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adinp\Desktop\ZVJS - dokumenty\a_Leopoldov - UAO\Súťaž Realizácia UAO\Výkaz do súťaže - Lukáš\"/>
    </mc:Choice>
  </mc:AlternateContent>
  <bookViews>
    <workbookView xWindow="0" yWindow="0" windowWidth="22995" windowHeight="13470" tabRatio="752"/>
  </bookViews>
  <sheets>
    <sheet name="Rekapitulácia stavby" sheetId="1" r:id="rId1"/>
    <sheet name="SO00.1 - Búracie práce - ASR" sheetId="2" r:id="rId2"/>
    <sheet name="SO00.a - Búracie práce - UK" sheetId="3" r:id="rId3"/>
    <sheet name="SO00.b - Demontáž ELI a o..." sheetId="4" r:id="rId4"/>
    <sheet name="SO00.c - Demontáž bleskozvod" sheetId="5" r:id="rId5"/>
    <sheet name="SO00.d - Demontáž SLP" sheetId="6" r:id="rId6"/>
    <sheet name="SO00.e - Búracie práce ZTI" sheetId="7" r:id="rId7"/>
    <sheet name="SO22 _SO34 - Inštitút vzd..." sheetId="8" r:id="rId8"/>
    <sheet name="SO22_SO34a - Inštitút vzd..." sheetId="9" r:id="rId9"/>
    <sheet name="SO22_SO34b - Inštitút vzd..." sheetId="10" r:id="rId10"/>
    <sheet name="SO22_SO34c - Inštitút vzd..." sheetId="11" r:id="rId11"/>
    <sheet name="SO22_SO34d - Inštitút vzd..." sheetId="12" r:id="rId12"/>
    <sheet name="SO22_SO34e - Inštitút vzd..." sheetId="13" r:id="rId13"/>
    <sheet name="SO22_SO34f - Inštitút vzd..." sheetId="14" r:id="rId14"/>
    <sheet name="SO22_SO34g - Inštitút vzd..." sheetId="15" r:id="rId15"/>
    <sheet name="SO22_SO34h - Inštitút vzd..." sheetId="16" r:id="rId16"/>
    <sheet name="SO22_SO34i - Inštitút vzd..." sheetId="17" r:id="rId17"/>
    <sheet name="SO22_SO34j - Inštitút vzd..." sheetId="18" r:id="rId18"/>
    <sheet name="SO22_SO34k - Inštitút vzd..." sheetId="19" r:id="rId19"/>
    <sheet name="SO101 - Vonkajší vodovod" sheetId="20" r:id="rId20"/>
    <sheet name="SO102 - Kanalizácia splaš..." sheetId="21" r:id="rId21"/>
    <sheet name="SO103 - Kanalizácia dažďová" sheetId="22" r:id="rId22"/>
    <sheet name="SO201 - VN prípojka" sheetId="23" r:id="rId23"/>
    <sheet name="SO202a - NN prípojka" sheetId="24" r:id="rId24"/>
    <sheet name="SO202b - Napojenie pôvodn..." sheetId="25" r:id="rId25"/>
    <sheet name="SO203 - Trafostanica" sheetId="26" r:id="rId26"/>
    <sheet name="REZ - Rozpočtová rezerva 8%" sheetId="27" r:id="rId27"/>
  </sheets>
  <definedNames>
    <definedName name="_xlnm._FilterDatabase" localSheetId="26" hidden="1">'REZ - Rozpočtová rezerva 8%'!$C$118:$K$128</definedName>
    <definedName name="_xlnm._FilterDatabase" localSheetId="1" hidden="1">'SO00.1 - Búracie práce - ASR'!$C$136:$K$292</definedName>
    <definedName name="_xlnm._FilterDatabase" localSheetId="2" hidden="1">'SO00.a - Búracie práce - UK'!$C$127:$K$171</definedName>
    <definedName name="_xlnm._FilterDatabase" localSheetId="3" hidden="1">'SO00.b - Demontáž ELI a o...'!$C$122:$K$142</definedName>
    <definedName name="_xlnm._FilterDatabase" localSheetId="4" hidden="1">'SO00.c - Demontáž bleskozvod'!$C$122:$K$136</definedName>
    <definedName name="_xlnm._FilterDatabase" localSheetId="5" hidden="1">'SO00.d - Demontáž SLP'!$C$122:$K$139</definedName>
    <definedName name="_xlnm._FilterDatabase" localSheetId="6" hidden="1">'SO00.e - Búracie práce ZTI'!$C$126:$K$172</definedName>
    <definedName name="_xlnm._FilterDatabase" localSheetId="19" hidden="1">'SO101 - Vonkajší vodovod'!$C$126:$K$226</definedName>
    <definedName name="_xlnm._FilterDatabase" localSheetId="20" hidden="1">'SO102 - Kanalizácia splaš...'!$C$123:$K$224</definedName>
    <definedName name="_xlnm._FilterDatabase" localSheetId="21" hidden="1">'SO103 - Kanalizácia dažďová'!$C$123:$K$255</definedName>
    <definedName name="_xlnm._FilterDatabase" localSheetId="22" hidden="1">'SO201 - VN prípojka'!$C$118:$K$178</definedName>
    <definedName name="_xlnm._FilterDatabase" localSheetId="23" hidden="1">'SO202a - NN prípojka'!$C$125:$K$192</definedName>
    <definedName name="_xlnm._FilterDatabase" localSheetId="24" hidden="1">'SO202b - Napojenie pôvodn...'!$C$125:$K$167</definedName>
    <definedName name="_xlnm._FilterDatabase" localSheetId="25" hidden="1">'SO203 - Trafostanica'!$C$118:$K$175</definedName>
    <definedName name="_xlnm._FilterDatabase" localSheetId="7" hidden="1">'SO22 _SO34 - Inštitút vzd...'!$C$154:$K$938</definedName>
    <definedName name="_xlnm._FilterDatabase" localSheetId="8" hidden="1">'SO22_SO34a - Inštitút vzd...'!$C$139:$K$501</definedName>
    <definedName name="_xlnm._FilterDatabase" localSheetId="9" hidden="1">'SO22_SO34b - Inštitút vzd...'!$C$151:$K$829</definedName>
    <definedName name="_xlnm._FilterDatabase" localSheetId="10" hidden="1">'SO22_SO34c - Inštitút vzd...'!$C$135:$K$380</definedName>
    <definedName name="_xlnm._FilterDatabase" localSheetId="11" hidden="1">'SO22_SO34d - Inštitút vzd...'!$C$141:$K$682</definedName>
    <definedName name="_xlnm._FilterDatabase" localSheetId="12" hidden="1">'SO22_SO34e - Inštitút vzd...'!$C$125:$K$181</definedName>
    <definedName name="_xlnm._FilterDatabase" localSheetId="13" hidden="1">'SO22_SO34f - Inštitút vzd...'!$C$152:$K$750</definedName>
    <definedName name="_xlnm._FilterDatabase" localSheetId="14" hidden="1">'SO22_SO34g - Inštitút vzd...'!$C$125:$K$290</definedName>
    <definedName name="_xlnm._FilterDatabase" localSheetId="15" hidden="1">'SO22_SO34h - Inštitút vzd...'!$C$125:$K$202</definedName>
    <definedName name="_xlnm._FilterDatabase" localSheetId="16" hidden="1">'SO22_SO34i - Inštitút vzd...'!$C$125:$K$245</definedName>
    <definedName name="_xlnm._FilterDatabase" localSheetId="17" hidden="1">'SO22_SO34j - Inštitút vzd...'!$C$125:$K$202</definedName>
    <definedName name="_xlnm._FilterDatabase" localSheetId="18" hidden="1">'SO22_SO34k - Inštitút vzd...'!$C$124:$K$166</definedName>
    <definedName name="_xlnm.Print_Titles" localSheetId="0">'Rekapitulácia stavby'!$92:$92</definedName>
    <definedName name="_xlnm.Print_Titles" localSheetId="26">'REZ - Rozpočtová rezerva 8%'!$118:$118</definedName>
    <definedName name="_xlnm.Print_Titles" localSheetId="1">'SO00.1 - Búracie práce - ASR'!$136:$136</definedName>
    <definedName name="_xlnm.Print_Titles" localSheetId="2">'SO00.a - Búracie práce - UK'!$127:$127</definedName>
    <definedName name="_xlnm.Print_Titles" localSheetId="3">'SO00.b - Demontáž ELI a o...'!$122:$122</definedName>
    <definedName name="_xlnm.Print_Titles" localSheetId="4">'SO00.c - Demontáž bleskozvod'!$122:$122</definedName>
    <definedName name="_xlnm.Print_Titles" localSheetId="5">'SO00.d - Demontáž SLP'!$122:$122</definedName>
    <definedName name="_xlnm.Print_Titles" localSheetId="6">'SO00.e - Búracie práce ZTI'!$126:$126</definedName>
    <definedName name="_xlnm.Print_Titles" localSheetId="19">'SO101 - Vonkajší vodovod'!$126:$126</definedName>
    <definedName name="_xlnm.Print_Titles" localSheetId="20">'SO102 - Kanalizácia splaš...'!$123:$123</definedName>
    <definedName name="_xlnm.Print_Titles" localSheetId="21">'SO103 - Kanalizácia dažďová'!$123:$123</definedName>
    <definedName name="_xlnm.Print_Titles" localSheetId="22">'SO201 - VN prípojka'!$118:$118</definedName>
    <definedName name="_xlnm.Print_Titles" localSheetId="23">'SO202a - NN prípojka'!$125:$125</definedName>
    <definedName name="_xlnm.Print_Titles" localSheetId="24">'SO202b - Napojenie pôvodn...'!$125:$125</definedName>
    <definedName name="_xlnm.Print_Titles" localSheetId="25">'SO203 - Trafostanica'!$118:$118</definedName>
    <definedName name="_xlnm.Print_Titles" localSheetId="7">'SO22 _SO34 - Inštitút vzd...'!$154:$154</definedName>
    <definedName name="_xlnm.Print_Titles" localSheetId="8">'SO22_SO34a - Inštitút vzd...'!$139:$139</definedName>
    <definedName name="_xlnm.Print_Titles" localSheetId="9">'SO22_SO34b - Inštitút vzd...'!$151:$151</definedName>
    <definedName name="_xlnm.Print_Titles" localSheetId="10">'SO22_SO34c - Inštitút vzd...'!$135:$135</definedName>
    <definedName name="_xlnm.Print_Titles" localSheetId="11">'SO22_SO34d - Inštitút vzd...'!$141:$141</definedName>
    <definedName name="_xlnm.Print_Titles" localSheetId="12">'SO22_SO34e - Inštitút vzd...'!$125:$125</definedName>
    <definedName name="_xlnm.Print_Titles" localSheetId="13">'SO22_SO34f - Inštitút vzd...'!$152:$152</definedName>
    <definedName name="_xlnm.Print_Titles" localSheetId="14">'SO22_SO34g - Inštitút vzd...'!$125:$125</definedName>
    <definedName name="_xlnm.Print_Titles" localSheetId="15">'SO22_SO34h - Inštitút vzd...'!$125:$125</definedName>
    <definedName name="_xlnm.Print_Titles" localSheetId="16">'SO22_SO34i - Inštitút vzd...'!$125:$125</definedName>
    <definedName name="_xlnm.Print_Titles" localSheetId="17">'SO22_SO34j - Inštitút vzd...'!$125:$125</definedName>
    <definedName name="_xlnm.Print_Titles" localSheetId="18">'SO22_SO34k - Inštitút vzd...'!$124:$124</definedName>
    <definedName name="_xlnm.Print_Area" localSheetId="0">'Rekapitulácia stavby'!$D$4:$AO$76,'Rekapitulácia stavby'!$C$82:$AQ$124</definedName>
    <definedName name="_xlnm.Print_Area" localSheetId="26">'REZ - Rozpočtová rezerva 8%'!$C$4:$J$76,'REZ - Rozpočtová rezerva 8%'!$C$82:$J$100,'REZ - Rozpočtová rezerva 8%'!$C$106:$J$128</definedName>
    <definedName name="_xlnm.Print_Area" localSheetId="1">'SO00.1 - Búracie práce - ASR'!$C$4:$J$76,'SO00.1 - Búracie práce - ASR'!$C$82:$J$116,'SO00.1 - Búracie práce - ASR'!$C$122:$J$292</definedName>
    <definedName name="_xlnm.Print_Area" localSheetId="2">'SO00.a - Búracie práce - UK'!$C$4:$J$76,'SO00.a - Búracie práce - UK'!$C$82:$J$107,'SO00.a - Búracie práce - UK'!$C$113:$J$171</definedName>
    <definedName name="_xlnm.Print_Area" localSheetId="3">'SO00.b - Demontáž ELI a o...'!$C$4:$J$76,'SO00.b - Demontáž ELI a o...'!$C$82:$J$102,'SO00.b - Demontáž ELI a o...'!$C$108:$J$142</definedName>
    <definedName name="_xlnm.Print_Area" localSheetId="4">'SO00.c - Demontáž bleskozvod'!$C$4:$J$76,'SO00.c - Demontáž bleskozvod'!$C$82:$J$102,'SO00.c - Demontáž bleskozvod'!$C$108:$J$136</definedName>
    <definedName name="_xlnm.Print_Area" localSheetId="5">'SO00.d - Demontáž SLP'!$C$4:$J$76,'SO00.d - Demontáž SLP'!$C$82:$J$102,'SO00.d - Demontáž SLP'!$C$108:$J$139</definedName>
    <definedName name="_xlnm.Print_Area" localSheetId="6">'SO00.e - Búracie práce ZTI'!$C$4:$J$76,'SO00.e - Búracie práce ZTI'!$C$82:$J$106,'SO00.e - Búracie práce ZTI'!$C$112:$J$172</definedName>
    <definedName name="_xlnm.Print_Area" localSheetId="19">'SO101 - Vonkajší vodovod'!$C$4:$J$76,'SO101 - Vonkajší vodovod'!$C$82:$J$108,'SO101 - Vonkajší vodovod'!$C$114:$J$226</definedName>
    <definedName name="_xlnm.Print_Area" localSheetId="20">'SO102 - Kanalizácia splaš...'!$C$4:$J$76,'SO102 - Kanalizácia splaš...'!$C$82:$J$105,'SO102 - Kanalizácia splaš...'!$C$111:$J$224</definedName>
    <definedName name="_xlnm.Print_Area" localSheetId="21">'SO103 - Kanalizácia dažďová'!$C$4:$J$76,'SO103 - Kanalizácia dažďová'!$C$82:$J$105,'SO103 - Kanalizácia dažďová'!$C$111:$J$255</definedName>
    <definedName name="_xlnm.Print_Area" localSheetId="22">'SO201 - VN prípojka'!$C$4:$J$76,'SO201 - VN prípojka'!$C$82:$J$100,'SO201 - VN prípojka'!$C$106:$J$178</definedName>
    <definedName name="_xlnm.Print_Area" localSheetId="23">'SO202a - NN prípojka'!$C$4:$J$76,'SO202a - NN prípojka'!$C$82:$J$105,'SO202a - NN prípojka'!$C$111:$J$192</definedName>
    <definedName name="_xlnm.Print_Area" localSheetId="24">'SO202b - Napojenie pôvodn...'!$C$4:$J$76,'SO202b - Napojenie pôvodn...'!$C$82:$J$105,'SO202b - Napojenie pôvodn...'!$C$111:$J$167</definedName>
    <definedName name="_xlnm.Print_Area" localSheetId="25">'SO203 - Trafostanica'!$C$4:$J$76,'SO203 - Trafostanica'!$C$82:$J$100,'SO203 - Trafostanica'!$C$106:$J$175</definedName>
    <definedName name="_xlnm.Print_Area" localSheetId="7">'SO22 _SO34 - Inštitút vzd...'!$C$4:$J$76,'SO22 _SO34 - Inštitút vzd...'!$C$82:$J$134,'SO22 _SO34 - Inštitút vzd...'!$C$140:$J$938</definedName>
    <definedName name="_xlnm.Print_Area" localSheetId="8">'SO22_SO34a - Inštitút vzd...'!$C$4:$J$76,'SO22_SO34a - Inštitút vzd...'!$C$82:$J$119,'SO22_SO34a - Inštitút vzd...'!$C$125:$J$501</definedName>
    <definedName name="_xlnm.Print_Area" localSheetId="9">'SO22_SO34b - Inštitút vzd...'!$C$4:$J$76,'SO22_SO34b - Inštitút vzd...'!$C$82:$J$131,'SO22_SO34b - Inštitút vzd...'!$C$137:$J$829</definedName>
    <definedName name="_xlnm.Print_Area" localSheetId="10">'SO22_SO34c - Inštitút vzd...'!$C$4:$J$76,'SO22_SO34c - Inštitút vzd...'!$C$82:$J$115,'SO22_SO34c - Inštitút vzd...'!$C$121:$J$380</definedName>
    <definedName name="_xlnm.Print_Area" localSheetId="11">'SO22_SO34d - Inštitút vzd...'!$C$4:$J$76,'SO22_SO34d - Inštitút vzd...'!$C$82:$J$121,'SO22_SO34d - Inštitút vzd...'!$C$127:$J$682</definedName>
    <definedName name="_xlnm.Print_Area" localSheetId="12">'SO22_SO34e - Inštitút vzd...'!$C$4:$J$76,'SO22_SO34e - Inštitút vzd...'!$C$82:$J$105,'SO22_SO34e - Inštitút vzd...'!$C$111:$J$181</definedName>
    <definedName name="_xlnm.Print_Area" localSheetId="13">'SO22_SO34f - Inštitút vzd...'!$C$4:$J$76,'SO22_SO34f - Inštitút vzd...'!$C$82:$J$132,'SO22_SO34f - Inštitút vzd...'!$C$138:$J$750</definedName>
    <definedName name="_xlnm.Print_Area" localSheetId="14">'SO22_SO34g - Inštitút vzd...'!$C$4:$J$76,'SO22_SO34g - Inštitút vzd...'!$C$82:$J$105,'SO22_SO34g - Inštitút vzd...'!$C$111:$J$290</definedName>
    <definedName name="_xlnm.Print_Area" localSheetId="15">'SO22_SO34h - Inštitút vzd...'!$C$4:$J$76,'SO22_SO34h - Inštitút vzd...'!$C$82:$J$105,'SO22_SO34h - Inštitút vzd...'!$C$111:$J$202</definedName>
    <definedName name="_xlnm.Print_Area" localSheetId="16">'SO22_SO34i - Inštitút vzd...'!$C$4:$J$76,'SO22_SO34i - Inštitút vzd...'!$C$82:$J$105,'SO22_SO34i - Inštitút vzd...'!$C$111:$J$245</definedName>
    <definedName name="_xlnm.Print_Area" localSheetId="17">'SO22_SO34j - Inštitút vzd...'!$C$4:$J$76,'SO22_SO34j - Inštitút vzd...'!$C$82:$J$105,'SO22_SO34j - Inštitút vzd...'!$C$111:$J$202</definedName>
    <definedName name="_xlnm.Print_Area" localSheetId="18">'SO22_SO34k - Inštitút vzd...'!$C$4:$J$76,'SO22_SO34k - Inštitút vzd...'!$C$82:$J$104,'SO22_SO34k - Inštitút vzd...'!$C$110:$J$166</definedName>
  </definedNames>
  <calcPr calcId="162913"/>
</workbook>
</file>

<file path=xl/calcChain.xml><?xml version="1.0" encoding="utf-8"?>
<calcChain xmlns="http://schemas.openxmlformats.org/spreadsheetml/2006/main">
  <c r="BK203" i="18" l="1"/>
  <c r="J320" i="11"/>
  <c r="J19" i="6"/>
  <c r="J20" i="6"/>
  <c r="J37" i="27" l="1"/>
  <c r="J36" i="27"/>
  <c r="AY123" i="1" s="1"/>
  <c r="J35" i="27"/>
  <c r="AX123" i="1"/>
  <c r="BI128" i="27"/>
  <c r="BH128" i="27"/>
  <c r="BG128" i="27"/>
  <c r="BE128" i="27"/>
  <c r="BK128" i="27"/>
  <c r="BF128" i="27" s="1"/>
  <c r="BI127" i="27"/>
  <c r="BH127" i="27"/>
  <c r="F36" i="27" s="1"/>
  <c r="BC123" i="1" s="1"/>
  <c r="BG127" i="27"/>
  <c r="BE127" i="27"/>
  <c r="BK127" i="27"/>
  <c r="BF127" i="27" s="1"/>
  <c r="BI126" i="27"/>
  <c r="BH126" i="27"/>
  <c r="BG126" i="27"/>
  <c r="BE126" i="27"/>
  <c r="BK126" i="27"/>
  <c r="BF126" i="27" s="1"/>
  <c r="BI125" i="27"/>
  <c r="BH125" i="27"/>
  <c r="BG125" i="27"/>
  <c r="BE125" i="27"/>
  <c r="BK125" i="27"/>
  <c r="BF125" i="27" s="1"/>
  <c r="BI124" i="27"/>
  <c r="BH124" i="27"/>
  <c r="BG124" i="27"/>
  <c r="BE124" i="27"/>
  <c r="BK124" i="27"/>
  <c r="BF124" i="27" s="1"/>
  <c r="BI122" i="27"/>
  <c r="BH122" i="27"/>
  <c r="BG122" i="27"/>
  <c r="BE122" i="27"/>
  <c r="T122" i="27"/>
  <c r="T121" i="27" s="1"/>
  <c r="T120" i="27" s="1"/>
  <c r="T119" i="27" s="1"/>
  <c r="R122" i="27"/>
  <c r="R121" i="27" s="1"/>
  <c r="R120" i="27" s="1"/>
  <c r="R119" i="27" s="1"/>
  <c r="P122" i="27"/>
  <c r="P121" i="27"/>
  <c r="P120" i="27" s="1"/>
  <c r="P119" i="27" s="1"/>
  <c r="AU123" i="1" s="1"/>
  <c r="F115" i="27"/>
  <c r="F113" i="27"/>
  <c r="E111" i="27"/>
  <c r="F91" i="27"/>
  <c r="F89" i="27"/>
  <c r="E87" i="27"/>
  <c r="J24" i="27"/>
  <c r="E24" i="27"/>
  <c r="J116" i="27"/>
  <c r="J23" i="27"/>
  <c r="J21" i="27"/>
  <c r="E21" i="27"/>
  <c r="J91" i="27" s="1"/>
  <c r="J20" i="27"/>
  <c r="J18" i="27"/>
  <c r="E18" i="27"/>
  <c r="F116" i="27" s="1"/>
  <c r="J17" i="27"/>
  <c r="J12" i="27"/>
  <c r="J113" i="27"/>
  <c r="E7" i="27"/>
  <c r="E109" i="27" s="1"/>
  <c r="J37" i="26"/>
  <c r="J36" i="26"/>
  <c r="AY122" i="1"/>
  <c r="J35" i="26"/>
  <c r="AX122" i="1"/>
  <c r="BI175" i="26"/>
  <c r="BH175" i="26"/>
  <c r="BG175" i="26"/>
  <c r="BE175" i="26"/>
  <c r="BK175" i="26"/>
  <c r="J175" i="26"/>
  <c r="BF175" i="26" s="1"/>
  <c r="BI174" i="26"/>
  <c r="BH174" i="26"/>
  <c r="BG174" i="26"/>
  <c r="BE174" i="26"/>
  <c r="BK174" i="26"/>
  <c r="J174" i="26" s="1"/>
  <c r="BF174" i="26" s="1"/>
  <c r="BI173" i="26"/>
  <c r="BH173" i="26"/>
  <c r="BG173" i="26"/>
  <c r="BE173" i="26"/>
  <c r="BK173" i="26"/>
  <c r="J173" i="26" s="1"/>
  <c r="BF173" i="26" s="1"/>
  <c r="BI172" i="26"/>
  <c r="BH172" i="26"/>
  <c r="BG172" i="26"/>
  <c r="BE172" i="26"/>
  <c r="BK172" i="26"/>
  <c r="J172" i="26" s="1"/>
  <c r="BF172" i="26" s="1"/>
  <c r="BI171" i="26"/>
  <c r="BH171" i="26"/>
  <c r="BG171" i="26"/>
  <c r="BE171" i="26"/>
  <c r="BK171" i="26"/>
  <c r="J171" i="26" s="1"/>
  <c r="BF171" i="26" s="1"/>
  <c r="BI169" i="26"/>
  <c r="BH169" i="26"/>
  <c r="BG169" i="26"/>
  <c r="BE169" i="26"/>
  <c r="T169" i="26"/>
  <c r="R169" i="26"/>
  <c r="P169" i="26"/>
  <c r="BI168" i="26"/>
  <c r="BH168" i="26"/>
  <c r="BG168" i="26"/>
  <c r="BE168" i="26"/>
  <c r="T168" i="26"/>
  <c r="R168" i="26"/>
  <c r="P168" i="26"/>
  <c r="BI167" i="26"/>
  <c r="BH167" i="26"/>
  <c r="BG167" i="26"/>
  <c r="BE167" i="26"/>
  <c r="T167" i="26"/>
  <c r="R167" i="26"/>
  <c r="P167" i="26"/>
  <c r="BI166" i="26"/>
  <c r="BH166" i="26"/>
  <c r="BG166" i="26"/>
  <c r="BE166" i="26"/>
  <c r="T166" i="26"/>
  <c r="R166" i="26"/>
  <c r="P166" i="26"/>
  <c r="BI165" i="26"/>
  <c r="BH165" i="26"/>
  <c r="BG165" i="26"/>
  <c r="BE165" i="26"/>
  <c r="T165" i="26"/>
  <c r="R165" i="26"/>
  <c r="P165" i="26"/>
  <c r="BI164" i="26"/>
  <c r="BH164" i="26"/>
  <c r="BG164" i="26"/>
  <c r="BE164" i="26"/>
  <c r="T164" i="26"/>
  <c r="R164" i="26"/>
  <c r="P164" i="26"/>
  <c r="BI163" i="26"/>
  <c r="BH163" i="26"/>
  <c r="BG163" i="26"/>
  <c r="BE163" i="26"/>
  <c r="T163" i="26"/>
  <c r="R163" i="26"/>
  <c r="P163" i="26"/>
  <c r="BI162" i="26"/>
  <c r="BH162" i="26"/>
  <c r="BG162" i="26"/>
  <c r="BE162" i="26"/>
  <c r="T162" i="26"/>
  <c r="R162" i="26"/>
  <c r="P162" i="26"/>
  <c r="BI161" i="26"/>
  <c r="BH161" i="26"/>
  <c r="BG161" i="26"/>
  <c r="BE161" i="26"/>
  <c r="T161" i="26"/>
  <c r="R161" i="26"/>
  <c r="P161" i="26"/>
  <c r="BI160" i="26"/>
  <c r="BH160" i="26"/>
  <c r="BG160" i="26"/>
  <c r="BE160" i="26"/>
  <c r="T160" i="26"/>
  <c r="R160" i="26"/>
  <c r="P160" i="26"/>
  <c r="BI159" i="26"/>
  <c r="BH159" i="26"/>
  <c r="BG159" i="26"/>
  <c r="BE159" i="26"/>
  <c r="T159" i="26"/>
  <c r="R159" i="26"/>
  <c r="P159" i="26"/>
  <c r="BI158" i="26"/>
  <c r="BH158" i="26"/>
  <c r="BG158" i="26"/>
  <c r="BE158" i="26"/>
  <c r="T158" i="26"/>
  <c r="R158" i="26"/>
  <c r="P158" i="26"/>
  <c r="BI157" i="26"/>
  <c r="BH157" i="26"/>
  <c r="BG157" i="26"/>
  <c r="BE157" i="26"/>
  <c r="T157" i="26"/>
  <c r="R157" i="26"/>
  <c r="P157" i="26"/>
  <c r="BI156" i="26"/>
  <c r="BH156" i="26"/>
  <c r="BG156" i="26"/>
  <c r="BE156" i="26"/>
  <c r="T156" i="26"/>
  <c r="R156" i="26"/>
  <c r="P156" i="26"/>
  <c r="BI155" i="26"/>
  <c r="BH155" i="26"/>
  <c r="BG155" i="26"/>
  <c r="BE155" i="26"/>
  <c r="T155" i="26"/>
  <c r="R155" i="26"/>
  <c r="P155" i="26"/>
  <c r="BI154" i="26"/>
  <c r="BH154" i="26"/>
  <c r="BG154" i="26"/>
  <c r="BE154" i="26"/>
  <c r="T154" i="26"/>
  <c r="R154" i="26"/>
  <c r="P154" i="26"/>
  <c r="BI153" i="26"/>
  <c r="BH153" i="26"/>
  <c r="BG153" i="26"/>
  <c r="BE153" i="26"/>
  <c r="T153" i="26"/>
  <c r="R153" i="26"/>
  <c r="P153" i="26"/>
  <c r="BI152" i="26"/>
  <c r="BH152" i="26"/>
  <c r="BG152" i="26"/>
  <c r="BE152" i="26"/>
  <c r="T152" i="26"/>
  <c r="R152" i="26"/>
  <c r="P152" i="26"/>
  <c r="BI151" i="26"/>
  <c r="BH151" i="26"/>
  <c r="BG151" i="26"/>
  <c r="BE151" i="26"/>
  <c r="T151" i="26"/>
  <c r="R151" i="26"/>
  <c r="P151" i="26"/>
  <c r="BI150" i="26"/>
  <c r="BH150" i="26"/>
  <c r="BG150" i="26"/>
  <c r="BE150" i="26"/>
  <c r="T150" i="26"/>
  <c r="R150" i="26"/>
  <c r="P150" i="26"/>
  <c r="BI149" i="26"/>
  <c r="BH149" i="26"/>
  <c r="BG149" i="26"/>
  <c r="BE149" i="26"/>
  <c r="T149" i="26"/>
  <c r="R149" i="26"/>
  <c r="P149" i="26"/>
  <c r="BI148" i="26"/>
  <c r="BH148" i="26"/>
  <c r="BG148" i="26"/>
  <c r="BE148" i="26"/>
  <c r="T148" i="26"/>
  <c r="R148" i="26"/>
  <c r="P148" i="26"/>
  <c r="BI147" i="26"/>
  <c r="BH147" i="26"/>
  <c r="BG147" i="26"/>
  <c r="BE147" i="26"/>
  <c r="T147" i="26"/>
  <c r="R147" i="26"/>
  <c r="P147" i="26"/>
  <c r="BI146" i="26"/>
  <c r="BH146" i="26"/>
  <c r="BG146" i="26"/>
  <c r="BE146" i="26"/>
  <c r="T146" i="26"/>
  <c r="R146" i="26"/>
  <c r="P146" i="26"/>
  <c r="BI145" i="26"/>
  <c r="BH145" i="26"/>
  <c r="BG145" i="26"/>
  <c r="BE145" i="26"/>
  <c r="T145" i="26"/>
  <c r="R145" i="26"/>
  <c r="P145" i="26"/>
  <c r="BI144" i="26"/>
  <c r="BH144" i="26"/>
  <c r="BG144" i="26"/>
  <c r="BE144" i="26"/>
  <c r="T144" i="26"/>
  <c r="R144" i="26"/>
  <c r="P144" i="26"/>
  <c r="BI143" i="26"/>
  <c r="BH143" i="26"/>
  <c r="BG143" i="26"/>
  <c r="BE143" i="26"/>
  <c r="T143" i="26"/>
  <c r="R143" i="26"/>
  <c r="P143" i="26"/>
  <c r="BI142" i="26"/>
  <c r="BH142" i="26"/>
  <c r="BG142" i="26"/>
  <c r="BE142" i="26"/>
  <c r="T142" i="26"/>
  <c r="R142" i="26"/>
  <c r="P142" i="26"/>
  <c r="BI141" i="26"/>
  <c r="BH141" i="26"/>
  <c r="BG141" i="26"/>
  <c r="BE141" i="26"/>
  <c r="T141" i="26"/>
  <c r="R141" i="26"/>
  <c r="P141" i="26"/>
  <c r="BI140" i="26"/>
  <c r="BH140" i="26"/>
  <c r="BG140" i="26"/>
  <c r="BE140" i="26"/>
  <c r="T140" i="26"/>
  <c r="R140" i="26"/>
  <c r="P140" i="26"/>
  <c r="BI139" i="26"/>
  <c r="BH139" i="26"/>
  <c r="BG139" i="26"/>
  <c r="BE139" i="26"/>
  <c r="T139" i="26"/>
  <c r="R139" i="26"/>
  <c r="P139" i="26"/>
  <c r="BI138" i="26"/>
  <c r="BH138" i="26"/>
  <c r="BG138" i="26"/>
  <c r="BE138" i="26"/>
  <c r="T138" i="26"/>
  <c r="R138" i="26"/>
  <c r="P138" i="26"/>
  <c r="BI137" i="26"/>
  <c r="BH137" i="26"/>
  <c r="BG137" i="26"/>
  <c r="BE137" i="26"/>
  <c r="T137" i="26"/>
  <c r="R137" i="26"/>
  <c r="P137" i="26"/>
  <c r="BI136" i="26"/>
  <c r="BH136" i="26"/>
  <c r="BG136" i="26"/>
  <c r="BE136" i="26"/>
  <c r="T136" i="26"/>
  <c r="R136" i="26"/>
  <c r="P136" i="26"/>
  <c r="BI135" i="26"/>
  <c r="BH135" i="26"/>
  <c r="BG135" i="26"/>
  <c r="BE135" i="26"/>
  <c r="T135" i="26"/>
  <c r="R135" i="26"/>
  <c r="P135" i="26"/>
  <c r="BI134" i="26"/>
  <c r="BH134" i="26"/>
  <c r="BG134" i="26"/>
  <c r="BE134" i="26"/>
  <c r="T134" i="26"/>
  <c r="R134" i="26"/>
  <c r="P134" i="26"/>
  <c r="BI133" i="26"/>
  <c r="BH133" i="26"/>
  <c r="BG133" i="26"/>
  <c r="BE133" i="26"/>
  <c r="T133" i="26"/>
  <c r="R133" i="26"/>
  <c r="P133" i="26"/>
  <c r="BI132" i="26"/>
  <c r="BH132" i="26"/>
  <c r="BG132" i="26"/>
  <c r="BE132" i="26"/>
  <c r="T132" i="26"/>
  <c r="R132" i="26"/>
  <c r="P132" i="26"/>
  <c r="BI131" i="26"/>
  <c r="BH131" i="26"/>
  <c r="BG131" i="26"/>
  <c r="BE131" i="26"/>
  <c r="T131" i="26"/>
  <c r="R131" i="26"/>
  <c r="P131" i="26"/>
  <c r="BI130" i="26"/>
  <c r="BH130" i="26"/>
  <c r="BG130" i="26"/>
  <c r="BE130" i="26"/>
  <c r="T130" i="26"/>
  <c r="R130" i="26"/>
  <c r="P130" i="26"/>
  <c r="BI129" i="26"/>
  <c r="BH129" i="26"/>
  <c r="BG129" i="26"/>
  <c r="BE129" i="26"/>
  <c r="T129" i="26"/>
  <c r="R129" i="26"/>
  <c r="P129" i="26"/>
  <c r="BI128" i="26"/>
  <c r="BH128" i="26"/>
  <c r="BG128" i="26"/>
  <c r="BE128" i="26"/>
  <c r="T128" i="26"/>
  <c r="R128" i="26"/>
  <c r="P128" i="26"/>
  <c r="BI127" i="26"/>
  <c r="BH127" i="26"/>
  <c r="BG127" i="26"/>
  <c r="BE127" i="26"/>
  <c r="T127" i="26"/>
  <c r="R127" i="26"/>
  <c r="P127" i="26"/>
  <c r="BI126" i="26"/>
  <c r="BH126" i="26"/>
  <c r="BG126" i="26"/>
  <c r="BE126" i="26"/>
  <c r="T126" i="26"/>
  <c r="R126" i="26"/>
  <c r="P126" i="26"/>
  <c r="BI125" i="26"/>
  <c r="BH125" i="26"/>
  <c r="BG125" i="26"/>
  <c r="BE125" i="26"/>
  <c r="T125" i="26"/>
  <c r="R125" i="26"/>
  <c r="P125" i="26"/>
  <c r="BI124" i="26"/>
  <c r="BH124" i="26"/>
  <c r="BG124" i="26"/>
  <c r="BE124" i="26"/>
  <c r="T124" i="26"/>
  <c r="R124" i="26"/>
  <c r="P124" i="26"/>
  <c r="BI123" i="26"/>
  <c r="BH123" i="26"/>
  <c r="BG123" i="26"/>
  <c r="BE123" i="26"/>
  <c r="T123" i="26"/>
  <c r="R123" i="26"/>
  <c r="P123" i="26"/>
  <c r="BI122" i="26"/>
  <c r="BH122" i="26"/>
  <c r="BG122" i="26"/>
  <c r="BE122" i="26"/>
  <c r="T122" i="26"/>
  <c r="R122" i="26"/>
  <c r="P122" i="26"/>
  <c r="F115" i="26"/>
  <c r="F113" i="26"/>
  <c r="E111" i="26"/>
  <c r="F91" i="26"/>
  <c r="F89" i="26"/>
  <c r="E87" i="26"/>
  <c r="J24" i="26"/>
  <c r="E24" i="26"/>
  <c r="J116" i="26"/>
  <c r="J23" i="26"/>
  <c r="J21" i="26"/>
  <c r="E21" i="26"/>
  <c r="J115" i="26" s="1"/>
  <c r="J20" i="26"/>
  <c r="J18" i="26"/>
  <c r="E18" i="26"/>
  <c r="F92" i="26" s="1"/>
  <c r="J17" i="26"/>
  <c r="J12" i="26"/>
  <c r="J113" i="26" s="1"/>
  <c r="E7" i="26"/>
  <c r="E109" i="26"/>
  <c r="J39" i="25"/>
  <c r="J38" i="25"/>
  <c r="AY121" i="1"/>
  <c r="J37" i="25"/>
  <c r="AX121" i="1"/>
  <c r="BI167" i="25"/>
  <c r="BH167" i="25"/>
  <c r="BG167" i="25"/>
  <c r="BE167" i="25"/>
  <c r="BK167" i="25"/>
  <c r="J167" i="25" s="1"/>
  <c r="BF167" i="25" s="1"/>
  <c r="BI166" i="25"/>
  <c r="BH166" i="25"/>
  <c r="BG166" i="25"/>
  <c r="BE166" i="25"/>
  <c r="BK166" i="25"/>
  <c r="J166" i="25" s="1"/>
  <c r="BF166" i="25" s="1"/>
  <c r="BI165" i="25"/>
  <c r="BH165" i="25"/>
  <c r="BG165" i="25"/>
  <c r="BE165" i="25"/>
  <c r="BK165" i="25"/>
  <c r="J165" i="25" s="1"/>
  <c r="BF165" i="25" s="1"/>
  <c r="BI164" i="25"/>
  <c r="BH164" i="25"/>
  <c r="BG164" i="25"/>
  <c r="BE164" i="25"/>
  <c r="BK164" i="25"/>
  <c r="J164" i="25" s="1"/>
  <c r="BF164" i="25" s="1"/>
  <c r="BI163" i="25"/>
  <c r="BH163" i="25"/>
  <c r="BG163" i="25"/>
  <c r="BE163" i="25"/>
  <c r="BK163" i="25"/>
  <c r="J163" i="25" s="1"/>
  <c r="BF163" i="25" s="1"/>
  <c r="BI161" i="25"/>
  <c r="BH161" i="25"/>
  <c r="BG161" i="25"/>
  <c r="BE161" i="25"/>
  <c r="T161" i="25"/>
  <c r="T160" i="25" s="1"/>
  <c r="T157" i="25" s="1"/>
  <c r="R161" i="25"/>
  <c r="R160" i="25" s="1"/>
  <c r="R157" i="25" s="1"/>
  <c r="P161" i="25"/>
  <c r="P160" i="25" s="1"/>
  <c r="P157" i="25" s="1"/>
  <c r="BI159" i="25"/>
  <c r="BH159" i="25"/>
  <c r="BG159" i="25"/>
  <c r="BE159" i="25"/>
  <c r="T159" i="25"/>
  <c r="R159" i="25"/>
  <c r="P159" i="25"/>
  <c r="BI158" i="25"/>
  <c r="BH158" i="25"/>
  <c r="BG158" i="25"/>
  <c r="BE158" i="25"/>
  <c r="T158" i="25"/>
  <c r="R158" i="25"/>
  <c r="P158" i="25"/>
  <c r="BI156" i="25"/>
  <c r="BH156" i="25"/>
  <c r="BG156" i="25"/>
  <c r="BE156" i="25"/>
  <c r="T156" i="25"/>
  <c r="R156" i="25"/>
  <c r="P156" i="25"/>
  <c r="BI155" i="25"/>
  <c r="BH155" i="25"/>
  <c r="BG155" i="25"/>
  <c r="BE155" i="25"/>
  <c r="T155" i="25"/>
  <c r="R155" i="25"/>
  <c r="P155" i="25"/>
  <c r="BI154" i="25"/>
  <c r="BH154" i="25"/>
  <c r="BG154" i="25"/>
  <c r="BE154" i="25"/>
  <c r="T154" i="25"/>
  <c r="R154" i="25"/>
  <c r="P154" i="25"/>
  <c r="BI153" i="25"/>
  <c r="BH153" i="25"/>
  <c r="BG153" i="25"/>
  <c r="BE153" i="25"/>
  <c r="T153" i="25"/>
  <c r="R153" i="25"/>
  <c r="P153" i="25"/>
  <c r="BI152" i="25"/>
  <c r="BH152" i="25"/>
  <c r="BG152" i="25"/>
  <c r="BE152" i="25"/>
  <c r="T152" i="25"/>
  <c r="R152" i="25"/>
  <c r="P152" i="25"/>
  <c r="BI151" i="25"/>
  <c r="BH151" i="25"/>
  <c r="BG151" i="25"/>
  <c r="BE151" i="25"/>
  <c r="T151" i="25"/>
  <c r="R151" i="25"/>
  <c r="P151" i="25"/>
  <c r="BI150" i="25"/>
  <c r="BH150" i="25"/>
  <c r="BG150" i="25"/>
  <c r="BE150" i="25"/>
  <c r="T150" i="25"/>
  <c r="R150" i="25"/>
  <c r="P150" i="25"/>
  <c r="BI149" i="25"/>
  <c r="BH149" i="25"/>
  <c r="BG149" i="25"/>
  <c r="BE149" i="25"/>
  <c r="T149" i="25"/>
  <c r="R149" i="25"/>
  <c r="P149" i="25"/>
  <c r="BI148" i="25"/>
  <c r="BH148" i="25"/>
  <c r="BG148" i="25"/>
  <c r="BE148" i="25"/>
  <c r="T148" i="25"/>
  <c r="R148" i="25"/>
  <c r="P148" i="25"/>
  <c r="BI147" i="25"/>
  <c r="BH147" i="25"/>
  <c r="BG147" i="25"/>
  <c r="BE147" i="25"/>
  <c r="T147" i="25"/>
  <c r="R147" i="25"/>
  <c r="P147" i="25"/>
  <c r="BI146" i="25"/>
  <c r="BH146" i="25"/>
  <c r="BG146" i="25"/>
  <c r="BE146" i="25"/>
  <c r="T146" i="25"/>
  <c r="R146" i="25"/>
  <c r="P146" i="25"/>
  <c r="BI144" i="25"/>
  <c r="BH144" i="25"/>
  <c r="BG144" i="25"/>
  <c r="BE144" i="25"/>
  <c r="T144" i="25"/>
  <c r="R144" i="25"/>
  <c r="P144" i="25"/>
  <c r="BI143" i="25"/>
  <c r="BH143" i="25"/>
  <c r="BG143" i="25"/>
  <c r="BE143" i="25"/>
  <c r="T143" i="25"/>
  <c r="R143" i="25"/>
  <c r="P143" i="25"/>
  <c r="BI142" i="25"/>
  <c r="BH142" i="25"/>
  <c r="BG142" i="25"/>
  <c r="BE142" i="25"/>
  <c r="T142" i="25"/>
  <c r="R142" i="25"/>
  <c r="P142" i="25"/>
  <c r="BI141" i="25"/>
  <c r="BH141" i="25"/>
  <c r="BG141" i="25"/>
  <c r="BE141" i="25"/>
  <c r="T141" i="25"/>
  <c r="R141" i="25"/>
  <c r="P141" i="25"/>
  <c r="BI140" i="25"/>
  <c r="BH140" i="25"/>
  <c r="BG140" i="25"/>
  <c r="BE140" i="25"/>
  <c r="T140" i="25"/>
  <c r="R140" i="25"/>
  <c r="P140" i="25"/>
  <c r="BI139" i="25"/>
  <c r="BH139" i="25"/>
  <c r="BG139" i="25"/>
  <c r="BE139" i="25"/>
  <c r="T139" i="25"/>
  <c r="R139" i="25"/>
  <c r="P139" i="25"/>
  <c r="BI138" i="25"/>
  <c r="BH138" i="25"/>
  <c r="BG138" i="25"/>
  <c r="BE138" i="25"/>
  <c r="T138" i="25"/>
  <c r="R138" i="25"/>
  <c r="P138" i="25"/>
  <c r="BI137" i="25"/>
  <c r="BH137" i="25"/>
  <c r="BG137" i="25"/>
  <c r="BE137" i="25"/>
  <c r="T137" i="25"/>
  <c r="R137" i="25"/>
  <c r="P137" i="25"/>
  <c r="BI136" i="25"/>
  <c r="BH136" i="25"/>
  <c r="BG136" i="25"/>
  <c r="BE136" i="25"/>
  <c r="T136" i="25"/>
  <c r="R136" i="25"/>
  <c r="P136" i="25"/>
  <c r="BI135" i="25"/>
  <c r="BH135" i="25"/>
  <c r="BG135" i="25"/>
  <c r="BE135" i="25"/>
  <c r="T135" i="25"/>
  <c r="R135" i="25"/>
  <c r="P135" i="25"/>
  <c r="BI134" i="25"/>
  <c r="BH134" i="25"/>
  <c r="BG134" i="25"/>
  <c r="BE134" i="25"/>
  <c r="T134" i="25"/>
  <c r="R134" i="25"/>
  <c r="P134" i="25"/>
  <c r="BI133" i="25"/>
  <c r="BH133" i="25"/>
  <c r="BG133" i="25"/>
  <c r="BE133" i="25"/>
  <c r="T133" i="25"/>
  <c r="R133" i="25"/>
  <c r="P133" i="25"/>
  <c r="BI132" i="25"/>
  <c r="BH132" i="25"/>
  <c r="BG132" i="25"/>
  <c r="BE132" i="25"/>
  <c r="T132" i="25"/>
  <c r="R132" i="25"/>
  <c r="P132" i="25"/>
  <c r="BI131" i="25"/>
  <c r="BH131" i="25"/>
  <c r="BG131" i="25"/>
  <c r="BE131" i="25"/>
  <c r="T131" i="25"/>
  <c r="R131" i="25"/>
  <c r="P131" i="25"/>
  <c r="BI130" i="25"/>
  <c r="BH130" i="25"/>
  <c r="BG130" i="25"/>
  <c r="BE130" i="25"/>
  <c r="T130" i="25"/>
  <c r="R130" i="25"/>
  <c r="P130" i="25"/>
  <c r="BI129" i="25"/>
  <c r="BH129" i="25"/>
  <c r="BG129" i="25"/>
  <c r="BE129" i="25"/>
  <c r="T129" i="25"/>
  <c r="R129" i="25"/>
  <c r="P129" i="25"/>
  <c r="F122" i="25"/>
  <c r="F120" i="25"/>
  <c r="E118" i="25"/>
  <c r="F93" i="25"/>
  <c r="F91" i="25"/>
  <c r="E89" i="25"/>
  <c r="J26" i="25"/>
  <c r="E26" i="25"/>
  <c r="J94" i="25" s="1"/>
  <c r="J25" i="25"/>
  <c r="J23" i="25"/>
  <c r="E23" i="25"/>
  <c r="J122" i="25"/>
  <c r="J22" i="25"/>
  <c r="J20" i="25"/>
  <c r="E20" i="25"/>
  <c r="F123" i="25"/>
  <c r="J19" i="25"/>
  <c r="J14" i="25"/>
  <c r="J120" i="25" s="1"/>
  <c r="E7" i="25"/>
  <c r="E114" i="25" s="1"/>
  <c r="J39" i="24"/>
  <c r="J38" i="24"/>
  <c r="AY120" i="1" s="1"/>
  <c r="J37" i="24"/>
  <c r="AX120" i="1"/>
  <c r="BI192" i="24"/>
  <c r="BH192" i="24"/>
  <c r="BG192" i="24"/>
  <c r="BE192" i="24"/>
  <c r="BK192" i="24"/>
  <c r="J192" i="24" s="1"/>
  <c r="BF192" i="24" s="1"/>
  <c r="BI191" i="24"/>
  <c r="BH191" i="24"/>
  <c r="BG191" i="24"/>
  <c r="BE191" i="24"/>
  <c r="BK191" i="24"/>
  <c r="J191" i="24" s="1"/>
  <c r="BF191" i="24" s="1"/>
  <c r="BI190" i="24"/>
  <c r="BH190" i="24"/>
  <c r="BG190" i="24"/>
  <c r="BE190" i="24"/>
  <c r="BK190" i="24"/>
  <c r="J190" i="24" s="1"/>
  <c r="BF190" i="24" s="1"/>
  <c r="BI189" i="24"/>
  <c r="BH189" i="24"/>
  <c r="BG189" i="24"/>
  <c r="BE189" i="24"/>
  <c r="BK189" i="24"/>
  <c r="J189" i="24" s="1"/>
  <c r="BF189" i="24" s="1"/>
  <c r="BI188" i="24"/>
  <c r="BH188" i="24"/>
  <c r="BG188" i="24"/>
  <c r="BE188" i="24"/>
  <c r="BK188" i="24"/>
  <c r="J188" i="24" s="1"/>
  <c r="BF188" i="24" s="1"/>
  <c r="BI186" i="24"/>
  <c r="BH186" i="24"/>
  <c r="BG186" i="24"/>
  <c r="BE186" i="24"/>
  <c r="T186" i="24"/>
  <c r="T185" i="24" s="1"/>
  <c r="R186" i="24"/>
  <c r="R185" i="24" s="1"/>
  <c r="P186" i="24"/>
  <c r="P185" i="24" s="1"/>
  <c r="BI184" i="24"/>
  <c r="BH184" i="24"/>
  <c r="BG184" i="24"/>
  <c r="BE184" i="24"/>
  <c r="T184" i="24"/>
  <c r="R184" i="24"/>
  <c r="P184" i="24"/>
  <c r="BI183" i="24"/>
  <c r="BH183" i="24"/>
  <c r="BG183" i="24"/>
  <c r="BE183" i="24"/>
  <c r="T183" i="24"/>
  <c r="R183" i="24"/>
  <c r="P183" i="24"/>
  <c r="BI181" i="24"/>
  <c r="BH181" i="24"/>
  <c r="BG181" i="24"/>
  <c r="BE181" i="24"/>
  <c r="T181" i="24"/>
  <c r="R181" i="24"/>
  <c r="P181" i="24"/>
  <c r="BI180" i="24"/>
  <c r="BH180" i="24"/>
  <c r="BG180" i="24"/>
  <c r="BE180" i="24"/>
  <c r="T180" i="24"/>
  <c r="R180" i="24"/>
  <c r="P180" i="24"/>
  <c r="BI179" i="24"/>
  <c r="BH179" i="24"/>
  <c r="BG179" i="24"/>
  <c r="BE179" i="24"/>
  <c r="T179" i="24"/>
  <c r="R179" i="24"/>
  <c r="P179" i="24"/>
  <c r="BI178" i="24"/>
  <c r="BH178" i="24"/>
  <c r="BG178" i="24"/>
  <c r="BE178" i="24"/>
  <c r="T178" i="24"/>
  <c r="R178" i="24"/>
  <c r="P178" i="24"/>
  <c r="BI177" i="24"/>
  <c r="BH177" i="24"/>
  <c r="BG177" i="24"/>
  <c r="BE177" i="24"/>
  <c r="T177" i="24"/>
  <c r="R177" i="24"/>
  <c r="P177" i="24"/>
  <c r="BI176" i="24"/>
  <c r="BH176" i="24"/>
  <c r="BG176" i="24"/>
  <c r="BE176" i="24"/>
  <c r="T176" i="24"/>
  <c r="R176" i="24"/>
  <c r="P176" i="24"/>
  <c r="BI175" i="24"/>
  <c r="BH175" i="24"/>
  <c r="BG175" i="24"/>
  <c r="BE175" i="24"/>
  <c r="T175" i="24"/>
  <c r="R175" i="24"/>
  <c r="P175" i="24"/>
  <c r="BI174" i="24"/>
  <c r="BH174" i="24"/>
  <c r="BG174" i="24"/>
  <c r="BE174" i="24"/>
  <c r="T174" i="24"/>
  <c r="R174" i="24"/>
  <c r="P174" i="24"/>
  <c r="BI173" i="24"/>
  <c r="BH173" i="24"/>
  <c r="BG173" i="24"/>
  <c r="BE173" i="24"/>
  <c r="T173" i="24"/>
  <c r="R173" i="24"/>
  <c r="P173" i="24"/>
  <c r="BI172" i="24"/>
  <c r="BH172" i="24"/>
  <c r="BG172" i="24"/>
  <c r="BE172" i="24"/>
  <c r="T172" i="24"/>
  <c r="R172" i="24"/>
  <c r="P172" i="24"/>
  <c r="BI171" i="24"/>
  <c r="BH171" i="24"/>
  <c r="BG171" i="24"/>
  <c r="BE171" i="24"/>
  <c r="T171" i="24"/>
  <c r="R171" i="24"/>
  <c r="P171" i="24"/>
  <c r="BI170" i="24"/>
  <c r="BH170" i="24"/>
  <c r="BG170" i="24"/>
  <c r="BE170" i="24"/>
  <c r="T170" i="24"/>
  <c r="R170" i="24"/>
  <c r="P170" i="24"/>
  <c r="BI169" i="24"/>
  <c r="BH169" i="24"/>
  <c r="BG169" i="24"/>
  <c r="BE169" i="24"/>
  <c r="T169" i="24"/>
  <c r="R169" i="24"/>
  <c r="P169" i="24"/>
  <c r="BI168" i="24"/>
  <c r="BH168" i="24"/>
  <c r="BG168" i="24"/>
  <c r="BE168" i="24"/>
  <c r="T168" i="24"/>
  <c r="R168" i="24"/>
  <c r="P168" i="24"/>
  <c r="BI167" i="24"/>
  <c r="BH167" i="24"/>
  <c r="BG167" i="24"/>
  <c r="BE167" i="24"/>
  <c r="T167" i="24"/>
  <c r="R167" i="24"/>
  <c r="P167" i="24"/>
  <c r="BI166" i="24"/>
  <c r="BH166" i="24"/>
  <c r="BG166" i="24"/>
  <c r="BE166" i="24"/>
  <c r="T166" i="24"/>
  <c r="R166" i="24"/>
  <c r="P166" i="24"/>
  <c r="BI165" i="24"/>
  <c r="BH165" i="24"/>
  <c r="BG165" i="24"/>
  <c r="BE165" i="24"/>
  <c r="T165" i="24"/>
  <c r="R165" i="24"/>
  <c r="P165" i="24"/>
  <c r="BI164" i="24"/>
  <c r="BH164" i="24"/>
  <c r="BG164" i="24"/>
  <c r="BE164" i="24"/>
  <c r="T164" i="24"/>
  <c r="R164" i="24"/>
  <c r="P164" i="24"/>
  <c r="BI163" i="24"/>
  <c r="BH163" i="24"/>
  <c r="BG163" i="24"/>
  <c r="BE163" i="24"/>
  <c r="T163" i="24"/>
  <c r="R163" i="24"/>
  <c r="P163" i="24"/>
  <c r="BI162" i="24"/>
  <c r="BH162" i="24"/>
  <c r="BG162" i="24"/>
  <c r="BE162" i="24"/>
  <c r="T162" i="24"/>
  <c r="R162" i="24"/>
  <c r="P162" i="24"/>
  <c r="BI161" i="24"/>
  <c r="BH161" i="24"/>
  <c r="BG161" i="24"/>
  <c r="BE161" i="24"/>
  <c r="T161" i="24"/>
  <c r="R161" i="24"/>
  <c r="P161" i="24"/>
  <c r="BI160" i="24"/>
  <c r="BH160" i="24"/>
  <c r="BG160" i="24"/>
  <c r="BE160" i="24"/>
  <c r="T160" i="24"/>
  <c r="R160" i="24"/>
  <c r="P160" i="24"/>
  <c r="BI159" i="24"/>
  <c r="BH159" i="24"/>
  <c r="BG159" i="24"/>
  <c r="BE159" i="24"/>
  <c r="T159" i="24"/>
  <c r="R159" i="24"/>
  <c r="P159" i="24"/>
  <c r="BI158" i="24"/>
  <c r="BH158" i="24"/>
  <c r="BG158" i="24"/>
  <c r="BE158" i="24"/>
  <c r="T158" i="24"/>
  <c r="R158" i="24"/>
  <c r="P158" i="24"/>
  <c r="BI157" i="24"/>
  <c r="BH157" i="24"/>
  <c r="BG157" i="24"/>
  <c r="BE157" i="24"/>
  <c r="T157" i="24"/>
  <c r="R157" i="24"/>
  <c r="P157" i="24"/>
  <c r="BI156" i="24"/>
  <c r="BH156" i="24"/>
  <c r="BG156" i="24"/>
  <c r="BE156" i="24"/>
  <c r="T156" i="24"/>
  <c r="R156" i="24"/>
  <c r="P156" i="24"/>
  <c r="BI155" i="24"/>
  <c r="BH155" i="24"/>
  <c r="BG155" i="24"/>
  <c r="BE155" i="24"/>
  <c r="T155" i="24"/>
  <c r="R155" i="24"/>
  <c r="P155" i="24"/>
  <c r="BI154" i="24"/>
  <c r="BH154" i="24"/>
  <c r="BG154" i="24"/>
  <c r="BE154" i="24"/>
  <c r="T154" i="24"/>
  <c r="R154" i="24"/>
  <c r="P154" i="24"/>
  <c r="BI153" i="24"/>
  <c r="BH153" i="24"/>
  <c r="BG153" i="24"/>
  <c r="BE153" i="24"/>
  <c r="T153" i="24"/>
  <c r="R153" i="24"/>
  <c r="P153" i="24"/>
  <c r="BI152" i="24"/>
  <c r="BH152" i="24"/>
  <c r="BG152" i="24"/>
  <c r="BE152" i="24"/>
  <c r="T152" i="24"/>
  <c r="R152" i="24"/>
  <c r="P152" i="24"/>
  <c r="BI151" i="24"/>
  <c r="BH151" i="24"/>
  <c r="BG151" i="24"/>
  <c r="BE151" i="24"/>
  <c r="T151" i="24"/>
  <c r="R151" i="24"/>
  <c r="P151" i="24"/>
  <c r="BI150" i="24"/>
  <c r="BH150" i="24"/>
  <c r="BG150" i="24"/>
  <c r="BE150" i="24"/>
  <c r="T150" i="24"/>
  <c r="R150" i="24"/>
  <c r="P150" i="24"/>
  <c r="BI148" i="24"/>
  <c r="BH148" i="24"/>
  <c r="BG148" i="24"/>
  <c r="BE148" i="24"/>
  <c r="T148" i="24"/>
  <c r="R148" i="24"/>
  <c r="P148" i="24"/>
  <c r="BI147" i="24"/>
  <c r="BH147" i="24"/>
  <c r="BG147" i="24"/>
  <c r="BE147" i="24"/>
  <c r="T147" i="24"/>
  <c r="R147" i="24"/>
  <c r="P147" i="24"/>
  <c r="BI146" i="24"/>
  <c r="BH146" i="24"/>
  <c r="BG146" i="24"/>
  <c r="BE146" i="24"/>
  <c r="T146" i="24"/>
  <c r="R146" i="24"/>
  <c r="P146" i="24"/>
  <c r="BI145" i="24"/>
  <c r="BH145" i="24"/>
  <c r="BG145" i="24"/>
  <c r="BE145" i="24"/>
  <c r="T145" i="24"/>
  <c r="R145" i="24"/>
  <c r="P145" i="24"/>
  <c r="BI144" i="24"/>
  <c r="BH144" i="24"/>
  <c r="BG144" i="24"/>
  <c r="BE144" i="24"/>
  <c r="T144" i="24"/>
  <c r="R144" i="24"/>
  <c r="P144" i="24"/>
  <c r="BI143" i="24"/>
  <c r="BH143" i="24"/>
  <c r="BG143" i="24"/>
  <c r="BE143" i="24"/>
  <c r="T143" i="24"/>
  <c r="R143" i="24"/>
  <c r="P143" i="24"/>
  <c r="BI142" i="24"/>
  <c r="BH142" i="24"/>
  <c r="BG142" i="24"/>
  <c r="BE142" i="24"/>
  <c r="T142" i="24"/>
  <c r="R142" i="24"/>
  <c r="P142" i="24"/>
  <c r="BI141" i="24"/>
  <c r="BH141" i="24"/>
  <c r="BG141" i="24"/>
  <c r="BE141" i="24"/>
  <c r="T141" i="24"/>
  <c r="R141" i="24"/>
  <c r="P141" i="24"/>
  <c r="BI140" i="24"/>
  <c r="BH140" i="24"/>
  <c r="BG140" i="24"/>
  <c r="BE140" i="24"/>
  <c r="T140" i="24"/>
  <c r="R140" i="24"/>
  <c r="P140" i="24"/>
  <c r="BI139" i="24"/>
  <c r="BH139" i="24"/>
  <c r="BG139" i="24"/>
  <c r="BE139" i="24"/>
  <c r="T139" i="24"/>
  <c r="R139" i="24"/>
  <c r="P139" i="24"/>
  <c r="BI138" i="24"/>
  <c r="BH138" i="24"/>
  <c r="BG138" i="24"/>
  <c r="BE138" i="24"/>
  <c r="T138" i="24"/>
  <c r="R138" i="24"/>
  <c r="P138" i="24"/>
  <c r="BI137" i="24"/>
  <c r="BH137" i="24"/>
  <c r="BG137" i="24"/>
  <c r="BE137" i="24"/>
  <c r="T137" i="24"/>
  <c r="R137" i="24"/>
  <c r="P137" i="24"/>
  <c r="BI136" i="24"/>
  <c r="BH136" i="24"/>
  <c r="BG136" i="24"/>
  <c r="BE136" i="24"/>
  <c r="T136" i="24"/>
  <c r="R136" i="24"/>
  <c r="P136" i="24"/>
  <c r="BI135" i="24"/>
  <c r="BH135" i="24"/>
  <c r="BG135" i="24"/>
  <c r="BE135" i="24"/>
  <c r="T135" i="24"/>
  <c r="R135" i="24"/>
  <c r="P135" i="24"/>
  <c r="BI134" i="24"/>
  <c r="BH134" i="24"/>
  <c r="BG134" i="24"/>
  <c r="BE134" i="24"/>
  <c r="T134" i="24"/>
  <c r="R134" i="24"/>
  <c r="P134" i="24"/>
  <c r="BI133" i="24"/>
  <c r="BH133" i="24"/>
  <c r="BG133" i="24"/>
  <c r="BE133" i="24"/>
  <c r="T133" i="24"/>
  <c r="R133" i="24"/>
  <c r="P133" i="24"/>
  <c r="BI132" i="24"/>
  <c r="BH132" i="24"/>
  <c r="BG132" i="24"/>
  <c r="BE132" i="24"/>
  <c r="T132" i="24"/>
  <c r="R132" i="24"/>
  <c r="P132" i="24"/>
  <c r="BI131" i="24"/>
  <c r="BH131" i="24"/>
  <c r="BG131" i="24"/>
  <c r="BE131" i="24"/>
  <c r="T131" i="24"/>
  <c r="R131" i="24"/>
  <c r="P131" i="24"/>
  <c r="BI130" i="24"/>
  <c r="BH130" i="24"/>
  <c r="BG130" i="24"/>
  <c r="BE130" i="24"/>
  <c r="T130" i="24"/>
  <c r="R130" i="24"/>
  <c r="P130" i="24"/>
  <c r="BI129" i="24"/>
  <c r="BH129" i="24"/>
  <c r="BG129" i="24"/>
  <c r="BE129" i="24"/>
  <c r="T129" i="24"/>
  <c r="R129" i="24"/>
  <c r="P129" i="24"/>
  <c r="F122" i="24"/>
  <c r="F120" i="24"/>
  <c r="E118" i="24"/>
  <c r="F93" i="24"/>
  <c r="F91" i="24"/>
  <c r="E89" i="24"/>
  <c r="J26" i="24"/>
  <c r="E26" i="24"/>
  <c r="J123" i="24" s="1"/>
  <c r="J25" i="24"/>
  <c r="J23" i="24"/>
  <c r="E23" i="24"/>
  <c r="J122" i="24" s="1"/>
  <c r="J22" i="24"/>
  <c r="J20" i="24"/>
  <c r="E20" i="24"/>
  <c r="F123" i="24" s="1"/>
  <c r="J19" i="24"/>
  <c r="J14" i="24"/>
  <c r="J91" i="24" s="1"/>
  <c r="E7" i="24"/>
  <c r="E114" i="24"/>
  <c r="J37" i="23"/>
  <c r="J36" i="23"/>
  <c r="AY118" i="1" s="1"/>
  <c r="J35" i="23"/>
  <c r="AX118" i="1"/>
  <c r="BI178" i="23"/>
  <c r="BH178" i="23"/>
  <c r="BG178" i="23"/>
  <c r="BE178" i="23"/>
  <c r="BK178" i="23"/>
  <c r="J178" i="23" s="1"/>
  <c r="BF178" i="23" s="1"/>
  <c r="BI177" i="23"/>
  <c r="BH177" i="23"/>
  <c r="BG177" i="23"/>
  <c r="BE177" i="23"/>
  <c r="BK177" i="23"/>
  <c r="J177" i="23" s="1"/>
  <c r="BF177" i="23" s="1"/>
  <c r="BI176" i="23"/>
  <c r="BH176" i="23"/>
  <c r="BG176" i="23"/>
  <c r="BE176" i="23"/>
  <c r="BK176" i="23"/>
  <c r="J176" i="23" s="1"/>
  <c r="BF176" i="23" s="1"/>
  <c r="BI175" i="23"/>
  <c r="BH175" i="23"/>
  <c r="BG175" i="23"/>
  <c r="BE175" i="23"/>
  <c r="BK175" i="23"/>
  <c r="J175" i="23" s="1"/>
  <c r="BF175" i="23" s="1"/>
  <c r="BI174" i="23"/>
  <c r="BH174" i="23"/>
  <c r="BG174" i="23"/>
  <c r="BE174" i="23"/>
  <c r="BK174" i="23"/>
  <c r="J174" i="23" s="1"/>
  <c r="BF174" i="23" s="1"/>
  <c r="BI172" i="23"/>
  <c r="BH172" i="23"/>
  <c r="BG172" i="23"/>
  <c r="BE172" i="23"/>
  <c r="T172" i="23"/>
  <c r="R172" i="23"/>
  <c r="P172" i="23"/>
  <c r="BI171" i="23"/>
  <c r="BH171" i="23"/>
  <c r="BG171" i="23"/>
  <c r="BE171" i="23"/>
  <c r="T171" i="23"/>
  <c r="R171" i="23"/>
  <c r="P171" i="23"/>
  <c r="BI170" i="23"/>
  <c r="BH170" i="23"/>
  <c r="BG170" i="23"/>
  <c r="BE170" i="23"/>
  <c r="T170" i="23"/>
  <c r="R170" i="23"/>
  <c r="P170" i="23"/>
  <c r="BI169" i="23"/>
  <c r="BH169" i="23"/>
  <c r="BG169" i="23"/>
  <c r="BE169" i="23"/>
  <c r="T169" i="23"/>
  <c r="R169" i="23"/>
  <c r="P169" i="23"/>
  <c r="BI168" i="23"/>
  <c r="BH168" i="23"/>
  <c r="BG168" i="23"/>
  <c r="BE168" i="23"/>
  <c r="T168" i="23"/>
  <c r="R168" i="23"/>
  <c r="P168" i="23"/>
  <c r="BI167" i="23"/>
  <c r="BH167" i="23"/>
  <c r="BG167" i="23"/>
  <c r="BE167" i="23"/>
  <c r="T167" i="23"/>
  <c r="R167" i="23"/>
  <c r="P167" i="23"/>
  <c r="BI166" i="23"/>
  <c r="BH166" i="23"/>
  <c r="BG166" i="23"/>
  <c r="BE166" i="23"/>
  <c r="T166" i="23"/>
  <c r="R166" i="23"/>
  <c r="P166" i="23"/>
  <c r="BI165" i="23"/>
  <c r="BH165" i="23"/>
  <c r="BG165" i="23"/>
  <c r="BE165" i="23"/>
  <c r="T165" i="23"/>
  <c r="R165" i="23"/>
  <c r="P165" i="23"/>
  <c r="BI164" i="23"/>
  <c r="BH164" i="23"/>
  <c r="BG164" i="23"/>
  <c r="BE164" i="23"/>
  <c r="T164" i="23"/>
  <c r="R164" i="23"/>
  <c r="P164" i="23"/>
  <c r="BI163" i="23"/>
  <c r="BH163" i="23"/>
  <c r="BG163" i="23"/>
  <c r="BE163" i="23"/>
  <c r="T163" i="23"/>
  <c r="R163" i="23"/>
  <c r="P163" i="23"/>
  <c r="BI162" i="23"/>
  <c r="BH162" i="23"/>
  <c r="BG162" i="23"/>
  <c r="BE162" i="23"/>
  <c r="T162" i="23"/>
  <c r="R162" i="23"/>
  <c r="P162" i="23"/>
  <c r="BI161" i="23"/>
  <c r="BH161" i="23"/>
  <c r="BG161" i="23"/>
  <c r="BE161" i="23"/>
  <c r="T161" i="23"/>
  <c r="R161" i="23"/>
  <c r="P161" i="23"/>
  <c r="BI160" i="23"/>
  <c r="BH160" i="23"/>
  <c r="BG160" i="23"/>
  <c r="BE160" i="23"/>
  <c r="T160" i="23"/>
  <c r="R160" i="23"/>
  <c r="P160" i="23"/>
  <c r="BI159" i="23"/>
  <c r="BH159" i="23"/>
  <c r="BG159" i="23"/>
  <c r="BE159" i="23"/>
  <c r="T159" i="23"/>
  <c r="R159" i="23"/>
  <c r="P159" i="23"/>
  <c r="BI158" i="23"/>
  <c r="BH158" i="23"/>
  <c r="BG158" i="23"/>
  <c r="BE158" i="23"/>
  <c r="T158" i="23"/>
  <c r="R158" i="23"/>
  <c r="P158" i="23"/>
  <c r="BI157" i="23"/>
  <c r="BH157" i="23"/>
  <c r="BG157" i="23"/>
  <c r="BE157" i="23"/>
  <c r="T157" i="23"/>
  <c r="R157" i="23"/>
  <c r="P157" i="23"/>
  <c r="BI156" i="23"/>
  <c r="BH156" i="23"/>
  <c r="BG156" i="23"/>
  <c r="BE156" i="23"/>
  <c r="T156" i="23"/>
  <c r="R156" i="23"/>
  <c r="P156" i="23"/>
  <c r="BI155" i="23"/>
  <c r="BH155" i="23"/>
  <c r="BG155" i="23"/>
  <c r="BE155" i="23"/>
  <c r="T155" i="23"/>
  <c r="R155" i="23"/>
  <c r="P155" i="23"/>
  <c r="BI154" i="23"/>
  <c r="BH154" i="23"/>
  <c r="BG154" i="23"/>
  <c r="BE154" i="23"/>
  <c r="T154" i="23"/>
  <c r="R154" i="23"/>
  <c r="P154" i="23"/>
  <c r="BI153" i="23"/>
  <c r="BH153" i="23"/>
  <c r="BG153" i="23"/>
  <c r="BE153" i="23"/>
  <c r="T153" i="23"/>
  <c r="R153" i="23"/>
  <c r="P153" i="23"/>
  <c r="BI152" i="23"/>
  <c r="BH152" i="23"/>
  <c r="BG152" i="23"/>
  <c r="BE152" i="23"/>
  <c r="T152" i="23"/>
  <c r="R152" i="23"/>
  <c r="P152" i="23"/>
  <c r="BI151" i="23"/>
  <c r="BH151" i="23"/>
  <c r="BG151" i="23"/>
  <c r="BE151" i="23"/>
  <c r="T151" i="23"/>
  <c r="R151" i="23"/>
  <c r="P151" i="23"/>
  <c r="BI150" i="23"/>
  <c r="BH150" i="23"/>
  <c r="BG150" i="23"/>
  <c r="BE150" i="23"/>
  <c r="T150" i="23"/>
  <c r="R150" i="23"/>
  <c r="P150" i="23"/>
  <c r="BI149" i="23"/>
  <c r="BH149" i="23"/>
  <c r="BG149" i="23"/>
  <c r="BE149" i="23"/>
  <c r="T149" i="23"/>
  <c r="R149" i="23"/>
  <c r="P149" i="23"/>
  <c r="BI148" i="23"/>
  <c r="BH148" i="23"/>
  <c r="BG148" i="23"/>
  <c r="BE148" i="23"/>
  <c r="T148" i="23"/>
  <c r="R148" i="23"/>
  <c r="P148" i="23"/>
  <c r="BI147" i="23"/>
  <c r="BH147" i="23"/>
  <c r="BG147" i="23"/>
  <c r="BE147" i="23"/>
  <c r="T147" i="23"/>
  <c r="R147" i="23"/>
  <c r="P147" i="23"/>
  <c r="BI146" i="23"/>
  <c r="BH146" i="23"/>
  <c r="BG146" i="23"/>
  <c r="BE146" i="23"/>
  <c r="T146" i="23"/>
  <c r="R146" i="23"/>
  <c r="P146" i="23"/>
  <c r="BI145" i="23"/>
  <c r="BH145" i="23"/>
  <c r="BG145" i="23"/>
  <c r="BE145" i="23"/>
  <c r="T145" i="23"/>
  <c r="R145" i="23"/>
  <c r="P145" i="23"/>
  <c r="BI144" i="23"/>
  <c r="BH144" i="23"/>
  <c r="BG144" i="23"/>
  <c r="BE144" i="23"/>
  <c r="T144" i="23"/>
  <c r="R144" i="23"/>
  <c r="P144" i="23"/>
  <c r="BI143" i="23"/>
  <c r="BH143" i="23"/>
  <c r="BG143" i="23"/>
  <c r="BE143" i="23"/>
  <c r="T143" i="23"/>
  <c r="R143" i="23"/>
  <c r="P143" i="23"/>
  <c r="BI142" i="23"/>
  <c r="BH142" i="23"/>
  <c r="BG142" i="23"/>
  <c r="BE142" i="23"/>
  <c r="T142" i="23"/>
  <c r="R142" i="23"/>
  <c r="P142" i="23"/>
  <c r="BI141" i="23"/>
  <c r="BH141" i="23"/>
  <c r="BG141" i="23"/>
  <c r="BE141" i="23"/>
  <c r="T141" i="23"/>
  <c r="R141" i="23"/>
  <c r="P141" i="23"/>
  <c r="BI140" i="23"/>
  <c r="BH140" i="23"/>
  <c r="BG140" i="23"/>
  <c r="BE140" i="23"/>
  <c r="T140" i="23"/>
  <c r="R140" i="23"/>
  <c r="P140" i="23"/>
  <c r="BI139" i="23"/>
  <c r="BH139" i="23"/>
  <c r="BG139" i="23"/>
  <c r="BE139" i="23"/>
  <c r="T139" i="23"/>
  <c r="R139" i="23"/>
  <c r="P139" i="23"/>
  <c r="BI138" i="23"/>
  <c r="BH138" i="23"/>
  <c r="BG138" i="23"/>
  <c r="BE138" i="23"/>
  <c r="T138" i="23"/>
  <c r="R138" i="23"/>
  <c r="P138" i="23"/>
  <c r="BI137" i="23"/>
  <c r="BH137" i="23"/>
  <c r="BG137" i="23"/>
  <c r="BE137" i="23"/>
  <c r="T137" i="23"/>
  <c r="R137" i="23"/>
  <c r="P137" i="23"/>
  <c r="BI136" i="23"/>
  <c r="BH136" i="23"/>
  <c r="BG136" i="23"/>
  <c r="BE136" i="23"/>
  <c r="T136" i="23"/>
  <c r="R136" i="23"/>
  <c r="P136" i="23"/>
  <c r="BI135" i="23"/>
  <c r="BH135" i="23"/>
  <c r="BG135" i="23"/>
  <c r="BE135" i="23"/>
  <c r="T135" i="23"/>
  <c r="R135" i="23"/>
  <c r="P135" i="23"/>
  <c r="BI134" i="23"/>
  <c r="BH134" i="23"/>
  <c r="BG134" i="23"/>
  <c r="BE134" i="23"/>
  <c r="T134" i="23"/>
  <c r="R134" i="23"/>
  <c r="P134" i="23"/>
  <c r="BI133" i="23"/>
  <c r="BH133" i="23"/>
  <c r="BG133" i="23"/>
  <c r="BE133" i="23"/>
  <c r="T133" i="23"/>
  <c r="R133" i="23"/>
  <c r="P133" i="23"/>
  <c r="BI132" i="23"/>
  <c r="BH132" i="23"/>
  <c r="BG132" i="23"/>
  <c r="BE132" i="23"/>
  <c r="T132" i="23"/>
  <c r="R132" i="23"/>
  <c r="P132" i="23"/>
  <c r="BI131" i="23"/>
  <c r="BH131" i="23"/>
  <c r="BG131" i="23"/>
  <c r="BE131" i="23"/>
  <c r="T131" i="23"/>
  <c r="R131" i="23"/>
  <c r="P131" i="23"/>
  <c r="BI130" i="23"/>
  <c r="BH130" i="23"/>
  <c r="BG130" i="23"/>
  <c r="BE130" i="23"/>
  <c r="T130" i="23"/>
  <c r="R130" i="23"/>
  <c r="P130" i="23"/>
  <c r="BI129" i="23"/>
  <c r="BH129" i="23"/>
  <c r="BG129" i="23"/>
  <c r="BE129" i="23"/>
  <c r="T129" i="23"/>
  <c r="R129" i="23"/>
  <c r="P129" i="23"/>
  <c r="BI128" i="23"/>
  <c r="BH128" i="23"/>
  <c r="BG128" i="23"/>
  <c r="BE128" i="23"/>
  <c r="T128" i="23"/>
  <c r="R128" i="23"/>
  <c r="P128" i="23"/>
  <c r="BI127" i="23"/>
  <c r="BH127" i="23"/>
  <c r="BG127" i="23"/>
  <c r="BE127" i="23"/>
  <c r="T127" i="23"/>
  <c r="R127" i="23"/>
  <c r="P127" i="23"/>
  <c r="BI126" i="23"/>
  <c r="BH126" i="23"/>
  <c r="BG126" i="23"/>
  <c r="BE126" i="23"/>
  <c r="T126" i="23"/>
  <c r="R126" i="23"/>
  <c r="P126" i="23"/>
  <c r="BI125" i="23"/>
  <c r="BH125" i="23"/>
  <c r="BG125" i="23"/>
  <c r="BE125" i="23"/>
  <c r="T125" i="23"/>
  <c r="R125" i="23"/>
  <c r="P125" i="23"/>
  <c r="BI124" i="23"/>
  <c r="BH124" i="23"/>
  <c r="BG124" i="23"/>
  <c r="BE124" i="23"/>
  <c r="T124" i="23"/>
  <c r="R124" i="23"/>
  <c r="P124" i="23"/>
  <c r="BI123" i="23"/>
  <c r="BH123" i="23"/>
  <c r="BG123" i="23"/>
  <c r="BE123" i="23"/>
  <c r="T123" i="23"/>
  <c r="R123" i="23"/>
  <c r="P123" i="23"/>
  <c r="BI122" i="23"/>
  <c r="BH122" i="23"/>
  <c r="BG122" i="23"/>
  <c r="BE122" i="23"/>
  <c r="T122" i="23"/>
  <c r="R122" i="23"/>
  <c r="P122" i="23"/>
  <c r="F115" i="23"/>
  <c r="F113" i="23"/>
  <c r="E111" i="23"/>
  <c r="F91" i="23"/>
  <c r="F89" i="23"/>
  <c r="E87" i="23"/>
  <c r="J24" i="23"/>
  <c r="E24" i="23"/>
  <c r="J92" i="23" s="1"/>
  <c r="J23" i="23"/>
  <c r="J21" i="23"/>
  <c r="E21" i="23"/>
  <c r="J115" i="23" s="1"/>
  <c r="J20" i="23"/>
  <c r="J18" i="23"/>
  <c r="E18" i="23"/>
  <c r="F92" i="23" s="1"/>
  <c r="J17" i="23"/>
  <c r="J12" i="23"/>
  <c r="J113" i="23"/>
  <c r="E7" i="23"/>
  <c r="E109" i="23" s="1"/>
  <c r="J37" i="22"/>
  <c r="J36" i="22"/>
  <c r="AY117" i="1" s="1"/>
  <c r="J35" i="22"/>
  <c r="AX117" i="1"/>
  <c r="BI255" i="22"/>
  <c r="BH255" i="22"/>
  <c r="BG255" i="22"/>
  <c r="BE255" i="22"/>
  <c r="BK255" i="22"/>
  <c r="J255" i="22" s="1"/>
  <c r="BF255" i="22" s="1"/>
  <c r="BI254" i="22"/>
  <c r="BH254" i="22"/>
  <c r="BG254" i="22"/>
  <c r="BE254" i="22"/>
  <c r="BK254" i="22"/>
  <c r="J254" i="22" s="1"/>
  <c r="BF254" i="22" s="1"/>
  <c r="BI253" i="22"/>
  <c r="BH253" i="22"/>
  <c r="BG253" i="22"/>
  <c r="BE253" i="22"/>
  <c r="BK253" i="22"/>
  <c r="J253" i="22" s="1"/>
  <c r="BF253" i="22" s="1"/>
  <c r="BI252" i="22"/>
  <c r="BH252" i="22"/>
  <c r="BG252" i="22"/>
  <c r="BE252" i="22"/>
  <c r="BK252" i="22"/>
  <c r="J252" i="22" s="1"/>
  <c r="BF252" i="22" s="1"/>
  <c r="BI251" i="22"/>
  <c r="BH251" i="22"/>
  <c r="BG251" i="22"/>
  <c r="BE251" i="22"/>
  <c r="BK251" i="22"/>
  <c r="J251" i="22" s="1"/>
  <c r="BF251" i="22" s="1"/>
  <c r="BI249" i="22"/>
  <c r="BH249" i="22"/>
  <c r="BG249" i="22"/>
  <c r="BE249" i="22"/>
  <c r="T249" i="22"/>
  <c r="R249" i="22"/>
  <c r="P249" i="22"/>
  <c r="BI248" i="22"/>
  <c r="BH248" i="22"/>
  <c r="BG248" i="22"/>
  <c r="BE248" i="22"/>
  <c r="T248" i="22"/>
  <c r="R248" i="22"/>
  <c r="P248" i="22"/>
  <c r="BI246" i="22"/>
  <c r="BH246" i="22"/>
  <c r="BG246" i="22"/>
  <c r="BE246" i="22"/>
  <c r="T246" i="22"/>
  <c r="R246" i="22"/>
  <c r="P246" i="22"/>
  <c r="BI245" i="22"/>
  <c r="BH245" i="22"/>
  <c r="BG245" i="22"/>
  <c r="BE245" i="22"/>
  <c r="T245" i="22"/>
  <c r="R245" i="22"/>
  <c r="P245" i="22"/>
  <c r="BI244" i="22"/>
  <c r="BH244" i="22"/>
  <c r="BG244" i="22"/>
  <c r="BE244" i="22"/>
  <c r="T244" i="22"/>
  <c r="R244" i="22"/>
  <c r="P244" i="22"/>
  <c r="BI243" i="22"/>
  <c r="BH243" i="22"/>
  <c r="BG243" i="22"/>
  <c r="BE243" i="22"/>
  <c r="T243" i="22"/>
  <c r="R243" i="22"/>
  <c r="P243" i="22"/>
  <c r="BI242" i="22"/>
  <c r="BH242" i="22"/>
  <c r="BG242" i="22"/>
  <c r="BE242" i="22"/>
  <c r="T242" i="22"/>
  <c r="R242" i="22"/>
  <c r="P242" i="22"/>
  <c r="BI241" i="22"/>
  <c r="BH241" i="22"/>
  <c r="BG241" i="22"/>
  <c r="BE241" i="22"/>
  <c r="T241" i="22"/>
  <c r="R241" i="22"/>
  <c r="P241" i="22"/>
  <c r="BI240" i="22"/>
  <c r="BH240" i="22"/>
  <c r="BG240" i="22"/>
  <c r="BE240" i="22"/>
  <c r="T240" i="22"/>
  <c r="R240" i="22"/>
  <c r="P240" i="22"/>
  <c r="BI239" i="22"/>
  <c r="BH239" i="22"/>
  <c r="BG239" i="22"/>
  <c r="BE239" i="22"/>
  <c r="T239" i="22"/>
  <c r="R239" i="22"/>
  <c r="P239" i="22"/>
  <c r="BI238" i="22"/>
  <c r="BH238" i="22"/>
  <c r="BG238" i="22"/>
  <c r="BE238" i="22"/>
  <c r="T238" i="22"/>
  <c r="R238" i="22"/>
  <c r="P238" i="22"/>
  <c r="BI237" i="22"/>
  <c r="BH237" i="22"/>
  <c r="BG237" i="22"/>
  <c r="BE237" i="22"/>
  <c r="T237" i="22"/>
  <c r="R237" i="22"/>
  <c r="P237" i="22"/>
  <c r="BI236" i="22"/>
  <c r="BH236" i="22"/>
  <c r="BG236" i="22"/>
  <c r="BE236" i="22"/>
  <c r="T236" i="22"/>
  <c r="R236" i="22"/>
  <c r="P236" i="22"/>
  <c r="BI235" i="22"/>
  <c r="BH235" i="22"/>
  <c r="BG235" i="22"/>
  <c r="BE235" i="22"/>
  <c r="T235" i="22"/>
  <c r="R235" i="22"/>
  <c r="P235" i="22"/>
  <c r="BI234" i="22"/>
  <c r="BH234" i="22"/>
  <c r="BG234" i="22"/>
  <c r="BE234" i="22"/>
  <c r="T234" i="22"/>
  <c r="R234" i="22"/>
  <c r="P234" i="22"/>
  <c r="BI233" i="22"/>
  <c r="BH233" i="22"/>
  <c r="BG233" i="22"/>
  <c r="BE233" i="22"/>
  <c r="T233" i="22"/>
  <c r="R233" i="22"/>
  <c r="P233" i="22"/>
  <c r="BI232" i="22"/>
  <c r="BH232" i="22"/>
  <c r="BG232" i="22"/>
  <c r="BE232" i="22"/>
  <c r="T232" i="22"/>
  <c r="R232" i="22"/>
  <c r="P232" i="22"/>
  <c r="BI231" i="22"/>
  <c r="BH231" i="22"/>
  <c r="BG231" i="22"/>
  <c r="BE231" i="22"/>
  <c r="T231" i="22"/>
  <c r="R231" i="22"/>
  <c r="P231" i="22"/>
  <c r="BI230" i="22"/>
  <c r="BH230" i="22"/>
  <c r="BG230" i="22"/>
  <c r="BE230" i="22"/>
  <c r="T230" i="22"/>
  <c r="R230" i="22"/>
  <c r="P230" i="22"/>
  <c r="BI229" i="22"/>
  <c r="BH229" i="22"/>
  <c r="BG229" i="22"/>
  <c r="BE229" i="22"/>
  <c r="T229" i="22"/>
  <c r="R229" i="22"/>
  <c r="P229" i="22"/>
  <c r="BI228" i="22"/>
  <c r="BH228" i="22"/>
  <c r="BG228" i="22"/>
  <c r="BE228" i="22"/>
  <c r="T228" i="22"/>
  <c r="R228" i="22"/>
  <c r="P228" i="22"/>
  <c r="BI227" i="22"/>
  <c r="BH227" i="22"/>
  <c r="BG227" i="22"/>
  <c r="BE227" i="22"/>
  <c r="T227" i="22"/>
  <c r="R227" i="22"/>
  <c r="P227" i="22"/>
  <c r="BI226" i="22"/>
  <c r="BH226" i="22"/>
  <c r="BG226" i="22"/>
  <c r="BE226" i="22"/>
  <c r="T226" i="22"/>
  <c r="R226" i="22"/>
  <c r="P226" i="22"/>
  <c r="BI225" i="22"/>
  <c r="BH225" i="22"/>
  <c r="BG225" i="22"/>
  <c r="BE225" i="22"/>
  <c r="T225" i="22"/>
  <c r="R225" i="22"/>
  <c r="P225" i="22"/>
  <c r="BI224" i="22"/>
  <c r="BH224" i="22"/>
  <c r="BG224" i="22"/>
  <c r="BE224" i="22"/>
  <c r="T224" i="22"/>
  <c r="R224" i="22"/>
  <c r="P224" i="22"/>
  <c r="BI223" i="22"/>
  <c r="BH223" i="22"/>
  <c r="BG223" i="22"/>
  <c r="BE223" i="22"/>
  <c r="T223" i="22"/>
  <c r="R223" i="22"/>
  <c r="P223" i="22"/>
  <c r="BI221" i="22"/>
  <c r="BH221" i="22"/>
  <c r="BG221" i="22"/>
  <c r="BE221" i="22"/>
  <c r="T221" i="22"/>
  <c r="R221" i="22"/>
  <c r="P221" i="22"/>
  <c r="BI220" i="22"/>
  <c r="BH220" i="22"/>
  <c r="BG220" i="22"/>
  <c r="BE220" i="22"/>
  <c r="T220" i="22"/>
  <c r="R220" i="22"/>
  <c r="P220" i="22"/>
  <c r="BI219" i="22"/>
  <c r="BH219" i="22"/>
  <c r="BG219" i="22"/>
  <c r="BE219" i="22"/>
  <c r="T219" i="22"/>
  <c r="R219" i="22"/>
  <c r="P219" i="22"/>
  <c r="BI218" i="22"/>
  <c r="BH218" i="22"/>
  <c r="BG218" i="22"/>
  <c r="BE218" i="22"/>
  <c r="T218" i="22"/>
  <c r="R218" i="22"/>
  <c r="P218" i="22"/>
  <c r="BI217" i="22"/>
  <c r="BH217" i="22"/>
  <c r="BG217" i="22"/>
  <c r="BE217" i="22"/>
  <c r="T217" i="22"/>
  <c r="R217" i="22"/>
  <c r="P217" i="22"/>
  <c r="BI216" i="22"/>
  <c r="BH216" i="22"/>
  <c r="BG216" i="22"/>
  <c r="BE216" i="22"/>
  <c r="T216" i="22"/>
  <c r="R216" i="22"/>
  <c r="P216" i="22"/>
  <c r="BI215" i="22"/>
  <c r="BH215" i="22"/>
  <c r="BG215" i="22"/>
  <c r="BE215" i="22"/>
  <c r="T215" i="22"/>
  <c r="R215" i="22"/>
  <c r="P215" i="22"/>
  <c r="BI214" i="22"/>
  <c r="BH214" i="22"/>
  <c r="BG214" i="22"/>
  <c r="BE214" i="22"/>
  <c r="T214" i="22"/>
  <c r="R214" i="22"/>
  <c r="P214" i="22"/>
  <c r="BI213" i="22"/>
  <c r="BH213" i="22"/>
  <c r="BG213" i="22"/>
  <c r="BE213" i="22"/>
  <c r="T213" i="22"/>
  <c r="R213" i="22"/>
  <c r="P213" i="22"/>
  <c r="BI212" i="22"/>
  <c r="BH212" i="22"/>
  <c r="BG212" i="22"/>
  <c r="BE212" i="22"/>
  <c r="T212" i="22"/>
  <c r="R212" i="22"/>
  <c r="P212" i="22"/>
  <c r="BI211" i="22"/>
  <c r="BH211" i="22"/>
  <c r="BG211" i="22"/>
  <c r="BE211" i="22"/>
  <c r="T211" i="22"/>
  <c r="R211" i="22"/>
  <c r="P211" i="22"/>
  <c r="BI210" i="22"/>
  <c r="BH210" i="22"/>
  <c r="BG210" i="22"/>
  <c r="BE210" i="22"/>
  <c r="T210" i="22"/>
  <c r="R210" i="22"/>
  <c r="P210" i="22"/>
  <c r="BI209" i="22"/>
  <c r="BH209" i="22"/>
  <c r="BG209" i="22"/>
  <c r="BE209" i="22"/>
  <c r="T209" i="22"/>
  <c r="R209" i="22"/>
  <c r="P209" i="22"/>
  <c r="BI208" i="22"/>
  <c r="BH208" i="22"/>
  <c r="BG208" i="22"/>
  <c r="BE208" i="22"/>
  <c r="T208" i="22"/>
  <c r="R208" i="22"/>
  <c r="P208" i="22"/>
  <c r="BI207" i="22"/>
  <c r="BH207" i="22"/>
  <c r="BG207" i="22"/>
  <c r="BE207" i="22"/>
  <c r="T207" i="22"/>
  <c r="R207" i="22"/>
  <c r="P207" i="22"/>
  <c r="BI206" i="22"/>
  <c r="BH206" i="22"/>
  <c r="BG206" i="22"/>
  <c r="BE206" i="22"/>
  <c r="T206" i="22"/>
  <c r="R206" i="22"/>
  <c r="P206" i="22"/>
  <c r="BI205" i="22"/>
  <c r="BH205" i="22"/>
  <c r="BG205" i="22"/>
  <c r="BE205" i="22"/>
  <c r="T205" i="22"/>
  <c r="R205" i="22"/>
  <c r="P205" i="22"/>
  <c r="BI204" i="22"/>
  <c r="BH204" i="22"/>
  <c r="BG204" i="22"/>
  <c r="BE204" i="22"/>
  <c r="T204" i="22"/>
  <c r="R204" i="22"/>
  <c r="P204" i="22"/>
  <c r="BI203" i="22"/>
  <c r="BH203" i="22"/>
  <c r="BG203" i="22"/>
  <c r="BE203" i="22"/>
  <c r="T203" i="22"/>
  <c r="R203" i="22"/>
  <c r="P203" i="22"/>
  <c r="BI202" i="22"/>
  <c r="BH202" i="22"/>
  <c r="BG202" i="22"/>
  <c r="BE202" i="22"/>
  <c r="T202" i="22"/>
  <c r="R202" i="22"/>
  <c r="P202" i="22"/>
  <c r="BI201" i="22"/>
  <c r="BH201" i="22"/>
  <c r="BG201" i="22"/>
  <c r="BE201" i="22"/>
  <c r="T201" i="22"/>
  <c r="R201" i="22"/>
  <c r="P201" i="22"/>
  <c r="BI200" i="22"/>
  <c r="BH200" i="22"/>
  <c r="BG200" i="22"/>
  <c r="BE200" i="22"/>
  <c r="T200" i="22"/>
  <c r="R200" i="22"/>
  <c r="P200" i="22"/>
  <c r="BI199" i="22"/>
  <c r="BH199" i="22"/>
  <c r="BG199" i="22"/>
  <c r="BE199" i="22"/>
  <c r="T199" i="22"/>
  <c r="R199" i="22"/>
  <c r="P199" i="22"/>
  <c r="BI198" i="22"/>
  <c r="BH198" i="22"/>
  <c r="BG198" i="22"/>
  <c r="BE198" i="22"/>
  <c r="T198" i="22"/>
  <c r="R198" i="22"/>
  <c r="P198" i="22"/>
  <c r="BI197" i="22"/>
  <c r="BH197" i="22"/>
  <c r="BG197" i="22"/>
  <c r="BE197" i="22"/>
  <c r="T197" i="22"/>
  <c r="R197" i="22"/>
  <c r="P197" i="22"/>
  <c r="BI196" i="22"/>
  <c r="BH196" i="22"/>
  <c r="BG196" i="22"/>
  <c r="BE196" i="22"/>
  <c r="T196" i="22"/>
  <c r="R196" i="22"/>
  <c r="P196" i="22"/>
  <c r="BI195" i="22"/>
  <c r="BH195" i="22"/>
  <c r="BG195" i="22"/>
  <c r="BE195" i="22"/>
  <c r="T195" i="22"/>
  <c r="R195" i="22"/>
  <c r="P195" i="22"/>
  <c r="BI194" i="22"/>
  <c r="BH194" i="22"/>
  <c r="BG194" i="22"/>
  <c r="BE194" i="22"/>
  <c r="T194" i="22"/>
  <c r="R194" i="22"/>
  <c r="P194" i="22"/>
  <c r="BI193" i="22"/>
  <c r="BH193" i="22"/>
  <c r="BG193" i="22"/>
  <c r="BE193" i="22"/>
  <c r="T193" i="22"/>
  <c r="R193" i="22"/>
  <c r="P193" i="22"/>
  <c r="BI192" i="22"/>
  <c r="BH192" i="22"/>
  <c r="BG192" i="22"/>
  <c r="BE192" i="22"/>
  <c r="T192" i="22"/>
  <c r="R192" i="22"/>
  <c r="P192" i="22"/>
  <c r="BI191" i="22"/>
  <c r="BH191" i="22"/>
  <c r="BG191" i="22"/>
  <c r="BE191" i="22"/>
  <c r="T191" i="22"/>
  <c r="R191" i="22"/>
  <c r="P191" i="22"/>
  <c r="BI190" i="22"/>
  <c r="BH190" i="22"/>
  <c r="BG190" i="22"/>
  <c r="BE190" i="22"/>
  <c r="T190" i="22"/>
  <c r="R190" i="22"/>
  <c r="P190" i="22"/>
  <c r="BI189" i="22"/>
  <c r="BH189" i="22"/>
  <c r="BG189" i="22"/>
  <c r="BE189" i="22"/>
  <c r="T189" i="22"/>
  <c r="R189" i="22"/>
  <c r="P189" i="22"/>
  <c r="BI188" i="22"/>
  <c r="BH188" i="22"/>
  <c r="BG188" i="22"/>
  <c r="BE188" i="22"/>
  <c r="T188" i="22"/>
  <c r="R188" i="22"/>
  <c r="P188" i="22"/>
  <c r="BI187" i="22"/>
  <c r="BH187" i="22"/>
  <c r="BG187" i="22"/>
  <c r="BE187" i="22"/>
  <c r="T187" i="22"/>
  <c r="R187" i="22"/>
  <c r="P187" i="22"/>
  <c r="BI186" i="22"/>
  <c r="BH186" i="22"/>
  <c r="BG186" i="22"/>
  <c r="BE186" i="22"/>
  <c r="T186" i="22"/>
  <c r="R186" i="22"/>
  <c r="P186" i="22"/>
  <c r="BI185" i="22"/>
  <c r="BH185" i="22"/>
  <c r="BG185" i="22"/>
  <c r="BE185" i="22"/>
  <c r="T185" i="22"/>
  <c r="R185" i="22"/>
  <c r="P185" i="22"/>
  <c r="BI184" i="22"/>
  <c r="BH184" i="22"/>
  <c r="BG184" i="22"/>
  <c r="BE184" i="22"/>
  <c r="T184" i="22"/>
  <c r="R184" i="22"/>
  <c r="P184" i="22"/>
  <c r="BI183" i="22"/>
  <c r="BH183" i="22"/>
  <c r="BG183" i="22"/>
  <c r="BE183" i="22"/>
  <c r="T183" i="22"/>
  <c r="R183" i="22"/>
  <c r="P183" i="22"/>
  <c r="BI182" i="22"/>
  <c r="BH182" i="22"/>
  <c r="BG182" i="22"/>
  <c r="BE182" i="22"/>
  <c r="T182" i="22"/>
  <c r="R182" i="22"/>
  <c r="P182" i="22"/>
  <c r="BI181" i="22"/>
  <c r="BH181" i="22"/>
  <c r="BG181" i="22"/>
  <c r="BE181" i="22"/>
  <c r="T181" i="22"/>
  <c r="R181" i="22"/>
  <c r="P181" i="22"/>
  <c r="BI180" i="22"/>
  <c r="BH180" i="22"/>
  <c r="BG180" i="22"/>
  <c r="BE180" i="22"/>
  <c r="T180" i="22"/>
  <c r="R180" i="22"/>
  <c r="P180" i="22"/>
  <c r="BI179" i="22"/>
  <c r="BH179" i="22"/>
  <c r="BG179" i="22"/>
  <c r="BE179" i="22"/>
  <c r="T179" i="22"/>
  <c r="R179" i="22"/>
  <c r="P179" i="22"/>
  <c r="BI178" i="22"/>
  <c r="BH178" i="22"/>
  <c r="BG178" i="22"/>
  <c r="BE178" i="22"/>
  <c r="T178" i="22"/>
  <c r="R178" i="22"/>
  <c r="P178" i="22"/>
  <c r="BI177" i="22"/>
  <c r="BH177" i="22"/>
  <c r="BG177" i="22"/>
  <c r="BE177" i="22"/>
  <c r="T177" i="22"/>
  <c r="R177" i="22"/>
  <c r="P177" i="22"/>
  <c r="BI176" i="22"/>
  <c r="BH176" i="22"/>
  <c r="BG176" i="22"/>
  <c r="BE176" i="22"/>
  <c r="T176" i="22"/>
  <c r="R176" i="22"/>
  <c r="P176" i="22"/>
  <c r="BI175" i="22"/>
  <c r="BH175" i="22"/>
  <c r="BG175" i="22"/>
  <c r="BE175" i="22"/>
  <c r="T175" i="22"/>
  <c r="R175" i="22"/>
  <c r="P175" i="22"/>
  <c r="BI174" i="22"/>
  <c r="BH174" i="22"/>
  <c r="BG174" i="22"/>
  <c r="BE174" i="22"/>
  <c r="T174" i="22"/>
  <c r="R174" i="22"/>
  <c r="P174" i="22"/>
  <c r="BI173" i="22"/>
  <c r="BH173" i="22"/>
  <c r="BG173" i="22"/>
  <c r="BE173" i="22"/>
  <c r="T173" i="22"/>
  <c r="R173" i="22"/>
  <c r="P173" i="22"/>
  <c r="BI172" i="22"/>
  <c r="BH172" i="22"/>
  <c r="BG172" i="22"/>
  <c r="BE172" i="22"/>
  <c r="T172" i="22"/>
  <c r="R172" i="22"/>
  <c r="P172" i="22"/>
  <c r="BI171" i="22"/>
  <c r="BH171" i="22"/>
  <c r="BG171" i="22"/>
  <c r="BE171" i="22"/>
  <c r="T171" i="22"/>
  <c r="R171" i="22"/>
  <c r="P171" i="22"/>
  <c r="BI170" i="22"/>
  <c r="BH170" i="22"/>
  <c r="BG170" i="22"/>
  <c r="BE170" i="22"/>
  <c r="T170" i="22"/>
  <c r="R170" i="22"/>
  <c r="P170" i="22"/>
  <c r="BI169" i="22"/>
  <c r="BH169" i="22"/>
  <c r="BG169" i="22"/>
  <c r="BE169" i="22"/>
  <c r="T169" i="22"/>
  <c r="R169" i="22"/>
  <c r="P169" i="22"/>
  <c r="BI168" i="22"/>
  <c r="BH168" i="22"/>
  <c r="BG168" i="22"/>
  <c r="BE168" i="22"/>
  <c r="T168" i="22"/>
  <c r="R168" i="22"/>
  <c r="P168" i="22"/>
  <c r="BI167" i="22"/>
  <c r="BH167" i="22"/>
  <c r="BG167" i="22"/>
  <c r="BE167" i="22"/>
  <c r="T167" i="22"/>
  <c r="R167" i="22"/>
  <c r="P167" i="22"/>
  <c r="BI166" i="22"/>
  <c r="BH166" i="22"/>
  <c r="BG166" i="22"/>
  <c r="BE166" i="22"/>
  <c r="T166" i="22"/>
  <c r="R166" i="22"/>
  <c r="P166" i="22"/>
  <c r="BI165" i="22"/>
  <c r="BH165" i="22"/>
  <c r="BG165" i="22"/>
  <c r="BE165" i="22"/>
  <c r="T165" i="22"/>
  <c r="R165" i="22"/>
  <c r="P165" i="22"/>
  <c r="BI164" i="22"/>
  <c r="BH164" i="22"/>
  <c r="BG164" i="22"/>
  <c r="BE164" i="22"/>
  <c r="T164" i="22"/>
  <c r="R164" i="22"/>
  <c r="P164" i="22"/>
  <c r="BI163" i="22"/>
  <c r="BH163" i="22"/>
  <c r="BG163" i="22"/>
  <c r="BE163" i="22"/>
  <c r="T163" i="22"/>
  <c r="R163" i="22"/>
  <c r="P163" i="22"/>
  <c r="BI161" i="22"/>
  <c r="BH161" i="22"/>
  <c r="BG161" i="22"/>
  <c r="BE161" i="22"/>
  <c r="T161" i="22"/>
  <c r="R161" i="22"/>
  <c r="P161" i="22"/>
  <c r="BI160" i="22"/>
  <c r="BH160" i="22"/>
  <c r="BG160" i="22"/>
  <c r="BE160" i="22"/>
  <c r="T160" i="22"/>
  <c r="R160" i="22"/>
  <c r="P160" i="22"/>
  <c r="BI159" i="22"/>
  <c r="BH159" i="22"/>
  <c r="BG159" i="22"/>
  <c r="BE159" i="22"/>
  <c r="T159" i="22"/>
  <c r="R159" i="22"/>
  <c r="P159" i="22"/>
  <c r="BI158" i="22"/>
  <c r="BH158" i="22"/>
  <c r="BG158" i="22"/>
  <c r="BE158" i="22"/>
  <c r="T158" i="22"/>
  <c r="R158" i="22"/>
  <c r="P158" i="22"/>
  <c r="BI157" i="22"/>
  <c r="BH157" i="22"/>
  <c r="BG157" i="22"/>
  <c r="BE157" i="22"/>
  <c r="T157" i="22"/>
  <c r="R157" i="22"/>
  <c r="P157" i="22"/>
  <c r="BI155" i="22"/>
  <c r="BH155" i="22"/>
  <c r="BG155" i="22"/>
  <c r="BE155" i="22"/>
  <c r="T155" i="22"/>
  <c r="R155" i="22"/>
  <c r="P155" i="22"/>
  <c r="BI154" i="22"/>
  <c r="BH154" i="22"/>
  <c r="BG154" i="22"/>
  <c r="BE154" i="22"/>
  <c r="T154" i="22"/>
  <c r="R154" i="22"/>
  <c r="P154" i="22"/>
  <c r="BI153" i="22"/>
  <c r="BH153" i="22"/>
  <c r="BG153" i="22"/>
  <c r="BE153" i="22"/>
  <c r="T153" i="22"/>
  <c r="R153" i="22"/>
  <c r="P153" i="22"/>
  <c r="BI152" i="22"/>
  <c r="BH152" i="22"/>
  <c r="BG152" i="22"/>
  <c r="BE152" i="22"/>
  <c r="T152" i="22"/>
  <c r="R152" i="22"/>
  <c r="P152" i="22"/>
  <c r="BI151" i="22"/>
  <c r="BH151" i="22"/>
  <c r="BG151" i="22"/>
  <c r="BE151" i="22"/>
  <c r="T151" i="22"/>
  <c r="R151" i="22"/>
  <c r="P151" i="22"/>
  <c r="BI150" i="22"/>
  <c r="BH150" i="22"/>
  <c r="BG150" i="22"/>
  <c r="BE150" i="22"/>
  <c r="T150" i="22"/>
  <c r="R150" i="22"/>
  <c r="P150" i="22"/>
  <c r="BI149" i="22"/>
  <c r="BH149" i="22"/>
  <c r="BG149" i="22"/>
  <c r="BE149" i="22"/>
  <c r="T149" i="22"/>
  <c r="R149" i="22"/>
  <c r="P149" i="22"/>
  <c r="BI148" i="22"/>
  <c r="BH148" i="22"/>
  <c r="BG148" i="22"/>
  <c r="BE148" i="22"/>
  <c r="T148" i="22"/>
  <c r="R148" i="22"/>
  <c r="P148" i="22"/>
  <c r="BI146" i="22"/>
  <c r="BH146" i="22"/>
  <c r="BG146" i="22"/>
  <c r="BE146" i="22"/>
  <c r="T146" i="22"/>
  <c r="R146" i="22"/>
  <c r="P146" i="22"/>
  <c r="BI145" i="22"/>
  <c r="BH145" i="22"/>
  <c r="BG145" i="22"/>
  <c r="BE145" i="22"/>
  <c r="T145" i="22"/>
  <c r="R145" i="22"/>
  <c r="P145" i="22"/>
  <c r="BI144" i="22"/>
  <c r="BH144" i="22"/>
  <c r="BG144" i="22"/>
  <c r="BE144" i="22"/>
  <c r="T144" i="22"/>
  <c r="R144" i="22"/>
  <c r="P144" i="22"/>
  <c r="BI143" i="22"/>
  <c r="BH143" i="22"/>
  <c r="BG143" i="22"/>
  <c r="BE143" i="22"/>
  <c r="T143" i="22"/>
  <c r="R143" i="22"/>
  <c r="P143" i="22"/>
  <c r="BI142" i="22"/>
  <c r="BH142" i="22"/>
  <c r="BG142" i="22"/>
  <c r="BE142" i="22"/>
  <c r="T142" i="22"/>
  <c r="R142" i="22"/>
  <c r="P142" i="22"/>
  <c r="BI141" i="22"/>
  <c r="BH141" i="22"/>
  <c r="BG141" i="22"/>
  <c r="BE141" i="22"/>
  <c r="T141" i="22"/>
  <c r="R141" i="22"/>
  <c r="P141" i="22"/>
  <c r="BI140" i="22"/>
  <c r="BH140" i="22"/>
  <c r="BG140" i="22"/>
  <c r="BE140" i="22"/>
  <c r="T140" i="22"/>
  <c r="R140" i="22"/>
  <c r="P140" i="22"/>
  <c r="BI139" i="22"/>
  <c r="BH139" i="22"/>
  <c r="BG139" i="22"/>
  <c r="BE139" i="22"/>
  <c r="T139" i="22"/>
  <c r="R139" i="22"/>
  <c r="P139" i="22"/>
  <c r="BI138" i="22"/>
  <c r="BH138" i="22"/>
  <c r="BG138" i="22"/>
  <c r="BE138" i="22"/>
  <c r="T138" i="22"/>
  <c r="R138" i="22"/>
  <c r="P138" i="22"/>
  <c r="BI137" i="22"/>
  <c r="BH137" i="22"/>
  <c r="BG137" i="22"/>
  <c r="BE137" i="22"/>
  <c r="T137" i="22"/>
  <c r="R137" i="22"/>
  <c r="P137" i="22"/>
  <c r="BI136" i="22"/>
  <c r="BH136" i="22"/>
  <c r="BG136" i="22"/>
  <c r="BE136" i="22"/>
  <c r="T136" i="22"/>
  <c r="R136" i="22"/>
  <c r="P136" i="22"/>
  <c r="BI135" i="22"/>
  <c r="BH135" i="22"/>
  <c r="BG135" i="22"/>
  <c r="BE135" i="22"/>
  <c r="T135" i="22"/>
  <c r="R135" i="22"/>
  <c r="P135" i="22"/>
  <c r="BI134" i="22"/>
  <c r="BH134" i="22"/>
  <c r="BG134" i="22"/>
  <c r="BE134" i="22"/>
  <c r="T134" i="22"/>
  <c r="R134" i="22"/>
  <c r="P134" i="22"/>
  <c r="BI133" i="22"/>
  <c r="BH133" i="22"/>
  <c r="BG133" i="22"/>
  <c r="BE133" i="22"/>
  <c r="T133" i="22"/>
  <c r="R133" i="22"/>
  <c r="P133" i="22"/>
  <c r="BI132" i="22"/>
  <c r="BH132" i="22"/>
  <c r="BG132" i="22"/>
  <c r="BE132" i="22"/>
  <c r="T132" i="22"/>
  <c r="R132" i="22"/>
  <c r="P132" i="22"/>
  <c r="BI131" i="22"/>
  <c r="BH131" i="22"/>
  <c r="BG131" i="22"/>
  <c r="BE131" i="22"/>
  <c r="T131" i="22"/>
  <c r="R131" i="22"/>
  <c r="P131" i="22"/>
  <c r="BI130" i="22"/>
  <c r="BH130" i="22"/>
  <c r="BG130" i="22"/>
  <c r="BE130" i="22"/>
  <c r="T130" i="22"/>
  <c r="R130" i="22"/>
  <c r="P130" i="22"/>
  <c r="BI129" i="22"/>
  <c r="BH129" i="22"/>
  <c r="BG129" i="22"/>
  <c r="BE129" i="22"/>
  <c r="T129" i="22"/>
  <c r="R129" i="22"/>
  <c r="P129" i="22"/>
  <c r="BI128" i="22"/>
  <c r="BH128" i="22"/>
  <c r="BG128" i="22"/>
  <c r="BE128" i="22"/>
  <c r="T128" i="22"/>
  <c r="R128" i="22"/>
  <c r="P128" i="22"/>
  <c r="BI127" i="22"/>
  <c r="BH127" i="22"/>
  <c r="BG127" i="22"/>
  <c r="BE127" i="22"/>
  <c r="T127" i="22"/>
  <c r="R127" i="22"/>
  <c r="P127" i="22"/>
  <c r="F120" i="22"/>
  <c r="F118" i="22"/>
  <c r="E116" i="22"/>
  <c r="F91" i="22"/>
  <c r="F89" i="22"/>
  <c r="E87" i="22"/>
  <c r="J24" i="22"/>
  <c r="E24" i="22"/>
  <c r="J92" i="22" s="1"/>
  <c r="J23" i="22"/>
  <c r="J21" i="22"/>
  <c r="E21" i="22"/>
  <c r="J120" i="22" s="1"/>
  <c r="J20" i="22"/>
  <c r="J18" i="22"/>
  <c r="E18" i="22"/>
  <c r="F121" i="22" s="1"/>
  <c r="J17" i="22"/>
  <c r="J12" i="22"/>
  <c r="J89" i="22"/>
  <c r="E7" i="22"/>
  <c r="E85" i="22"/>
  <c r="J37" i="21"/>
  <c r="J36" i="21"/>
  <c r="AY116" i="1" s="1"/>
  <c r="J35" i="21"/>
  <c r="AX116" i="1"/>
  <c r="BI224" i="21"/>
  <c r="BH224" i="21"/>
  <c r="BG224" i="21"/>
  <c r="BE224" i="21"/>
  <c r="BK224" i="21"/>
  <c r="J224" i="21" s="1"/>
  <c r="BF224" i="21" s="1"/>
  <c r="BI223" i="21"/>
  <c r="BH223" i="21"/>
  <c r="BG223" i="21"/>
  <c r="BE223" i="21"/>
  <c r="BK223" i="21"/>
  <c r="J223" i="21" s="1"/>
  <c r="BF223" i="21" s="1"/>
  <c r="BI222" i="21"/>
  <c r="BH222" i="21"/>
  <c r="BG222" i="21"/>
  <c r="BE222" i="21"/>
  <c r="BK222" i="21"/>
  <c r="J222" i="21" s="1"/>
  <c r="BF222" i="21" s="1"/>
  <c r="BI221" i="21"/>
  <c r="BH221" i="21"/>
  <c r="BG221" i="21"/>
  <c r="BE221" i="21"/>
  <c r="BK221" i="21"/>
  <c r="J221" i="21" s="1"/>
  <c r="BF221" i="21" s="1"/>
  <c r="BI220" i="21"/>
  <c r="BH220" i="21"/>
  <c r="BG220" i="21"/>
  <c r="BE220" i="21"/>
  <c r="BK220" i="21"/>
  <c r="J220" i="21" s="1"/>
  <c r="BF220" i="21" s="1"/>
  <c r="BI218" i="21"/>
  <c r="BH218" i="21"/>
  <c r="BG218" i="21"/>
  <c r="BE218" i="21"/>
  <c r="T218" i="21"/>
  <c r="R218" i="21"/>
  <c r="P218" i="21"/>
  <c r="BI217" i="21"/>
  <c r="BH217" i="21"/>
  <c r="BG217" i="21"/>
  <c r="BE217" i="21"/>
  <c r="T217" i="21"/>
  <c r="R217" i="21"/>
  <c r="P217" i="21"/>
  <c r="BI215" i="21"/>
  <c r="BH215" i="21"/>
  <c r="BG215" i="21"/>
  <c r="BE215" i="21"/>
  <c r="T215" i="21"/>
  <c r="R215" i="21"/>
  <c r="P215" i="21"/>
  <c r="BI214" i="21"/>
  <c r="BH214" i="21"/>
  <c r="BG214" i="21"/>
  <c r="BE214" i="21"/>
  <c r="T214" i="21"/>
  <c r="R214" i="21"/>
  <c r="P214" i="21"/>
  <c r="BI213" i="21"/>
  <c r="BH213" i="21"/>
  <c r="BG213" i="21"/>
  <c r="BE213" i="21"/>
  <c r="T213" i="21"/>
  <c r="R213" i="21"/>
  <c r="P213" i="21"/>
  <c r="BI212" i="21"/>
  <c r="BH212" i="21"/>
  <c r="BG212" i="21"/>
  <c r="BE212" i="21"/>
  <c r="T212" i="21"/>
  <c r="R212" i="21"/>
  <c r="P212" i="21"/>
  <c r="BI211" i="21"/>
  <c r="BH211" i="21"/>
  <c r="BG211" i="21"/>
  <c r="BE211" i="21"/>
  <c r="T211" i="21"/>
  <c r="R211" i="21"/>
  <c r="P211" i="21"/>
  <c r="BI210" i="21"/>
  <c r="BH210" i="21"/>
  <c r="BG210" i="21"/>
  <c r="BE210" i="21"/>
  <c r="T210" i="21"/>
  <c r="R210" i="21"/>
  <c r="P210" i="21"/>
  <c r="BI209" i="21"/>
  <c r="BH209" i="21"/>
  <c r="BG209" i="21"/>
  <c r="BE209" i="21"/>
  <c r="T209" i="21"/>
  <c r="R209" i="21"/>
  <c r="P209" i="21"/>
  <c r="BI208" i="21"/>
  <c r="BH208" i="21"/>
  <c r="BG208" i="21"/>
  <c r="BE208" i="21"/>
  <c r="T208" i="21"/>
  <c r="R208" i="21"/>
  <c r="P208" i="21"/>
  <c r="BI207" i="21"/>
  <c r="BH207" i="21"/>
  <c r="BG207" i="21"/>
  <c r="BE207" i="21"/>
  <c r="T207" i="21"/>
  <c r="R207" i="21"/>
  <c r="P207" i="21"/>
  <c r="BI206" i="21"/>
  <c r="BH206" i="21"/>
  <c r="BG206" i="21"/>
  <c r="BE206" i="21"/>
  <c r="T206" i="21"/>
  <c r="R206" i="21"/>
  <c r="P206" i="21"/>
  <c r="BI205" i="21"/>
  <c r="BH205" i="21"/>
  <c r="BG205" i="21"/>
  <c r="BE205" i="21"/>
  <c r="T205" i="21"/>
  <c r="R205" i="21"/>
  <c r="P205" i="21"/>
  <c r="BI204" i="21"/>
  <c r="BH204" i="21"/>
  <c r="BG204" i="21"/>
  <c r="BE204" i="21"/>
  <c r="T204" i="21"/>
  <c r="R204" i="21"/>
  <c r="P204" i="21"/>
  <c r="BI203" i="21"/>
  <c r="BH203" i="21"/>
  <c r="BG203" i="21"/>
  <c r="BE203" i="21"/>
  <c r="T203" i="21"/>
  <c r="R203" i="21"/>
  <c r="P203" i="21"/>
  <c r="BI202" i="21"/>
  <c r="BH202" i="21"/>
  <c r="BG202" i="21"/>
  <c r="BE202" i="21"/>
  <c r="T202" i="21"/>
  <c r="R202" i="21"/>
  <c r="P202" i="21"/>
  <c r="BI201" i="21"/>
  <c r="BH201" i="21"/>
  <c r="BG201" i="21"/>
  <c r="BE201" i="21"/>
  <c r="T201" i="21"/>
  <c r="R201" i="21"/>
  <c r="P201" i="21"/>
  <c r="BI200" i="21"/>
  <c r="BH200" i="21"/>
  <c r="BG200" i="21"/>
  <c r="BE200" i="21"/>
  <c r="T200" i="21"/>
  <c r="R200" i="21"/>
  <c r="P200" i="21"/>
  <c r="BI198" i="21"/>
  <c r="BH198" i="21"/>
  <c r="BG198" i="21"/>
  <c r="BE198" i="21"/>
  <c r="T198" i="21"/>
  <c r="R198" i="21"/>
  <c r="P198" i="21"/>
  <c r="BI197" i="21"/>
  <c r="BH197" i="21"/>
  <c r="BG197" i="21"/>
  <c r="BE197" i="21"/>
  <c r="T197" i="21"/>
  <c r="R197" i="21"/>
  <c r="P197" i="21"/>
  <c r="BI196" i="21"/>
  <c r="BH196" i="21"/>
  <c r="BG196" i="21"/>
  <c r="BE196" i="21"/>
  <c r="T196" i="21"/>
  <c r="R196" i="21"/>
  <c r="P196" i="21"/>
  <c r="BI195" i="21"/>
  <c r="BH195" i="21"/>
  <c r="BG195" i="21"/>
  <c r="BE195" i="21"/>
  <c r="T195" i="21"/>
  <c r="R195" i="21"/>
  <c r="P195" i="21"/>
  <c r="BI194" i="21"/>
  <c r="BH194" i="21"/>
  <c r="BG194" i="21"/>
  <c r="BE194" i="21"/>
  <c r="T194" i="21"/>
  <c r="R194" i="21"/>
  <c r="P194" i="21"/>
  <c r="BI193" i="21"/>
  <c r="BH193" i="21"/>
  <c r="BG193" i="21"/>
  <c r="BE193" i="21"/>
  <c r="T193" i="21"/>
  <c r="R193" i="21"/>
  <c r="P193" i="21"/>
  <c r="BI192" i="21"/>
  <c r="BH192" i="21"/>
  <c r="BG192" i="21"/>
  <c r="BE192" i="21"/>
  <c r="T192" i="21"/>
  <c r="R192" i="21"/>
  <c r="P192" i="21"/>
  <c r="BI191" i="21"/>
  <c r="BH191" i="21"/>
  <c r="BG191" i="21"/>
  <c r="BE191" i="21"/>
  <c r="T191" i="21"/>
  <c r="R191" i="21"/>
  <c r="P191" i="21"/>
  <c r="BI190" i="21"/>
  <c r="BH190" i="21"/>
  <c r="BG190" i="21"/>
  <c r="BE190" i="21"/>
  <c r="T190" i="21"/>
  <c r="R190" i="21"/>
  <c r="P190" i="21"/>
  <c r="BI189" i="21"/>
  <c r="BH189" i="21"/>
  <c r="BG189" i="21"/>
  <c r="BE189" i="21"/>
  <c r="T189" i="21"/>
  <c r="R189" i="21"/>
  <c r="P189" i="21"/>
  <c r="BI188" i="21"/>
  <c r="BH188" i="21"/>
  <c r="BG188" i="21"/>
  <c r="BE188" i="21"/>
  <c r="T188" i="21"/>
  <c r="R188" i="21"/>
  <c r="P188" i="21"/>
  <c r="BI187" i="21"/>
  <c r="BH187" i="21"/>
  <c r="BG187" i="21"/>
  <c r="BE187" i="21"/>
  <c r="T187" i="21"/>
  <c r="R187" i="21"/>
  <c r="P187" i="21"/>
  <c r="BI186" i="21"/>
  <c r="BH186" i="21"/>
  <c r="BG186" i="21"/>
  <c r="BE186" i="21"/>
  <c r="T186" i="21"/>
  <c r="R186" i="21"/>
  <c r="P186" i="21"/>
  <c r="BI185" i="21"/>
  <c r="BH185" i="21"/>
  <c r="BG185" i="21"/>
  <c r="BE185" i="21"/>
  <c r="T185" i="21"/>
  <c r="R185" i="21"/>
  <c r="P185" i="21"/>
  <c r="BI184" i="21"/>
  <c r="BH184" i="21"/>
  <c r="BG184" i="21"/>
  <c r="BE184" i="21"/>
  <c r="T184" i="21"/>
  <c r="R184" i="21"/>
  <c r="P184" i="21"/>
  <c r="BI183" i="21"/>
  <c r="BH183" i="21"/>
  <c r="BG183" i="21"/>
  <c r="BE183" i="21"/>
  <c r="T183" i="21"/>
  <c r="R183" i="21"/>
  <c r="P183" i="21"/>
  <c r="BI182" i="21"/>
  <c r="BH182" i="21"/>
  <c r="BG182" i="21"/>
  <c r="BE182" i="21"/>
  <c r="T182" i="21"/>
  <c r="R182" i="21"/>
  <c r="P182" i="21"/>
  <c r="BI181" i="21"/>
  <c r="BH181" i="21"/>
  <c r="BG181" i="21"/>
  <c r="BE181" i="21"/>
  <c r="T181" i="21"/>
  <c r="R181" i="21"/>
  <c r="P181" i="21"/>
  <c r="BI180" i="21"/>
  <c r="BH180" i="21"/>
  <c r="BG180" i="21"/>
  <c r="BE180" i="21"/>
  <c r="T180" i="21"/>
  <c r="R180" i="21"/>
  <c r="P180" i="21"/>
  <c r="BI179" i="21"/>
  <c r="BH179" i="21"/>
  <c r="BG179" i="21"/>
  <c r="BE179" i="21"/>
  <c r="T179" i="21"/>
  <c r="R179" i="21"/>
  <c r="P179" i="21"/>
  <c r="BI178" i="21"/>
  <c r="BH178" i="21"/>
  <c r="BG178" i="21"/>
  <c r="BE178" i="21"/>
  <c r="T178" i="21"/>
  <c r="R178" i="21"/>
  <c r="P178" i="21"/>
  <c r="BI177" i="21"/>
  <c r="BH177" i="21"/>
  <c r="BG177" i="21"/>
  <c r="BE177" i="21"/>
  <c r="T177" i="21"/>
  <c r="R177" i="21"/>
  <c r="P177" i="21"/>
  <c r="BI176" i="21"/>
  <c r="BH176" i="21"/>
  <c r="BG176" i="21"/>
  <c r="BE176" i="21"/>
  <c r="T176" i="21"/>
  <c r="R176" i="21"/>
  <c r="P176" i="21"/>
  <c r="BI175" i="21"/>
  <c r="BH175" i="21"/>
  <c r="BG175" i="21"/>
  <c r="BE175" i="21"/>
  <c r="T175" i="21"/>
  <c r="R175" i="21"/>
  <c r="P175" i="21"/>
  <c r="BI174" i="21"/>
  <c r="BH174" i="21"/>
  <c r="BG174" i="21"/>
  <c r="BE174" i="21"/>
  <c r="T174" i="21"/>
  <c r="R174" i="21"/>
  <c r="P174" i="21"/>
  <c r="BI173" i="21"/>
  <c r="BH173" i="21"/>
  <c r="BG173" i="21"/>
  <c r="BE173" i="21"/>
  <c r="T173" i="21"/>
  <c r="R173" i="21"/>
  <c r="P173" i="21"/>
  <c r="BI172" i="21"/>
  <c r="BH172" i="21"/>
  <c r="BG172" i="21"/>
  <c r="BE172" i="21"/>
  <c r="T172" i="21"/>
  <c r="R172" i="21"/>
  <c r="P172" i="21"/>
  <c r="BI171" i="21"/>
  <c r="BH171" i="21"/>
  <c r="BG171" i="21"/>
  <c r="BE171" i="21"/>
  <c r="T171" i="21"/>
  <c r="R171" i="21"/>
  <c r="P171" i="21"/>
  <c r="BI170" i="21"/>
  <c r="BH170" i="21"/>
  <c r="BG170" i="21"/>
  <c r="BE170" i="21"/>
  <c r="T170" i="21"/>
  <c r="R170" i="21"/>
  <c r="P170" i="21"/>
  <c r="BI169" i="21"/>
  <c r="BH169" i="21"/>
  <c r="BG169" i="21"/>
  <c r="BE169" i="21"/>
  <c r="T169" i="21"/>
  <c r="R169" i="21"/>
  <c r="P169" i="21"/>
  <c r="BI168" i="21"/>
  <c r="BH168" i="21"/>
  <c r="BG168" i="21"/>
  <c r="BE168" i="21"/>
  <c r="T168" i="21"/>
  <c r="R168" i="21"/>
  <c r="P168" i="21"/>
  <c r="BI167" i="21"/>
  <c r="BH167" i="21"/>
  <c r="BG167" i="21"/>
  <c r="BE167" i="21"/>
  <c r="T167" i="21"/>
  <c r="R167" i="21"/>
  <c r="P167" i="21"/>
  <c r="BI165" i="21"/>
  <c r="BH165" i="21"/>
  <c r="BG165" i="21"/>
  <c r="BE165" i="21"/>
  <c r="T165" i="21"/>
  <c r="R165" i="21"/>
  <c r="P165" i="21"/>
  <c r="BI164" i="21"/>
  <c r="BH164" i="21"/>
  <c r="BG164" i="21"/>
  <c r="BE164" i="21"/>
  <c r="T164" i="21"/>
  <c r="R164" i="21"/>
  <c r="P164" i="21"/>
  <c r="BI163" i="21"/>
  <c r="BH163" i="21"/>
  <c r="BG163" i="21"/>
  <c r="BE163" i="21"/>
  <c r="T163" i="21"/>
  <c r="R163" i="21"/>
  <c r="P163" i="21"/>
  <c r="BI162" i="21"/>
  <c r="BH162" i="21"/>
  <c r="BG162" i="21"/>
  <c r="BE162" i="21"/>
  <c r="T162" i="21"/>
  <c r="R162" i="21"/>
  <c r="P162" i="21"/>
  <c r="BI161" i="21"/>
  <c r="BH161" i="21"/>
  <c r="BG161" i="21"/>
  <c r="BE161" i="21"/>
  <c r="T161" i="21"/>
  <c r="R161" i="21"/>
  <c r="P161" i="21"/>
  <c r="BI159" i="21"/>
  <c r="BH159" i="21"/>
  <c r="BG159" i="21"/>
  <c r="BE159" i="21"/>
  <c r="T159" i="21"/>
  <c r="R159" i="21"/>
  <c r="P159" i="21"/>
  <c r="BI158" i="21"/>
  <c r="BH158" i="21"/>
  <c r="BG158" i="21"/>
  <c r="BE158" i="21"/>
  <c r="T158" i="21"/>
  <c r="R158" i="21"/>
  <c r="P158" i="21"/>
  <c r="BI157" i="21"/>
  <c r="BH157" i="21"/>
  <c r="BG157" i="21"/>
  <c r="BE157" i="21"/>
  <c r="T157" i="21"/>
  <c r="R157" i="21"/>
  <c r="P157" i="21"/>
  <c r="BI156" i="21"/>
  <c r="BH156" i="21"/>
  <c r="BG156" i="21"/>
  <c r="BE156" i="21"/>
  <c r="T156" i="21"/>
  <c r="R156" i="21"/>
  <c r="P156" i="21"/>
  <c r="BI155" i="21"/>
  <c r="BH155" i="21"/>
  <c r="BG155" i="21"/>
  <c r="BE155" i="21"/>
  <c r="T155" i="21"/>
  <c r="R155" i="21"/>
  <c r="P155" i="21"/>
  <c r="BI154" i="21"/>
  <c r="BH154" i="21"/>
  <c r="BG154" i="21"/>
  <c r="BE154" i="21"/>
  <c r="T154" i="21"/>
  <c r="R154" i="21"/>
  <c r="P154" i="21"/>
  <c r="BI153" i="21"/>
  <c r="BH153" i="21"/>
  <c r="BG153" i="21"/>
  <c r="BE153" i="21"/>
  <c r="T153" i="21"/>
  <c r="R153" i="21"/>
  <c r="P153" i="21"/>
  <c r="BI152" i="21"/>
  <c r="BH152" i="21"/>
  <c r="BG152" i="21"/>
  <c r="BE152" i="21"/>
  <c r="T152" i="21"/>
  <c r="R152" i="21"/>
  <c r="P152" i="21"/>
  <c r="BI150" i="21"/>
  <c r="BH150" i="21"/>
  <c r="BG150" i="21"/>
  <c r="BE150" i="21"/>
  <c r="T150" i="21"/>
  <c r="R150" i="21"/>
  <c r="P150" i="21"/>
  <c r="BI149" i="21"/>
  <c r="BH149" i="21"/>
  <c r="BG149" i="21"/>
  <c r="BE149" i="21"/>
  <c r="T149" i="21"/>
  <c r="R149" i="21"/>
  <c r="P149" i="21"/>
  <c r="BI148" i="21"/>
  <c r="BH148" i="21"/>
  <c r="BG148" i="21"/>
  <c r="BE148" i="21"/>
  <c r="T148" i="21"/>
  <c r="R148" i="21"/>
  <c r="P148" i="21"/>
  <c r="BI147" i="21"/>
  <c r="BH147" i="21"/>
  <c r="BG147" i="21"/>
  <c r="BE147" i="21"/>
  <c r="T147" i="21"/>
  <c r="R147" i="21"/>
  <c r="P147" i="21"/>
  <c r="BI146" i="21"/>
  <c r="BH146" i="21"/>
  <c r="BG146" i="21"/>
  <c r="BE146" i="21"/>
  <c r="T146" i="21"/>
  <c r="R146" i="21"/>
  <c r="P146" i="21"/>
  <c r="BI145" i="21"/>
  <c r="BH145" i="21"/>
  <c r="BG145" i="21"/>
  <c r="BE145" i="21"/>
  <c r="T145" i="21"/>
  <c r="R145" i="21"/>
  <c r="P145" i="21"/>
  <c r="BI144" i="21"/>
  <c r="BH144" i="21"/>
  <c r="BG144" i="21"/>
  <c r="BE144" i="21"/>
  <c r="T144" i="21"/>
  <c r="R144" i="21"/>
  <c r="P144" i="21"/>
  <c r="BI143" i="21"/>
  <c r="BH143" i="21"/>
  <c r="BG143" i="21"/>
  <c r="BE143" i="21"/>
  <c r="T143" i="21"/>
  <c r="R143" i="21"/>
  <c r="P143" i="21"/>
  <c r="BI142" i="21"/>
  <c r="BH142" i="21"/>
  <c r="BG142" i="21"/>
  <c r="BE142" i="21"/>
  <c r="T142" i="21"/>
  <c r="R142" i="21"/>
  <c r="P142" i="21"/>
  <c r="BI141" i="21"/>
  <c r="BH141" i="21"/>
  <c r="BG141" i="21"/>
  <c r="BE141" i="21"/>
  <c r="T141" i="21"/>
  <c r="R141" i="21"/>
  <c r="P141" i="21"/>
  <c r="BI140" i="21"/>
  <c r="BH140" i="21"/>
  <c r="BG140" i="21"/>
  <c r="BE140" i="21"/>
  <c r="T140" i="21"/>
  <c r="R140" i="21"/>
  <c r="P140" i="21"/>
  <c r="BI139" i="21"/>
  <c r="BH139" i="21"/>
  <c r="BG139" i="21"/>
  <c r="BE139" i="21"/>
  <c r="T139" i="21"/>
  <c r="R139" i="21"/>
  <c r="P139" i="21"/>
  <c r="BI138" i="21"/>
  <c r="BH138" i="21"/>
  <c r="BG138" i="21"/>
  <c r="BE138" i="21"/>
  <c r="T138" i="21"/>
  <c r="R138" i="21"/>
  <c r="P138" i="21"/>
  <c r="BI137" i="21"/>
  <c r="BH137" i="21"/>
  <c r="BG137" i="21"/>
  <c r="BE137" i="21"/>
  <c r="T137" i="21"/>
  <c r="R137" i="21"/>
  <c r="P137" i="21"/>
  <c r="BI136" i="21"/>
  <c r="BH136" i="21"/>
  <c r="BG136" i="21"/>
  <c r="BE136" i="21"/>
  <c r="T136" i="21"/>
  <c r="R136" i="21"/>
  <c r="P136" i="21"/>
  <c r="BI135" i="21"/>
  <c r="BH135" i="21"/>
  <c r="BG135" i="21"/>
  <c r="BE135" i="21"/>
  <c r="T135" i="21"/>
  <c r="R135" i="21"/>
  <c r="P135" i="21"/>
  <c r="BI134" i="21"/>
  <c r="BH134" i="21"/>
  <c r="BG134" i="21"/>
  <c r="BE134" i="21"/>
  <c r="T134" i="21"/>
  <c r="R134" i="21"/>
  <c r="P134" i="21"/>
  <c r="BI133" i="21"/>
  <c r="BH133" i="21"/>
  <c r="BG133" i="21"/>
  <c r="BE133" i="21"/>
  <c r="T133" i="21"/>
  <c r="R133" i="21"/>
  <c r="P133" i="21"/>
  <c r="BI132" i="21"/>
  <c r="BH132" i="21"/>
  <c r="BG132" i="21"/>
  <c r="BE132" i="21"/>
  <c r="T132" i="21"/>
  <c r="R132" i="21"/>
  <c r="P132" i="21"/>
  <c r="BI131" i="21"/>
  <c r="BH131" i="21"/>
  <c r="BG131" i="21"/>
  <c r="BE131" i="21"/>
  <c r="T131" i="21"/>
  <c r="R131" i="21"/>
  <c r="P131" i="21"/>
  <c r="BI130" i="21"/>
  <c r="BH130" i="21"/>
  <c r="BG130" i="21"/>
  <c r="BE130" i="21"/>
  <c r="T130" i="21"/>
  <c r="R130" i="21"/>
  <c r="P130" i="21"/>
  <c r="BI129" i="21"/>
  <c r="BH129" i="21"/>
  <c r="BG129" i="21"/>
  <c r="BE129" i="21"/>
  <c r="T129" i="21"/>
  <c r="R129" i="21"/>
  <c r="P129" i="21"/>
  <c r="BI128" i="21"/>
  <c r="BH128" i="21"/>
  <c r="BG128" i="21"/>
  <c r="BE128" i="21"/>
  <c r="T128" i="21"/>
  <c r="R128" i="21"/>
  <c r="P128" i="21"/>
  <c r="BI127" i="21"/>
  <c r="BH127" i="21"/>
  <c r="BG127" i="21"/>
  <c r="BE127" i="21"/>
  <c r="T127" i="21"/>
  <c r="R127" i="21"/>
  <c r="P127" i="21"/>
  <c r="F120" i="21"/>
  <c r="F118" i="21"/>
  <c r="E116" i="21"/>
  <c r="F91" i="21"/>
  <c r="F89" i="21"/>
  <c r="E87" i="21"/>
  <c r="J24" i="21"/>
  <c r="E24" i="21"/>
  <c r="J92" i="21"/>
  <c r="J23" i="21"/>
  <c r="J21" i="21"/>
  <c r="E21" i="21"/>
  <c r="J120" i="21"/>
  <c r="J20" i="21"/>
  <c r="J18" i="21"/>
  <c r="E18" i="21"/>
  <c r="F92" i="21"/>
  <c r="J17" i="21"/>
  <c r="J12" i="21"/>
  <c r="J89" i="21"/>
  <c r="E7" i="21"/>
  <c r="E114" i="21" s="1"/>
  <c r="J37" i="20"/>
  <c r="J36" i="20"/>
  <c r="AY115" i="1"/>
  <c r="J35" i="20"/>
  <c r="AX115" i="1"/>
  <c r="BI226" i="20"/>
  <c r="BH226" i="20"/>
  <c r="BG226" i="20"/>
  <c r="BE226" i="20"/>
  <c r="BK226" i="20"/>
  <c r="J226" i="20" s="1"/>
  <c r="BF226" i="20" s="1"/>
  <c r="BI225" i="20"/>
  <c r="BH225" i="20"/>
  <c r="BG225" i="20"/>
  <c r="BE225" i="20"/>
  <c r="BK225" i="20"/>
  <c r="J225" i="20" s="1"/>
  <c r="BF225" i="20" s="1"/>
  <c r="BI224" i="20"/>
  <c r="BH224" i="20"/>
  <c r="BG224" i="20"/>
  <c r="BE224" i="20"/>
  <c r="BK224" i="20"/>
  <c r="J224" i="20" s="1"/>
  <c r="BF224" i="20" s="1"/>
  <c r="BI223" i="20"/>
  <c r="BH223" i="20"/>
  <c r="BG223" i="20"/>
  <c r="BE223" i="20"/>
  <c r="BK223" i="20"/>
  <c r="J223" i="20" s="1"/>
  <c r="BF223" i="20" s="1"/>
  <c r="BI222" i="20"/>
  <c r="BH222" i="20"/>
  <c r="BG222" i="20"/>
  <c r="BE222" i="20"/>
  <c r="BK222" i="20"/>
  <c r="J222" i="20" s="1"/>
  <c r="BF222" i="20" s="1"/>
  <c r="BI220" i="20"/>
  <c r="BH220" i="20"/>
  <c r="BG220" i="20"/>
  <c r="BE220" i="20"/>
  <c r="T220" i="20"/>
  <c r="R220" i="20"/>
  <c r="P220" i="20"/>
  <c r="BI219" i="20"/>
  <c r="BH219" i="20"/>
  <c r="BG219" i="20"/>
  <c r="BE219" i="20"/>
  <c r="T219" i="20"/>
  <c r="R219" i="20"/>
  <c r="P219" i="20"/>
  <c r="BI218" i="20"/>
  <c r="BH218" i="20"/>
  <c r="BG218" i="20"/>
  <c r="BE218" i="20"/>
  <c r="T218" i="20"/>
  <c r="R218" i="20"/>
  <c r="P218" i="20"/>
  <c r="BI217" i="20"/>
  <c r="BH217" i="20"/>
  <c r="BG217" i="20"/>
  <c r="BE217" i="20"/>
  <c r="T217" i="20"/>
  <c r="R217" i="20"/>
  <c r="P217" i="20"/>
  <c r="BI216" i="20"/>
  <c r="BH216" i="20"/>
  <c r="BG216" i="20"/>
  <c r="BE216" i="20"/>
  <c r="T216" i="20"/>
  <c r="R216" i="20"/>
  <c r="P216" i="20"/>
  <c r="BI215" i="20"/>
  <c r="BH215" i="20"/>
  <c r="BG215" i="20"/>
  <c r="BE215" i="20"/>
  <c r="T215" i="20"/>
  <c r="R215" i="20"/>
  <c r="P215" i="20"/>
  <c r="BI212" i="20"/>
  <c r="BH212" i="20"/>
  <c r="BG212" i="20"/>
  <c r="BE212" i="20"/>
  <c r="T212" i="20"/>
  <c r="T211" i="20" s="1"/>
  <c r="R212" i="20"/>
  <c r="R211" i="20"/>
  <c r="P212" i="20"/>
  <c r="P211" i="20" s="1"/>
  <c r="BI210" i="20"/>
  <c r="BH210" i="20"/>
  <c r="BG210" i="20"/>
  <c r="BE210" i="20"/>
  <c r="T210" i="20"/>
  <c r="R210" i="20"/>
  <c r="P210" i="20"/>
  <c r="BI209" i="20"/>
  <c r="BH209" i="20"/>
  <c r="BG209" i="20"/>
  <c r="BE209" i="20"/>
  <c r="T209" i="20"/>
  <c r="R209" i="20"/>
  <c r="P209" i="20"/>
  <c r="BI208" i="20"/>
  <c r="BH208" i="20"/>
  <c r="BG208" i="20"/>
  <c r="BE208" i="20"/>
  <c r="T208" i="20"/>
  <c r="R208" i="20"/>
  <c r="P208" i="20"/>
  <c r="BI207" i="20"/>
  <c r="BH207" i="20"/>
  <c r="BG207" i="20"/>
  <c r="BE207" i="20"/>
  <c r="T207" i="20"/>
  <c r="R207" i="20"/>
  <c r="P207" i="20"/>
  <c r="BI206" i="20"/>
  <c r="BH206" i="20"/>
  <c r="BG206" i="20"/>
  <c r="BE206" i="20"/>
  <c r="T206" i="20"/>
  <c r="R206" i="20"/>
  <c r="P206" i="20"/>
  <c r="BI205" i="20"/>
  <c r="BH205" i="20"/>
  <c r="BG205" i="20"/>
  <c r="BE205" i="20"/>
  <c r="T205" i="20"/>
  <c r="R205" i="20"/>
  <c r="P205" i="20"/>
  <c r="BI204" i="20"/>
  <c r="BH204" i="20"/>
  <c r="BG204" i="20"/>
  <c r="BE204" i="20"/>
  <c r="T204" i="20"/>
  <c r="R204" i="20"/>
  <c r="P204" i="20"/>
  <c r="BI203" i="20"/>
  <c r="BH203" i="20"/>
  <c r="BG203" i="20"/>
  <c r="BE203" i="20"/>
  <c r="T203" i="20"/>
  <c r="R203" i="20"/>
  <c r="P203" i="20"/>
  <c r="BI202" i="20"/>
  <c r="BH202" i="20"/>
  <c r="BG202" i="20"/>
  <c r="BE202" i="20"/>
  <c r="T202" i="20"/>
  <c r="R202" i="20"/>
  <c r="P202" i="20"/>
  <c r="BI201" i="20"/>
  <c r="BH201" i="20"/>
  <c r="BG201" i="20"/>
  <c r="BE201" i="20"/>
  <c r="T201" i="20"/>
  <c r="R201" i="20"/>
  <c r="P201" i="20"/>
  <c r="BI200" i="20"/>
  <c r="BH200" i="20"/>
  <c r="BG200" i="20"/>
  <c r="BE200" i="20"/>
  <c r="T200" i="20"/>
  <c r="R200" i="20"/>
  <c r="P200" i="20"/>
  <c r="BI199" i="20"/>
  <c r="BH199" i="20"/>
  <c r="BG199" i="20"/>
  <c r="BE199" i="20"/>
  <c r="T199" i="20"/>
  <c r="R199" i="20"/>
  <c r="P199" i="20"/>
  <c r="BI198" i="20"/>
  <c r="BH198" i="20"/>
  <c r="BG198" i="20"/>
  <c r="BE198" i="20"/>
  <c r="T198" i="20"/>
  <c r="R198" i="20"/>
  <c r="P198" i="20"/>
  <c r="BI197" i="20"/>
  <c r="BH197" i="20"/>
  <c r="BG197" i="20"/>
  <c r="BE197" i="20"/>
  <c r="T197" i="20"/>
  <c r="R197" i="20"/>
  <c r="P197" i="20"/>
  <c r="BI196" i="20"/>
  <c r="BH196" i="20"/>
  <c r="BG196" i="20"/>
  <c r="BE196" i="20"/>
  <c r="T196" i="20"/>
  <c r="R196" i="20"/>
  <c r="P196" i="20"/>
  <c r="BI194" i="20"/>
  <c r="BH194" i="20"/>
  <c r="BG194" i="20"/>
  <c r="BE194" i="20"/>
  <c r="T194" i="20"/>
  <c r="R194" i="20"/>
  <c r="P194" i="20"/>
  <c r="BI193" i="20"/>
  <c r="BH193" i="20"/>
  <c r="BG193" i="20"/>
  <c r="BE193" i="20"/>
  <c r="T193" i="20"/>
  <c r="R193" i="20"/>
  <c r="P193" i="20"/>
  <c r="BI192" i="20"/>
  <c r="BH192" i="20"/>
  <c r="BG192" i="20"/>
  <c r="BE192" i="20"/>
  <c r="T192" i="20"/>
  <c r="R192" i="20"/>
  <c r="P192" i="20"/>
  <c r="BI191" i="20"/>
  <c r="BH191" i="20"/>
  <c r="BG191" i="20"/>
  <c r="BE191" i="20"/>
  <c r="T191" i="20"/>
  <c r="R191" i="20"/>
  <c r="P191" i="20"/>
  <c r="BI190" i="20"/>
  <c r="BH190" i="20"/>
  <c r="BG190" i="20"/>
  <c r="BE190" i="20"/>
  <c r="T190" i="20"/>
  <c r="R190" i="20"/>
  <c r="P190" i="20"/>
  <c r="BI189" i="20"/>
  <c r="BH189" i="20"/>
  <c r="BG189" i="20"/>
  <c r="BE189" i="20"/>
  <c r="T189" i="20"/>
  <c r="R189" i="20"/>
  <c r="P189" i="20"/>
  <c r="BI188" i="20"/>
  <c r="BH188" i="20"/>
  <c r="BG188" i="20"/>
  <c r="BE188" i="20"/>
  <c r="T188" i="20"/>
  <c r="R188" i="20"/>
  <c r="P188" i="20"/>
  <c r="BI187" i="20"/>
  <c r="BH187" i="20"/>
  <c r="BG187" i="20"/>
  <c r="BE187" i="20"/>
  <c r="T187" i="20"/>
  <c r="R187" i="20"/>
  <c r="P187" i="20"/>
  <c r="BI186" i="20"/>
  <c r="BH186" i="20"/>
  <c r="BG186" i="20"/>
  <c r="BE186" i="20"/>
  <c r="T186" i="20"/>
  <c r="R186" i="20"/>
  <c r="P186" i="20"/>
  <c r="BI185" i="20"/>
  <c r="BH185" i="20"/>
  <c r="BG185" i="20"/>
  <c r="BE185" i="20"/>
  <c r="T185" i="20"/>
  <c r="R185" i="20"/>
  <c r="P185" i="20"/>
  <c r="BI184" i="20"/>
  <c r="BH184" i="20"/>
  <c r="BG184" i="20"/>
  <c r="BE184" i="20"/>
  <c r="T184" i="20"/>
  <c r="R184" i="20"/>
  <c r="P184" i="20"/>
  <c r="BI183" i="20"/>
  <c r="BH183" i="20"/>
  <c r="BG183" i="20"/>
  <c r="BE183" i="20"/>
  <c r="T183" i="20"/>
  <c r="R183" i="20"/>
  <c r="P183" i="20"/>
  <c r="BI182" i="20"/>
  <c r="BH182" i="20"/>
  <c r="BG182" i="20"/>
  <c r="BE182" i="20"/>
  <c r="T182" i="20"/>
  <c r="R182" i="20"/>
  <c r="P182" i="20"/>
  <c r="BI181" i="20"/>
  <c r="BH181" i="20"/>
  <c r="BG181" i="20"/>
  <c r="BE181" i="20"/>
  <c r="T181" i="20"/>
  <c r="R181" i="20"/>
  <c r="P181" i="20"/>
  <c r="BI180" i="20"/>
  <c r="BH180" i="20"/>
  <c r="BG180" i="20"/>
  <c r="BE180" i="20"/>
  <c r="T180" i="20"/>
  <c r="R180" i="20"/>
  <c r="P180" i="20"/>
  <c r="BI179" i="20"/>
  <c r="BH179" i="20"/>
  <c r="BG179" i="20"/>
  <c r="BE179" i="20"/>
  <c r="T179" i="20"/>
  <c r="R179" i="20"/>
  <c r="P179" i="20"/>
  <c r="BI178" i="20"/>
  <c r="BH178" i="20"/>
  <c r="BG178" i="20"/>
  <c r="BE178" i="20"/>
  <c r="T178" i="20"/>
  <c r="R178" i="20"/>
  <c r="P178" i="20"/>
  <c r="BI177" i="20"/>
  <c r="BH177" i="20"/>
  <c r="BG177" i="20"/>
  <c r="BE177" i="20"/>
  <c r="T177" i="20"/>
  <c r="R177" i="20"/>
  <c r="P177" i="20"/>
  <c r="BI176" i="20"/>
  <c r="BH176" i="20"/>
  <c r="BG176" i="20"/>
  <c r="BE176" i="20"/>
  <c r="T176" i="20"/>
  <c r="R176" i="20"/>
  <c r="P176" i="20"/>
  <c r="BI175" i="20"/>
  <c r="BH175" i="20"/>
  <c r="BG175" i="20"/>
  <c r="BE175" i="20"/>
  <c r="T175" i="20"/>
  <c r="R175" i="20"/>
  <c r="P175" i="20"/>
  <c r="BI174" i="20"/>
  <c r="BH174" i="20"/>
  <c r="BG174" i="20"/>
  <c r="BE174" i="20"/>
  <c r="T174" i="20"/>
  <c r="R174" i="20"/>
  <c r="P174" i="20"/>
  <c r="BI173" i="20"/>
  <c r="BH173" i="20"/>
  <c r="BG173" i="20"/>
  <c r="BE173" i="20"/>
  <c r="T173" i="20"/>
  <c r="R173" i="20"/>
  <c r="P173" i="20"/>
  <c r="BI172" i="20"/>
  <c r="BH172" i="20"/>
  <c r="BG172" i="20"/>
  <c r="BE172" i="20"/>
  <c r="T172" i="20"/>
  <c r="R172" i="20"/>
  <c r="P172" i="20"/>
  <c r="BI171" i="20"/>
  <c r="BH171" i="20"/>
  <c r="BG171" i="20"/>
  <c r="BE171" i="20"/>
  <c r="T171" i="20"/>
  <c r="R171" i="20"/>
  <c r="P171" i="20"/>
  <c r="BI170" i="20"/>
  <c r="BH170" i="20"/>
  <c r="BG170" i="20"/>
  <c r="BE170" i="20"/>
  <c r="T170" i="20"/>
  <c r="R170" i="20"/>
  <c r="P170" i="20"/>
  <c r="BI169" i="20"/>
  <c r="BH169" i="20"/>
  <c r="BG169" i="20"/>
  <c r="BE169" i="20"/>
  <c r="T169" i="20"/>
  <c r="R169" i="20"/>
  <c r="P169" i="20"/>
  <c r="BI168" i="20"/>
  <c r="BH168" i="20"/>
  <c r="BG168" i="20"/>
  <c r="BE168" i="20"/>
  <c r="T168" i="20"/>
  <c r="R168" i="20"/>
  <c r="P168" i="20"/>
  <c r="BI167" i="20"/>
  <c r="BH167" i="20"/>
  <c r="BG167" i="20"/>
  <c r="BE167" i="20"/>
  <c r="T167" i="20"/>
  <c r="R167" i="20"/>
  <c r="P167" i="20"/>
  <c r="BI166" i="20"/>
  <c r="BH166" i="20"/>
  <c r="BG166" i="20"/>
  <c r="BE166" i="20"/>
  <c r="T166" i="20"/>
  <c r="R166" i="20"/>
  <c r="P166" i="20"/>
  <c r="BI165" i="20"/>
  <c r="BH165" i="20"/>
  <c r="BG165" i="20"/>
  <c r="BE165" i="20"/>
  <c r="T165" i="20"/>
  <c r="R165" i="20"/>
  <c r="P165" i="20"/>
  <c r="BI164" i="20"/>
  <c r="BH164" i="20"/>
  <c r="BG164" i="20"/>
  <c r="BE164" i="20"/>
  <c r="T164" i="20"/>
  <c r="R164" i="20"/>
  <c r="P164" i="20"/>
  <c r="BI163" i="20"/>
  <c r="BH163" i="20"/>
  <c r="BG163" i="20"/>
  <c r="BE163" i="20"/>
  <c r="T163" i="20"/>
  <c r="R163" i="20"/>
  <c r="P163" i="20"/>
  <c r="BI162" i="20"/>
  <c r="BH162" i="20"/>
  <c r="BG162" i="20"/>
  <c r="BE162" i="20"/>
  <c r="T162" i="20"/>
  <c r="R162" i="20"/>
  <c r="P162" i="20"/>
  <c r="BI161" i="20"/>
  <c r="BH161" i="20"/>
  <c r="BG161" i="20"/>
  <c r="BE161" i="20"/>
  <c r="T161" i="20"/>
  <c r="R161" i="20"/>
  <c r="P161" i="20"/>
  <c r="BI159" i="20"/>
  <c r="BH159" i="20"/>
  <c r="BG159" i="20"/>
  <c r="BE159" i="20"/>
  <c r="T159" i="20"/>
  <c r="R159" i="20"/>
  <c r="P159" i="20"/>
  <c r="BI158" i="20"/>
  <c r="BH158" i="20"/>
  <c r="BG158" i="20"/>
  <c r="BE158" i="20"/>
  <c r="T158" i="20"/>
  <c r="R158" i="20"/>
  <c r="P158" i="20"/>
  <c r="BI157" i="20"/>
  <c r="BH157" i="20"/>
  <c r="BG157" i="20"/>
  <c r="BE157" i="20"/>
  <c r="T157" i="20"/>
  <c r="R157" i="20"/>
  <c r="P157" i="20"/>
  <c r="BI156" i="20"/>
  <c r="BH156" i="20"/>
  <c r="BG156" i="20"/>
  <c r="BE156" i="20"/>
  <c r="T156" i="20"/>
  <c r="R156" i="20"/>
  <c r="P156" i="20"/>
  <c r="BI155" i="20"/>
  <c r="BH155" i="20"/>
  <c r="BG155" i="20"/>
  <c r="BE155" i="20"/>
  <c r="T155" i="20"/>
  <c r="R155" i="20"/>
  <c r="P155" i="20"/>
  <c r="BI153" i="20"/>
  <c r="BH153" i="20"/>
  <c r="BG153" i="20"/>
  <c r="BE153" i="20"/>
  <c r="T153" i="20"/>
  <c r="R153" i="20"/>
  <c r="P153" i="20"/>
  <c r="BI152" i="20"/>
  <c r="BH152" i="20"/>
  <c r="BG152" i="20"/>
  <c r="BE152" i="20"/>
  <c r="T152" i="20"/>
  <c r="R152" i="20"/>
  <c r="P152" i="20"/>
  <c r="BI150" i="20"/>
  <c r="BH150" i="20"/>
  <c r="BG150" i="20"/>
  <c r="BE150" i="20"/>
  <c r="T150" i="20"/>
  <c r="T149" i="20" s="1"/>
  <c r="R150" i="20"/>
  <c r="R149" i="20" s="1"/>
  <c r="P150" i="20"/>
  <c r="P149" i="20"/>
  <c r="BI148" i="20"/>
  <c r="BH148" i="20"/>
  <c r="BG148" i="20"/>
  <c r="BE148" i="20"/>
  <c r="T148" i="20"/>
  <c r="R148" i="20"/>
  <c r="P148" i="20"/>
  <c r="BI147" i="20"/>
  <c r="BH147" i="20"/>
  <c r="BG147" i="20"/>
  <c r="BE147" i="20"/>
  <c r="T147" i="20"/>
  <c r="R147" i="20"/>
  <c r="P147" i="20"/>
  <c r="BI146" i="20"/>
  <c r="BH146" i="20"/>
  <c r="BG146" i="20"/>
  <c r="BE146" i="20"/>
  <c r="T146" i="20"/>
  <c r="R146" i="20"/>
  <c r="P146" i="20"/>
  <c r="BI145" i="20"/>
  <c r="BH145" i="20"/>
  <c r="BG145" i="20"/>
  <c r="BE145" i="20"/>
  <c r="T145" i="20"/>
  <c r="R145" i="20"/>
  <c r="P145" i="20"/>
  <c r="BI144" i="20"/>
  <c r="BH144" i="20"/>
  <c r="BG144" i="20"/>
  <c r="BE144" i="20"/>
  <c r="T144" i="20"/>
  <c r="R144" i="20"/>
  <c r="P144" i="20"/>
  <c r="BI143" i="20"/>
  <c r="BH143" i="20"/>
  <c r="BG143" i="20"/>
  <c r="BE143" i="20"/>
  <c r="T143" i="20"/>
  <c r="R143" i="20"/>
  <c r="P143" i="20"/>
  <c r="BI142" i="20"/>
  <c r="BH142" i="20"/>
  <c r="BG142" i="20"/>
  <c r="BE142" i="20"/>
  <c r="T142" i="20"/>
  <c r="R142" i="20"/>
  <c r="P142" i="20"/>
  <c r="BI141" i="20"/>
  <c r="BH141" i="20"/>
  <c r="BG141" i="20"/>
  <c r="BE141" i="20"/>
  <c r="T141" i="20"/>
  <c r="R141" i="20"/>
  <c r="P141" i="20"/>
  <c r="BI140" i="20"/>
  <c r="BH140" i="20"/>
  <c r="BG140" i="20"/>
  <c r="BE140" i="20"/>
  <c r="T140" i="20"/>
  <c r="R140" i="20"/>
  <c r="P140" i="20"/>
  <c r="BI139" i="20"/>
  <c r="BH139" i="20"/>
  <c r="BG139" i="20"/>
  <c r="BE139" i="20"/>
  <c r="T139" i="20"/>
  <c r="R139" i="20"/>
  <c r="P139" i="20"/>
  <c r="BI138" i="20"/>
  <c r="BH138" i="20"/>
  <c r="BG138" i="20"/>
  <c r="BE138" i="20"/>
  <c r="T138" i="20"/>
  <c r="R138" i="20"/>
  <c r="P138" i="20"/>
  <c r="BI137" i="20"/>
  <c r="BH137" i="20"/>
  <c r="BG137" i="20"/>
  <c r="BE137" i="20"/>
  <c r="T137" i="20"/>
  <c r="R137" i="20"/>
  <c r="P137" i="20"/>
  <c r="BI136" i="20"/>
  <c r="BH136" i="20"/>
  <c r="BG136" i="20"/>
  <c r="BE136" i="20"/>
  <c r="T136" i="20"/>
  <c r="R136" i="20"/>
  <c r="P136" i="20"/>
  <c r="BI135" i="20"/>
  <c r="BH135" i="20"/>
  <c r="BG135" i="20"/>
  <c r="BE135" i="20"/>
  <c r="T135" i="20"/>
  <c r="R135" i="20"/>
  <c r="P135" i="20"/>
  <c r="BI134" i="20"/>
  <c r="BH134" i="20"/>
  <c r="BG134" i="20"/>
  <c r="BE134" i="20"/>
  <c r="T134" i="20"/>
  <c r="R134" i="20"/>
  <c r="P134" i="20"/>
  <c r="BI133" i="20"/>
  <c r="BH133" i="20"/>
  <c r="BG133" i="20"/>
  <c r="BE133" i="20"/>
  <c r="T133" i="20"/>
  <c r="R133" i="20"/>
  <c r="P133" i="20"/>
  <c r="BI132" i="20"/>
  <c r="BH132" i="20"/>
  <c r="BG132" i="20"/>
  <c r="BE132" i="20"/>
  <c r="T132" i="20"/>
  <c r="R132" i="20"/>
  <c r="P132" i="20"/>
  <c r="BI131" i="20"/>
  <c r="BH131" i="20"/>
  <c r="BG131" i="20"/>
  <c r="BE131" i="20"/>
  <c r="T131" i="20"/>
  <c r="R131" i="20"/>
  <c r="P131" i="20"/>
  <c r="BI130" i="20"/>
  <c r="BH130" i="20"/>
  <c r="BG130" i="20"/>
  <c r="BE130" i="20"/>
  <c r="T130" i="20"/>
  <c r="R130" i="20"/>
  <c r="P130" i="20"/>
  <c r="F123" i="20"/>
  <c r="F121" i="20"/>
  <c r="E119" i="20"/>
  <c r="F91" i="20"/>
  <c r="F89" i="20"/>
  <c r="E87" i="20"/>
  <c r="J24" i="20"/>
  <c r="E24" i="20"/>
  <c r="J124" i="20" s="1"/>
  <c r="J23" i="20"/>
  <c r="J21" i="20"/>
  <c r="E21" i="20"/>
  <c r="J123" i="20" s="1"/>
  <c r="J20" i="20"/>
  <c r="J18" i="20"/>
  <c r="E18" i="20"/>
  <c r="F124" i="20" s="1"/>
  <c r="J17" i="20"/>
  <c r="J12" i="20"/>
  <c r="J121" i="20"/>
  <c r="E7" i="20"/>
  <c r="E85" i="20" s="1"/>
  <c r="J39" i="19"/>
  <c r="J38" i="19"/>
  <c r="AY114" i="1" s="1"/>
  <c r="J37" i="19"/>
  <c r="AX114" i="1"/>
  <c r="BI166" i="19"/>
  <c r="BH166" i="19"/>
  <c r="BG166" i="19"/>
  <c r="BE166" i="19"/>
  <c r="BK166" i="19"/>
  <c r="J166" i="19" s="1"/>
  <c r="BF166" i="19" s="1"/>
  <c r="BI165" i="19"/>
  <c r="BH165" i="19"/>
  <c r="BG165" i="19"/>
  <c r="BE165" i="19"/>
  <c r="BK165" i="19"/>
  <c r="J165" i="19" s="1"/>
  <c r="BF165" i="19" s="1"/>
  <c r="BI164" i="19"/>
  <c r="BH164" i="19"/>
  <c r="BG164" i="19"/>
  <c r="BE164" i="19"/>
  <c r="BK164" i="19"/>
  <c r="J164" i="19" s="1"/>
  <c r="BF164" i="19" s="1"/>
  <c r="BI163" i="19"/>
  <c r="BH163" i="19"/>
  <c r="BG163" i="19"/>
  <c r="BE163" i="19"/>
  <c r="BK163" i="19"/>
  <c r="J163" i="19" s="1"/>
  <c r="BF163" i="19" s="1"/>
  <c r="BI162" i="19"/>
  <c r="BH162" i="19"/>
  <c r="BG162" i="19"/>
  <c r="BE162" i="19"/>
  <c r="BK162" i="19"/>
  <c r="J162" i="19" s="1"/>
  <c r="BF162" i="19" s="1"/>
  <c r="BI160" i="19"/>
  <c r="BH160" i="19"/>
  <c r="BG160" i="19"/>
  <c r="BE160" i="19"/>
  <c r="T160" i="19"/>
  <c r="T159" i="19" s="1"/>
  <c r="R160" i="19"/>
  <c r="R159" i="19" s="1"/>
  <c r="P160" i="19"/>
  <c r="P159" i="19" s="1"/>
  <c r="BI158" i="19"/>
  <c r="BH158" i="19"/>
  <c r="BG158" i="19"/>
  <c r="BE158" i="19"/>
  <c r="T158" i="19"/>
  <c r="R158" i="19"/>
  <c r="P158" i="19"/>
  <c r="BI157" i="19"/>
  <c r="BH157" i="19"/>
  <c r="BG157" i="19"/>
  <c r="BE157" i="19"/>
  <c r="T157" i="19"/>
  <c r="R157" i="19"/>
  <c r="P157" i="19"/>
  <c r="BI156" i="19"/>
  <c r="BH156" i="19"/>
  <c r="BG156" i="19"/>
  <c r="BE156" i="19"/>
  <c r="T156" i="19"/>
  <c r="R156" i="19"/>
  <c r="P156" i="19"/>
  <c r="BI155" i="19"/>
  <c r="BH155" i="19"/>
  <c r="BG155" i="19"/>
  <c r="BE155" i="19"/>
  <c r="T155" i="19"/>
  <c r="R155" i="19"/>
  <c r="P155" i="19"/>
  <c r="BI153" i="19"/>
  <c r="BH153" i="19"/>
  <c r="BG153" i="19"/>
  <c r="BE153" i="19"/>
  <c r="T153" i="19"/>
  <c r="R153" i="19"/>
  <c r="P153" i="19"/>
  <c r="BI152" i="19"/>
  <c r="BH152" i="19"/>
  <c r="BG152" i="19"/>
  <c r="BE152" i="19"/>
  <c r="T152" i="19"/>
  <c r="R152" i="19"/>
  <c r="P152" i="19"/>
  <c r="BI151" i="19"/>
  <c r="BH151" i="19"/>
  <c r="BG151" i="19"/>
  <c r="BE151" i="19"/>
  <c r="T151" i="19"/>
  <c r="R151" i="19"/>
  <c r="P151" i="19"/>
  <c r="BI150" i="19"/>
  <c r="BH150" i="19"/>
  <c r="BG150" i="19"/>
  <c r="BE150" i="19"/>
  <c r="T150" i="19"/>
  <c r="R150" i="19"/>
  <c r="P150" i="19"/>
  <c r="BI149" i="19"/>
  <c r="BH149" i="19"/>
  <c r="BG149" i="19"/>
  <c r="BE149" i="19"/>
  <c r="T149" i="19"/>
  <c r="R149" i="19"/>
  <c r="P149" i="19"/>
  <c r="BI148" i="19"/>
  <c r="BH148" i="19"/>
  <c r="BG148" i="19"/>
  <c r="BE148" i="19"/>
  <c r="T148" i="19"/>
  <c r="R148" i="19"/>
  <c r="P148" i="19"/>
  <c r="BI147" i="19"/>
  <c r="BH147" i="19"/>
  <c r="BG147" i="19"/>
  <c r="BE147" i="19"/>
  <c r="T147" i="19"/>
  <c r="R147" i="19"/>
  <c r="P147" i="19"/>
  <c r="BI146" i="19"/>
  <c r="BH146" i="19"/>
  <c r="BG146" i="19"/>
  <c r="BE146" i="19"/>
  <c r="T146" i="19"/>
  <c r="R146" i="19"/>
  <c r="P146" i="19"/>
  <c r="BI145" i="19"/>
  <c r="BH145" i="19"/>
  <c r="BG145" i="19"/>
  <c r="BE145" i="19"/>
  <c r="T145" i="19"/>
  <c r="R145" i="19"/>
  <c r="P145" i="19"/>
  <c r="BI144" i="19"/>
  <c r="BH144" i="19"/>
  <c r="BG144" i="19"/>
  <c r="BE144" i="19"/>
  <c r="T144" i="19"/>
  <c r="R144" i="19"/>
  <c r="P144" i="19"/>
  <c r="BI143" i="19"/>
  <c r="BH143" i="19"/>
  <c r="BG143" i="19"/>
  <c r="BE143" i="19"/>
  <c r="T143" i="19"/>
  <c r="R143" i="19"/>
  <c r="P143" i="19"/>
  <c r="BI142" i="19"/>
  <c r="BH142" i="19"/>
  <c r="BG142" i="19"/>
  <c r="BE142" i="19"/>
  <c r="T142" i="19"/>
  <c r="R142" i="19"/>
  <c r="P142" i="19"/>
  <c r="BI141" i="19"/>
  <c r="BH141" i="19"/>
  <c r="BG141" i="19"/>
  <c r="BE141" i="19"/>
  <c r="T141" i="19"/>
  <c r="R141" i="19"/>
  <c r="P141" i="19"/>
  <c r="BI140" i="19"/>
  <c r="BH140" i="19"/>
  <c r="BG140" i="19"/>
  <c r="BE140" i="19"/>
  <c r="T140" i="19"/>
  <c r="R140" i="19"/>
  <c r="P140" i="19"/>
  <c r="BI139" i="19"/>
  <c r="BH139" i="19"/>
  <c r="BG139" i="19"/>
  <c r="BE139" i="19"/>
  <c r="T139" i="19"/>
  <c r="R139" i="19"/>
  <c r="P139" i="19"/>
  <c r="BI138" i="19"/>
  <c r="BH138" i="19"/>
  <c r="BG138" i="19"/>
  <c r="BE138" i="19"/>
  <c r="T138" i="19"/>
  <c r="R138" i="19"/>
  <c r="P138" i="19"/>
  <c r="BI137" i="19"/>
  <c r="BH137" i="19"/>
  <c r="BG137" i="19"/>
  <c r="BE137" i="19"/>
  <c r="T137" i="19"/>
  <c r="R137" i="19"/>
  <c r="P137" i="19"/>
  <c r="BI136" i="19"/>
  <c r="BH136" i="19"/>
  <c r="BG136" i="19"/>
  <c r="BE136" i="19"/>
  <c r="T136" i="19"/>
  <c r="R136" i="19"/>
  <c r="P136" i="19"/>
  <c r="BI135" i="19"/>
  <c r="BH135" i="19"/>
  <c r="BG135" i="19"/>
  <c r="BE135" i="19"/>
  <c r="T135" i="19"/>
  <c r="R135" i="19"/>
  <c r="P135" i="19"/>
  <c r="BI134" i="19"/>
  <c r="BH134" i="19"/>
  <c r="BG134" i="19"/>
  <c r="BE134" i="19"/>
  <c r="T134" i="19"/>
  <c r="R134" i="19"/>
  <c r="P134" i="19"/>
  <c r="BI133" i="19"/>
  <c r="BH133" i="19"/>
  <c r="BG133" i="19"/>
  <c r="BE133" i="19"/>
  <c r="T133" i="19"/>
  <c r="R133" i="19"/>
  <c r="P133" i="19"/>
  <c r="BI132" i="19"/>
  <c r="BH132" i="19"/>
  <c r="BG132" i="19"/>
  <c r="BE132" i="19"/>
  <c r="T132" i="19"/>
  <c r="R132" i="19"/>
  <c r="P132" i="19"/>
  <c r="BI131" i="19"/>
  <c r="BH131" i="19"/>
  <c r="BG131" i="19"/>
  <c r="BE131" i="19"/>
  <c r="T131" i="19"/>
  <c r="R131" i="19"/>
  <c r="P131" i="19"/>
  <c r="BI130" i="19"/>
  <c r="BH130" i="19"/>
  <c r="BG130" i="19"/>
  <c r="BE130" i="19"/>
  <c r="T130" i="19"/>
  <c r="R130" i="19"/>
  <c r="P130" i="19"/>
  <c r="BI129" i="19"/>
  <c r="BH129" i="19"/>
  <c r="BG129" i="19"/>
  <c r="BE129" i="19"/>
  <c r="T129" i="19"/>
  <c r="R129" i="19"/>
  <c r="P129" i="19"/>
  <c r="BI128" i="19"/>
  <c r="BH128" i="19"/>
  <c r="BG128" i="19"/>
  <c r="BE128" i="19"/>
  <c r="T128" i="19"/>
  <c r="R128" i="19"/>
  <c r="P128" i="19"/>
  <c r="F121" i="19"/>
  <c r="F119" i="19"/>
  <c r="E117" i="19"/>
  <c r="F93" i="19"/>
  <c r="F91" i="19"/>
  <c r="E89" i="19"/>
  <c r="J26" i="19"/>
  <c r="E26" i="19"/>
  <c r="J122" i="19"/>
  <c r="J25" i="19"/>
  <c r="J23" i="19"/>
  <c r="E23" i="19"/>
  <c r="J121" i="19" s="1"/>
  <c r="J22" i="19"/>
  <c r="J20" i="19"/>
  <c r="E20" i="19"/>
  <c r="F122" i="19" s="1"/>
  <c r="J19" i="19"/>
  <c r="J14" i="19"/>
  <c r="J119" i="19"/>
  <c r="E7" i="19"/>
  <c r="E85" i="19"/>
  <c r="J39" i="18"/>
  <c r="J38" i="18"/>
  <c r="AY113" i="1"/>
  <c r="J37" i="18"/>
  <c r="AX113" i="1" s="1"/>
  <c r="BI202" i="18"/>
  <c r="BH202" i="18"/>
  <c r="BG202" i="18"/>
  <c r="BE202" i="18"/>
  <c r="BK202" i="18"/>
  <c r="J202" i="18" s="1"/>
  <c r="BF202" i="18" s="1"/>
  <c r="BI201" i="18"/>
  <c r="BH201" i="18"/>
  <c r="BG201" i="18"/>
  <c r="BE201" i="18"/>
  <c r="BK201" i="18"/>
  <c r="J201" i="18" s="1"/>
  <c r="BF201" i="18" s="1"/>
  <c r="BI200" i="18"/>
  <c r="BH200" i="18"/>
  <c r="BG200" i="18"/>
  <c r="BE200" i="18"/>
  <c r="BK200" i="18"/>
  <c r="J200" i="18" s="1"/>
  <c r="BF200" i="18" s="1"/>
  <c r="BI199" i="18"/>
  <c r="BH199" i="18"/>
  <c r="BG199" i="18"/>
  <c r="BE199" i="18"/>
  <c r="BK199" i="18"/>
  <c r="J199" i="18" s="1"/>
  <c r="BF199" i="18" s="1"/>
  <c r="BI198" i="18"/>
  <c r="BH198" i="18"/>
  <c r="BG198" i="18"/>
  <c r="BE198" i="18"/>
  <c r="BK198" i="18"/>
  <c r="J198" i="18" s="1"/>
  <c r="BF198" i="18" s="1"/>
  <c r="BI196" i="18"/>
  <c r="BH196" i="18"/>
  <c r="BG196" i="18"/>
  <c r="BE196" i="18"/>
  <c r="T196" i="18"/>
  <c r="T195" i="18" s="1"/>
  <c r="R196" i="18"/>
  <c r="R195" i="18" s="1"/>
  <c r="P196" i="18"/>
  <c r="P195" i="18" s="1"/>
  <c r="BI194" i="18"/>
  <c r="BH194" i="18"/>
  <c r="BG194" i="18"/>
  <c r="BE194" i="18"/>
  <c r="T194" i="18"/>
  <c r="R194" i="18"/>
  <c r="P194" i="18"/>
  <c r="BI193" i="18"/>
  <c r="BH193" i="18"/>
  <c r="BG193" i="18"/>
  <c r="BE193" i="18"/>
  <c r="T193" i="18"/>
  <c r="R193" i="18"/>
  <c r="P193" i="18"/>
  <c r="BI192" i="18"/>
  <c r="BH192" i="18"/>
  <c r="BG192" i="18"/>
  <c r="BE192" i="18"/>
  <c r="T192" i="18"/>
  <c r="R192" i="18"/>
  <c r="P192" i="18"/>
  <c r="BI191" i="18"/>
  <c r="BH191" i="18"/>
  <c r="BG191" i="18"/>
  <c r="BE191" i="18"/>
  <c r="T191" i="18"/>
  <c r="R191" i="18"/>
  <c r="P191" i="18"/>
  <c r="BI189" i="18"/>
  <c r="BH189" i="18"/>
  <c r="BG189" i="18"/>
  <c r="BE189" i="18"/>
  <c r="T189" i="18"/>
  <c r="R189" i="18"/>
  <c r="P189" i="18"/>
  <c r="BI188" i="18"/>
  <c r="BH188" i="18"/>
  <c r="BG188" i="18"/>
  <c r="BE188" i="18"/>
  <c r="T188" i="18"/>
  <c r="R188" i="18"/>
  <c r="P188" i="18"/>
  <c r="BI187" i="18"/>
  <c r="BH187" i="18"/>
  <c r="BG187" i="18"/>
  <c r="BE187" i="18"/>
  <c r="T187" i="18"/>
  <c r="R187" i="18"/>
  <c r="P187" i="18"/>
  <c r="BI186" i="18"/>
  <c r="BH186" i="18"/>
  <c r="BG186" i="18"/>
  <c r="BE186" i="18"/>
  <c r="T186" i="18"/>
  <c r="R186" i="18"/>
  <c r="P186" i="18"/>
  <c r="BI185" i="18"/>
  <c r="BH185" i="18"/>
  <c r="BG185" i="18"/>
  <c r="BE185" i="18"/>
  <c r="T185" i="18"/>
  <c r="R185" i="18"/>
  <c r="P185" i="18"/>
  <c r="BI184" i="18"/>
  <c r="BH184" i="18"/>
  <c r="BG184" i="18"/>
  <c r="BE184" i="18"/>
  <c r="T184" i="18"/>
  <c r="R184" i="18"/>
  <c r="P184" i="18"/>
  <c r="BI183" i="18"/>
  <c r="BH183" i="18"/>
  <c r="BG183" i="18"/>
  <c r="BE183" i="18"/>
  <c r="T183" i="18"/>
  <c r="R183" i="18"/>
  <c r="P183" i="18"/>
  <c r="BI182" i="18"/>
  <c r="BH182" i="18"/>
  <c r="BG182" i="18"/>
  <c r="BE182" i="18"/>
  <c r="T182" i="18"/>
  <c r="R182" i="18"/>
  <c r="P182" i="18"/>
  <c r="BI181" i="18"/>
  <c r="BH181" i="18"/>
  <c r="BG181" i="18"/>
  <c r="BE181" i="18"/>
  <c r="T181" i="18"/>
  <c r="R181" i="18"/>
  <c r="P181" i="18"/>
  <c r="BI180" i="18"/>
  <c r="BH180" i="18"/>
  <c r="BG180" i="18"/>
  <c r="BE180" i="18"/>
  <c r="T180" i="18"/>
  <c r="R180" i="18"/>
  <c r="P180" i="18"/>
  <c r="BI179" i="18"/>
  <c r="BH179" i="18"/>
  <c r="BG179" i="18"/>
  <c r="BE179" i="18"/>
  <c r="T179" i="18"/>
  <c r="R179" i="18"/>
  <c r="P179" i="18"/>
  <c r="BI178" i="18"/>
  <c r="BH178" i="18"/>
  <c r="BG178" i="18"/>
  <c r="BE178" i="18"/>
  <c r="T178" i="18"/>
  <c r="R178" i="18"/>
  <c r="P178" i="18"/>
  <c r="BI177" i="18"/>
  <c r="BH177" i="18"/>
  <c r="BG177" i="18"/>
  <c r="BE177" i="18"/>
  <c r="T177" i="18"/>
  <c r="R177" i="18"/>
  <c r="P177" i="18"/>
  <c r="BI175" i="18"/>
  <c r="BH175" i="18"/>
  <c r="BG175" i="18"/>
  <c r="BE175" i="18"/>
  <c r="T175" i="18"/>
  <c r="R175" i="18"/>
  <c r="P175" i="18"/>
  <c r="BI174" i="18"/>
  <c r="BH174" i="18"/>
  <c r="BG174" i="18"/>
  <c r="BE174" i="18"/>
  <c r="T174" i="18"/>
  <c r="R174" i="18"/>
  <c r="P174" i="18"/>
  <c r="BI173" i="18"/>
  <c r="BH173" i="18"/>
  <c r="BG173" i="18"/>
  <c r="BE173" i="18"/>
  <c r="T173" i="18"/>
  <c r="R173" i="18"/>
  <c r="P173" i="18"/>
  <c r="BI172" i="18"/>
  <c r="BH172" i="18"/>
  <c r="BG172" i="18"/>
  <c r="BE172" i="18"/>
  <c r="T172" i="18"/>
  <c r="R172" i="18"/>
  <c r="P172" i="18"/>
  <c r="BI171" i="18"/>
  <c r="BH171" i="18"/>
  <c r="BG171" i="18"/>
  <c r="BE171" i="18"/>
  <c r="T171" i="18"/>
  <c r="R171" i="18"/>
  <c r="P171" i="18"/>
  <c r="BI170" i="18"/>
  <c r="BH170" i="18"/>
  <c r="BG170" i="18"/>
  <c r="BE170" i="18"/>
  <c r="T170" i="18"/>
  <c r="R170" i="18"/>
  <c r="P170" i="18"/>
  <c r="BI169" i="18"/>
  <c r="BH169" i="18"/>
  <c r="BG169" i="18"/>
  <c r="BE169" i="18"/>
  <c r="T169" i="18"/>
  <c r="R169" i="18"/>
  <c r="P169" i="18"/>
  <c r="BI168" i="18"/>
  <c r="BH168" i="18"/>
  <c r="BG168" i="18"/>
  <c r="BE168" i="18"/>
  <c r="T168" i="18"/>
  <c r="R168" i="18"/>
  <c r="P168" i="18"/>
  <c r="BI167" i="18"/>
  <c r="BH167" i="18"/>
  <c r="BG167" i="18"/>
  <c r="BE167" i="18"/>
  <c r="T167" i="18"/>
  <c r="R167" i="18"/>
  <c r="P167" i="18"/>
  <c r="BI166" i="18"/>
  <c r="BH166" i="18"/>
  <c r="BG166" i="18"/>
  <c r="BE166" i="18"/>
  <c r="T166" i="18"/>
  <c r="R166" i="18"/>
  <c r="P166" i="18"/>
  <c r="BI165" i="18"/>
  <c r="BH165" i="18"/>
  <c r="BG165" i="18"/>
  <c r="BE165" i="18"/>
  <c r="T165" i="18"/>
  <c r="R165" i="18"/>
  <c r="P165" i="18"/>
  <c r="BI164" i="18"/>
  <c r="BH164" i="18"/>
  <c r="BG164" i="18"/>
  <c r="BE164" i="18"/>
  <c r="T164" i="18"/>
  <c r="R164" i="18"/>
  <c r="P164" i="18"/>
  <c r="BI163" i="18"/>
  <c r="BH163" i="18"/>
  <c r="BG163" i="18"/>
  <c r="BE163" i="18"/>
  <c r="T163" i="18"/>
  <c r="R163" i="18"/>
  <c r="P163" i="18"/>
  <c r="BI162" i="18"/>
  <c r="BH162" i="18"/>
  <c r="BG162" i="18"/>
  <c r="BE162" i="18"/>
  <c r="T162" i="18"/>
  <c r="R162" i="18"/>
  <c r="P162" i="18"/>
  <c r="BI161" i="18"/>
  <c r="BH161" i="18"/>
  <c r="BG161" i="18"/>
  <c r="BE161" i="18"/>
  <c r="T161" i="18"/>
  <c r="R161" i="18"/>
  <c r="P161" i="18"/>
  <c r="BI160" i="18"/>
  <c r="BH160" i="18"/>
  <c r="BG160" i="18"/>
  <c r="BE160" i="18"/>
  <c r="T160" i="18"/>
  <c r="R160" i="18"/>
  <c r="P160" i="18"/>
  <c r="BI159" i="18"/>
  <c r="BH159" i="18"/>
  <c r="BG159" i="18"/>
  <c r="BE159" i="18"/>
  <c r="T159" i="18"/>
  <c r="R159" i="18"/>
  <c r="P159" i="18"/>
  <c r="BI158" i="18"/>
  <c r="BH158" i="18"/>
  <c r="BG158" i="18"/>
  <c r="BE158" i="18"/>
  <c r="T158" i="18"/>
  <c r="R158" i="18"/>
  <c r="P158" i="18"/>
  <c r="BI157" i="18"/>
  <c r="BH157" i="18"/>
  <c r="BG157" i="18"/>
  <c r="BE157" i="18"/>
  <c r="T157" i="18"/>
  <c r="R157" i="18"/>
  <c r="P157" i="18"/>
  <c r="BI156" i="18"/>
  <c r="BH156" i="18"/>
  <c r="BG156" i="18"/>
  <c r="BE156" i="18"/>
  <c r="T156" i="18"/>
  <c r="R156" i="18"/>
  <c r="P156" i="18"/>
  <c r="BI155" i="18"/>
  <c r="BH155" i="18"/>
  <c r="BG155" i="18"/>
  <c r="BE155" i="18"/>
  <c r="T155" i="18"/>
  <c r="R155" i="18"/>
  <c r="P155" i="18"/>
  <c r="BI154" i="18"/>
  <c r="BH154" i="18"/>
  <c r="BG154" i="18"/>
  <c r="BE154" i="18"/>
  <c r="T154" i="18"/>
  <c r="R154" i="18"/>
  <c r="P154" i="18"/>
  <c r="BI153" i="18"/>
  <c r="BH153" i="18"/>
  <c r="BG153" i="18"/>
  <c r="BE153" i="18"/>
  <c r="T153" i="18"/>
  <c r="R153" i="18"/>
  <c r="P153" i="18"/>
  <c r="BI152" i="18"/>
  <c r="BH152" i="18"/>
  <c r="BG152" i="18"/>
  <c r="BE152" i="18"/>
  <c r="T152" i="18"/>
  <c r="R152" i="18"/>
  <c r="P152" i="18"/>
  <c r="BI151" i="18"/>
  <c r="BH151" i="18"/>
  <c r="BG151" i="18"/>
  <c r="BE151" i="18"/>
  <c r="T151" i="18"/>
  <c r="R151" i="18"/>
  <c r="P151" i="18"/>
  <c r="BI150" i="18"/>
  <c r="BH150" i="18"/>
  <c r="BG150" i="18"/>
  <c r="BE150" i="18"/>
  <c r="T150" i="18"/>
  <c r="R150" i="18"/>
  <c r="P150" i="18"/>
  <c r="BI149" i="18"/>
  <c r="BH149" i="18"/>
  <c r="BG149" i="18"/>
  <c r="BE149" i="18"/>
  <c r="T149" i="18"/>
  <c r="R149" i="18"/>
  <c r="P149" i="18"/>
  <c r="BI148" i="18"/>
  <c r="BH148" i="18"/>
  <c r="BG148" i="18"/>
  <c r="BE148" i="18"/>
  <c r="T148" i="18"/>
  <c r="R148" i="18"/>
  <c r="P148" i="18"/>
  <c r="BI147" i="18"/>
  <c r="BH147" i="18"/>
  <c r="BG147" i="18"/>
  <c r="BE147" i="18"/>
  <c r="T147" i="18"/>
  <c r="R147" i="18"/>
  <c r="P147" i="18"/>
  <c r="BI146" i="18"/>
  <c r="BH146" i="18"/>
  <c r="BG146" i="18"/>
  <c r="BE146" i="18"/>
  <c r="T146" i="18"/>
  <c r="R146" i="18"/>
  <c r="P146" i="18"/>
  <c r="BI145" i="18"/>
  <c r="BH145" i="18"/>
  <c r="BG145" i="18"/>
  <c r="BE145" i="18"/>
  <c r="T145" i="18"/>
  <c r="R145" i="18"/>
  <c r="P145" i="18"/>
  <c r="BI144" i="18"/>
  <c r="BH144" i="18"/>
  <c r="BG144" i="18"/>
  <c r="BE144" i="18"/>
  <c r="T144" i="18"/>
  <c r="R144" i="18"/>
  <c r="P144" i="18"/>
  <c r="BI143" i="18"/>
  <c r="BH143" i="18"/>
  <c r="BG143" i="18"/>
  <c r="BE143" i="18"/>
  <c r="T143" i="18"/>
  <c r="R143" i="18"/>
  <c r="P143" i="18"/>
  <c r="BI142" i="18"/>
  <c r="BH142" i="18"/>
  <c r="BG142" i="18"/>
  <c r="BE142" i="18"/>
  <c r="T142" i="18"/>
  <c r="R142" i="18"/>
  <c r="P142" i="18"/>
  <c r="BI141" i="18"/>
  <c r="BH141" i="18"/>
  <c r="BG141" i="18"/>
  <c r="BE141" i="18"/>
  <c r="T141" i="18"/>
  <c r="R141" i="18"/>
  <c r="P141" i="18"/>
  <c r="BI140" i="18"/>
  <c r="BH140" i="18"/>
  <c r="BG140" i="18"/>
  <c r="BE140" i="18"/>
  <c r="T140" i="18"/>
  <c r="R140" i="18"/>
  <c r="P140" i="18"/>
  <c r="BI139" i="18"/>
  <c r="BH139" i="18"/>
  <c r="BG139" i="18"/>
  <c r="BE139" i="18"/>
  <c r="T139" i="18"/>
  <c r="R139" i="18"/>
  <c r="P139" i="18"/>
  <c r="BI138" i="18"/>
  <c r="BH138" i="18"/>
  <c r="BG138" i="18"/>
  <c r="BE138" i="18"/>
  <c r="T138" i="18"/>
  <c r="R138" i="18"/>
  <c r="P138" i="18"/>
  <c r="BI137" i="18"/>
  <c r="BH137" i="18"/>
  <c r="BG137" i="18"/>
  <c r="BE137" i="18"/>
  <c r="T137" i="18"/>
  <c r="R137" i="18"/>
  <c r="P137" i="18"/>
  <c r="BI136" i="18"/>
  <c r="BH136" i="18"/>
  <c r="BG136" i="18"/>
  <c r="BE136" i="18"/>
  <c r="T136" i="18"/>
  <c r="R136" i="18"/>
  <c r="P136" i="18"/>
  <c r="BI135" i="18"/>
  <c r="BH135" i="18"/>
  <c r="BG135" i="18"/>
  <c r="BE135" i="18"/>
  <c r="T135" i="18"/>
  <c r="R135" i="18"/>
  <c r="P135" i="18"/>
  <c r="BI134" i="18"/>
  <c r="BH134" i="18"/>
  <c r="BG134" i="18"/>
  <c r="BE134" i="18"/>
  <c r="T134" i="18"/>
  <c r="R134" i="18"/>
  <c r="P134" i="18"/>
  <c r="BI133" i="18"/>
  <c r="BH133" i="18"/>
  <c r="BG133" i="18"/>
  <c r="BE133" i="18"/>
  <c r="T133" i="18"/>
  <c r="R133" i="18"/>
  <c r="P133" i="18"/>
  <c r="BI132" i="18"/>
  <c r="BH132" i="18"/>
  <c r="BG132" i="18"/>
  <c r="BE132" i="18"/>
  <c r="T132" i="18"/>
  <c r="R132" i="18"/>
  <c r="P132" i="18"/>
  <c r="BI131" i="18"/>
  <c r="BH131" i="18"/>
  <c r="BG131" i="18"/>
  <c r="BE131" i="18"/>
  <c r="T131" i="18"/>
  <c r="R131" i="18"/>
  <c r="P131" i="18"/>
  <c r="BI130" i="18"/>
  <c r="BH130" i="18"/>
  <c r="BG130" i="18"/>
  <c r="BE130" i="18"/>
  <c r="T130" i="18"/>
  <c r="R130" i="18"/>
  <c r="P130" i="18"/>
  <c r="BI129" i="18"/>
  <c r="BH129" i="18"/>
  <c r="BG129" i="18"/>
  <c r="BE129" i="18"/>
  <c r="T129" i="18"/>
  <c r="R129" i="18"/>
  <c r="P129" i="18"/>
  <c r="F122" i="18"/>
  <c r="F120" i="18"/>
  <c r="E118" i="18"/>
  <c r="F93" i="18"/>
  <c r="F91" i="18"/>
  <c r="E89" i="18"/>
  <c r="J26" i="18"/>
  <c r="E26" i="18"/>
  <c r="J123" i="18"/>
  <c r="J25" i="18"/>
  <c r="J23" i="18"/>
  <c r="E23" i="18"/>
  <c r="J122" i="18" s="1"/>
  <c r="J22" i="18"/>
  <c r="J20" i="18"/>
  <c r="E20" i="18"/>
  <c r="F94" i="18" s="1"/>
  <c r="J19" i="18"/>
  <c r="J14" i="18"/>
  <c r="J120" i="18" s="1"/>
  <c r="E7" i="18"/>
  <c r="E114" i="18" s="1"/>
  <c r="J39" i="17"/>
  <c r="J38" i="17"/>
  <c r="AY112" i="1"/>
  <c r="J37" i="17"/>
  <c r="AX112" i="1" s="1"/>
  <c r="BI245" i="17"/>
  <c r="BH245" i="17"/>
  <c r="BG245" i="17"/>
  <c r="BE245" i="17"/>
  <c r="BK245" i="17"/>
  <c r="J245" i="17" s="1"/>
  <c r="BF245" i="17" s="1"/>
  <c r="BI244" i="17"/>
  <c r="BH244" i="17"/>
  <c r="BG244" i="17"/>
  <c r="BE244" i="17"/>
  <c r="BK244" i="17"/>
  <c r="J244" i="17" s="1"/>
  <c r="BF244" i="17" s="1"/>
  <c r="BI243" i="17"/>
  <c r="BH243" i="17"/>
  <c r="BG243" i="17"/>
  <c r="BE243" i="17"/>
  <c r="BK243" i="17"/>
  <c r="J243" i="17" s="1"/>
  <c r="BF243" i="17" s="1"/>
  <c r="BI242" i="17"/>
  <c r="BH242" i="17"/>
  <c r="BG242" i="17"/>
  <c r="BE242" i="17"/>
  <c r="BK242" i="17"/>
  <c r="J242" i="17" s="1"/>
  <c r="BF242" i="17" s="1"/>
  <c r="BI241" i="17"/>
  <c r="BH241" i="17"/>
  <c r="BG241" i="17"/>
  <c r="BE241" i="17"/>
  <c r="BK241" i="17"/>
  <c r="J241" i="17" s="1"/>
  <c r="BF241" i="17" s="1"/>
  <c r="BI239" i="17"/>
  <c r="BH239" i="17"/>
  <c r="BG239" i="17"/>
  <c r="BE239" i="17"/>
  <c r="T239" i="17"/>
  <c r="T238" i="17" s="1"/>
  <c r="R239" i="17"/>
  <c r="R238" i="17" s="1"/>
  <c r="P239" i="17"/>
  <c r="P238" i="17" s="1"/>
  <c r="BI237" i="17"/>
  <c r="BH237" i="17"/>
  <c r="BG237" i="17"/>
  <c r="BE237" i="17"/>
  <c r="T237" i="17"/>
  <c r="R237" i="17"/>
  <c r="P237" i="17"/>
  <c r="BI236" i="17"/>
  <c r="BH236" i="17"/>
  <c r="BG236" i="17"/>
  <c r="BE236" i="17"/>
  <c r="T236" i="17"/>
  <c r="R236" i="17"/>
  <c r="P236" i="17"/>
  <c r="BI235" i="17"/>
  <c r="BH235" i="17"/>
  <c r="BG235" i="17"/>
  <c r="BE235" i="17"/>
  <c r="T235" i="17"/>
  <c r="R235" i="17"/>
  <c r="P235" i="17"/>
  <c r="BI234" i="17"/>
  <c r="BH234" i="17"/>
  <c r="BG234" i="17"/>
  <c r="BE234" i="17"/>
  <c r="T234" i="17"/>
  <c r="R234" i="17"/>
  <c r="P234" i="17"/>
  <c r="BI233" i="17"/>
  <c r="BH233" i="17"/>
  <c r="BG233" i="17"/>
  <c r="BE233" i="17"/>
  <c r="T233" i="17"/>
  <c r="R233" i="17"/>
  <c r="P233" i="17"/>
  <c r="BI232" i="17"/>
  <c r="BH232" i="17"/>
  <c r="BG232" i="17"/>
  <c r="BE232" i="17"/>
  <c r="T232" i="17"/>
  <c r="R232" i="17"/>
  <c r="P232" i="17"/>
  <c r="BI231" i="17"/>
  <c r="BH231" i="17"/>
  <c r="BG231" i="17"/>
  <c r="BE231" i="17"/>
  <c r="T231" i="17"/>
  <c r="R231" i="17"/>
  <c r="P231" i="17"/>
  <c r="BI229" i="17"/>
  <c r="BH229" i="17"/>
  <c r="BG229" i="17"/>
  <c r="BE229" i="17"/>
  <c r="T229" i="17"/>
  <c r="R229" i="17"/>
  <c r="P229" i="17"/>
  <c r="BI228" i="17"/>
  <c r="BH228" i="17"/>
  <c r="BG228" i="17"/>
  <c r="BE228" i="17"/>
  <c r="T228" i="17"/>
  <c r="R228" i="17"/>
  <c r="P228" i="17"/>
  <c r="BI227" i="17"/>
  <c r="BH227" i="17"/>
  <c r="BG227" i="17"/>
  <c r="BE227" i="17"/>
  <c r="T227" i="17"/>
  <c r="R227" i="17"/>
  <c r="P227" i="17"/>
  <c r="BI226" i="17"/>
  <c r="BH226" i="17"/>
  <c r="BG226" i="17"/>
  <c r="BE226" i="17"/>
  <c r="T226" i="17"/>
  <c r="R226" i="17"/>
  <c r="P226" i="17"/>
  <c r="BI225" i="17"/>
  <c r="BH225" i="17"/>
  <c r="BG225" i="17"/>
  <c r="BE225" i="17"/>
  <c r="T225" i="17"/>
  <c r="R225" i="17"/>
  <c r="P225" i="17"/>
  <c r="BI224" i="17"/>
  <c r="BH224" i="17"/>
  <c r="BG224" i="17"/>
  <c r="BE224" i="17"/>
  <c r="T224" i="17"/>
  <c r="R224" i="17"/>
  <c r="P224" i="17"/>
  <c r="BI223" i="17"/>
  <c r="BH223" i="17"/>
  <c r="BG223" i="17"/>
  <c r="BE223" i="17"/>
  <c r="T223" i="17"/>
  <c r="R223" i="17"/>
  <c r="P223" i="17"/>
  <c r="BI222" i="17"/>
  <c r="BH222" i="17"/>
  <c r="BG222" i="17"/>
  <c r="BE222" i="17"/>
  <c r="T222" i="17"/>
  <c r="R222" i="17"/>
  <c r="P222" i="17"/>
  <c r="BI221" i="17"/>
  <c r="BH221" i="17"/>
  <c r="BG221" i="17"/>
  <c r="BE221" i="17"/>
  <c r="T221" i="17"/>
  <c r="R221" i="17"/>
  <c r="P221" i="17"/>
  <c r="BI220" i="17"/>
  <c r="BH220" i="17"/>
  <c r="BG220" i="17"/>
  <c r="BE220" i="17"/>
  <c r="T220" i="17"/>
  <c r="R220" i="17"/>
  <c r="P220" i="17"/>
  <c r="BI219" i="17"/>
  <c r="BH219" i="17"/>
  <c r="BG219" i="17"/>
  <c r="BE219" i="17"/>
  <c r="T219" i="17"/>
  <c r="R219" i="17"/>
  <c r="P219" i="17"/>
  <c r="BI218" i="17"/>
  <c r="BH218" i="17"/>
  <c r="BG218" i="17"/>
  <c r="BE218" i="17"/>
  <c r="T218" i="17"/>
  <c r="R218" i="17"/>
  <c r="P218" i="17"/>
  <c r="BI217" i="17"/>
  <c r="BH217" i="17"/>
  <c r="BG217" i="17"/>
  <c r="BE217" i="17"/>
  <c r="T217" i="17"/>
  <c r="R217" i="17"/>
  <c r="P217" i="17"/>
  <c r="BI216" i="17"/>
  <c r="BH216" i="17"/>
  <c r="BG216" i="17"/>
  <c r="BE216" i="17"/>
  <c r="T216" i="17"/>
  <c r="R216" i="17"/>
  <c r="P216" i="17"/>
  <c r="BI215" i="17"/>
  <c r="BH215" i="17"/>
  <c r="BG215" i="17"/>
  <c r="BE215" i="17"/>
  <c r="T215" i="17"/>
  <c r="R215" i="17"/>
  <c r="P215" i="17"/>
  <c r="BI214" i="17"/>
  <c r="BH214" i="17"/>
  <c r="BG214" i="17"/>
  <c r="BE214" i="17"/>
  <c r="T214" i="17"/>
  <c r="R214" i="17"/>
  <c r="P214" i="17"/>
  <c r="BI213" i="17"/>
  <c r="BH213" i="17"/>
  <c r="BG213" i="17"/>
  <c r="BE213" i="17"/>
  <c r="T213" i="17"/>
  <c r="R213" i="17"/>
  <c r="P213" i="17"/>
  <c r="BI212" i="17"/>
  <c r="BH212" i="17"/>
  <c r="BG212" i="17"/>
  <c r="BE212" i="17"/>
  <c r="T212" i="17"/>
  <c r="R212" i="17"/>
  <c r="P212" i="17"/>
  <c r="BI211" i="17"/>
  <c r="BH211" i="17"/>
  <c r="BG211" i="17"/>
  <c r="BE211" i="17"/>
  <c r="T211" i="17"/>
  <c r="R211" i="17"/>
  <c r="P211" i="17"/>
  <c r="BI210" i="17"/>
  <c r="BH210" i="17"/>
  <c r="BG210" i="17"/>
  <c r="BE210" i="17"/>
  <c r="T210" i="17"/>
  <c r="R210" i="17"/>
  <c r="P210" i="17"/>
  <c r="BI209" i="17"/>
  <c r="BH209" i="17"/>
  <c r="BG209" i="17"/>
  <c r="BE209" i="17"/>
  <c r="T209" i="17"/>
  <c r="R209" i="17"/>
  <c r="P209" i="17"/>
  <c r="BI208" i="17"/>
  <c r="BH208" i="17"/>
  <c r="BG208" i="17"/>
  <c r="BE208" i="17"/>
  <c r="T208" i="17"/>
  <c r="R208" i="17"/>
  <c r="P208" i="17"/>
  <c r="BI206" i="17"/>
  <c r="BH206" i="17"/>
  <c r="BG206" i="17"/>
  <c r="BE206" i="17"/>
  <c r="T206" i="17"/>
  <c r="R206" i="17"/>
  <c r="P206" i="17"/>
  <c r="BI205" i="17"/>
  <c r="BH205" i="17"/>
  <c r="BG205" i="17"/>
  <c r="BE205" i="17"/>
  <c r="T205" i="17"/>
  <c r="R205" i="17"/>
  <c r="P205" i="17"/>
  <c r="BI204" i="17"/>
  <c r="BH204" i="17"/>
  <c r="BG204" i="17"/>
  <c r="BE204" i="17"/>
  <c r="T204" i="17"/>
  <c r="R204" i="17"/>
  <c r="P204" i="17"/>
  <c r="BI203" i="17"/>
  <c r="BH203" i="17"/>
  <c r="BG203" i="17"/>
  <c r="BE203" i="17"/>
  <c r="T203" i="17"/>
  <c r="R203" i="17"/>
  <c r="P203" i="17"/>
  <c r="BI202" i="17"/>
  <c r="BH202" i="17"/>
  <c r="BG202" i="17"/>
  <c r="BE202" i="17"/>
  <c r="T202" i="17"/>
  <c r="R202" i="17"/>
  <c r="P202" i="17"/>
  <c r="BI201" i="17"/>
  <c r="BH201" i="17"/>
  <c r="BG201" i="17"/>
  <c r="BE201" i="17"/>
  <c r="T201" i="17"/>
  <c r="R201" i="17"/>
  <c r="P201" i="17"/>
  <c r="BI200" i="17"/>
  <c r="BH200" i="17"/>
  <c r="BG200" i="17"/>
  <c r="BE200" i="17"/>
  <c r="T200" i="17"/>
  <c r="R200" i="17"/>
  <c r="P200" i="17"/>
  <c r="BI199" i="17"/>
  <c r="BH199" i="17"/>
  <c r="BG199" i="17"/>
  <c r="BE199" i="17"/>
  <c r="T199" i="17"/>
  <c r="R199" i="17"/>
  <c r="P199" i="17"/>
  <c r="BI198" i="17"/>
  <c r="BH198" i="17"/>
  <c r="BG198" i="17"/>
  <c r="BE198" i="17"/>
  <c r="T198" i="17"/>
  <c r="R198" i="17"/>
  <c r="P198" i="17"/>
  <c r="BI197" i="17"/>
  <c r="BH197" i="17"/>
  <c r="BG197" i="17"/>
  <c r="BE197" i="17"/>
  <c r="T197" i="17"/>
  <c r="R197" i="17"/>
  <c r="P197" i="17"/>
  <c r="BI196" i="17"/>
  <c r="BH196" i="17"/>
  <c r="BG196" i="17"/>
  <c r="BE196" i="17"/>
  <c r="T196" i="17"/>
  <c r="R196" i="17"/>
  <c r="P196" i="17"/>
  <c r="BI195" i="17"/>
  <c r="BH195" i="17"/>
  <c r="BG195" i="17"/>
  <c r="BE195" i="17"/>
  <c r="T195" i="17"/>
  <c r="R195" i="17"/>
  <c r="P195" i="17"/>
  <c r="BI194" i="17"/>
  <c r="BH194" i="17"/>
  <c r="BG194" i="17"/>
  <c r="BE194" i="17"/>
  <c r="T194" i="17"/>
  <c r="R194" i="17"/>
  <c r="P194" i="17"/>
  <c r="BI193" i="17"/>
  <c r="BH193" i="17"/>
  <c r="BG193" i="17"/>
  <c r="BE193" i="17"/>
  <c r="T193" i="17"/>
  <c r="R193" i="17"/>
  <c r="P193" i="17"/>
  <c r="BI192" i="17"/>
  <c r="BH192" i="17"/>
  <c r="BG192" i="17"/>
  <c r="BE192" i="17"/>
  <c r="T192" i="17"/>
  <c r="R192" i="17"/>
  <c r="P192" i="17"/>
  <c r="BI191" i="17"/>
  <c r="BH191" i="17"/>
  <c r="BG191" i="17"/>
  <c r="BE191" i="17"/>
  <c r="T191" i="17"/>
  <c r="R191" i="17"/>
  <c r="P191" i="17"/>
  <c r="BI190" i="17"/>
  <c r="BH190" i="17"/>
  <c r="BG190" i="17"/>
  <c r="BE190" i="17"/>
  <c r="T190" i="17"/>
  <c r="R190" i="17"/>
  <c r="P190" i="17"/>
  <c r="BI189" i="17"/>
  <c r="BH189" i="17"/>
  <c r="BG189" i="17"/>
  <c r="BE189" i="17"/>
  <c r="T189" i="17"/>
  <c r="R189" i="17"/>
  <c r="P189" i="17"/>
  <c r="BI188" i="17"/>
  <c r="BH188" i="17"/>
  <c r="BG188" i="17"/>
  <c r="BE188" i="17"/>
  <c r="T188" i="17"/>
  <c r="R188" i="17"/>
  <c r="P188" i="17"/>
  <c r="BI187" i="17"/>
  <c r="BH187" i="17"/>
  <c r="BG187" i="17"/>
  <c r="BE187" i="17"/>
  <c r="T187" i="17"/>
  <c r="R187" i="17"/>
  <c r="P187" i="17"/>
  <c r="BI186" i="17"/>
  <c r="BH186" i="17"/>
  <c r="BG186" i="17"/>
  <c r="BE186" i="17"/>
  <c r="T186" i="17"/>
  <c r="R186" i="17"/>
  <c r="P186" i="17"/>
  <c r="BI185" i="17"/>
  <c r="BH185" i="17"/>
  <c r="BG185" i="17"/>
  <c r="BE185" i="17"/>
  <c r="T185" i="17"/>
  <c r="R185" i="17"/>
  <c r="P185" i="17"/>
  <c r="BI184" i="17"/>
  <c r="BH184" i="17"/>
  <c r="BG184" i="17"/>
  <c r="BE184" i="17"/>
  <c r="T184" i="17"/>
  <c r="R184" i="17"/>
  <c r="P184" i="17"/>
  <c r="BI183" i="17"/>
  <c r="BH183" i="17"/>
  <c r="BG183" i="17"/>
  <c r="BE183" i="17"/>
  <c r="T183" i="17"/>
  <c r="R183" i="17"/>
  <c r="P183" i="17"/>
  <c r="BI182" i="17"/>
  <c r="BH182" i="17"/>
  <c r="BG182" i="17"/>
  <c r="BE182" i="17"/>
  <c r="T182" i="17"/>
  <c r="R182" i="17"/>
  <c r="P182" i="17"/>
  <c r="BI181" i="17"/>
  <c r="BH181" i="17"/>
  <c r="BG181" i="17"/>
  <c r="BE181" i="17"/>
  <c r="T181" i="17"/>
  <c r="R181" i="17"/>
  <c r="P181" i="17"/>
  <c r="BI180" i="17"/>
  <c r="BH180" i="17"/>
  <c r="BG180" i="17"/>
  <c r="BE180" i="17"/>
  <c r="T180" i="17"/>
  <c r="R180" i="17"/>
  <c r="P180" i="17"/>
  <c r="BI179" i="17"/>
  <c r="BH179" i="17"/>
  <c r="BG179" i="17"/>
  <c r="BE179" i="17"/>
  <c r="T179" i="17"/>
  <c r="R179" i="17"/>
  <c r="P179" i="17"/>
  <c r="BI178" i="17"/>
  <c r="BH178" i="17"/>
  <c r="BG178" i="17"/>
  <c r="BE178" i="17"/>
  <c r="T178" i="17"/>
  <c r="R178" i="17"/>
  <c r="P178" i="17"/>
  <c r="BI177" i="17"/>
  <c r="BH177" i="17"/>
  <c r="BG177" i="17"/>
  <c r="BE177" i="17"/>
  <c r="T177" i="17"/>
  <c r="R177" i="17"/>
  <c r="P177" i="17"/>
  <c r="BI176" i="17"/>
  <c r="BH176" i="17"/>
  <c r="BG176" i="17"/>
  <c r="BE176" i="17"/>
  <c r="T176" i="17"/>
  <c r="R176" i="17"/>
  <c r="P176" i="17"/>
  <c r="BI175" i="17"/>
  <c r="BH175" i="17"/>
  <c r="BG175" i="17"/>
  <c r="BE175" i="17"/>
  <c r="T175" i="17"/>
  <c r="R175" i="17"/>
  <c r="P175" i="17"/>
  <c r="BI174" i="17"/>
  <c r="BH174" i="17"/>
  <c r="BG174" i="17"/>
  <c r="BE174" i="17"/>
  <c r="T174" i="17"/>
  <c r="R174" i="17"/>
  <c r="P174" i="17"/>
  <c r="BI173" i="17"/>
  <c r="BH173" i="17"/>
  <c r="BG173" i="17"/>
  <c r="BE173" i="17"/>
  <c r="T173" i="17"/>
  <c r="R173" i="17"/>
  <c r="P173" i="17"/>
  <c r="BI172" i="17"/>
  <c r="BH172" i="17"/>
  <c r="BG172" i="17"/>
  <c r="BE172" i="17"/>
  <c r="T172" i="17"/>
  <c r="R172" i="17"/>
  <c r="P172" i="17"/>
  <c r="BI171" i="17"/>
  <c r="BH171" i="17"/>
  <c r="BG171" i="17"/>
  <c r="BE171" i="17"/>
  <c r="T171" i="17"/>
  <c r="R171" i="17"/>
  <c r="P171" i="17"/>
  <c r="BI170" i="17"/>
  <c r="BH170" i="17"/>
  <c r="BG170" i="17"/>
  <c r="BE170" i="17"/>
  <c r="T170" i="17"/>
  <c r="R170" i="17"/>
  <c r="P170" i="17"/>
  <c r="BI169" i="17"/>
  <c r="BH169" i="17"/>
  <c r="BG169" i="17"/>
  <c r="BE169" i="17"/>
  <c r="T169" i="17"/>
  <c r="R169" i="17"/>
  <c r="P169" i="17"/>
  <c r="BI168" i="17"/>
  <c r="BH168" i="17"/>
  <c r="BG168" i="17"/>
  <c r="BE168" i="17"/>
  <c r="T168" i="17"/>
  <c r="R168" i="17"/>
  <c r="P168" i="17"/>
  <c r="BI167" i="17"/>
  <c r="BH167" i="17"/>
  <c r="BG167" i="17"/>
  <c r="BE167" i="17"/>
  <c r="T167" i="17"/>
  <c r="R167" i="17"/>
  <c r="P167" i="17"/>
  <c r="BI166" i="17"/>
  <c r="BH166" i="17"/>
  <c r="BG166" i="17"/>
  <c r="BE166" i="17"/>
  <c r="T166" i="17"/>
  <c r="R166" i="17"/>
  <c r="P166" i="17"/>
  <c r="BI165" i="17"/>
  <c r="BH165" i="17"/>
  <c r="BG165" i="17"/>
  <c r="BE165" i="17"/>
  <c r="T165" i="17"/>
  <c r="R165" i="17"/>
  <c r="P165" i="17"/>
  <c r="BI164" i="17"/>
  <c r="BH164" i="17"/>
  <c r="BG164" i="17"/>
  <c r="BE164" i="17"/>
  <c r="T164" i="17"/>
  <c r="R164" i="17"/>
  <c r="P164" i="17"/>
  <c r="BI163" i="17"/>
  <c r="BH163" i="17"/>
  <c r="BG163" i="17"/>
  <c r="BE163" i="17"/>
  <c r="T163" i="17"/>
  <c r="R163" i="17"/>
  <c r="P163" i="17"/>
  <c r="BI162" i="17"/>
  <c r="BH162" i="17"/>
  <c r="BG162" i="17"/>
  <c r="BE162" i="17"/>
  <c r="T162" i="17"/>
  <c r="R162" i="17"/>
  <c r="P162" i="17"/>
  <c r="BI161" i="17"/>
  <c r="BH161" i="17"/>
  <c r="BG161" i="17"/>
  <c r="BE161" i="17"/>
  <c r="T161" i="17"/>
  <c r="R161" i="17"/>
  <c r="P161" i="17"/>
  <c r="BI160" i="17"/>
  <c r="BH160" i="17"/>
  <c r="BG160" i="17"/>
  <c r="BE160" i="17"/>
  <c r="T160" i="17"/>
  <c r="R160" i="17"/>
  <c r="P160" i="17"/>
  <c r="BI159" i="17"/>
  <c r="BH159" i="17"/>
  <c r="BG159" i="17"/>
  <c r="BE159" i="17"/>
  <c r="T159" i="17"/>
  <c r="R159" i="17"/>
  <c r="P159" i="17"/>
  <c r="BI158" i="17"/>
  <c r="BH158" i="17"/>
  <c r="BG158" i="17"/>
  <c r="BE158" i="17"/>
  <c r="T158" i="17"/>
  <c r="R158" i="17"/>
  <c r="P158" i="17"/>
  <c r="BI157" i="17"/>
  <c r="BH157" i="17"/>
  <c r="BG157" i="17"/>
  <c r="BE157" i="17"/>
  <c r="T157" i="17"/>
  <c r="R157" i="17"/>
  <c r="P157" i="17"/>
  <c r="BI156" i="17"/>
  <c r="BH156" i="17"/>
  <c r="BG156" i="17"/>
  <c r="BE156" i="17"/>
  <c r="T156" i="17"/>
  <c r="R156" i="17"/>
  <c r="P156" i="17"/>
  <c r="BI155" i="17"/>
  <c r="BH155" i="17"/>
  <c r="BG155" i="17"/>
  <c r="BE155" i="17"/>
  <c r="T155" i="17"/>
  <c r="R155" i="17"/>
  <c r="P155" i="17"/>
  <c r="BI154" i="17"/>
  <c r="BH154" i="17"/>
  <c r="BG154" i="17"/>
  <c r="BE154" i="17"/>
  <c r="T154" i="17"/>
  <c r="R154" i="17"/>
  <c r="P154" i="17"/>
  <c r="BI153" i="17"/>
  <c r="BH153" i="17"/>
  <c r="BG153" i="17"/>
  <c r="BE153" i="17"/>
  <c r="T153" i="17"/>
  <c r="R153" i="17"/>
  <c r="P153" i="17"/>
  <c r="BI152" i="17"/>
  <c r="BH152" i="17"/>
  <c r="BG152" i="17"/>
  <c r="BE152" i="17"/>
  <c r="T152" i="17"/>
  <c r="R152" i="17"/>
  <c r="P152" i="17"/>
  <c r="BI151" i="17"/>
  <c r="BH151" i="17"/>
  <c r="BG151" i="17"/>
  <c r="BE151" i="17"/>
  <c r="T151" i="17"/>
  <c r="R151" i="17"/>
  <c r="P151" i="17"/>
  <c r="BI150" i="17"/>
  <c r="BH150" i="17"/>
  <c r="BG150" i="17"/>
  <c r="BE150" i="17"/>
  <c r="T150" i="17"/>
  <c r="R150" i="17"/>
  <c r="P150" i="17"/>
  <c r="BI149" i="17"/>
  <c r="BH149" i="17"/>
  <c r="BG149" i="17"/>
  <c r="BE149" i="17"/>
  <c r="T149" i="17"/>
  <c r="R149" i="17"/>
  <c r="P149" i="17"/>
  <c r="BI148" i="17"/>
  <c r="BH148" i="17"/>
  <c r="BG148" i="17"/>
  <c r="BE148" i="17"/>
  <c r="T148" i="17"/>
  <c r="R148" i="17"/>
  <c r="P148" i="17"/>
  <c r="BI147" i="17"/>
  <c r="BH147" i="17"/>
  <c r="BG147" i="17"/>
  <c r="BE147" i="17"/>
  <c r="T147" i="17"/>
  <c r="R147" i="17"/>
  <c r="P147" i="17"/>
  <c r="BI146" i="17"/>
  <c r="BH146" i="17"/>
  <c r="BG146" i="17"/>
  <c r="BE146" i="17"/>
  <c r="T146" i="17"/>
  <c r="R146" i="17"/>
  <c r="P146" i="17"/>
  <c r="BI145" i="17"/>
  <c r="BH145" i="17"/>
  <c r="BG145" i="17"/>
  <c r="BE145" i="17"/>
  <c r="T145" i="17"/>
  <c r="R145" i="17"/>
  <c r="P145" i="17"/>
  <c r="BI144" i="17"/>
  <c r="BH144" i="17"/>
  <c r="BG144" i="17"/>
  <c r="BE144" i="17"/>
  <c r="T144" i="17"/>
  <c r="R144" i="17"/>
  <c r="P144" i="17"/>
  <c r="BI143" i="17"/>
  <c r="BH143" i="17"/>
  <c r="BG143" i="17"/>
  <c r="BE143" i="17"/>
  <c r="T143" i="17"/>
  <c r="R143" i="17"/>
  <c r="P143" i="17"/>
  <c r="BI142" i="17"/>
  <c r="BH142" i="17"/>
  <c r="BG142" i="17"/>
  <c r="BE142" i="17"/>
  <c r="T142" i="17"/>
  <c r="R142" i="17"/>
  <c r="P142" i="17"/>
  <c r="BI141" i="17"/>
  <c r="BH141" i="17"/>
  <c r="BG141" i="17"/>
  <c r="BE141" i="17"/>
  <c r="T141" i="17"/>
  <c r="R141" i="17"/>
  <c r="P141" i="17"/>
  <c r="BI140" i="17"/>
  <c r="BH140" i="17"/>
  <c r="BG140" i="17"/>
  <c r="BE140" i="17"/>
  <c r="T140" i="17"/>
  <c r="R140" i="17"/>
  <c r="P140" i="17"/>
  <c r="BI139" i="17"/>
  <c r="BH139" i="17"/>
  <c r="BG139" i="17"/>
  <c r="BE139" i="17"/>
  <c r="T139" i="17"/>
  <c r="R139" i="17"/>
  <c r="P139" i="17"/>
  <c r="BI138" i="17"/>
  <c r="BH138" i="17"/>
  <c r="BG138" i="17"/>
  <c r="BE138" i="17"/>
  <c r="T138" i="17"/>
  <c r="R138" i="17"/>
  <c r="P138" i="17"/>
  <c r="BI137" i="17"/>
  <c r="BH137" i="17"/>
  <c r="BG137" i="17"/>
  <c r="BE137" i="17"/>
  <c r="T137" i="17"/>
  <c r="R137" i="17"/>
  <c r="P137" i="17"/>
  <c r="BI136" i="17"/>
  <c r="BH136" i="17"/>
  <c r="BG136" i="17"/>
  <c r="BE136" i="17"/>
  <c r="T136" i="17"/>
  <c r="R136" i="17"/>
  <c r="P136" i="17"/>
  <c r="BI135" i="17"/>
  <c r="BH135" i="17"/>
  <c r="BG135" i="17"/>
  <c r="BE135" i="17"/>
  <c r="T135" i="17"/>
  <c r="R135" i="17"/>
  <c r="P135" i="17"/>
  <c r="BI134" i="17"/>
  <c r="BH134" i="17"/>
  <c r="BG134" i="17"/>
  <c r="BE134" i="17"/>
  <c r="T134" i="17"/>
  <c r="R134" i="17"/>
  <c r="P134" i="17"/>
  <c r="BI133" i="17"/>
  <c r="BH133" i="17"/>
  <c r="BG133" i="17"/>
  <c r="BE133" i="17"/>
  <c r="T133" i="17"/>
  <c r="R133" i="17"/>
  <c r="P133" i="17"/>
  <c r="BI132" i="17"/>
  <c r="BH132" i="17"/>
  <c r="BG132" i="17"/>
  <c r="BE132" i="17"/>
  <c r="T132" i="17"/>
  <c r="R132" i="17"/>
  <c r="P132" i="17"/>
  <c r="BI131" i="17"/>
  <c r="BH131" i="17"/>
  <c r="BG131" i="17"/>
  <c r="BE131" i="17"/>
  <c r="T131" i="17"/>
  <c r="R131" i="17"/>
  <c r="P131" i="17"/>
  <c r="BI130" i="17"/>
  <c r="BH130" i="17"/>
  <c r="BG130" i="17"/>
  <c r="BE130" i="17"/>
  <c r="T130" i="17"/>
  <c r="R130" i="17"/>
  <c r="P130" i="17"/>
  <c r="BI129" i="17"/>
  <c r="BH129" i="17"/>
  <c r="BG129" i="17"/>
  <c r="BE129" i="17"/>
  <c r="T129" i="17"/>
  <c r="R129" i="17"/>
  <c r="P129" i="17"/>
  <c r="F122" i="17"/>
  <c r="F120" i="17"/>
  <c r="E118" i="17"/>
  <c r="F93" i="17"/>
  <c r="F91" i="17"/>
  <c r="E89" i="17"/>
  <c r="J26" i="17"/>
  <c r="E26" i="17"/>
  <c r="J123" i="17" s="1"/>
  <c r="J25" i="17"/>
  <c r="J23" i="17"/>
  <c r="E23" i="17"/>
  <c r="J93" i="17"/>
  <c r="J22" i="17"/>
  <c r="J20" i="17"/>
  <c r="E20" i="17"/>
  <c r="F94" i="17" s="1"/>
  <c r="J19" i="17"/>
  <c r="J14" i="17"/>
  <c r="J120" i="17"/>
  <c r="E7" i="17"/>
  <c r="E114" i="17" s="1"/>
  <c r="J39" i="16"/>
  <c r="J38" i="16"/>
  <c r="AY111" i="1" s="1"/>
  <c r="J37" i="16"/>
  <c r="AX111" i="1"/>
  <c r="BI202" i="16"/>
  <c r="BH202" i="16"/>
  <c r="BG202" i="16"/>
  <c r="BE202" i="16"/>
  <c r="BK202" i="16"/>
  <c r="J202" i="16" s="1"/>
  <c r="BF202" i="16" s="1"/>
  <c r="BI201" i="16"/>
  <c r="BH201" i="16"/>
  <c r="BG201" i="16"/>
  <c r="BE201" i="16"/>
  <c r="BK201" i="16"/>
  <c r="J201" i="16" s="1"/>
  <c r="BF201" i="16" s="1"/>
  <c r="BI200" i="16"/>
  <c r="BH200" i="16"/>
  <c r="BG200" i="16"/>
  <c r="BE200" i="16"/>
  <c r="BK200" i="16"/>
  <c r="J200" i="16" s="1"/>
  <c r="BF200" i="16" s="1"/>
  <c r="BI199" i="16"/>
  <c r="BH199" i="16"/>
  <c r="BG199" i="16"/>
  <c r="BE199" i="16"/>
  <c r="BK199" i="16"/>
  <c r="J199" i="16" s="1"/>
  <c r="BF199" i="16" s="1"/>
  <c r="BI198" i="16"/>
  <c r="BH198" i="16"/>
  <c r="BG198" i="16"/>
  <c r="BE198" i="16"/>
  <c r="BK198" i="16"/>
  <c r="J198" i="16"/>
  <c r="BF198" i="16" s="1"/>
  <c r="BI196" i="16"/>
  <c r="BH196" i="16"/>
  <c r="BG196" i="16"/>
  <c r="BE196" i="16"/>
  <c r="T196" i="16"/>
  <c r="T195" i="16" s="1"/>
  <c r="R196" i="16"/>
  <c r="R195" i="16" s="1"/>
  <c r="P196" i="16"/>
  <c r="P195" i="16" s="1"/>
  <c r="BI194" i="16"/>
  <c r="BH194" i="16"/>
  <c r="BG194" i="16"/>
  <c r="BE194" i="16"/>
  <c r="T194" i="16"/>
  <c r="R194" i="16"/>
  <c r="P194" i="16"/>
  <c r="BI193" i="16"/>
  <c r="BH193" i="16"/>
  <c r="BG193" i="16"/>
  <c r="BE193" i="16"/>
  <c r="T193" i="16"/>
  <c r="R193" i="16"/>
  <c r="P193" i="16"/>
  <c r="BI192" i="16"/>
  <c r="BH192" i="16"/>
  <c r="BG192" i="16"/>
  <c r="BE192" i="16"/>
  <c r="T192" i="16"/>
  <c r="R192" i="16"/>
  <c r="P192" i="16"/>
  <c r="BI191" i="16"/>
  <c r="BH191" i="16"/>
  <c r="BG191" i="16"/>
  <c r="BE191" i="16"/>
  <c r="T191" i="16"/>
  <c r="R191" i="16"/>
  <c r="P191" i="16"/>
  <c r="BI190" i="16"/>
  <c r="BH190" i="16"/>
  <c r="BG190" i="16"/>
  <c r="BE190" i="16"/>
  <c r="T190" i="16"/>
  <c r="R190" i="16"/>
  <c r="P190" i="16"/>
  <c r="BI189" i="16"/>
  <c r="BH189" i="16"/>
  <c r="BG189" i="16"/>
  <c r="BE189" i="16"/>
  <c r="T189" i="16"/>
  <c r="R189" i="16"/>
  <c r="P189" i="16"/>
  <c r="BI188" i="16"/>
  <c r="BH188" i="16"/>
  <c r="BG188" i="16"/>
  <c r="BE188" i="16"/>
  <c r="T188" i="16"/>
  <c r="R188" i="16"/>
  <c r="P188" i="16"/>
  <c r="BI186" i="16"/>
  <c r="BH186" i="16"/>
  <c r="BG186" i="16"/>
  <c r="BE186" i="16"/>
  <c r="T186" i="16"/>
  <c r="R186" i="16"/>
  <c r="P186" i="16"/>
  <c r="BI185" i="16"/>
  <c r="BH185" i="16"/>
  <c r="BG185" i="16"/>
  <c r="BE185" i="16"/>
  <c r="T185" i="16"/>
  <c r="R185" i="16"/>
  <c r="P185" i="16"/>
  <c r="BI184" i="16"/>
  <c r="BH184" i="16"/>
  <c r="BG184" i="16"/>
  <c r="BE184" i="16"/>
  <c r="T184" i="16"/>
  <c r="R184" i="16"/>
  <c r="P184" i="16"/>
  <c r="BI183" i="16"/>
  <c r="BH183" i="16"/>
  <c r="BG183" i="16"/>
  <c r="BE183" i="16"/>
  <c r="T183" i="16"/>
  <c r="R183" i="16"/>
  <c r="P183" i="16"/>
  <c r="BI182" i="16"/>
  <c r="BH182" i="16"/>
  <c r="BG182" i="16"/>
  <c r="BE182" i="16"/>
  <c r="T182" i="16"/>
  <c r="R182" i="16"/>
  <c r="P182" i="16"/>
  <c r="BI181" i="16"/>
  <c r="BH181" i="16"/>
  <c r="BG181" i="16"/>
  <c r="BE181" i="16"/>
  <c r="T181" i="16"/>
  <c r="R181" i="16"/>
  <c r="P181" i="16"/>
  <c r="BI180" i="16"/>
  <c r="BH180" i="16"/>
  <c r="BG180" i="16"/>
  <c r="BE180" i="16"/>
  <c r="T180" i="16"/>
  <c r="R180" i="16"/>
  <c r="P180" i="16"/>
  <c r="BI179" i="16"/>
  <c r="BH179" i="16"/>
  <c r="BG179" i="16"/>
  <c r="BE179" i="16"/>
  <c r="T179" i="16"/>
  <c r="R179" i="16"/>
  <c r="P179" i="16"/>
  <c r="BI178" i="16"/>
  <c r="BH178" i="16"/>
  <c r="BG178" i="16"/>
  <c r="BE178" i="16"/>
  <c r="T178" i="16"/>
  <c r="R178" i="16"/>
  <c r="P178" i="16"/>
  <c r="BI177" i="16"/>
  <c r="BH177" i="16"/>
  <c r="BG177" i="16"/>
  <c r="BE177" i="16"/>
  <c r="T177" i="16"/>
  <c r="R177" i="16"/>
  <c r="P177" i="16"/>
  <c r="BI176" i="16"/>
  <c r="BH176" i="16"/>
  <c r="BG176" i="16"/>
  <c r="BE176" i="16"/>
  <c r="T176" i="16"/>
  <c r="R176" i="16"/>
  <c r="P176" i="16"/>
  <c r="BI175" i="16"/>
  <c r="BH175" i="16"/>
  <c r="BG175" i="16"/>
  <c r="BE175" i="16"/>
  <c r="T175" i="16"/>
  <c r="R175" i="16"/>
  <c r="P175" i="16"/>
  <c r="BI174" i="16"/>
  <c r="BH174" i="16"/>
  <c r="BG174" i="16"/>
  <c r="BE174" i="16"/>
  <c r="T174" i="16"/>
  <c r="R174" i="16"/>
  <c r="P174" i="16"/>
  <c r="BI173" i="16"/>
  <c r="BH173" i="16"/>
  <c r="BG173" i="16"/>
  <c r="BE173" i="16"/>
  <c r="T173" i="16"/>
  <c r="R173" i="16"/>
  <c r="P173" i="16"/>
  <c r="BI171" i="16"/>
  <c r="BH171" i="16"/>
  <c r="BG171" i="16"/>
  <c r="BE171" i="16"/>
  <c r="T171" i="16"/>
  <c r="R171" i="16"/>
  <c r="P171" i="16"/>
  <c r="BI170" i="16"/>
  <c r="BH170" i="16"/>
  <c r="BG170" i="16"/>
  <c r="BE170" i="16"/>
  <c r="T170" i="16"/>
  <c r="R170" i="16"/>
  <c r="P170" i="16"/>
  <c r="BI169" i="16"/>
  <c r="BH169" i="16"/>
  <c r="BG169" i="16"/>
  <c r="BE169" i="16"/>
  <c r="T169" i="16"/>
  <c r="R169" i="16"/>
  <c r="P169" i="16"/>
  <c r="BI168" i="16"/>
  <c r="BH168" i="16"/>
  <c r="BG168" i="16"/>
  <c r="BE168" i="16"/>
  <c r="T168" i="16"/>
  <c r="R168" i="16"/>
  <c r="P168" i="16"/>
  <c r="BI167" i="16"/>
  <c r="BH167" i="16"/>
  <c r="BG167" i="16"/>
  <c r="BE167" i="16"/>
  <c r="T167" i="16"/>
  <c r="R167" i="16"/>
  <c r="P167" i="16"/>
  <c r="BI166" i="16"/>
  <c r="BH166" i="16"/>
  <c r="BG166" i="16"/>
  <c r="BE166" i="16"/>
  <c r="T166" i="16"/>
  <c r="R166" i="16"/>
  <c r="P166" i="16"/>
  <c r="BI165" i="16"/>
  <c r="BH165" i="16"/>
  <c r="BG165" i="16"/>
  <c r="BE165" i="16"/>
  <c r="T165" i="16"/>
  <c r="R165" i="16"/>
  <c r="P165" i="16"/>
  <c r="BI164" i="16"/>
  <c r="BH164" i="16"/>
  <c r="BG164" i="16"/>
  <c r="BE164" i="16"/>
  <c r="T164" i="16"/>
  <c r="R164" i="16"/>
  <c r="P164" i="16"/>
  <c r="BI163" i="16"/>
  <c r="BH163" i="16"/>
  <c r="BG163" i="16"/>
  <c r="BE163" i="16"/>
  <c r="T163" i="16"/>
  <c r="R163" i="16"/>
  <c r="P163" i="16"/>
  <c r="BI162" i="16"/>
  <c r="BH162" i="16"/>
  <c r="BG162" i="16"/>
  <c r="BE162" i="16"/>
  <c r="T162" i="16"/>
  <c r="R162" i="16"/>
  <c r="P162" i="16"/>
  <c r="BI161" i="16"/>
  <c r="BH161" i="16"/>
  <c r="BG161" i="16"/>
  <c r="BE161" i="16"/>
  <c r="T161" i="16"/>
  <c r="R161" i="16"/>
  <c r="P161" i="16"/>
  <c r="BI160" i="16"/>
  <c r="BH160" i="16"/>
  <c r="BG160" i="16"/>
  <c r="BE160" i="16"/>
  <c r="T160" i="16"/>
  <c r="R160" i="16"/>
  <c r="P160" i="16"/>
  <c r="BI159" i="16"/>
  <c r="BH159" i="16"/>
  <c r="BG159" i="16"/>
  <c r="BE159" i="16"/>
  <c r="T159" i="16"/>
  <c r="R159" i="16"/>
  <c r="P159" i="16"/>
  <c r="BI158" i="16"/>
  <c r="BH158" i="16"/>
  <c r="BG158" i="16"/>
  <c r="BE158" i="16"/>
  <c r="T158" i="16"/>
  <c r="R158" i="16"/>
  <c r="P158" i="16"/>
  <c r="BI157" i="16"/>
  <c r="BH157" i="16"/>
  <c r="BG157" i="16"/>
  <c r="BE157" i="16"/>
  <c r="T157" i="16"/>
  <c r="R157" i="16"/>
  <c r="P157" i="16"/>
  <c r="BI156" i="16"/>
  <c r="BH156" i="16"/>
  <c r="BG156" i="16"/>
  <c r="BE156" i="16"/>
  <c r="T156" i="16"/>
  <c r="R156" i="16"/>
  <c r="P156" i="16"/>
  <c r="BI155" i="16"/>
  <c r="BH155" i="16"/>
  <c r="BG155" i="16"/>
  <c r="BE155" i="16"/>
  <c r="T155" i="16"/>
  <c r="R155" i="16"/>
  <c r="P155" i="16"/>
  <c r="BI154" i="16"/>
  <c r="BH154" i="16"/>
  <c r="BG154" i="16"/>
  <c r="BE154" i="16"/>
  <c r="T154" i="16"/>
  <c r="R154" i="16"/>
  <c r="P154" i="16"/>
  <c r="BI153" i="16"/>
  <c r="BH153" i="16"/>
  <c r="BG153" i="16"/>
  <c r="BE153" i="16"/>
  <c r="T153" i="16"/>
  <c r="R153" i="16"/>
  <c r="P153" i="16"/>
  <c r="BI152" i="16"/>
  <c r="BH152" i="16"/>
  <c r="BG152" i="16"/>
  <c r="BE152" i="16"/>
  <c r="T152" i="16"/>
  <c r="R152" i="16"/>
  <c r="P152" i="16"/>
  <c r="BI151" i="16"/>
  <c r="BH151" i="16"/>
  <c r="BG151" i="16"/>
  <c r="BE151" i="16"/>
  <c r="T151" i="16"/>
  <c r="R151" i="16"/>
  <c r="P151" i="16"/>
  <c r="BI150" i="16"/>
  <c r="BH150" i="16"/>
  <c r="BG150" i="16"/>
  <c r="BE150" i="16"/>
  <c r="T150" i="16"/>
  <c r="R150" i="16"/>
  <c r="P150" i="16"/>
  <c r="BI149" i="16"/>
  <c r="BH149" i="16"/>
  <c r="BG149" i="16"/>
  <c r="BE149" i="16"/>
  <c r="T149" i="16"/>
  <c r="R149" i="16"/>
  <c r="P149" i="16"/>
  <c r="BI148" i="16"/>
  <c r="BH148" i="16"/>
  <c r="BG148" i="16"/>
  <c r="BE148" i="16"/>
  <c r="T148" i="16"/>
  <c r="R148" i="16"/>
  <c r="P148" i="16"/>
  <c r="BI147" i="16"/>
  <c r="BH147" i="16"/>
  <c r="BG147" i="16"/>
  <c r="BE147" i="16"/>
  <c r="T147" i="16"/>
  <c r="R147" i="16"/>
  <c r="P147" i="16"/>
  <c r="BI146" i="16"/>
  <c r="BH146" i="16"/>
  <c r="BG146" i="16"/>
  <c r="BE146" i="16"/>
  <c r="T146" i="16"/>
  <c r="R146" i="16"/>
  <c r="P146" i="16"/>
  <c r="BI145" i="16"/>
  <c r="BH145" i="16"/>
  <c r="BG145" i="16"/>
  <c r="BE145" i="16"/>
  <c r="T145" i="16"/>
  <c r="R145" i="16"/>
  <c r="P145" i="16"/>
  <c r="BI144" i="16"/>
  <c r="BH144" i="16"/>
  <c r="BG144" i="16"/>
  <c r="BE144" i="16"/>
  <c r="T144" i="16"/>
  <c r="R144" i="16"/>
  <c r="P144" i="16"/>
  <c r="BI143" i="16"/>
  <c r="BH143" i="16"/>
  <c r="BG143" i="16"/>
  <c r="BE143" i="16"/>
  <c r="T143" i="16"/>
  <c r="R143" i="16"/>
  <c r="P143" i="16"/>
  <c r="BI142" i="16"/>
  <c r="BH142" i="16"/>
  <c r="BG142" i="16"/>
  <c r="BE142" i="16"/>
  <c r="T142" i="16"/>
  <c r="R142" i="16"/>
  <c r="P142" i="16"/>
  <c r="BI141" i="16"/>
  <c r="BH141" i="16"/>
  <c r="BG141" i="16"/>
  <c r="BE141" i="16"/>
  <c r="T141" i="16"/>
  <c r="R141" i="16"/>
  <c r="P141" i="16"/>
  <c r="BI140" i="16"/>
  <c r="BH140" i="16"/>
  <c r="BG140" i="16"/>
  <c r="BE140" i="16"/>
  <c r="T140" i="16"/>
  <c r="R140" i="16"/>
  <c r="P140" i="16"/>
  <c r="BI139" i="16"/>
  <c r="BH139" i="16"/>
  <c r="BG139" i="16"/>
  <c r="BE139" i="16"/>
  <c r="T139" i="16"/>
  <c r="R139" i="16"/>
  <c r="P139" i="16"/>
  <c r="BI138" i="16"/>
  <c r="BH138" i="16"/>
  <c r="BG138" i="16"/>
  <c r="BE138" i="16"/>
  <c r="T138" i="16"/>
  <c r="R138" i="16"/>
  <c r="P138" i="16"/>
  <c r="BI137" i="16"/>
  <c r="BH137" i="16"/>
  <c r="BG137" i="16"/>
  <c r="BE137" i="16"/>
  <c r="T137" i="16"/>
  <c r="R137" i="16"/>
  <c r="P137" i="16"/>
  <c r="BI136" i="16"/>
  <c r="BH136" i="16"/>
  <c r="BG136" i="16"/>
  <c r="BE136" i="16"/>
  <c r="T136" i="16"/>
  <c r="R136" i="16"/>
  <c r="P136" i="16"/>
  <c r="BI135" i="16"/>
  <c r="BH135" i="16"/>
  <c r="BG135" i="16"/>
  <c r="BE135" i="16"/>
  <c r="T135" i="16"/>
  <c r="R135" i="16"/>
  <c r="P135" i="16"/>
  <c r="BI134" i="16"/>
  <c r="BH134" i="16"/>
  <c r="BG134" i="16"/>
  <c r="BE134" i="16"/>
  <c r="T134" i="16"/>
  <c r="R134" i="16"/>
  <c r="P134" i="16"/>
  <c r="BI133" i="16"/>
  <c r="BH133" i="16"/>
  <c r="BG133" i="16"/>
  <c r="BE133" i="16"/>
  <c r="T133" i="16"/>
  <c r="R133" i="16"/>
  <c r="P133" i="16"/>
  <c r="BI132" i="16"/>
  <c r="BH132" i="16"/>
  <c r="BG132" i="16"/>
  <c r="BE132" i="16"/>
  <c r="T132" i="16"/>
  <c r="R132" i="16"/>
  <c r="P132" i="16"/>
  <c r="BI131" i="16"/>
  <c r="BH131" i="16"/>
  <c r="BG131" i="16"/>
  <c r="BE131" i="16"/>
  <c r="T131" i="16"/>
  <c r="R131" i="16"/>
  <c r="P131" i="16"/>
  <c r="BI130" i="16"/>
  <c r="BH130" i="16"/>
  <c r="BG130" i="16"/>
  <c r="BE130" i="16"/>
  <c r="T130" i="16"/>
  <c r="R130" i="16"/>
  <c r="P130" i="16"/>
  <c r="BI129" i="16"/>
  <c r="BH129" i="16"/>
  <c r="BG129" i="16"/>
  <c r="BE129" i="16"/>
  <c r="T129" i="16"/>
  <c r="R129" i="16"/>
  <c r="P129" i="16"/>
  <c r="F122" i="16"/>
  <c r="F120" i="16"/>
  <c r="E118" i="16"/>
  <c r="F93" i="16"/>
  <c r="F91" i="16"/>
  <c r="E89" i="16"/>
  <c r="J26" i="16"/>
  <c r="E26" i="16"/>
  <c r="J123" i="16" s="1"/>
  <c r="J25" i="16"/>
  <c r="J23" i="16"/>
  <c r="E23" i="16"/>
  <c r="J93" i="16"/>
  <c r="J22" i="16"/>
  <c r="J20" i="16"/>
  <c r="E20" i="16"/>
  <c r="F123" i="16" s="1"/>
  <c r="J19" i="16"/>
  <c r="J14" i="16"/>
  <c r="J120" i="16"/>
  <c r="E7" i="16"/>
  <c r="E114" i="16" s="1"/>
  <c r="J39" i="15"/>
  <c r="J38" i="15"/>
  <c r="AY110" i="1" s="1"/>
  <c r="J37" i="15"/>
  <c r="AX110" i="1"/>
  <c r="BI290" i="15"/>
  <c r="BH290" i="15"/>
  <c r="BG290" i="15"/>
  <c r="BE290" i="15"/>
  <c r="BK290" i="15"/>
  <c r="J290" i="15" s="1"/>
  <c r="BF290" i="15" s="1"/>
  <c r="BI289" i="15"/>
  <c r="BH289" i="15"/>
  <c r="BG289" i="15"/>
  <c r="BE289" i="15"/>
  <c r="BK289" i="15"/>
  <c r="J289" i="15" s="1"/>
  <c r="BF289" i="15" s="1"/>
  <c r="BI288" i="15"/>
  <c r="BH288" i="15"/>
  <c r="BG288" i="15"/>
  <c r="BE288" i="15"/>
  <c r="BK288" i="15"/>
  <c r="J288" i="15" s="1"/>
  <c r="BF288" i="15" s="1"/>
  <c r="BI287" i="15"/>
  <c r="BH287" i="15"/>
  <c r="BG287" i="15"/>
  <c r="BE287" i="15"/>
  <c r="BK287" i="15"/>
  <c r="J287" i="15" s="1"/>
  <c r="BF287" i="15" s="1"/>
  <c r="BI286" i="15"/>
  <c r="BH286" i="15"/>
  <c r="BG286" i="15"/>
  <c r="BE286" i="15"/>
  <c r="BK286" i="15"/>
  <c r="J286" i="15" s="1"/>
  <c r="BF286" i="15" s="1"/>
  <c r="BI284" i="15"/>
  <c r="BH284" i="15"/>
  <c r="BG284" i="15"/>
  <c r="BE284" i="15"/>
  <c r="T284" i="15"/>
  <c r="T283" i="15" s="1"/>
  <c r="R284" i="15"/>
  <c r="R283" i="15" s="1"/>
  <c r="P284" i="15"/>
  <c r="P283" i="15" s="1"/>
  <c r="BI282" i="15"/>
  <c r="BH282" i="15"/>
  <c r="BG282" i="15"/>
  <c r="BE282" i="15"/>
  <c r="T282" i="15"/>
  <c r="R282" i="15"/>
  <c r="P282" i="15"/>
  <c r="BI281" i="15"/>
  <c r="BH281" i="15"/>
  <c r="BG281" i="15"/>
  <c r="BE281" i="15"/>
  <c r="T281" i="15"/>
  <c r="R281" i="15"/>
  <c r="P281" i="15"/>
  <c r="BI280" i="15"/>
  <c r="BH280" i="15"/>
  <c r="BG280" i="15"/>
  <c r="BE280" i="15"/>
  <c r="T280" i="15"/>
  <c r="R280" i="15"/>
  <c r="P280" i="15"/>
  <c r="BI279" i="15"/>
  <c r="BH279" i="15"/>
  <c r="BG279" i="15"/>
  <c r="BE279" i="15"/>
  <c r="T279" i="15"/>
  <c r="R279" i="15"/>
  <c r="P279" i="15"/>
  <c r="BI278" i="15"/>
  <c r="BH278" i="15"/>
  <c r="BG278" i="15"/>
  <c r="BE278" i="15"/>
  <c r="T278" i="15"/>
  <c r="R278" i="15"/>
  <c r="P278" i="15"/>
  <c r="BI277" i="15"/>
  <c r="BH277" i="15"/>
  <c r="BG277" i="15"/>
  <c r="BE277" i="15"/>
  <c r="T277" i="15"/>
  <c r="R277" i="15"/>
  <c r="P277" i="15"/>
  <c r="BI276" i="15"/>
  <c r="BH276" i="15"/>
  <c r="BG276" i="15"/>
  <c r="BE276" i="15"/>
  <c r="T276" i="15"/>
  <c r="R276" i="15"/>
  <c r="P276" i="15"/>
  <c r="BI275" i="15"/>
  <c r="BH275" i="15"/>
  <c r="BG275" i="15"/>
  <c r="BE275" i="15"/>
  <c r="T275" i="15"/>
  <c r="R275" i="15"/>
  <c r="P275" i="15"/>
  <c r="BI273" i="15"/>
  <c r="BH273" i="15"/>
  <c r="BG273" i="15"/>
  <c r="BE273" i="15"/>
  <c r="T273" i="15"/>
  <c r="R273" i="15"/>
  <c r="P273" i="15"/>
  <c r="BI272" i="15"/>
  <c r="BH272" i="15"/>
  <c r="BG272" i="15"/>
  <c r="BE272" i="15"/>
  <c r="T272" i="15"/>
  <c r="R272" i="15"/>
  <c r="P272" i="15"/>
  <c r="BI271" i="15"/>
  <c r="BH271" i="15"/>
  <c r="BG271" i="15"/>
  <c r="BE271" i="15"/>
  <c r="T271" i="15"/>
  <c r="R271" i="15"/>
  <c r="P271" i="15"/>
  <c r="BI270" i="15"/>
  <c r="BH270" i="15"/>
  <c r="BG270" i="15"/>
  <c r="BE270" i="15"/>
  <c r="T270" i="15"/>
  <c r="R270" i="15"/>
  <c r="P270" i="15"/>
  <c r="BI269" i="15"/>
  <c r="BH269" i="15"/>
  <c r="BG269" i="15"/>
  <c r="BE269" i="15"/>
  <c r="T269" i="15"/>
  <c r="R269" i="15"/>
  <c r="P269" i="15"/>
  <c r="BI268" i="15"/>
  <c r="BH268" i="15"/>
  <c r="BG268" i="15"/>
  <c r="BE268" i="15"/>
  <c r="T268" i="15"/>
  <c r="R268" i="15"/>
  <c r="P268" i="15"/>
  <c r="BI267" i="15"/>
  <c r="BH267" i="15"/>
  <c r="BG267" i="15"/>
  <c r="BE267" i="15"/>
  <c r="T267" i="15"/>
  <c r="R267" i="15"/>
  <c r="P267" i="15"/>
  <c r="BI266" i="15"/>
  <c r="BH266" i="15"/>
  <c r="BG266" i="15"/>
  <c r="BE266" i="15"/>
  <c r="T266" i="15"/>
  <c r="R266" i="15"/>
  <c r="P266" i="15"/>
  <c r="BI265" i="15"/>
  <c r="BH265" i="15"/>
  <c r="BG265" i="15"/>
  <c r="BE265" i="15"/>
  <c r="T265" i="15"/>
  <c r="R265" i="15"/>
  <c r="P265" i="15"/>
  <c r="BI264" i="15"/>
  <c r="BH264" i="15"/>
  <c r="BG264" i="15"/>
  <c r="BE264" i="15"/>
  <c r="T264" i="15"/>
  <c r="R264" i="15"/>
  <c r="P264" i="15"/>
  <c r="BI263" i="15"/>
  <c r="BH263" i="15"/>
  <c r="BG263" i="15"/>
  <c r="BE263" i="15"/>
  <c r="T263" i="15"/>
  <c r="R263" i="15"/>
  <c r="P263" i="15"/>
  <c r="BI262" i="15"/>
  <c r="BH262" i="15"/>
  <c r="BG262" i="15"/>
  <c r="BE262" i="15"/>
  <c r="T262" i="15"/>
  <c r="R262" i="15"/>
  <c r="P262" i="15"/>
  <c r="BI261" i="15"/>
  <c r="BH261" i="15"/>
  <c r="BG261" i="15"/>
  <c r="BE261" i="15"/>
  <c r="T261" i="15"/>
  <c r="R261" i="15"/>
  <c r="P261" i="15"/>
  <c r="BI260" i="15"/>
  <c r="BH260" i="15"/>
  <c r="BG260" i="15"/>
  <c r="BE260" i="15"/>
  <c r="T260" i="15"/>
  <c r="R260" i="15"/>
  <c r="P260" i="15"/>
  <c r="BI259" i="15"/>
  <c r="BH259" i="15"/>
  <c r="BG259" i="15"/>
  <c r="BE259" i="15"/>
  <c r="T259" i="15"/>
  <c r="R259" i="15"/>
  <c r="P259" i="15"/>
  <c r="BI258" i="15"/>
  <c r="BH258" i="15"/>
  <c r="BG258" i="15"/>
  <c r="BE258" i="15"/>
  <c r="T258" i="15"/>
  <c r="R258" i="15"/>
  <c r="P258" i="15"/>
  <c r="BI257" i="15"/>
  <c r="BH257" i="15"/>
  <c r="BG257" i="15"/>
  <c r="BE257" i="15"/>
  <c r="T257" i="15"/>
  <c r="R257" i="15"/>
  <c r="P257" i="15"/>
  <c r="BI256" i="15"/>
  <c r="BH256" i="15"/>
  <c r="BG256" i="15"/>
  <c r="BE256" i="15"/>
  <c r="T256" i="15"/>
  <c r="R256" i="15"/>
  <c r="P256" i="15"/>
  <c r="BI255" i="15"/>
  <c r="BH255" i="15"/>
  <c r="BG255" i="15"/>
  <c r="BE255" i="15"/>
  <c r="T255" i="15"/>
  <c r="R255" i="15"/>
  <c r="P255" i="15"/>
  <c r="BI254" i="15"/>
  <c r="BH254" i="15"/>
  <c r="BG254" i="15"/>
  <c r="BE254" i="15"/>
  <c r="T254" i="15"/>
  <c r="R254" i="15"/>
  <c r="P254" i="15"/>
  <c r="BI253" i="15"/>
  <c r="BH253" i="15"/>
  <c r="BG253" i="15"/>
  <c r="BE253" i="15"/>
  <c r="T253" i="15"/>
  <c r="R253" i="15"/>
  <c r="P253" i="15"/>
  <c r="BI252" i="15"/>
  <c r="BH252" i="15"/>
  <c r="BG252" i="15"/>
  <c r="BE252" i="15"/>
  <c r="T252" i="15"/>
  <c r="R252" i="15"/>
  <c r="P252" i="15"/>
  <c r="BI251" i="15"/>
  <c r="BH251" i="15"/>
  <c r="BG251" i="15"/>
  <c r="BE251" i="15"/>
  <c r="T251" i="15"/>
  <c r="R251" i="15"/>
  <c r="P251" i="15"/>
  <c r="BI250" i="15"/>
  <c r="BH250" i="15"/>
  <c r="BG250" i="15"/>
  <c r="BE250" i="15"/>
  <c r="T250" i="15"/>
  <c r="R250" i="15"/>
  <c r="P250" i="15"/>
  <c r="BI249" i="15"/>
  <c r="BH249" i="15"/>
  <c r="BG249" i="15"/>
  <c r="BE249" i="15"/>
  <c r="T249" i="15"/>
  <c r="R249" i="15"/>
  <c r="P249" i="15"/>
  <c r="BI248" i="15"/>
  <c r="BH248" i="15"/>
  <c r="BG248" i="15"/>
  <c r="BE248" i="15"/>
  <c r="T248" i="15"/>
  <c r="R248" i="15"/>
  <c r="P248" i="15"/>
  <c r="BI247" i="15"/>
  <c r="BH247" i="15"/>
  <c r="BG247" i="15"/>
  <c r="BE247" i="15"/>
  <c r="T247" i="15"/>
  <c r="R247" i="15"/>
  <c r="P247" i="15"/>
  <c r="BI246" i="15"/>
  <c r="BH246" i="15"/>
  <c r="BG246" i="15"/>
  <c r="BE246" i="15"/>
  <c r="T246" i="15"/>
  <c r="R246" i="15"/>
  <c r="P246" i="15"/>
  <c r="BI245" i="15"/>
  <c r="BH245" i="15"/>
  <c r="BG245" i="15"/>
  <c r="BE245" i="15"/>
  <c r="T245" i="15"/>
  <c r="R245" i="15"/>
  <c r="P245" i="15"/>
  <c r="BI244" i="15"/>
  <c r="BH244" i="15"/>
  <c r="BG244" i="15"/>
  <c r="BE244" i="15"/>
  <c r="T244" i="15"/>
  <c r="R244" i="15"/>
  <c r="P244" i="15"/>
  <c r="BI243" i="15"/>
  <c r="BH243" i="15"/>
  <c r="BG243" i="15"/>
  <c r="BE243" i="15"/>
  <c r="T243" i="15"/>
  <c r="R243" i="15"/>
  <c r="P243" i="15"/>
  <c r="BI242" i="15"/>
  <c r="BH242" i="15"/>
  <c r="BG242" i="15"/>
  <c r="BE242" i="15"/>
  <c r="T242" i="15"/>
  <c r="R242" i="15"/>
  <c r="P242" i="15"/>
  <c r="BI241" i="15"/>
  <c r="BH241" i="15"/>
  <c r="BG241" i="15"/>
  <c r="BE241" i="15"/>
  <c r="T241" i="15"/>
  <c r="R241" i="15"/>
  <c r="P241" i="15"/>
  <c r="BI240" i="15"/>
  <c r="BH240" i="15"/>
  <c r="BG240" i="15"/>
  <c r="BE240" i="15"/>
  <c r="T240" i="15"/>
  <c r="R240" i="15"/>
  <c r="P240" i="15"/>
  <c r="BI238" i="15"/>
  <c r="BH238" i="15"/>
  <c r="BG238" i="15"/>
  <c r="BE238" i="15"/>
  <c r="T238" i="15"/>
  <c r="R238" i="15"/>
  <c r="P238" i="15"/>
  <c r="BI237" i="15"/>
  <c r="BH237" i="15"/>
  <c r="BG237" i="15"/>
  <c r="BE237" i="15"/>
  <c r="T237" i="15"/>
  <c r="R237" i="15"/>
  <c r="P237" i="15"/>
  <c r="BI236" i="15"/>
  <c r="BH236" i="15"/>
  <c r="BG236" i="15"/>
  <c r="BE236" i="15"/>
  <c r="T236" i="15"/>
  <c r="R236" i="15"/>
  <c r="P236" i="15"/>
  <c r="BI235" i="15"/>
  <c r="BH235" i="15"/>
  <c r="BG235" i="15"/>
  <c r="BE235" i="15"/>
  <c r="T235" i="15"/>
  <c r="R235" i="15"/>
  <c r="P235" i="15"/>
  <c r="BI234" i="15"/>
  <c r="BH234" i="15"/>
  <c r="BG234" i="15"/>
  <c r="BE234" i="15"/>
  <c r="T234" i="15"/>
  <c r="R234" i="15"/>
  <c r="P234" i="15"/>
  <c r="BI233" i="15"/>
  <c r="BH233" i="15"/>
  <c r="BG233" i="15"/>
  <c r="BE233" i="15"/>
  <c r="T233" i="15"/>
  <c r="R233" i="15"/>
  <c r="P233" i="15"/>
  <c r="BI232" i="15"/>
  <c r="BH232" i="15"/>
  <c r="BG232" i="15"/>
  <c r="BE232" i="15"/>
  <c r="T232" i="15"/>
  <c r="R232" i="15"/>
  <c r="P232" i="15"/>
  <c r="BI231" i="15"/>
  <c r="BH231" i="15"/>
  <c r="BG231" i="15"/>
  <c r="BE231" i="15"/>
  <c r="T231" i="15"/>
  <c r="R231" i="15"/>
  <c r="P231" i="15"/>
  <c r="BI230" i="15"/>
  <c r="BH230" i="15"/>
  <c r="BG230" i="15"/>
  <c r="BE230" i="15"/>
  <c r="T230" i="15"/>
  <c r="R230" i="15"/>
  <c r="P230" i="15"/>
  <c r="BI229" i="15"/>
  <c r="BH229" i="15"/>
  <c r="BG229" i="15"/>
  <c r="BE229" i="15"/>
  <c r="T229" i="15"/>
  <c r="R229" i="15"/>
  <c r="P229" i="15"/>
  <c r="BI228" i="15"/>
  <c r="BH228" i="15"/>
  <c r="BG228" i="15"/>
  <c r="BE228" i="15"/>
  <c r="T228" i="15"/>
  <c r="R228" i="15"/>
  <c r="P228" i="15"/>
  <c r="BI227" i="15"/>
  <c r="BH227" i="15"/>
  <c r="BG227" i="15"/>
  <c r="BE227" i="15"/>
  <c r="T227" i="15"/>
  <c r="R227" i="15"/>
  <c r="P227" i="15"/>
  <c r="BI226" i="15"/>
  <c r="BH226" i="15"/>
  <c r="BG226" i="15"/>
  <c r="BE226" i="15"/>
  <c r="T226" i="15"/>
  <c r="R226" i="15"/>
  <c r="P226" i="15"/>
  <c r="BI225" i="15"/>
  <c r="BH225" i="15"/>
  <c r="BG225" i="15"/>
  <c r="BE225" i="15"/>
  <c r="T225" i="15"/>
  <c r="R225" i="15"/>
  <c r="P225" i="15"/>
  <c r="BI224" i="15"/>
  <c r="BH224" i="15"/>
  <c r="BG224" i="15"/>
  <c r="BE224" i="15"/>
  <c r="T224" i="15"/>
  <c r="R224" i="15"/>
  <c r="P224" i="15"/>
  <c r="BI223" i="15"/>
  <c r="BH223" i="15"/>
  <c r="BG223" i="15"/>
  <c r="BE223" i="15"/>
  <c r="T223" i="15"/>
  <c r="R223" i="15"/>
  <c r="P223" i="15"/>
  <c r="BI222" i="15"/>
  <c r="BH222" i="15"/>
  <c r="BG222" i="15"/>
  <c r="BE222" i="15"/>
  <c r="T222" i="15"/>
  <c r="R222" i="15"/>
  <c r="P222" i="15"/>
  <c r="BI221" i="15"/>
  <c r="BH221" i="15"/>
  <c r="BG221" i="15"/>
  <c r="BE221" i="15"/>
  <c r="T221" i="15"/>
  <c r="R221" i="15"/>
  <c r="P221" i="15"/>
  <c r="BI220" i="15"/>
  <c r="BH220" i="15"/>
  <c r="BG220" i="15"/>
  <c r="BE220" i="15"/>
  <c r="T220" i="15"/>
  <c r="R220" i="15"/>
  <c r="P220" i="15"/>
  <c r="BI219" i="15"/>
  <c r="BH219" i="15"/>
  <c r="BG219" i="15"/>
  <c r="BE219" i="15"/>
  <c r="T219" i="15"/>
  <c r="R219" i="15"/>
  <c r="P219" i="15"/>
  <c r="BI218" i="15"/>
  <c r="BH218" i="15"/>
  <c r="BG218" i="15"/>
  <c r="BE218" i="15"/>
  <c r="T218" i="15"/>
  <c r="R218" i="15"/>
  <c r="P218" i="15"/>
  <c r="BI217" i="15"/>
  <c r="BH217" i="15"/>
  <c r="BG217" i="15"/>
  <c r="BE217" i="15"/>
  <c r="T217" i="15"/>
  <c r="R217" i="15"/>
  <c r="P217" i="15"/>
  <c r="BI216" i="15"/>
  <c r="BH216" i="15"/>
  <c r="BG216" i="15"/>
  <c r="BE216" i="15"/>
  <c r="T216" i="15"/>
  <c r="R216" i="15"/>
  <c r="P216" i="15"/>
  <c r="BI215" i="15"/>
  <c r="BH215" i="15"/>
  <c r="BG215" i="15"/>
  <c r="BE215" i="15"/>
  <c r="T215" i="15"/>
  <c r="R215" i="15"/>
  <c r="P215" i="15"/>
  <c r="BI214" i="15"/>
  <c r="BH214" i="15"/>
  <c r="BG214" i="15"/>
  <c r="BE214" i="15"/>
  <c r="T214" i="15"/>
  <c r="R214" i="15"/>
  <c r="P214" i="15"/>
  <c r="BI213" i="15"/>
  <c r="BH213" i="15"/>
  <c r="BG213" i="15"/>
  <c r="BE213" i="15"/>
  <c r="T213" i="15"/>
  <c r="R213" i="15"/>
  <c r="P213" i="15"/>
  <c r="BI212" i="15"/>
  <c r="BH212" i="15"/>
  <c r="BG212" i="15"/>
  <c r="BE212" i="15"/>
  <c r="T212" i="15"/>
  <c r="R212" i="15"/>
  <c r="P212" i="15"/>
  <c r="BI211" i="15"/>
  <c r="BH211" i="15"/>
  <c r="BG211" i="15"/>
  <c r="BE211" i="15"/>
  <c r="T211" i="15"/>
  <c r="R211" i="15"/>
  <c r="P211" i="15"/>
  <c r="BI210" i="15"/>
  <c r="BH210" i="15"/>
  <c r="BG210" i="15"/>
  <c r="BE210" i="15"/>
  <c r="T210" i="15"/>
  <c r="R210" i="15"/>
  <c r="P210" i="15"/>
  <c r="BI209" i="15"/>
  <c r="BH209" i="15"/>
  <c r="BG209" i="15"/>
  <c r="BE209" i="15"/>
  <c r="T209" i="15"/>
  <c r="R209" i="15"/>
  <c r="P209" i="15"/>
  <c r="BI208" i="15"/>
  <c r="BH208" i="15"/>
  <c r="BG208" i="15"/>
  <c r="BE208" i="15"/>
  <c r="T208" i="15"/>
  <c r="R208" i="15"/>
  <c r="P208" i="15"/>
  <c r="BI207" i="15"/>
  <c r="BH207" i="15"/>
  <c r="BG207" i="15"/>
  <c r="BE207" i="15"/>
  <c r="T207" i="15"/>
  <c r="R207" i="15"/>
  <c r="P207" i="15"/>
  <c r="BI206" i="15"/>
  <c r="BH206" i="15"/>
  <c r="BG206" i="15"/>
  <c r="BE206" i="15"/>
  <c r="T206" i="15"/>
  <c r="R206" i="15"/>
  <c r="P206" i="15"/>
  <c r="BI205" i="15"/>
  <c r="BH205" i="15"/>
  <c r="BG205" i="15"/>
  <c r="BE205" i="15"/>
  <c r="T205" i="15"/>
  <c r="R205" i="15"/>
  <c r="P205" i="15"/>
  <c r="BI204" i="15"/>
  <c r="BH204" i="15"/>
  <c r="BG204" i="15"/>
  <c r="BE204" i="15"/>
  <c r="T204" i="15"/>
  <c r="R204" i="15"/>
  <c r="P204" i="15"/>
  <c r="BI203" i="15"/>
  <c r="BH203" i="15"/>
  <c r="BG203" i="15"/>
  <c r="BE203" i="15"/>
  <c r="T203" i="15"/>
  <c r="R203" i="15"/>
  <c r="P203" i="15"/>
  <c r="BI202" i="15"/>
  <c r="BH202" i="15"/>
  <c r="BG202" i="15"/>
  <c r="BE202" i="15"/>
  <c r="T202" i="15"/>
  <c r="R202" i="15"/>
  <c r="P202" i="15"/>
  <c r="BI201" i="15"/>
  <c r="BH201" i="15"/>
  <c r="BG201" i="15"/>
  <c r="BE201" i="15"/>
  <c r="T201" i="15"/>
  <c r="R201" i="15"/>
  <c r="P201" i="15"/>
  <c r="BI200" i="15"/>
  <c r="BH200" i="15"/>
  <c r="BG200" i="15"/>
  <c r="BE200" i="15"/>
  <c r="T200" i="15"/>
  <c r="R200" i="15"/>
  <c r="P200" i="15"/>
  <c r="BI199" i="15"/>
  <c r="BH199" i="15"/>
  <c r="BG199" i="15"/>
  <c r="BE199" i="15"/>
  <c r="T199" i="15"/>
  <c r="R199" i="15"/>
  <c r="P199" i="15"/>
  <c r="BI198" i="15"/>
  <c r="BH198" i="15"/>
  <c r="BG198" i="15"/>
  <c r="BE198" i="15"/>
  <c r="T198" i="15"/>
  <c r="R198" i="15"/>
  <c r="P198" i="15"/>
  <c r="BI197" i="15"/>
  <c r="BH197" i="15"/>
  <c r="BG197" i="15"/>
  <c r="BE197" i="15"/>
  <c r="T197" i="15"/>
  <c r="R197" i="15"/>
  <c r="P197" i="15"/>
  <c r="BI196" i="15"/>
  <c r="BH196" i="15"/>
  <c r="BG196" i="15"/>
  <c r="BE196" i="15"/>
  <c r="T196" i="15"/>
  <c r="R196" i="15"/>
  <c r="P196" i="15"/>
  <c r="BI195" i="15"/>
  <c r="BH195" i="15"/>
  <c r="BG195" i="15"/>
  <c r="BE195" i="15"/>
  <c r="T195" i="15"/>
  <c r="R195" i="15"/>
  <c r="P195" i="15"/>
  <c r="BI194" i="15"/>
  <c r="BH194" i="15"/>
  <c r="BG194" i="15"/>
  <c r="BE194" i="15"/>
  <c r="T194" i="15"/>
  <c r="R194" i="15"/>
  <c r="P194" i="15"/>
  <c r="BI193" i="15"/>
  <c r="BH193" i="15"/>
  <c r="BG193" i="15"/>
  <c r="BE193" i="15"/>
  <c r="T193" i="15"/>
  <c r="R193" i="15"/>
  <c r="P193" i="15"/>
  <c r="BI192" i="15"/>
  <c r="BH192" i="15"/>
  <c r="BG192" i="15"/>
  <c r="BE192" i="15"/>
  <c r="T192" i="15"/>
  <c r="R192" i="15"/>
  <c r="P192" i="15"/>
  <c r="BI191" i="15"/>
  <c r="BH191" i="15"/>
  <c r="BG191" i="15"/>
  <c r="BE191" i="15"/>
  <c r="T191" i="15"/>
  <c r="R191" i="15"/>
  <c r="P191" i="15"/>
  <c r="BI190" i="15"/>
  <c r="BH190" i="15"/>
  <c r="BG190" i="15"/>
  <c r="BE190" i="15"/>
  <c r="T190" i="15"/>
  <c r="R190" i="15"/>
  <c r="P190" i="15"/>
  <c r="BI189" i="15"/>
  <c r="BH189" i="15"/>
  <c r="BG189" i="15"/>
  <c r="BE189" i="15"/>
  <c r="T189" i="15"/>
  <c r="R189" i="15"/>
  <c r="P189" i="15"/>
  <c r="BI188" i="15"/>
  <c r="BH188" i="15"/>
  <c r="BG188" i="15"/>
  <c r="BE188" i="15"/>
  <c r="T188" i="15"/>
  <c r="R188" i="15"/>
  <c r="P188" i="15"/>
  <c r="BI187" i="15"/>
  <c r="BH187" i="15"/>
  <c r="BG187" i="15"/>
  <c r="BE187" i="15"/>
  <c r="T187" i="15"/>
  <c r="R187" i="15"/>
  <c r="P187" i="15"/>
  <c r="BI186" i="15"/>
  <c r="BH186" i="15"/>
  <c r="BG186" i="15"/>
  <c r="BE186" i="15"/>
  <c r="T186" i="15"/>
  <c r="R186" i="15"/>
  <c r="P186" i="15"/>
  <c r="BI185" i="15"/>
  <c r="BH185" i="15"/>
  <c r="BG185" i="15"/>
  <c r="BE185" i="15"/>
  <c r="T185" i="15"/>
  <c r="R185" i="15"/>
  <c r="P185" i="15"/>
  <c r="BI184" i="15"/>
  <c r="BH184" i="15"/>
  <c r="BG184" i="15"/>
  <c r="BE184" i="15"/>
  <c r="T184" i="15"/>
  <c r="R184" i="15"/>
  <c r="P184" i="15"/>
  <c r="BI183" i="15"/>
  <c r="BH183" i="15"/>
  <c r="BG183" i="15"/>
  <c r="BE183" i="15"/>
  <c r="T183" i="15"/>
  <c r="R183" i="15"/>
  <c r="P183" i="15"/>
  <c r="BI182" i="15"/>
  <c r="BH182" i="15"/>
  <c r="BG182" i="15"/>
  <c r="BE182" i="15"/>
  <c r="T182" i="15"/>
  <c r="R182" i="15"/>
  <c r="P182" i="15"/>
  <c r="BI181" i="15"/>
  <c r="BH181" i="15"/>
  <c r="BG181" i="15"/>
  <c r="BE181" i="15"/>
  <c r="T181" i="15"/>
  <c r="R181" i="15"/>
  <c r="P181" i="15"/>
  <c r="BI180" i="15"/>
  <c r="BH180" i="15"/>
  <c r="BG180" i="15"/>
  <c r="BE180" i="15"/>
  <c r="T180" i="15"/>
  <c r="R180" i="15"/>
  <c r="P180" i="15"/>
  <c r="BI179" i="15"/>
  <c r="BH179" i="15"/>
  <c r="BG179" i="15"/>
  <c r="BE179" i="15"/>
  <c r="T179" i="15"/>
  <c r="R179" i="15"/>
  <c r="P179" i="15"/>
  <c r="BI178" i="15"/>
  <c r="BH178" i="15"/>
  <c r="BG178" i="15"/>
  <c r="BE178" i="15"/>
  <c r="T178" i="15"/>
  <c r="R178" i="15"/>
  <c r="P178" i="15"/>
  <c r="BI177" i="15"/>
  <c r="BH177" i="15"/>
  <c r="BG177" i="15"/>
  <c r="BE177" i="15"/>
  <c r="T177" i="15"/>
  <c r="R177" i="15"/>
  <c r="P177" i="15"/>
  <c r="BI176" i="15"/>
  <c r="BH176" i="15"/>
  <c r="BG176" i="15"/>
  <c r="BE176" i="15"/>
  <c r="T176" i="15"/>
  <c r="R176" i="15"/>
  <c r="P176" i="15"/>
  <c r="BI175" i="15"/>
  <c r="BH175" i="15"/>
  <c r="BG175" i="15"/>
  <c r="BE175" i="15"/>
  <c r="T175" i="15"/>
  <c r="R175" i="15"/>
  <c r="P175" i="15"/>
  <c r="BI174" i="15"/>
  <c r="BH174" i="15"/>
  <c r="BG174" i="15"/>
  <c r="BE174" i="15"/>
  <c r="T174" i="15"/>
  <c r="R174" i="15"/>
  <c r="P174" i="15"/>
  <c r="BI173" i="15"/>
  <c r="BH173" i="15"/>
  <c r="BG173" i="15"/>
  <c r="BE173" i="15"/>
  <c r="T173" i="15"/>
  <c r="R173" i="15"/>
  <c r="P173" i="15"/>
  <c r="BI172" i="15"/>
  <c r="BH172" i="15"/>
  <c r="BG172" i="15"/>
  <c r="BE172" i="15"/>
  <c r="T172" i="15"/>
  <c r="R172" i="15"/>
  <c r="P172" i="15"/>
  <c r="BI171" i="15"/>
  <c r="BH171" i="15"/>
  <c r="BG171" i="15"/>
  <c r="BE171" i="15"/>
  <c r="T171" i="15"/>
  <c r="R171" i="15"/>
  <c r="P171" i="15"/>
  <c r="BI170" i="15"/>
  <c r="BH170" i="15"/>
  <c r="BG170" i="15"/>
  <c r="BE170" i="15"/>
  <c r="T170" i="15"/>
  <c r="R170" i="15"/>
  <c r="P170" i="15"/>
  <c r="BI169" i="15"/>
  <c r="BH169" i="15"/>
  <c r="BG169" i="15"/>
  <c r="BE169" i="15"/>
  <c r="T169" i="15"/>
  <c r="R169" i="15"/>
  <c r="P169" i="15"/>
  <c r="BI168" i="15"/>
  <c r="BH168" i="15"/>
  <c r="BG168" i="15"/>
  <c r="BE168" i="15"/>
  <c r="T168" i="15"/>
  <c r="R168" i="15"/>
  <c r="P168" i="15"/>
  <c r="BI167" i="15"/>
  <c r="BH167" i="15"/>
  <c r="BG167" i="15"/>
  <c r="BE167" i="15"/>
  <c r="T167" i="15"/>
  <c r="R167" i="15"/>
  <c r="P167" i="15"/>
  <c r="BI166" i="15"/>
  <c r="BH166" i="15"/>
  <c r="BG166" i="15"/>
  <c r="BE166" i="15"/>
  <c r="T166" i="15"/>
  <c r="R166" i="15"/>
  <c r="P166" i="15"/>
  <c r="BI165" i="15"/>
  <c r="BH165" i="15"/>
  <c r="BG165" i="15"/>
  <c r="BE165" i="15"/>
  <c r="T165" i="15"/>
  <c r="R165" i="15"/>
  <c r="P165" i="15"/>
  <c r="BI164" i="15"/>
  <c r="BH164" i="15"/>
  <c r="BG164" i="15"/>
  <c r="BE164" i="15"/>
  <c r="T164" i="15"/>
  <c r="R164" i="15"/>
  <c r="P164" i="15"/>
  <c r="BI163" i="15"/>
  <c r="BH163" i="15"/>
  <c r="BG163" i="15"/>
  <c r="BE163" i="15"/>
  <c r="T163" i="15"/>
  <c r="R163" i="15"/>
  <c r="P163" i="15"/>
  <c r="BI162" i="15"/>
  <c r="BH162" i="15"/>
  <c r="BG162" i="15"/>
  <c r="BE162" i="15"/>
  <c r="T162" i="15"/>
  <c r="R162" i="15"/>
  <c r="P162" i="15"/>
  <c r="BI161" i="15"/>
  <c r="BH161" i="15"/>
  <c r="BG161" i="15"/>
  <c r="BE161" i="15"/>
  <c r="T161" i="15"/>
  <c r="R161" i="15"/>
  <c r="P161" i="15"/>
  <c r="BI160" i="15"/>
  <c r="BH160" i="15"/>
  <c r="BG160" i="15"/>
  <c r="BE160" i="15"/>
  <c r="T160" i="15"/>
  <c r="R160" i="15"/>
  <c r="P160" i="15"/>
  <c r="BI159" i="15"/>
  <c r="BH159" i="15"/>
  <c r="BG159" i="15"/>
  <c r="BE159" i="15"/>
  <c r="T159" i="15"/>
  <c r="R159" i="15"/>
  <c r="P159" i="15"/>
  <c r="BI158" i="15"/>
  <c r="BH158" i="15"/>
  <c r="BG158" i="15"/>
  <c r="BE158" i="15"/>
  <c r="T158" i="15"/>
  <c r="R158" i="15"/>
  <c r="P158" i="15"/>
  <c r="BI157" i="15"/>
  <c r="BH157" i="15"/>
  <c r="BG157" i="15"/>
  <c r="BE157" i="15"/>
  <c r="T157" i="15"/>
  <c r="R157" i="15"/>
  <c r="P157" i="15"/>
  <c r="BI156" i="15"/>
  <c r="BH156" i="15"/>
  <c r="BG156" i="15"/>
  <c r="BE156" i="15"/>
  <c r="T156" i="15"/>
  <c r="R156" i="15"/>
  <c r="P156" i="15"/>
  <c r="BI155" i="15"/>
  <c r="BH155" i="15"/>
  <c r="BG155" i="15"/>
  <c r="BE155" i="15"/>
  <c r="T155" i="15"/>
  <c r="R155" i="15"/>
  <c r="P155" i="15"/>
  <c r="BI154" i="15"/>
  <c r="BH154" i="15"/>
  <c r="BG154" i="15"/>
  <c r="BE154" i="15"/>
  <c r="T154" i="15"/>
  <c r="R154" i="15"/>
  <c r="P154" i="15"/>
  <c r="BI153" i="15"/>
  <c r="BH153" i="15"/>
  <c r="BG153" i="15"/>
  <c r="BE153" i="15"/>
  <c r="T153" i="15"/>
  <c r="R153" i="15"/>
  <c r="P153" i="15"/>
  <c r="BI152" i="15"/>
  <c r="BH152" i="15"/>
  <c r="BG152" i="15"/>
  <c r="BE152" i="15"/>
  <c r="T152" i="15"/>
  <c r="R152" i="15"/>
  <c r="P152" i="15"/>
  <c r="BI151" i="15"/>
  <c r="BH151" i="15"/>
  <c r="BG151" i="15"/>
  <c r="BE151" i="15"/>
  <c r="T151" i="15"/>
  <c r="R151" i="15"/>
  <c r="P151" i="15"/>
  <c r="BI150" i="15"/>
  <c r="BH150" i="15"/>
  <c r="BG150" i="15"/>
  <c r="BE150" i="15"/>
  <c r="T150" i="15"/>
  <c r="R150" i="15"/>
  <c r="P150" i="15"/>
  <c r="BI149" i="15"/>
  <c r="BH149" i="15"/>
  <c r="BG149" i="15"/>
  <c r="BE149" i="15"/>
  <c r="T149" i="15"/>
  <c r="R149" i="15"/>
  <c r="P149" i="15"/>
  <c r="BI148" i="15"/>
  <c r="BH148" i="15"/>
  <c r="BG148" i="15"/>
  <c r="BE148" i="15"/>
  <c r="T148" i="15"/>
  <c r="R148" i="15"/>
  <c r="P148" i="15"/>
  <c r="BI147" i="15"/>
  <c r="BH147" i="15"/>
  <c r="BG147" i="15"/>
  <c r="BE147" i="15"/>
  <c r="T147" i="15"/>
  <c r="R147" i="15"/>
  <c r="P147" i="15"/>
  <c r="BI146" i="15"/>
  <c r="BH146" i="15"/>
  <c r="BG146" i="15"/>
  <c r="BE146" i="15"/>
  <c r="T146" i="15"/>
  <c r="R146" i="15"/>
  <c r="P146" i="15"/>
  <c r="BI145" i="15"/>
  <c r="BH145" i="15"/>
  <c r="BG145" i="15"/>
  <c r="BE145" i="15"/>
  <c r="T145" i="15"/>
  <c r="R145" i="15"/>
  <c r="P145" i="15"/>
  <c r="BI144" i="15"/>
  <c r="BH144" i="15"/>
  <c r="BG144" i="15"/>
  <c r="BE144" i="15"/>
  <c r="T144" i="15"/>
  <c r="R144" i="15"/>
  <c r="P144" i="15"/>
  <c r="BI143" i="15"/>
  <c r="BH143" i="15"/>
  <c r="BG143" i="15"/>
  <c r="BE143" i="15"/>
  <c r="T143" i="15"/>
  <c r="R143" i="15"/>
  <c r="P143" i="15"/>
  <c r="BI142" i="15"/>
  <c r="BH142" i="15"/>
  <c r="BG142" i="15"/>
  <c r="BE142" i="15"/>
  <c r="T142" i="15"/>
  <c r="R142" i="15"/>
  <c r="P142" i="15"/>
  <c r="BI141" i="15"/>
  <c r="BH141" i="15"/>
  <c r="BG141" i="15"/>
  <c r="BE141" i="15"/>
  <c r="T141" i="15"/>
  <c r="R141" i="15"/>
  <c r="P141" i="15"/>
  <c r="BI140" i="15"/>
  <c r="BH140" i="15"/>
  <c r="BG140" i="15"/>
  <c r="BE140" i="15"/>
  <c r="T140" i="15"/>
  <c r="R140" i="15"/>
  <c r="P140" i="15"/>
  <c r="BI139" i="15"/>
  <c r="BH139" i="15"/>
  <c r="BG139" i="15"/>
  <c r="BE139" i="15"/>
  <c r="T139" i="15"/>
  <c r="R139" i="15"/>
  <c r="P139" i="15"/>
  <c r="BI138" i="15"/>
  <c r="BH138" i="15"/>
  <c r="BG138" i="15"/>
  <c r="BE138" i="15"/>
  <c r="T138" i="15"/>
  <c r="R138" i="15"/>
  <c r="P138" i="15"/>
  <c r="BI137" i="15"/>
  <c r="BH137" i="15"/>
  <c r="BG137" i="15"/>
  <c r="BE137" i="15"/>
  <c r="T137" i="15"/>
  <c r="R137" i="15"/>
  <c r="P137" i="15"/>
  <c r="BI136" i="15"/>
  <c r="BH136" i="15"/>
  <c r="BG136" i="15"/>
  <c r="BE136" i="15"/>
  <c r="T136" i="15"/>
  <c r="R136" i="15"/>
  <c r="P136" i="15"/>
  <c r="BI135" i="15"/>
  <c r="BH135" i="15"/>
  <c r="BG135" i="15"/>
  <c r="BE135" i="15"/>
  <c r="T135" i="15"/>
  <c r="R135" i="15"/>
  <c r="P135" i="15"/>
  <c r="BI134" i="15"/>
  <c r="BH134" i="15"/>
  <c r="BG134" i="15"/>
  <c r="BE134" i="15"/>
  <c r="T134" i="15"/>
  <c r="R134" i="15"/>
  <c r="P134" i="15"/>
  <c r="BI133" i="15"/>
  <c r="BH133" i="15"/>
  <c r="BG133" i="15"/>
  <c r="BE133" i="15"/>
  <c r="T133" i="15"/>
  <c r="R133" i="15"/>
  <c r="P133" i="15"/>
  <c r="BI132" i="15"/>
  <c r="BH132" i="15"/>
  <c r="BG132" i="15"/>
  <c r="BE132" i="15"/>
  <c r="T132" i="15"/>
  <c r="R132" i="15"/>
  <c r="P132" i="15"/>
  <c r="BI131" i="15"/>
  <c r="BH131" i="15"/>
  <c r="BG131" i="15"/>
  <c r="BE131" i="15"/>
  <c r="T131" i="15"/>
  <c r="R131" i="15"/>
  <c r="P131" i="15"/>
  <c r="BI130" i="15"/>
  <c r="BH130" i="15"/>
  <c r="BG130" i="15"/>
  <c r="BE130" i="15"/>
  <c r="T130" i="15"/>
  <c r="R130" i="15"/>
  <c r="P130" i="15"/>
  <c r="BI129" i="15"/>
  <c r="BH129" i="15"/>
  <c r="BG129" i="15"/>
  <c r="BE129" i="15"/>
  <c r="T129" i="15"/>
  <c r="R129" i="15"/>
  <c r="P129" i="15"/>
  <c r="F122" i="15"/>
  <c r="F120" i="15"/>
  <c r="E118" i="15"/>
  <c r="F93" i="15"/>
  <c r="F91" i="15"/>
  <c r="E89" i="15"/>
  <c r="J26" i="15"/>
  <c r="E26" i="15"/>
  <c r="J123" i="15" s="1"/>
  <c r="J25" i="15"/>
  <c r="J23" i="15"/>
  <c r="E23" i="15"/>
  <c r="J122" i="15"/>
  <c r="J22" i="15"/>
  <c r="J20" i="15"/>
  <c r="E20" i="15"/>
  <c r="F123" i="15" s="1"/>
  <c r="J19" i="15"/>
  <c r="J14" i="15"/>
  <c r="J120" i="15"/>
  <c r="E7" i="15"/>
  <c r="E114" i="15" s="1"/>
  <c r="J39" i="14"/>
  <c r="J38" i="14"/>
  <c r="AY109" i="1"/>
  <c r="J37" i="14"/>
  <c r="AX109" i="1"/>
  <c r="BI750" i="14"/>
  <c r="BH750" i="14"/>
  <c r="BG750" i="14"/>
  <c r="BE750" i="14"/>
  <c r="BK750" i="14"/>
  <c r="J750" i="14" s="1"/>
  <c r="BF750" i="14" s="1"/>
  <c r="BI749" i="14"/>
  <c r="BH749" i="14"/>
  <c r="BG749" i="14"/>
  <c r="BE749" i="14"/>
  <c r="BK749" i="14"/>
  <c r="J749" i="14" s="1"/>
  <c r="BF749" i="14" s="1"/>
  <c r="BI748" i="14"/>
  <c r="BH748" i="14"/>
  <c r="BG748" i="14"/>
  <c r="BE748" i="14"/>
  <c r="BK748" i="14"/>
  <c r="J748" i="14" s="1"/>
  <c r="BF748" i="14" s="1"/>
  <c r="BI747" i="14"/>
  <c r="BH747" i="14"/>
  <c r="BG747" i="14"/>
  <c r="BE747" i="14"/>
  <c r="BK747" i="14"/>
  <c r="J747" i="14" s="1"/>
  <c r="BF747" i="14" s="1"/>
  <c r="BI746" i="14"/>
  <c r="BH746" i="14"/>
  <c r="BG746" i="14"/>
  <c r="BE746" i="14"/>
  <c r="BK746" i="14"/>
  <c r="J746" i="14"/>
  <c r="BF746" i="14" s="1"/>
  <c r="BI744" i="14"/>
  <c r="BH744" i="14"/>
  <c r="BG744" i="14"/>
  <c r="BE744" i="14"/>
  <c r="T744" i="14"/>
  <c r="T743" i="14" s="1"/>
  <c r="R744" i="14"/>
  <c r="R743" i="14" s="1"/>
  <c r="P744" i="14"/>
  <c r="P743" i="14" s="1"/>
  <c r="BI742" i="14"/>
  <c r="BH742" i="14"/>
  <c r="BG742" i="14"/>
  <c r="BE742" i="14"/>
  <c r="T742" i="14"/>
  <c r="R742" i="14"/>
  <c r="P742" i="14"/>
  <c r="BI741" i="14"/>
  <c r="BH741" i="14"/>
  <c r="BG741" i="14"/>
  <c r="BE741" i="14"/>
  <c r="T741" i="14"/>
  <c r="R741" i="14"/>
  <c r="P741" i="14"/>
  <c r="BI740" i="14"/>
  <c r="BH740" i="14"/>
  <c r="BG740" i="14"/>
  <c r="BE740" i="14"/>
  <c r="T740" i="14"/>
  <c r="R740" i="14"/>
  <c r="P740" i="14"/>
  <c r="BI739" i="14"/>
  <c r="BH739" i="14"/>
  <c r="BG739" i="14"/>
  <c r="BE739" i="14"/>
  <c r="T739" i="14"/>
  <c r="R739" i="14"/>
  <c r="P739" i="14"/>
  <c r="BI738" i="14"/>
  <c r="BH738" i="14"/>
  <c r="BG738" i="14"/>
  <c r="BE738" i="14"/>
  <c r="T738" i="14"/>
  <c r="R738" i="14"/>
  <c r="P738" i="14"/>
  <c r="BI737" i="14"/>
  <c r="BH737" i="14"/>
  <c r="BG737" i="14"/>
  <c r="BE737" i="14"/>
  <c r="T737" i="14"/>
  <c r="R737" i="14"/>
  <c r="P737" i="14"/>
  <c r="BI736" i="14"/>
  <c r="BH736" i="14"/>
  <c r="BG736" i="14"/>
  <c r="BE736" i="14"/>
  <c r="T736" i="14"/>
  <c r="R736" i="14"/>
  <c r="P736" i="14"/>
  <c r="BI735" i="14"/>
  <c r="BH735" i="14"/>
  <c r="BG735" i="14"/>
  <c r="BE735" i="14"/>
  <c r="T735" i="14"/>
  <c r="R735" i="14"/>
  <c r="P735" i="14"/>
  <c r="BI734" i="14"/>
  <c r="BH734" i="14"/>
  <c r="BG734" i="14"/>
  <c r="BE734" i="14"/>
  <c r="T734" i="14"/>
  <c r="R734" i="14"/>
  <c r="P734" i="14"/>
  <c r="BI732" i="14"/>
  <c r="BH732" i="14"/>
  <c r="BG732" i="14"/>
  <c r="BE732" i="14"/>
  <c r="T732" i="14"/>
  <c r="R732" i="14"/>
  <c r="P732" i="14"/>
  <c r="BI731" i="14"/>
  <c r="BH731" i="14"/>
  <c r="BG731" i="14"/>
  <c r="BE731" i="14"/>
  <c r="T731" i="14"/>
  <c r="R731" i="14"/>
  <c r="P731" i="14"/>
  <c r="BI730" i="14"/>
  <c r="BH730" i="14"/>
  <c r="BG730" i="14"/>
  <c r="BE730" i="14"/>
  <c r="T730" i="14"/>
  <c r="R730" i="14"/>
  <c r="P730" i="14"/>
  <c r="BI729" i="14"/>
  <c r="BH729" i="14"/>
  <c r="BG729" i="14"/>
  <c r="BE729" i="14"/>
  <c r="T729" i="14"/>
  <c r="R729" i="14"/>
  <c r="P729" i="14"/>
  <c r="BI728" i="14"/>
  <c r="BH728" i="14"/>
  <c r="BG728" i="14"/>
  <c r="BE728" i="14"/>
  <c r="T728" i="14"/>
  <c r="R728" i="14"/>
  <c r="P728" i="14"/>
  <c r="BI727" i="14"/>
  <c r="BH727" i="14"/>
  <c r="BG727" i="14"/>
  <c r="BE727" i="14"/>
  <c r="T727" i="14"/>
  <c r="R727" i="14"/>
  <c r="P727" i="14"/>
  <c r="BI726" i="14"/>
  <c r="BH726" i="14"/>
  <c r="BG726" i="14"/>
  <c r="BE726" i="14"/>
  <c r="T726" i="14"/>
  <c r="R726" i="14"/>
  <c r="P726" i="14"/>
  <c r="BI725" i="14"/>
  <c r="BH725" i="14"/>
  <c r="BG725" i="14"/>
  <c r="BE725" i="14"/>
  <c r="T725" i="14"/>
  <c r="R725" i="14"/>
  <c r="P725" i="14"/>
  <c r="BI724" i="14"/>
  <c r="BH724" i="14"/>
  <c r="BG724" i="14"/>
  <c r="BE724" i="14"/>
  <c r="T724" i="14"/>
  <c r="R724" i="14"/>
  <c r="P724" i="14"/>
  <c r="BI723" i="14"/>
  <c r="BH723" i="14"/>
  <c r="BG723" i="14"/>
  <c r="BE723" i="14"/>
  <c r="T723" i="14"/>
  <c r="R723" i="14"/>
  <c r="P723" i="14"/>
  <c r="BI722" i="14"/>
  <c r="BH722" i="14"/>
  <c r="BG722" i="14"/>
  <c r="BE722" i="14"/>
  <c r="T722" i="14"/>
  <c r="R722" i="14"/>
  <c r="P722" i="14"/>
  <c r="BI721" i="14"/>
  <c r="BH721" i="14"/>
  <c r="BG721" i="14"/>
  <c r="BE721" i="14"/>
  <c r="T721" i="14"/>
  <c r="R721" i="14"/>
  <c r="P721" i="14"/>
  <c r="BI720" i="14"/>
  <c r="BH720" i="14"/>
  <c r="BG720" i="14"/>
  <c r="BE720" i="14"/>
  <c r="T720" i="14"/>
  <c r="R720" i="14"/>
  <c r="P720" i="14"/>
  <c r="BI719" i="14"/>
  <c r="BH719" i="14"/>
  <c r="BG719" i="14"/>
  <c r="BE719" i="14"/>
  <c r="T719" i="14"/>
  <c r="R719" i="14"/>
  <c r="P719" i="14"/>
  <c r="BI718" i="14"/>
  <c r="BH718" i="14"/>
  <c r="BG718" i="14"/>
  <c r="BE718" i="14"/>
  <c r="T718" i="14"/>
  <c r="R718" i="14"/>
  <c r="P718" i="14"/>
  <c r="BI717" i="14"/>
  <c r="BH717" i="14"/>
  <c r="BG717" i="14"/>
  <c r="BE717" i="14"/>
  <c r="T717" i="14"/>
  <c r="R717" i="14"/>
  <c r="P717" i="14"/>
  <c r="BI716" i="14"/>
  <c r="BH716" i="14"/>
  <c r="BG716" i="14"/>
  <c r="BE716" i="14"/>
  <c r="T716" i="14"/>
  <c r="R716" i="14"/>
  <c r="P716" i="14"/>
  <c r="BI714" i="14"/>
  <c r="BH714" i="14"/>
  <c r="BG714" i="14"/>
  <c r="BE714" i="14"/>
  <c r="T714" i="14"/>
  <c r="R714" i="14"/>
  <c r="P714" i="14"/>
  <c r="BI713" i="14"/>
  <c r="BH713" i="14"/>
  <c r="BG713" i="14"/>
  <c r="BE713" i="14"/>
  <c r="T713" i="14"/>
  <c r="R713" i="14"/>
  <c r="P713" i="14"/>
  <c r="BI712" i="14"/>
  <c r="BH712" i="14"/>
  <c r="BG712" i="14"/>
  <c r="BE712" i="14"/>
  <c r="T712" i="14"/>
  <c r="R712" i="14"/>
  <c r="P712" i="14"/>
  <c r="BI711" i="14"/>
  <c r="BH711" i="14"/>
  <c r="BG711" i="14"/>
  <c r="BE711" i="14"/>
  <c r="T711" i="14"/>
  <c r="R711" i="14"/>
  <c r="P711" i="14"/>
  <c r="BI710" i="14"/>
  <c r="BH710" i="14"/>
  <c r="BG710" i="14"/>
  <c r="BE710" i="14"/>
  <c r="T710" i="14"/>
  <c r="R710" i="14"/>
  <c r="P710" i="14"/>
  <c r="BI709" i="14"/>
  <c r="BH709" i="14"/>
  <c r="BG709" i="14"/>
  <c r="BE709" i="14"/>
  <c r="T709" i="14"/>
  <c r="R709" i="14"/>
  <c r="P709" i="14"/>
  <c r="BI708" i="14"/>
  <c r="BH708" i="14"/>
  <c r="BG708" i="14"/>
  <c r="BE708" i="14"/>
  <c r="T708" i="14"/>
  <c r="R708" i="14"/>
  <c r="P708" i="14"/>
  <c r="BI707" i="14"/>
  <c r="BH707" i="14"/>
  <c r="BG707" i="14"/>
  <c r="BE707" i="14"/>
  <c r="T707" i="14"/>
  <c r="R707" i="14"/>
  <c r="P707" i="14"/>
  <c r="BI706" i="14"/>
  <c r="BH706" i="14"/>
  <c r="BG706" i="14"/>
  <c r="BE706" i="14"/>
  <c r="T706" i="14"/>
  <c r="R706" i="14"/>
  <c r="P706" i="14"/>
  <c r="BI705" i="14"/>
  <c r="BH705" i="14"/>
  <c r="BG705" i="14"/>
  <c r="BE705" i="14"/>
  <c r="T705" i="14"/>
  <c r="R705" i="14"/>
  <c r="P705" i="14"/>
  <c r="BI704" i="14"/>
  <c r="BH704" i="14"/>
  <c r="BG704" i="14"/>
  <c r="BE704" i="14"/>
  <c r="T704" i="14"/>
  <c r="R704" i="14"/>
  <c r="P704" i="14"/>
  <c r="BI703" i="14"/>
  <c r="BH703" i="14"/>
  <c r="BG703" i="14"/>
  <c r="BE703" i="14"/>
  <c r="T703" i="14"/>
  <c r="R703" i="14"/>
  <c r="P703" i="14"/>
  <c r="BI702" i="14"/>
  <c r="BH702" i="14"/>
  <c r="BG702" i="14"/>
  <c r="BE702" i="14"/>
  <c r="T702" i="14"/>
  <c r="R702" i="14"/>
  <c r="P702" i="14"/>
  <c r="BI701" i="14"/>
  <c r="BH701" i="14"/>
  <c r="BG701" i="14"/>
  <c r="BE701" i="14"/>
  <c r="T701" i="14"/>
  <c r="R701" i="14"/>
  <c r="P701" i="14"/>
  <c r="BI700" i="14"/>
  <c r="BH700" i="14"/>
  <c r="BG700" i="14"/>
  <c r="BE700" i="14"/>
  <c r="T700" i="14"/>
  <c r="R700" i="14"/>
  <c r="P700" i="14"/>
  <c r="BI699" i="14"/>
  <c r="BH699" i="14"/>
  <c r="BG699" i="14"/>
  <c r="BE699" i="14"/>
  <c r="T699" i="14"/>
  <c r="R699" i="14"/>
  <c r="P699" i="14"/>
  <c r="BI698" i="14"/>
  <c r="BH698" i="14"/>
  <c r="BG698" i="14"/>
  <c r="BE698" i="14"/>
  <c r="T698" i="14"/>
  <c r="R698" i="14"/>
  <c r="P698" i="14"/>
  <c r="BI697" i="14"/>
  <c r="BH697" i="14"/>
  <c r="BG697" i="14"/>
  <c r="BE697" i="14"/>
  <c r="T697" i="14"/>
  <c r="R697" i="14"/>
  <c r="P697" i="14"/>
  <c r="BI696" i="14"/>
  <c r="BH696" i="14"/>
  <c r="BG696" i="14"/>
  <c r="BE696" i="14"/>
  <c r="T696" i="14"/>
  <c r="R696" i="14"/>
  <c r="P696" i="14"/>
  <c r="BI695" i="14"/>
  <c r="BH695" i="14"/>
  <c r="BG695" i="14"/>
  <c r="BE695" i="14"/>
  <c r="T695" i="14"/>
  <c r="R695" i="14"/>
  <c r="P695" i="14"/>
  <c r="BI694" i="14"/>
  <c r="BH694" i="14"/>
  <c r="BG694" i="14"/>
  <c r="BE694" i="14"/>
  <c r="T694" i="14"/>
  <c r="R694" i="14"/>
  <c r="P694" i="14"/>
  <c r="BI693" i="14"/>
  <c r="BH693" i="14"/>
  <c r="BG693" i="14"/>
  <c r="BE693" i="14"/>
  <c r="T693" i="14"/>
  <c r="R693" i="14"/>
  <c r="P693" i="14"/>
  <c r="BI692" i="14"/>
  <c r="BH692" i="14"/>
  <c r="BG692" i="14"/>
  <c r="BE692" i="14"/>
  <c r="T692" i="14"/>
  <c r="R692" i="14"/>
  <c r="P692" i="14"/>
  <c r="BI691" i="14"/>
  <c r="BH691" i="14"/>
  <c r="BG691" i="14"/>
  <c r="BE691" i="14"/>
  <c r="T691" i="14"/>
  <c r="R691" i="14"/>
  <c r="P691" i="14"/>
  <c r="BI690" i="14"/>
  <c r="BH690" i="14"/>
  <c r="BG690" i="14"/>
  <c r="BE690" i="14"/>
  <c r="T690" i="14"/>
  <c r="R690" i="14"/>
  <c r="P690" i="14"/>
  <c r="BI689" i="14"/>
  <c r="BH689" i="14"/>
  <c r="BG689" i="14"/>
  <c r="BE689" i="14"/>
  <c r="T689" i="14"/>
  <c r="R689" i="14"/>
  <c r="P689" i="14"/>
  <c r="BI688" i="14"/>
  <c r="BH688" i="14"/>
  <c r="BG688" i="14"/>
  <c r="BE688" i="14"/>
  <c r="T688" i="14"/>
  <c r="R688" i="14"/>
  <c r="P688" i="14"/>
  <c r="BI687" i="14"/>
  <c r="BH687" i="14"/>
  <c r="BG687" i="14"/>
  <c r="BE687" i="14"/>
  <c r="T687" i="14"/>
  <c r="R687" i="14"/>
  <c r="P687" i="14"/>
  <c r="BI686" i="14"/>
  <c r="BH686" i="14"/>
  <c r="BG686" i="14"/>
  <c r="BE686" i="14"/>
  <c r="T686" i="14"/>
  <c r="R686" i="14"/>
  <c r="P686" i="14"/>
  <c r="BI685" i="14"/>
  <c r="BH685" i="14"/>
  <c r="BG685" i="14"/>
  <c r="BE685" i="14"/>
  <c r="T685" i="14"/>
  <c r="R685" i="14"/>
  <c r="P685" i="14"/>
  <c r="BI684" i="14"/>
  <c r="BH684" i="14"/>
  <c r="BG684" i="14"/>
  <c r="BE684" i="14"/>
  <c r="T684" i="14"/>
  <c r="R684" i="14"/>
  <c r="P684" i="14"/>
  <c r="BI683" i="14"/>
  <c r="BH683" i="14"/>
  <c r="BG683" i="14"/>
  <c r="BE683" i="14"/>
  <c r="T683" i="14"/>
  <c r="R683" i="14"/>
  <c r="P683" i="14"/>
  <c r="BI682" i="14"/>
  <c r="BH682" i="14"/>
  <c r="BG682" i="14"/>
  <c r="BE682" i="14"/>
  <c r="T682" i="14"/>
  <c r="R682" i="14"/>
  <c r="P682" i="14"/>
  <c r="BI681" i="14"/>
  <c r="BH681" i="14"/>
  <c r="BG681" i="14"/>
  <c r="BE681" i="14"/>
  <c r="T681" i="14"/>
  <c r="R681" i="14"/>
  <c r="P681" i="14"/>
  <c r="BI680" i="14"/>
  <c r="BH680" i="14"/>
  <c r="BG680" i="14"/>
  <c r="BE680" i="14"/>
  <c r="T680" i="14"/>
  <c r="R680" i="14"/>
  <c r="P680" i="14"/>
  <c r="BI679" i="14"/>
  <c r="BH679" i="14"/>
  <c r="BG679" i="14"/>
  <c r="BE679" i="14"/>
  <c r="T679" i="14"/>
  <c r="R679" i="14"/>
  <c r="P679" i="14"/>
  <c r="BI678" i="14"/>
  <c r="BH678" i="14"/>
  <c r="BG678" i="14"/>
  <c r="BE678" i="14"/>
  <c r="T678" i="14"/>
  <c r="R678" i="14"/>
  <c r="P678" i="14"/>
  <c r="BI677" i="14"/>
  <c r="BH677" i="14"/>
  <c r="BG677" i="14"/>
  <c r="BE677" i="14"/>
  <c r="T677" i="14"/>
  <c r="R677" i="14"/>
  <c r="P677" i="14"/>
  <c r="BI676" i="14"/>
  <c r="BH676" i="14"/>
  <c r="BG676" i="14"/>
  <c r="BE676" i="14"/>
  <c r="T676" i="14"/>
  <c r="R676" i="14"/>
  <c r="P676" i="14"/>
  <c r="BI675" i="14"/>
  <c r="BH675" i="14"/>
  <c r="BG675" i="14"/>
  <c r="BE675" i="14"/>
  <c r="T675" i="14"/>
  <c r="R675" i="14"/>
  <c r="P675" i="14"/>
  <c r="BI674" i="14"/>
  <c r="BH674" i="14"/>
  <c r="BG674" i="14"/>
  <c r="BE674" i="14"/>
  <c r="T674" i="14"/>
  <c r="R674" i="14"/>
  <c r="P674" i="14"/>
  <c r="BI673" i="14"/>
  <c r="BH673" i="14"/>
  <c r="BG673" i="14"/>
  <c r="BE673" i="14"/>
  <c r="T673" i="14"/>
  <c r="R673" i="14"/>
  <c r="P673" i="14"/>
  <c r="BI672" i="14"/>
  <c r="BH672" i="14"/>
  <c r="BG672" i="14"/>
  <c r="BE672" i="14"/>
  <c r="T672" i="14"/>
  <c r="R672" i="14"/>
  <c r="P672" i="14"/>
  <c r="BI671" i="14"/>
  <c r="BH671" i="14"/>
  <c r="BG671" i="14"/>
  <c r="BE671" i="14"/>
  <c r="T671" i="14"/>
  <c r="R671" i="14"/>
  <c r="P671" i="14"/>
  <c r="BI670" i="14"/>
  <c r="BH670" i="14"/>
  <c r="BG670" i="14"/>
  <c r="BE670" i="14"/>
  <c r="T670" i="14"/>
  <c r="R670" i="14"/>
  <c r="P670" i="14"/>
  <c r="BI669" i="14"/>
  <c r="BH669" i="14"/>
  <c r="BG669" i="14"/>
  <c r="BE669" i="14"/>
  <c r="T669" i="14"/>
  <c r="R669" i="14"/>
  <c r="P669" i="14"/>
  <c r="BI668" i="14"/>
  <c r="BH668" i="14"/>
  <c r="BG668" i="14"/>
  <c r="BE668" i="14"/>
  <c r="T668" i="14"/>
  <c r="R668" i="14"/>
  <c r="P668" i="14"/>
  <c r="BI667" i="14"/>
  <c r="BH667" i="14"/>
  <c r="BG667" i="14"/>
  <c r="BE667" i="14"/>
  <c r="T667" i="14"/>
  <c r="R667" i="14"/>
  <c r="P667" i="14"/>
  <c r="BI666" i="14"/>
  <c r="BH666" i="14"/>
  <c r="BG666" i="14"/>
  <c r="BE666" i="14"/>
  <c r="T666" i="14"/>
  <c r="R666" i="14"/>
  <c r="P666" i="14"/>
  <c r="BI665" i="14"/>
  <c r="BH665" i="14"/>
  <c r="BG665" i="14"/>
  <c r="BE665" i="14"/>
  <c r="T665" i="14"/>
  <c r="R665" i="14"/>
  <c r="P665" i="14"/>
  <c r="BI664" i="14"/>
  <c r="BH664" i="14"/>
  <c r="BG664" i="14"/>
  <c r="BE664" i="14"/>
  <c r="T664" i="14"/>
  <c r="R664" i="14"/>
  <c r="P664" i="14"/>
  <c r="BI663" i="14"/>
  <c r="BH663" i="14"/>
  <c r="BG663" i="14"/>
  <c r="BE663" i="14"/>
  <c r="T663" i="14"/>
  <c r="R663" i="14"/>
  <c r="P663" i="14"/>
  <c r="BI662" i="14"/>
  <c r="BH662" i="14"/>
  <c r="BG662" i="14"/>
  <c r="BE662" i="14"/>
  <c r="T662" i="14"/>
  <c r="R662" i="14"/>
  <c r="P662" i="14"/>
  <c r="BI661" i="14"/>
  <c r="BH661" i="14"/>
  <c r="BG661" i="14"/>
  <c r="BE661" i="14"/>
  <c r="T661" i="14"/>
  <c r="R661" i="14"/>
  <c r="P661" i="14"/>
  <c r="BI660" i="14"/>
  <c r="BH660" i="14"/>
  <c r="BG660" i="14"/>
  <c r="BE660" i="14"/>
  <c r="T660" i="14"/>
  <c r="R660" i="14"/>
  <c r="P660" i="14"/>
  <c r="BI659" i="14"/>
  <c r="BH659" i="14"/>
  <c r="BG659" i="14"/>
  <c r="BE659" i="14"/>
  <c r="T659" i="14"/>
  <c r="R659" i="14"/>
  <c r="P659" i="14"/>
  <c r="BI658" i="14"/>
  <c r="BH658" i="14"/>
  <c r="BG658" i="14"/>
  <c r="BE658" i="14"/>
  <c r="T658" i="14"/>
  <c r="R658" i="14"/>
  <c r="P658" i="14"/>
  <c r="BI657" i="14"/>
  <c r="BH657" i="14"/>
  <c r="BG657" i="14"/>
  <c r="BE657" i="14"/>
  <c r="T657" i="14"/>
  <c r="R657" i="14"/>
  <c r="P657" i="14"/>
  <c r="BI656" i="14"/>
  <c r="BH656" i="14"/>
  <c r="BG656" i="14"/>
  <c r="BE656" i="14"/>
  <c r="T656" i="14"/>
  <c r="R656" i="14"/>
  <c r="P656" i="14"/>
  <c r="BI655" i="14"/>
  <c r="BH655" i="14"/>
  <c r="BG655" i="14"/>
  <c r="BE655" i="14"/>
  <c r="T655" i="14"/>
  <c r="R655" i="14"/>
  <c r="P655" i="14"/>
  <c r="BI654" i="14"/>
  <c r="BH654" i="14"/>
  <c r="BG654" i="14"/>
  <c r="BE654" i="14"/>
  <c r="T654" i="14"/>
  <c r="R654" i="14"/>
  <c r="P654" i="14"/>
  <c r="BI653" i="14"/>
  <c r="BH653" i="14"/>
  <c r="BG653" i="14"/>
  <c r="BE653" i="14"/>
  <c r="T653" i="14"/>
  <c r="R653" i="14"/>
  <c r="P653" i="14"/>
  <c r="BI652" i="14"/>
  <c r="BH652" i="14"/>
  <c r="BG652" i="14"/>
  <c r="BE652" i="14"/>
  <c r="T652" i="14"/>
  <c r="R652" i="14"/>
  <c r="P652" i="14"/>
  <c r="BI651" i="14"/>
  <c r="BH651" i="14"/>
  <c r="BG651" i="14"/>
  <c r="BE651" i="14"/>
  <c r="T651" i="14"/>
  <c r="R651" i="14"/>
  <c r="P651" i="14"/>
  <c r="BI650" i="14"/>
  <c r="BH650" i="14"/>
  <c r="BG650" i="14"/>
  <c r="BE650" i="14"/>
  <c r="T650" i="14"/>
  <c r="R650" i="14"/>
  <c r="P650" i="14"/>
  <c r="BI649" i="14"/>
  <c r="BH649" i="14"/>
  <c r="BG649" i="14"/>
  <c r="BE649" i="14"/>
  <c r="T649" i="14"/>
  <c r="R649" i="14"/>
  <c r="P649" i="14"/>
  <c r="BI648" i="14"/>
  <c r="BH648" i="14"/>
  <c r="BG648" i="14"/>
  <c r="BE648" i="14"/>
  <c r="T648" i="14"/>
  <c r="R648" i="14"/>
  <c r="P648" i="14"/>
  <c r="BI647" i="14"/>
  <c r="BH647" i="14"/>
  <c r="BG647" i="14"/>
  <c r="BE647" i="14"/>
  <c r="T647" i="14"/>
  <c r="R647" i="14"/>
  <c r="P647" i="14"/>
  <c r="BI646" i="14"/>
  <c r="BH646" i="14"/>
  <c r="BG646" i="14"/>
  <c r="BE646" i="14"/>
  <c r="T646" i="14"/>
  <c r="R646" i="14"/>
  <c r="P646" i="14"/>
  <c r="BI645" i="14"/>
  <c r="BH645" i="14"/>
  <c r="BG645" i="14"/>
  <c r="BE645" i="14"/>
  <c r="T645" i="14"/>
  <c r="R645" i="14"/>
  <c r="P645" i="14"/>
  <c r="BI644" i="14"/>
  <c r="BH644" i="14"/>
  <c r="BG644" i="14"/>
  <c r="BE644" i="14"/>
  <c r="T644" i="14"/>
  <c r="R644" i="14"/>
  <c r="P644" i="14"/>
  <c r="BI643" i="14"/>
  <c r="BH643" i="14"/>
  <c r="BG643" i="14"/>
  <c r="BE643" i="14"/>
  <c r="T643" i="14"/>
  <c r="R643" i="14"/>
  <c r="P643" i="14"/>
  <c r="BI642" i="14"/>
  <c r="BH642" i="14"/>
  <c r="BG642" i="14"/>
  <c r="BE642" i="14"/>
  <c r="T642" i="14"/>
  <c r="R642" i="14"/>
  <c r="P642" i="14"/>
  <c r="BI641" i="14"/>
  <c r="BH641" i="14"/>
  <c r="BG641" i="14"/>
  <c r="BE641" i="14"/>
  <c r="T641" i="14"/>
  <c r="R641" i="14"/>
  <c r="P641" i="14"/>
  <c r="BI640" i="14"/>
  <c r="BH640" i="14"/>
  <c r="BG640" i="14"/>
  <c r="BE640" i="14"/>
  <c r="T640" i="14"/>
  <c r="R640" i="14"/>
  <c r="P640" i="14"/>
  <c r="BI639" i="14"/>
  <c r="BH639" i="14"/>
  <c r="BG639" i="14"/>
  <c r="BE639" i="14"/>
  <c r="T639" i="14"/>
  <c r="R639" i="14"/>
  <c r="P639" i="14"/>
  <c r="BI638" i="14"/>
  <c r="BH638" i="14"/>
  <c r="BG638" i="14"/>
  <c r="BE638" i="14"/>
  <c r="T638" i="14"/>
  <c r="R638" i="14"/>
  <c r="P638" i="14"/>
  <c r="BI637" i="14"/>
  <c r="BH637" i="14"/>
  <c r="BG637" i="14"/>
  <c r="BE637" i="14"/>
  <c r="T637" i="14"/>
  <c r="R637" i="14"/>
  <c r="P637" i="14"/>
  <c r="BI636" i="14"/>
  <c r="BH636" i="14"/>
  <c r="BG636" i="14"/>
  <c r="BE636" i="14"/>
  <c r="T636" i="14"/>
  <c r="R636" i="14"/>
  <c r="P636" i="14"/>
  <c r="BI635" i="14"/>
  <c r="BH635" i="14"/>
  <c r="BG635" i="14"/>
  <c r="BE635" i="14"/>
  <c r="T635" i="14"/>
  <c r="R635" i="14"/>
  <c r="P635" i="14"/>
  <c r="BI634" i="14"/>
  <c r="BH634" i="14"/>
  <c r="BG634" i="14"/>
  <c r="BE634" i="14"/>
  <c r="T634" i="14"/>
  <c r="R634" i="14"/>
  <c r="P634" i="14"/>
  <c r="BI633" i="14"/>
  <c r="BH633" i="14"/>
  <c r="BG633" i="14"/>
  <c r="BE633" i="14"/>
  <c r="T633" i="14"/>
  <c r="R633" i="14"/>
  <c r="P633" i="14"/>
  <c r="BI632" i="14"/>
  <c r="BH632" i="14"/>
  <c r="BG632" i="14"/>
  <c r="BE632" i="14"/>
  <c r="T632" i="14"/>
  <c r="R632" i="14"/>
  <c r="P632" i="14"/>
  <c r="BI631" i="14"/>
  <c r="BH631" i="14"/>
  <c r="BG631" i="14"/>
  <c r="BE631" i="14"/>
  <c r="T631" i="14"/>
  <c r="R631" i="14"/>
  <c r="P631" i="14"/>
  <c r="BI630" i="14"/>
  <c r="BH630" i="14"/>
  <c r="BG630" i="14"/>
  <c r="BE630" i="14"/>
  <c r="T630" i="14"/>
  <c r="R630" i="14"/>
  <c r="P630" i="14"/>
  <c r="BI629" i="14"/>
  <c r="BH629" i="14"/>
  <c r="BG629" i="14"/>
  <c r="BE629" i="14"/>
  <c r="T629" i="14"/>
  <c r="R629" i="14"/>
  <c r="P629" i="14"/>
  <c r="BI628" i="14"/>
  <c r="BH628" i="14"/>
  <c r="BG628" i="14"/>
  <c r="BE628" i="14"/>
  <c r="T628" i="14"/>
  <c r="R628" i="14"/>
  <c r="P628" i="14"/>
  <c r="BI627" i="14"/>
  <c r="BH627" i="14"/>
  <c r="BG627" i="14"/>
  <c r="BE627" i="14"/>
  <c r="T627" i="14"/>
  <c r="R627" i="14"/>
  <c r="P627" i="14"/>
  <c r="BI626" i="14"/>
  <c r="BH626" i="14"/>
  <c r="BG626" i="14"/>
  <c r="BE626" i="14"/>
  <c r="T626" i="14"/>
  <c r="R626" i="14"/>
  <c r="P626" i="14"/>
  <c r="BI625" i="14"/>
  <c r="BH625" i="14"/>
  <c r="BG625" i="14"/>
  <c r="BE625" i="14"/>
  <c r="T625" i="14"/>
  <c r="R625" i="14"/>
  <c r="P625" i="14"/>
  <c r="BI624" i="14"/>
  <c r="BH624" i="14"/>
  <c r="BG624" i="14"/>
  <c r="BE624" i="14"/>
  <c r="T624" i="14"/>
  <c r="R624" i="14"/>
  <c r="P624" i="14"/>
  <c r="BI623" i="14"/>
  <c r="BH623" i="14"/>
  <c r="BG623" i="14"/>
  <c r="BE623" i="14"/>
  <c r="T623" i="14"/>
  <c r="R623" i="14"/>
  <c r="P623" i="14"/>
  <c r="BI622" i="14"/>
  <c r="BH622" i="14"/>
  <c r="BG622" i="14"/>
  <c r="BE622" i="14"/>
  <c r="T622" i="14"/>
  <c r="R622" i="14"/>
  <c r="P622" i="14"/>
  <c r="BI621" i="14"/>
  <c r="BH621" i="14"/>
  <c r="BG621" i="14"/>
  <c r="BE621" i="14"/>
  <c r="T621" i="14"/>
  <c r="R621" i="14"/>
  <c r="P621" i="14"/>
  <c r="BI620" i="14"/>
  <c r="BH620" i="14"/>
  <c r="BG620" i="14"/>
  <c r="BE620" i="14"/>
  <c r="T620" i="14"/>
  <c r="R620" i="14"/>
  <c r="P620" i="14"/>
  <c r="BI619" i="14"/>
  <c r="BH619" i="14"/>
  <c r="BG619" i="14"/>
  <c r="BE619" i="14"/>
  <c r="T619" i="14"/>
  <c r="R619" i="14"/>
  <c r="P619" i="14"/>
  <c r="BI618" i="14"/>
  <c r="BH618" i="14"/>
  <c r="BG618" i="14"/>
  <c r="BE618" i="14"/>
  <c r="T618" i="14"/>
  <c r="R618" i="14"/>
  <c r="P618" i="14"/>
  <c r="BI617" i="14"/>
  <c r="BH617" i="14"/>
  <c r="BG617" i="14"/>
  <c r="BE617" i="14"/>
  <c r="T617" i="14"/>
  <c r="R617" i="14"/>
  <c r="P617" i="14"/>
  <c r="BI616" i="14"/>
  <c r="BH616" i="14"/>
  <c r="BG616" i="14"/>
  <c r="BE616" i="14"/>
  <c r="T616" i="14"/>
  <c r="R616" i="14"/>
  <c r="P616" i="14"/>
  <c r="BI615" i="14"/>
  <c r="BH615" i="14"/>
  <c r="BG615" i="14"/>
  <c r="BE615" i="14"/>
  <c r="T615" i="14"/>
  <c r="R615" i="14"/>
  <c r="P615" i="14"/>
  <c r="BI614" i="14"/>
  <c r="BH614" i="14"/>
  <c r="BG614" i="14"/>
  <c r="BE614" i="14"/>
  <c r="T614" i="14"/>
  <c r="R614" i="14"/>
  <c r="P614" i="14"/>
  <c r="BI613" i="14"/>
  <c r="BH613" i="14"/>
  <c r="BG613" i="14"/>
  <c r="BE613" i="14"/>
  <c r="T613" i="14"/>
  <c r="R613" i="14"/>
  <c r="P613" i="14"/>
  <c r="BI612" i="14"/>
  <c r="BH612" i="14"/>
  <c r="BG612" i="14"/>
  <c r="BE612" i="14"/>
  <c r="T612" i="14"/>
  <c r="R612" i="14"/>
  <c r="P612" i="14"/>
  <c r="BI611" i="14"/>
  <c r="BH611" i="14"/>
  <c r="BG611" i="14"/>
  <c r="BE611" i="14"/>
  <c r="T611" i="14"/>
  <c r="R611" i="14"/>
  <c r="P611" i="14"/>
  <c r="BI610" i="14"/>
  <c r="BH610" i="14"/>
  <c r="BG610" i="14"/>
  <c r="BE610" i="14"/>
  <c r="T610" i="14"/>
  <c r="R610" i="14"/>
  <c r="P610" i="14"/>
  <c r="BI608" i="14"/>
  <c r="BH608" i="14"/>
  <c r="BG608" i="14"/>
  <c r="BE608" i="14"/>
  <c r="T608" i="14"/>
  <c r="R608" i="14"/>
  <c r="P608" i="14"/>
  <c r="BI607" i="14"/>
  <c r="BH607" i="14"/>
  <c r="BG607" i="14"/>
  <c r="BE607" i="14"/>
  <c r="T607" i="14"/>
  <c r="R607" i="14"/>
  <c r="P607" i="14"/>
  <c r="BI606" i="14"/>
  <c r="BH606" i="14"/>
  <c r="BG606" i="14"/>
  <c r="BE606" i="14"/>
  <c r="T606" i="14"/>
  <c r="R606" i="14"/>
  <c r="P606" i="14"/>
  <c r="BI605" i="14"/>
  <c r="BH605" i="14"/>
  <c r="BG605" i="14"/>
  <c r="BE605" i="14"/>
  <c r="T605" i="14"/>
  <c r="R605" i="14"/>
  <c r="P605" i="14"/>
  <c r="BI604" i="14"/>
  <c r="BH604" i="14"/>
  <c r="BG604" i="14"/>
  <c r="BE604" i="14"/>
  <c r="T604" i="14"/>
  <c r="R604" i="14"/>
  <c r="P604" i="14"/>
  <c r="BI603" i="14"/>
  <c r="BH603" i="14"/>
  <c r="BG603" i="14"/>
  <c r="BE603" i="14"/>
  <c r="T603" i="14"/>
  <c r="R603" i="14"/>
  <c r="P603" i="14"/>
  <c r="BI602" i="14"/>
  <c r="BH602" i="14"/>
  <c r="BG602" i="14"/>
  <c r="BE602" i="14"/>
  <c r="T602" i="14"/>
  <c r="R602" i="14"/>
  <c r="P602" i="14"/>
  <c r="BI601" i="14"/>
  <c r="BH601" i="14"/>
  <c r="BG601" i="14"/>
  <c r="BE601" i="14"/>
  <c r="T601" i="14"/>
  <c r="R601" i="14"/>
  <c r="P601" i="14"/>
  <c r="BI600" i="14"/>
  <c r="BH600" i="14"/>
  <c r="BG600" i="14"/>
  <c r="BE600" i="14"/>
  <c r="T600" i="14"/>
  <c r="R600" i="14"/>
  <c r="P600" i="14"/>
  <c r="BI599" i="14"/>
  <c r="BH599" i="14"/>
  <c r="BG599" i="14"/>
  <c r="BE599" i="14"/>
  <c r="T599" i="14"/>
  <c r="R599" i="14"/>
  <c r="P599" i="14"/>
  <c r="BI598" i="14"/>
  <c r="BH598" i="14"/>
  <c r="BG598" i="14"/>
  <c r="BE598" i="14"/>
  <c r="T598" i="14"/>
  <c r="R598" i="14"/>
  <c r="P598" i="14"/>
  <c r="BI597" i="14"/>
  <c r="BH597" i="14"/>
  <c r="BG597" i="14"/>
  <c r="BE597" i="14"/>
  <c r="T597" i="14"/>
  <c r="R597" i="14"/>
  <c r="P597" i="14"/>
  <c r="BI596" i="14"/>
  <c r="BH596" i="14"/>
  <c r="BG596" i="14"/>
  <c r="BE596" i="14"/>
  <c r="T596" i="14"/>
  <c r="R596" i="14"/>
  <c r="P596" i="14"/>
  <c r="BI595" i="14"/>
  <c r="BH595" i="14"/>
  <c r="BG595" i="14"/>
  <c r="BE595" i="14"/>
  <c r="T595" i="14"/>
  <c r="R595" i="14"/>
  <c r="P595" i="14"/>
  <c r="BI594" i="14"/>
  <c r="BH594" i="14"/>
  <c r="BG594" i="14"/>
  <c r="BE594" i="14"/>
  <c r="T594" i="14"/>
  <c r="R594" i="14"/>
  <c r="P594" i="14"/>
  <c r="BI593" i="14"/>
  <c r="BH593" i="14"/>
  <c r="BG593" i="14"/>
  <c r="BE593" i="14"/>
  <c r="T593" i="14"/>
  <c r="R593" i="14"/>
  <c r="P593" i="14"/>
  <c r="BI592" i="14"/>
  <c r="BH592" i="14"/>
  <c r="BG592" i="14"/>
  <c r="BE592" i="14"/>
  <c r="T592" i="14"/>
  <c r="R592" i="14"/>
  <c r="P592" i="14"/>
  <c r="BI590" i="14"/>
  <c r="BH590" i="14"/>
  <c r="BG590" i="14"/>
  <c r="BE590" i="14"/>
  <c r="T590" i="14"/>
  <c r="R590" i="14"/>
  <c r="P590" i="14"/>
  <c r="BI589" i="14"/>
  <c r="BH589" i="14"/>
  <c r="BG589" i="14"/>
  <c r="BE589" i="14"/>
  <c r="T589" i="14"/>
  <c r="R589" i="14"/>
  <c r="P589" i="14"/>
  <c r="BI588" i="14"/>
  <c r="BH588" i="14"/>
  <c r="BG588" i="14"/>
  <c r="BE588" i="14"/>
  <c r="T588" i="14"/>
  <c r="R588" i="14"/>
  <c r="P588" i="14"/>
  <c r="BI587" i="14"/>
  <c r="BH587" i="14"/>
  <c r="BG587" i="14"/>
  <c r="BE587" i="14"/>
  <c r="T587" i="14"/>
  <c r="R587" i="14"/>
  <c r="P587" i="14"/>
  <c r="BI586" i="14"/>
  <c r="BH586" i="14"/>
  <c r="BG586" i="14"/>
  <c r="BE586" i="14"/>
  <c r="T586" i="14"/>
  <c r="R586" i="14"/>
  <c r="P586" i="14"/>
  <c r="BI585" i="14"/>
  <c r="BH585" i="14"/>
  <c r="BG585" i="14"/>
  <c r="BE585" i="14"/>
  <c r="T585" i="14"/>
  <c r="R585" i="14"/>
  <c r="P585" i="14"/>
  <c r="BI584" i="14"/>
  <c r="BH584" i="14"/>
  <c r="BG584" i="14"/>
  <c r="BE584" i="14"/>
  <c r="T584" i="14"/>
  <c r="R584" i="14"/>
  <c r="P584" i="14"/>
  <c r="BI582" i="14"/>
  <c r="BH582" i="14"/>
  <c r="BG582" i="14"/>
  <c r="BE582" i="14"/>
  <c r="T582" i="14"/>
  <c r="R582" i="14"/>
  <c r="P582" i="14"/>
  <c r="BI581" i="14"/>
  <c r="BH581" i="14"/>
  <c r="BG581" i="14"/>
  <c r="BE581" i="14"/>
  <c r="T581" i="14"/>
  <c r="R581" i="14"/>
  <c r="P581" i="14"/>
  <c r="BI580" i="14"/>
  <c r="BH580" i="14"/>
  <c r="BG580" i="14"/>
  <c r="BE580" i="14"/>
  <c r="T580" i="14"/>
  <c r="R580" i="14"/>
  <c r="P580" i="14"/>
  <c r="BI579" i="14"/>
  <c r="BH579" i="14"/>
  <c r="BG579" i="14"/>
  <c r="BE579" i="14"/>
  <c r="T579" i="14"/>
  <c r="R579" i="14"/>
  <c r="P579" i="14"/>
  <c r="BI578" i="14"/>
  <c r="BH578" i="14"/>
  <c r="BG578" i="14"/>
  <c r="BE578" i="14"/>
  <c r="T578" i="14"/>
  <c r="R578" i="14"/>
  <c r="P578" i="14"/>
  <c r="BI577" i="14"/>
  <c r="BH577" i="14"/>
  <c r="BG577" i="14"/>
  <c r="BE577" i="14"/>
  <c r="T577" i="14"/>
  <c r="R577" i="14"/>
  <c r="P577" i="14"/>
  <c r="BI576" i="14"/>
  <c r="BH576" i="14"/>
  <c r="BG576" i="14"/>
  <c r="BE576" i="14"/>
  <c r="T576" i="14"/>
  <c r="R576" i="14"/>
  <c r="P576" i="14"/>
  <c r="BI575" i="14"/>
  <c r="BH575" i="14"/>
  <c r="BG575" i="14"/>
  <c r="BE575" i="14"/>
  <c r="T575" i="14"/>
  <c r="R575" i="14"/>
  <c r="P575" i="14"/>
  <c r="BI574" i="14"/>
  <c r="BH574" i="14"/>
  <c r="BG574" i="14"/>
  <c r="BE574" i="14"/>
  <c r="T574" i="14"/>
  <c r="R574" i="14"/>
  <c r="P574" i="14"/>
  <c r="BI572" i="14"/>
  <c r="BH572" i="14"/>
  <c r="BG572" i="14"/>
  <c r="BE572" i="14"/>
  <c r="T572" i="14"/>
  <c r="R572" i="14"/>
  <c r="P572" i="14"/>
  <c r="BI571" i="14"/>
  <c r="BH571" i="14"/>
  <c r="BG571" i="14"/>
  <c r="BE571" i="14"/>
  <c r="T571" i="14"/>
  <c r="R571" i="14"/>
  <c r="P571" i="14"/>
  <c r="BI570" i="14"/>
  <c r="BH570" i="14"/>
  <c r="BG570" i="14"/>
  <c r="BE570" i="14"/>
  <c r="T570" i="14"/>
  <c r="R570" i="14"/>
  <c r="P570" i="14"/>
  <c r="BI569" i="14"/>
  <c r="BH569" i="14"/>
  <c r="BG569" i="14"/>
  <c r="BE569" i="14"/>
  <c r="T569" i="14"/>
  <c r="R569" i="14"/>
  <c r="P569" i="14"/>
  <c r="BI568" i="14"/>
  <c r="BH568" i="14"/>
  <c r="BG568" i="14"/>
  <c r="BE568" i="14"/>
  <c r="T568" i="14"/>
  <c r="R568" i="14"/>
  <c r="P568" i="14"/>
  <c r="BI567" i="14"/>
  <c r="BH567" i="14"/>
  <c r="BG567" i="14"/>
  <c r="BE567" i="14"/>
  <c r="T567" i="14"/>
  <c r="R567" i="14"/>
  <c r="P567" i="14"/>
  <c r="BI566" i="14"/>
  <c r="BH566" i="14"/>
  <c r="BG566" i="14"/>
  <c r="BE566" i="14"/>
  <c r="T566" i="14"/>
  <c r="R566" i="14"/>
  <c r="P566" i="14"/>
  <c r="BI565" i="14"/>
  <c r="BH565" i="14"/>
  <c r="BG565" i="14"/>
  <c r="BE565" i="14"/>
  <c r="T565" i="14"/>
  <c r="R565" i="14"/>
  <c r="P565" i="14"/>
  <c r="BI564" i="14"/>
  <c r="BH564" i="14"/>
  <c r="BG564" i="14"/>
  <c r="BE564" i="14"/>
  <c r="T564" i="14"/>
  <c r="R564" i="14"/>
  <c r="P564" i="14"/>
  <c r="BI562" i="14"/>
  <c r="BH562" i="14"/>
  <c r="BG562" i="14"/>
  <c r="BE562" i="14"/>
  <c r="T562" i="14"/>
  <c r="R562" i="14"/>
  <c r="P562" i="14"/>
  <c r="BI561" i="14"/>
  <c r="BH561" i="14"/>
  <c r="BG561" i="14"/>
  <c r="BE561" i="14"/>
  <c r="T561" i="14"/>
  <c r="R561" i="14"/>
  <c r="P561" i="14"/>
  <c r="BI560" i="14"/>
  <c r="BH560" i="14"/>
  <c r="BG560" i="14"/>
  <c r="BE560" i="14"/>
  <c r="T560" i="14"/>
  <c r="R560" i="14"/>
  <c r="P560" i="14"/>
  <c r="BI559" i="14"/>
  <c r="BH559" i="14"/>
  <c r="BG559" i="14"/>
  <c r="BE559" i="14"/>
  <c r="T559" i="14"/>
  <c r="R559" i="14"/>
  <c r="P559" i="14"/>
  <c r="BI558" i="14"/>
  <c r="BH558" i="14"/>
  <c r="BG558" i="14"/>
  <c r="BE558" i="14"/>
  <c r="T558" i="14"/>
  <c r="R558" i="14"/>
  <c r="P558" i="14"/>
  <c r="BI557" i="14"/>
  <c r="BH557" i="14"/>
  <c r="BG557" i="14"/>
  <c r="BE557" i="14"/>
  <c r="T557" i="14"/>
  <c r="R557" i="14"/>
  <c r="P557" i="14"/>
  <c r="BI556" i="14"/>
  <c r="BH556" i="14"/>
  <c r="BG556" i="14"/>
  <c r="BE556" i="14"/>
  <c r="T556" i="14"/>
  <c r="R556" i="14"/>
  <c r="P556" i="14"/>
  <c r="BI555" i="14"/>
  <c r="BH555" i="14"/>
  <c r="BG555" i="14"/>
  <c r="BE555" i="14"/>
  <c r="T555" i="14"/>
  <c r="R555" i="14"/>
  <c r="P555" i="14"/>
  <c r="BI553" i="14"/>
  <c r="BH553" i="14"/>
  <c r="BG553" i="14"/>
  <c r="BE553" i="14"/>
  <c r="T553" i="14"/>
  <c r="R553" i="14"/>
  <c r="P553" i="14"/>
  <c r="BI552" i="14"/>
  <c r="BH552" i="14"/>
  <c r="BG552" i="14"/>
  <c r="BE552" i="14"/>
  <c r="T552" i="14"/>
  <c r="R552" i="14"/>
  <c r="P552" i="14"/>
  <c r="BI551" i="14"/>
  <c r="BH551" i="14"/>
  <c r="BG551" i="14"/>
  <c r="BE551" i="14"/>
  <c r="T551" i="14"/>
  <c r="R551" i="14"/>
  <c r="P551" i="14"/>
  <c r="BI550" i="14"/>
  <c r="BH550" i="14"/>
  <c r="BG550" i="14"/>
  <c r="BE550" i="14"/>
  <c r="T550" i="14"/>
  <c r="R550" i="14"/>
  <c r="P550" i="14"/>
  <c r="BI549" i="14"/>
  <c r="BH549" i="14"/>
  <c r="BG549" i="14"/>
  <c r="BE549" i="14"/>
  <c r="T549" i="14"/>
  <c r="R549" i="14"/>
  <c r="P549" i="14"/>
  <c r="BI548" i="14"/>
  <c r="BH548" i="14"/>
  <c r="BG548" i="14"/>
  <c r="BE548" i="14"/>
  <c r="T548" i="14"/>
  <c r="R548" i="14"/>
  <c r="P548" i="14"/>
  <c r="BI547" i="14"/>
  <c r="BH547" i="14"/>
  <c r="BG547" i="14"/>
  <c r="BE547" i="14"/>
  <c r="T547" i="14"/>
  <c r="R547" i="14"/>
  <c r="P547" i="14"/>
  <c r="BI546" i="14"/>
  <c r="BH546" i="14"/>
  <c r="BG546" i="14"/>
  <c r="BE546" i="14"/>
  <c r="T546" i="14"/>
  <c r="R546" i="14"/>
  <c r="P546" i="14"/>
  <c r="BI544" i="14"/>
  <c r="BH544" i="14"/>
  <c r="BG544" i="14"/>
  <c r="BE544" i="14"/>
  <c r="T544" i="14"/>
  <c r="R544" i="14"/>
  <c r="P544" i="14"/>
  <c r="BI543" i="14"/>
  <c r="BH543" i="14"/>
  <c r="BG543" i="14"/>
  <c r="BE543" i="14"/>
  <c r="T543" i="14"/>
  <c r="R543" i="14"/>
  <c r="P543" i="14"/>
  <c r="BI542" i="14"/>
  <c r="BH542" i="14"/>
  <c r="BG542" i="14"/>
  <c r="BE542" i="14"/>
  <c r="T542" i="14"/>
  <c r="R542" i="14"/>
  <c r="P542" i="14"/>
  <c r="BI541" i="14"/>
  <c r="BH541" i="14"/>
  <c r="BG541" i="14"/>
  <c r="BE541" i="14"/>
  <c r="T541" i="14"/>
  <c r="R541" i="14"/>
  <c r="P541" i="14"/>
  <c r="BI540" i="14"/>
  <c r="BH540" i="14"/>
  <c r="BG540" i="14"/>
  <c r="BE540" i="14"/>
  <c r="T540" i="14"/>
  <c r="R540" i="14"/>
  <c r="P540" i="14"/>
  <c r="BI539" i="14"/>
  <c r="BH539" i="14"/>
  <c r="BG539" i="14"/>
  <c r="BE539" i="14"/>
  <c r="T539" i="14"/>
  <c r="R539" i="14"/>
  <c r="P539" i="14"/>
  <c r="BI538" i="14"/>
  <c r="BH538" i="14"/>
  <c r="BG538" i="14"/>
  <c r="BE538" i="14"/>
  <c r="T538" i="14"/>
  <c r="R538" i="14"/>
  <c r="P538" i="14"/>
  <c r="BI536" i="14"/>
  <c r="BH536" i="14"/>
  <c r="BG536" i="14"/>
  <c r="BE536" i="14"/>
  <c r="T536" i="14"/>
  <c r="R536" i="14"/>
  <c r="P536" i="14"/>
  <c r="BI535" i="14"/>
  <c r="BH535" i="14"/>
  <c r="BG535" i="14"/>
  <c r="BE535" i="14"/>
  <c r="T535" i="14"/>
  <c r="R535" i="14"/>
  <c r="P535" i="14"/>
  <c r="BI534" i="14"/>
  <c r="BH534" i="14"/>
  <c r="BG534" i="14"/>
  <c r="BE534" i="14"/>
  <c r="T534" i="14"/>
  <c r="R534" i="14"/>
  <c r="P534" i="14"/>
  <c r="BI533" i="14"/>
  <c r="BH533" i="14"/>
  <c r="BG533" i="14"/>
  <c r="BE533" i="14"/>
  <c r="T533" i="14"/>
  <c r="R533" i="14"/>
  <c r="P533" i="14"/>
  <c r="BI532" i="14"/>
  <c r="BH532" i="14"/>
  <c r="BG532" i="14"/>
  <c r="BE532" i="14"/>
  <c r="T532" i="14"/>
  <c r="R532" i="14"/>
  <c r="P532" i="14"/>
  <c r="BI531" i="14"/>
  <c r="BH531" i="14"/>
  <c r="BG531" i="14"/>
  <c r="BE531" i="14"/>
  <c r="T531" i="14"/>
  <c r="R531" i="14"/>
  <c r="P531" i="14"/>
  <c r="BI530" i="14"/>
  <c r="BH530" i="14"/>
  <c r="BG530" i="14"/>
  <c r="BE530" i="14"/>
  <c r="T530" i="14"/>
  <c r="R530" i="14"/>
  <c r="P530" i="14"/>
  <c r="BI528" i="14"/>
  <c r="BH528" i="14"/>
  <c r="BG528" i="14"/>
  <c r="BE528" i="14"/>
  <c r="T528" i="14"/>
  <c r="R528" i="14"/>
  <c r="P528" i="14"/>
  <c r="BI527" i="14"/>
  <c r="BH527" i="14"/>
  <c r="BG527" i="14"/>
  <c r="BE527" i="14"/>
  <c r="T527" i="14"/>
  <c r="R527" i="14"/>
  <c r="P527" i="14"/>
  <c r="BI526" i="14"/>
  <c r="BH526" i="14"/>
  <c r="BG526" i="14"/>
  <c r="BE526" i="14"/>
  <c r="T526" i="14"/>
  <c r="R526" i="14"/>
  <c r="P526" i="14"/>
  <c r="BI525" i="14"/>
  <c r="BH525" i="14"/>
  <c r="BG525" i="14"/>
  <c r="BE525" i="14"/>
  <c r="T525" i="14"/>
  <c r="R525" i="14"/>
  <c r="P525" i="14"/>
  <c r="BI524" i="14"/>
  <c r="BH524" i="14"/>
  <c r="BG524" i="14"/>
  <c r="BE524" i="14"/>
  <c r="T524" i="14"/>
  <c r="R524" i="14"/>
  <c r="P524" i="14"/>
  <c r="BI523" i="14"/>
  <c r="BH523" i="14"/>
  <c r="BG523" i="14"/>
  <c r="BE523" i="14"/>
  <c r="T523" i="14"/>
  <c r="R523" i="14"/>
  <c r="P523" i="14"/>
  <c r="BI522" i="14"/>
  <c r="BH522" i="14"/>
  <c r="BG522" i="14"/>
  <c r="BE522" i="14"/>
  <c r="T522" i="14"/>
  <c r="R522" i="14"/>
  <c r="P522" i="14"/>
  <c r="BI521" i="14"/>
  <c r="BH521" i="14"/>
  <c r="BG521" i="14"/>
  <c r="BE521" i="14"/>
  <c r="T521" i="14"/>
  <c r="R521" i="14"/>
  <c r="P521" i="14"/>
  <c r="BI520" i="14"/>
  <c r="BH520" i="14"/>
  <c r="BG520" i="14"/>
  <c r="BE520" i="14"/>
  <c r="T520" i="14"/>
  <c r="R520" i="14"/>
  <c r="P520" i="14"/>
  <c r="BI518" i="14"/>
  <c r="BH518" i="14"/>
  <c r="BG518" i="14"/>
  <c r="BE518" i="14"/>
  <c r="T518" i="14"/>
  <c r="R518" i="14"/>
  <c r="P518" i="14"/>
  <c r="BI517" i="14"/>
  <c r="BH517" i="14"/>
  <c r="BG517" i="14"/>
  <c r="BE517" i="14"/>
  <c r="T517" i="14"/>
  <c r="R517" i="14"/>
  <c r="P517" i="14"/>
  <c r="BI516" i="14"/>
  <c r="BH516" i="14"/>
  <c r="BG516" i="14"/>
  <c r="BE516" i="14"/>
  <c r="T516" i="14"/>
  <c r="R516" i="14"/>
  <c r="P516" i="14"/>
  <c r="BI515" i="14"/>
  <c r="BH515" i="14"/>
  <c r="BG515" i="14"/>
  <c r="BE515" i="14"/>
  <c r="T515" i="14"/>
  <c r="R515" i="14"/>
  <c r="P515" i="14"/>
  <c r="BI514" i="14"/>
  <c r="BH514" i="14"/>
  <c r="BG514" i="14"/>
  <c r="BE514" i="14"/>
  <c r="T514" i="14"/>
  <c r="R514" i="14"/>
  <c r="P514" i="14"/>
  <c r="BI513" i="14"/>
  <c r="BH513" i="14"/>
  <c r="BG513" i="14"/>
  <c r="BE513" i="14"/>
  <c r="T513" i="14"/>
  <c r="R513" i="14"/>
  <c r="P513" i="14"/>
  <c r="BI512" i="14"/>
  <c r="BH512" i="14"/>
  <c r="BG512" i="14"/>
  <c r="BE512" i="14"/>
  <c r="T512" i="14"/>
  <c r="R512" i="14"/>
  <c r="P512" i="14"/>
  <c r="BI510" i="14"/>
  <c r="BH510" i="14"/>
  <c r="BG510" i="14"/>
  <c r="BE510" i="14"/>
  <c r="T510" i="14"/>
  <c r="R510" i="14"/>
  <c r="P510" i="14"/>
  <c r="BI509" i="14"/>
  <c r="BH509" i="14"/>
  <c r="BG509" i="14"/>
  <c r="BE509" i="14"/>
  <c r="T509" i="14"/>
  <c r="R509" i="14"/>
  <c r="P509" i="14"/>
  <c r="BI508" i="14"/>
  <c r="BH508" i="14"/>
  <c r="BG508" i="14"/>
  <c r="BE508" i="14"/>
  <c r="T508" i="14"/>
  <c r="R508" i="14"/>
  <c r="P508" i="14"/>
  <c r="BI507" i="14"/>
  <c r="BH507" i="14"/>
  <c r="BG507" i="14"/>
  <c r="BE507" i="14"/>
  <c r="T507" i="14"/>
  <c r="R507" i="14"/>
  <c r="P507" i="14"/>
  <c r="BI506" i="14"/>
  <c r="BH506" i="14"/>
  <c r="BG506" i="14"/>
  <c r="BE506" i="14"/>
  <c r="T506" i="14"/>
  <c r="R506" i="14"/>
  <c r="P506" i="14"/>
  <c r="BI505" i="14"/>
  <c r="BH505" i="14"/>
  <c r="BG505" i="14"/>
  <c r="BE505" i="14"/>
  <c r="T505" i="14"/>
  <c r="R505" i="14"/>
  <c r="P505" i="14"/>
  <c r="BI504" i="14"/>
  <c r="BH504" i="14"/>
  <c r="BG504" i="14"/>
  <c r="BE504" i="14"/>
  <c r="T504" i="14"/>
  <c r="R504" i="14"/>
  <c r="P504" i="14"/>
  <c r="BI503" i="14"/>
  <c r="BH503" i="14"/>
  <c r="BG503" i="14"/>
  <c r="BE503" i="14"/>
  <c r="T503" i="14"/>
  <c r="R503" i="14"/>
  <c r="P503" i="14"/>
  <c r="BI502" i="14"/>
  <c r="BH502" i="14"/>
  <c r="BG502" i="14"/>
  <c r="BE502" i="14"/>
  <c r="T502" i="14"/>
  <c r="R502" i="14"/>
  <c r="P502" i="14"/>
  <c r="BI501" i="14"/>
  <c r="BH501" i="14"/>
  <c r="BG501" i="14"/>
  <c r="BE501" i="14"/>
  <c r="T501" i="14"/>
  <c r="R501" i="14"/>
  <c r="P501" i="14"/>
  <c r="BI500" i="14"/>
  <c r="BH500" i="14"/>
  <c r="BG500" i="14"/>
  <c r="BE500" i="14"/>
  <c r="T500" i="14"/>
  <c r="R500" i="14"/>
  <c r="P500" i="14"/>
  <c r="BI499" i="14"/>
  <c r="BH499" i="14"/>
  <c r="BG499" i="14"/>
  <c r="BE499" i="14"/>
  <c r="T499" i="14"/>
  <c r="R499" i="14"/>
  <c r="P499" i="14"/>
  <c r="BI498" i="14"/>
  <c r="BH498" i="14"/>
  <c r="BG498" i="14"/>
  <c r="BE498" i="14"/>
  <c r="T498" i="14"/>
  <c r="R498" i="14"/>
  <c r="P498" i="14"/>
  <c r="BI497" i="14"/>
  <c r="BH497" i="14"/>
  <c r="BG497" i="14"/>
  <c r="BE497" i="14"/>
  <c r="T497" i="14"/>
  <c r="R497" i="14"/>
  <c r="P497" i="14"/>
  <c r="BI496" i="14"/>
  <c r="BH496" i="14"/>
  <c r="BG496" i="14"/>
  <c r="BE496" i="14"/>
  <c r="T496" i="14"/>
  <c r="R496" i="14"/>
  <c r="P496" i="14"/>
  <c r="BI495" i="14"/>
  <c r="BH495" i="14"/>
  <c r="BG495" i="14"/>
  <c r="BE495" i="14"/>
  <c r="T495" i="14"/>
  <c r="R495" i="14"/>
  <c r="P495" i="14"/>
  <c r="BI494" i="14"/>
  <c r="BH494" i="14"/>
  <c r="BG494" i="14"/>
  <c r="BE494" i="14"/>
  <c r="T494" i="14"/>
  <c r="R494" i="14"/>
  <c r="P494" i="14"/>
  <c r="BI492" i="14"/>
  <c r="BH492" i="14"/>
  <c r="BG492" i="14"/>
  <c r="BE492" i="14"/>
  <c r="T492" i="14"/>
  <c r="R492" i="14"/>
  <c r="P492" i="14"/>
  <c r="BI491" i="14"/>
  <c r="BH491" i="14"/>
  <c r="BG491" i="14"/>
  <c r="BE491" i="14"/>
  <c r="T491" i="14"/>
  <c r="R491" i="14"/>
  <c r="P491" i="14"/>
  <c r="BI490" i="14"/>
  <c r="BH490" i="14"/>
  <c r="BG490" i="14"/>
  <c r="BE490" i="14"/>
  <c r="T490" i="14"/>
  <c r="R490" i="14"/>
  <c r="P490" i="14"/>
  <c r="BI489" i="14"/>
  <c r="BH489" i="14"/>
  <c r="BG489" i="14"/>
  <c r="BE489" i="14"/>
  <c r="T489" i="14"/>
  <c r="R489" i="14"/>
  <c r="P489" i="14"/>
  <c r="BI488" i="14"/>
  <c r="BH488" i="14"/>
  <c r="BG488" i="14"/>
  <c r="BE488" i="14"/>
  <c r="T488" i="14"/>
  <c r="R488" i="14"/>
  <c r="P488" i="14"/>
  <c r="BI487" i="14"/>
  <c r="BH487" i="14"/>
  <c r="BG487" i="14"/>
  <c r="BE487" i="14"/>
  <c r="T487" i="14"/>
  <c r="R487" i="14"/>
  <c r="P487" i="14"/>
  <c r="BI486" i="14"/>
  <c r="BH486" i="14"/>
  <c r="BG486" i="14"/>
  <c r="BE486" i="14"/>
  <c r="T486" i="14"/>
  <c r="R486" i="14"/>
  <c r="P486" i="14"/>
  <c r="BI485" i="14"/>
  <c r="BH485" i="14"/>
  <c r="BG485" i="14"/>
  <c r="BE485" i="14"/>
  <c r="T485" i="14"/>
  <c r="R485" i="14"/>
  <c r="P485" i="14"/>
  <c r="BI484" i="14"/>
  <c r="BH484" i="14"/>
  <c r="BG484" i="14"/>
  <c r="BE484" i="14"/>
  <c r="T484" i="14"/>
  <c r="R484" i="14"/>
  <c r="P484" i="14"/>
  <c r="BI483" i="14"/>
  <c r="BH483" i="14"/>
  <c r="BG483" i="14"/>
  <c r="BE483" i="14"/>
  <c r="T483" i="14"/>
  <c r="R483" i="14"/>
  <c r="P483" i="14"/>
  <c r="BI482" i="14"/>
  <c r="BH482" i="14"/>
  <c r="BG482" i="14"/>
  <c r="BE482" i="14"/>
  <c r="T482" i="14"/>
  <c r="R482" i="14"/>
  <c r="P482" i="14"/>
  <c r="BI481" i="14"/>
  <c r="BH481" i="14"/>
  <c r="BG481" i="14"/>
  <c r="BE481" i="14"/>
  <c r="T481" i="14"/>
  <c r="R481" i="14"/>
  <c r="P481" i="14"/>
  <c r="BI479" i="14"/>
  <c r="BH479" i="14"/>
  <c r="BG479" i="14"/>
  <c r="BE479" i="14"/>
  <c r="T479" i="14"/>
  <c r="R479" i="14"/>
  <c r="P479" i="14"/>
  <c r="BI478" i="14"/>
  <c r="BH478" i="14"/>
  <c r="BG478" i="14"/>
  <c r="BE478" i="14"/>
  <c r="T478" i="14"/>
  <c r="R478" i="14"/>
  <c r="P478" i="14"/>
  <c r="BI477" i="14"/>
  <c r="BH477" i="14"/>
  <c r="BG477" i="14"/>
  <c r="BE477" i="14"/>
  <c r="T477" i="14"/>
  <c r="R477" i="14"/>
  <c r="P477" i="14"/>
  <c r="BI476" i="14"/>
  <c r="BH476" i="14"/>
  <c r="BG476" i="14"/>
  <c r="BE476" i="14"/>
  <c r="T476" i="14"/>
  <c r="R476" i="14"/>
  <c r="P476" i="14"/>
  <c r="BI475" i="14"/>
  <c r="BH475" i="14"/>
  <c r="BG475" i="14"/>
  <c r="BE475" i="14"/>
  <c r="T475" i="14"/>
  <c r="R475" i="14"/>
  <c r="P475" i="14"/>
  <c r="BI474" i="14"/>
  <c r="BH474" i="14"/>
  <c r="BG474" i="14"/>
  <c r="BE474" i="14"/>
  <c r="T474" i="14"/>
  <c r="R474" i="14"/>
  <c r="P474" i="14"/>
  <c r="BI473" i="14"/>
  <c r="BH473" i="14"/>
  <c r="BG473" i="14"/>
  <c r="BE473" i="14"/>
  <c r="T473" i="14"/>
  <c r="R473" i="14"/>
  <c r="P473" i="14"/>
  <c r="BI472" i="14"/>
  <c r="BH472" i="14"/>
  <c r="BG472" i="14"/>
  <c r="BE472" i="14"/>
  <c r="T472" i="14"/>
  <c r="R472" i="14"/>
  <c r="P472" i="14"/>
  <c r="BI471" i="14"/>
  <c r="BH471" i="14"/>
  <c r="BG471" i="14"/>
  <c r="BE471" i="14"/>
  <c r="T471" i="14"/>
  <c r="R471" i="14"/>
  <c r="P471" i="14"/>
  <c r="BI470" i="14"/>
  <c r="BH470" i="14"/>
  <c r="BG470" i="14"/>
  <c r="BE470" i="14"/>
  <c r="T470" i="14"/>
  <c r="R470" i="14"/>
  <c r="P470" i="14"/>
  <c r="BI469" i="14"/>
  <c r="BH469" i="14"/>
  <c r="BG469" i="14"/>
  <c r="BE469" i="14"/>
  <c r="T469" i="14"/>
  <c r="R469" i="14"/>
  <c r="P469" i="14"/>
  <c r="BI468" i="14"/>
  <c r="BH468" i="14"/>
  <c r="BG468" i="14"/>
  <c r="BE468" i="14"/>
  <c r="T468" i="14"/>
  <c r="R468" i="14"/>
  <c r="P468" i="14"/>
  <c r="BI467" i="14"/>
  <c r="BH467" i="14"/>
  <c r="BG467" i="14"/>
  <c r="BE467" i="14"/>
  <c r="T467" i="14"/>
  <c r="R467" i="14"/>
  <c r="P467" i="14"/>
  <c r="BI466" i="14"/>
  <c r="BH466" i="14"/>
  <c r="BG466" i="14"/>
  <c r="BE466" i="14"/>
  <c r="T466" i="14"/>
  <c r="R466" i="14"/>
  <c r="P466" i="14"/>
  <c r="BI465" i="14"/>
  <c r="BH465" i="14"/>
  <c r="BG465" i="14"/>
  <c r="BE465" i="14"/>
  <c r="T465" i="14"/>
  <c r="R465" i="14"/>
  <c r="P465" i="14"/>
  <c r="BI464" i="14"/>
  <c r="BH464" i="14"/>
  <c r="BG464" i="14"/>
  <c r="BE464" i="14"/>
  <c r="T464" i="14"/>
  <c r="R464" i="14"/>
  <c r="P464" i="14"/>
  <c r="BI463" i="14"/>
  <c r="BH463" i="14"/>
  <c r="BG463" i="14"/>
  <c r="BE463" i="14"/>
  <c r="T463" i="14"/>
  <c r="R463" i="14"/>
  <c r="P463" i="14"/>
  <c r="BI462" i="14"/>
  <c r="BH462" i="14"/>
  <c r="BG462" i="14"/>
  <c r="BE462" i="14"/>
  <c r="T462" i="14"/>
  <c r="R462" i="14"/>
  <c r="P462" i="14"/>
  <c r="BI461" i="14"/>
  <c r="BH461" i="14"/>
  <c r="BG461" i="14"/>
  <c r="BE461" i="14"/>
  <c r="T461" i="14"/>
  <c r="R461" i="14"/>
  <c r="P461" i="14"/>
  <c r="BI460" i="14"/>
  <c r="BH460" i="14"/>
  <c r="BG460" i="14"/>
  <c r="BE460" i="14"/>
  <c r="T460" i="14"/>
  <c r="R460" i="14"/>
  <c r="P460" i="14"/>
  <c r="BI459" i="14"/>
  <c r="BH459" i="14"/>
  <c r="BG459" i="14"/>
  <c r="BE459" i="14"/>
  <c r="T459" i="14"/>
  <c r="R459" i="14"/>
  <c r="P459" i="14"/>
  <c r="BI458" i="14"/>
  <c r="BH458" i="14"/>
  <c r="BG458" i="14"/>
  <c r="BE458" i="14"/>
  <c r="T458" i="14"/>
  <c r="R458" i="14"/>
  <c r="P458" i="14"/>
  <c r="BI457" i="14"/>
  <c r="BH457" i="14"/>
  <c r="BG457" i="14"/>
  <c r="BE457" i="14"/>
  <c r="T457" i="14"/>
  <c r="R457" i="14"/>
  <c r="P457" i="14"/>
  <c r="BI456" i="14"/>
  <c r="BH456" i="14"/>
  <c r="BG456" i="14"/>
  <c r="BE456" i="14"/>
  <c r="T456" i="14"/>
  <c r="R456" i="14"/>
  <c r="P456" i="14"/>
  <c r="BI455" i="14"/>
  <c r="BH455" i="14"/>
  <c r="BG455" i="14"/>
  <c r="BE455" i="14"/>
  <c r="T455" i="14"/>
  <c r="R455" i="14"/>
  <c r="P455" i="14"/>
  <c r="BI454" i="14"/>
  <c r="BH454" i="14"/>
  <c r="BG454" i="14"/>
  <c r="BE454" i="14"/>
  <c r="T454" i="14"/>
  <c r="R454" i="14"/>
  <c r="P454" i="14"/>
  <c r="BI453" i="14"/>
  <c r="BH453" i="14"/>
  <c r="BG453" i="14"/>
  <c r="BE453" i="14"/>
  <c r="T453" i="14"/>
  <c r="R453" i="14"/>
  <c r="P453" i="14"/>
  <c r="BI452" i="14"/>
  <c r="BH452" i="14"/>
  <c r="BG452" i="14"/>
  <c r="BE452" i="14"/>
  <c r="T452" i="14"/>
  <c r="R452" i="14"/>
  <c r="P452" i="14"/>
  <c r="BI451" i="14"/>
  <c r="BH451" i="14"/>
  <c r="BG451" i="14"/>
  <c r="BE451" i="14"/>
  <c r="T451" i="14"/>
  <c r="R451" i="14"/>
  <c r="P451" i="14"/>
  <c r="BI450" i="14"/>
  <c r="BH450" i="14"/>
  <c r="BG450" i="14"/>
  <c r="BE450" i="14"/>
  <c r="T450" i="14"/>
  <c r="R450" i="14"/>
  <c r="P450" i="14"/>
  <c r="BI449" i="14"/>
  <c r="BH449" i="14"/>
  <c r="BG449" i="14"/>
  <c r="BE449" i="14"/>
  <c r="T449" i="14"/>
  <c r="R449" i="14"/>
  <c r="P449" i="14"/>
  <c r="BI448" i="14"/>
  <c r="BH448" i="14"/>
  <c r="BG448" i="14"/>
  <c r="BE448" i="14"/>
  <c r="T448" i="14"/>
  <c r="R448" i="14"/>
  <c r="P448" i="14"/>
  <c r="BI447" i="14"/>
  <c r="BH447" i="14"/>
  <c r="BG447" i="14"/>
  <c r="BE447" i="14"/>
  <c r="T447" i="14"/>
  <c r="R447" i="14"/>
  <c r="P447" i="14"/>
  <c r="BI446" i="14"/>
  <c r="BH446" i="14"/>
  <c r="BG446" i="14"/>
  <c r="BE446" i="14"/>
  <c r="T446" i="14"/>
  <c r="R446" i="14"/>
  <c r="P446" i="14"/>
  <c r="BI444" i="14"/>
  <c r="BH444" i="14"/>
  <c r="BG444" i="14"/>
  <c r="BE444" i="14"/>
  <c r="T444" i="14"/>
  <c r="R444" i="14"/>
  <c r="P444" i="14"/>
  <c r="BI443" i="14"/>
  <c r="BH443" i="14"/>
  <c r="BG443" i="14"/>
  <c r="BE443" i="14"/>
  <c r="T443" i="14"/>
  <c r="R443" i="14"/>
  <c r="P443" i="14"/>
  <c r="BI442" i="14"/>
  <c r="BH442" i="14"/>
  <c r="BG442" i="14"/>
  <c r="BE442" i="14"/>
  <c r="T442" i="14"/>
  <c r="R442" i="14"/>
  <c r="P442" i="14"/>
  <c r="BI441" i="14"/>
  <c r="BH441" i="14"/>
  <c r="BG441" i="14"/>
  <c r="BE441" i="14"/>
  <c r="T441" i="14"/>
  <c r="R441" i="14"/>
  <c r="P441" i="14"/>
  <c r="BI440" i="14"/>
  <c r="BH440" i="14"/>
  <c r="BG440" i="14"/>
  <c r="BE440" i="14"/>
  <c r="T440" i="14"/>
  <c r="R440" i="14"/>
  <c r="P440" i="14"/>
  <c r="BI439" i="14"/>
  <c r="BH439" i="14"/>
  <c r="BG439" i="14"/>
  <c r="BE439" i="14"/>
  <c r="T439" i="14"/>
  <c r="R439" i="14"/>
  <c r="P439" i="14"/>
  <c r="BI438" i="14"/>
  <c r="BH438" i="14"/>
  <c r="BG438" i="14"/>
  <c r="BE438" i="14"/>
  <c r="T438" i="14"/>
  <c r="R438" i="14"/>
  <c r="P438" i="14"/>
  <c r="BI437" i="14"/>
  <c r="BH437" i="14"/>
  <c r="BG437" i="14"/>
  <c r="BE437" i="14"/>
  <c r="T437" i="14"/>
  <c r="R437" i="14"/>
  <c r="P437" i="14"/>
  <c r="BI436" i="14"/>
  <c r="BH436" i="14"/>
  <c r="BG436" i="14"/>
  <c r="BE436" i="14"/>
  <c r="T436" i="14"/>
  <c r="R436" i="14"/>
  <c r="P436" i="14"/>
  <c r="BI435" i="14"/>
  <c r="BH435" i="14"/>
  <c r="BG435" i="14"/>
  <c r="BE435" i="14"/>
  <c r="T435" i="14"/>
  <c r="R435" i="14"/>
  <c r="P435" i="14"/>
  <c r="BI434" i="14"/>
  <c r="BH434" i="14"/>
  <c r="BG434" i="14"/>
  <c r="BE434" i="14"/>
  <c r="T434" i="14"/>
  <c r="R434" i="14"/>
  <c r="P434" i="14"/>
  <c r="BI433" i="14"/>
  <c r="BH433" i="14"/>
  <c r="BG433" i="14"/>
  <c r="BE433" i="14"/>
  <c r="T433" i="14"/>
  <c r="R433" i="14"/>
  <c r="P433" i="14"/>
  <c r="BI432" i="14"/>
  <c r="BH432" i="14"/>
  <c r="BG432" i="14"/>
  <c r="BE432" i="14"/>
  <c r="T432" i="14"/>
  <c r="R432" i="14"/>
  <c r="P432" i="14"/>
  <c r="BI431" i="14"/>
  <c r="BH431" i="14"/>
  <c r="BG431" i="14"/>
  <c r="BE431" i="14"/>
  <c r="T431" i="14"/>
  <c r="R431" i="14"/>
  <c r="P431" i="14"/>
  <c r="BI430" i="14"/>
  <c r="BH430" i="14"/>
  <c r="BG430" i="14"/>
  <c r="BE430" i="14"/>
  <c r="T430" i="14"/>
  <c r="R430" i="14"/>
  <c r="P430" i="14"/>
  <c r="BI429" i="14"/>
  <c r="BH429" i="14"/>
  <c r="BG429" i="14"/>
  <c r="BE429" i="14"/>
  <c r="T429" i="14"/>
  <c r="R429" i="14"/>
  <c r="P429" i="14"/>
  <c r="BI428" i="14"/>
  <c r="BH428" i="14"/>
  <c r="BG428" i="14"/>
  <c r="BE428" i="14"/>
  <c r="T428" i="14"/>
  <c r="R428" i="14"/>
  <c r="P428" i="14"/>
  <c r="BI427" i="14"/>
  <c r="BH427" i="14"/>
  <c r="BG427" i="14"/>
  <c r="BE427" i="14"/>
  <c r="T427" i="14"/>
  <c r="R427" i="14"/>
  <c r="P427" i="14"/>
  <c r="BI426" i="14"/>
  <c r="BH426" i="14"/>
  <c r="BG426" i="14"/>
  <c r="BE426" i="14"/>
  <c r="T426" i="14"/>
  <c r="R426" i="14"/>
  <c r="P426" i="14"/>
  <c r="BI425" i="14"/>
  <c r="BH425" i="14"/>
  <c r="BG425" i="14"/>
  <c r="BE425" i="14"/>
  <c r="T425" i="14"/>
  <c r="R425" i="14"/>
  <c r="P425" i="14"/>
  <c r="BI424" i="14"/>
  <c r="BH424" i="14"/>
  <c r="BG424" i="14"/>
  <c r="BE424" i="14"/>
  <c r="T424" i="14"/>
  <c r="R424" i="14"/>
  <c r="P424" i="14"/>
  <c r="BI423" i="14"/>
  <c r="BH423" i="14"/>
  <c r="BG423" i="14"/>
  <c r="BE423" i="14"/>
  <c r="T423" i="14"/>
  <c r="R423" i="14"/>
  <c r="P423" i="14"/>
  <c r="BI422" i="14"/>
  <c r="BH422" i="14"/>
  <c r="BG422" i="14"/>
  <c r="BE422" i="14"/>
  <c r="T422" i="14"/>
  <c r="R422" i="14"/>
  <c r="P422" i="14"/>
  <c r="BI421" i="14"/>
  <c r="BH421" i="14"/>
  <c r="BG421" i="14"/>
  <c r="BE421" i="14"/>
  <c r="T421" i="14"/>
  <c r="R421" i="14"/>
  <c r="P421" i="14"/>
  <c r="BI420" i="14"/>
  <c r="BH420" i="14"/>
  <c r="BG420" i="14"/>
  <c r="BE420" i="14"/>
  <c r="T420" i="14"/>
  <c r="R420" i="14"/>
  <c r="P420" i="14"/>
  <c r="BI418" i="14"/>
  <c r="BH418" i="14"/>
  <c r="BG418" i="14"/>
  <c r="BE418" i="14"/>
  <c r="T418" i="14"/>
  <c r="R418" i="14"/>
  <c r="P418" i="14"/>
  <c r="BI417" i="14"/>
  <c r="BH417" i="14"/>
  <c r="BG417" i="14"/>
  <c r="BE417" i="14"/>
  <c r="T417" i="14"/>
  <c r="R417" i="14"/>
  <c r="P417" i="14"/>
  <c r="BI416" i="14"/>
  <c r="BH416" i="14"/>
  <c r="BG416" i="14"/>
  <c r="BE416" i="14"/>
  <c r="T416" i="14"/>
  <c r="R416" i="14"/>
  <c r="P416" i="14"/>
  <c r="BI415" i="14"/>
  <c r="BH415" i="14"/>
  <c r="BG415" i="14"/>
  <c r="BE415" i="14"/>
  <c r="T415" i="14"/>
  <c r="R415" i="14"/>
  <c r="P415" i="14"/>
  <c r="BI414" i="14"/>
  <c r="BH414" i="14"/>
  <c r="BG414" i="14"/>
  <c r="BE414" i="14"/>
  <c r="T414" i="14"/>
  <c r="R414" i="14"/>
  <c r="P414" i="14"/>
  <c r="BI413" i="14"/>
  <c r="BH413" i="14"/>
  <c r="BG413" i="14"/>
  <c r="BE413" i="14"/>
  <c r="T413" i="14"/>
  <c r="R413" i="14"/>
  <c r="P413" i="14"/>
  <c r="BI412" i="14"/>
  <c r="BH412" i="14"/>
  <c r="BG412" i="14"/>
  <c r="BE412" i="14"/>
  <c r="T412" i="14"/>
  <c r="R412" i="14"/>
  <c r="P412" i="14"/>
  <c r="BI411" i="14"/>
  <c r="BH411" i="14"/>
  <c r="BG411" i="14"/>
  <c r="BE411" i="14"/>
  <c r="T411" i="14"/>
  <c r="R411" i="14"/>
  <c r="P411" i="14"/>
  <c r="BI410" i="14"/>
  <c r="BH410" i="14"/>
  <c r="BG410" i="14"/>
  <c r="BE410" i="14"/>
  <c r="T410" i="14"/>
  <c r="R410" i="14"/>
  <c r="P410" i="14"/>
  <c r="BI409" i="14"/>
  <c r="BH409" i="14"/>
  <c r="BG409" i="14"/>
  <c r="BE409" i="14"/>
  <c r="T409" i="14"/>
  <c r="R409" i="14"/>
  <c r="P409" i="14"/>
  <c r="BI408" i="14"/>
  <c r="BH408" i="14"/>
  <c r="BG408" i="14"/>
  <c r="BE408" i="14"/>
  <c r="T408" i="14"/>
  <c r="R408" i="14"/>
  <c r="P408" i="14"/>
  <c r="BI407" i="14"/>
  <c r="BH407" i="14"/>
  <c r="BG407" i="14"/>
  <c r="BE407" i="14"/>
  <c r="T407" i="14"/>
  <c r="R407" i="14"/>
  <c r="P407" i="14"/>
  <c r="BI405" i="14"/>
  <c r="BH405" i="14"/>
  <c r="BG405" i="14"/>
  <c r="BE405" i="14"/>
  <c r="T405" i="14"/>
  <c r="R405" i="14"/>
  <c r="P405" i="14"/>
  <c r="BI404" i="14"/>
  <c r="BH404" i="14"/>
  <c r="BG404" i="14"/>
  <c r="BE404" i="14"/>
  <c r="T404" i="14"/>
  <c r="R404" i="14"/>
  <c r="P404" i="14"/>
  <c r="BI403" i="14"/>
  <c r="BH403" i="14"/>
  <c r="BG403" i="14"/>
  <c r="BE403" i="14"/>
  <c r="T403" i="14"/>
  <c r="R403" i="14"/>
  <c r="P403" i="14"/>
  <c r="BI402" i="14"/>
  <c r="BH402" i="14"/>
  <c r="BG402" i="14"/>
  <c r="BE402" i="14"/>
  <c r="T402" i="14"/>
  <c r="R402" i="14"/>
  <c r="P402" i="14"/>
  <c r="BI401" i="14"/>
  <c r="BH401" i="14"/>
  <c r="BG401" i="14"/>
  <c r="BE401" i="14"/>
  <c r="T401" i="14"/>
  <c r="R401" i="14"/>
  <c r="P401" i="14"/>
  <c r="BI400" i="14"/>
  <c r="BH400" i="14"/>
  <c r="BG400" i="14"/>
  <c r="BE400" i="14"/>
  <c r="T400" i="14"/>
  <c r="R400" i="14"/>
  <c r="P400" i="14"/>
  <c r="BI399" i="14"/>
  <c r="BH399" i="14"/>
  <c r="BG399" i="14"/>
  <c r="BE399" i="14"/>
  <c r="T399" i="14"/>
  <c r="R399" i="14"/>
  <c r="P399" i="14"/>
  <c r="BI398" i="14"/>
  <c r="BH398" i="14"/>
  <c r="BG398" i="14"/>
  <c r="BE398" i="14"/>
  <c r="T398" i="14"/>
  <c r="R398" i="14"/>
  <c r="P398" i="14"/>
  <c r="BI397" i="14"/>
  <c r="BH397" i="14"/>
  <c r="BG397" i="14"/>
  <c r="BE397" i="14"/>
  <c r="T397" i="14"/>
  <c r="R397" i="14"/>
  <c r="P397" i="14"/>
  <c r="BI396" i="14"/>
  <c r="BH396" i="14"/>
  <c r="BG396" i="14"/>
  <c r="BE396" i="14"/>
  <c r="T396" i="14"/>
  <c r="R396" i="14"/>
  <c r="P396" i="14"/>
  <c r="BI395" i="14"/>
  <c r="BH395" i="14"/>
  <c r="BG395" i="14"/>
  <c r="BE395" i="14"/>
  <c r="T395" i="14"/>
  <c r="R395" i="14"/>
  <c r="P395" i="14"/>
  <c r="BI394" i="14"/>
  <c r="BH394" i="14"/>
  <c r="BG394" i="14"/>
  <c r="BE394" i="14"/>
  <c r="T394" i="14"/>
  <c r="R394" i="14"/>
  <c r="P394" i="14"/>
  <c r="BI393" i="14"/>
  <c r="BH393" i="14"/>
  <c r="BG393" i="14"/>
  <c r="BE393" i="14"/>
  <c r="T393" i="14"/>
  <c r="R393" i="14"/>
  <c r="P393" i="14"/>
  <c r="BI392" i="14"/>
  <c r="BH392" i="14"/>
  <c r="BG392" i="14"/>
  <c r="BE392" i="14"/>
  <c r="T392" i="14"/>
  <c r="R392" i="14"/>
  <c r="P392" i="14"/>
  <c r="BI391" i="14"/>
  <c r="BH391" i="14"/>
  <c r="BG391" i="14"/>
  <c r="BE391" i="14"/>
  <c r="T391" i="14"/>
  <c r="R391" i="14"/>
  <c r="P391" i="14"/>
  <c r="BI390" i="14"/>
  <c r="BH390" i="14"/>
  <c r="BG390" i="14"/>
  <c r="BE390" i="14"/>
  <c r="T390" i="14"/>
  <c r="R390" i="14"/>
  <c r="P390" i="14"/>
  <c r="BI389" i="14"/>
  <c r="BH389" i="14"/>
  <c r="BG389" i="14"/>
  <c r="BE389" i="14"/>
  <c r="T389" i="14"/>
  <c r="R389" i="14"/>
  <c r="P389" i="14"/>
  <c r="BI388" i="14"/>
  <c r="BH388" i="14"/>
  <c r="BG388" i="14"/>
  <c r="BE388" i="14"/>
  <c r="T388" i="14"/>
  <c r="R388" i="14"/>
  <c r="P388" i="14"/>
  <c r="BI387" i="14"/>
  <c r="BH387" i="14"/>
  <c r="BG387" i="14"/>
  <c r="BE387" i="14"/>
  <c r="T387" i="14"/>
  <c r="R387" i="14"/>
  <c r="P387" i="14"/>
  <c r="BI386" i="14"/>
  <c r="BH386" i="14"/>
  <c r="BG386" i="14"/>
  <c r="BE386" i="14"/>
  <c r="T386" i="14"/>
  <c r="R386" i="14"/>
  <c r="P386" i="14"/>
  <c r="BI385" i="14"/>
  <c r="BH385" i="14"/>
  <c r="BG385" i="14"/>
  <c r="BE385" i="14"/>
  <c r="T385" i="14"/>
  <c r="R385" i="14"/>
  <c r="P385" i="14"/>
  <c r="BI384" i="14"/>
  <c r="BH384" i="14"/>
  <c r="BG384" i="14"/>
  <c r="BE384" i="14"/>
  <c r="T384" i="14"/>
  <c r="R384" i="14"/>
  <c r="P384" i="14"/>
  <c r="BI383" i="14"/>
  <c r="BH383" i="14"/>
  <c r="BG383" i="14"/>
  <c r="BE383" i="14"/>
  <c r="T383" i="14"/>
  <c r="R383" i="14"/>
  <c r="P383" i="14"/>
  <c r="BI382" i="14"/>
  <c r="BH382" i="14"/>
  <c r="BG382" i="14"/>
  <c r="BE382" i="14"/>
  <c r="T382" i="14"/>
  <c r="R382" i="14"/>
  <c r="P382" i="14"/>
  <c r="BI381" i="14"/>
  <c r="BH381" i="14"/>
  <c r="BG381" i="14"/>
  <c r="BE381" i="14"/>
  <c r="T381" i="14"/>
  <c r="R381" i="14"/>
  <c r="P381" i="14"/>
  <c r="BI380" i="14"/>
  <c r="BH380" i="14"/>
  <c r="BG380" i="14"/>
  <c r="BE380" i="14"/>
  <c r="T380" i="14"/>
  <c r="R380" i="14"/>
  <c r="P380" i="14"/>
  <c r="BI379" i="14"/>
  <c r="BH379" i="14"/>
  <c r="BG379" i="14"/>
  <c r="BE379" i="14"/>
  <c r="T379" i="14"/>
  <c r="R379" i="14"/>
  <c r="P379" i="14"/>
  <c r="BI378" i="14"/>
  <c r="BH378" i="14"/>
  <c r="BG378" i="14"/>
  <c r="BE378" i="14"/>
  <c r="T378" i="14"/>
  <c r="R378" i="14"/>
  <c r="P378" i="14"/>
  <c r="BI377" i="14"/>
  <c r="BH377" i="14"/>
  <c r="BG377" i="14"/>
  <c r="BE377" i="14"/>
  <c r="T377" i="14"/>
  <c r="R377" i="14"/>
  <c r="P377" i="14"/>
  <c r="BI376" i="14"/>
  <c r="BH376" i="14"/>
  <c r="BG376" i="14"/>
  <c r="BE376" i="14"/>
  <c r="T376" i="14"/>
  <c r="R376" i="14"/>
  <c r="P376" i="14"/>
  <c r="BI375" i="14"/>
  <c r="BH375" i="14"/>
  <c r="BG375" i="14"/>
  <c r="BE375" i="14"/>
  <c r="T375" i="14"/>
  <c r="R375" i="14"/>
  <c r="P375" i="14"/>
  <c r="BI374" i="14"/>
  <c r="BH374" i="14"/>
  <c r="BG374" i="14"/>
  <c r="BE374" i="14"/>
  <c r="T374" i="14"/>
  <c r="R374" i="14"/>
  <c r="P374" i="14"/>
  <c r="BI373" i="14"/>
  <c r="BH373" i="14"/>
  <c r="BG373" i="14"/>
  <c r="BE373" i="14"/>
  <c r="T373" i="14"/>
  <c r="R373" i="14"/>
  <c r="P373" i="14"/>
  <c r="BI372" i="14"/>
  <c r="BH372" i="14"/>
  <c r="BG372" i="14"/>
  <c r="BE372" i="14"/>
  <c r="T372" i="14"/>
  <c r="R372" i="14"/>
  <c r="P372" i="14"/>
  <c r="BI371" i="14"/>
  <c r="BH371" i="14"/>
  <c r="BG371" i="14"/>
  <c r="BE371" i="14"/>
  <c r="T371" i="14"/>
  <c r="R371" i="14"/>
  <c r="P371" i="14"/>
  <c r="BI370" i="14"/>
  <c r="BH370" i="14"/>
  <c r="BG370" i="14"/>
  <c r="BE370" i="14"/>
  <c r="T370" i="14"/>
  <c r="R370" i="14"/>
  <c r="P370" i="14"/>
  <c r="BI369" i="14"/>
  <c r="BH369" i="14"/>
  <c r="BG369" i="14"/>
  <c r="BE369" i="14"/>
  <c r="T369" i="14"/>
  <c r="R369" i="14"/>
  <c r="P369" i="14"/>
  <c r="BI368" i="14"/>
  <c r="BH368" i="14"/>
  <c r="BG368" i="14"/>
  <c r="BE368" i="14"/>
  <c r="T368" i="14"/>
  <c r="R368" i="14"/>
  <c r="P368" i="14"/>
  <c r="BI367" i="14"/>
  <c r="BH367" i="14"/>
  <c r="BG367" i="14"/>
  <c r="BE367" i="14"/>
  <c r="T367" i="14"/>
  <c r="R367" i="14"/>
  <c r="P367" i="14"/>
  <c r="BI366" i="14"/>
  <c r="BH366" i="14"/>
  <c r="BG366" i="14"/>
  <c r="BE366" i="14"/>
  <c r="T366" i="14"/>
  <c r="R366" i="14"/>
  <c r="P366" i="14"/>
  <c r="BI365" i="14"/>
  <c r="BH365" i="14"/>
  <c r="BG365" i="14"/>
  <c r="BE365" i="14"/>
  <c r="T365" i="14"/>
  <c r="R365" i="14"/>
  <c r="P365" i="14"/>
  <c r="BI363" i="14"/>
  <c r="BH363" i="14"/>
  <c r="BG363" i="14"/>
  <c r="BE363" i="14"/>
  <c r="T363" i="14"/>
  <c r="R363" i="14"/>
  <c r="P363" i="14"/>
  <c r="BI362" i="14"/>
  <c r="BH362" i="14"/>
  <c r="BG362" i="14"/>
  <c r="BE362" i="14"/>
  <c r="T362" i="14"/>
  <c r="R362" i="14"/>
  <c r="P362" i="14"/>
  <c r="BI361" i="14"/>
  <c r="BH361" i="14"/>
  <c r="BG361" i="14"/>
  <c r="BE361" i="14"/>
  <c r="T361" i="14"/>
  <c r="R361" i="14"/>
  <c r="P361" i="14"/>
  <c r="BI360" i="14"/>
  <c r="BH360" i="14"/>
  <c r="BG360" i="14"/>
  <c r="BE360" i="14"/>
  <c r="T360" i="14"/>
  <c r="R360" i="14"/>
  <c r="P360" i="14"/>
  <c r="BI359" i="14"/>
  <c r="BH359" i="14"/>
  <c r="BG359" i="14"/>
  <c r="BE359" i="14"/>
  <c r="T359" i="14"/>
  <c r="R359" i="14"/>
  <c r="P359" i="14"/>
  <c r="BI358" i="14"/>
  <c r="BH358" i="14"/>
  <c r="BG358" i="14"/>
  <c r="BE358" i="14"/>
  <c r="T358" i="14"/>
  <c r="R358" i="14"/>
  <c r="P358" i="14"/>
  <c r="BI357" i="14"/>
  <c r="BH357" i="14"/>
  <c r="BG357" i="14"/>
  <c r="BE357" i="14"/>
  <c r="T357" i="14"/>
  <c r="R357" i="14"/>
  <c r="P357" i="14"/>
  <c r="BI356" i="14"/>
  <c r="BH356" i="14"/>
  <c r="BG356" i="14"/>
  <c r="BE356" i="14"/>
  <c r="T356" i="14"/>
  <c r="R356" i="14"/>
  <c r="P356" i="14"/>
  <c r="BI355" i="14"/>
  <c r="BH355" i="14"/>
  <c r="BG355" i="14"/>
  <c r="BE355" i="14"/>
  <c r="T355" i="14"/>
  <c r="R355" i="14"/>
  <c r="P355" i="14"/>
  <c r="BI354" i="14"/>
  <c r="BH354" i="14"/>
  <c r="BG354" i="14"/>
  <c r="BE354" i="14"/>
  <c r="T354" i="14"/>
  <c r="R354" i="14"/>
  <c r="P354" i="14"/>
  <c r="BI353" i="14"/>
  <c r="BH353" i="14"/>
  <c r="BG353" i="14"/>
  <c r="BE353" i="14"/>
  <c r="T353" i="14"/>
  <c r="R353" i="14"/>
  <c r="P353" i="14"/>
  <c r="BI352" i="14"/>
  <c r="BH352" i="14"/>
  <c r="BG352" i="14"/>
  <c r="BE352" i="14"/>
  <c r="T352" i="14"/>
  <c r="R352" i="14"/>
  <c r="P352" i="14"/>
  <c r="BI351" i="14"/>
  <c r="BH351" i="14"/>
  <c r="BG351" i="14"/>
  <c r="BE351" i="14"/>
  <c r="T351" i="14"/>
  <c r="R351" i="14"/>
  <c r="P351" i="14"/>
  <c r="BI350" i="14"/>
  <c r="BH350" i="14"/>
  <c r="BG350" i="14"/>
  <c r="BE350" i="14"/>
  <c r="T350" i="14"/>
  <c r="R350" i="14"/>
  <c r="P350" i="14"/>
  <c r="BI349" i="14"/>
  <c r="BH349" i="14"/>
  <c r="BG349" i="14"/>
  <c r="BE349" i="14"/>
  <c r="T349" i="14"/>
  <c r="R349" i="14"/>
  <c r="P349" i="14"/>
  <c r="BI348" i="14"/>
  <c r="BH348" i="14"/>
  <c r="BG348" i="14"/>
  <c r="BE348" i="14"/>
  <c r="T348" i="14"/>
  <c r="R348" i="14"/>
  <c r="P348" i="14"/>
  <c r="BI347" i="14"/>
  <c r="BH347" i="14"/>
  <c r="BG347" i="14"/>
  <c r="BE347" i="14"/>
  <c r="T347" i="14"/>
  <c r="R347" i="14"/>
  <c r="P347" i="14"/>
  <c r="BI345" i="14"/>
  <c r="BH345" i="14"/>
  <c r="BG345" i="14"/>
  <c r="BE345" i="14"/>
  <c r="T345" i="14"/>
  <c r="R345" i="14"/>
  <c r="P345" i="14"/>
  <c r="BI344" i="14"/>
  <c r="BH344" i="14"/>
  <c r="BG344" i="14"/>
  <c r="BE344" i="14"/>
  <c r="T344" i="14"/>
  <c r="R344" i="14"/>
  <c r="P344" i="14"/>
  <c r="BI343" i="14"/>
  <c r="BH343" i="14"/>
  <c r="BG343" i="14"/>
  <c r="BE343" i="14"/>
  <c r="T343" i="14"/>
  <c r="R343" i="14"/>
  <c r="P343" i="14"/>
  <c r="BI342" i="14"/>
  <c r="BH342" i="14"/>
  <c r="BG342" i="14"/>
  <c r="BE342" i="14"/>
  <c r="T342" i="14"/>
  <c r="R342" i="14"/>
  <c r="P342" i="14"/>
  <c r="BI341" i="14"/>
  <c r="BH341" i="14"/>
  <c r="BG341" i="14"/>
  <c r="BE341" i="14"/>
  <c r="T341" i="14"/>
  <c r="R341" i="14"/>
  <c r="P341" i="14"/>
  <c r="BI340" i="14"/>
  <c r="BH340" i="14"/>
  <c r="BG340" i="14"/>
  <c r="BE340" i="14"/>
  <c r="T340" i="14"/>
  <c r="R340" i="14"/>
  <c r="P340" i="14"/>
  <c r="BI339" i="14"/>
  <c r="BH339" i="14"/>
  <c r="BG339" i="14"/>
  <c r="BE339" i="14"/>
  <c r="T339" i="14"/>
  <c r="R339" i="14"/>
  <c r="P339" i="14"/>
  <c r="BI338" i="14"/>
  <c r="BH338" i="14"/>
  <c r="BG338" i="14"/>
  <c r="BE338" i="14"/>
  <c r="T338" i="14"/>
  <c r="R338" i="14"/>
  <c r="P338" i="14"/>
  <c r="BI337" i="14"/>
  <c r="BH337" i="14"/>
  <c r="BG337" i="14"/>
  <c r="BE337" i="14"/>
  <c r="T337" i="14"/>
  <c r="R337" i="14"/>
  <c r="P337" i="14"/>
  <c r="BI336" i="14"/>
  <c r="BH336" i="14"/>
  <c r="BG336" i="14"/>
  <c r="BE336" i="14"/>
  <c r="T336" i="14"/>
  <c r="R336" i="14"/>
  <c r="P336" i="14"/>
  <c r="BI335" i="14"/>
  <c r="BH335" i="14"/>
  <c r="BG335" i="14"/>
  <c r="BE335" i="14"/>
  <c r="T335" i="14"/>
  <c r="R335" i="14"/>
  <c r="P335" i="14"/>
  <c r="BI334" i="14"/>
  <c r="BH334" i="14"/>
  <c r="BG334" i="14"/>
  <c r="BE334" i="14"/>
  <c r="T334" i="14"/>
  <c r="R334" i="14"/>
  <c r="P334" i="14"/>
  <c r="BI332" i="14"/>
  <c r="BH332" i="14"/>
  <c r="BG332" i="14"/>
  <c r="BE332" i="14"/>
  <c r="T332" i="14"/>
  <c r="R332" i="14"/>
  <c r="P332" i="14"/>
  <c r="BI331" i="14"/>
  <c r="BH331" i="14"/>
  <c r="BG331" i="14"/>
  <c r="BE331" i="14"/>
  <c r="T331" i="14"/>
  <c r="R331" i="14"/>
  <c r="P331" i="14"/>
  <c r="BI330" i="14"/>
  <c r="BH330" i="14"/>
  <c r="BG330" i="14"/>
  <c r="BE330" i="14"/>
  <c r="T330" i="14"/>
  <c r="R330" i="14"/>
  <c r="P330" i="14"/>
  <c r="BI329" i="14"/>
  <c r="BH329" i="14"/>
  <c r="BG329" i="14"/>
  <c r="BE329" i="14"/>
  <c r="T329" i="14"/>
  <c r="R329" i="14"/>
  <c r="P329" i="14"/>
  <c r="BI328" i="14"/>
  <c r="BH328" i="14"/>
  <c r="BG328" i="14"/>
  <c r="BE328" i="14"/>
  <c r="T328" i="14"/>
  <c r="R328" i="14"/>
  <c r="P328" i="14"/>
  <c r="BI327" i="14"/>
  <c r="BH327" i="14"/>
  <c r="BG327" i="14"/>
  <c r="BE327" i="14"/>
  <c r="T327" i="14"/>
  <c r="R327" i="14"/>
  <c r="P327" i="14"/>
  <c r="BI326" i="14"/>
  <c r="BH326" i="14"/>
  <c r="BG326" i="14"/>
  <c r="BE326" i="14"/>
  <c r="T326" i="14"/>
  <c r="R326" i="14"/>
  <c r="P326" i="14"/>
  <c r="BI325" i="14"/>
  <c r="BH325" i="14"/>
  <c r="BG325" i="14"/>
  <c r="BE325" i="14"/>
  <c r="T325" i="14"/>
  <c r="R325" i="14"/>
  <c r="P325" i="14"/>
  <c r="BI324" i="14"/>
  <c r="BH324" i="14"/>
  <c r="BG324" i="14"/>
  <c r="BE324" i="14"/>
  <c r="T324" i="14"/>
  <c r="R324" i="14"/>
  <c r="P324" i="14"/>
  <c r="BI323" i="14"/>
  <c r="BH323" i="14"/>
  <c r="BG323" i="14"/>
  <c r="BE323" i="14"/>
  <c r="T323" i="14"/>
  <c r="R323" i="14"/>
  <c r="P323" i="14"/>
  <c r="BI322" i="14"/>
  <c r="BH322" i="14"/>
  <c r="BG322" i="14"/>
  <c r="BE322" i="14"/>
  <c r="T322" i="14"/>
  <c r="R322" i="14"/>
  <c r="P322" i="14"/>
  <c r="BI321" i="14"/>
  <c r="BH321" i="14"/>
  <c r="BG321" i="14"/>
  <c r="BE321" i="14"/>
  <c r="T321" i="14"/>
  <c r="R321" i="14"/>
  <c r="P321" i="14"/>
  <c r="BI320" i="14"/>
  <c r="BH320" i="14"/>
  <c r="BG320" i="14"/>
  <c r="BE320" i="14"/>
  <c r="T320" i="14"/>
  <c r="R320" i="14"/>
  <c r="P320" i="14"/>
  <c r="BI319" i="14"/>
  <c r="BH319" i="14"/>
  <c r="BG319" i="14"/>
  <c r="BE319" i="14"/>
  <c r="T319" i="14"/>
  <c r="R319" i="14"/>
  <c r="P319" i="14"/>
  <c r="BI318" i="14"/>
  <c r="BH318" i="14"/>
  <c r="BG318" i="14"/>
  <c r="BE318" i="14"/>
  <c r="T318" i="14"/>
  <c r="R318" i="14"/>
  <c r="P318" i="14"/>
  <c r="BI317" i="14"/>
  <c r="BH317" i="14"/>
  <c r="BG317" i="14"/>
  <c r="BE317" i="14"/>
  <c r="T317" i="14"/>
  <c r="R317" i="14"/>
  <c r="P317" i="14"/>
  <c r="BI316" i="14"/>
  <c r="BH316" i="14"/>
  <c r="BG316" i="14"/>
  <c r="BE316" i="14"/>
  <c r="T316" i="14"/>
  <c r="R316" i="14"/>
  <c r="P316" i="14"/>
  <c r="BI315" i="14"/>
  <c r="BH315" i="14"/>
  <c r="BG315" i="14"/>
  <c r="BE315" i="14"/>
  <c r="T315" i="14"/>
  <c r="R315" i="14"/>
  <c r="P315" i="14"/>
  <c r="BI314" i="14"/>
  <c r="BH314" i="14"/>
  <c r="BG314" i="14"/>
  <c r="BE314" i="14"/>
  <c r="T314" i="14"/>
  <c r="R314" i="14"/>
  <c r="P314" i="14"/>
  <c r="BI313" i="14"/>
  <c r="BH313" i="14"/>
  <c r="BG313" i="14"/>
  <c r="BE313" i="14"/>
  <c r="T313" i="14"/>
  <c r="R313" i="14"/>
  <c r="P313" i="14"/>
  <c r="BI312" i="14"/>
  <c r="BH312" i="14"/>
  <c r="BG312" i="14"/>
  <c r="BE312" i="14"/>
  <c r="T312" i="14"/>
  <c r="R312" i="14"/>
  <c r="P312" i="14"/>
  <c r="BI311" i="14"/>
  <c r="BH311" i="14"/>
  <c r="BG311" i="14"/>
  <c r="BE311" i="14"/>
  <c r="T311" i="14"/>
  <c r="R311" i="14"/>
  <c r="P311" i="14"/>
  <c r="BI310" i="14"/>
  <c r="BH310" i="14"/>
  <c r="BG310" i="14"/>
  <c r="BE310" i="14"/>
  <c r="T310" i="14"/>
  <c r="R310" i="14"/>
  <c r="P310" i="14"/>
  <c r="BI309" i="14"/>
  <c r="BH309" i="14"/>
  <c r="BG309" i="14"/>
  <c r="BE309" i="14"/>
  <c r="T309" i="14"/>
  <c r="R309" i="14"/>
  <c r="P309" i="14"/>
  <c r="BI308" i="14"/>
  <c r="BH308" i="14"/>
  <c r="BG308" i="14"/>
  <c r="BE308" i="14"/>
  <c r="T308" i="14"/>
  <c r="R308" i="14"/>
  <c r="P308" i="14"/>
  <c r="BI307" i="14"/>
  <c r="BH307" i="14"/>
  <c r="BG307" i="14"/>
  <c r="BE307" i="14"/>
  <c r="T307" i="14"/>
  <c r="R307" i="14"/>
  <c r="P307" i="14"/>
  <c r="BI306" i="14"/>
  <c r="BH306" i="14"/>
  <c r="BG306" i="14"/>
  <c r="BE306" i="14"/>
  <c r="T306" i="14"/>
  <c r="R306" i="14"/>
  <c r="P306" i="14"/>
  <c r="BI305" i="14"/>
  <c r="BH305" i="14"/>
  <c r="BG305" i="14"/>
  <c r="BE305" i="14"/>
  <c r="T305" i="14"/>
  <c r="R305" i="14"/>
  <c r="P305" i="14"/>
  <c r="BI304" i="14"/>
  <c r="BH304" i="14"/>
  <c r="BG304" i="14"/>
  <c r="BE304" i="14"/>
  <c r="T304" i="14"/>
  <c r="R304" i="14"/>
  <c r="P304" i="14"/>
  <c r="BI303" i="14"/>
  <c r="BH303" i="14"/>
  <c r="BG303" i="14"/>
  <c r="BE303" i="14"/>
  <c r="T303" i="14"/>
  <c r="R303" i="14"/>
  <c r="P303" i="14"/>
  <c r="BI302" i="14"/>
  <c r="BH302" i="14"/>
  <c r="BG302" i="14"/>
  <c r="BE302" i="14"/>
  <c r="T302" i="14"/>
  <c r="R302" i="14"/>
  <c r="P302" i="14"/>
  <c r="BI301" i="14"/>
  <c r="BH301" i="14"/>
  <c r="BG301" i="14"/>
  <c r="BE301" i="14"/>
  <c r="T301" i="14"/>
  <c r="R301" i="14"/>
  <c r="P301" i="14"/>
  <c r="BI300" i="14"/>
  <c r="BH300" i="14"/>
  <c r="BG300" i="14"/>
  <c r="BE300" i="14"/>
  <c r="T300" i="14"/>
  <c r="R300" i="14"/>
  <c r="P300" i="14"/>
  <c r="BI299" i="14"/>
  <c r="BH299" i="14"/>
  <c r="BG299" i="14"/>
  <c r="BE299" i="14"/>
  <c r="T299" i="14"/>
  <c r="R299" i="14"/>
  <c r="P299" i="14"/>
  <c r="BI298" i="14"/>
  <c r="BH298" i="14"/>
  <c r="BG298" i="14"/>
  <c r="BE298" i="14"/>
  <c r="T298" i="14"/>
  <c r="R298" i="14"/>
  <c r="P298" i="14"/>
  <c r="BI297" i="14"/>
  <c r="BH297" i="14"/>
  <c r="BG297" i="14"/>
  <c r="BE297" i="14"/>
  <c r="T297" i="14"/>
  <c r="R297" i="14"/>
  <c r="P297" i="14"/>
  <c r="BI296" i="14"/>
  <c r="BH296" i="14"/>
  <c r="BG296" i="14"/>
  <c r="BE296" i="14"/>
  <c r="T296" i="14"/>
  <c r="R296" i="14"/>
  <c r="P296" i="14"/>
  <c r="BI295" i="14"/>
  <c r="BH295" i="14"/>
  <c r="BG295" i="14"/>
  <c r="BE295" i="14"/>
  <c r="T295" i="14"/>
  <c r="R295" i="14"/>
  <c r="P295" i="14"/>
  <c r="BI294" i="14"/>
  <c r="BH294" i="14"/>
  <c r="BG294" i="14"/>
  <c r="BE294" i="14"/>
  <c r="T294" i="14"/>
  <c r="R294" i="14"/>
  <c r="P294" i="14"/>
  <c r="BI293" i="14"/>
  <c r="BH293" i="14"/>
  <c r="BG293" i="14"/>
  <c r="BE293" i="14"/>
  <c r="T293" i="14"/>
  <c r="R293" i="14"/>
  <c r="P293" i="14"/>
  <c r="BI292" i="14"/>
  <c r="BH292" i="14"/>
  <c r="BG292" i="14"/>
  <c r="BE292" i="14"/>
  <c r="T292" i="14"/>
  <c r="R292" i="14"/>
  <c r="P292" i="14"/>
  <c r="BI290" i="14"/>
  <c r="BH290" i="14"/>
  <c r="BG290" i="14"/>
  <c r="BE290" i="14"/>
  <c r="T290" i="14"/>
  <c r="R290" i="14"/>
  <c r="P290" i="14"/>
  <c r="BI289" i="14"/>
  <c r="BH289" i="14"/>
  <c r="BG289" i="14"/>
  <c r="BE289" i="14"/>
  <c r="T289" i="14"/>
  <c r="R289" i="14"/>
  <c r="P289" i="14"/>
  <c r="BI288" i="14"/>
  <c r="BH288" i="14"/>
  <c r="BG288" i="14"/>
  <c r="BE288" i="14"/>
  <c r="T288" i="14"/>
  <c r="R288" i="14"/>
  <c r="P288" i="14"/>
  <c r="BI287" i="14"/>
  <c r="BH287" i="14"/>
  <c r="BG287" i="14"/>
  <c r="BE287" i="14"/>
  <c r="T287" i="14"/>
  <c r="R287" i="14"/>
  <c r="P287" i="14"/>
  <c r="BI286" i="14"/>
  <c r="BH286" i="14"/>
  <c r="BG286" i="14"/>
  <c r="BE286" i="14"/>
  <c r="T286" i="14"/>
  <c r="R286" i="14"/>
  <c r="P286" i="14"/>
  <c r="BI285" i="14"/>
  <c r="BH285" i="14"/>
  <c r="BG285" i="14"/>
  <c r="BE285" i="14"/>
  <c r="T285" i="14"/>
  <c r="R285" i="14"/>
  <c r="P285" i="14"/>
  <c r="BI284" i="14"/>
  <c r="BH284" i="14"/>
  <c r="BG284" i="14"/>
  <c r="BE284" i="14"/>
  <c r="T284" i="14"/>
  <c r="R284" i="14"/>
  <c r="P284" i="14"/>
  <c r="BI283" i="14"/>
  <c r="BH283" i="14"/>
  <c r="BG283" i="14"/>
  <c r="BE283" i="14"/>
  <c r="T283" i="14"/>
  <c r="R283" i="14"/>
  <c r="P283" i="14"/>
  <c r="BI282" i="14"/>
  <c r="BH282" i="14"/>
  <c r="BG282" i="14"/>
  <c r="BE282" i="14"/>
  <c r="T282" i="14"/>
  <c r="R282" i="14"/>
  <c r="P282" i="14"/>
  <c r="BI281" i="14"/>
  <c r="BH281" i="14"/>
  <c r="BG281" i="14"/>
  <c r="BE281" i="14"/>
  <c r="T281" i="14"/>
  <c r="R281" i="14"/>
  <c r="P281" i="14"/>
  <c r="BI280" i="14"/>
  <c r="BH280" i="14"/>
  <c r="BG280" i="14"/>
  <c r="BE280" i="14"/>
  <c r="T280" i="14"/>
  <c r="R280" i="14"/>
  <c r="P280" i="14"/>
  <c r="BI279" i="14"/>
  <c r="BH279" i="14"/>
  <c r="BG279" i="14"/>
  <c r="BE279" i="14"/>
  <c r="T279" i="14"/>
  <c r="R279" i="14"/>
  <c r="P279" i="14"/>
  <c r="BI278" i="14"/>
  <c r="BH278" i="14"/>
  <c r="BG278" i="14"/>
  <c r="BE278" i="14"/>
  <c r="T278" i="14"/>
  <c r="R278" i="14"/>
  <c r="P278" i="14"/>
  <c r="BI276" i="14"/>
  <c r="BH276" i="14"/>
  <c r="BG276" i="14"/>
  <c r="BE276" i="14"/>
  <c r="T276" i="14"/>
  <c r="R276" i="14"/>
  <c r="P276" i="14"/>
  <c r="BI275" i="14"/>
  <c r="BH275" i="14"/>
  <c r="BG275" i="14"/>
  <c r="BE275" i="14"/>
  <c r="T275" i="14"/>
  <c r="R275" i="14"/>
  <c r="P275" i="14"/>
  <c r="BI274" i="14"/>
  <c r="BH274" i="14"/>
  <c r="BG274" i="14"/>
  <c r="BE274" i="14"/>
  <c r="T274" i="14"/>
  <c r="R274" i="14"/>
  <c r="P274" i="14"/>
  <c r="BI273" i="14"/>
  <c r="BH273" i="14"/>
  <c r="BG273" i="14"/>
  <c r="BE273" i="14"/>
  <c r="T273" i="14"/>
  <c r="R273" i="14"/>
  <c r="P273" i="14"/>
  <c r="BI272" i="14"/>
  <c r="BH272" i="14"/>
  <c r="BG272" i="14"/>
  <c r="BE272" i="14"/>
  <c r="T272" i="14"/>
  <c r="R272" i="14"/>
  <c r="P272" i="14"/>
  <c r="BI271" i="14"/>
  <c r="BH271" i="14"/>
  <c r="BG271" i="14"/>
  <c r="BE271" i="14"/>
  <c r="T271" i="14"/>
  <c r="R271" i="14"/>
  <c r="P271" i="14"/>
  <c r="BI270" i="14"/>
  <c r="BH270" i="14"/>
  <c r="BG270" i="14"/>
  <c r="BE270" i="14"/>
  <c r="T270" i="14"/>
  <c r="R270" i="14"/>
  <c r="P270" i="14"/>
  <c r="BI269" i="14"/>
  <c r="BH269" i="14"/>
  <c r="BG269" i="14"/>
  <c r="BE269" i="14"/>
  <c r="T269" i="14"/>
  <c r="R269" i="14"/>
  <c r="P269" i="14"/>
  <c r="BI268" i="14"/>
  <c r="BH268" i="14"/>
  <c r="BG268" i="14"/>
  <c r="BE268" i="14"/>
  <c r="T268" i="14"/>
  <c r="R268" i="14"/>
  <c r="P268" i="14"/>
  <c r="BI267" i="14"/>
  <c r="BH267" i="14"/>
  <c r="BG267" i="14"/>
  <c r="BE267" i="14"/>
  <c r="T267" i="14"/>
  <c r="R267" i="14"/>
  <c r="P267" i="14"/>
  <c r="BI266" i="14"/>
  <c r="BH266" i="14"/>
  <c r="BG266" i="14"/>
  <c r="BE266" i="14"/>
  <c r="T266" i="14"/>
  <c r="R266" i="14"/>
  <c r="P266" i="14"/>
  <c r="BI265" i="14"/>
  <c r="BH265" i="14"/>
  <c r="BG265" i="14"/>
  <c r="BE265" i="14"/>
  <c r="T265" i="14"/>
  <c r="R265" i="14"/>
  <c r="P265" i="14"/>
  <c r="BI264" i="14"/>
  <c r="BH264" i="14"/>
  <c r="BG264" i="14"/>
  <c r="BE264" i="14"/>
  <c r="T264" i="14"/>
  <c r="R264" i="14"/>
  <c r="P264" i="14"/>
  <c r="BI263" i="14"/>
  <c r="BH263" i="14"/>
  <c r="BG263" i="14"/>
  <c r="BE263" i="14"/>
  <c r="T263" i="14"/>
  <c r="R263" i="14"/>
  <c r="P263" i="14"/>
  <c r="BI262" i="14"/>
  <c r="BH262" i="14"/>
  <c r="BG262" i="14"/>
  <c r="BE262" i="14"/>
  <c r="T262" i="14"/>
  <c r="R262" i="14"/>
  <c r="P262" i="14"/>
  <c r="BI261" i="14"/>
  <c r="BH261" i="14"/>
  <c r="BG261" i="14"/>
  <c r="BE261" i="14"/>
  <c r="T261" i="14"/>
  <c r="R261" i="14"/>
  <c r="P261" i="14"/>
  <c r="BI260" i="14"/>
  <c r="BH260" i="14"/>
  <c r="BG260" i="14"/>
  <c r="BE260" i="14"/>
  <c r="T260" i="14"/>
  <c r="R260" i="14"/>
  <c r="P260" i="14"/>
  <c r="BI258" i="14"/>
  <c r="BH258" i="14"/>
  <c r="BG258" i="14"/>
  <c r="BE258" i="14"/>
  <c r="T258" i="14"/>
  <c r="R258" i="14"/>
  <c r="P258" i="14"/>
  <c r="BI257" i="14"/>
  <c r="BH257" i="14"/>
  <c r="BG257" i="14"/>
  <c r="BE257" i="14"/>
  <c r="T257" i="14"/>
  <c r="R257" i="14"/>
  <c r="P257" i="14"/>
  <c r="BI256" i="14"/>
  <c r="BH256" i="14"/>
  <c r="BG256" i="14"/>
  <c r="BE256" i="14"/>
  <c r="T256" i="14"/>
  <c r="R256" i="14"/>
  <c r="P256" i="14"/>
  <c r="BI255" i="14"/>
  <c r="BH255" i="14"/>
  <c r="BG255" i="14"/>
  <c r="BE255" i="14"/>
  <c r="T255" i="14"/>
  <c r="R255" i="14"/>
  <c r="P255" i="14"/>
  <c r="BI254" i="14"/>
  <c r="BH254" i="14"/>
  <c r="BG254" i="14"/>
  <c r="BE254" i="14"/>
  <c r="T254" i="14"/>
  <c r="R254" i="14"/>
  <c r="P254" i="14"/>
  <c r="BI253" i="14"/>
  <c r="BH253" i="14"/>
  <c r="BG253" i="14"/>
  <c r="BE253" i="14"/>
  <c r="T253" i="14"/>
  <c r="R253" i="14"/>
  <c r="P253" i="14"/>
  <c r="BI252" i="14"/>
  <c r="BH252" i="14"/>
  <c r="BG252" i="14"/>
  <c r="BE252" i="14"/>
  <c r="T252" i="14"/>
  <c r="R252" i="14"/>
  <c r="P252" i="14"/>
  <c r="BI251" i="14"/>
  <c r="BH251" i="14"/>
  <c r="BG251" i="14"/>
  <c r="BE251" i="14"/>
  <c r="T251" i="14"/>
  <c r="R251" i="14"/>
  <c r="P251" i="14"/>
  <c r="BI250" i="14"/>
  <c r="BH250" i="14"/>
  <c r="BG250" i="14"/>
  <c r="BE250" i="14"/>
  <c r="T250" i="14"/>
  <c r="R250" i="14"/>
  <c r="P250" i="14"/>
  <c r="BI249" i="14"/>
  <c r="BH249" i="14"/>
  <c r="BG249" i="14"/>
  <c r="BE249" i="14"/>
  <c r="T249" i="14"/>
  <c r="R249" i="14"/>
  <c r="P249" i="14"/>
  <c r="BI248" i="14"/>
  <c r="BH248" i="14"/>
  <c r="BG248" i="14"/>
  <c r="BE248" i="14"/>
  <c r="T248" i="14"/>
  <c r="R248" i="14"/>
  <c r="P248" i="14"/>
  <c r="BI247" i="14"/>
  <c r="BH247" i="14"/>
  <c r="BG247" i="14"/>
  <c r="BE247" i="14"/>
  <c r="T247" i="14"/>
  <c r="R247" i="14"/>
  <c r="P247" i="14"/>
  <c r="BI245" i="14"/>
  <c r="BH245" i="14"/>
  <c r="BG245" i="14"/>
  <c r="BE245" i="14"/>
  <c r="T245" i="14"/>
  <c r="R245" i="14"/>
  <c r="P245" i="14"/>
  <c r="BI244" i="14"/>
  <c r="BH244" i="14"/>
  <c r="BG244" i="14"/>
  <c r="BE244" i="14"/>
  <c r="T244" i="14"/>
  <c r="R244" i="14"/>
  <c r="P244" i="14"/>
  <c r="BI243" i="14"/>
  <c r="BH243" i="14"/>
  <c r="BG243" i="14"/>
  <c r="BE243" i="14"/>
  <c r="T243" i="14"/>
  <c r="R243" i="14"/>
  <c r="P243" i="14"/>
  <c r="BI242" i="14"/>
  <c r="BH242" i="14"/>
  <c r="BG242" i="14"/>
  <c r="BE242" i="14"/>
  <c r="T242" i="14"/>
  <c r="R242" i="14"/>
  <c r="P242" i="14"/>
  <c r="BI241" i="14"/>
  <c r="BH241" i="14"/>
  <c r="BG241" i="14"/>
  <c r="BE241" i="14"/>
  <c r="T241" i="14"/>
  <c r="R241" i="14"/>
  <c r="P241" i="14"/>
  <c r="BI240" i="14"/>
  <c r="BH240" i="14"/>
  <c r="BG240" i="14"/>
  <c r="BE240" i="14"/>
  <c r="T240" i="14"/>
  <c r="R240" i="14"/>
  <c r="P240" i="14"/>
  <c r="BI239" i="14"/>
  <c r="BH239" i="14"/>
  <c r="BG239" i="14"/>
  <c r="BE239" i="14"/>
  <c r="T239" i="14"/>
  <c r="R239" i="14"/>
  <c r="P239" i="14"/>
  <c r="BI238" i="14"/>
  <c r="BH238" i="14"/>
  <c r="BG238" i="14"/>
  <c r="BE238" i="14"/>
  <c r="T238" i="14"/>
  <c r="R238" i="14"/>
  <c r="P238" i="14"/>
  <c r="BI237" i="14"/>
  <c r="BH237" i="14"/>
  <c r="BG237" i="14"/>
  <c r="BE237" i="14"/>
  <c r="T237" i="14"/>
  <c r="R237" i="14"/>
  <c r="P237" i="14"/>
  <c r="BI236" i="14"/>
  <c r="BH236" i="14"/>
  <c r="BG236" i="14"/>
  <c r="BE236" i="14"/>
  <c r="T236" i="14"/>
  <c r="R236" i="14"/>
  <c r="P236" i="14"/>
  <c r="BI235" i="14"/>
  <c r="BH235" i="14"/>
  <c r="BG235" i="14"/>
  <c r="BE235" i="14"/>
  <c r="T235" i="14"/>
  <c r="R235" i="14"/>
  <c r="P235" i="14"/>
  <c r="BI234" i="14"/>
  <c r="BH234" i="14"/>
  <c r="BG234" i="14"/>
  <c r="BE234" i="14"/>
  <c r="T234" i="14"/>
  <c r="R234" i="14"/>
  <c r="P234" i="14"/>
  <c r="BI233" i="14"/>
  <c r="BH233" i="14"/>
  <c r="BG233" i="14"/>
  <c r="BE233" i="14"/>
  <c r="T233" i="14"/>
  <c r="R233" i="14"/>
  <c r="P233" i="14"/>
  <c r="BI232" i="14"/>
  <c r="BH232" i="14"/>
  <c r="BG232" i="14"/>
  <c r="BE232" i="14"/>
  <c r="T232" i="14"/>
  <c r="R232" i="14"/>
  <c r="P232" i="14"/>
  <c r="BI231" i="14"/>
  <c r="BH231" i="14"/>
  <c r="BG231" i="14"/>
  <c r="BE231" i="14"/>
  <c r="T231" i="14"/>
  <c r="R231" i="14"/>
  <c r="P231" i="14"/>
  <c r="BI230" i="14"/>
  <c r="BH230" i="14"/>
  <c r="BG230" i="14"/>
  <c r="BE230" i="14"/>
  <c r="T230" i="14"/>
  <c r="R230" i="14"/>
  <c r="P230" i="14"/>
  <c r="BI229" i="14"/>
  <c r="BH229" i="14"/>
  <c r="BG229" i="14"/>
  <c r="BE229" i="14"/>
  <c r="T229" i="14"/>
  <c r="R229" i="14"/>
  <c r="P229" i="14"/>
  <c r="BI228" i="14"/>
  <c r="BH228" i="14"/>
  <c r="BG228" i="14"/>
  <c r="BE228" i="14"/>
  <c r="T228" i="14"/>
  <c r="R228" i="14"/>
  <c r="P228" i="14"/>
  <c r="BI227" i="14"/>
  <c r="BH227" i="14"/>
  <c r="BG227" i="14"/>
  <c r="BE227" i="14"/>
  <c r="T227" i="14"/>
  <c r="R227" i="14"/>
  <c r="P227" i="14"/>
  <c r="BI226" i="14"/>
  <c r="BH226" i="14"/>
  <c r="BG226" i="14"/>
  <c r="BE226" i="14"/>
  <c r="T226" i="14"/>
  <c r="R226" i="14"/>
  <c r="P226" i="14"/>
  <c r="BI225" i="14"/>
  <c r="BH225" i="14"/>
  <c r="BG225" i="14"/>
  <c r="BE225" i="14"/>
  <c r="T225" i="14"/>
  <c r="R225" i="14"/>
  <c r="P225" i="14"/>
  <c r="BI224" i="14"/>
  <c r="BH224" i="14"/>
  <c r="BG224" i="14"/>
  <c r="BE224" i="14"/>
  <c r="T224" i="14"/>
  <c r="R224" i="14"/>
  <c r="P224" i="14"/>
  <c r="BI223" i="14"/>
  <c r="BH223" i="14"/>
  <c r="BG223" i="14"/>
  <c r="BE223" i="14"/>
  <c r="T223" i="14"/>
  <c r="R223" i="14"/>
  <c r="P223" i="14"/>
  <c r="BI222" i="14"/>
  <c r="BH222" i="14"/>
  <c r="BG222" i="14"/>
  <c r="BE222" i="14"/>
  <c r="T222" i="14"/>
  <c r="R222" i="14"/>
  <c r="P222" i="14"/>
  <c r="BI221" i="14"/>
  <c r="BH221" i="14"/>
  <c r="BG221" i="14"/>
  <c r="BE221" i="14"/>
  <c r="T221" i="14"/>
  <c r="R221" i="14"/>
  <c r="P221" i="14"/>
  <c r="BI220" i="14"/>
  <c r="BH220" i="14"/>
  <c r="BG220" i="14"/>
  <c r="BE220" i="14"/>
  <c r="T220" i="14"/>
  <c r="R220" i="14"/>
  <c r="P220" i="14"/>
  <c r="BI219" i="14"/>
  <c r="BH219" i="14"/>
  <c r="BG219" i="14"/>
  <c r="BE219" i="14"/>
  <c r="T219" i="14"/>
  <c r="R219" i="14"/>
  <c r="P219" i="14"/>
  <c r="BI218" i="14"/>
  <c r="BH218" i="14"/>
  <c r="BG218" i="14"/>
  <c r="BE218" i="14"/>
  <c r="T218" i="14"/>
  <c r="R218" i="14"/>
  <c r="P218" i="14"/>
  <c r="BI217" i="14"/>
  <c r="BH217" i="14"/>
  <c r="BG217" i="14"/>
  <c r="BE217" i="14"/>
  <c r="T217" i="14"/>
  <c r="R217" i="14"/>
  <c r="P217" i="14"/>
  <c r="BI216" i="14"/>
  <c r="BH216" i="14"/>
  <c r="BG216" i="14"/>
  <c r="BE216" i="14"/>
  <c r="T216" i="14"/>
  <c r="R216" i="14"/>
  <c r="P216" i="14"/>
  <c r="BI215" i="14"/>
  <c r="BH215" i="14"/>
  <c r="BG215" i="14"/>
  <c r="BE215" i="14"/>
  <c r="T215" i="14"/>
  <c r="R215" i="14"/>
  <c r="P215" i="14"/>
  <c r="BI214" i="14"/>
  <c r="BH214" i="14"/>
  <c r="BG214" i="14"/>
  <c r="BE214" i="14"/>
  <c r="T214" i="14"/>
  <c r="R214" i="14"/>
  <c r="P214" i="14"/>
  <c r="BI213" i="14"/>
  <c r="BH213" i="14"/>
  <c r="BG213" i="14"/>
  <c r="BE213" i="14"/>
  <c r="T213" i="14"/>
  <c r="R213" i="14"/>
  <c r="P213" i="14"/>
  <c r="BI212" i="14"/>
  <c r="BH212" i="14"/>
  <c r="BG212" i="14"/>
  <c r="BE212" i="14"/>
  <c r="T212" i="14"/>
  <c r="R212" i="14"/>
  <c r="P212" i="14"/>
  <c r="BI211" i="14"/>
  <c r="BH211" i="14"/>
  <c r="BG211" i="14"/>
  <c r="BE211" i="14"/>
  <c r="T211" i="14"/>
  <c r="R211" i="14"/>
  <c r="P211" i="14"/>
  <c r="BI210" i="14"/>
  <c r="BH210" i="14"/>
  <c r="BG210" i="14"/>
  <c r="BE210" i="14"/>
  <c r="T210" i="14"/>
  <c r="R210" i="14"/>
  <c r="P210" i="14"/>
  <c r="BI209" i="14"/>
  <c r="BH209" i="14"/>
  <c r="BG209" i="14"/>
  <c r="BE209" i="14"/>
  <c r="T209" i="14"/>
  <c r="R209" i="14"/>
  <c r="P209" i="14"/>
  <c r="BI208" i="14"/>
  <c r="BH208" i="14"/>
  <c r="BG208" i="14"/>
  <c r="BE208" i="14"/>
  <c r="T208" i="14"/>
  <c r="R208" i="14"/>
  <c r="P208" i="14"/>
  <c r="BI207" i="14"/>
  <c r="BH207" i="14"/>
  <c r="BG207" i="14"/>
  <c r="BE207" i="14"/>
  <c r="T207" i="14"/>
  <c r="R207" i="14"/>
  <c r="P207" i="14"/>
  <c r="BI206" i="14"/>
  <c r="BH206" i="14"/>
  <c r="BG206" i="14"/>
  <c r="BE206" i="14"/>
  <c r="T206" i="14"/>
  <c r="R206" i="14"/>
  <c r="P206" i="14"/>
  <c r="BI205" i="14"/>
  <c r="BH205" i="14"/>
  <c r="BG205" i="14"/>
  <c r="BE205" i="14"/>
  <c r="T205" i="14"/>
  <c r="R205" i="14"/>
  <c r="P205" i="14"/>
  <c r="BI203" i="14"/>
  <c r="BH203" i="14"/>
  <c r="BG203" i="14"/>
  <c r="BE203" i="14"/>
  <c r="T203" i="14"/>
  <c r="R203" i="14"/>
  <c r="P203" i="14"/>
  <c r="BI202" i="14"/>
  <c r="BH202" i="14"/>
  <c r="BG202" i="14"/>
  <c r="BE202" i="14"/>
  <c r="T202" i="14"/>
  <c r="R202" i="14"/>
  <c r="P202" i="14"/>
  <c r="BI201" i="14"/>
  <c r="BH201" i="14"/>
  <c r="BG201" i="14"/>
  <c r="BE201" i="14"/>
  <c r="T201" i="14"/>
  <c r="R201" i="14"/>
  <c r="P201" i="14"/>
  <c r="BI200" i="14"/>
  <c r="BH200" i="14"/>
  <c r="BG200" i="14"/>
  <c r="BE200" i="14"/>
  <c r="T200" i="14"/>
  <c r="R200" i="14"/>
  <c r="P200" i="14"/>
  <c r="BI199" i="14"/>
  <c r="BH199" i="14"/>
  <c r="BG199" i="14"/>
  <c r="BE199" i="14"/>
  <c r="T199" i="14"/>
  <c r="R199" i="14"/>
  <c r="P199" i="14"/>
  <c r="BI198" i="14"/>
  <c r="BH198" i="14"/>
  <c r="BG198" i="14"/>
  <c r="BE198" i="14"/>
  <c r="T198" i="14"/>
  <c r="R198" i="14"/>
  <c r="P198" i="14"/>
  <c r="BI197" i="14"/>
  <c r="BH197" i="14"/>
  <c r="BG197" i="14"/>
  <c r="BE197" i="14"/>
  <c r="T197" i="14"/>
  <c r="R197" i="14"/>
  <c r="P197" i="14"/>
  <c r="BI196" i="14"/>
  <c r="BH196" i="14"/>
  <c r="BG196" i="14"/>
  <c r="BE196" i="14"/>
  <c r="T196" i="14"/>
  <c r="R196" i="14"/>
  <c r="P196" i="14"/>
  <c r="BI195" i="14"/>
  <c r="BH195" i="14"/>
  <c r="BG195" i="14"/>
  <c r="BE195" i="14"/>
  <c r="T195" i="14"/>
  <c r="R195" i="14"/>
  <c r="P195" i="14"/>
  <c r="BI194" i="14"/>
  <c r="BH194" i="14"/>
  <c r="BG194" i="14"/>
  <c r="BE194" i="14"/>
  <c r="T194" i="14"/>
  <c r="R194" i="14"/>
  <c r="P194" i="14"/>
  <c r="BI192" i="14"/>
  <c r="BH192" i="14"/>
  <c r="BG192" i="14"/>
  <c r="BE192" i="14"/>
  <c r="T192" i="14"/>
  <c r="R192" i="14"/>
  <c r="P192" i="14"/>
  <c r="BI191" i="14"/>
  <c r="BH191" i="14"/>
  <c r="BG191" i="14"/>
  <c r="BE191" i="14"/>
  <c r="T191" i="14"/>
  <c r="R191" i="14"/>
  <c r="P191" i="14"/>
  <c r="BI190" i="14"/>
  <c r="BH190" i="14"/>
  <c r="BG190" i="14"/>
  <c r="BE190" i="14"/>
  <c r="T190" i="14"/>
  <c r="R190" i="14"/>
  <c r="P190" i="14"/>
  <c r="BI189" i="14"/>
  <c r="BH189" i="14"/>
  <c r="BG189" i="14"/>
  <c r="BE189" i="14"/>
  <c r="T189" i="14"/>
  <c r="R189" i="14"/>
  <c r="P189" i="14"/>
  <c r="BI188" i="14"/>
  <c r="BH188" i="14"/>
  <c r="BG188" i="14"/>
  <c r="BE188" i="14"/>
  <c r="T188" i="14"/>
  <c r="R188" i="14"/>
  <c r="P188" i="14"/>
  <c r="BI187" i="14"/>
  <c r="BH187" i="14"/>
  <c r="BG187" i="14"/>
  <c r="BE187" i="14"/>
  <c r="T187" i="14"/>
  <c r="R187" i="14"/>
  <c r="P187" i="14"/>
  <c r="BI186" i="14"/>
  <c r="BH186" i="14"/>
  <c r="BG186" i="14"/>
  <c r="BE186" i="14"/>
  <c r="T186" i="14"/>
  <c r="R186" i="14"/>
  <c r="P186" i="14"/>
  <c r="BI185" i="14"/>
  <c r="BH185" i="14"/>
  <c r="BG185" i="14"/>
  <c r="BE185" i="14"/>
  <c r="T185" i="14"/>
  <c r="R185" i="14"/>
  <c r="P185" i="14"/>
  <c r="BI184" i="14"/>
  <c r="BH184" i="14"/>
  <c r="BG184" i="14"/>
  <c r="BE184" i="14"/>
  <c r="T184" i="14"/>
  <c r="R184" i="14"/>
  <c r="P184" i="14"/>
  <c r="BI183" i="14"/>
  <c r="BH183" i="14"/>
  <c r="BG183" i="14"/>
  <c r="BE183" i="14"/>
  <c r="T183" i="14"/>
  <c r="R183" i="14"/>
  <c r="P183" i="14"/>
  <c r="BI182" i="14"/>
  <c r="BH182" i="14"/>
  <c r="BG182" i="14"/>
  <c r="BE182" i="14"/>
  <c r="T182" i="14"/>
  <c r="R182" i="14"/>
  <c r="P182" i="14"/>
  <c r="BI181" i="14"/>
  <c r="BH181" i="14"/>
  <c r="BG181" i="14"/>
  <c r="BE181" i="14"/>
  <c r="T181" i="14"/>
  <c r="R181" i="14"/>
  <c r="P181" i="14"/>
  <c r="BI180" i="14"/>
  <c r="BH180" i="14"/>
  <c r="BG180" i="14"/>
  <c r="BE180" i="14"/>
  <c r="T180" i="14"/>
  <c r="R180" i="14"/>
  <c r="P180" i="14"/>
  <c r="BI179" i="14"/>
  <c r="BH179" i="14"/>
  <c r="BG179" i="14"/>
  <c r="BE179" i="14"/>
  <c r="T179" i="14"/>
  <c r="R179" i="14"/>
  <c r="P179" i="14"/>
  <c r="BI178" i="14"/>
  <c r="BH178" i="14"/>
  <c r="BG178" i="14"/>
  <c r="BE178" i="14"/>
  <c r="T178" i="14"/>
  <c r="R178" i="14"/>
  <c r="P178" i="14"/>
  <c r="BI177" i="14"/>
  <c r="BH177" i="14"/>
  <c r="BG177" i="14"/>
  <c r="BE177" i="14"/>
  <c r="T177" i="14"/>
  <c r="R177" i="14"/>
  <c r="P177" i="14"/>
  <c r="BI176" i="14"/>
  <c r="BH176" i="14"/>
  <c r="BG176" i="14"/>
  <c r="BE176" i="14"/>
  <c r="T176" i="14"/>
  <c r="R176" i="14"/>
  <c r="P176" i="14"/>
  <c r="BI175" i="14"/>
  <c r="BH175" i="14"/>
  <c r="BG175" i="14"/>
  <c r="BE175" i="14"/>
  <c r="T175" i="14"/>
  <c r="R175" i="14"/>
  <c r="P175" i="14"/>
  <c r="BI174" i="14"/>
  <c r="BH174" i="14"/>
  <c r="BG174" i="14"/>
  <c r="BE174" i="14"/>
  <c r="T174" i="14"/>
  <c r="R174" i="14"/>
  <c r="P174" i="14"/>
  <c r="BI172" i="14"/>
  <c r="BH172" i="14"/>
  <c r="BG172" i="14"/>
  <c r="BE172" i="14"/>
  <c r="T172" i="14"/>
  <c r="R172" i="14"/>
  <c r="P172" i="14"/>
  <c r="BI171" i="14"/>
  <c r="BH171" i="14"/>
  <c r="BG171" i="14"/>
  <c r="BE171" i="14"/>
  <c r="T171" i="14"/>
  <c r="R171" i="14"/>
  <c r="P171" i="14"/>
  <c r="BI170" i="14"/>
  <c r="BH170" i="14"/>
  <c r="BG170" i="14"/>
  <c r="BE170" i="14"/>
  <c r="T170" i="14"/>
  <c r="R170" i="14"/>
  <c r="P170" i="14"/>
  <c r="BI169" i="14"/>
  <c r="BH169" i="14"/>
  <c r="BG169" i="14"/>
  <c r="BE169" i="14"/>
  <c r="T169" i="14"/>
  <c r="R169" i="14"/>
  <c r="P169" i="14"/>
  <c r="BI168" i="14"/>
  <c r="BH168" i="14"/>
  <c r="BG168" i="14"/>
  <c r="BE168" i="14"/>
  <c r="T168" i="14"/>
  <c r="R168" i="14"/>
  <c r="P168" i="14"/>
  <c r="BI167" i="14"/>
  <c r="BH167" i="14"/>
  <c r="BG167" i="14"/>
  <c r="BE167" i="14"/>
  <c r="T167" i="14"/>
  <c r="R167" i="14"/>
  <c r="P167" i="14"/>
  <c r="BI166" i="14"/>
  <c r="BH166" i="14"/>
  <c r="BG166" i="14"/>
  <c r="BE166" i="14"/>
  <c r="T166" i="14"/>
  <c r="R166" i="14"/>
  <c r="P166" i="14"/>
  <c r="BI165" i="14"/>
  <c r="BH165" i="14"/>
  <c r="BG165" i="14"/>
  <c r="BE165" i="14"/>
  <c r="T165" i="14"/>
  <c r="R165" i="14"/>
  <c r="P165" i="14"/>
  <c r="BI164" i="14"/>
  <c r="BH164" i="14"/>
  <c r="BG164" i="14"/>
  <c r="BE164" i="14"/>
  <c r="T164" i="14"/>
  <c r="R164" i="14"/>
  <c r="P164" i="14"/>
  <c r="BI163" i="14"/>
  <c r="BH163" i="14"/>
  <c r="BG163" i="14"/>
  <c r="BE163" i="14"/>
  <c r="T163" i="14"/>
  <c r="R163" i="14"/>
  <c r="P163" i="14"/>
  <c r="BI162" i="14"/>
  <c r="BH162" i="14"/>
  <c r="BG162" i="14"/>
  <c r="BE162" i="14"/>
  <c r="T162" i="14"/>
  <c r="R162" i="14"/>
  <c r="P162" i="14"/>
  <c r="BI161" i="14"/>
  <c r="BH161" i="14"/>
  <c r="BG161" i="14"/>
  <c r="BE161" i="14"/>
  <c r="T161" i="14"/>
  <c r="R161" i="14"/>
  <c r="P161" i="14"/>
  <c r="BI160" i="14"/>
  <c r="BH160" i="14"/>
  <c r="BG160" i="14"/>
  <c r="BE160" i="14"/>
  <c r="T160" i="14"/>
  <c r="R160" i="14"/>
  <c r="P160" i="14"/>
  <c r="BI159" i="14"/>
  <c r="BH159" i="14"/>
  <c r="BG159" i="14"/>
  <c r="BE159" i="14"/>
  <c r="T159" i="14"/>
  <c r="R159" i="14"/>
  <c r="P159" i="14"/>
  <c r="BI158" i="14"/>
  <c r="BH158" i="14"/>
  <c r="BG158" i="14"/>
  <c r="BE158" i="14"/>
  <c r="T158" i="14"/>
  <c r="R158" i="14"/>
  <c r="P158" i="14"/>
  <c r="BI157" i="14"/>
  <c r="BH157" i="14"/>
  <c r="BG157" i="14"/>
  <c r="BE157" i="14"/>
  <c r="T157" i="14"/>
  <c r="R157" i="14"/>
  <c r="P157" i="14"/>
  <c r="F149" i="14"/>
  <c r="F147" i="14"/>
  <c r="E145" i="14"/>
  <c r="F93" i="14"/>
  <c r="F91" i="14"/>
  <c r="E89" i="14"/>
  <c r="J26" i="14"/>
  <c r="E26" i="14"/>
  <c r="J150" i="14" s="1"/>
  <c r="J25" i="14"/>
  <c r="J23" i="14"/>
  <c r="E23" i="14"/>
  <c r="J149" i="14" s="1"/>
  <c r="J22" i="14"/>
  <c r="J20" i="14"/>
  <c r="E20" i="14"/>
  <c r="F150" i="14" s="1"/>
  <c r="J19" i="14"/>
  <c r="J14" i="14"/>
  <c r="J147" i="14" s="1"/>
  <c r="E7" i="14"/>
  <c r="E141" i="14" s="1"/>
  <c r="J39" i="13"/>
  <c r="J38" i="13"/>
  <c r="AY108" i="1" s="1"/>
  <c r="J37" i="13"/>
  <c r="AX108" i="1"/>
  <c r="BI181" i="13"/>
  <c r="BH181" i="13"/>
  <c r="BG181" i="13"/>
  <c r="BE181" i="13"/>
  <c r="BK181" i="13"/>
  <c r="J181" i="13" s="1"/>
  <c r="BF181" i="13" s="1"/>
  <c r="BI180" i="13"/>
  <c r="BH180" i="13"/>
  <c r="BG180" i="13"/>
  <c r="BE180" i="13"/>
  <c r="BK180" i="13"/>
  <c r="J180" i="13" s="1"/>
  <c r="BF180" i="13" s="1"/>
  <c r="BI179" i="13"/>
  <c r="BH179" i="13"/>
  <c r="BG179" i="13"/>
  <c r="BE179" i="13"/>
  <c r="BK179" i="13"/>
  <c r="J179" i="13" s="1"/>
  <c r="BF179" i="13" s="1"/>
  <c r="BI178" i="13"/>
  <c r="BH178" i="13"/>
  <c r="BG178" i="13"/>
  <c r="BE178" i="13"/>
  <c r="BK178" i="13"/>
  <c r="J178" i="13" s="1"/>
  <c r="BF178" i="13" s="1"/>
  <c r="BI177" i="13"/>
  <c r="BH177" i="13"/>
  <c r="BG177" i="13"/>
  <c r="BE177" i="13"/>
  <c r="BK177" i="13"/>
  <c r="J177" i="13" s="1"/>
  <c r="BF177" i="13" s="1"/>
  <c r="BI175" i="13"/>
  <c r="BH175" i="13"/>
  <c r="BG175" i="13"/>
  <c r="BE175" i="13"/>
  <c r="T175" i="13"/>
  <c r="T174" i="13" s="1"/>
  <c r="R175" i="13"/>
  <c r="R174" i="13" s="1"/>
  <c r="P175" i="13"/>
  <c r="P174" i="13" s="1"/>
  <c r="BI173" i="13"/>
  <c r="BH173" i="13"/>
  <c r="BG173" i="13"/>
  <c r="BE173" i="13"/>
  <c r="T173" i="13"/>
  <c r="R173" i="13"/>
  <c r="P173" i="13"/>
  <c r="BI172" i="13"/>
  <c r="BH172" i="13"/>
  <c r="BG172" i="13"/>
  <c r="BE172" i="13"/>
  <c r="T172" i="13"/>
  <c r="R172" i="13"/>
  <c r="P172" i="13"/>
  <c r="BI171" i="13"/>
  <c r="BH171" i="13"/>
  <c r="BG171" i="13"/>
  <c r="BE171" i="13"/>
  <c r="T171" i="13"/>
  <c r="R171" i="13"/>
  <c r="P171" i="13"/>
  <c r="BI169" i="13"/>
  <c r="BH169" i="13"/>
  <c r="BG169" i="13"/>
  <c r="BE169" i="13"/>
  <c r="T169" i="13"/>
  <c r="R169" i="13"/>
  <c r="P169" i="13"/>
  <c r="BI168" i="13"/>
  <c r="BH168" i="13"/>
  <c r="BG168" i="13"/>
  <c r="BE168" i="13"/>
  <c r="T168" i="13"/>
  <c r="R168" i="13"/>
  <c r="P168" i="13"/>
  <c r="BI167" i="13"/>
  <c r="BH167" i="13"/>
  <c r="BG167" i="13"/>
  <c r="BE167" i="13"/>
  <c r="T167" i="13"/>
  <c r="R167" i="13"/>
  <c r="P167" i="13"/>
  <c r="BI166" i="13"/>
  <c r="BH166" i="13"/>
  <c r="BG166" i="13"/>
  <c r="BE166" i="13"/>
  <c r="T166" i="13"/>
  <c r="R166" i="13"/>
  <c r="P166" i="13"/>
  <c r="BI165" i="13"/>
  <c r="BH165" i="13"/>
  <c r="BG165" i="13"/>
  <c r="BE165" i="13"/>
  <c r="T165" i="13"/>
  <c r="R165" i="13"/>
  <c r="P165" i="13"/>
  <c r="BI164" i="13"/>
  <c r="BH164" i="13"/>
  <c r="BG164" i="13"/>
  <c r="BE164" i="13"/>
  <c r="T164" i="13"/>
  <c r="R164" i="13"/>
  <c r="P164" i="13"/>
  <c r="BI162" i="13"/>
  <c r="BH162" i="13"/>
  <c r="BG162" i="13"/>
  <c r="BE162" i="13"/>
  <c r="T162" i="13"/>
  <c r="R162" i="13"/>
  <c r="P162" i="13"/>
  <c r="BI161" i="13"/>
  <c r="BH161" i="13"/>
  <c r="BG161" i="13"/>
  <c r="BE161" i="13"/>
  <c r="T161" i="13"/>
  <c r="R161" i="13"/>
  <c r="P161" i="13"/>
  <c r="BI160" i="13"/>
  <c r="BH160" i="13"/>
  <c r="BG160" i="13"/>
  <c r="BE160" i="13"/>
  <c r="T160" i="13"/>
  <c r="R160" i="13"/>
  <c r="P160" i="13"/>
  <c r="BI159" i="13"/>
  <c r="BH159" i="13"/>
  <c r="BG159" i="13"/>
  <c r="BE159" i="13"/>
  <c r="T159" i="13"/>
  <c r="R159" i="13"/>
  <c r="P159" i="13"/>
  <c r="BI158" i="13"/>
  <c r="BH158" i="13"/>
  <c r="BG158" i="13"/>
  <c r="BE158" i="13"/>
  <c r="T158" i="13"/>
  <c r="R158" i="13"/>
  <c r="P158" i="13"/>
  <c r="BI157" i="13"/>
  <c r="BH157" i="13"/>
  <c r="BG157" i="13"/>
  <c r="BE157" i="13"/>
  <c r="T157" i="13"/>
  <c r="R157" i="13"/>
  <c r="P157" i="13"/>
  <c r="BI156" i="13"/>
  <c r="BH156" i="13"/>
  <c r="BG156" i="13"/>
  <c r="BE156" i="13"/>
  <c r="T156" i="13"/>
  <c r="R156" i="13"/>
  <c r="P156" i="13"/>
  <c r="BI155" i="13"/>
  <c r="BH155" i="13"/>
  <c r="BG155" i="13"/>
  <c r="BE155" i="13"/>
  <c r="T155" i="13"/>
  <c r="R155" i="13"/>
  <c r="P155" i="13"/>
  <c r="BI154" i="13"/>
  <c r="BH154" i="13"/>
  <c r="BG154" i="13"/>
  <c r="BE154" i="13"/>
  <c r="T154" i="13"/>
  <c r="R154" i="13"/>
  <c r="P154" i="13"/>
  <c r="BI153" i="13"/>
  <c r="BH153" i="13"/>
  <c r="BG153" i="13"/>
  <c r="BE153" i="13"/>
  <c r="T153" i="13"/>
  <c r="R153" i="13"/>
  <c r="P153" i="13"/>
  <c r="BI152" i="13"/>
  <c r="BH152" i="13"/>
  <c r="BG152" i="13"/>
  <c r="BE152" i="13"/>
  <c r="T152" i="13"/>
  <c r="R152" i="13"/>
  <c r="P152" i="13"/>
  <c r="BI151" i="13"/>
  <c r="BH151" i="13"/>
  <c r="BG151" i="13"/>
  <c r="BE151" i="13"/>
  <c r="T151" i="13"/>
  <c r="R151" i="13"/>
  <c r="P151" i="13"/>
  <c r="BI150" i="13"/>
  <c r="BH150" i="13"/>
  <c r="BG150" i="13"/>
  <c r="BE150" i="13"/>
  <c r="T150" i="13"/>
  <c r="R150" i="13"/>
  <c r="P150" i="13"/>
  <c r="BI149" i="13"/>
  <c r="BH149" i="13"/>
  <c r="BG149" i="13"/>
  <c r="BE149" i="13"/>
  <c r="T149" i="13"/>
  <c r="R149" i="13"/>
  <c r="P149" i="13"/>
  <c r="BI148" i="13"/>
  <c r="BH148" i="13"/>
  <c r="BG148" i="13"/>
  <c r="BE148" i="13"/>
  <c r="T148" i="13"/>
  <c r="R148" i="13"/>
  <c r="P148" i="13"/>
  <c r="BI147" i="13"/>
  <c r="BH147" i="13"/>
  <c r="BG147" i="13"/>
  <c r="BE147" i="13"/>
  <c r="T147" i="13"/>
  <c r="R147" i="13"/>
  <c r="P147" i="13"/>
  <c r="BI146" i="13"/>
  <c r="BH146" i="13"/>
  <c r="BG146" i="13"/>
  <c r="BE146" i="13"/>
  <c r="T146" i="13"/>
  <c r="R146" i="13"/>
  <c r="P146" i="13"/>
  <c r="BI145" i="13"/>
  <c r="BH145" i="13"/>
  <c r="BG145" i="13"/>
  <c r="BE145" i="13"/>
  <c r="T145" i="13"/>
  <c r="R145" i="13"/>
  <c r="P145" i="13"/>
  <c r="BI144" i="13"/>
  <c r="BH144" i="13"/>
  <c r="BG144" i="13"/>
  <c r="BE144" i="13"/>
  <c r="T144" i="13"/>
  <c r="R144" i="13"/>
  <c r="P144" i="13"/>
  <c r="BI143" i="13"/>
  <c r="BH143" i="13"/>
  <c r="BG143" i="13"/>
  <c r="BE143" i="13"/>
  <c r="T143" i="13"/>
  <c r="R143" i="13"/>
  <c r="P143" i="13"/>
  <c r="BI142" i="13"/>
  <c r="BH142" i="13"/>
  <c r="BG142" i="13"/>
  <c r="BE142" i="13"/>
  <c r="T142" i="13"/>
  <c r="R142" i="13"/>
  <c r="P142" i="13"/>
  <c r="BI141" i="13"/>
  <c r="BH141" i="13"/>
  <c r="BG141" i="13"/>
  <c r="BE141" i="13"/>
  <c r="T141" i="13"/>
  <c r="R141" i="13"/>
  <c r="P141" i="13"/>
  <c r="BI140" i="13"/>
  <c r="BH140" i="13"/>
  <c r="BG140" i="13"/>
  <c r="BE140" i="13"/>
  <c r="T140" i="13"/>
  <c r="R140" i="13"/>
  <c r="P140" i="13"/>
  <c r="BI139" i="13"/>
  <c r="BH139" i="13"/>
  <c r="BG139" i="13"/>
  <c r="BE139" i="13"/>
  <c r="T139" i="13"/>
  <c r="R139" i="13"/>
  <c r="P139" i="13"/>
  <c r="BI138" i="13"/>
  <c r="BH138" i="13"/>
  <c r="BG138" i="13"/>
  <c r="BE138" i="13"/>
  <c r="T138" i="13"/>
  <c r="R138" i="13"/>
  <c r="P138" i="13"/>
  <c r="BI137" i="13"/>
  <c r="BH137" i="13"/>
  <c r="BG137" i="13"/>
  <c r="BE137" i="13"/>
  <c r="T137" i="13"/>
  <c r="R137" i="13"/>
  <c r="P137" i="13"/>
  <c r="BI136" i="13"/>
  <c r="BH136" i="13"/>
  <c r="BG136" i="13"/>
  <c r="BE136" i="13"/>
  <c r="T136" i="13"/>
  <c r="R136" i="13"/>
  <c r="P136" i="13"/>
  <c r="BI135" i="13"/>
  <c r="BH135" i="13"/>
  <c r="BG135" i="13"/>
  <c r="BE135" i="13"/>
  <c r="T135" i="13"/>
  <c r="R135" i="13"/>
  <c r="P135" i="13"/>
  <c r="BI134" i="13"/>
  <c r="BH134" i="13"/>
  <c r="BG134" i="13"/>
  <c r="BE134" i="13"/>
  <c r="T134" i="13"/>
  <c r="R134" i="13"/>
  <c r="P134" i="13"/>
  <c r="BI133" i="13"/>
  <c r="BH133" i="13"/>
  <c r="BG133" i="13"/>
  <c r="BE133" i="13"/>
  <c r="T133" i="13"/>
  <c r="R133" i="13"/>
  <c r="P133" i="13"/>
  <c r="BI132" i="13"/>
  <c r="BH132" i="13"/>
  <c r="BG132" i="13"/>
  <c r="BE132" i="13"/>
  <c r="T132" i="13"/>
  <c r="R132" i="13"/>
  <c r="P132" i="13"/>
  <c r="BI131" i="13"/>
  <c r="BH131" i="13"/>
  <c r="BG131" i="13"/>
  <c r="BE131" i="13"/>
  <c r="T131" i="13"/>
  <c r="R131" i="13"/>
  <c r="P131" i="13"/>
  <c r="BI130" i="13"/>
  <c r="BH130" i="13"/>
  <c r="BG130" i="13"/>
  <c r="BE130" i="13"/>
  <c r="T130" i="13"/>
  <c r="R130" i="13"/>
  <c r="P130" i="13"/>
  <c r="BI129" i="13"/>
  <c r="BH129" i="13"/>
  <c r="BG129" i="13"/>
  <c r="BE129" i="13"/>
  <c r="T129" i="13"/>
  <c r="R129" i="13"/>
  <c r="P129" i="13"/>
  <c r="F122" i="13"/>
  <c r="F120" i="13"/>
  <c r="E118" i="13"/>
  <c r="F93" i="13"/>
  <c r="F91" i="13"/>
  <c r="E89" i="13"/>
  <c r="J26" i="13"/>
  <c r="E26" i="13"/>
  <c r="J123" i="13" s="1"/>
  <c r="J25" i="13"/>
  <c r="J23" i="13"/>
  <c r="E23" i="13"/>
  <c r="J93" i="13" s="1"/>
  <c r="J22" i="13"/>
  <c r="J20" i="13"/>
  <c r="E20" i="13"/>
  <c r="F123" i="13" s="1"/>
  <c r="J19" i="13"/>
  <c r="J14" i="13"/>
  <c r="J120" i="13" s="1"/>
  <c r="E7" i="13"/>
  <c r="E114" i="13"/>
  <c r="J39" i="12"/>
  <c r="J38" i="12"/>
  <c r="AY107" i="1" s="1"/>
  <c r="J37" i="12"/>
  <c r="AX107" i="1"/>
  <c r="BI682" i="12"/>
  <c r="BH682" i="12"/>
  <c r="BG682" i="12"/>
  <c r="BE682" i="12"/>
  <c r="BK682" i="12"/>
  <c r="J682" i="12" s="1"/>
  <c r="BF682" i="12" s="1"/>
  <c r="BI681" i="12"/>
  <c r="BH681" i="12"/>
  <c r="BG681" i="12"/>
  <c r="BE681" i="12"/>
  <c r="BK681" i="12"/>
  <c r="J681" i="12" s="1"/>
  <c r="BF681" i="12" s="1"/>
  <c r="BI680" i="12"/>
  <c r="BH680" i="12"/>
  <c r="BG680" i="12"/>
  <c r="BE680" i="12"/>
  <c r="BK680" i="12"/>
  <c r="J680" i="12" s="1"/>
  <c r="BF680" i="12" s="1"/>
  <c r="BI679" i="12"/>
  <c r="BH679" i="12"/>
  <c r="BG679" i="12"/>
  <c r="BE679" i="12"/>
  <c r="BK679" i="12"/>
  <c r="J679" i="12" s="1"/>
  <c r="BF679" i="12" s="1"/>
  <c r="BI678" i="12"/>
  <c r="BH678" i="12"/>
  <c r="BG678" i="12"/>
  <c r="BE678" i="12"/>
  <c r="BK678" i="12"/>
  <c r="J678" i="12" s="1"/>
  <c r="BF678" i="12" s="1"/>
  <c r="BI676" i="12"/>
  <c r="BH676" i="12"/>
  <c r="BG676" i="12"/>
  <c r="BE676" i="12"/>
  <c r="T676" i="12"/>
  <c r="T675" i="12" s="1"/>
  <c r="R676" i="12"/>
  <c r="R675" i="12" s="1"/>
  <c r="P676" i="12"/>
  <c r="P675" i="12" s="1"/>
  <c r="BI674" i="12"/>
  <c r="BH674" i="12"/>
  <c r="BG674" i="12"/>
  <c r="BE674" i="12"/>
  <c r="T674" i="12"/>
  <c r="R674" i="12"/>
  <c r="P674" i="12"/>
  <c r="BI673" i="12"/>
  <c r="BH673" i="12"/>
  <c r="BG673" i="12"/>
  <c r="BE673" i="12"/>
  <c r="T673" i="12"/>
  <c r="R673" i="12"/>
  <c r="P673" i="12"/>
  <c r="BI672" i="12"/>
  <c r="BH672" i="12"/>
  <c r="BG672" i="12"/>
  <c r="BE672" i="12"/>
  <c r="T672" i="12"/>
  <c r="R672" i="12"/>
  <c r="P672" i="12"/>
  <c r="BI670" i="12"/>
  <c r="BH670" i="12"/>
  <c r="BG670" i="12"/>
  <c r="BE670" i="12"/>
  <c r="T670" i="12"/>
  <c r="R670" i="12"/>
  <c r="P670" i="12"/>
  <c r="BI669" i="12"/>
  <c r="BH669" i="12"/>
  <c r="BG669" i="12"/>
  <c r="BE669" i="12"/>
  <c r="T669" i="12"/>
  <c r="R669" i="12"/>
  <c r="P669" i="12"/>
  <c r="BI668" i="12"/>
  <c r="BH668" i="12"/>
  <c r="BG668" i="12"/>
  <c r="BE668" i="12"/>
  <c r="T668" i="12"/>
  <c r="R668" i="12"/>
  <c r="P668" i="12"/>
  <c r="BI667" i="12"/>
  <c r="BH667" i="12"/>
  <c r="BG667" i="12"/>
  <c r="BE667" i="12"/>
  <c r="T667" i="12"/>
  <c r="R667" i="12"/>
  <c r="P667" i="12"/>
  <c r="BI666" i="12"/>
  <c r="BH666" i="12"/>
  <c r="BG666" i="12"/>
  <c r="BE666" i="12"/>
  <c r="T666" i="12"/>
  <c r="R666" i="12"/>
  <c r="P666" i="12"/>
  <c r="BI665" i="12"/>
  <c r="BH665" i="12"/>
  <c r="BG665" i="12"/>
  <c r="BE665" i="12"/>
  <c r="T665" i="12"/>
  <c r="R665" i="12"/>
  <c r="P665" i="12"/>
  <c r="BI664" i="12"/>
  <c r="BH664" i="12"/>
  <c r="BG664" i="12"/>
  <c r="BE664" i="12"/>
  <c r="T664" i="12"/>
  <c r="R664" i="12"/>
  <c r="P664" i="12"/>
  <c r="BI663" i="12"/>
  <c r="BH663" i="12"/>
  <c r="BG663" i="12"/>
  <c r="BE663" i="12"/>
  <c r="T663" i="12"/>
  <c r="R663" i="12"/>
  <c r="P663" i="12"/>
  <c r="BI662" i="12"/>
  <c r="BH662" i="12"/>
  <c r="BG662" i="12"/>
  <c r="BE662" i="12"/>
  <c r="T662" i="12"/>
  <c r="R662" i="12"/>
  <c r="P662" i="12"/>
  <c r="BI661" i="12"/>
  <c r="BH661" i="12"/>
  <c r="BG661" i="12"/>
  <c r="BE661" i="12"/>
  <c r="T661" i="12"/>
  <c r="R661" i="12"/>
  <c r="P661" i="12"/>
  <c r="BI660" i="12"/>
  <c r="BH660" i="12"/>
  <c r="BG660" i="12"/>
  <c r="BE660" i="12"/>
  <c r="T660" i="12"/>
  <c r="R660" i="12"/>
  <c r="P660" i="12"/>
  <c r="BI659" i="12"/>
  <c r="BH659" i="12"/>
  <c r="BG659" i="12"/>
  <c r="BE659" i="12"/>
  <c r="T659" i="12"/>
  <c r="R659" i="12"/>
  <c r="P659" i="12"/>
  <c r="BI658" i="12"/>
  <c r="BH658" i="12"/>
  <c r="BG658" i="12"/>
  <c r="BE658" i="12"/>
  <c r="T658" i="12"/>
  <c r="R658" i="12"/>
  <c r="P658" i="12"/>
  <c r="BI657" i="12"/>
  <c r="BH657" i="12"/>
  <c r="BG657" i="12"/>
  <c r="BE657" i="12"/>
  <c r="T657" i="12"/>
  <c r="R657" i="12"/>
  <c r="P657" i="12"/>
  <c r="BI656" i="12"/>
  <c r="BH656" i="12"/>
  <c r="BG656" i="12"/>
  <c r="BE656" i="12"/>
  <c r="T656" i="12"/>
  <c r="R656" i="12"/>
  <c r="P656" i="12"/>
  <c r="BI655" i="12"/>
  <c r="BH655" i="12"/>
  <c r="BG655" i="12"/>
  <c r="BE655" i="12"/>
  <c r="T655" i="12"/>
  <c r="R655" i="12"/>
  <c r="P655" i="12"/>
  <c r="BI654" i="12"/>
  <c r="BH654" i="12"/>
  <c r="BG654" i="12"/>
  <c r="BE654" i="12"/>
  <c r="T654" i="12"/>
  <c r="R654" i="12"/>
  <c r="P654" i="12"/>
  <c r="BI653" i="12"/>
  <c r="BH653" i="12"/>
  <c r="BG653" i="12"/>
  <c r="BE653" i="12"/>
  <c r="T653" i="12"/>
  <c r="R653" i="12"/>
  <c r="P653" i="12"/>
  <c r="BI652" i="12"/>
  <c r="BH652" i="12"/>
  <c r="BG652" i="12"/>
  <c r="BE652" i="12"/>
  <c r="T652" i="12"/>
  <c r="R652" i="12"/>
  <c r="P652" i="12"/>
  <c r="BI651" i="12"/>
  <c r="BH651" i="12"/>
  <c r="BG651" i="12"/>
  <c r="BE651" i="12"/>
  <c r="T651" i="12"/>
  <c r="R651" i="12"/>
  <c r="P651" i="12"/>
  <c r="BI650" i="12"/>
  <c r="BH650" i="12"/>
  <c r="BG650" i="12"/>
  <c r="BE650" i="12"/>
  <c r="T650" i="12"/>
  <c r="R650" i="12"/>
  <c r="P650" i="12"/>
  <c r="BI649" i="12"/>
  <c r="BH649" i="12"/>
  <c r="BG649" i="12"/>
  <c r="BE649" i="12"/>
  <c r="T649" i="12"/>
  <c r="R649" i="12"/>
  <c r="P649" i="12"/>
  <c r="BI648" i="12"/>
  <c r="BH648" i="12"/>
  <c r="BG648" i="12"/>
  <c r="BE648" i="12"/>
  <c r="T648" i="12"/>
  <c r="R648" i="12"/>
  <c r="P648" i="12"/>
  <c r="BI647" i="12"/>
  <c r="BH647" i="12"/>
  <c r="BG647" i="12"/>
  <c r="BE647" i="12"/>
  <c r="T647" i="12"/>
  <c r="R647" i="12"/>
  <c r="P647" i="12"/>
  <c r="BI646" i="12"/>
  <c r="BH646" i="12"/>
  <c r="BG646" i="12"/>
  <c r="BE646" i="12"/>
  <c r="T646" i="12"/>
  <c r="R646" i="12"/>
  <c r="P646" i="12"/>
  <c r="BI645" i="12"/>
  <c r="BH645" i="12"/>
  <c r="BG645" i="12"/>
  <c r="BE645" i="12"/>
  <c r="T645" i="12"/>
  <c r="R645" i="12"/>
  <c r="P645" i="12"/>
  <c r="BI644" i="12"/>
  <c r="BH644" i="12"/>
  <c r="BG644" i="12"/>
  <c r="BE644" i="12"/>
  <c r="T644" i="12"/>
  <c r="R644" i="12"/>
  <c r="P644" i="12"/>
  <c r="BI643" i="12"/>
  <c r="BH643" i="12"/>
  <c r="BG643" i="12"/>
  <c r="BE643" i="12"/>
  <c r="T643" i="12"/>
  <c r="R643" i="12"/>
  <c r="P643" i="12"/>
  <c r="BI642" i="12"/>
  <c r="BH642" i="12"/>
  <c r="BG642" i="12"/>
  <c r="BE642" i="12"/>
  <c r="T642" i="12"/>
  <c r="R642" i="12"/>
  <c r="P642" i="12"/>
  <c r="BI641" i="12"/>
  <c r="BH641" i="12"/>
  <c r="BG641" i="12"/>
  <c r="BE641" i="12"/>
  <c r="T641" i="12"/>
  <c r="R641" i="12"/>
  <c r="P641" i="12"/>
  <c r="BI640" i="12"/>
  <c r="BH640" i="12"/>
  <c r="BG640" i="12"/>
  <c r="BE640" i="12"/>
  <c r="T640" i="12"/>
  <c r="R640" i="12"/>
  <c r="P640" i="12"/>
  <c r="BI639" i="12"/>
  <c r="BH639" i="12"/>
  <c r="BG639" i="12"/>
  <c r="BE639" i="12"/>
  <c r="T639" i="12"/>
  <c r="R639" i="12"/>
  <c r="P639" i="12"/>
  <c r="BI637" i="12"/>
  <c r="BH637" i="12"/>
  <c r="BG637" i="12"/>
  <c r="BE637" i="12"/>
  <c r="T637" i="12"/>
  <c r="R637" i="12"/>
  <c r="P637" i="12"/>
  <c r="BI636" i="12"/>
  <c r="BH636" i="12"/>
  <c r="BG636" i="12"/>
  <c r="BE636" i="12"/>
  <c r="T636" i="12"/>
  <c r="R636" i="12"/>
  <c r="P636" i="12"/>
  <c r="BI635" i="12"/>
  <c r="BH635" i="12"/>
  <c r="BG635" i="12"/>
  <c r="BE635" i="12"/>
  <c r="T635" i="12"/>
  <c r="R635" i="12"/>
  <c r="P635" i="12"/>
  <c r="BI634" i="12"/>
  <c r="BH634" i="12"/>
  <c r="BG634" i="12"/>
  <c r="BE634" i="12"/>
  <c r="T634" i="12"/>
  <c r="R634" i="12"/>
  <c r="P634" i="12"/>
  <c r="BI633" i="12"/>
  <c r="BH633" i="12"/>
  <c r="BG633" i="12"/>
  <c r="BE633" i="12"/>
  <c r="T633" i="12"/>
  <c r="R633" i="12"/>
  <c r="P633" i="12"/>
  <c r="BI632" i="12"/>
  <c r="BH632" i="12"/>
  <c r="BG632" i="12"/>
  <c r="BE632" i="12"/>
  <c r="T632" i="12"/>
  <c r="R632" i="12"/>
  <c r="P632" i="12"/>
  <c r="BI631" i="12"/>
  <c r="BH631" i="12"/>
  <c r="BG631" i="12"/>
  <c r="BE631" i="12"/>
  <c r="T631" i="12"/>
  <c r="R631" i="12"/>
  <c r="P631" i="12"/>
  <c r="BI630" i="12"/>
  <c r="BH630" i="12"/>
  <c r="BG630" i="12"/>
  <c r="BE630" i="12"/>
  <c r="T630" i="12"/>
  <c r="R630" i="12"/>
  <c r="P630" i="12"/>
  <c r="BI629" i="12"/>
  <c r="BH629" i="12"/>
  <c r="BG629" i="12"/>
  <c r="BE629" i="12"/>
  <c r="T629" i="12"/>
  <c r="R629" i="12"/>
  <c r="P629" i="12"/>
  <c r="BI628" i="12"/>
  <c r="BH628" i="12"/>
  <c r="BG628" i="12"/>
  <c r="BE628" i="12"/>
  <c r="T628" i="12"/>
  <c r="R628" i="12"/>
  <c r="P628" i="12"/>
  <c r="BI627" i="12"/>
  <c r="BH627" i="12"/>
  <c r="BG627" i="12"/>
  <c r="BE627" i="12"/>
  <c r="T627" i="12"/>
  <c r="R627" i="12"/>
  <c r="P627" i="12"/>
  <c r="BI626" i="12"/>
  <c r="BH626" i="12"/>
  <c r="BG626" i="12"/>
  <c r="BE626" i="12"/>
  <c r="T626" i="12"/>
  <c r="R626" i="12"/>
  <c r="P626" i="12"/>
  <c r="BI625" i="12"/>
  <c r="BH625" i="12"/>
  <c r="BG625" i="12"/>
  <c r="BE625" i="12"/>
  <c r="T625" i="12"/>
  <c r="R625" i="12"/>
  <c r="P625" i="12"/>
  <c r="BI624" i="12"/>
  <c r="BH624" i="12"/>
  <c r="BG624" i="12"/>
  <c r="BE624" i="12"/>
  <c r="T624" i="12"/>
  <c r="R624" i="12"/>
  <c r="P624" i="12"/>
  <c r="BI622" i="12"/>
  <c r="BH622" i="12"/>
  <c r="BG622" i="12"/>
  <c r="BE622" i="12"/>
  <c r="T622" i="12"/>
  <c r="R622" i="12"/>
  <c r="P622" i="12"/>
  <c r="BI621" i="12"/>
  <c r="BH621" i="12"/>
  <c r="BG621" i="12"/>
  <c r="BE621" i="12"/>
  <c r="T621" i="12"/>
  <c r="R621" i="12"/>
  <c r="P621" i="12"/>
  <c r="BI620" i="12"/>
  <c r="BH620" i="12"/>
  <c r="BG620" i="12"/>
  <c r="BE620" i="12"/>
  <c r="T620" i="12"/>
  <c r="R620" i="12"/>
  <c r="P620" i="12"/>
  <c r="BI619" i="12"/>
  <c r="BH619" i="12"/>
  <c r="BG619" i="12"/>
  <c r="BE619" i="12"/>
  <c r="T619" i="12"/>
  <c r="R619" i="12"/>
  <c r="P619" i="12"/>
  <c r="BI618" i="12"/>
  <c r="BH618" i="12"/>
  <c r="BG618" i="12"/>
  <c r="BE618" i="12"/>
  <c r="T618" i="12"/>
  <c r="R618" i="12"/>
  <c r="P618" i="12"/>
  <c r="BI617" i="12"/>
  <c r="BH617" i="12"/>
  <c r="BG617" i="12"/>
  <c r="BE617" i="12"/>
  <c r="T617" i="12"/>
  <c r="R617" i="12"/>
  <c r="P617" i="12"/>
  <c r="BI616" i="12"/>
  <c r="BH616" i="12"/>
  <c r="BG616" i="12"/>
  <c r="BE616" i="12"/>
  <c r="T616" i="12"/>
  <c r="R616" i="12"/>
  <c r="P616" i="12"/>
  <c r="BI615" i="12"/>
  <c r="BH615" i="12"/>
  <c r="BG615" i="12"/>
  <c r="BE615" i="12"/>
  <c r="T615" i="12"/>
  <c r="R615" i="12"/>
  <c r="P615" i="12"/>
  <c r="BI614" i="12"/>
  <c r="BH614" i="12"/>
  <c r="BG614" i="12"/>
  <c r="BE614" i="12"/>
  <c r="T614" i="12"/>
  <c r="R614" i="12"/>
  <c r="P614" i="12"/>
  <c r="BI613" i="12"/>
  <c r="BH613" i="12"/>
  <c r="BG613" i="12"/>
  <c r="BE613" i="12"/>
  <c r="T613" i="12"/>
  <c r="R613" i="12"/>
  <c r="P613" i="12"/>
  <c r="BI612" i="12"/>
  <c r="BH612" i="12"/>
  <c r="BG612" i="12"/>
  <c r="BE612" i="12"/>
  <c r="T612" i="12"/>
  <c r="R612" i="12"/>
  <c r="P612" i="12"/>
  <c r="BI611" i="12"/>
  <c r="BH611" i="12"/>
  <c r="BG611" i="12"/>
  <c r="BE611" i="12"/>
  <c r="T611" i="12"/>
  <c r="R611" i="12"/>
  <c r="P611" i="12"/>
  <c r="BI610" i="12"/>
  <c r="BH610" i="12"/>
  <c r="BG610" i="12"/>
  <c r="BE610" i="12"/>
  <c r="T610" i="12"/>
  <c r="R610" i="12"/>
  <c r="P610" i="12"/>
  <c r="BI609" i="12"/>
  <c r="BH609" i="12"/>
  <c r="BG609" i="12"/>
  <c r="BE609" i="12"/>
  <c r="T609" i="12"/>
  <c r="R609" i="12"/>
  <c r="P609" i="12"/>
  <c r="BI607" i="12"/>
  <c r="BH607" i="12"/>
  <c r="BG607" i="12"/>
  <c r="BE607" i="12"/>
  <c r="T607" i="12"/>
  <c r="R607" i="12"/>
  <c r="P607" i="12"/>
  <c r="BI606" i="12"/>
  <c r="BH606" i="12"/>
  <c r="BG606" i="12"/>
  <c r="BE606" i="12"/>
  <c r="T606" i="12"/>
  <c r="R606" i="12"/>
  <c r="P606" i="12"/>
  <c r="BI605" i="12"/>
  <c r="BH605" i="12"/>
  <c r="BG605" i="12"/>
  <c r="BE605" i="12"/>
  <c r="T605" i="12"/>
  <c r="R605" i="12"/>
  <c r="P605" i="12"/>
  <c r="BI604" i="12"/>
  <c r="BH604" i="12"/>
  <c r="BG604" i="12"/>
  <c r="BE604" i="12"/>
  <c r="T604" i="12"/>
  <c r="R604" i="12"/>
  <c r="P604" i="12"/>
  <c r="BI603" i="12"/>
  <c r="BH603" i="12"/>
  <c r="BG603" i="12"/>
  <c r="BE603" i="12"/>
  <c r="T603" i="12"/>
  <c r="R603" i="12"/>
  <c r="P603" i="12"/>
  <c r="BI602" i="12"/>
  <c r="BH602" i="12"/>
  <c r="BG602" i="12"/>
  <c r="BE602" i="12"/>
  <c r="T602" i="12"/>
  <c r="R602" i="12"/>
  <c r="P602" i="12"/>
  <c r="BI601" i="12"/>
  <c r="BH601" i="12"/>
  <c r="BG601" i="12"/>
  <c r="BE601" i="12"/>
  <c r="T601" i="12"/>
  <c r="R601" i="12"/>
  <c r="P601" i="12"/>
  <c r="BI600" i="12"/>
  <c r="BH600" i="12"/>
  <c r="BG600" i="12"/>
  <c r="BE600" i="12"/>
  <c r="T600" i="12"/>
  <c r="R600" i="12"/>
  <c r="P600" i="12"/>
  <c r="BI599" i="12"/>
  <c r="BH599" i="12"/>
  <c r="BG599" i="12"/>
  <c r="BE599" i="12"/>
  <c r="T599" i="12"/>
  <c r="R599" i="12"/>
  <c r="P599" i="12"/>
  <c r="BI598" i="12"/>
  <c r="BH598" i="12"/>
  <c r="BG598" i="12"/>
  <c r="BE598" i="12"/>
  <c r="T598" i="12"/>
  <c r="R598" i="12"/>
  <c r="P598" i="12"/>
  <c r="BI597" i="12"/>
  <c r="BH597" i="12"/>
  <c r="BG597" i="12"/>
  <c r="BE597" i="12"/>
  <c r="T597" i="12"/>
  <c r="R597" i="12"/>
  <c r="P597" i="12"/>
  <c r="BI596" i="12"/>
  <c r="BH596" i="12"/>
  <c r="BG596" i="12"/>
  <c r="BE596" i="12"/>
  <c r="T596" i="12"/>
  <c r="R596" i="12"/>
  <c r="P596" i="12"/>
  <c r="BI595" i="12"/>
  <c r="BH595" i="12"/>
  <c r="BG595" i="12"/>
  <c r="BE595" i="12"/>
  <c r="T595" i="12"/>
  <c r="R595" i="12"/>
  <c r="P595" i="12"/>
  <c r="BI594" i="12"/>
  <c r="BH594" i="12"/>
  <c r="BG594" i="12"/>
  <c r="BE594" i="12"/>
  <c r="T594" i="12"/>
  <c r="R594" i="12"/>
  <c r="P594" i="12"/>
  <c r="BI593" i="12"/>
  <c r="BH593" i="12"/>
  <c r="BG593" i="12"/>
  <c r="BE593" i="12"/>
  <c r="T593" i="12"/>
  <c r="R593" i="12"/>
  <c r="P593" i="12"/>
  <c r="BI592" i="12"/>
  <c r="BH592" i="12"/>
  <c r="BG592" i="12"/>
  <c r="BE592" i="12"/>
  <c r="T592" i="12"/>
  <c r="R592" i="12"/>
  <c r="P592" i="12"/>
  <c r="BI590" i="12"/>
  <c r="BH590" i="12"/>
  <c r="BG590" i="12"/>
  <c r="BE590" i="12"/>
  <c r="T590" i="12"/>
  <c r="R590" i="12"/>
  <c r="P590" i="12"/>
  <c r="BI589" i="12"/>
  <c r="BH589" i="12"/>
  <c r="BG589" i="12"/>
  <c r="BE589" i="12"/>
  <c r="T589" i="12"/>
  <c r="R589" i="12"/>
  <c r="P589" i="12"/>
  <c r="BI588" i="12"/>
  <c r="BH588" i="12"/>
  <c r="BG588" i="12"/>
  <c r="BE588" i="12"/>
  <c r="T588" i="12"/>
  <c r="R588" i="12"/>
  <c r="P588" i="12"/>
  <c r="BI587" i="12"/>
  <c r="BH587" i="12"/>
  <c r="BG587" i="12"/>
  <c r="BE587" i="12"/>
  <c r="T587" i="12"/>
  <c r="R587" i="12"/>
  <c r="P587" i="12"/>
  <c r="BI586" i="12"/>
  <c r="BH586" i="12"/>
  <c r="BG586" i="12"/>
  <c r="BE586" i="12"/>
  <c r="T586" i="12"/>
  <c r="R586" i="12"/>
  <c r="P586" i="12"/>
  <c r="BI585" i="12"/>
  <c r="BH585" i="12"/>
  <c r="BG585" i="12"/>
  <c r="BE585" i="12"/>
  <c r="T585" i="12"/>
  <c r="R585" i="12"/>
  <c r="P585" i="12"/>
  <c r="BI584" i="12"/>
  <c r="BH584" i="12"/>
  <c r="BG584" i="12"/>
  <c r="BE584" i="12"/>
  <c r="T584" i="12"/>
  <c r="R584" i="12"/>
  <c r="P584" i="12"/>
  <c r="BI583" i="12"/>
  <c r="BH583" i="12"/>
  <c r="BG583" i="12"/>
  <c r="BE583" i="12"/>
  <c r="T583" i="12"/>
  <c r="R583" i="12"/>
  <c r="P583" i="12"/>
  <c r="BI582" i="12"/>
  <c r="BH582" i="12"/>
  <c r="BG582" i="12"/>
  <c r="BE582" i="12"/>
  <c r="T582" i="12"/>
  <c r="R582" i="12"/>
  <c r="P582" i="12"/>
  <c r="BI581" i="12"/>
  <c r="BH581" i="12"/>
  <c r="BG581" i="12"/>
  <c r="BE581" i="12"/>
  <c r="T581" i="12"/>
  <c r="R581" i="12"/>
  <c r="P581" i="12"/>
  <c r="BI580" i="12"/>
  <c r="BH580" i="12"/>
  <c r="BG580" i="12"/>
  <c r="BE580" i="12"/>
  <c r="T580" i="12"/>
  <c r="R580" i="12"/>
  <c r="P580" i="12"/>
  <c r="BI579" i="12"/>
  <c r="BH579" i="12"/>
  <c r="BG579" i="12"/>
  <c r="BE579" i="12"/>
  <c r="T579" i="12"/>
  <c r="R579" i="12"/>
  <c r="P579" i="12"/>
  <c r="BI578" i="12"/>
  <c r="BH578" i="12"/>
  <c r="BG578" i="12"/>
  <c r="BE578" i="12"/>
  <c r="T578" i="12"/>
  <c r="R578" i="12"/>
  <c r="P578" i="12"/>
  <c r="BI577" i="12"/>
  <c r="BH577" i="12"/>
  <c r="BG577" i="12"/>
  <c r="BE577" i="12"/>
  <c r="T577" i="12"/>
  <c r="R577" i="12"/>
  <c r="P577" i="12"/>
  <c r="BI576" i="12"/>
  <c r="BH576" i="12"/>
  <c r="BG576" i="12"/>
  <c r="BE576" i="12"/>
  <c r="T576" i="12"/>
  <c r="R576" i="12"/>
  <c r="P576" i="12"/>
  <c r="BI575" i="12"/>
  <c r="BH575" i="12"/>
  <c r="BG575" i="12"/>
  <c r="BE575" i="12"/>
  <c r="T575" i="12"/>
  <c r="R575" i="12"/>
  <c r="P575" i="12"/>
  <c r="BI573" i="12"/>
  <c r="BH573" i="12"/>
  <c r="BG573" i="12"/>
  <c r="BE573" i="12"/>
  <c r="T573" i="12"/>
  <c r="R573" i="12"/>
  <c r="P573" i="12"/>
  <c r="BI572" i="12"/>
  <c r="BH572" i="12"/>
  <c r="BG572" i="12"/>
  <c r="BE572" i="12"/>
  <c r="T572" i="12"/>
  <c r="R572" i="12"/>
  <c r="P572" i="12"/>
  <c r="BI571" i="12"/>
  <c r="BH571" i="12"/>
  <c r="BG571" i="12"/>
  <c r="BE571" i="12"/>
  <c r="T571" i="12"/>
  <c r="R571" i="12"/>
  <c r="P571" i="12"/>
  <c r="BI570" i="12"/>
  <c r="BH570" i="12"/>
  <c r="BG570" i="12"/>
  <c r="BE570" i="12"/>
  <c r="T570" i="12"/>
  <c r="R570" i="12"/>
  <c r="P570" i="12"/>
  <c r="BI569" i="12"/>
  <c r="BH569" i="12"/>
  <c r="BG569" i="12"/>
  <c r="BE569" i="12"/>
  <c r="T569" i="12"/>
  <c r="R569" i="12"/>
  <c r="P569" i="12"/>
  <c r="BI568" i="12"/>
  <c r="BH568" i="12"/>
  <c r="BG568" i="12"/>
  <c r="BE568" i="12"/>
  <c r="T568" i="12"/>
  <c r="R568" i="12"/>
  <c r="P568" i="12"/>
  <c r="BI567" i="12"/>
  <c r="BH567" i="12"/>
  <c r="BG567" i="12"/>
  <c r="BE567" i="12"/>
  <c r="T567" i="12"/>
  <c r="R567" i="12"/>
  <c r="P567" i="12"/>
  <c r="BI566" i="12"/>
  <c r="BH566" i="12"/>
  <c r="BG566" i="12"/>
  <c r="BE566" i="12"/>
  <c r="T566" i="12"/>
  <c r="R566" i="12"/>
  <c r="P566" i="12"/>
  <c r="BI565" i="12"/>
  <c r="BH565" i="12"/>
  <c r="BG565" i="12"/>
  <c r="BE565" i="12"/>
  <c r="T565" i="12"/>
  <c r="R565" i="12"/>
  <c r="P565" i="12"/>
  <c r="BI564" i="12"/>
  <c r="BH564" i="12"/>
  <c r="BG564" i="12"/>
  <c r="BE564" i="12"/>
  <c r="T564" i="12"/>
  <c r="R564" i="12"/>
  <c r="P564" i="12"/>
  <c r="BI563" i="12"/>
  <c r="BH563" i="12"/>
  <c r="BG563" i="12"/>
  <c r="BE563" i="12"/>
  <c r="T563" i="12"/>
  <c r="R563" i="12"/>
  <c r="P563" i="12"/>
  <c r="BI562" i="12"/>
  <c r="BH562" i="12"/>
  <c r="BG562" i="12"/>
  <c r="BE562" i="12"/>
  <c r="T562" i="12"/>
  <c r="R562" i="12"/>
  <c r="P562" i="12"/>
  <c r="BI561" i="12"/>
  <c r="BH561" i="12"/>
  <c r="BG561" i="12"/>
  <c r="BE561" i="12"/>
  <c r="T561" i="12"/>
  <c r="R561" i="12"/>
  <c r="P561" i="12"/>
  <c r="BI560" i="12"/>
  <c r="BH560" i="12"/>
  <c r="BG560" i="12"/>
  <c r="BE560" i="12"/>
  <c r="T560" i="12"/>
  <c r="R560" i="12"/>
  <c r="P560" i="12"/>
  <c r="BI558" i="12"/>
  <c r="BH558" i="12"/>
  <c r="BG558" i="12"/>
  <c r="BE558" i="12"/>
  <c r="T558" i="12"/>
  <c r="R558" i="12"/>
  <c r="P558" i="12"/>
  <c r="BI557" i="12"/>
  <c r="BH557" i="12"/>
  <c r="BG557" i="12"/>
  <c r="BE557" i="12"/>
  <c r="T557" i="12"/>
  <c r="R557" i="12"/>
  <c r="P557" i="12"/>
  <c r="BI556" i="12"/>
  <c r="BH556" i="12"/>
  <c r="BG556" i="12"/>
  <c r="BE556" i="12"/>
  <c r="T556" i="12"/>
  <c r="R556" i="12"/>
  <c r="P556" i="12"/>
  <c r="BI555" i="12"/>
  <c r="BH555" i="12"/>
  <c r="BG555" i="12"/>
  <c r="BE555" i="12"/>
  <c r="T555" i="12"/>
  <c r="R555" i="12"/>
  <c r="P555" i="12"/>
  <c r="BI554" i="12"/>
  <c r="BH554" i="12"/>
  <c r="BG554" i="12"/>
  <c r="BE554" i="12"/>
  <c r="T554" i="12"/>
  <c r="R554" i="12"/>
  <c r="P554" i="12"/>
  <c r="BI553" i="12"/>
  <c r="BH553" i="12"/>
  <c r="BG553" i="12"/>
  <c r="BE553" i="12"/>
  <c r="T553" i="12"/>
  <c r="R553" i="12"/>
  <c r="P553" i="12"/>
  <c r="BI552" i="12"/>
  <c r="BH552" i="12"/>
  <c r="BG552" i="12"/>
  <c r="BE552" i="12"/>
  <c r="T552" i="12"/>
  <c r="R552" i="12"/>
  <c r="P552" i="12"/>
  <c r="BI551" i="12"/>
  <c r="BH551" i="12"/>
  <c r="BG551" i="12"/>
  <c r="BE551" i="12"/>
  <c r="T551" i="12"/>
  <c r="R551" i="12"/>
  <c r="P551" i="12"/>
  <c r="BI550" i="12"/>
  <c r="BH550" i="12"/>
  <c r="BG550" i="12"/>
  <c r="BE550" i="12"/>
  <c r="T550" i="12"/>
  <c r="R550" i="12"/>
  <c r="P550" i="12"/>
  <c r="BI549" i="12"/>
  <c r="BH549" i="12"/>
  <c r="BG549" i="12"/>
  <c r="BE549" i="12"/>
  <c r="T549" i="12"/>
  <c r="R549" i="12"/>
  <c r="P549" i="12"/>
  <c r="BI548" i="12"/>
  <c r="BH548" i="12"/>
  <c r="BG548" i="12"/>
  <c r="BE548" i="12"/>
  <c r="T548" i="12"/>
  <c r="R548" i="12"/>
  <c r="P548" i="12"/>
  <c r="BI547" i="12"/>
  <c r="BH547" i="12"/>
  <c r="BG547" i="12"/>
  <c r="BE547" i="12"/>
  <c r="T547" i="12"/>
  <c r="R547" i="12"/>
  <c r="P547" i="12"/>
  <c r="BI546" i="12"/>
  <c r="BH546" i="12"/>
  <c r="BG546" i="12"/>
  <c r="BE546" i="12"/>
  <c r="T546" i="12"/>
  <c r="R546" i="12"/>
  <c r="P546" i="12"/>
  <c r="BI545" i="12"/>
  <c r="BH545" i="12"/>
  <c r="BG545" i="12"/>
  <c r="BE545" i="12"/>
  <c r="T545" i="12"/>
  <c r="R545" i="12"/>
  <c r="P545" i="12"/>
  <c r="BI544" i="12"/>
  <c r="BH544" i="12"/>
  <c r="BG544" i="12"/>
  <c r="BE544" i="12"/>
  <c r="T544" i="12"/>
  <c r="R544" i="12"/>
  <c r="P544" i="12"/>
  <c r="BI543" i="12"/>
  <c r="BH543" i="12"/>
  <c r="BG543" i="12"/>
  <c r="BE543" i="12"/>
  <c r="T543" i="12"/>
  <c r="R543" i="12"/>
  <c r="P543" i="12"/>
  <c r="BI542" i="12"/>
  <c r="BH542" i="12"/>
  <c r="BG542" i="12"/>
  <c r="BE542" i="12"/>
  <c r="T542" i="12"/>
  <c r="R542" i="12"/>
  <c r="P542" i="12"/>
  <c r="BI541" i="12"/>
  <c r="BH541" i="12"/>
  <c r="BG541" i="12"/>
  <c r="BE541" i="12"/>
  <c r="T541" i="12"/>
  <c r="R541" i="12"/>
  <c r="P541" i="12"/>
  <c r="BI540" i="12"/>
  <c r="BH540" i="12"/>
  <c r="BG540" i="12"/>
  <c r="BE540" i="12"/>
  <c r="T540" i="12"/>
  <c r="R540" i="12"/>
  <c r="P540" i="12"/>
  <c r="BI538" i="12"/>
  <c r="BH538" i="12"/>
  <c r="BG538" i="12"/>
  <c r="BE538" i="12"/>
  <c r="T538" i="12"/>
  <c r="R538" i="12"/>
  <c r="P538" i="12"/>
  <c r="BI537" i="12"/>
  <c r="BH537" i="12"/>
  <c r="BG537" i="12"/>
  <c r="BE537" i="12"/>
  <c r="T537" i="12"/>
  <c r="R537" i="12"/>
  <c r="P537" i="12"/>
  <c r="BI536" i="12"/>
  <c r="BH536" i="12"/>
  <c r="BG536" i="12"/>
  <c r="BE536" i="12"/>
  <c r="T536" i="12"/>
  <c r="R536" i="12"/>
  <c r="P536" i="12"/>
  <c r="BI535" i="12"/>
  <c r="BH535" i="12"/>
  <c r="BG535" i="12"/>
  <c r="BE535" i="12"/>
  <c r="T535" i="12"/>
  <c r="R535" i="12"/>
  <c r="P535" i="12"/>
  <c r="BI534" i="12"/>
  <c r="BH534" i="12"/>
  <c r="BG534" i="12"/>
  <c r="BE534" i="12"/>
  <c r="T534" i="12"/>
  <c r="R534" i="12"/>
  <c r="P534" i="12"/>
  <c r="BI533" i="12"/>
  <c r="BH533" i="12"/>
  <c r="BG533" i="12"/>
  <c r="BE533" i="12"/>
  <c r="T533" i="12"/>
  <c r="R533" i="12"/>
  <c r="P533" i="12"/>
  <c r="BI532" i="12"/>
  <c r="BH532" i="12"/>
  <c r="BG532" i="12"/>
  <c r="BE532" i="12"/>
  <c r="T532" i="12"/>
  <c r="R532" i="12"/>
  <c r="P532" i="12"/>
  <c r="BI531" i="12"/>
  <c r="BH531" i="12"/>
  <c r="BG531" i="12"/>
  <c r="BE531" i="12"/>
  <c r="T531" i="12"/>
  <c r="R531" i="12"/>
  <c r="P531" i="12"/>
  <c r="BI530" i="12"/>
  <c r="BH530" i="12"/>
  <c r="BG530" i="12"/>
  <c r="BE530" i="12"/>
  <c r="T530" i="12"/>
  <c r="R530" i="12"/>
  <c r="P530" i="12"/>
  <c r="BI529" i="12"/>
  <c r="BH529" i="12"/>
  <c r="BG529" i="12"/>
  <c r="BE529" i="12"/>
  <c r="T529" i="12"/>
  <c r="R529" i="12"/>
  <c r="P529" i="12"/>
  <c r="BI528" i="12"/>
  <c r="BH528" i="12"/>
  <c r="BG528" i="12"/>
  <c r="BE528" i="12"/>
  <c r="T528" i="12"/>
  <c r="R528" i="12"/>
  <c r="P528" i="12"/>
  <c r="BI527" i="12"/>
  <c r="BH527" i="12"/>
  <c r="BG527" i="12"/>
  <c r="BE527" i="12"/>
  <c r="T527" i="12"/>
  <c r="R527" i="12"/>
  <c r="P527" i="12"/>
  <c r="BI526" i="12"/>
  <c r="BH526" i="12"/>
  <c r="BG526" i="12"/>
  <c r="BE526" i="12"/>
  <c r="T526" i="12"/>
  <c r="R526" i="12"/>
  <c r="P526" i="12"/>
  <c r="BI525" i="12"/>
  <c r="BH525" i="12"/>
  <c r="BG525" i="12"/>
  <c r="BE525" i="12"/>
  <c r="T525" i="12"/>
  <c r="R525" i="12"/>
  <c r="P525" i="12"/>
  <c r="BI524" i="12"/>
  <c r="BH524" i="12"/>
  <c r="BG524" i="12"/>
  <c r="BE524" i="12"/>
  <c r="T524" i="12"/>
  <c r="R524" i="12"/>
  <c r="P524" i="12"/>
  <c r="BI523" i="12"/>
  <c r="BH523" i="12"/>
  <c r="BG523" i="12"/>
  <c r="BE523" i="12"/>
  <c r="T523" i="12"/>
  <c r="R523" i="12"/>
  <c r="P523" i="12"/>
  <c r="BI522" i="12"/>
  <c r="BH522" i="12"/>
  <c r="BG522" i="12"/>
  <c r="BE522" i="12"/>
  <c r="T522" i="12"/>
  <c r="R522" i="12"/>
  <c r="P522" i="12"/>
  <c r="BI520" i="12"/>
  <c r="BH520" i="12"/>
  <c r="BG520" i="12"/>
  <c r="BE520" i="12"/>
  <c r="T520" i="12"/>
  <c r="R520" i="12"/>
  <c r="P520" i="12"/>
  <c r="BI519" i="12"/>
  <c r="BH519" i="12"/>
  <c r="BG519" i="12"/>
  <c r="BE519" i="12"/>
  <c r="T519" i="12"/>
  <c r="R519" i="12"/>
  <c r="P519" i="12"/>
  <c r="BI518" i="12"/>
  <c r="BH518" i="12"/>
  <c r="BG518" i="12"/>
  <c r="BE518" i="12"/>
  <c r="T518" i="12"/>
  <c r="R518" i="12"/>
  <c r="P518" i="12"/>
  <c r="BI517" i="12"/>
  <c r="BH517" i="12"/>
  <c r="BG517" i="12"/>
  <c r="BE517" i="12"/>
  <c r="T517" i="12"/>
  <c r="R517" i="12"/>
  <c r="P517" i="12"/>
  <c r="BI516" i="12"/>
  <c r="BH516" i="12"/>
  <c r="BG516" i="12"/>
  <c r="BE516" i="12"/>
  <c r="T516" i="12"/>
  <c r="R516" i="12"/>
  <c r="P516" i="12"/>
  <c r="BI515" i="12"/>
  <c r="BH515" i="12"/>
  <c r="BG515" i="12"/>
  <c r="BE515" i="12"/>
  <c r="T515" i="12"/>
  <c r="R515" i="12"/>
  <c r="P515" i="12"/>
  <c r="BI514" i="12"/>
  <c r="BH514" i="12"/>
  <c r="BG514" i="12"/>
  <c r="BE514" i="12"/>
  <c r="T514" i="12"/>
  <c r="R514" i="12"/>
  <c r="P514" i="12"/>
  <c r="BI513" i="12"/>
  <c r="BH513" i="12"/>
  <c r="BG513" i="12"/>
  <c r="BE513" i="12"/>
  <c r="T513" i="12"/>
  <c r="R513" i="12"/>
  <c r="P513" i="12"/>
  <c r="BI512" i="12"/>
  <c r="BH512" i="12"/>
  <c r="BG512" i="12"/>
  <c r="BE512" i="12"/>
  <c r="T512" i="12"/>
  <c r="R512" i="12"/>
  <c r="P512" i="12"/>
  <c r="BI511" i="12"/>
  <c r="BH511" i="12"/>
  <c r="BG511" i="12"/>
  <c r="BE511" i="12"/>
  <c r="T511" i="12"/>
  <c r="R511" i="12"/>
  <c r="P511" i="12"/>
  <c r="BI510" i="12"/>
  <c r="BH510" i="12"/>
  <c r="BG510" i="12"/>
  <c r="BE510" i="12"/>
  <c r="T510" i="12"/>
  <c r="R510" i="12"/>
  <c r="P510" i="12"/>
  <c r="BI509" i="12"/>
  <c r="BH509" i="12"/>
  <c r="BG509" i="12"/>
  <c r="BE509" i="12"/>
  <c r="T509" i="12"/>
  <c r="R509" i="12"/>
  <c r="P509" i="12"/>
  <c r="BI508" i="12"/>
  <c r="BH508" i="12"/>
  <c r="BG508" i="12"/>
  <c r="BE508" i="12"/>
  <c r="T508" i="12"/>
  <c r="R508" i="12"/>
  <c r="P508" i="12"/>
  <c r="BI507" i="12"/>
  <c r="BH507" i="12"/>
  <c r="BG507" i="12"/>
  <c r="BE507" i="12"/>
  <c r="T507" i="12"/>
  <c r="R507" i="12"/>
  <c r="P507" i="12"/>
  <c r="BI506" i="12"/>
  <c r="BH506" i="12"/>
  <c r="BG506" i="12"/>
  <c r="BE506" i="12"/>
  <c r="T506" i="12"/>
  <c r="R506" i="12"/>
  <c r="P506" i="12"/>
  <c r="BI505" i="12"/>
  <c r="BH505" i="12"/>
  <c r="BG505" i="12"/>
  <c r="BE505" i="12"/>
  <c r="T505" i="12"/>
  <c r="R505" i="12"/>
  <c r="P505" i="12"/>
  <c r="BI504" i="12"/>
  <c r="BH504" i="12"/>
  <c r="BG504" i="12"/>
  <c r="BE504" i="12"/>
  <c r="T504" i="12"/>
  <c r="R504" i="12"/>
  <c r="P504" i="12"/>
  <c r="BI503" i="12"/>
  <c r="BH503" i="12"/>
  <c r="BG503" i="12"/>
  <c r="BE503" i="12"/>
  <c r="T503" i="12"/>
  <c r="R503" i="12"/>
  <c r="P503" i="12"/>
  <c r="BI501" i="12"/>
  <c r="BH501" i="12"/>
  <c r="BG501" i="12"/>
  <c r="BE501" i="12"/>
  <c r="T501" i="12"/>
  <c r="R501" i="12"/>
  <c r="P501" i="12"/>
  <c r="BI500" i="12"/>
  <c r="BH500" i="12"/>
  <c r="BG500" i="12"/>
  <c r="BE500" i="12"/>
  <c r="T500" i="12"/>
  <c r="R500" i="12"/>
  <c r="P500" i="12"/>
  <c r="BI499" i="12"/>
  <c r="BH499" i="12"/>
  <c r="BG499" i="12"/>
  <c r="BE499" i="12"/>
  <c r="T499" i="12"/>
  <c r="R499" i="12"/>
  <c r="P499" i="12"/>
  <c r="BI498" i="12"/>
  <c r="BH498" i="12"/>
  <c r="BG498" i="12"/>
  <c r="BE498" i="12"/>
  <c r="T498" i="12"/>
  <c r="R498" i="12"/>
  <c r="P498" i="12"/>
  <c r="BI497" i="12"/>
  <c r="BH497" i="12"/>
  <c r="BG497" i="12"/>
  <c r="BE497" i="12"/>
  <c r="T497" i="12"/>
  <c r="R497" i="12"/>
  <c r="P497" i="12"/>
  <c r="BI496" i="12"/>
  <c r="BH496" i="12"/>
  <c r="BG496" i="12"/>
  <c r="BE496" i="12"/>
  <c r="T496" i="12"/>
  <c r="R496" i="12"/>
  <c r="P496" i="12"/>
  <c r="BI495" i="12"/>
  <c r="BH495" i="12"/>
  <c r="BG495" i="12"/>
  <c r="BE495" i="12"/>
  <c r="T495" i="12"/>
  <c r="R495" i="12"/>
  <c r="P495" i="12"/>
  <c r="BI494" i="12"/>
  <c r="BH494" i="12"/>
  <c r="BG494" i="12"/>
  <c r="BE494" i="12"/>
  <c r="T494" i="12"/>
  <c r="R494" i="12"/>
  <c r="P494" i="12"/>
  <c r="BI493" i="12"/>
  <c r="BH493" i="12"/>
  <c r="BG493" i="12"/>
  <c r="BE493" i="12"/>
  <c r="T493" i="12"/>
  <c r="R493" i="12"/>
  <c r="P493" i="12"/>
  <c r="BI492" i="12"/>
  <c r="BH492" i="12"/>
  <c r="BG492" i="12"/>
  <c r="BE492" i="12"/>
  <c r="T492" i="12"/>
  <c r="R492" i="12"/>
  <c r="P492" i="12"/>
  <c r="BI491" i="12"/>
  <c r="BH491" i="12"/>
  <c r="BG491" i="12"/>
  <c r="BE491" i="12"/>
  <c r="T491" i="12"/>
  <c r="R491" i="12"/>
  <c r="P491" i="12"/>
  <c r="BI490" i="12"/>
  <c r="BH490" i="12"/>
  <c r="BG490" i="12"/>
  <c r="BE490" i="12"/>
  <c r="T490" i="12"/>
  <c r="R490" i="12"/>
  <c r="P490" i="12"/>
  <c r="BI489" i="12"/>
  <c r="BH489" i="12"/>
  <c r="BG489" i="12"/>
  <c r="BE489" i="12"/>
  <c r="T489" i="12"/>
  <c r="R489" i="12"/>
  <c r="P489" i="12"/>
  <c r="BI488" i="12"/>
  <c r="BH488" i="12"/>
  <c r="BG488" i="12"/>
  <c r="BE488" i="12"/>
  <c r="T488" i="12"/>
  <c r="R488" i="12"/>
  <c r="P488" i="12"/>
  <c r="BI487" i="12"/>
  <c r="BH487" i="12"/>
  <c r="BG487" i="12"/>
  <c r="BE487" i="12"/>
  <c r="T487" i="12"/>
  <c r="R487" i="12"/>
  <c r="P487" i="12"/>
  <c r="BI486" i="12"/>
  <c r="BH486" i="12"/>
  <c r="BG486" i="12"/>
  <c r="BE486" i="12"/>
  <c r="T486" i="12"/>
  <c r="R486" i="12"/>
  <c r="P486" i="12"/>
  <c r="BI485" i="12"/>
  <c r="BH485" i="12"/>
  <c r="BG485" i="12"/>
  <c r="BE485" i="12"/>
  <c r="T485" i="12"/>
  <c r="R485" i="12"/>
  <c r="P485" i="12"/>
  <c r="BI484" i="12"/>
  <c r="BH484" i="12"/>
  <c r="BG484" i="12"/>
  <c r="BE484" i="12"/>
  <c r="T484" i="12"/>
  <c r="R484" i="12"/>
  <c r="P484" i="12"/>
  <c r="BI483" i="12"/>
  <c r="BH483" i="12"/>
  <c r="BG483" i="12"/>
  <c r="BE483" i="12"/>
  <c r="T483" i="12"/>
  <c r="R483" i="12"/>
  <c r="P483" i="12"/>
  <c r="BI481" i="12"/>
  <c r="BH481" i="12"/>
  <c r="BG481" i="12"/>
  <c r="BE481" i="12"/>
  <c r="T481" i="12"/>
  <c r="R481" i="12"/>
  <c r="P481" i="12"/>
  <c r="BI480" i="12"/>
  <c r="BH480" i="12"/>
  <c r="BG480" i="12"/>
  <c r="BE480" i="12"/>
  <c r="T480" i="12"/>
  <c r="R480" i="12"/>
  <c r="P480" i="12"/>
  <c r="BI479" i="12"/>
  <c r="BH479" i="12"/>
  <c r="BG479" i="12"/>
  <c r="BE479" i="12"/>
  <c r="T479" i="12"/>
  <c r="R479" i="12"/>
  <c r="P479" i="12"/>
  <c r="BI478" i="12"/>
  <c r="BH478" i="12"/>
  <c r="BG478" i="12"/>
  <c r="BE478" i="12"/>
  <c r="T478" i="12"/>
  <c r="R478" i="12"/>
  <c r="P478" i="12"/>
  <c r="BI477" i="12"/>
  <c r="BH477" i="12"/>
  <c r="BG477" i="12"/>
  <c r="BE477" i="12"/>
  <c r="T477" i="12"/>
  <c r="R477" i="12"/>
  <c r="P477" i="12"/>
  <c r="BI476" i="12"/>
  <c r="BH476" i="12"/>
  <c r="BG476" i="12"/>
  <c r="BE476" i="12"/>
  <c r="T476" i="12"/>
  <c r="R476" i="12"/>
  <c r="P476" i="12"/>
  <c r="BI475" i="12"/>
  <c r="BH475" i="12"/>
  <c r="BG475" i="12"/>
  <c r="BE475" i="12"/>
  <c r="T475" i="12"/>
  <c r="R475" i="12"/>
  <c r="P475" i="12"/>
  <c r="BI474" i="12"/>
  <c r="BH474" i="12"/>
  <c r="BG474" i="12"/>
  <c r="BE474" i="12"/>
  <c r="T474" i="12"/>
  <c r="R474" i="12"/>
  <c r="P474" i="12"/>
  <c r="BI473" i="12"/>
  <c r="BH473" i="12"/>
  <c r="BG473" i="12"/>
  <c r="BE473" i="12"/>
  <c r="T473" i="12"/>
  <c r="R473" i="12"/>
  <c r="P473" i="12"/>
  <c r="BI472" i="12"/>
  <c r="BH472" i="12"/>
  <c r="BG472" i="12"/>
  <c r="BE472" i="12"/>
  <c r="T472" i="12"/>
  <c r="R472" i="12"/>
  <c r="P472" i="12"/>
  <c r="BI471" i="12"/>
  <c r="BH471" i="12"/>
  <c r="BG471" i="12"/>
  <c r="BE471" i="12"/>
  <c r="T471" i="12"/>
  <c r="R471" i="12"/>
  <c r="P471" i="12"/>
  <c r="BI470" i="12"/>
  <c r="BH470" i="12"/>
  <c r="BG470" i="12"/>
  <c r="BE470" i="12"/>
  <c r="T470" i="12"/>
  <c r="R470" i="12"/>
  <c r="P470" i="12"/>
  <c r="BI469" i="12"/>
  <c r="BH469" i="12"/>
  <c r="BG469" i="12"/>
  <c r="BE469" i="12"/>
  <c r="T469" i="12"/>
  <c r="R469" i="12"/>
  <c r="P469" i="12"/>
  <c r="BI468" i="12"/>
  <c r="BH468" i="12"/>
  <c r="BG468" i="12"/>
  <c r="BE468" i="12"/>
  <c r="T468" i="12"/>
  <c r="R468" i="12"/>
  <c r="P468" i="12"/>
  <c r="BI467" i="12"/>
  <c r="BH467" i="12"/>
  <c r="BG467" i="12"/>
  <c r="BE467" i="12"/>
  <c r="T467" i="12"/>
  <c r="R467" i="12"/>
  <c r="P467" i="12"/>
  <c r="BI466" i="12"/>
  <c r="BH466" i="12"/>
  <c r="BG466" i="12"/>
  <c r="BE466" i="12"/>
  <c r="T466" i="12"/>
  <c r="R466" i="12"/>
  <c r="P466" i="12"/>
  <c r="BI465" i="12"/>
  <c r="BH465" i="12"/>
  <c r="BG465" i="12"/>
  <c r="BE465" i="12"/>
  <c r="T465" i="12"/>
  <c r="R465" i="12"/>
  <c r="P465" i="12"/>
  <c r="BI463" i="12"/>
  <c r="BH463" i="12"/>
  <c r="BG463" i="12"/>
  <c r="BE463" i="12"/>
  <c r="T463" i="12"/>
  <c r="R463" i="12"/>
  <c r="P463" i="12"/>
  <c r="BI462" i="12"/>
  <c r="BH462" i="12"/>
  <c r="BG462" i="12"/>
  <c r="BE462" i="12"/>
  <c r="T462" i="12"/>
  <c r="R462" i="12"/>
  <c r="P462" i="12"/>
  <c r="BI461" i="12"/>
  <c r="BH461" i="12"/>
  <c r="BG461" i="12"/>
  <c r="BE461" i="12"/>
  <c r="T461" i="12"/>
  <c r="R461" i="12"/>
  <c r="P461" i="12"/>
  <c r="BI460" i="12"/>
  <c r="BH460" i="12"/>
  <c r="BG460" i="12"/>
  <c r="BE460" i="12"/>
  <c r="T460" i="12"/>
  <c r="R460" i="12"/>
  <c r="P460" i="12"/>
  <c r="BI459" i="12"/>
  <c r="BH459" i="12"/>
  <c r="BG459" i="12"/>
  <c r="BE459" i="12"/>
  <c r="T459" i="12"/>
  <c r="R459" i="12"/>
  <c r="P459" i="12"/>
  <c r="BI458" i="12"/>
  <c r="BH458" i="12"/>
  <c r="BG458" i="12"/>
  <c r="BE458" i="12"/>
  <c r="T458" i="12"/>
  <c r="R458" i="12"/>
  <c r="P458" i="12"/>
  <c r="BI457" i="12"/>
  <c r="BH457" i="12"/>
  <c r="BG457" i="12"/>
  <c r="BE457" i="12"/>
  <c r="T457" i="12"/>
  <c r="R457" i="12"/>
  <c r="P457" i="12"/>
  <c r="BI456" i="12"/>
  <c r="BH456" i="12"/>
  <c r="BG456" i="12"/>
  <c r="BE456" i="12"/>
  <c r="T456" i="12"/>
  <c r="R456" i="12"/>
  <c r="P456" i="12"/>
  <c r="BI455" i="12"/>
  <c r="BH455" i="12"/>
  <c r="BG455" i="12"/>
  <c r="BE455" i="12"/>
  <c r="T455" i="12"/>
  <c r="R455" i="12"/>
  <c r="P455" i="12"/>
  <c r="BI454" i="12"/>
  <c r="BH454" i="12"/>
  <c r="BG454" i="12"/>
  <c r="BE454" i="12"/>
  <c r="T454" i="12"/>
  <c r="R454" i="12"/>
  <c r="P454" i="12"/>
  <c r="BI453" i="12"/>
  <c r="BH453" i="12"/>
  <c r="BG453" i="12"/>
  <c r="BE453" i="12"/>
  <c r="T453" i="12"/>
  <c r="R453" i="12"/>
  <c r="P453" i="12"/>
  <c r="BI452" i="12"/>
  <c r="BH452" i="12"/>
  <c r="BG452" i="12"/>
  <c r="BE452" i="12"/>
  <c r="T452" i="12"/>
  <c r="R452" i="12"/>
  <c r="P452" i="12"/>
  <c r="BI451" i="12"/>
  <c r="BH451" i="12"/>
  <c r="BG451" i="12"/>
  <c r="BE451" i="12"/>
  <c r="T451" i="12"/>
  <c r="R451" i="12"/>
  <c r="P451" i="12"/>
  <c r="BI450" i="12"/>
  <c r="BH450" i="12"/>
  <c r="BG450" i="12"/>
  <c r="BE450" i="12"/>
  <c r="T450" i="12"/>
  <c r="R450" i="12"/>
  <c r="P450" i="12"/>
  <c r="BI449" i="12"/>
  <c r="BH449" i="12"/>
  <c r="BG449" i="12"/>
  <c r="BE449" i="12"/>
  <c r="T449" i="12"/>
  <c r="R449" i="12"/>
  <c r="P449" i="12"/>
  <c r="BI448" i="12"/>
  <c r="BH448" i="12"/>
  <c r="BG448" i="12"/>
  <c r="BE448" i="12"/>
  <c r="T448" i="12"/>
  <c r="R448" i="12"/>
  <c r="P448" i="12"/>
  <c r="BI447" i="12"/>
  <c r="BH447" i="12"/>
  <c r="BG447" i="12"/>
  <c r="BE447" i="12"/>
  <c r="T447" i="12"/>
  <c r="R447" i="12"/>
  <c r="P447" i="12"/>
  <c r="BI446" i="12"/>
  <c r="BH446" i="12"/>
  <c r="BG446" i="12"/>
  <c r="BE446" i="12"/>
  <c r="T446" i="12"/>
  <c r="R446" i="12"/>
  <c r="P446" i="12"/>
  <c r="BI445" i="12"/>
  <c r="BH445" i="12"/>
  <c r="BG445" i="12"/>
  <c r="BE445" i="12"/>
  <c r="T445" i="12"/>
  <c r="R445" i="12"/>
  <c r="P445" i="12"/>
  <c r="BI443" i="12"/>
  <c r="BH443" i="12"/>
  <c r="BG443" i="12"/>
  <c r="BE443" i="12"/>
  <c r="T443" i="12"/>
  <c r="R443" i="12"/>
  <c r="P443" i="12"/>
  <c r="BI442" i="12"/>
  <c r="BH442" i="12"/>
  <c r="BG442" i="12"/>
  <c r="BE442" i="12"/>
  <c r="T442" i="12"/>
  <c r="R442" i="12"/>
  <c r="P442" i="12"/>
  <c r="BI441" i="12"/>
  <c r="BH441" i="12"/>
  <c r="BG441" i="12"/>
  <c r="BE441" i="12"/>
  <c r="T441" i="12"/>
  <c r="R441" i="12"/>
  <c r="P441" i="12"/>
  <c r="BI440" i="12"/>
  <c r="BH440" i="12"/>
  <c r="BG440" i="12"/>
  <c r="BE440" i="12"/>
  <c r="T440" i="12"/>
  <c r="R440" i="12"/>
  <c r="P440" i="12"/>
  <c r="BI439" i="12"/>
  <c r="BH439" i="12"/>
  <c r="BG439" i="12"/>
  <c r="BE439" i="12"/>
  <c r="T439" i="12"/>
  <c r="R439" i="12"/>
  <c r="P439" i="12"/>
  <c r="BI438" i="12"/>
  <c r="BH438" i="12"/>
  <c r="BG438" i="12"/>
  <c r="BE438" i="12"/>
  <c r="T438" i="12"/>
  <c r="R438" i="12"/>
  <c r="P438" i="12"/>
  <c r="BI437" i="12"/>
  <c r="BH437" i="12"/>
  <c r="BG437" i="12"/>
  <c r="BE437" i="12"/>
  <c r="T437" i="12"/>
  <c r="R437" i="12"/>
  <c r="P437" i="12"/>
  <c r="BI436" i="12"/>
  <c r="BH436" i="12"/>
  <c r="BG436" i="12"/>
  <c r="BE436" i="12"/>
  <c r="T436" i="12"/>
  <c r="R436" i="12"/>
  <c r="P436" i="12"/>
  <c r="BI435" i="12"/>
  <c r="BH435" i="12"/>
  <c r="BG435" i="12"/>
  <c r="BE435" i="12"/>
  <c r="T435" i="12"/>
  <c r="R435" i="12"/>
  <c r="P435" i="12"/>
  <c r="BI434" i="12"/>
  <c r="BH434" i="12"/>
  <c r="BG434" i="12"/>
  <c r="BE434" i="12"/>
  <c r="T434" i="12"/>
  <c r="R434" i="12"/>
  <c r="P434" i="12"/>
  <c r="BI433" i="12"/>
  <c r="BH433" i="12"/>
  <c r="BG433" i="12"/>
  <c r="BE433" i="12"/>
  <c r="T433" i="12"/>
  <c r="R433" i="12"/>
  <c r="P433" i="12"/>
  <c r="BI432" i="12"/>
  <c r="BH432" i="12"/>
  <c r="BG432" i="12"/>
  <c r="BE432" i="12"/>
  <c r="T432" i="12"/>
  <c r="R432" i="12"/>
  <c r="P432" i="12"/>
  <c r="BI431" i="12"/>
  <c r="BH431" i="12"/>
  <c r="BG431" i="12"/>
  <c r="BE431" i="12"/>
  <c r="T431" i="12"/>
  <c r="R431" i="12"/>
  <c r="P431" i="12"/>
  <c r="BI430" i="12"/>
  <c r="BH430" i="12"/>
  <c r="BG430" i="12"/>
  <c r="BE430" i="12"/>
  <c r="T430" i="12"/>
  <c r="R430" i="12"/>
  <c r="P430" i="12"/>
  <c r="BI429" i="12"/>
  <c r="BH429" i="12"/>
  <c r="BG429" i="12"/>
  <c r="BE429" i="12"/>
  <c r="T429" i="12"/>
  <c r="R429" i="12"/>
  <c r="P429" i="12"/>
  <c r="BI428" i="12"/>
  <c r="BH428" i="12"/>
  <c r="BG428" i="12"/>
  <c r="BE428" i="12"/>
  <c r="T428" i="12"/>
  <c r="R428" i="12"/>
  <c r="P428" i="12"/>
  <c r="BI427" i="12"/>
  <c r="BH427" i="12"/>
  <c r="BG427" i="12"/>
  <c r="BE427" i="12"/>
  <c r="T427" i="12"/>
  <c r="R427" i="12"/>
  <c r="P427" i="12"/>
  <c r="BI426" i="12"/>
  <c r="BH426" i="12"/>
  <c r="BG426" i="12"/>
  <c r="BE426" i="12"/>
  <c r="T426" i="12"/>
  <c r="R426" i="12"/>
  <c r="P426" i="12"/>
  <c r="BI425" i="12"/>
  <c r="BH425" i="12"/>
  <c r="BG425" i="12"/>
  <c r="BE425" i="12"/>
  <c r="T425" i="12"/>
  <c r="R425" i="12"/>
  <c r="P425" i="12"/>
  <c r="BI424" i="12"/>
  <c r="BH424" i="12"/>
  <c r="BG424" i="12"/>
  <c r="BE424" i="12"/>
  <c r="T424" i="12"/>
  <c r="R424" i="12"/>
  <c r="P424" i="12"/>
  <c r="BI423" i="12"/>
  <c r="BH423" i="12"/>
  <c r="BG423" i="12"/>
  <c r="BE423" i="12"/>
  <c r="T423" i="12"/>
  <c r="R423" i="12"/>
  <c r="P423" i="12"/>
  <c r="BI422" i="12"/>
  <c r="BH422" i="12"/>
  <c r="BG422" i="12"/>
  <c r="BE422" i="12"/>
  <c r="T422" i="12"/>
  <c r="R422" i="12"/>
  <c r="P422" i="12"/>
  <c r="BI421" i="12"/>
  <c r="BH421" i="12"/>
  <c r="BG421" i="12"/>
  <c r="BE421" i="12"/>
  <c r="T421" i="12"/>
  <c r="R421" i="12"/>
  <c r="P421" i="12"/>
  <c r="BI420" i="12"/>
  <c r="BH420" i="12"/>
  <c r="BG420" i="12"/>
  <c r="BE420" i="12"/>
  <c r="T420" i="12"/>
  <c r="R420" i="12"/>
  <c r="P420" i="12"/>
  <c r="BI419" i="12"/>
  <c r="BH419" i="12"/>
  <c r="BG419" i="12"/>
  <c r="BE419" i="12"/>
  <c r="T419" i="12"/>
  <c r="R419" i="12"/>
  <c r="P419" i="12"/>
  <c r="BI418" i="12"/>
  <c r="BH418" i="12"/>
  <c r="BG418" i="12"/>
  <c r="BE418" i="12"/>
  <c r="T418" i="12"/>
  <c r="R418" i="12"/>
  <c r="P418" i="12"/>
  <c r="BI417" i="12"/>
  <c r="BH417" i="12"/>
  <c r="BG417" i="12"/>
  <c r="BE417" i="12"/>
  <c r="T417" i="12"/>
  <c r="R417" i="12"/>
  <c r="P417" i="12"/>
  <c r="BI416" i="12"/>
  <c r="BH416" i="12"/>
  <c r="BG416" i="12"/>
  <c r="BE416" i="12"/>
  <c r="T416" i="12"/>
  <c r="R416" i="12"/>
  <c r="P416" i="12"/>
  <c r="BI415" i="12"/>
  <c r="BH415" i="12"/>
  <c r="BG415" i="12"/>
  <c r="BE415" i="12"/>
  <c r="T415" i="12"/>
  <c r="R415" i="12"/>
  <c r="P415" i="12"/>
  <c r="BI414" i="12"/>
  <c r="BH414" i="12"/>
  <c r="BG414" i="12"/>
  <c r="BE414" i="12"/>
  <c r="T414" i="12"/>
  <c r="R414" i="12"/>
  <c r="P414" i="12"/>
  <c r="BI413" i="12"/>
  <c r="BH413" i="12"/>
  <c r="BG413" i="12"/>
  <c r="BE413" i="12"/>
  <c r="T413" i="12"/>
  <c r="R413" i="12"/>
  <c r="P413" i="12"/>
  <c r="BI412" i="12"/>
  <c r="BH412" i="12"/>
  <c r="BG412" i="12"/>
  <c r="BE412" i="12"/>
  <c r="T412" i="12"/>
  <c r="R412" i="12"/>
  <c r="P412" i="12"/>
  <c r="BI411" i="12"/>
  <c r="BH411" i="12"/>
  <c r="BG411" i="12"/>
  <c r="BE411" i="12"/>
  <c r="T411" i="12"/>
  <c r="R411" i="12"/>
  <c r="P411" i="12"/>
  <c r="BI410" i="12"/>
  <c r="BH410" i="12"/>
  <c r="BG410" i="12"/>
  <c r="BE410" i="12"/>
  <c r="T410" i="12"/>
  <c r="R410" i="12"/>
  <c r="P410" i="12"/>
  <c r="BI409" i="12"/>
  <c r="BH409" i="12"/>
  <c r="BG409" i="12"/>
  <c r="BE409" i="12"/>
  <c r="T409" i="12"/>
  <c r="R409" i="12"/>
  <c r="P409" i="12"/>
  <c r="BI408" i="12"/>
  <c r="BH408" i="12"/>
  <c r="BG408" i="12"/>
  <c r="BE408" i="12"/>
  <c r="T408" i="12"/>
  <c r="R408" i="12"/>
  <c r="P408" i="12"/>
  <c r="BI407" i="12"/>
  <c r="BH407" i="12"/>
  <c r="BG407" i="12"/>
  <c r="BE407" i="12"/>
  <c r="T407" i="12"/>
  <c r="R407" i="12"/>
  <c r="P407" i="12"/>
  <c r="BI406" i="12"/>
  <c r="BH406" i="12"/>
  <c r="BG406" i="12"/>
  <c r="BE406" i="12"/>
  <c r="T406" i="12"/>
  <c r="R406" i="12"/>
  <c r="P406" i="12"/>
  <c r="BI405" i="12"/>
  <c r="BH405" i="12"/>
  <c r="BG405" i="12"/>
  <c r="BE405" i="12"/>
  <c r="T405" i="12"/>
  <c r="R405" i="12"/>
  <c r="P405" i="12"/>
  <c r="BI404" i="12"/>
  <c r="BH404" i="12"/>
  <c r="BG404" i="12"/>
  <c r="BE404" i="12"/>
  <c r="T404" i="12"/>
  <c r="R404" i="12"/>
  <c r="P404" i="12"/>
  <c r="BI403" i="12"/>
  <c r="BH403" i="12"/>
  <c r="BG403" i="12"/>
  <c r="BE403" i="12"/>
  <c r="T403" i="12"/>
  <c r="R403" i="12"/>
  <c r="P403" i="12"/>
  <c r="BI402" i="12"/>
  <c r="BH402" i="12"/>
  <c r="BG402" i="12"/>
  <c r="BE402" i="12"/>
  <c r="T402" i="12"/>
  <c r="R402" i="12"/>
  <c r="P402" i="12"/>
  <c r="BI401" i="12"/>
  <c r="BH401" i="12"/>
  <c r="BG401" i="12"/>
  <c r="BE401" i="12"/>
  <c r="T401" i="12"/>
  <c r="R401" i="12"/>
  <c r="P401" i="12"/>
  <c r="BI400" i="12"/>
  <c r="BH400" i="12"/>
  <c r="BG400" i="12"/>
  <c r="BE400" i="12"/>
  <c r="T400" i="12"/>
  <c r="R400" i="12"/>
  <c r="P400" i="12"/>
  <c r="BI399" i="12"/>
  <c r="BH399" i="12"/>
  <c r="BG399" i="12"/>
  <c r="BE399" i="12"/>
  <c r="T399" i="12"/>
  <c r="R399" i="12"/>
  <c r="P399" i="12"/>
  <c r="BI398" i="12"/>
  <c r="BH398" i="12"/>
  <c r="BG398" i="12"/>
  <c r="BE398" i="12"/>
  <c r="T398" i="12"/>
  <c r="R398" i="12"/>
  <c r="P398" i="12"/>
  <c r="BI397" i="12"/>
  <c r="BH397" i="12"/>
  <c r="BG397" i="12"/>
  <c r="BE397" i="12"/>
  <c r="T397" i="12"/>
  <c r="R397" i="12"/>
  <c r="P397" i="12"/>
  <c r="BI396" i="12"/>
  <c r="BH396" i="12"/>
  <c r="BG396" i="12"/>
  <c r="BE396" i="12"/>
  <c r="T396" i="12"/>
  <c r="R396" i="12"/>
  <c r="P396" i="12"/>
  <c r="BI395" i="12"/>
  <c r="BH395" i="12"/>
  <c r="BG395" i="12"/>
  <c r="BE395" i="12"/>
  <c r="T395" i="12"/>
  <c r="R395" i="12"/>
  <c r="P395" i="12"/>
  <c r="BI394" i="12"/>
  <c r="BH394" i="12"/>
  <c r="BG394" i="12"/>
  <c r="BE394" i="12"/>
  <c r="T394" i="12"/>
  <c r="R394" i="12"/>
  <c r="P394" i="12"/>
  <c r="BI392" i="12"/>
  <c r="BH392" i="12"/>
  <c r="BG392" i="12"/>
  <c r="BE392" i="12"/>
  <c r="T392" i="12"/>
  <c r="R392" i="12"/>
  <c r="P392" i="12"/>
  <c r="BI391" i="12"/>
  <c r="BH391" i="12"/>
  <c r="BG391" i="12"/>
  <c r="BE391" i="12"/>
  <c r="T391" i="12"/>
  <c r="R391" i="12"/>
  <c r="P391" i="12"/>
  <c r="BI390" i="12"/>
  <c r="BH390" i="12"/>
  <c r="BG390" i="12"/>
  <c r="BE390" i="12"/>
  <c r="T390" i="12"/>
  <c r="R390" i="12"/>
  <c r="P390" i="12"/>
  <c r="BI389" i="12"/>
  <c r="BH389" i="12"/>
  <c r="BG389" i="12"/>
  <c r="BE389" i="12"/>
  <c r="T389" i="12"/>
  <c r="R389" i="12"/>
  <c r="P389" i="12"/>
  <c r="BI388" i="12"/>
  <c r="BH388" i="12"/>
  <c r="BG388" i="12"/>
  <c r="BE388" i="12"/>
  <c r="T388" i="12"/>
  <c r="R388" i="12"/>
  <c r="P388" i="12"/>
  <c r="BI387" i="12"/>
  <c r="BH387" i="12"/>
  <c r="BG387" i="12"/>
  <c r="BE387" i="12"/>
  <c r="T387" i="12"/>
  <c r="R387" i="12"/>
  <c r="P387" i="12"/>
  <c r="BI386" i="12"/>
  <c r="BH386" i="12"/>
  <c r="BG386" i="12"/>
  <c r="BE386" i="12"/>
  <c r="T386" i="12"/>
  <c r="R386" i="12"/>
  <c r="P386" i="12"/>
  <c r="BI385" i="12"/>
  <c r="BH385" i="12"/>
  <c r="BG385" i="12"/>
  <c r="BE385" i="12"/>
  <c r="T385" i="12"/>
  <c r="R385" i="12"/>
  <c r="P385" i="12"/>
  <c r="BI384" i="12"/>
  <c r="BH384" i="12"/>
  <c r="BG384" i="12"/>
  <c r="BE384" i="12"/>
  <c r="T384" i="12"/>
  <c r="R384" i="12"/>
  <c r="P384" i="12"/>
  <c r="BI382" i="12"/>
  <c r="BH382" i="12"/>
  <c r="BG382" i="12"/>
  <c r="BE382" i="12"/>
  <c r="T382" i="12"/>
  <c r="R382" i="12"/>
  <c r="P382" i="12"/>
  <c r="BI381" i="12"/>
  <c r="BH381" i="12"/>
  <c r="BG381" i="12"/>
  <c r="BE381" i="12"/>
  <c r="T381" i="12"/>
  <c r="R381" i="12"/>
  <c r="P381" i="12"/>
  <c r="BI380" i="12"/>
  <c r="BH380" i="12"/>
  <c r="BG380" i="12"/>
  <c r="BE380" i="12"/>
  <c r="T380" i="12"/>
  <c r="R380" i="12"/>
  <c r="P380" i="12"/>
  <c r="BI379" i="12"/>
  <c r="BH379" i="12"/>
  <c r="BG379" i="12"/>
  <c r="BE379" i="12"/>
  <c r="T379" i="12"/>
  <c r="R379" i="12"/>
  <c r="P379" i="12"/>
  <c r="BI378" i="12"/>
  <c r="BH378" i="12"/>
  <c r="BG378" i="12"/>
  <c r="BE378" i="12"/>
  <c r="T378" i="12"/>
  <c r="R378" i="12"/>
  <c r="P378" i="12"/>
  <c r="BI377" i="12"/>
  <c r="BH377" i="12"/>
  <c r="BG377" i="12"/>
  <c r="BE377" i="12"/>
  <c r="T377" i="12"/>
  <c r="R377" i="12"/>
  <c r="P377" i="12"/>
  <c r="BI376" i="12"/>
  <c r="BH376" i="12"/>
  <c r="BG376" i="12"/>
  <c r="BE376" i="12"/>
  <c r="T376" i="12"/>
  <c r="R376" i="12"/>
  <c r="P376" i="12"/>
  <c r="BI375" i="12"/>
  <c r="BH375" i="12"/>
  <c r="BG375" i="12"/>
  <c r="BE375" i="12"/>
  <c r="T375" i="12"/>
  <c r="R375" i="12"/>
  <c r="P375" i="12"/>
  <c r="BI374" i="12"/>
  <c r="BH374" i="12"/>
  <c r="BG374" i="12"/>
  <c r="BE374" i="12"/>
  <c r="T374" i="12"/>
  <c r="R374" i="12"/>
  <c r="P374" i="12"/>
  <c r="BI372" i="12"/>
  <c r="BH372" i="12"/>
  <c r="BG372" i="12"/>
  <c r="BE372" i="12"/>
  <c r="T372" i="12"/>
  <c r="R372" i="12"/>
  <c r="P372" i="12"/>
  <c r="BI371" i="12"/>
  <c r="BH371" i="12"/>
  <c r="BG371" i="12"/>
  <c r="BE371" i="12"/>
  <c r="T371" i="12"/>
  <c r="R371" i="12"/>
  <c r="P371" i="12"/>
  <c r="BI370" i="12"/>
  <c r="BH370" i="12"/>
  <c r="BG370" i="12"/>
  <c r="BE370" i="12"/>
  <c r="T370" i="12"/>
  <c r="R370" i="12"/>
  <c r="P370" i="12"/>
  <c r="BI369" i="12"/>
  <c r="BH369" i="12"/>
  <c r="BG369" i="12"/>
  <c r="BE369" i="12"/>
  <c r="T369" i="12"/>
  <c r="R369" i="12"/>
  <c r="P369" i="12"/>
  <c r="BI368" i="12"/>
  <c r="BH368" i="12"/>
  <c r="BG368" i="12"/>
  <c r="BE368" i="12"/>
  <c r="T368" i="12"/>
  <c r="R368" i="12"/>
  <c r="P368" i="12"/>
  <c r="BI367" i="12"/>
  <c r="BH367" i="12"/>
  <c r="BG367" i="12"/>
  <c r="BE367" i="12"/>
  <c r="T367" i="12"/>
  <c r="R367" i="12"/>
  <c r="P367" i="12"/>
  <c r="BI366" i="12"/>
  <c r="BH366" i="12"/>
  <c r="BG366" i="12"/>
  <c r="BE366" i="12"/>
  <c r="T366" i="12"/>
  <c r="R366" i="12"/>
  <c r="P366" i="12"/>
  <c r="BI365" i="12"/>
  <c r="BH365" i="12"/>
  <c r="BG365" i="12"/>
  <c r="BE365" i="12"/>
  <c r="T365" i="12"/>
  <c r="R365" i="12"/>
  <c r="P365" i="12"/>
  <c r="BI364" i="12"/>
  <c r="BH364" i="12"/>
  <c r="BG364" i="12"/>
  <c r="BE364" i="12"/>
  <c r="T364" i="12"/>
  <c r="R364" i="12"/>
  <c r="P364" i="12"/>
  <c r="BI362" i="12"/>
  <c r="BH362" i="12"/>
  <c r="BG362" i="12"/>
  <c r="BE362" i="12"/>
  <c r="T362" i="12"/>
  <c r="R362" i="12"/>
  <c r="P362" i="12"/>
  <c r="BI361" i="12"/>
  <c r="BH361" i="12"/>
  <c r="BG361" i="12"/>
  <c r="BE361" i="12"/>
  <c r="T361" i="12"/>
  <c r="R361" i="12"/>
  <c r="P361" i="12"/>
  <c r="BI360" i="12"/>
  <c r="BH360" i="12"/>
  <c r="BG360" i="12"/>
  <c r="BE360" i="12"/>
  <c r="T360" i="12"/>
  <c r="R360" i="12"/>
  <c r="P360" i="12"/>
  <c r="BI359" i="12"/>
  <c r="BH359" i="12"/>
  <c r="BG359" i="12"/>
  <c r="BE359" i="12"/>
  <c r="T359" i="12"/>
  <c r="R359" i="12"/>
  <c r="P359" i="12"/>
  <c r="BI358" i="12"/>
  <c r="BH358" i="12"/>
  <c r="BG358" i="12"/>
  <c r="BE358" i="12"/>
  <c r="T358" i="12"/>
  <c r="R358" i="12"/>
  <c r="P358" i="12"/>
  <c r="BI357" i="12"/>
  <c r="BH357" i="12"/>
  <c r="BG357" i="12"/>
  <c r="BE357" i="12"/>
  <c r="T357" i="12"/>
  <c r="R357" i="12"/>
  <c r="P357" i="12"/>
  <c r="BI356" i="12"/>
  <c r="BH356" i="12"/>
  <c r="BG356" i="12"/>
  <c r="BE356" i="12"/>
  <c r="T356" i="12"/>
  <c r="R356" i="12"/>
  <c r="P356" i="12"/>
  <c r="BI355" i="12"/>
  <c r="BH355" i="12"/>
  <c r="BG355" i="12"/>
  <c r="BE355" i="12"/>
  <c r="T355" i="12"/>
  <c r="R355" i="12"/>
  <c r="P355" i="12"/>
  <c r="BI353" i="12"/>
  <c r="BH353" i="12"/>
  <c r="BG353" i="12"/>
  <c r="BE353" i="12"/>
  <c r="T353" i="12"/>
  <c r="R353" i="12"/>
  <c r="P353" i="12"/>
  <c r="BI352" i="12"/>
  <c r="BH352" i="12"/>
  <c r="BG352" i="12"/>
  <c r="BE352" i="12"/>
  <c r="T352" i="12"/>
  <c r="R352" i="12"/>
  <c r="P352" i="12"/>
  <c r="BI351" i="12"/>
  <c r="BH351" i="12"/>
  <c r="BG351" i="12"/>
  <c r="BE351" i="12"/>
  <c r="T351" i="12"/>
  <c r="R351" i="12"/>
  <c r="P351" i="12"/>
  <c r="BI350" i="12"/>
  <c r="BH350" i="12"/>
  <c r="BG350" i="12"/>
  <c r="BE350" i="12"/>
  <c r="T350" i="12"/>
  <c r="R350" i="12"/>
  <c r="P350" i="12"/>
  <c r="BI349" i="12"/>
  <c r="BH349" i="12"/>
  <c r="BG349" i="12"/>
  <c r="BE349" i="12"/>
  <c r="T349" i="12"/>
  <c r="R349" i="12"/>
  <c r="P349" i="12"/>
  <c r="BI348" i="12"/>
  <c r="BH348" i="12"/>
  <c r="BG348" i="12"/>
  <c r="BE348" i="12"/>
  <c r="T348" i="12"/>
  <c r="R348" i="12"/>
  <c r="P348" i="12"/>
  <c r="BI347" i="12"/>
  <c r="BH347" i="12"/>
  <c r="BG347" i="12"/>
  <c r="BE347" i="12"/>
  <c r="T347" i="12"/>
  <c r="R347" i="12"/>
  <c r="P347" i="12"/>
  <c r="BI346" i="12"/>
  <c r="BH346" i="12"/>
  <c r="BG346" i="12"/>
  <c r="BE346" i="12"/>
  <c r="T346" i="12"/>
  <c r="R346" i="12"/>
  <c r="P346" i="12"/>
  <c r="BI345" i="12"/>
  <c r="BH345" i="12"/>
  <c r="BG345" i="12"/>
  <c r="BE345" i="12"/>
  <c r="T345" i="12"/>
  <c r="R345" i="12"/>
  <c r="P345" i="12"/>
  <c r="BI344" i="12"/>
  <c r="BH344" i="12"/>
  <c r="BG344" i="12"/>
  <c r="BE344" i="12"/>
  <c r="T344" i="12"/>
  <c r="R344" i="12"/>
  <c r="P344" i="12"/>
  <c r="BI343" i="12"/>
  <c r="BH343" i="12"/>
  <c r="BG343" i="12"/>
  <c r="BE343" i="12"/>
  <c r="T343" i="12"/>
  <c r="R343" i="12"/>
  <c r="P343" i="12"/>
  <c r="BI342" i="12"/>
  <c r="BH342" i="12"/>
  <c r="BG342" i="12"/>
  <c r="BE342" i="12"/>
  <c r="T342" i="12"/>
  <c r="R342" i="12"/>
  <c r="P342" i="12"/>
  <c r="BI341" i="12"/>
  <c r="BH341" i="12"/>
  <c r="BG341" i="12"/>
  <c r="BE341" i="12"/>
  <c r="T341" i="12"/>
  <c r="R341" i="12"/>
  <c r="P341" i="12"/>
  <c r="BI340" i="12"/>
  <c r="BH340" i="12"/>
  <c r="BG340" i="12"/>
  <c r="BE340" i="12"/>
  <c r="T340" i="12"/>
  <c r="R340" i="12"/>
  <c r="P340" i="12"/>
  <c r="BI339" i="12"/>
  <c r="BH339" i="12"/>
  <c r="BG339" i="12"/>
  <c r="BE339" i="12"/>
  <c r="T339" i="12"/>
  <c r="R339" i="12"/>
  <c r="P339" i="12"/>
  <c r="BI338" i="12"/>
  <c r="BH338" i="12"/>
  <c r="BG338" i="12"/>
  <c r="BE338" i="12"/>
  <c r="T338" i="12"/>
  <c r="R338" i="12"/>
  <c r="P338" i="12"/>
  <c r="BI337" i="12"/>
  <c r="BH337" i="12"/>
  <c r="BG337" i="12"/>
  <c r="BE337" i="12"/>
  <c r="T337" i="12"/>
  <c r="R337" i="12"/>
  <c r="P337" i="12"/>
  <c r="BI336" i="12"/>
  <c r="BH336" i="12"/>
  <c r="BG336" i="12"/>
  <c r="BE336" i="12"/>
  <c r="T336" i="12"/>
  <c r="R336" i="12"/>
  <c r="P336" i="12"/>
  <c r="BI335" i="12"/>
  <c r="BH335" i="12"/>
  <c r="BG335" i="12"/>
  <c r="BE335" i="12"/>
  <c r="T335" i="12"/>
  <c r="R335" i="12"/>
  <c r="P335" i="12"/>
  <c r="BI334" i="12"/>
  <c r="BH334" i="12"/>
  <c r="BG334" i="12"/>
  <c r="BE334" i="12"/>
  <c r="T334" i="12"/>
  <c r="R334" i="12"/>
  <c r="P334" i="12"/>
  <c r="BI333" i="12"/>
  <c r="BH333" i="12"/>
  <c r="BG333" i="12"/>
  <c r="BE333" i="12"/>
  <c r="T333" i="12"/>
  <c r="R333" i="12"/>
  <c r="P333" i="12"/>
  <c r="BI332" i="12"/>
  <c r="BH332" i="12"/>
  <c r="BG332" i="12"/>
  <c r="BE332" i="12"/>
  <c r="T332" i="12"/>
  <c r="R332" i="12"/>
  <c r="P332" i="12"/>
  <c r="BI331" i="12"/>
  <c r="BH331" i="12"/>
  <c r="BG331" i="12"/>
  <c r="BE331" i="12"/>
  <c r="T331" i="12"/>
  <c r="R331" i="12"/>
  <c r="P331" i="12"/>
  <c r="BI330" i="12"/>
  <c r="BH330" i="12"/>
  <c r="BG330" i="12"/>
  <c r="BE330" i="12"/>
  <c r="T330" i="12"/>
  <c r="R330" i="12"/>
  <c r="P330" i="12"/>
  <c r="BI329" i="12"/>
  <c r="BH329" i="12"/>
  <c r="BG329" i="12"/>
  <c r="BE329" i="12"/>
  <c r="T329" i="12"/>
  <c r="R329" i="12"/>
  <c r="P329" i="12"/>
  <c r="BI328" i="12"/>
  <c r="BH328" i="12"/>
  <c r="BG328" i="12"/>
  <c r="BE328" i="12"/>
  <c r="T328" i="12"/>
  <c r="R328" i="12"/>
  <c r="P328" i="12"/>
  <c r="BI327" i="12"/>
  <c r="BH327" i="12"/>
  <c r="BG327" i="12"/>
  <c r="BE327" i="12"/>
  <c r="T327" i="12"/>
  <c r="R327" i="12"/>
  <c r="P327" i="12"/>
  <c r="BI326" i="12"/>
  <c r="BH326" i="12"/>
  <c r="BG326" i="12"/>
  <c r="BE326" i="12"/>
  <c r="T326" i="12"/>
  <c r="R326" i="12"/>
  <c r="P326" i="12"/>
  <c r="BI325" i="12"/>
  <c r="BH325" i="12"/>
  <c r="BG325" i="12"/>
  <c r="BE325" i="12"/>
  <c r="T325" i="12"/>
  <c r="R325" i="12"/>
  <c r="P325" i="12"/>
  <c r="BI324" i="12"/>
  <c r="BH324" i="12"/>
  <c r="BG324" i="12"/>
  <c r="BE324" i="12"/>
  <c r="T324" i="12"/>
  <c r="R324" i="12"/>
  <c r="P324" i="12"/>
  <c r="BI323" i="12"/>
  <c r="BH323" i="12"/>
  <c r="BG323" i="12"/>
  <c r="BE323" i="12"/>
  <c r="T323" i="12"/>
  <c r="R323" i="12"/>
  <c r="P323" i="12"/>
  <c r="BI322" i="12"/>
  <c r="BH322" i="12"/>
  <c r="BG322" i="12"/>
  <c r="BE322" i="12"/>
  <c r="T322" i="12"/>
  <c r="R322" i="12"/>
  <c r="P322" i="12"/>
  <c r="BI321" i="12"/>
  <c r="BH321" i="12"/>
  <c r="BG321" i="12"/>
  <c r="BE321" i="12"/>
  <c r="T321" i="12"/>
  <c r="R321" i="12"/>
  <c r="P321" i="12"/>
  <c r="BI320" i="12"/>
  <c r="BH320" i="12"/>
  <c r="BG320" i="12"/>
  <c r="BE320" i="12"/>
  <c r="T320" i="12"/>
  <c r="R320" i="12"/>
  <c r="P320" i="12"/>
  <c r="BI319" i="12"/>
  <c r="BH319" i="12"/>
  <c r="BG319" i="12"/>
  <c r="BE319" i="12"/>
  <c r="T319" i="12"/>
  <c r="R319" i="12"/>
  <c r="P319" i="12"/>
  <c r="BI318" i="12"/>
  <c r="BH318" i="12"/>
  <c r="BG318" i="12"/>
  <c r="BE318" i="12"/>
  <c r="T318" i="12"/>
  <c r="R318" i="12"/>
  <c r="P318" i="12"/>
  <c r="BI317" i="12"/>
  <c r="BH317" i="12"/>
  <c r="BG317" i="12"/>
  <c r="BE317" i="12"/>
  <c r="T317" i="12"/>
  <c r="R317" i="12"/>
  <c r="P317" i="12"/>
  <c r="BI316" i="12"/>
  <c r="BH316" i="12"/>
  <c r="BG316" i="12"/>
  <c r="BE316" i="12"/>
  <c r="T316" i="12"/>
  <c r="R316" i="12"/>
  <c r="P316" i="12"/>
  <c r="BI315" i="12"/>
  <c r="BH315" i="12"/>
  <c r="BG315" i="12"/>
  <c r="BE315" i="12"/>
  <c r="T315" i="12"/>
  <c r="R315" i="12"/>
  <c r="P315" i="12"/>
  <c r="BI314" i="12"/>
  <c r="BH314" i="12"/>
  <c r="BG314" i="12"/>
  <c r="BE314" i="12"/>
  <c r="T314" i="12"/>
  <c r="R314" i="12"/>
  <c r="P314" i="12"/>
  <c r="BI313" i="12"/>
  <c r="BH313" i="12"/>
  <c r="BG313" i="12"/>
  <c r="BE313" i="12"/>
  <c r="T313" i="12"/>
  <c r="R313" i="12"/>
  <c r="P313" i="12"/>
  <c r="BI312" i="12"/>
  <c r="BH312" i="12"/>
  <c r="BG312" i="12"/>
  <c r="BE312" i="12"/>
  <c r="T312" i="12"/>
  <c r="R312" i="12"/>
  <c r="P312" i="12"/>
  <c r="BI311" i="12"/>
  <c r="BH311" i="12"/>
  <c r="BG311" i="12"/>
  <c r="BE311" i="12"/>
  <c r="T311" i="12"/>
  <c r="R311" i="12"/>
  <c r="P311" i="12"/>
  <c r="BI310" i="12"/>
  <c r="BH310" i="12"/>
  <c r="BG310" i="12"/>
  <c r="BE310" i="12"/>
  <c r="T310" i="12"/>
  <c r="R310" i="12"/>
  <c r="P310" i="12"/>
  <c r="BI309" i="12"/>
  <c r="BH309" i="12"/>
  <c r="BG309" i="12"/>
  <c r="BE309" i="12"/>
  <c r="T309" i="12"/>
  <c r="R309" i="12"/>
  <c r="P309" i="12"/>
  <c r="BI308" i="12"/>
  <c r="BH308" i="12"/>
  <c r="BG308" i="12"/>
  <c r="BE308" i="12"/>
  <c r="T308" i="12"/>
  <c r="R308" i="12"/>
  <c r="P308" i="12"/>
  <c r="BI307" i="12"/>
  <c r="BH307" i="12"/>
  <c r="BG307" i="12"/>
  <c r="BE307" i="12"/>
  <c r="T307" i="12"/>
  <c r="R307" i="12"/>
  <c r="P307" i="12"/>
  <c r="BI306" i="12"/>
  <c r="BH306" i="12"/>
  <c r="BG306" i="12"/>
  <c r="BE306" i="12"/>
  <c r="T306" i="12"/>
  <c r="R306" i="12"/>
  <c r="P306" i="12"/>
  <c r="BI305" i="12"/>
  <c r="BH305" i="12"/>
  <c r="BG305" i="12"/>
  <c r="BE305" i="12"/>
  <c r="T305" i="12"/>
  <c r="R305" i="12"/>
  <c r="P305" i="12"/>
  <c r="BI304" i="12"/>
  <c r="BH304" i="12"/>
  <c r="BG304" i="12"/>
  <c r="BE304" i="12"/>
  <c r="T304" i="12"/>
  <c r="R304" i="12"/>
  <c r="P304" i="12"/>
  <c r="BI303" i="12"/>
  <c r="BH303" i="12"/>
  <c r="BG303" i="12"/>
  <c r="BE303" i="12"/>
  <c r="T303" i="12"/>
  <c r="R303" i="12"/>
  <c r="P303" i="12"/>
  <c r="BI302" i="12"/>
  <c r="BH302" i="12"/>
  <c r="BG302" i="12"/>
  <c r="BE302" i="12"/>
  <c r="T302" i="12"/>
  <c r="R302" i="12"/>
  <c r="P302" i="12"/>
  <c r="BI301" i="12"/>
  <c r="BH301" i="12"/>
  <c r="BG301" i="12"/>
  <c r="BE301" i="12"/>
  <c r="T301" i="12"/>
  <c r="R301" i="12"/>
  <c r="P301" i="12"/>
  <c r="BI300" i="12"/>
  <c r="BH300" i="12"/>
  <c r="BG300" i="12"/>
  <c r="BE300" i="12"/>
  <c r="T300" i="12"/>
  <c r="R300" i="12"/>
  <c r="P300" i="12"/>
  <c r="BI299" i="12"/>
  <c r="BH299" i="12"/>
  <c r="BG299" i="12"/>
  <c r="BE299" i="12"/>
  <c r="T299" i="12"/>
  <c r="R299" i="12"/>
  <c r="P299" i="12"/>
  <c r="BI298" i="12"/>
  <c r="BH298" i="12"/>
  <c r="BG298" i="12"/>
  <c r="BE298" i="12"/>
  <c r="T298" i="12"/>
  <c r="R298" i="12"/>
  <c r="P298" i="12"/>
  <c r="BI297" i="12"/>
  <c r="BH297" i="12"/>
  <c r="BG297" i="12"/>
  <c r="BE297" i="12"/>
  <c r="T297" i="12"/>
  <c r="R297" i="12"/>
  <c r="P297" i="12"/>
  <c r="BI296" i="12"/>
  <c r="BH296" i="12"/>
  <c r="BG296" i="12"/>
  <c r="BE296" i="12"/>
  <c r="T296" i="12"/>
  <c r="R296" i="12"/>
  <c r="P296" i="12"/>
  <c r="BI295" i="12"/>
  <c r="BH295" i="12"/>
  <c r="BG295" i="12"/>
  <c r="BE295" i="12"/>
  <c r="T295" i="12"/>
  <c r="R295" i="12"/>
  <c r="P295" i="12"/>
  <c r="BI294" i="12"/>
  <c r="BH294" i="12"/>
  <c r="BG294" i="12"/>
  <c r="BE294" i="12"/>
  <c r="T294" i="12"/>
  <c r="R294" i="12"/>
  <c r="P294" i="12"/>
  <c r="BI293" i="12"/>
  <c r="BH293" i="12"/>
  <c r="BG293" i="12"/>
  <c r="BE293" i="12"/>
  <c r="T293" i="12"/>
  <c r="R293" i="12"/>
  <c r="P293" i="12"/>
  <c r="BI292" i="12"/>
  <c r="BH292" i="12"/>
  <c r="BG292" i="12"/>
  <c r="BE292" i="12"/>
  <c r="T292" i="12"/>
  <c r="R292" i="12"/>
  <c r="P292" i="12"/>
  <c r="BI291" i="12"/>
  <c r="BH291" i="12"/>
  <c r="BG291" i="12"/>
  <c r="BE291" i="12"/>
  <c r="T291" i="12"/>
  <c r="R291" i="12"/>
  <c r="P291" i="12"/>
  <c r="BI290" i="12"/>
  <c r="BH290" i="12"/>
  <c r="BG290" i="12"/>
  <c r="BE290" i="12"/>
  <c r="T290" i="12"/>
  <c r="R290" i="12"/>
  <c r="P290" i="12"/>
  <c r="BI289" i="12"/>
  <c r="BH289" i="12"/>
  <c r="BG289" i="12"/>
  <c r="BE289" i="12"/>
  <c r="T289" i="12"/>
  <c r="R289" i="12"/>
  <c r="P289" i="12"/>
  <c r="BI288" i="12"/>
  <c r="BH288" i="12"/>
  <c r="BG288" i="12"/>
  <c r="BE288" i="12"/>
  <c r="T288" i="12"/>
  <c r="R288" i="12"/>
  <c r="P288" i="12"/>
  <c r="BI287" i="12"/>
  <c r="BH287" i="12"/>
  <c r="BG287" i="12"/>
  <c r="BE287" i="12"/>
  <c r="T287" i="12"/>
  <c r="R287" i="12"/>
  <c r="P287" i="12"/>
  <c r="BI286" i="12"/>
  <c r="BH286" i="12"/>
  <c r="BG286" i="12"/>
  <c r="BE286" i="12"/>
  <c r="T286" i="12"/>
  <c r="R286" i="12"/>
  <c r="P286" i="12"/>
  <c r="BI285" i="12"/>
  <c r="BH285" i="12"/>
  <c r="BG285" i="12"/>
  <c r="BE285" i="12"/>
  <c r="T285" i="12"/>
  <c r="R285" i="12"/>
  <c r="P285" i="12"/>
  <c r="BI284" i="12"/>
  <c r="BH284" i="12"/>
  <c r="BG284" i="12"/>
  <c r="BE284" i="12"/>
  <c r="T284" i="12"/>
  <c r="R284" i="12"/>
  <c r="P284" i="12"/>
  <c r="BI283" i="12"/>
  <c r="BH283" i="12"/>
  <c r="BG283" i="12"/>
  <c r="BE283" i="12"/>
  <c r="T283" i="12"/>
  <c r="R283" i="12"/>
  <c r="P283" i="12"/>
  <c r="BI282" i="12"/>
  <c r="BH282" i="12"/>
  <c r="BG282" i="12"/>
  <c r="BE282" i="12"/>
  <c r="T282" i="12"/>
  <c r="R282" i="12"/>
  <c r="P282" i="12"/>
  <c r="BI281" i="12"/>
  <c r="BH281" i="12"/>
  <c r="BG281" i="12"/>
  <c r="BE281" i="12"/>
  <c r="T281" i="12"/>
  <c r="R281" i="12"/>
  <c r="P281" i="12"/>
  <c r="BI280" i="12"/>
  <c r="BH280" i="12"/>
  <c r="BG280" i="12"/>
  <c r="BE280" i="12"/>
  <c r="T280" i="12"/>
  <c r="R280" i="12"/>
  <c r="P280" i="12"/>
  <c r="BI279" i="12"/>
  <c r="BH279" i="12"/>
  <c r="BG279" i="12"/>
  <c r="BE279" i="12"/>
  <c r="T279" i="12"/>
  <c r="R279" i="12"/>
  <c r="P279" i="12"/>
  <c r="BI278" i="12"/>
  <c r="BH278" i="12"/>
  <c r="BG278" i="12"/>
  <c r="BE278" i="12"/>
  <c r="T278" i="12"/>
  <c r="R278" i="12"/>
  <c r="P278" i="12"/>
  <c r="BI277" i="12"/>
  <c r="BH277" i="12"/>
  <c r="BG277" i="12"/>
  <c r="BE277" i="12"/>
  <c r="T277" i="12"/>
  <c r="R277" i="12"/>
  <c r="P277" i="12"/>
  <c r="BI276" i="12"/>
  <c r="BH276" i="12"/>
  <c r="BG276" i="12"/>
  <c r="BE276" i="12"/>
  <c r="T276" i="12"/>
  <c r="R276" i="12"/>
  <c r="P276" i="12"/>
  <c r="BI275" i="12"/>
  <c r="BH275" i="12"/>
  <c r="BG275" i="12"/>
  <c r="BE275" i="12"/>
  <c r="T275" i="12"/>
  <c r="R275" i="12"/>
  <c r="P275" i="12"/>
  <c r="BI274" i="12"/>
  <c r="BH274" i="12"/>
  <c r="BG274" i="12"/>
  <c r="BE274" i="12"/>
  <c r="T274" i="12"/>
  <c r="R274" i="12"/>
  <c r="P274" i="12"/>
  <c r="BI273" i="12"/>
  <c r="BH273" i="12"/>
  <c r="BG273" i="12"/>
  <c r="BE273" i="12"/>
  <c r="T273" i="12"/>
  <c r="R273" i="12"/>
  <c r="P273" i="12"/>
  <c r="BI272" i="12"/>
  <c r="BH272" i="12"/>
  <c r="BG272" i="12"/>
  <c r="BE272" i="12"/>
  <c r="T272" i="12"/>
  <c r="R272" i="12"/>
  <c r="P272" i="12"/>
  <c r="BI271" i="12"/>
  <c r="BH271" i="12"/>
  <c r="BG271" i="12"/>
  <c r="BE271" i="12"/>
  <c r="T271" i="12"/>
  <c r="R271" i="12"/>
  <c r="P271" i="12"/>
  <c r="BI270" i="12"/>
  <c r="BH270" i="12"/>
  <c r="BG270" i="12"/>
  <c r="BE270" i="12"/>
  <c r="T270" i="12"/>
  <c r="R270" i="12"/>
  <c r="P270" i="12"/>
  <c r="BI269" i="12"/>
  <c r="BH269" i="12"/>
  <c r="BG269" i="12"/>
  <c r="BE269" i="12"/>
  <c r="T269" i="12"/>
  <c r="R269" i="12"/>
  <c r="P269" i="12"/>
  <c r="BI268" i="12"/>
  <c r="BH268" i="12"/>
  <c r="BG268" i="12"/>
  <c r="BE268" i="12"/>
  <c r="T268" i="12"/>
  <c r="R268" i="12"/>
  <c r="P268" i="12"/>
  <c r="BI267" i="12"/>
  <c r="BH267" i="12"/>
  <c r="BG267" i="12"/>
  <c r="BE267" i="12"/>
  <c r="T267" i="12"/>
  <c r="R267" i="12"/>
  <c r="P267" i="12"/>
  <c r="BI266" i="12"/>
  <c r="BH266" i="12"/>
  <c r="BG266" i="12"/>
  <c r="BE266" i="12"/>
  <c r="T266" i="12"/>
  <c r="R266" i="12"/>
  <c r="P266" i="12"/>
  <c r="BI265" i="12"/>
  <c r="BH265" i="12"/>
  <c r="BG265" i="12"/>
  <c r="BE265" i="12"/>
  <c r="T265" i="12"/>
  <c r="R265" i="12"/>
  <c r="P265" i="12"/>
  <c r="BI264" i="12"/>
  <c r="BH264" i="12"/>
  <c r="BG264" i="12"/>
  <c r="BE264" i="12"/>
  <c r="T264" i="12"/>
  <c r="R264" i="12"/>
  <c r="P264" i="12"/>
  <c r="BI263" i="12"/>
  <c r="BH263" i="12"/>
  <c r="BG263" i="12"/>
  <c r="BE263" i="12"/>
  <c r="T263" i="12"/>
  <c r="R263" i="12"/>
  <c r="P263" i="12"/>
  <c r="BI262" i="12"/>
  <c r="BH262" i="12"/>
  <c r="BG262" i="12"/>
  <c r="BE262" i="12"/>
  <c r="T262" i="12"/>
  <c r="R262" i="12"/>
  <c r="P262" i="12"/>
  <c r="BI261" i="12"/>
  <c r="BH261" i="12"/>
  <c r="BG261" i="12"/>
  <c r="BE261" i="12"/>
  <c r="T261" i="12"/>
  <c r="R261" i="12"/>
  <c r="P261" i="12"/>
  <c r="BI260" i="12"/>
  <c r="BH260" i="12"/>
  <c r="BG260" i="12"/>
  <c r="BE260" i="12"/>
  <c r="T260" i="12"/>
  <c r="R260" i="12"/>
  <c r="P260" i="12"/>
  <c r="BI259" i="12"/>
  <c r="BH259" i="12"/>
  <c r="BG259" i="12"/>
  <c r="BE259" i="12"/>
  <c r="T259" i="12"/>
  <c r="R259" i="12"/>
  <c r="P259" i="12"/>
  <c r="BI258" i="12"/>
  <c r="BH258" i="12"/>
  <c r="BG258" i="12"/>
  <c r="BE258" i="12"/>
  <c r="T258" i="12"/>
  <c r="R258" i="12"/>
  <c r="P258" i="12"/>
  <c r="BI257" i="12"/>
  <c r="BH257" i="12"/>
  <c r="BG257" i="12"/>
  <c r="BE257" i="12"/>
  <c r="T257" i="12"/>
  <c r="R257" i="12"/>
  <c r="P257" i="12"/>
  <c r="BI256" i="12"/>
  <c r="BH256" i="12"/>
  <c r="BG256" i="12"/>
  <c r="BE256" i="12"/>
  <c r="T256" i="12"/>
  <c r="R256" i="12"/>
  <c r="P256" i="12"/>
  <c r="BI255" i="12"/>
  <c r="BH255" i="12"/>
  <c r="BG255" i="12"/>
  <c r="BE255" i="12"/>
  <c r="T255" i="12"/>
  <c r="R255" i="12"/>
  <c r="P255" i="12"/>
  <c r="BI254" i="12"/>
  <c r="BH254" i="12"/>
  <c r="BG254" i="12"/>
  <c r="BE254" i="12"/>
  <c r="T254" i="12"/>
  <c r="R254" i="12"/>
  <c r="P254" i="12"/>
  <c r="BI253" i="12"/>
  <c r="BH253" i="12"/>
  <c r="BG253" i="12"/>
  <c r="BE253" i="12"/>
  <c r="T253" i="12"/>
  <c r="R253" i="12"/>
  <c r="P253" i="12"/>
  <c r="BI252" i="12"/>
  <c r="BH252" i="12"/>
  <c r="BG252" i="12"/>
  <c r="BE252" i="12"/>
  <c r="T252" i="12"/>
  <c r="R252" i="12"/>
  <c r="P252" i="12"/>
  <c r="BI251" i="12"/>
  <c r="BH251" i="12"/>
  <c r="BG251" i="12"/>
  <c r="BE251" i="12"/>
  <c r="T251" i="12"/>
  <c r="R251" i="12"/>
  <c r="P251" i="12"/>
  <c r="BI250" i="12"/>
  <c r="BH250" i="12"/>
  <c r="BG250" i="12"/>
  <c r="BE250" i="12"/>
  <c r="T250" i="12"/>
  <c r="R250" i="12"/>
  <c r="P250" i="12"/>
  <c r="BI249" i="12"/>
  <c r="BH249" i="12"/>
  <c r="BG249" i="12"/>
  <c r="BE249" i="12"/>
  <c r="T249" i="12"/>
  <c r="R249" i="12"/>
  <c r="P249" i="12"/>
  <c r="BI248" i="12"/>
  <c r="BH248" i="12"/>
  <c r="BG248" i="12"/>
  <c r="BE248" i="12"/>
  <c r="T248" i="12"/>
  <c r="R248" i="12"/>
  <c r="P248" i="12"/>
  <c r="BI247" i="12"/>
  <c r="BH247" i="12"/>
  <c r="BG247" i="12"/>
  <c r="BE247" i="12"/>
  <c r="T247" i="12"/>
  <c r="R247" i="12"/>
  <c r="P247" i="12"/>
  <c r="BI246" i="12"/>
  <c r="BH246" i="12"/>
  <c r="BG246" i="12"/>
  <c r="BE246" i="12"/>
  <c r="T246" i="12"/>
  <c r="R246" i="12"/>
  <c r="P246" i="12"/>
  <c r="BI245" i="12"/>
  <c r="BH245" i="12"/>
  <c r="BG245" i="12"/>
  <c r="BE245" i="12"/>
  <c r="T245" i="12"/>
  <c r="R245" i="12"/>
  <c r="P245" i="12"/>
  <c r="BI244" i="12"/>
  <c r="BH244" i="12"/>
  <c r="BG244" i="12"/>
  <c r="BE244" i="12"/>
  <c r="T244" i="12"/>
  <c r="R244" i="12"/>
  <c r="P244" i="12"/>
  <c r="BI243" i="12"/>
  <c r="BH243" i="12"/>
  <c r="BG243" i="12"/>
  <c r="BE243" i="12"/>
  <c r="T243" i="12"/>
  <c r="R243" i="12"/>
  <c r="P243" i="12"/>
  <c r="BI242" i="12"/>
  <c r="BH242" i="12"/>
  <c r="BG242" i="12"/>
  <c r="BE242" i="12"/>
  <c r="T242" i="12"/>
  <c r="R242" i="12"/>
  <c r="P242" i="12"/>
  <c r="BI241" i="12"/>
  <c r="BH241" i="12"/>
  <c r="BG241" i="12"/>
  <c r="BE241" i="12"/>
  <c r="T241" i="12"/>
  <c r="R241" i="12"/>
  <c r="P241" i="12"/>
  <c r="BI240" i="12"/>
  <c r="BH240" i="12"/>
  <c r="BG240" i="12"/>
  <c r="BE240" i="12"/>
  <c r="T240" i="12"/>
  <c r="R240" i="12"/>
  <c r="P240" i="12"/>
  <c r="BI239" i="12"/>
  <c r="BH239" i="12"/>
  <c r="BG239" i="12"/>
  <c r="BE239" i="12"/>
  <c r="T239" i="12"/>
  <c r="R239" i="12"/>
  <c r="P239" i="12"/>
  <c r="BI238" i="12"/>
  <c r="BH238" i="12"/>
  <c r="BG238" i="12"/>
  <c r="BE238" i="12"/>
  <c r="T238" i="12"/>
  <c r="R238" i="12"/>
  <c r="P238" i="12"/>
  <c r="BI237" i="12"/>
  <c r="BH237" i="12"/>
  <c r="BG237" i="12"/>
  <c r="BE237" i="12"/>
  <c r="T237" i="12"/>
  <c r="R237" i="12"/>
  <c r="P237" i="12"/>
  <c r="BI236" i="12"/>
  <c r="BH236" i="12"/>
  <c r="BG236" i="12"/>
  <c r="BE236" i="12"/>
  <c r="T236" i="12"/>
  <c r="R236" i="12"/>
  <c r="P236" i="12"/>
  <c r="BI235" i="12"/>
  <c r="BH235" i="12"/>
  <c r="BG235" i="12"/>
  <c r="BE235" i="12"/>
  <c r="T235" i="12"/>
  <c r="R235" i="12"/>
  <c r="P235" i="12"/>
  <c r="BI234" i="12"/>
  <c r="BH234" i="12"/>
  <c r="BG234" i="12"/>
  <c r="BE234" i="12"/>
  <c r="T234" i="12"/>
  <c r="R234" i="12"/>
  <c r="P234" i="12"/>
  <c r="BI233" i="12"/>
  <c r="BH233" i="12"/>
  <c r="BG233" i="12"/>
  <c r="BE233" i="12"/>
  <c r="T233" i="12"/>
  <c r="R233" i="12"/>
  <c r="P233" i="12"/>
  <c r="BI232" i="12"/>
  <c r="BH232" i="12"/>
  <c r="BG232" i="12"/>
  <c r="BE232" i="12"/>
  <c r="T232" i="12"/>
  <c r="R232" i="12"/>
  <c r="P232" i="12"/>
  <c r="BI231" i="12"/>
  <c r="BH231" i="12"/>
  <c r="BG231" i="12"/>
  <c r="BE231" i="12"/>
  <c r="T231" i="12"/>
  <c r="R231" i="12"/>
  <c r="P231" i="12"/>
  <c r="BI230" i="12"/>
  <c r="BH230" i="12"/>
  <c r="BG230" i="12"/>
  <c r="BE230" i="12"/>
  <c r="T230" i="12"/>
  <c r="R230" i="12"/>
  <c r="P230" i="12"/>
  <c r="BI229" i="12"/>
  <c r="BH229" i="12"/>
  <c r="BG229" i="12"/>
  <c r="BE229" i="12"/>
  <c r="T229" i="12"/>
  <c r="R229" i="12"/>
  <c r="P229" i="12"/>
  <c r="BI228" i="12"/>
  <c r="BH228" i="12"/>
  <c r="BG228" i="12"/>
  <c r="BE228" i="12"/>
  <c r="T228" i="12"/>
  <c r="R228" i="12"/>
  <c r="P228" i="12"/>
  <c r="BI227" i="12"/>
  <c r="BH227" i="12"/>
  <c r="BG227" i="12"/>
  <c r="BE227" i="12"/>
  <c r="T227" i="12"/>
  <c r="R227" i="12"/>
  <c r="P227" i="12"/>
  <c r="BI226" i="12"/>
  <c r="BH226" i="12"/>
  <c r="BG226" i="12"/>
  <c r="BE226" i="12"/>
  <c r="T226" i="12"/>
  <c r="R226" i="12"/>
  <c r="P226" i="12"/>
  <c r="BI225" i="12"/>
  <c r="BH225" i="12"/>
  <c r="BG225" i="12"/>
  <c r="BE225" i="12"/>
  <c r="T225" i="12"/>
  <c r="R225" i="12"/>
  <c r="P225" i="12"/>
  <c r="BI224" i="12"/>
  <c r="BH224" i="12"/>
  <c r="BG224" i="12"/>
  <c r="BE224" i="12"/>
  <c r="T224" i="12"/>
  <c r="R224" i="12"/>
  <c r="P224" i="12"/>
  <c r="BI223" i="12"/>
  <c r="BH223" i="12"/>
  <c r="BG223" i="12"/>
  <c r="BE223" i="12"/>
  <c r="T223" i="12"/>
  <c r="R223" i="12"/>
  <c r="P223" i="12"/>
  <c r="BI222" i="12"/>
  <c r="BH222" i="12"/>
  <c r="BG222" i="12"/>
  <c r="BE222" i="12"/>
  <c r="T222" i="12"/>
  <c r="R222" i="12"/>
  <c r="P222" i="12"/>
  <c r="BI221" i="12"/>
  <c r="BH221" i="12"/>
  <c r="BG221" i="12"/>
  <c r="BE221" i="12"/>
  <c r="T221" i="12"/>
  <c r="R221" i="12"/>
  <c r="P221" i="12"/>
  <c r="BI220" i="12"/>
  <c r="BH220" i="12"/>
  <c r="BG220" i="12"/>
  <c r="BE220" i="12"/>
  <c r="T220" i="12"/>
  <c r="R220" i="12"/>
  <c r="P220" i="12"/>
  <c r="BI219" i="12"/>
  <c r="BH219" i="12"/>
  <c r="BG219" i="12"/>
  <c r="BE219" i="12"/>
  <c r="T219" i="12"/>
  <c r="R219" i="12"/>
  <c r="P219" i="12"/>
  <c r="BI218" i="12"/>
  <c r="BH218" i="12"/>
  <c r="BG218" i="12"/>
  <c r="BE218" i="12"/>
  <c r="T218" i="12"/>
  <c r="R218" i="12"/>
  <c r="P218" i="12"/>
  <c r="BI217" i="12"/>
  <c r="BH217" i="12"/>
  <c r="BG217" i="12"/>
  <c r="BE217" i="12"/>
  <c r="T217" i="12"/>
  <c r="R217" i="12"/>
  <c r="P217" i="12"/>
  <c r="BI216" i="12"/>
  <c r="BH216" i="12"/>
  <c r="BG216" i="12"/>
  <c r="BE216" i="12"/>
  <c r="T216" i="12"/>
  <c r="R216" i="12"/>
  <c r="P216" i="12"/>
  <c r="BI215" i="12"/>
  <c r="BH215" i="12"/>
  <c r="BG215" i="12"/>
  <c r="BE215" i="12"/>
  <c r="T215" i="12"/>
  <c r="R215" i="12"/>
  <c r="P215" i="12"/>
  <c r="BI214" i="12"/>
  <c r="BH214" i="12"/>
  <c r="BG214" i="12"/>
  <c r="BE214" i="12"/>
  <c r="T214" i="12"/>
  <c r="R214" i="12"/>
  <c r="P214" i="12"/>
  <c r="BI213" i="12"/>
  <c r="BH213" i="12"/>
  <c r="BG213" i="12"/>
  <c r="BE213" i="12"/>
  <c r="T213" i="12"/>
  <c r="R213" i="12"/>
  <c r="P213" i="12"/>
  <c r="BI212" i="12"/>
  <c r="BH212" i="12"/>
  <c r="BG212" i="12"/>
  <c r="BE212" i="12"/>
  <c r="T212" i="12"/>
  <c r="R212" i="12"/>
  <c r="P212" i="12"/>
  <c r="BI211" i="12"/>
  <c r="BH211" i="12"/>
  <c r="BG211" i="12"/>
  <c r="BE211" i="12"/>
  <c r="T211" i="12"/>
  <c r="R211" i="12"/>
  <c r="P211" i="12"/>
  <c r="BI210" i="12"/>
  <c r="BH210" i="12"/>
  <c r="BG210" i="12"/>
  <c r="BE210" i="12"/>
  <c r="T210" i="12"/>
  <c r="R210" i="12"/>
  <c r="P210" i="12"/>
  <c r="BI209" i="12"/>
  <c r="BH209" i="12"/>
  <c r="BG209" i="12"/>
  <c r="BE209" i="12"/>
  <c r="T209" i="12"/>
  <c r="R209" i="12"/>
  <c r="P209" i="12"/>
  <c r="BI208" i="12"/>
  <c r="BH208" i="12"/>
  <c r="BG208" i="12"/>
  <c r="BE208" i="12"/>
  <c r="T208" i="12"/>
  <c r="R208" i="12"/>
  <c r="P208" i="12"/>
  <c r="BI207" i="12"/>
  <c r="BH207" i="12"/>
  <c r="BG207" i="12"/>
  <c r="BE207" i="12"/>
  <c r="T207" i="12"/>
  <c r="R207" i="12"/>
  <c r="P207" i="12"/>
  <c r="BI206" i="12"/>
  <c r="BH206" i="12"/>
  <c r="BG206" i="12"/>
  <c r="BE206" i="12"/>
  <c r="T206" i="12"/>
  <c r="R206" i="12"/>
  <c r="P206" i="12"/>
  <c r="BI205" i="12"/>
  <c r="BH205" i="12"/>
  <c r="BG205" i="12"/>
  <c r="BE205" i="12"/>
  <c r="T205" i="12"/>
  <c r="R205" i="12"/>
  <c r="P205" i="12"/>
  <c r="BI204" i="12"/>
  <c r="BH204" i="12"/>
  <c r="BG204" i="12"/>
  <c r="BE204" i="12"/>
  <c r="T204" i="12"/>
  <c r="R204" i="12"/>
  <c r="P204" i="12"/>
  <c r="BI203" i="12"/>
  <c r="BH203" i="12"/>
  <c r="BG203" i="12"/>
  <c r="BE203" i="12"/>
  <c r="T203" i="12"/>
  <c r="R203" i="12"/>
  <c r="P203" i="12"/>
  <c r="BI202" i="12"/>
  <c r="BH202" i="12"/>
  <c r="BG202" i="12"/>
  <c r="BE202" i="12"/>
  <c r="T202" i="12"/>
  <c r="R202" i="12"/>
  <c r="P202" i="12"/>
  <c r="BI201" i="12"/>
  <c r="BH201" i="12"/>
  <c r="BG201" i="12"/>
  <c r="BE201" i="12"/>
  <c r="T201" i="12"/>
  <c r="R201" i="12"/>
  <c r="P201" i="12"/>
  <c r="BI200" i="12"/>
  <c r="BH200" i="12"/>
  <c r="BG200" i="12"/>
  <c r="BE200" i="12"/>
  <c r="T200" i="12"/>
  <c r="R200" i="12"/>
  <c r="P200" i="12"/>
  <c r="BI199" i="12"/>
  <c r="BH199" i="12"/>
  <c r="BG199" i="12"/>
  <c r="BE199" i="12"/>
  <c r="T199" i="12"/>
  <c r="R199" i="12"/>
  <c r="P199" i="12"/>
  <c r="BI198" i="12"/>
  <c r="BH198" i="12"/>
  <c r="BG198" i="12"/>
  <c r="BE198" i="12"/>
  <c r="T198" i="12"/>
  <c r="R198" i="12"/>
  <c r="P198" i="12"/>
  <c r="BI197" i="12"/>
  <c r="BH197" i="12"/>
  <c r="BG197" i="12"/>
  <c r="BE197" i="12"/>
  <c r="T197" i="12"/>
  <c r="R197" i="12"/>
  <c r="P197" i="12"/>
  <c r="BI196" i="12"/>
  <c r="BH196" i="12"/>
  <c r="BG196" i="12"/>
  <c r="BE196" i="12"/>
  <c r="T196" i="12"/>
  <c r="R196" i="12"/>
  <c r="P196" i="12"/>
  <c r="BI195" i="12"/>
  <c r="BH195" i="12"/>
  <c r="BG195" i="12"/>
  <c r="BE195" i="12"/>
  <c r="T195" i="12"/>
  <c r="R195" i="12"/>
  <c r="P195" i="12"/>
  <c r="BI194" i="12"/>
  <c r="BH194" i="12"/>
  <c r="BG194" i="12"/>
  <c r="BE194" i="12"/>
  <c r="T194" i="12"/>
  <c r="R194" i="12"/>
  <c r="P194" i="12"/>
  <c r="BI193" i="12"/>
  <c r="BH193" i="12"/>
  <c r="BG193" i="12"/>
  <c r="BE193" i="12"/>
  <c r="T193" i="12"/>
  <c r="R193" i="12"/>
  <c r="P193" i="12"/>
  <c r="BI192" i="12"/>
  <c r="BH192" i="12"/>
  <c r="BG192" i="12"/>
  <c r="BE192" i="12"/>
  <c r="T192" i="12"/>
  <c r="R192" i="12"/>
  <c r="P192" i="12"/>
  <c r="BI191" i="12"/>
  <c r="BH191" i="12"/>
  <c r="BG191" i="12"/>
  <c r="BE191" i="12"/>
  <c r="T191" i="12"/>
  <c r="R191" i="12"/>
  <c r="P191" i="12"/>
  <c r="BI190" i="12"/>
  <c r="BH190" i="12"/>
  <c r="BG190" i="12"/>
  <c r="BE190" i="12"/>
  <c r="T190" i="12"/>
  <c r="R190" i="12"/>
  <c r="P190" i="12"/>
  <c r="BI189" i="12"/>
  <c r="BH189" i="12"/>
  <c r="BG189" i="12"/>
  <c r="BE189" i="12"/>
  <c r="T189" i="12"/>
  <c r="R189" i="12"/>
  <c r="P189" i="12"/>
  <c r="BI188" i="12"/>
  <c r="BH188" i="12"/>
  <c r="BG188" i="12"/>
  <c r="BE188" i="12"/>
  <c r="T188" i="12"/>
  <c r="R188" i="12"/>
  <c r="P188" i="12"/>
  <c r="BI187" i="12"/>
  <c r="BH187" i="12"/>
  <c r="BG187" i="12"/>
  <c r="BE187" i="12"/>
  <c r="T187" i="12"/>
  <c r="R187" i="12"/>
  <c r="P187" i="12"/>
  <c r="BI186" i="12"/>
  <c r="BH186" i="12"/>
  <c r="BG186" i="12"/>
  <c r="BE186" i="12"/>
  <c r="T186" i="12"/>
  <c r="R186" i="12"/>
  <c r="P186" i="12"/>
  <c r="BI185" i="12"/>
  <c r="BH185" i="12"/>
  <c r="BG185" i="12"/>
  <c r="BE185" i="12"/>
  <c r="T185" i="12"/>
  <c r="R185" i="12"/>
  <c r="P185" i="12"/>
  <c r="BI184" i="12"/>
  <c r="BH184" i="12"/>
  <c r="BG184" i="12"/>
  <c r="BE184" i="12"/>
  <c r="T184" i="12"/>
  <c r="R184" i="12"/>
  <c r="P184" i="12"/>
  <c r="BI183" i="12"/>
  <c r="BH183" i="12"/>
  <c r="BG183" i="12"/>
  <c r="BE183" i="12"/>
  <c r="T183" i="12"/>
  <c r="R183" i="12"/>
  <c r="P183" i="12"/>
  <c r="BI182" i="12"/>
  <c r="BH182" i="12"/>
  <c r="BG182" i="12"/>
  <c r="BE182" i="12"/>
  <c r="T182" i="12"/>
  <c r="R182" i="12"/>
  <c r="P182" i="12"/>
  <c r="BI181" i="12"/>
  <c r="BH181" i="12"/>
  <c r="BG181" i="12"/>
  <c r="BE181" i="12"/>
  <c r="T181" i="12"/>
  <c r="R181" i="12"/>
  <c r="P181" i="12"/>
  <c r="BI180" i="12"/>
  <c r="BH180" i="12"/>
  <c r="BG180" i="12"/>
  <c r="BE180" i="12"/>
  <c r="T180" i="12"/>
  <c r="R180" i="12"/>
  <c r="P180" i="12"/>
  <c r="BI179" i="12"/>
  <c r="BH179" i="12"/>
  <c r="BG179" i="12"/>
  <c r="BE179" i="12"/>
  <c r="T179" i="12"/>
  <c r="R179" i="12"/>
  <c r="P179" i="12"/>
  <c r="BI178" i="12"/>
  <c r="BH178" i="12"/>
  <c r="BG178" i="12"/>
  <c r="BE178" i="12"/>
  <c r="T178" i="12"/>
  <c r="R178" i="12"/>
  <c r="P178" i="12"/>
  <c r="BI177" i="12"/>
  <c r="BH177" i="12"/>
  <c r="BG177" i="12"/>
  <c r="BE177" i="12"/>
  <c r="T177" i="12"/>
  <c r="R177" i="12"/>
  <c r="P177" i="12"/>
  <c r="BI176" i="12"/>
  <c r="BH176" i="12"/>
  <c r="BG176" i="12"/>
  <c r="BE176" i="12"/>
  <c r="T176" i="12"/>
  <c r="R176" i="12"/>
  <c r="P176" i="12"/>
  <c r="BI175" i="12"/>
  <c r="BH175" i="12"/>
  <c r="BG175" i="12"/>
  <c r="BE175" i="12"/>
  <c r="T175" i="12"/>
  <c r="R175" i="12"/>
  <c r="P175" i="12"/>
  <c r="BI174" i="12"/>
  <c r="BH174" i="12"/>
  <c r="BG174" i="12"/>
  <c r="BE174" i="12"/>
  <c r="T174" i="12"/>
  <c r="R174" i="12"/>
  <c r="P174" i="12"/>
  <c r="BI173" i="12"/>
  <c r="BH173" i="12"/>
  <c r="BG173" i="12"/>
  <c r="BE173" i="12"/>
  <c r="T173" i="12"/>
  <c r="R173" i="12"/>
  <c r="P173" i="12"/>
  <c r="BI172" i="12"/>
  <c r="BH172" i="12"/>
  <c r="BG172" i="12"/>
  <c r="BE172" i="12"/>
  <c r="T172" i="12"/>
  <c r="R172" i="12"/>
  <c r="P172" i="12"/>
  <c r="BI171" i="12"/>
  <c r="BH171" i="12"/>
  <c r="BG171" i="12"/>
  <c r="BE171" i="12"/>
  <c r="T171" i="12"/>
  <c r="R171" i="12"/>
  <c r="P171" i="12"/>
  <c r="BI170" i="12"/>
  <c r="BH170" i="12"/>
  <c r="BG170" i="12"/>
  <c r="BE170" i="12"/>
  <c r="T170" i="12"/>
  <c r="R170" i="12"/>
  <c r="P170" i="12"/>
  <c r="BI169" i="12"/>
  <c r="BH169" i="12"/>
  <c r="BG169" i="12"/>
  <c r="BE169" i="12"/>
  <c r="T169" i="12"/>
  <c r="R169" i="12"/>
  <c r="P169" i="12"/>
  <c r="BI168" i="12"/>
  <c r="BH168" i="12"/>
  <c r="BG168" i="12"/>
  <c r="BE168" i="12"/>
  <c r="T168" i="12"/>
  <c r="R168" i="12"/>
  <c r="P168" i="12"/>
  <c r="BI167" i="12"/>
  <c r="BH167" i="12"/>
  <c r="BG167" i="12"/>
  <c r="BE167" i="12"/>
  <c r="T167" i="12"/>
  <c r="R167" i="12"/>
  <c r="P167" i="12"/>
  <c r="BI166" i="12"/>
  <c r="BH166" i="12"/>
  <c r="BG166" i="12"/>
  <c r="BE166" i="12"/>
  <c r="T166" i="12"/>
  <c r="R166" i="12"/>
  <c r="P166" i="12"/>
  <c r="BI165" i="12"/>
  <c r="BH165" i="12"/>
  <c r="BG165" i="12"/>
  <c r="BE165" i="12"/>
  <c r="T165" i="12"/>
  <c r="R165" i="12"/>
  <c r="P165" i="12"/>
  <c r="BI164" i="12"/>
  <c r="BH164" i="12"/>
  <c r="BG164" i="12"/>
  <c r="BE164" i="12"/>
  <c r="T164" i="12"/>
  <c r="R164" i="12"/>
  <c r="P164" i="12"/>
  <c r="BI163" i="12"/>
  <c r="BH163" i="12"/>
  <c r="BG163" i="12"/>
  <c r="BE163" i="12"/>
  <c r="T163" i="12"/>
  <c r="R163" i="12"/>
  <c r="P163" i="12"/>
  <c r="BI162" i="12"/>
  <c r="BH162" i="12"/>
  <c r="BG162" i="12"/>
  <c r="BE162" i="12"/>
  <c r="T162" i="12"/>
  <c r="R162" i="12"/>
  <c r="P162" i="12"/>
  <c r="BI161" i="12"/>
  <c r="BH161" i="12"/>
  <c r="BG161" i="12"/>
  <c r="BE161" i="12"/>
  <c r="T161" i="12"/>
  <c r="R161" i="12"/>
  <c r="P161" i="12"/>
  <c r="BI160" i="12"/>
  <c r="BH160" i="12"/>
  <c r="BG160" i="12"/>
  <c r="BE160" i="12"/>
  <c r="T160" i="12"/>
  <c r="R160" i="12"/>
  <c r="P160" i="12"/>
  <c r="BI159" i="12"/>
  <c r="BH159" i="12"/>
  <c r="BG159" i="12"/>
  <c r="BE159" i="12"/>
  <c r="T159" i="12"/>
  <c r="R159" i="12"/>
  <c r="P159" i="12"/>
  <c r="BI158" i="12"/>
  <c r="BH158" i="12"/>
  <c r="BG158" i="12"/>
  <c r="BE158" i="12"/>
  <c r="T158" i="12"/>
  <c r="R158" i="12"/>
  <c r="P158" i="12"/>
  <c r="BI157" i="12"/>
  <c r="BH157" i="12"/>
  <c r="BG157" i="12"/>
  <c r="BE157" i="12"/>
  <c r="T157" i="12"/>
  <c r="R157" i="12"/>
  <c r="P157" i="12"/>
  <c r="BI156" i="12"/>
  <c r="BH156" i="12"/>
  <c r="BG156" i="12"/>
  <c r="BE156" i="12"/>
  <c r="T156" i="12"/>
  <c r="R156" i="12"/>
  <c r="P156" i="12"/>
  <c r="BI155" i="12"/>
  <c r="BH155" i="12"/>
  <c r="BG155" i="12"/>
  <c r="BE155" i="12"/>
  <c r="T155" i="12"/>
  <c r="R155" i="12"/>
  <c r="P155" i="12"/>
  <c r="BI154" i="12"/>
  <c r="BH154" i="12"/>
  <c r="BG154" i="12"/>
  <c r="BE154" i="12"/>
  <c r="T154" i="12"/>
  <c r="R154" i="12"/>
  <c r="P154" i="12"/>
  <c r="BI153" i="12"/>
  <c r="BH153" i="12"/>
  <c r="BG153" i="12"/>
  <c r="BE153" i="12"/>
  <c r="T153" i="12"/>
  <c r="R153" i="12"/>
  <c r="P153" i="12"/>
  <c r="BI152" i="12"/>
  <c r="BH152" i="12"/>
  <c r="BG152" i="12"/>
  <c r="BE152" i="12"/>
  <c r="T152" i="12"/>
  <c r="R152" i="12"/>
  <c r="P152" i="12"/>
  <c r="BI151" i="12"/>
  <c r="BH151" i="12"/>
  <c r="BG151" i="12"/>
  <c r="BE151" i="12"/>
  <c r="T151" i="12"/>
  <c r="R151" i="12"/>
  <c r="P151" i="12"/>
  <c r="BI150" i="12"/>
  <c r="BH150" i="12"/>
  <c r="BG150" i="12"/>
  <c r="BE150" i="12"/>
  <c r="T150" i="12"/>
  <c r="R150" i="12"/>
  <c r="P150" i="12"/>
  <c r="BI149" i="12"/>
  <c r="BH149" i="12"/>
  <c r="BG149" i="12"/>
  <c r="BE149" i="12"/>
  <c r="T149" i="12"/>
  <c r="R149" i="12"/>
  <c r="P149" i="12"/>
  <c r="BI148" i="12"/>
  <c r="BH148" i="12"/>
  <c r="BG148" i="12"/>
  <c r="BE148" i="12"/>
  <c r="T148" i="12"/>
  <c r="R148" i="12"/>
  <c r="P148" i="12"/>
  <c r="BI147" i="12"/>
  <c r="BH147" i="12"/>
  <c r="BG147" i="12"/>
  <c r="BE147" i="12"/>
  <c r="T147" i="12"/>
  <c r="R147" i="12"/>
  <c r="P147" i="12"/>
  <c r="BI146" i="12"/>
  <c r="BH146" i="12"/>
  <c r="BG146" i="12"/>
  <c r="BE146" i="12"/>
  <c r="T146" i="12"/>
  <c r="R146" i="12"/>
  <c r="P146" i="12"/>
  <c r="BI145" i="12"/>
  <c r="BH145" i="12"/>
  <c r="BG145" i="12"/>
  <c r="BE145" i="12"/>
  <c r="T145" i="12"/>
  <c r="R145" i="12"/>
  <c r="P145" i="12"/>
  <c r="F138" i="12"/>
  <c r="F136" i="12"/>
  <c r="E134" i="12"/>
  <c r="F93" i="12"/>
  <c r="F91" i="12"/>
  <c r="E89" i="12"/>
  <c r="J26" i="12"/>
  <c r="E26" i="12"/>
  <c r="J139" i="12" s="1"/>
  <c r="J25" i="12"/>
  <c r="J23" i="12"/>
  <c r="E23" i="12"/>
  <c r="J93" i="12" s="1"/>
  <c r="J22" i="12"/>
  <c r="J20" i="12"/>
  <c r="E20" i="12"/>
  <c r="F94" i="12" s="1"/>
  <c r="J19" i="12"/>
  <c r="J14" i="12"/>
  <c r="J136" i="12" s="1"/>
  <c r="E7" i="12"/>
  <c r="E130" i="12" s="1"/>
  <c r="J39" i="11"/>
  <c r="J38" i="11"/>
  <c r="AY106" i="1" s="1"/>
  <c r="J37" i="11"/>
  <c r="AX106" i="1"/>
  <c r="BI380" i="11"/>
  <c r="BH380" i="11"/>
  <c r="BG380" i="11"/>
  <c r="BE380" i="11"/>
  <c r="BK380" i="11"/>
  <c r="J380" i="11" s="1"/>
  <c r="BF380" i="11" s="1"/>
  <c r="BI379" i="11"/>
  <c r="BH379" i="11"/>
  <c r="BG379" i="11"/>
  <c r="BE379" i="11"/>
  <c r="BK379" i="11"/>
  <c r="J379" i="11" s="1"/>
  <c r="BF379" i="11" s="1"/>
  <c r="BI378" i="11"/>
  <c r="BH378" i="11"/>
  <c r="BG378" i="11"/>
  <c r="BE378" i="11"/>
  <c r="BK378" i="11"/>
  <c r="J378" i="11" s="1"/>
  <c r="BF378" i="11" s="1"/>
  <c r="BI377" i="11"/>
  <c r="BH377" i="11"/>
  <c r="BG377" i="11"/>
  <c r="BE377" i="11"/>
  <c r="BK377" i="11"/>
  <c r="J377" i="11" s="1"/>
  <c r="BF377" i="11" s="1"/>
  <c r="BI376" i="11"/>
  <c r="BH376" i="11"/>
  <c r="BG376" i="11"/>
  <c r="BE376" i="11"/>
  <c r="BK376" i="11"/>
  <c r="J376" i="11" s="1"/>
  <c r="BF376" i="11" s="1"/>
  <c r="BI374" i="11"/>
  <c r="BH374" i="11"/>
  <c r="BG374" i="11"/>
  <c r="BE374" i="11"/>
  <c r="T374" i="11"/>
  <c r="R374" i="11"/>
  <c r="P374" i="11"/>
  <c r="BI373" i="11"/>
  <c r="BH373" i="11"/>
  <c r="BG373" i="11"/>
  <c r="BE373" i="11"/>
  <c r="T373" i="11"/>
  <c r="R373" i="11"/>
  <c r="P373" i="11"/>
  <c r="BI372" i="11"/>
  <c r="BH372" i="11"/>
  <c r="BG372" i="11"/>
  <c r="BE372" i="11"/>
  <c r="T372" i="11"/>
  <c r="R372" i="11"/>
  <c r="P372" i="11"/>
  <c r="BI371" i="11"/>
  <c r="BH371" i="11"/>
  <c r="BG371" i="11"/>
  <c r="BE371" i="11"/>
  <c r="T371" i="11"/>
  <c r="R371" i="11"/>
  <c r="P371" i="11"/>
  <c r="BI370" i="11"/>
  <c r="BH370" i="11"/>
  <c r="BG370" i="11"/>
  <c r="BE370" i="11"/>
  <c r="T370" i="11"/>
  <c r="R370" i="11"/>
  <c r="P370" i="11"/>
  <c r="BI368" i="11"/>
  <c r="BH368" i="11"/>
  <c r="BG368" i="11"/>
  <c r="BE368" i="11"/>
  <c r="T368" i="11"/>
  <c r="R368" i="11"/>
  <c r="P368" i="11"/>
  <c r="BI367" i="11"/>
  <c r="BH367" i="11"/>
  <c r="BG367" i="11"/>
  <c r="BE367" i="11"/>
  <c r="T367" i="11"/>
  <c r="R367" i="11"/>
  <c r="P367" i="11"/>
  <c r="BI366" i="11"/>
  <c r="BH366" i="11"/>
  <c r="BG366" i="11"/>
  <c r="BE366" i="11"/>
  <c r="T366" i="11"/>
  <c r="R366" i="11"/>
  <c r="P366" i="11"/>
  <c r="BI364" i="11"/>
  <c r="BH364" i="11"/>
  <c r="BG364" i="11"/>
  <c r="BE364" i="11"/>
  <c r="T364" i="11"/>
  <c r="R364" i="11"/>
  <c r="P364" i="11"/>
  <c r="BI363" i="11"/>
  <c r="BH363" i="11"/>
  <c r="BG363" i="11"/>
  <c r="BE363" i="11"/>
  <c r="T363" i="11"/>
  <c r="R363" i="11"/>
  <c r="P363" i="11"/>
  <c r="BI362" i="11"/>
  <c r="BH362" i="11"/>
  <c r="BG362" i="11"/>
  <c r="BE362" i="11"/>
  <c r="T362" i="11"/>
  <c r="R362" i="11"/>
  <c r="P362" i="11"/>
  <c r="BI361" i="11"/>
  <c r="BH361" i="11"/>
  <c r="BG361" i="11"/>
  <c r="BE361" i="11"/>
  <c r="T361" i="11"/>
  <c r="R361" i="11"/>
  <c r="P361" i="11"/>
  <c r="BI359" i="11"/>
  <c r="BH359" i="11"/>
  <c r="BG359" i="11"/>
  <c r="BE359" i="11"/>
  <c r="T359" i="11"/>
  <c r="R359" i="11"/>
  <c r="P359" i="11"/>
  <c r="BI358" i="11"/>
  <c r="BH358" i="11"/>
  <c r="BG358" i="11"/>
  <c r="BE358" i="11"/>
  <c r="T358" i="11"/>
  <c r="R358" i="11"/>
  <c r="P358" i="11"/>
  <c r="BI357" i="11"/>
  <c r="BH357" i="11"/>
  <c r="BG357" i="11"/>
  <c r="BE357" i="11"/>
  <c r="T357" i="11"/>
  <c r="R357" i="11"/>
  <c r="P357" i="11"/>
  <c r="BI356" i="11"/>
  <c r="BH356" i="11"/>
  <c r="BG356" i="11"/>
  <c r="BE356" i="11"/>
  <c r="T356" i="11"/>
  <c r="R356" i="11"/>
  <c r="P356" i="11"/>
  <c r="BI355" i="11"/>
  <c r="BH355" i="11"/>
  <c r="BG355" i="11"/>
  <c r="BE355" i="11"/>
  <c r="T355" i="11"/>
  <c r="R355" i="11"/>
  <c r="P355" i="11"/>
  <c r="BI352" i="11"/>
  <c r="BH352" i="11"/>
  <c r="BG352" i="11"/>
  <c r="BE352" i="11"/>
  <c r="T352" i="11"/>
  <c r="R352" i="11"/>
  <c r="P352" i="11"/>
  <c r="BI351" i="11"/>
  <c r="BH351" i="11"/>
  <c r="BG351" i="11"/>
  <c r="BE351" i="11"/>
  <c r="T351" i="11"/>
  <c r="R351" i="11"/>
  <c r="P351" i="11"/>
  <c r="BI350" i="11"/>
  <c r="BH350" i="11"/>
  <c r="BG350" i="11"/>
  <c r="BE350" i="11"/>
  <c r="T350" i="11"/>
  <c r="R350" i="11"/>
  <c r="P350" i="11"/>
  <c r="BI349" i="11"/>
  <c r="BH349" i="11"/>
  <c r="BG349" i="11"/>
  <c r="BE349" i="11"/>
  <c r="T349" i="11"/>
  <c r="R349" i="11"/>
  <c r="P349" i="11"/>
  <c r="BI348" i="11"/>
  <c r="BH348" i="11"/>
  <c r="BG348" i="11"/>
  <c r="BE348" i="11"/>
  <c r="T348" i="11"/>
  <c r="R348" i="11"/>
  <c r="P348" i="11"/>
  <c r="BI347" i="11"/>
  <c r="BH347" i="11"/>
  <c r="BG347" i="11"/>
  <c r="BE347" i="11"/>
  <c r="T347" i="11"/>
  <c r="R347" i="11"/>
  <c r="P347" i="11"/>
  <c r="BI346" i="11"/>
  <c r="BH346" i="11"/>
  <c r="BG346" i="11"/>
  <c r="BE346" i="11"/>
  <c r="T346" i="11"/>
  <c r="R346" i="11"/>
  <c r="P346" i="11"/>
  <c r="BI345" i="11"/>
  <c r="BH345" i="11"/>
  <c r="BG345" i="11"/>
  <c r="BE345" i="11"/>
  <c r="T345" i="11"/>
  <c r="R345" i="11"/>
  <c r="P345" i="11"/>
  <c r="BI344" i="11"/>
  <c r="BH344" i="11"/>
  <c r="BG344" i="11"/>
  <c r="BE344" i="11"/>
  <c r="T344" i="11"/>
  <c r="R344" i="11"/>
  <c r="P344" i="11"/>
  <c r="BI343" i="11"/>
  <c r="BH343" i="11"/>
  <c r="BG343" i="11"/>
  <c r="BE343" i="11"/>
  <c r="T343" i="11"/>
  <c r="R343" i="11"/>
  <c r="P343" i="11"/>
  <c r="BI342" i="11"/>
  <c r="BH342" i="11"/>
  <c r="BG342" i="11"/>
  <c r="BE342" i="11"/>
  <c r="T342" i="11"/>
  <c r="R342" i="11"/>
  <c r="P342" i="11"/>
  <c r="BI341" i="11"/>
  <c r="BH341" i="11"/>
  <c r="BG341" i="11"/>
  <c r="BE341" i="11"/>
  <c r="T341" i="11"/>
  <c r="R341" i="11"/>
  <c r="P341" i="11"/>
  <c r="BI340" i="11"/>
  <c r="BH340" i="11"/>
  <c r="BG340" i="11"/>
  <c r="BE340" i="11"/>
  <c r="T340" i="11"/>
  <c r="R340" i="11"/>
  <c r="P340" i="11"/>
  <c r="BI339" i="11"/>
  <c r="BH339" i="11"/>
  <c r="BG339" i="11"/>
  <c r="BE339" i="11"/>
  <c r="T339" i="11"/>
  <c r="R339" i="11"/>
  <c r="P339" i="11"/>
  <c r="BI338" i="11"/>
  <c r="BH338" i="11"/>
  <c r="BG338" i="11"/>
  <c r="BE338" i="11"/>
  <c r="T338" i="11"/>
  <c r="R338" i="11"/>
  <c r="P338" i="11"/>
  <c r="BI337" i="11"/>
  <c r="BH337" i="11"/>
  <c r="BG337" i="11"/>
  <c r="BE337" i="11"/>
  <c r="T337" i="11"/>
  <c r="R337" i="11"/>
  <c r="P337" i="11"/>
  <c r="BI336" i="11"/>
  <c r="BH336" i="11"/>
  <c r="BG336" i="11"/>
  <c r="BE336" i="11"/>
  <c r="T336" i="11"/>
  <c r="R336" i="11"/>
  <c r="P336" i="11"/>
  <c r="BI334" i="11"/>
  <c r="BH334" i="11"/>
  <c r="BG334" i="11"/>
  <c r="BE334" i="11"/>
  <c r="T334" i="11"/>
  <c r="R334" i="11"/>
  <c r="P334" i="11"/>
  <c r="BI333" i="11"/>
  <c r="BH333" i="11"/>
  <c r="BG333" i="11"/>
  <c r="BE333" i="11"/>
  <c r="T333" i="11"/>
  <c r="R333" i="11"/>
  <c r="P333" i="11"/>
  <c r="BI332" i="11"/>
  <c r="BH332" i="11"/>
  <c r="BG332" i="11"/>
  <c r="BE332" i="11"/>
  <c r="T332" i="11"/>
  <c r="R332" i="11"/>
  <c r="P332" i="11"/>
  <c r="BI330" i="11"/>
  <c r="BH330" i="11"/>
  <c r="BG330" i="11"/>
  <c r="BE330" i="11"/>
  <c r="T330" i="11"/>
  <c r="R330" i="11"/>
  <c r="P330" i="11"/>
  <c r="BI329" i="11"/>
  <c r="BH329" i="11"/>
  <c r="BG329" i="11"/>
  <c r="BE329" i="11"/>
  <c r="T329" i="11"/>
  <c r="R329" i="11"/>
  <c r="P329" i="11"/>
  <c r="BI328" i="11"/>
  <c r="BH328" i="11"/>
  <c r="BG328" i="11"/>
  <c r="BE328" i="11"/>
  <c r="T328" i="11"/>
  <c r="R328" i="11"/>
  <c r="P328" i="11"/>
  <c r="BI327" i="11"/>
  <c r="BH327" i="11"/>
  <c r="BG327" i="11"/>
  <c r="BE327" i="11"/>
  <c r="T327" i="11"/>
  <c r="R327" i="11"/>
  <c r="P327" i="11"/>
  <c r="BI326" i="11"/>
  <c r="BH326" i="11"/>
  <c r="BG326" i="11"/>
  <c r="BE326" i="11"/>
  <c r="T326" i="11"/>
  <c r="R326" i="11"/>
  <c r="P326" i="11"/>
  <c r="BI325" i="11"/>
  <c r="BH325" i="11"/>
  <c r="BG325" i="11"/>
  <c r="BE325" i="11"/>
  <c r="T325" i="11"/>
  <c r="R325" i="11"/>
  <c r="P325" i="11"/>
  <c r="BI324" i="11"/>
  <c r="BH324" i="11"/>
  <c r="BG324" i="11"/>
  <c r="BE324" i="11"/>
  <c r="T324" i="11"/>
  <c r="R324" i="11"/>
  <c r="P324" i="11"/>
  <c r="BI323" i="11"/>
  <c r="BH323" i="11"/>
  <c r="BG323" i="11"/>
  <c r="BE323" i="11"/>
  <c r="T323" i="11"/>
  <c r="R323" i="11"/>
  <c r="P323" i="11"/>
  <c r="BI322" i="11"/>
  <c r="BH322" i="11"/>
  <c r="BG322" i="11"/>
  <c r="BE322" i="11"/>
  <c r="T322" i="11"/>
  <c r="R322" i="11"/>
  <c r="P322" i="11"/>
  <c r="BI321" i="11"/>
  <c r="BH321" i="11"/>
  <c r="BG321" i="11"/>
  <c r="BE321" i="11"/>
  <c r="T321" i="11"/>
  <c r="R321" i="11"/>
  <c r="P321" i="11"/>
  <c r="BI320" i="11"/>
  <c r="BH320" i="11"/>
  <c r="BG320" i="11"/>
  <c r="BE320" i="11"/>
  <c r="T320" i="11"/>
  <c r="R320" i="11"/>
  <c r="P320" i="11"/>
  <c r="BI319" i="11"/>
  <c r="BH319" i="11"/>
  <c r="BG319" i="11"/>
  <c r="BE319" i="11"/>
  <c r="T319" i="11"/>
  <c r="R319" i="11"/>
  <c r="P319" i="11"/>
  <c r="BI318" i="11"/>
  <c r="BH318" i="11"/>
  <c r="BG318" i="11"/>
  <c r="BE318" i="11"/>
  <c r="T318" i="11"/>
  <c r="R318" i="11"/>
  <c r="P318" i="11"/>
  <c r="BI317" i="11"/>
  <c r="BH317" i="11"/>
  <c r="BG317" i="11"/>
  <c r="BE317" i="11"/>
  <c r="T317" i="11"/>
  <c r="R317" i="11"/>
  <c r="P317" i="11"/>
  <c r="BI316" i="11"/>
  <c r="BH316" i="11"/>
  <c r="BG316" i="11"/>
  <c r="BE316" i="11"/>
  <c r="T316" i="11"/>
  <c r="R316" i="11"/>
  <c r="P316" i="11"/>
  <c r="BI315" i="11"/>
  <c r="BH315" i="11"/>
  <c r="BG315" i="11"/>
  <c r="BE315" i="11"/>
  <c r="T315" i="11"/>
  <c r="R315" i="11"/>
  <c r="P315" i="11"/>
  <c r="BI314" i="11"/>
  <c r="BH314" i="11"/>
  <c r="BG314" i="11"/>
  <c r="BE314" i="11"/>
  <c r="T314" i="11"/>
  <c r="R314" i="11"/>
  <c r="P314" i="11"/>
  <c r="BI313" i="11"/>
  <c r="BH313" i="11"/>
  <c r="BG313" i="11"/>
  <c r="BE313" i="11"/>
  <c r="T313" i="11"/>
  <c r="R313" i="11"/>
  <c r="P313" i="11"/>
  <c r="BI312" i="11"/>
  <c r="BH312" i="11"/>
  <c r="BG312" i="11"/>
  <c r="BE312" i="11"/>
  <c r="T312" i="11"/>
  <c r="R312" i="11"/>
  <c r="P312" i="11"/>
  <c r="BI311" i="11"/>
  <c r="BH311" i="11"/>
  <c r="BG311" i="11"/>
  <c r="BE311" i="11"/>
  <c r="T311" i="11"/>
  <c r="R311" i="11"/>
  <c r="P311" i="11"/>
  <c r="BI310" i="11"/>
  <c r="BH310" i="11"/>
  <c r="BG310" i="11"/>
  <c r="BE310" i="11"/>
  <c r="T310" i="11"/>
  <c r="R310" i="11"/>
  <c r="P310" i="11"/>
  <c r="BI309" i="11"/>
  <c r="BH309" i="11"/>
  <c r="BG309" i="11"/>
  <c r="BE309" i="11"/>
  <c r="T309" i="11"/>
  <c r="R309" i="11"/>
  <c r="P309" i="11"/>
  <c r="BI308" i="11"/>
  <c r="BH308" i="11"/>
  <c r="BG308" i="11"/>
  <c r="BE308" i="11"/>
  <c r="T308" i="11"/>
  <c r="R308" i="11"/>
  <c r="P308" i="11"/>
  <c r="BI307" i="11"/>
  <c r="BH307" i="11"/>
  <c r="BG307" i="11"/>
  <c r="BE307" i="11"/>
  <c r="T307" i="11"/>
  <c r="R307" i="11"/>
  <c r="P307" i="11"/>
  <c r="BI306" i="11"/>
  <c r="BH306" i="11"/>
  <c r="BG306" i="11"/>
  <c r="BE306" i="11"/>
  <c r="T306" i="11"/>
  <c r="R306" i="11"/>
  <c r="P306" i="11"/>
  <c r="BI305" i="11"/>
  <c r="BH305" i="11"/>
  <c r="BG305" i="11"/>
  <c r="BE305" i="11"/>
  <c r="T305" i="11"/>
  <c r="R305" i="11"/>
  <c r="P305" i="11"/>
  <c r="BI304" i="11"/>
  <c r="BH304" i="11"/>
  <c r="BG304" i="11"/>
  <c r="BE304" i="11"/>
  <c r="T304" i="11"/>
  <c r="R304" i="11"/>
  <c r="P304" i="11"/>
  <c r="BI303" i="11"/>
  <c r="BH303" i="11"/>
  <c r="BG303" i="11"/>
  <c r="BE303" i="11"/>
  <c r="T303" i="11"/>
  <c r="R303" i="11"/>
  <c r="P303" i="11"/>
  <c r="BI302" i="11"/>
  <c r="BH302" i="11"/>
  <c r="BG302" i="11"/>
  <c r="BE302" i="11"/>
  <c r="T302" i="11"/>
  <c r="R302" i="11"/>
  <c r="P302" i="11"/>
  <c r="BI301" i="11"/>
  <c r="BH301" i="11"/>
  <c r="BG301" i="11"/>
  <c r="BE301" i="11"/>
  <c r="T301" i="11"/>
  <c r="R301" i="11"/>
  <c r="P301" i="11"/>
  <c r="BI300" i="11"/>
  <c r="BH300" i="11"/>
  <c r="BG300" i="11"/>
  <c r="BE300" i="11"/>
  <c r="T300" i="11"/>
  <c r="R300" i="11"/>
  <c r="P300" i="11"/>
  <c r="BI299" i="11"/>
  <c r="BH299" i="11"/>
  <c r="BG299" i="11"/>
  <c r="BE299" i="11"/>
  <c r="T299" i="11"/>
  <c r="R299" i="11"/>
  <c r="P299" i="11"/>
  <c r="BI298" i="11"/>
  <c r="BH298" i="11"/>
  <c r="BG298" i="11"/>
  <c r="BE298" i="11"/>
  <c r="T298" i="11"/>
  <c r="R298" i="11"/>
  <c r="P298" i="11"/>
  <c r="BI297" i="11"/>
  <c r="BH297" i="11"/>
  <c r="BG297" i="11"/>
  <c r="BE297" i="11"/>
  <c r="T297" i="11"/>
  <c r="R297" i="11"/>
  <c r="P297" i="11"/>
  <c r="BI296" i="11"/>
  <c r="BH296" i="11"/>
  <c r="BG296" i="11"/>
  <c r="BE296" i="11"/>
  <c r="T296" i="11"/>
  <c r="R296" i="11"/>
  <c r="P296" i="11"/>
  <c r="BI295" i="11"/>
  <c r="BH295" i="11"/>
  <c r="BG295" i="11"/>
  <c r="BE295" i="11"/>
  <c r="T295" i="11"/>
  <c r="R295" i="11"/>
  <c r="P295" i="11"/>
  <c r="BI294" i="11"/>
  <c r="BH294" i="11"/>
  <c r="BG294" i="11"/>
  <c r="BE294" i="11"/>
  <c r="T294" i="11"/>
  <c r="R294" i="11"/>
  <c r="P294" i="11"/>
  <c r="BI293" i="11"/>
  <c r="BH293" i="11"/>
  <c r="BG293" i="11"/>
  <c r="BE293" i="11"/>
  <c r="T293" i="11"/>
  <c r="R293" i="11"/>
  <c r="P293" i="11"/>
  <c r="BI292" i="11"/>
  <c r="BH292" i="11"/>
  <c r="BG292" i="11"/>
  <c r="BE292" i="11"/>
  <c r="T292" i="11"/>
  <c r="R292" i="11"/>
  <c r="P292" i="11"/>
  <c r="BI291" i="11"/>
  <c r="BH291" i="11"/>
  <c r="BG291" i="11"/>
  <c r="BE291" i="11"/>
  <c r="T291" i="11"/>
  <c r="R291" i="11"/>
  <c r="P291" i="11"/>
  <c r="BI290" i="11"/>
  <c r="BH290" i="11"/>
  <c r="BG290" i="11"/>
  <c r="BE290" i="11"/>
  <c r="T290" i="11"/>
  <c r="R290" i="11"/>
  <c r="P290" i="11"/>
  <c r="BI289" i="11"/>
  <c r="BH289" i="11"/>
  <c r="BG289" i="11"/>
  <c r="BE289" i="11"/>
  <c r="T289" i="11"/>
  <c r="R289" i="11"/>
  <c r="P289" i="11"/>
  <c r="BI288" i="11"/>
  <c r="BH288" i="11"/>
  <c r="BG288" i="11"/>
  <c r="BE288" i="11"/>
  <c r="T288" i="11"/>
  <c r="R288" i="11"/>
  <c r="P288" i="11"/>
  <c r="BI287" i="11"/>
  <c r="BH287" i="11"/>
  <c r="BG287" i="11"/>
  <c r="BE287" i="11"/>
  <c r="T287" i="11"/>
  <c r="R287" i="11"/>
  <c r="P287" i="11"/>
  <c r="BI286" i="11"/>
  <c r="BH286" i="11"/>
  <c r="BG286" i="11"/>
  <c r="BE286" i="11"/>
  <c r="T286" i="11"/>
  <c r="R286" i="11"/>
  <c r="P286" i="11"/>
  <c r="BI285" i="11"/>
  <c r="BH285" i="11"/>
  <c r="BG285" i="11"/>
  <c r="BE285" i="11"/>
  <c r="T285" i="11"/>
  <c r="R285" i="11"/>
  <c r="P285" i="11"/>
  <c r="BI284" i="11"/>
  <c r="BH284" i="11"/>
  <c r="BG284" i="11"/>
  <c r="BE284" i="11"/>
  <c r="T284" i="11"/>
  <c r="R284" i="11"/>
  <c r="P284" i="11"/>
  <c r="BI282" i="11"/>
  <c r="BH282" i="11"/>
  <c r="BG282" i="11"/>
  <c r="BE282" i="11"/>
  <c r="T282" i="11"/>
  <c r="R282" i="11"/>
  <c r="P282" i="11"/>
  <c r="BI281" i="11"/>
  <c r="BH281" i="11"/>
  <c r="BG281" i="11"/>
  <c r="BE281" i="11"/>
  <c r="T281" i="11"/>
  <c r="R281" i="11"/>
  <c r="P281" i="11"/>
  <c r="BI280" i="11"/>
  <c r="BH280" i="11"/>
  <c r="BG280" i="11"/>
  <c r="BE280" i="11"/>
  <c r="T280" i="11"/>
  <c r="R280" i="11"/>
  <c r="P280" i="11"/>
  <c r="BI279" i="11"/>
  <c r="BH279" i="11"/>
  <c r="BG279" i="11"/>
  <c r="BE279" i="11"/>
  <c r="T279" i="11"/>
  <c r="R279" i="11"/>
  <c r="P279" i="11"/>
  <c r="BI278" i="11"/>
  <c r="BH278" i="11"/>
  <c r="BG278" i="11"/>
  <c r="BE278" i="11"/>
  <c r="T278" i="11"/>
  <c r="R278" i="11"/>
  <c r="P278" i="11"/>
  <c r="BI277" i="11"/>
  <c r="BH277" i="11"/>
  <c r="BG277" i="11"/>
  <c r="BE277" i="11"/>
  <c r="T277" i="11"/>
  <c r="R277" i="11"/>
  <c r="P277" i="11"/>
  <c r="BI276" i="11"/>
  <c r="BH276" i="11"/>
  <c r="BG276" i="11"/>
  <c r="BE276" i="11"/>
  <c r="T276" i="11"/>
  <c r="R276" i="11"/>
  <c r="P276" i="11"/>
  <c r="BI275" i="11"/>
  <c r="BH275" i="11"/>
  <c r="BG275" i="11"/>
  <c r="BE275" i="11"/>
  <c r="T275" i="11"/>
  <c r="R275" i="11"/>
  <c r="P275" i="11"/>
  <c r="BI274" i="11"/>
  <c r="BH274" i="11"/>
  <c r="BG274" i="11"/>
  <c r="BE274" i="11"/>
  <c r="T274" i="11"/>
  <c r="R274" i="11"/>
  <c r="P274" i="11"/>
  <c r="BI273" i="11"/>
  <c r="BH273" i="11"/>
  <c r="BG273" i="11"/>
  <c r="BE273" i="11"/>
  <c r="T273" i="11"/>
  <c r="R273" i="11"/>
  <c r="P273" i="11"/>
  <c r="BI272" i="11"/>
  <c r="BH272" i="11"/>
  <c r="BG272" i="11"/>
  <c r="BE272" i="11"/>
  <c r="T272" i="11"/>
  <c r="R272" i="11"/>
  <c r="P272" i="11"/>
  <c r="BI271" i="11"/>
  <c r="BH271" i="11"/>
  <c r="BG271" i="11"/>
  <c r="BE271" i="11"/>
  <c r="T271" i="11"/>
  <c r="R271" i="11"/>
  <c r="P271" i="11"/>
  <c r="BI270" i="11"/>
  <c r="BH270" i="11"/>
  <c r="BG270" i="11"/>
  <c r="BE270" i="11"/>
  <c r="T270" i="11"/>
  <c r="R270" i="11"/>
  <c r="P270" i="11"/>
  <c r="BI269" i="11"/>
  <c r="BH269" i="11"/>
  <c r="BG269" i="11"/>
  <c r="BE269" i="11"/>
  <c r="T269" i="11"/>
  <c r="R269" i="11"/>
  <c r="P269" i="11"/>
  <c r="BI268" i="11"/>
  <c r="BH268" i="11"/>
  <c r="BG268" i="11"/>
  <c r="BE268" i="11"/>
  <c r="T268" i="11"/>
  <c r="R268" i="11"/>
  <c r="P268" i="11"/>
  <c r="BI267" i="11"/>
  <c r="BH267" i="11"/>
  <c r="BG267" i="11"/>
  <c r="BE267" i="11"/>
  <c r="T267" i="11"/>
  <c r="R267" i="11"/>
  <c r="P267" i="11"/>
  <c r="BI266" i="11"/>
  <c r="BH266" i="11"/>
  <c r="BG266" i="11"/>
  <c r="BE266" i="11"/>
  <c r="T266" i="11"/>
  <c r="R266" i="11"/>
  <c r="P266" i="11"/>
  <c r="BI265" i="11"/>
  <c r="BH265" i="11"/>
  <c r="BG265" i="11"/>
  <c r="BE265" i="11"/>
  <c r="T265" i="11"/>
  <c r="R265" i="11"/>
  <c r="P265" i="11"/>
  <c r="BI264" i="11"/>
  <c r="BH264" i="11"/>
  <c r="BG264" i="11"/>
  <c r="BE264" i="11"/>
  <c r="T264" i="11"/>
  <c r="R264" i="11"/>
  <c r="P264" i="11"/>
  <c r="BI263" i="11"/>
  <c r="BH263" i="11"/>
  <c r="BG263" i="11"/>
  <c r="BE263" i="11"/>
  <c r="T263" i="11"/>
  <c r="R263" i="11"/>
  <c r="P263" i="11"/>
  <c r="BI262" i="11"/>
  <c r="BH262" i="11"/>
  <c r="BG262" i="11"/>
  <c r="BE262" i="11"/>
  <c r="T262" i="11"/>
  <c r="R262" i="11"/>
  <c r="P262" i="11"/>
  <c r="BI261" i="11"/>
  <c r="BH261" i="11"/>
  <c r="BG261" i="11"/>
  <c r="BE261" i="11"/>
  <c r="T261" i="11"/>
  <c r="R261" i="11"/>
  <c r="P261" i="11"/>
  <c r="BI260" i="11"/>
  <c r="BH260" i="11"/>
  <c r="BG260" i="11"/>
  <c r="BE260" i="11"/>
  <c r="T260" i="11"/>
  <c r="R260" i="11"/>
  <c r="P260" i="11"/>
  <c r="BI259" i="11"/>
  <c r="BH259" i="11"/>
  <c r="BG259" i="11"/>
  <c r="BE259" i="11"/>
  <c r="T259" i="11"/>
  <c r="R259" i="11"/>
  <c r="P259" i="11"/>
  <c r="BI258" i="11"/>
  <c r="BH258" i="11"/>
  <c r="BG258" i="11"/>
  <c r="BE258" i="11"/>
  <c r="T258" i="11"/>
  <c r="R258" i="11"/>
  <c r="P258" i="11"/>
  <c r="BI257" i="11"/>
  <c r="BH257" i="11"/>
  <c r="BG257" i="11"/>
  <c r="BE257" i="11"/>
  <c r="T257" i="11"/>
  <c r="R257" i="11"/>
  <c r="P257" i="11"/>
  <c r="BI256" i="11"/>
  <c r="BH256" i="11"/>
  <c r="BG256" i="11"/>
  <c r="BE256" i="11"/>
  <c r="T256" i="11"/>
  <c r="R256" i="11"/>
  <c r="P256" i="11"/>
  <c r="BI255" i="11"/>
  <c r="BH255" i="11"/>
  <c r="BG255" i="11"/>
  <c r="BE255" i="11"/>
  <c r="T255" i="11"/>
  <c r="R255" i="11"/>
  <c r="P255" i="11"/>
  <c r="BI254" i="11"/>
  <c r="BH254" i="11"/>
  <c r="BG254" i="11"/>
  <c r="BE254" i="11"/>
  <c r="T254" i="11"/>
  <c r="R254" i="11"/>
  <c r="P254" i="11"/>
  <c r="BI253" i="11"/>
  <c r="BH253" i="11"/>
  <c r="BG253" i="11"/>
  <c r="BE253" i="11"/>
  <c r="T253" i="11"/>
  <c r="R253" i="11"/>
  <c r="P253" i="11"/>
  <c r="BI252" i="11"/>
  <c r="BH252" i="11"/>
  <c r="BG252" i="11"/>
  <c r="BE252" i="11"/>
  <c r="T252" i="11"/>
  <c r="R252" i="11"/>
  <c r="P252" i="11"/>
  <c r="BI251" i="11"/>
  <c r="BH251" i="11"/>
  <c r="BG251" i="11"/>
  <c r="BE251" i="11"/>
  <c r="T251" i="11"/>
  <c r="R251" i="11"/>
  <c r="P251" i="11"/>
  <c r="BI250" i="11"/>
  <c r="BH250" i="11"/>
  <c r="BG250" i="11"/>
  <c r="BE250" i="11"/>
  <c r="T250" i="11"/>
  <c r="R250" i="11"/>
  <c r="P250" i="11"/>
  <c r="BI249" i="11"/>
  <c r="BH249" i="11"/>
  <c r="BG249" i="11"/>
  <c r="BE249" i="11"/>
  <c r="T249" i="11"/>
  <c r="R249" i="11"/>
  <c r="P249" i="11"/>
  <c r="BI248" i="11"/>
  <c r="BH248" i="11"/>
  <c r="BG248" i="11"/>
  <c r="BE248" i="11"/>
  <c r="T248" i="11"/>
  <c r="R248" i="11"/>
  <c r="P248" i="11"/>
  <c r="BI247" i="11"/>
  <c r="BH247" i="11"/>
  <c r="BG247" i="11"/>
  <c r="BE247" i="11"/>
  <c r="T247" i="11"/>
  <c r="R247" i="11"/>
  <c r="P247" i="11"/>
  <c r="BI246" i="11"/>
  <c r="BH246" i="11"/>
  <c r="BG246" i="11"/>
  <c r="BE246" i="11"/>
  <c r="T246" i="11"/>
  <c r="R246" i="11"/>
  <c r="P246" i="11"/>
  <c r="BI245" i="11"/>
  <c r="BH245" i="11"/>
  <c r="BG245" i="11"/>
  <c r="BE245" i="11"/>
  <c r="T245" i="11"/>
  <c r="R245" i="11"/>
  <c r="P245" i="11"/>
  <c r="BI244" i="11"/>
  <c r="BH244" i="11"/>
  <c r="BG244" i="11"/>
  <c r="BE244" i="11"/>
  <c r="T244" i="11"/>
  <c r="R244" i="11"/>
  <c r="P244" i="11"/>
  <c r="BI243" i="11"/>
  <c r="BH243" i="11"/>
  <c r="BG243" i="11"/>
  <c r="BE243" i="11"/>
  <c r="T243" i="11"/>
  <c r="R243" i="11"/>
  <c r="P243" i="11"/>
  <c r="BI242" i="11"/>
  <c r="BH242" i="11"/>
  <c r="BG242" i="11"/>
  <c r="BE242" i="11"/>
  <c r="T242" i="11"/>
  <c r="R242" i="11"/>
  <c r="P242" i="11"/>
  <c r="BI241" i="11"/>
  <c r="BH241" i="11"/>
  <c r="BG241" i="11"/>
  <c r="BE241" i="11"/>
  <c r="T241" i="11"/>
  <c r="R241" i="11"/>
  <c r="P241" i="11"/>
  <c r="BI240" i="11"/>
  <c r="BH240" i="11"/>
  <c r="BG240" i="11"/>
  <c r="BE240" i="11"/>
  <c r="T240" i="11"/>
  <c r="R240" i="11"/>
  <c r="P240" i="11"/>
  <c r="BI239" i="11"/>
  <c r="BH239" i="11"/>
  <c r="BG239" i="11"/>
  <c r="BE239" i="11"/>
  <c r="T239" i="11"/>
  <c r="R239" i="11"/>
  <c r="P239" i="11"/>
  <c r="BI238" i="11"/>
  <c r="BH238" i="11"/>
  <c r="BG238" i="11"/>
  <c r="BE238" i="11"/>
  <c r="T238" i="11"/>
  <c r="R238" i="11"/>
  <c r="P238" i="11"/>
  <c r="BI237" i="11"/>
  <c r="BH237" i="11"/>
  <c r="BG237" i="11"/>
  <c r="BE237" i="11"/>
  <c r="T237" i="11"/>
  <c r="R237" i="11"/>
  <c r="P237" i="11"/>
  <c r="BI235" i="11"/>
  <c r="BH235" i="11"/>
  <c r="BG235" i="11"/>
  <c r="BE235" i="11"/>
  <c r="T235" i="11"/>
  <c r="R235" i="11"/>
  <c r="P235" i="11"/>
  <c r="BI234" i="11"/>
  <c r="BH234" i="11"/>
  <c r="BG234" i="11"/>
  <c r="BE234" i="11"/>
  <c r="T234" i="11"/>
  <c r="R234" i="11"/>
  <c r="P234" i="11"/>
  <c r="BI233" i="11"/>
  <c r="BH233" i="11"/>
  <c r="BG233" i="11"/>
  <c r="BE233" i="11"/>
  <c r="T233" i="11"/>
  <c r="R233" i="11"/>
  <c r="P233" i="11"/>
  <c r="BI232" i="11"/>
  <c r="BH232" i="11"/>
  <c r="BG232" i="11"/>
  <c r="BE232" i="11"/>
  <c r="T232" i="11"/>
  <c r="R232" i="11"/>
  <c r="P232" i="11"/>
  <c r="BI231" i="11"/>
  <c r="BH231" i="11"/>
  <c r="BG231" i="11"/>
  <c r="BE231" i="11"/>
  <c r="T231" i="11"/>
  <c r="R231" i="11"/>
  <c r="P231" i="11"/>
  <c r="BI230" i="11"/>
  <c r="BH230" i="11"/>
  <c r="BG230" i="11"/>
  <c r="BE230" i="11"/>
  <c r="T230" i="11"/>
  <c r="R230" i="11"/>
  <c r="P230" i="11"/>
  <c r="BI229" i="11"/>
  <c r="BH229" i="11"/>
  <c r="BG229" i="11"/>
  <c r="BE229" i="11"/>
  <c r="T229" i="11"/>
  <c r="R229" i="11"/>
  <c r="P229" i="11"/>
  <c r="BI228" i="11"/>
  <c r="BH228" i="11"/>
  <c r="BG228" i="11"/>
  <c r="BE228" i="11"/>
  <c r="T228" i="11"/>
  <c r="R228" i="11"/>
  <c r="P228" i="11"/>
  <c r="BI227" i="11"/>
  <c r="BH227" i="11"/>
  <c r="BG227" i="11"/>
  <c r="BE227" i="11"/>
  <c r="T227" i="11"/>
  <c r="R227" i="11"/>
  <c r="P227" i="11"/>
  <c r="BI226" i="11"/>
  <c r="BH226" i="11"/>
  <c r="BG226" i="11"/>
  <c r="BE226" i="11"/>
  <c r="T226" i="11"/>
  <c r="R226" i="11"/>
  <c r="P226" i="11"/>
  <c r="BI225" i="11"/>
  <c r="BH225" i="11"/>
  <c r="BG225" i="11"/>
  <c r="BE225" i="11"/>
  <c r="T225" i="11"/>
  <c r="R225" i="11"/>
  <c r="P225" i="11"/>
  <c r="BI224" i="11"/>
  <c r="BH224" i="11"/>
  <c r="BG224" i="11"/>
  <c r="BE224" i="11"/>
  <c r="T224" i="11"/>
  <c r="R224" i="11"/>
  <c r="P224" i="11"/>
  <c r="BI223" i="11"/>
  <c r="BH223" i="11"/>
  <c r="BG223" i="11"/>
  <c r="BE223" i="11"/>
  <c r="T223" i="11"/>
  <c r="R223" i="11"/>
  <c r="P223" i="11"/>
  <c r="BI222" i="11"/>
  <c r="BH222" i="11"/>
  <c r="BG222" i="11"/>
  <c r="BE222" i="11"/>
  <c r="T222" i="11"/>
  <c r="R222" i="11"/>
  <c r="P222" i="11"/>
  <c r="BI221" i="11"/>
  <c r="BH221" i="11"/>
  <c r="BG221" i="11"/>
  <c r="BE221" i="11"/>
  <c r="T221" i="11"/>
  <c r="R221" i="11"/>
  <c r="P221" i="11"/>
  <c r="BI220" i="11"/>
  <c r="BH220" i="11"/>
  <c r="BG220" i="11"/>
  <c r="BE220" i="11"/>
  <c r="T220" i="11"/>
  <c r="R220" i="11"/>
  <c r="P220" i="11"/>
  <c r="BI219" i="11"/>
  <c r="BH219" i="11"/>
  <c r="BG219" i="11"/>
  <c r="BE219" i="11"/>
  <c r="T219" i="11"/>
  <c r="R219" i="11"/>
  <c r="P219" i="11"/>
  <c r="BI218" i="11"/>
  <c r="BH218" i="11"/>
  <c r="BG218" i="11"/>
  <c r="BE218" i="11"/>
  <c r="T218" i="11"/>
  <c r="R218" i="11"/>
  <c r="P218" i="11"/>
  <c r="BI217" i="11"/>
  <c r="BH217" i="11"/>
  <c r="BG217" i="11"/>
  <c r="BE217" i="11"/>
  <c r="T217" i="11"/>
  <c r="R217" i="11"/>
  <c r="P217" i="11"/>
  <c r="BI215" i="11"/>
  <c r="BH215" i="11"/>
  <c r="BG215" i="11"/>
  <c r="BE215" i="11"/>
  <c r="T215" i="11"/>
  <c r="R215" i="11"/>
  <c r="P215" i="11"/>
  <c r="BI214" i="11"/>
  <c r="BH214" i="11"/>
  <c r="BG214" i="11"/>
  <c r="BE214" i="11"/>
  <c r="T214" i="11"/>
  <c r="R214" i="11"/>
  <c r="P214" i="11"/>
  <c r="BI213" i="11"/>
  <c r="BH213" i="11"/>
  <c r="BG213" i="11"/>
  <c r="BE213" i="11"/>
  <c r="T213" i="11"/>
  <c r="R213" i="11"/>
  <c r="P213" i="11"/>
  <c r="BI212" i="11"/>
  <c r="BH212" i="11"/>
  <c r="BG212" i="11"/>
  <c r="BE212" i="11"/>
  <c r="T212" i="11"/>
  <c r="R212" i="11"/>
  <c r="P212" i="11"/>
  <c r="BI211" i="11"/>
  <c r="BH211" i="11"/>
  <c r="BG211" i="11"/>
  <c r="BE211" i="11"/>
  <c r="T211" i="11"/>
  <c r="R211" i="11"/>
  <c r="P211" i="11"/>
  <c r="BI210" i="11"/>
  <c r="BH210" i="11"/>
  <c r="BG210" i="11"/>
  <c r="BE210" i="11"/>
  <c r="T210" i="11"/>
  <c r="R210" i="11"/>
  <c r="P210" i="11"/>
  <c r="BI209" i="11"/>
  <c r="BH209" i="11"/>
  <c r="BG209" i="11"/>
  <c r="BE209" i="11"/>
  <c r="T209" i="11"/>
  <c r="R209" i="11"/>
  <c r="P209" i="11"/>
  <c r="BI208" i="11"/>
  <c r="BH208" i="11"/>
  <c r="BG208" i="11"/>
  <c r="BE208" i="11"/>
  <c r="T208" i="11"/>
  <c r="R208" i="11"/>
  <c r="P208" i="11"/>
  <c r="BI207" i="11"/>
  <c r="BH207" i="11"/>
  <c r="BG207" i="11"/>
  <c r="BE207" i="11"/>
  <c r="T207" i="11"/>
  <c r="R207" i="11"/>
  <c r="P207" i="11"/>
  <c r="BI206" i="11"/>
  <c r="BH206" i="11"/>
  <c r="BG206" i="11"/>
  <c r="BE206" i="11"/>
  <c r="T206" i="11"/>
  <c r="R206" i="11"/>
  <c r="P206" i="11"/>
  <c r="BI205" i="11"/>
  <c r="BH205" i="11"/>
  <c r="BG205" i="11"/>
  <c r="BE205" i="11"/>
  <c r="T205" i="11"/>
  <c r="R205" i="11"/>
  <c r="P205" i="11"/>
  <c r="BI204" i="11"/>
  <c r="BH204" i="11"/>
  <c r="BG204" i="11"/>
  <c r="BE204" i="11"/>
  <c r="T204" i="11"/>
  <c r="R204" i="11"/>
  <c r="P204" i="11"/>
  <c r="BI203" i="11"/>
  <c r="BH203" i="11"/>
  <c r="BG203" i="11"/>
  <c r="BE203" i="11"/>
  <c r="T203" i="11"/>
  <c r="R203" i="11"/>
  <c r="P203" i="11"/>
  <c r="BI202" i="11"/>
  <c r="BH202" i="11"/>
  <c r="BG202" i="11"/>
  <c r="BE202" i="11"/>
  <c r="T202" i="11"/>
  <c r="R202" i="11"/>
  <c r="P202" i="11"/>
  <c r="BI201" i="11"/>
  <c r="BH201" i="11"/>
  <c r="BG201" i="11"/>
  <c r="BE201" i="11"/>
  <c r="T201" i="11"/>
  <c r="R201" i="11"/>
  <c r="P201" i="11"/>
  <c r="BI200" i="11"/>
  <c r="BH200" i="11"/>
  <c r="BG200" i="11"/>
  <c r="BE200" i="11"/>
  <c r="T200" i="11"/>
  <c r="R200" i="11"/>
  <c r="P200" i="11"/>
  <c r="BI199" i="11"/>
  <c r="BH199" i="11"/>
  <c r="BG199" i="11"/>
  <c r="BE199" i="11"/>
  <c r="T199" i="11"/>
  <c r="R199" i="11"/>
  <c r="P199" i="11"/>
  <c r="BI198" i="11"/>
  <c r="BH198" i="11"/>
  <c r="BG198" i="11"/>
  <c r="BE198" i="11"/>
  <c r="T198" i="11"/>
  <c r="R198" i="11"/>
  <c r="P198" i="11"/>
  <c r="BI197" i="11"/>
  <c r="BH197" i="11"/>
  <c r="BG197" i="11"/>
  <c r="BE197" i="11"/>
  <c r="T197" i="11"/>
  <c r="R197" i="11"/>
  <c r="P197" i="11"/>
  <c r="BI196" i="11"/>
  <c r="BH196" i="11"/>
  <c r="BG196" i="11"/>
  <c r="BE196" i="11"/>
  <c r="T196" i="11"/>
  <c r="R196" i="11"/>
  <c r="P196" i="11"/>
  <c r="BI195" i="11"/>
  <c r="BH195" i="11"/>
  <c r="BG195" i="11"/>
  <c r="BE195" i="11"/>
  <c r="T195" i="11"/>
  <c r="R195" i="11"/>
  <c r="P195" i="11"/>
  <c r="BI194" i="11"/>
  <c r="BH194" i="11"/>
  <c r="BG194" i="11"/>
  <c r="BE194" i="11"/>
  <c r="T194" i="11"/>
  <c r="R194" i="11"/>
  <c r="P194" i="11"/>
  <c r="BI193" i="11"/>
  <c r="BH193" i="11"/>
  <c r="BG193" i="11"/>
  <c r="BE193" i="11"/>
  <c r="T193" i="11"/>
  <c r="R193" i="11"/>
  <c r="P193" i="11"/>
  <c r="BI192" i="11"/>
  <c r="BH192" i="11"/>
  <c r="BG192" i="11"/>
  <c r="BE192" i="11"/>
  <c r="T192" i="11"/>
  <c r="R192" i="11"/>
  <c r="P192" i="11"/>
  <c r="BI191" i="11"/>
  <c r="BH191" i="11"/>
  <c r="BG191" i="11"/>
  <c r="BE191" i="11"/>
  <c r="T191" i="11"/>
  <c r="R191" i="11"/>
  <c r="P191" i="11"/>
  <c r="BI190" i="11"/>
  <c r="BH190" i="11"/>
  <c r="BG190" i="11"/>
  <c r="BE190" i="11"/>
  <c r="T190" i="11"/>
  <c r="R190" i="11"/>
  <c r="P190" i="11"/>
  <c r="BI189" i="11"/>
  <c r="BH189" i="11"/>
  <c r="BG189" i="11"/>
  <c r="BE189" i="11"/>
  <c r="T189" i="11"/>
  <c r="R189" i="11"/>
  <c r="P189" i="11"/>
  <c r="BI188" i="11"/>
  <c r="BH188" i="11"/>
  <c r="BG188" i="11"/>
  <c r="BE188" i="11"/>
  <c r="T188" i="11"/>
  <c r="R188" i="11"/>
  <c r="P188" i="11"/>
  <c r="BI187" i="11"/>
  <c r="BH187" i="11"/>
  <c r="BG187" i="11"/>
  <c r="BE187" i="11"/>
  <c r="T187" i="11"/>
  <c r="R187" i="11"/>
  <c r="P187" i="11"/>
  <c r="BI186" i="11"/>
  <c r="BH186" i="11"/>
  <c r="BG186" i="11"/>
  <c r="BE186" i="11"/>
  <c r="T186" i="11"/>
  <c r="R186" i="11"/>
  <c r="P186" i="11"/>
  <c r="BI185" i="11"/>
  <c r="BH185" i="11"/>
  <c r="BG185" i="11"/>
  <c r="BE185" i="11"/>
  <c r="T185" i="11"/>
  <c r="R185" i="11"/>
  <c r="P185" i="11"/>
  <c r="BI184" i="11"/>
  <c r="BH184" i="11"/>
  <c r="BG184" i="11"/>
  <c r="BE184" i="11"/>
  <c r="T184" i="11"/>
  <c r="R184" i="11"/>
  <c r="P184" i="11"/>
  <c r="BI183" i="11"/>
  <c r="BH183" i="11"/>
  <c r="BG183" i="11"/>
  <c r="BE183" i="11"/>
  <c r="T183" i="11"/>
  <c r="R183" i="11"/>
  <c r="P183" i="11"/>
  <c r="BI182" i="11"/>
  <c r="BH182" i="11"/>
  <c r="BG182" i="11"/>
  <c r="BE182" i="11"/>
  <c r="T182" i="11"/>
  <c r="R182" i="11"/>
  <c r="P182" i="11"/>
  <c r="BI181" i="11"/>
  <c r="BH181" i="11"/>
  <c r="BG181" i="11"/>
  <c r="BE181" i="11"/>
  <c r="T181" i="11"/>
  <c r="R181" i="11"/>
  <c r="P181" i="11"/>
  <c r="BI180" i="11"/>
  <c r="BH180" i="11"/>
  <c r="BG180" i="11"/>
  <c r="BE180" i="11"/>
  <c r="T180" i="11"/>
  <c r="R180" i="11"/>
  <c r="P180" i="11"/>
  <c r="BI179" i="11"/>
  <c r="BH179" i="11"/>
  <c r="BG179" i="11"/>
  <c r="BE179" i="11"/>
  <c r="T179" i="11"/>
  <c r="R179" i="11"/>
  <c r="P179" i="11"/>
  <c r="BI178" i="11"/>
  <c r="BH178" i="11"/>
  <c r="BG178" i="11"/>
  <c r="BE178" i="11"/>
  <c r="T178" i="11"/>
  <c r="R178" i="11"/>
  <c r="P178" i="11"/>
  <c r="BI177" i="11"/>
  <c r="BH177" i="11"/>
  <c r="BG177" i="11"/>
  <c r="BE177" i="11"/>
  <c r="T177" i="11"/>
  <c r="R177" i="11"/>
  <c r="P177" i="11"/>
  <c r="BI176" i="11"/>
  <c r="BH176" i="11"/>
  <c r="BG176" i="11"/>
  <c r="BE176" i="11"/>
  <c r="T176" i="11"/>
  <c r="R176" i="11"/>
  <c r="P176" i="11"/>
  <c r="BI175" i="11"/>
  <c r="BH175" i="11"/>
  <c r="BG175" i="11"/>
  <c r="BE175" i="11"/>
  <c r="T175" i="11"/>
  <c r="R175" i="11"/>
  <c r="P175" i="11"/>
  <c r="BI174" i="11"/>
  <c r="BH174" i="11"/>
  <c r="BG174" i="11"/>
  <c r="BE174" i="11"/>
  <c r="T174" i="11"/>
  <c r="R174" i="11"/>
  <c r="P174" i="11"/>
  <c r="BI173" i="11"/>
  <c r="BH173" i="11"/>
  <c r="BG173" i="11"/>
  <c r="BE173" i="11"/>
  <c r="T173" i="11"/>
  <c r="R173" i="11"/>
  <c r="P173" i="11"/>
  <c r="BI172" i="11"/>
  <c r="BH172" i="11"/>
  <c r="BG172" i="11"/>
  <c r="BE172" i="11"/>
  <c r="T172" i="11"/>
  <c r="R172" i="11"/>
  <c r="P172" i="11"/>
  <c r="BI171" i="11"/>
  <c r="BH171" i="11"/>
  <c r="BG171" i="11"/>
  <c r="BE171" i="11"/>
  <c r="T171" i="11"/>
  <c r="R171" i="11"/>
  <c r="P171" i="11"/>
  <c r="BI170" i="11"/>
  <c r="BH170" i="11"/>
  <c r="BG170" i="11"/>
  <c r="BE170" i="11"/>
  <c r="T170" i="11"/>
  <c r="R170" i="11"/>
  <c r="P170" i="11"/>
  <c r="BI169" i="11"/>
  <c r="BH169" i="11"/>
  <c r="BG169" i="11"/>
  <c r="BE169" i="11"/>
  <c r="T169" i="11"/>
  <c r="R169" i="11"/>
  <c r="P169" i="11"/>
  <c r="BI167" i="11"/>
  <c r="BH167" i="11"/>
  <c r="BG167" i="11"/>
  <c r="BE167" i="11"/>
  <c r="T167" i="11"/>
  <c r="R167" i="11"/>
  <c r="P167" i="11"/>
  <c r="BI166" i="11"/>
  <c r="BH166" i="11"/>
  <c r="BG166" i="11"/>
  <c r="BE166" i="11"/>
  <c r="T166" i="11"/>
  <c r="R166" i="11"/>
  <c r="P166" i="11"/>
  <c r="BI164" i="11"/>
  <c r="BH164" i="11"/>
  <c r="BG164" i="11"/>
  <c r="BE164" i="11"/>
  <c r="T164" i="11"/>
  <c r="R164" i="11"/>
  <c r="P164" i="11"/>
  <c r="BI163" i="11"/>
  <c r="BH163" i="11"/>
  <c r="BG163" i="11"/>
  <c r="BE163" i="11"/>
  <c r="T163" i="11"/>
  <c r="R163" i="11"/>
  <c r="P163" i="11"/>
  <c r="BI162" i="11"/>
  <c r="BH162" i="11"/>
  <c r="BG162" i="11"/>
  <c r="BE162" i="11"/>
  <c r="T162" i="11"/>
  <c r="R162" i="11"/>
  <c r="P162" i="11"/>
  <c r="BI160" i="11"/>
  <c r="BH160" i="11"/>
  <c r="BG160" i="11"/>
  <c r="BE160" i="11"/>
  <c r="T160" i="11"/>
  <c r="R160" i="11"/>
  <c r="P160" i="11"/>
  <c r="BI159" i="11"/>
  <c r="BH159" i="11"/>
  <c r="BG159" i="11"/>
  <c r="BE159" i="11"/>
  <c r="T159" i="11"/>
  <c r="R159" i="11"/>
  <c r="P159" i="11"/>
  <c r="BI158" i="11"/>
  <c r="BH158" i="11"/>
  <c r="BG158" i="11"/>
  <c r="BE158" i="11"/>
  <c r="T158" i="11"/>
  <c r="R158" i="11"/>
  <c r="P158" i="11"/>
  <c r="BI157" i="11"/>
  <c r="BH157" i="11"/>
  <c r="BG157" i="11"/>
  <c r="BE157" i="11"/>
  <c r="T157" i="11"/>
  <c r="R157" i="11"/>
  <c r="P157" i="11"/>
  <c r="BI156" i="11"/>
  <c r="BH156" i="11"/>
  <c r="BG156" i="11"/>
  <c r="BE156" i="11"/>
  <c r="T156" i="11"/>
  <c r="R156" i="11"/>
  <c r="P156" i="11"/>
  <c r="BI155" i="11"/>
  <c r="BH155" i="11"/>
  <c r="BG155" i="11"/>
  <c r="BE155" i="11"/>
  <c r="T155" i="11"/>
  <c r="R155" i="11"/>
  <c r="P155" i="11"/>
  <c r="BI154" i="11"/>
  <c r="BH154" i="11"/>
  <c r="BG154" i="11"/>
  <c r="BE154" i="11"/>
  <c r="T154" i="11"/>
  <c r="R154" i="11"/>
  <c r="P154" i="11"/>
  <c r="BI153" i="11"/>
  <c r="BH153" i="11"/>
  <c r="BG153" i="11"/>
  <c r="BE153" i="11"/>
  <c r="T153" i="11"/>
  <c r="R153" i="11"/>
  <c r="P153" i="11"/>
  <c r="BI152" i="11"/>
  <c r="BH152" i="11"/>
  <c r="BG152" i="11"/>
  <c r="BE152" i="11"/>
  <c r="T152" i="11"/>
  <c r="R152" i="11"/>
  <c r="P152" i="11"/>
  <c r="BI151" i="11"/>
  <c r="BH151" i="11"/>
  <c r="BG151" i="11"/>
  <c r="BE151" i="11"/>
  <c r="T151" i="11"/>
  <c r="R151" i="11"/>
  <c r="P151" i="11"/>
  <c r="BI150" i="11"/>
  <c r="BH150" i="11"/>
  <c r="BG150" i="11"/>
  <c r="BE150" i="11"/>
  <c r="T150" i="11"/>
  <c r="R150" i="11"/>
  <c r="P150" i="11"/>
  <c r="BI149" i="11"/>
  <c r="BH149" i="11"/>
  <c r="BG149" i="11"/>
  <c r="BE149" i="11"/>
  <c r="T149" i="11"/>
  <c r="R149" i="11"/>
  <c r="P149" i="11"/>
  <c r="BI148" i="11"/>
  <c r="BH148" i="11"/>
  <c r="BG148" i="11"/>
  <c r="BE148" i="11"/>
  <c r="T148" i="11"/>
  <c r="R148" i="11"/>
  <c r="P148" i="11"/>
  <c r="BI147" i="11"/>
  <c r="BH147" i="11"/>
  <c r="BG147" i="11"/>
  <c r="BE147" i="11"/>
  <c r="T147" i="11"/>
  <c r="R147" i="11"/>
  <c r="P147" i="11"/>
  <c r="BI146" i="11"/>
  <c r="BH146" i="11"/>
  <c r="BG146" i="11"/>
  <c r="BE146" i="11"/>
  <c r="T146" i="11"/>
  <c r="R146" i="11"/>
  <c r="P146" i="11"/>
  <c r="BI145" i="11"/>
  <c r="BH145" i="11"/>
  <c r="BG145" i="11"/>
  <c r="BE145" i="11"/>
  <c r="T145" i="11"/>
  <c r="R145" i="11"/>
  <c r="P145" i="11"/>
  <c r="BI144" i="11"/>
  <c r="BH144" i="11"/>
  <c r="BG144" i="11"/>
  <c r="BE144" i="11"/>
  <c r="T144" i="11"/>
  <c r="R144" i="11"/>
  <c r="P144" i="11"/>
  <c r="BI143" i="11"/>
  <c r="BH143" i="11"/>
  <c r="BG143" i="11"/>
  <c r="BE143" i="11"/>
  <c r="T143" i="11"/>
  <c r="R143" i="11"/>
  <c r="P143" i="11"/>
  <c r="BI142" i="11"/>
  <c r="BH142" i="11"/>
  <c r="BG142" i="11"/>
  <c r="BE142" i="11"/>
  <c r="T142" i="11"/>
  <c r="R142" i="11"/>
  <c r="P142" i="11"/>
  <c r="BI141" i="11"/>
  <c r="BH141" i="11"/>
  <c r="BG141" i="11"/>
  <c r="BE141" i="11"/>
  <c r="T141" i="11"/>
  <c r="R141" i="11"/>
  <c r="P141" i="11"/>
  <c r="BI140" i="11"/>
  <c r="BH140" i="11"/>
  <c r="BG140" i="11"/>
  <c r="BE140" i="11"/>
  <c r="T140" i="11"/>
  <c r="R140" i="11"/>
  <c r="P140" i="11"/>
  <c r="BI139" i="11"/>
  <c r="BH139" i="11"/>
  <c r="BG139" i="11"/>
  <c r="BE139" i="11"/>
  <c r="T139" i="11"/>
  <c r="R139" i="11"/>
  <c r="P139" i="11"/>
  <c r="F132" i="11"/>
  <c r="F130" i="11"/>
  <c r="E128" i="11"/>
  <c r="F93" i="11"/>
  <c r="F91" i="11"/>
  <c r="E89" i="11"/>
  <c r="J26" i="11"/>
  <c r="E26" i="11"/>
  <c r="J94" i="11" s="1"/>
  <c r="J25" i="11"/>
  <c r="J23" i="11"/>
  <c r="E23" i="11"/>
  <c r="J132" i="11" s="1"/>
  <c r="J22" i="11"/>
  <c r="J20" i="11"/>
  <c r="E20" i="11"/>
  <c r="F94" i="11" s="1"/>
  <c r="J19" i="11"/>
  <c r="J14" i="11"/>
  <c r="J130" i="11" s="1"/>
  <c r="E7" i="11"/>
  <c r="E124" i="11" s="1"/>
  <c r="J39" i="10"/>
  <c r="J38" i="10"/>
  <c r="AY105" i="1" s="1"/>
  <c r="J37" i="10"/>
  <c r="AX105" i="1"/>
  <c r="BI829" i="10"/>
  <c r="BH829" i="10"/>
  <c r="BG829" i="10"/>
  <c r="BE829" i="10"/>
  <c r="BK829" i="10"/>
  <c r="J829" i="10" s="1"/>
  <c r="BF829" i="10" s="1"/>
  <c r="BI828" i="10"/>
  <c r="BH828" i="10"/>
  <c r="BG828" i="10"/>
  <c r="BE828" i="10"/>
  <c r="BK828" i="10"/>
  <c r="J828" i="10" s="1"/>
  <c r="BF828" i="10" s="1"/>
  <c r="BI827" i="10"/>
  <c r="BH827" i="10"/>
  <c r="BG827" i="10"/>
  <c r="BE827" i="10"/>
  <c r="BK827" i="10"/>
  <c r="J827" i="10" s="1"/>
  <c r="BF827" i="10" s="1"/>
  <c r="BI826" i="10"/>
  <c r="BH826" i="10"/>
  <c r="BG826" i="10"/>
  <c r="BE826" i="10"/>
  <c r="BK826" i="10"/>
  <c r="J826" i="10" s="1"/>
  <c r="BF826" i="10" s="1"/>
  <c r="BI825" i="10"/>
  <c r="BH825" i="10"/>
  <c r="BG825" i="10"/>
  <c r="BE825" i="10"/>
  <c r="BK825" i="10"/>
  <c r="J825" i="10" s="1"/>
  <c r="BF825" i="10" s="1"/>
  <c r="BI823" i="10"/>
  <c r="BH823" i="10"/>
  <c r="BG823" i="10"/>
  <c r="BE823" i="10"/>
  <c r="T823" i="10"/>
  <c r="R823" i="10"/>
  <c r="P823" i="10"/>
  <c r="BI822" i="10"/>
  <c r="BH822" i="10"/>
  <c r="BG822" i="10"/>
  <c r="BE822" i="10"/>
  <c r="T822" i="10"/>
  <c r="R822" i="10"/>
  <c r="P822" i="10"/>
  <c r="BI821" i="10"/>
  <c r="BH821" i="10"/>
  <c r="BG821" i="10"/>
  <c r="BE821" i="10"/>
  <c r="T821" i="10"/>
  <c r="R821" i="10"/>
  <c r="P821" i="10"/>
  <c r="BI820" i="10"/>
  <c r="BH820" i="10"/>
  <c r="BG820" i="10"/>
  <c r="BE820" i="10"/>
  <c r="T820" i="10"/>
  <c r="R820" i="10"/>
  <c r="P820" i="10"/>
  <c r="BI819" i="10"/>
  <c r="BH819" i="10"/>
  <c r="BG819" i="10"/>
  <c r="BE819" i="10"/>
  <c r="T819" i="10"/>
  <c r="R819" i="10"/>
  <c r="P819" i="10"/>
  <c r="BI818" i="10"/>
  <c r="BH818" i="10"/>
  <c r="BG818" i="10"/>
  <c r="BE818" i="10"/>
  <c r="T818" i="10"/>
  <c r="R818" i="10"/>
  <c r="P818" i="10"/>
  <c r="BI817" i="10"/>
  <c r="BH817" i="10"/>
  <c r="BG817" i="10"/>
  <c r="BE817" i="10"/>
  <c r="T817" i="10"/>
  <c r="R817" i="10"/>
  <c r="P817" i="10"/>
  <c r="BI815" i="10"/>
  <c r="BH815" i="10"/>
  <c r="BG815" i="10"/>
  <c r="BE815" i="10"/>
  <c r="T815" i="10"/>
  <c r="R815" i="10"/>
  <c r="P815" i="10"/>
  <c r="BI814" i="10"/>
  <c r="BH814" i="10"/>
  <c r="BG814" i="10"/>
  <c r="BE814" i="10"/>
  <c r="T814" i="10"/>
  <c r="R814" i="10"/>
  <c r="P814" i="10"/>
  <c r="BI813" i="10"/>
  <c r="BH813" i="10"/>
  <c r="BG813" i="10"/>
  <c r="BE813" i="10"/>
  <c r="T813" i="10"/>
  <c r="R813" i="10"/>
  <c r="P813" i="10"/>
  <c r="BI812" i="10"/>
  <c r="BH812" i="10"/>
  <c r="BG812" i="10"/>
  <c r="BE812" i="10"/>
  <c r="T812" i="10"/>
  <c r="R812" i="10"/>
  <c r="P812" i="10"/>
  <c r="BI811" i="10"/>
  <c r="BH811" i="10"/>
  <c r="BG811" i="10"/>
  <c r="BE811" i="10"/>
  <c r="T811" i="10"/>
  <c r="R811" i="10"/>
  <c r="P811" i="10"/>
  <c r="BI810" i="10"/>
  <c r="BH810" i="10"/>
  <c r="BG810" i="10"/>
  <c r="BE810" i="10"/>
  <c r="T810" i="10"/>
  <c r="R810" i="10"/>
  <c r="P810" i="10"/>
  <c r="BI809" i="10"/>
  <c r="BH809" i="10"/>
  <c r="BG809" i="10"/>
  <c r="BE809" i="10"/>
  <c r="T809" i="10"/>
  <c r="R809" i="10"/>
  <c r="P809" i="10"/>
  <c r="BI808" i="10"/>
  <c r="BH808" i="10"/>
  <c r="BG808" i="10"/>
  <c r="BE808" i="10"/>
  <c r="T808" i="10"/>
  <c r="R808" i="10"/>
  <c r="P808" i="10"/>
  <c r="BI807" i="10"/>
  <c r="BH807" i="10"/>
  <c r="BG807" i="10"/>
  <c r="BE807" i="10"/>
  <c r="T807" i="10"/>
  <c r="R807" i="10"/>
  <c r="P807" i="10"/>
  <c r="BI806" i="10"/>
  <c r="BH806" i="10"/>
  <c r="BG806" i="10"/>
  <c r="BE806" i="10"/>
  <c r="T806" i="10"/>
  <c r="R806" i="10"/>
  <c r="P806" i="10"/>
  <c r="BI805" i="10"/>
  <c r="BH805" i="10"/>
  <c r="BG805" i="10"/>
  <c r="BE805" i="10"/>
  <c r="T805" i="10"/>
  <c r="R805" i="10"/>
  <c r="P805" i="10"/>
  <c r="BI804" i="10"/>
  <c r="BH804" i="10"/>
  <c r="BG804" i="10"/>
  <c r="BE804" i="10"/>
  <c r="T804" i="10"/>
  <c r="R804" i="10"/>
  <c r="P804" i="10"/>
  <c r="BI803" i="10"/>
  <c r="BH803" i="10"/>
  <c r="BG803" i="10"/>
  <c r="BE803" i="10"/>
  <c r="T803" i="10"/>
  <c r="R803" i="10"/>
  <c r="P803" i="10"/>
  <c r="BI802" i="10"/>
  <c r="BH802" i="10"/>
  <c r="BG802" i="10"/>
  <c r="BE802" i="10"/>
  <c r="T802" i="10"/>
  <c r="R802" i="10"/>
  <c r="P802" i="10"/>
  <c r="BI801" i="10"/>
  <c r="BH801" i="10"/>
  <c r="BG801" i="10"/>
  <c r="BE801" i="10"/>
  <c r="T801" i="10"/>
  <c r="R801" i="10"/>
  <c r="P801" i="10"/>
  <c r="BI800" i="10"/>
  <c r="BH800" i="10"/>
  <c r="BG800" i="10"/>
  <c r="BE800" i="10"/>
  <c r="T800" i="10"/>
  <c r="R800" i="10"/>
  <c r="P800" i="10"/>
  <c r="BI799" i="10"/>
  <c r="BH799" i="10"/>
  <c r="BG799" i="10"/>
  <c r="BE799" i="10"/>
  <c r="T799" i="10"/>
  <c r="R799" i="10"/>
  <c r="P799" i="10"/>
  <c r="BI798" i="10"/>
  <c r="BH798" i="10"/>
  <c r="BG798" i="10"/>
  <c r="BE798" i="10"/>
  <c r="T798" i="10"/>
  <c r="R798" i="10"/>
  <c r="P798" i="10"/>
  <c r="BI797" i="10"/>
  <c r="BH797" i="10"/>
  <c r="BG797" i="10"/>
  <c r="BE797" i="10"/>
  <c r="T797" i="10"/>
  <c r="R797" i="10"/>
  <c r="P797" i="10"/>
  <c r="BI796" i="10"/>
  <c r="BH796" i="10"/>
  <c r="BG796" i="10"/>
  <c r="BE796" i="10"/>
  <c r="T796" i="10"/>
  <c r="R796" i="10"/>
  <c r="P796" i="10"/>
  <c r="BI795" i="10"/>
  <c r="BH795" i="10"/>
  <c r="BG795" i="10"/>
  <c r="BE795" i="10"/>
  <c r="T795" i="10"/>
  <c r="R795" i="10"/>
  <c r="P795" i="10"/>
  <c r="BI794" i="10"/>
  <c r="BH794" i="10"/>
  <c r="BG794" i="10"/>
  <c r="BE794" i="10"/>
  <c r="T794" i="10"/>
  <c r="R794" i="10"/>
  <c r="P794" i="10"/>
  <c r="BI793" i="10"/>
  <c r="BH793" i="10"/>
  <c r="BG793" i="10"/>
  <c r="BE793" i="10"/>
  <c r="T793" i="10"/>
  <c r="R793" i="10"/>
  <c r="P793" i="10"/>
  <c r="BI792" i="10"/>
  <c r="BH792" i="10"/>
  <c r="BG792" i="10"/>
  <c r="BE792" i="10"/>
  <c r="T792" i="10"/>
  <c r="R792" i="10"/>
  <c r="P792" i="10"/>
  <c r="BI791" i="10"/>
  <c r="BH791" i="10"/>
  <c r="BG791" i="10"/>
  <c r="BE791" i="10"/>
  <c r="T791" i="10"/>
  <c r="R791" i="10"/>
  <c r="P791" i="10"/>
  <c r="BI790" i="10"/>
  <c r="BH790" i="10"/>
  <c r="BG790" i="10"/>
  <c r="BE790" i="10"/>
  <c r="T790" i="10"/>
  <c r="R790" i="10"/>
  <c r="P790" i="10"/>
  <c r="BI789" i="10"/>
  <c r="BH789" i="10"/>
  <c r="BG789" i="10"/>
  <c r="BE789" i="10"/>
  <c r="T789" i="10"/>
  <c r="R789" i="10"/>
  <c r="P789" i="10"/>
  <c r="BI788" i="10"/>
  <c r="BH788" i="10"/>
  <c r="BG788" i="10"/>
  <c r="BE788" i="10"/>
  <c r="T788" i="10"/>
  <c r="R788" i="10"/>
  <c r="P788" i="10"/>
  <c r="BI787" i="10"/>
  <c r="BH787" i="10"/>
  <c r="BG787" i="10"/>
  <c r="BE787" i="10"/>
  <c r="T787" i="10"/>
  <c r="R787" i="10"/>
  <c r="P787" i="10"/>
  <c r="BI786" i="10"/>
  <c r="BH786" i="10"/>
  <c r="BG786" i="10"/>
  <c r="BE786" i="10"/>
  <c r="T786" i="10"/>
  <c r="R786" i="10"/>
  <c r="P786" i="10"/>
  <c r="BI785" i="10"/>
  <c r="BH785" i="10"/>
  <c r="BG785" i="10"/>
  <c r="BE785" i="10"/>
  <c r="T785" i="10"/>
  <c r="R785" i="10"/>
  <c r="P785" i="10"/>
  <c r="BI784" i="10"/>
  <c r="BH784" i="10"/>
  <c r="BG784" i="10"/>
  <c r="BE784" i="10"/>
  <c r="T784" i="10"/>
  <c r="R784" i="10"/>
  <c r="P784" i="10"/>
  <c r="BI783" i="10"/>
  <c r="BH783" i="10"/>
  <c r="BG783" i="10"/>
  <c r="BE783" i="10"/>
  <c r="T783" i="10"/>
  <c r="R783" i="10"/>
  <c r="P783" i="10"/>
  <c r="BI782" i="10"/>
  <c r="BH782" i="10"/>
  <c r="BG782" i="10"/>
  <c r="BE782" i="10"/>
  <c r="T782" i="10"/>
  <c r="R782" i="10"/>
  <c r="P782" i="10"/>
  <c r="BI781" i="10"/>
  <c r="BH781" i="10"/>
  <c r="BG781" i="10"/>
  <c r="BE781" i="10"/>
  <c r="T781" i="10"/>
  <c r="R781" i="10"/>
  <c r="P781" i="10"/>
  <c r="BI780" i="10"/>
  <c r="BH780" i="10"/>
  <c r="BG780" i="10"/>
  <c r="BE780" i="10"/>
  <c r="T780" i="10"/>
  <c r="R780" i="10"/>
  <c r="P780" i="10"/>
  <c r="BI778" i="10"/>
  <c r="BH778" i="10"/>
  <c r="BG778" i="10"/>
  <c r="BE778" i="10"/>
  <c r="T778" i="10"/>
  <c r="R778" i="10"/>
  <c r="P778" i="10"/>
  <c r="BI777" i="10"/>
  <c r="BH777" i="10"/>
  <c r="BG777" i="10"/>
  <c r="BE777" i="10"/>
  <c r="T777" i="10"/>
  <c r="R777" i="10"/>
  <c r="P777" i="10"/>
  <c r="BI775" i="10"/>
  <c r="BH775" i="10"/>
  <c r="BG775" i="10"/>
  <c r="BE775" i="10"/>
  <c r="T775" i="10"/>
  <c r="R775" i="10"/>
  <c r="P775" i="10"/>
  <c r="BI774" i="10"/>
  <c r="BH774" i="10"/>
  <c r="BG774" i="10"/>
  <c r="BE774" i="10"/>
  <c r="T774" i="10"/>
  <c r="R774" i="10"/>
  <c r="P774" i="10"/>
  <c r="BI773" i="10"/>
  <c r="BH773" i="10"/>
  <c r="BG773" i="10"/>
  <c r="BE773" i="10"/>
  <c r="T773" i="10"/>
  <c r="R773" i="10"/>
  <c r="P773" i="10"/>
  <c r="BI772" i="10"/>
  <c r="BH772" i="10"/>
  <c r="BG772" i="10"/>
  <c r="BE772" i="10"/>
  <c r="T772" i="10"/>
  <c r="R772" i="10"/>
  <c r="P772" i="10"/>
  <c r="BI771" i="10"/>
  <c r="BH771" i="10"/>
  <c r="BG771" i="10"/>
  <c r="BE771" i="10"/>
  <c r="T771" i="10"/>
  <c r="R771" i="10"/>
  <c r="P771" i="10"/>
  <c r="BI770" i="10"/>
  <c r="BH770" i="10"/>
  <c r="BG770" i="10"/>
  <c r="BE770" i="10"/>
  <c r="T770" i="10"/>
  <c r="R770" i="10"/>
  <c r="P770" i="10"/>
  <c r="BI769" i="10"/>
  <c r="BH769" i="10"/>
  <c r="BG769" i="10"/>
  <c r="BE769" i="10"/>
  <c r="T769" i="10"/>
  <c r="R769" i="10"/>
  <c r="P769" i="10"/>
  <c r="BI768" i="10"/>
  <c r="BH768" i="10"/>
  <c r="BG768" i="10"/>
  <c r="BE768" i="10"/>
  <c r="T768" i="10"/>
  <c r="R768" i="10"/>
  <c r="P768" i="10"/>
  <c r="BI767" i="10"/>
  <c r="BH767" i="10"/>
  <c r="BG767" i="10"/>
  <c r="BE767" i="10"/>
  <c r="T767" i="10"/>
  <c r="R767" i="10"/>
  <c r="P767" i="10"/>
  <c r="BI766" i="10"/>
  <c r="BH766" i="10"/>
  <c r="BG766" i="10"/>
  <c r="BE766" i="10"/>
  <c r="T766" i="10"/>
  <c r="R766" i="10"/>
  <c r="P766" i="10"/>
  <c r="BI765" i="10"/>
  <c r="BH765" i="10"/>
  <c r="BG765" i="10"/>
  <c r="BE765" i="10"/>
  <c r="T765" i="10"/>
  <c r="R765" i="10"/>
  <c r="P765" i="10"/>
  <c r="BI764" i="10"/>
  <c r="BH764" i="10"/>
  <c r="BG764" i="10"/>
  <c r="BE764" i="10"/>
  <c r="T764" i="10"/>
  <c r="R764" i="10"/>
  <c r="P764" i="10"/>
  <c r="BI762" i="10"/>
  <c r="BH762" i="10"/>
  <c r="BG762" i="10"/>
  <c r="BE762" i="10"/>
  <c r="T762" i="10"/>
  <c r="R762" i="10"/>
  <c r="P762" i="10"/>
  <c r="BI761" i="10"/>
  <c r="BH761" i="10"/>
  <c r="BG761" i="10"/>
  <c r="BE761" i="10"/>
  <c r="T761" i="10"/>
  <c r="R761" i="10"/>
  <c r="P761" i="10"/>
  <c r="BI760" i="10"/>
  <c r="BH760" i="10"/>
  <c r="BG760" i="10"/>
  <c r="BE760" i="10"/>
  <c r="T760" i="10"/>
  <c r="R760" i="10"/>
  <c r="P760" i="10"/>
  <c r="BI759" i="10"/>
  <c r="BH759" i="10"/>
  <c r="BG759" i="10"/>
  <c r="BE759" i="10"/>
  <c r="T759" i="10"/>
  <c r="R759" i="10"/>
  <c r="P759" i="10"/>
  <c r="BI758" i="10"/>
  <c r="BH758" i="10"/>
  <c r="BG758" i="10"/>
  <c r="BE758" i="10"/>
  <c r="T758" i="10"/>
  <c r="R758" i="10"/>
  <c r="P758" i="10"/>
  <c r="BI757" i="10"/>
  <c r="BH757" i="10"/>
  <c r="BG757" i="10"/>
  <c r="BE757" i="10"/>
  <c r="T757" i="10"/>
  <c r="R757" i="10"/>
  <c r="P757" i="10"/>
  <c r="BI756" i="10"/>
  <c r="BH756" i="10"/>
  <c r="BG756" i="10"/>
  <c r="BE756" i="10"/>
  <c r="T756" i="10"/>
  <c r="R756" i="10"/>
  <c r="P756" i="10"/>
  <c r="BI755" i="10"/>
  <c r="BH755" i="10"/>
  <c r="BG755" i="10"/>
  <c r="BE755" i="10"/>
  <c r="T755" i="10"/>
  <c r="R755" i="10"/>
  <c r="P755" i="10"/>
  <c r="BI754" i="10"/>
  <c r="BH754" i="10"/>
  <c r="BG754" i="10"/>
  <c r="BE754" i="10"/>
  <c r="T754" i="10"/>
  <c r="R754" i="10"/>
  <c r="P754" i="10"/>
  <c r="BI753" i="10"/>
  <c r="BH753" i="10"/>
  <c r="BG753" i="10"/>
  <c r="BE753" i="10"/>
  <c r="T753" i="10"/>
  <c r="R753" i="10"/>
  <c r="P753" i="10"/>
  <c r="BI752" i="10"/>
  <c r="BH752" i="10"/>
  <c r="BG752" i="10"/>
  <c r="BE752" i="10"/>
  <c r="T752" i="10"/>
  <c r="R752" i="10"/>
  <c r="P752" i="10"/>
  <c r="BI751" i="10"/>
  <c r="BH751" i="10"/>
  <c r="BG751" i="10"/>
  <c r="BE751" i="10"/>
  <c r="T751" i="10"/>
  <c r="R751" i="10"/>
  <c r="P751" i="10"/>
  <c r="BI750" i="10"/>
  <c r="BH750" i="10"/>
  <c r="BG750" i="10"/>
  <c r="BE750" i="10"/>
  <c r="T750" i="10"/>
  <c r="R750" i="10"/>
  <c r="P750" i="10"/>
  <c r="BI749" i="10"/>
  <c r="BH749" i="10"/>
  <c r="BG749" i="10"/>
  <c r="BE749" i="10"/>
  <c r="T749" i="10"/>
  <c r="R749" i="10"/>
  <c r="P749" i="10"/>
  <c r="BI748" i="10"/>
  <c r="BH748" i="10"/>
  <c r="BG748" i="10"/>
  <c r="BE748" i="10"/>
  <c r="T748" i="10"/>
  <c r="R748" i="10"/>
  <c r="P748" i="10"/>
  <c r="BI747" i="10"/>
  <c r="BH747" i="10"/>
  <c r="BG747" i="10"/>
  <c r="BE747" i="10"/>
  <c r="T747" i="10"/>
  <c r="R747" i="10"/>
  <c r="P747" i="10"/>
  <c r="BI746" i="10"/>
  <c r="BH746" i="10"/>
  <c r="BG746" i="10"/>
  <c r="BE746" i="10"/>
  <c r="T746" i="10"/>
  <c r="R746" i="10"/>
  <c r="P746" i="10"/>
  <c r="BI745" i="10"/>
  <c r="BH745" i="10"/>
  <c r="BG745" i="10"/>
  <c r="BE745" i="10"/>
  <c r="T745" i="10"/>
  <c r="R745" i="10"/>
  <c r="P745" i="10"/>
  <c r="BI744" i="10"/>
  <c r="BH744" i="10"/>
  <c r="BG744" i="10"/>
  <c r="BE744" i="10"/>
  <c r="T744" i="10"/>
  <c r="R744" i="10"/>
  <c r="P744" i="10"/>
  <c r="BI743" i="10"/>
  <c r="BH743" i="10"/>
  <c r="BG743" i="10"/>
  <c r="BE743" i="10"/>
  <c r="T743" i="10"/>
  <c r="R743" i="10"/>
  <c r="P743" i="10"/>
  <c r="BI742" i="10"/>
  <c r="BH742" i="10"/>
  <c r="BG742" i="10"/>
  <c r="BE742" i="10"/>
  <c r="T742" i="10"/>
  <c r="R742" i="10"/>
  <c r="P742" i="10"/>
  <c r="BI741" i="10"/>
  <c r="BH741" i="10"/>
  <c r="BG741" i="10"/>
  <c r="BE741" i="10"/>
  <c r="T741" i="10"/>
  <c r="R741" i="10"/>
  <c r="P741" i="10"/>
  <c r="BI740" i="10"/>
  <c r="BH740" i="10"/>
  <c r="BG740" i="10"/>
  <c r="BE740" i="10"/>
  <c r="T740" i="10"/>
  <c r="R740" i="10"/>
  <c r="P740" i="10"/>
  <c r="BI739" i="10"/>
  <c r="BH739" i="10"/>
  <c r="BG739" i="10"/>
  <c r="BE739" i="10"/>
  <c r="T739" i="10"/>
  <c r="R739" i="10"/>
  <c r="P739" i="10"/>
  <c r="BI738" i="10"/>
  <c r="BH738" i="10"/>
  <c r="BG738" i="10"/>
  <c r="BE738" i="10"/>
  <c r="T738" i="10"/>
  <c r="R738" i="10"/>
  <c r="P738" i="10"/>
  <c r="BI737" i="10"/>
  <c r="BH737" i="10"/>
  <c r="BG737" i="10"/>
  <c r="BE737" i="10"/>
  <c r="T737" i="10"/>
  <c r="R737" i="10"/>
  <c r="P737" i="10"/>
  <c r="BI736" i="10"/>
  <c r="BH736" i="10"/>
  <c r="BG736" i="10"/>
  <c r="BE736" i="10"/>
  <c r="T736" i="10"/>
  <c r="R736" i="10"/>
  <c r="P736" i="10"/>
  <c r="BI735" i="10"/>
  <c r="BH735" i="10"/>
  <c r="BG735" i="10"/>
  <c r="BE735" i="10"/>
  <c r="T735" i="10"/>
  <c r="R735" i="10"/>
  <c r="P735" i="10"/>
  <c r="BI734" i="10"/>
  <c r="BH734" i="10"/>
  <c r="BG734" i="10"/>
  <c r="BE734" i="10"/>
  <c r="T734" i="10"/>
  <c r="R734" i="10"/>
  <c r="P734" i="10"/>
  <c r="BI733" i="10"/>
  <c r="BH733" i="10"/>
  <c r="BG733" i="10"/>
  <c r="BE733" i="10"/>
  <c r="T733" i="10"/>
  <c r="R733" i="10"/>
  <c r="P733" i="10"/>
  <c r="BI732" i="10"/>
  <c r="BH732" i="10"/>
  <c r="BG732" i="10"/>
  <c r="BE732" i="10"/>
  <c r="T732" i="10"/>
  <c r="R732" i="10"/>
  <c r="P732" i="10"/>
  <c r="BI729" i="10"/>
  <c r="BH729" i="10"/>
  <c r="BG729" i="10"/>
  <c r="BE729" i="10"/>
  <c r="T729" i="10"/>
  <c r="R729" i="10"/>
  <c r="P729" i="10"/>
  <c r="BI728" i="10"/>
  <c r="BH728" i="10"/>
  <c r="BG728" i="10"/>
  <c r="BE728" i="10"/>
  <c r="T728" i="10"/>
  <c r="R728" i="10"/>
  <c r="P728" i="10"/>
  <c r="BI727" i="10"/>
  <c r="BH727" i="10"/>
  <c r="BG727" i="10"/>
  <c r="BE727" i="10"/>
  <c r="T727" i="10"/>
  <c r="R727" i="10"/>
  <c r="P727" i="10"/>
  <c r="BI726" i="10"/>
  <c r="BH726" i="10"/>
  <c r="BG726" i="10"/>
  <c r="BE726" i="10"/>
  <c r="T726" i="10"/>
  <c r="R726" i="10"/>
  <c r="P726" i="10"/>
  <c r="BI725" i="10"/>
  <c r="BH725" i="10"/>
  <c r="BG725" i="10"/>
  <c r="BE725" i="10"/>
  <c r="T725" i="10"/>
  <c r="R725" i="10"/>
  <c r="P725" i="10"/>
  <c r="BI724" i="10"/>
  <c r="BH724" i="10"/>
  <c r="BG724" i="10"/>
  <c r="BE724" i="10"/>
  <c r="T724" i="10"/>
  <c r="R724" i="10"/>
  <c r="P724" i="10"/>
  <c r="BI723" i="10"/>
  <c r="BH723" i="10"/>
  <c r="BG723" i="10"/>
  <c r="BE723" i="10"/>
  <c r="T723" i="10"/>
  <c r="R723" i="10"/>
  <c r="P723" i="10"/>
  <c r="BI722" i="10"/>
  <c r="BH722" i="10"/>
  <c r="BG722" i="10"/>
  <c r="BE722" i="10"/>
  <c r="T722" i="10"/>
  <c r="R722" i="10"/>
  <c r="P722" i="10"/>
  <c r="BI721" i="10"/>
  <c r="BH721" i="10"/>
  <c r="BG721" i="10"/>
  <c r="BE721" i="10"/>
  <c r="T721" i="10"/>
  <c r="R721" i="10"/>
  <c r="P721" i="10"/>
  <c r="BI720" i="10"/>
  <c r="BH720" i="10"/>
  <c r="BG720" i="10"/>
  <c r="BE720" i="10"/>
  <c r="T720" i="10"/>
  <c r="R720" i="10"/>
  <c r="P720" i="10"/>
  <c r="BI719" i="10"/>
  <c r="BH719" i="10"/>
  <c r="BG719" i="10"/>
  <c r="BE719" i="10"/>
  <c r="T719" i="10"/>
  <c r="R719" i="10"/>
  <c r="P719" i="10"/>
  <c r="BI717" i="10"/>
  <c r="BH717" i="10"/>
  <c r="BG717" i="10"/>
  <c r="BE717" i="10"/>
  <c r="T717" i="10"/>
  <c r="R717" i="10"/>
  <c r="P717" i="10"/>
  <c r="BI716" i="10"/>
  <c r="BH716" i="10"/>
  <c r="BG716" i="10"/>
  <c r="BE716" i="10"/>
  <c r="T716" i="10"/>
  <c r="R716" i="10"/>
  <c r="P716" i="10"/>
  <c r="BI715" i="10"/>
  <c r="BH715" i="10"/>
  <c r="BG715" i="10"/>
  <c r="BE715" i="10"/>
  <c r="T715" i="10"/>
  <c r="R715" i="10"/>
  <c r="P715" i="10"/>
  <c r="BI714" i="10"/>
  <c r="BH714" i="10"/>
  <c r="BG714" i="10"/>
  <c r="BE714" i="10"/>
  <c r="T714" i="10"/>
  <c r="R714" i="10"/>
  <c r="P714" i="10"/>
  <c r="BI713" i="10"/>
  <c r="BH713" i="10"/>
  <c r="BG713" i="10"/>
  <c r="BE713" i="10"/>
  <c r="T713" i="10"/>
  <c r="R713" i="10"/>
  <c r="P713" i="10"/>
  <c r="BI712" i="10"/>
  <c r="BH712" i="10"/>
  <c r="BG712" i="10"/>
  <c r="BE712" i="10"/>
  <c r="T712" i="10"/>
  <c r="R712" i="10"/>
  <c r="P712" i="10"/>
  <c r="BI711" i="10"/>
  <c r="BH711" i="10"/>
  <c r="BG711" i="10"/>
  <c r="BE711" i="10"/>
  <c r="T711" i="10"/>
  <c r="R711" i="10"/>
  <c r="P711" i="10"/>
  <c r="BI710" i="10"/>
  <c r="BH710" i="10"/>
  <c r="BG710" i="10"/>
  <c r="BE710" i="10"/>
  <c r="T710" i="10"/>
  <c r="R710" i="10"/>
  <c r="P710" i="10"/>
  <c r="BI709" i="10"/>
  <c r="BH709" i="10"/>
  <c r="BG709" i="10"/>
  <c r="BE709" i="10"/>
  <c r="T709" i="10"/>
  <c r="R709" i="10"/>
  <c r="P709" i="10"/>
  <c r="BI708" i="10"/>
  <c r="BH708" i="10"/>
  <c r="BG708" i="10"/>
  <c r="BE708" i="10"/>
  <c r="T708" i="10"/>
  <c r="R708" i="10"/>
  <c r="P708" i="10"/>
  <c r="BI707" i="10"/>
  <c r="BH707" i="10"/>
  <c r="BG707" i="10"/>
  <c r="BE707" i="10"/>
  <c r="T707" i="10"/>
  <c r="R707" i="10"/>
  <c r="P707" i="10"/>
  <c r="BI706" i="10"/>
  <c r="BH706" i="10"/>
  <c r="BG706" i="10"/>
  <c r="BE706" i="10"/>
  <c r="T706" i="10"/>
  <c r="R706" i="10"/>
  <c r="P706" i="10"/>
  <c r="BI705" i="10"/>
  <c r="BH705" i="10"/>
  <c r="BG705" i="10"/>
  <c r="BE705" i="10"/>
  <c r="T705" i="10"/>
  <c r="R705" i="10"/>
  <c r="P705" i="10"/>
  <c r="BI704" i="10"/>
  <c r="BH704" i="10"/>
  <c r="BG704" i="10"/>
  <c r="BE704" i="10"/>
  <c r="T704" i="10"/>
  <c r="R704" i="10"/>
  <c r="P704" i="10"/>
  <c r="BI703" i="10"/>
  <c r="BH703" i="10"/>
  <c r="BG703" i="10"/>
  <c r="BE703" i="10"/>
  <c r="T703" i="10"/>
  <c r="R703" i="10"/>
  <c r="P703" i="10"/>
  <c r="BI702" i="10"/>
  <c r="BH702" i="10"/>
  <c r="BG702" i="10"/>
  <c r="BE702" i="10"/>
  <c r="T702" i="10"/>
  <c r="R702" i="10"/>
  <c r="P702" i="10"/>
  <c r="BI701" i="10"/>
  <c r="BH701" i="10"/>
  <c r="BG701" i="10"/>
  <c r="BE701" i="10"/>
  <c r="T701" i="10"/>
  <c r="R701" i="10"/>
  <c r="P701" i="10"/>
  <c r="BI700" i="10"/>
  <c r="BH700" i="10"/>
  <c r="BG700" i="10"/>
  <c r="BE700" i="10"/>
  <c r="T700" i="10"/>
  <c r="R700" i="10"/>
  <c r="P700" i="10"/>
  <c r="BI699" i="10"/>
  <c r="BH699" i="10"/>
  <c r="BG699" i="10"/>
  <c r="BE699" i="10"/>
  <c r="T699" i="10"/>
  <c r="R699" i="10"/>
  <c r="P699" i="10"/>
  <c r="BI698" i="10"/>
  <c r="BH698" i="10"/>
  <c r="BG698" i="10"/>
  <c r="BE698" i="10"/>
  <c r="T698" i="10"/>
  <c r="R698" i="10"/>
  <c r="P698" i="10"/>
  <c r="BI697" i="10"/>
  <c r="BH697" i="10"/>
  <c r="BG697" i="10"/>
  <c r="BE697" i="10"/>
  <c r="T697" i="10"/>
  <c r="R697" i="10"/>
  <c r="P697" i="10"/>
  <c r="BI695" i="10"/>
  <c r="BH695" i="10"/>
  <c r="BG695" i="10"/>
  <c r="BE695" i="10"/>
  <c r="T695" i="10"/>
  <c r="R695" i="10"/>
  <c r="P695" i="10"/>
  <c r="BI694" i="10"/>
  <c r="BH694" i="10"/>
  <c r="BG694" i="10"/>
  <c r="BE694" i="10"/>
  <c r="T694" i="10"/>
  <c r="R694" i="10"/>
  <c r="P694" i="10"/>
  <c r="BI693" i="10"/>
  <c r="BH693" i="10"/>
  <c r="BG693" i="10"/>
  <c r="BE693" i="10"/>
  <c r="T693" i="10"/>
  <c r="R693" i="10"/>
  <c r="P693" i="10"/>
  <c r="BI692" i="10"/>
  <c r="BH692" i="10"/>
  <c r="BG692" i="10"/>
  <c r="BE692" i="10"/>
  <c r="T692" i="10"/>
  <c r="R692" i="10"/>
  <c r="P692" i="10"/>
  <c r="BI691" i="10"/>
  <c r="BH691" i="10"/>
  <c r="BG691" i="10"/>
  <c r="BE691" i="10"/>
  <c r="T691" i="10"/>
  <c r="R691" i="10"/>
  <c r="P691" i="10"/>
  <c r="BI690" i="10"/>
  <c r="BH690" i="10"/>
  <c r="BG690" i="10"/>
  <c r="BE690" i="10"/>
  <c r="T690" i="10"/>
  <c r="R690" i="10"/>
  <c r="P690" i="10"/>
  <c r="BI689" i="10"/>
  <c r="BH689" i="10"/>
  <c r="BG689" i="10"/>
  <c r="BE689" i="10"/>
  <c r="T689" i="10"/>
  <c r="R689" i="10"/>
  <c r="P689" i="10"/>
  <c r="BI688" i="10"/>
  <c r="BH688" i="10"/>
  <c r="BG688" i="10"/>
  <c r="BE688" i="10"/>
  <c r="T688" i="10"/>
  <c r="R688" i="10"/>
  <c r="P688" i="10"/>
  <c r="BI687" i="10"/>
  <c r="BH687" i="10"/>
  <c r="BG687" i="10"/>
  <c r="BE687" i="10"/>
  <c r="T687" i="10"/>
  <c r="R687" i="10"/>
  <c r="P687" i="10"/>
  <c r="BI686" i="10"/>
  <c r="BH686" i="10"/>
  <c r="BG686" i="10"/>
  <c r="BE686" i="10"/>
  <c r="T686" i="10"/>
  <c r="R686" i="10"/>
  <c r="P686" i="10"/>
  <c r="BI685" i="10"/>
  <c r="BH685" i="10"/>
  <c r="BG685" i="10"/>
  <c r="BE685" i="10"/>
  <c r="T685" i="10"/>
  <c r="R685" i="10"/>
  <c r="P685" i="10"/>
  <c r="BI684" i="10"/>
  <c r="BH684" i="10"/>
  <c r="BG684" i="10"/>
  <c r="BE684" i="10"/>
  <c r="T684" i="10"/>
  <c r="R684" i="10"/>
  <c r="P684" i="10"/>
  <c r="BI683" i="10"/>
  <c r="BH683" i="10"/>
  <c r="BG683" i="10"/>
  <c r="BE683" i="10"/>
  <c r="T683" i="10"/>
  <c r="R683" i="10"/>
  <c r="P683" i="10"/>
  <c r="BI682" i="10"/>
  <c r="BH682" i="10"/>
  <c r="BG682" i="10"/>
  <c r="BE682" i="10"/>
  <c r="T682" i="10"/>
  <c r="R682" i="10"/>
  <c r="P682" i="10"/>
  <c r="BI681" i="10"/>
  <c r="BH681" i="10"/>
  <c r="BG681" i="10"/>
  <c r="BE681" i="10"/>
  <c r="T681" i="10"/>
  <c r="R681" i="10"/>
  <c r="P681" i="10"/>
  <c r="BI680" i="10"/>
  <c r="BH680" i="10"/>
  <c r="BG680" i="10"/>
  <c r="BE680" i="10"/>
  <c r="T680" i="10"/>
  <c r="R680" i="10"/>
  <c r="P680" i="10"/>
  <c r="BI678" i="10"/>
  <c r="BH678" i="10"/>
  <c r="BG678" i="10"/>
  <c r="BE678" i="10"/>
  <c r="T678" i="10"/>
  <c r="R678" i="10"/>
  <c r="P678" i="10"/>
  <c r="BI677" i="10"/>
  <c r="BH677" i="10"/>
  <c r="BG677" i="10"/>
  <c r="BE677" i="10"/>
  <c r="T677" i="10"/>
  <c r="R677" i="10"/>
  <c r="P677" i="10"/>
  <c r="BI676" i="10"/>
  <c r="BH676" i="10"/>
  <c r="BG676" i="10"/>
  <c r="BE676" i="10"/>
  <c r="T676" i="10"/>
  <c r="R676" i="10"/>
  <c r="P676" i="10"/>
  <c r="BI675" i="10"/>
  <c r="BH675" i="10"/>
  <c r="BG675" i="10"/>
  <c r="BE675" i="10"/>
  <c r="T675" i="10"/>
  <c r="R675" i="10"/>
  <c r="P675" i="10"/>
  <c r="BI674" i="10"/>
  <c r="BH674" i="10"/>
  <c r="BG674" i="10"/>
  <c r="BE674" i="10"/>
  <c r="T674" i="10"/>
  <c r="R674" i="10"/>
  <c r="P674" i="10"/>
  <c r="BI673" i="10"/>
  <c r="BH673" i="10"/>
  <c r="BG673" i="10"/>
  <c r="BE673" i="10"/>
  <c r="T673" i="10"/>
  <c r="R673" i="10"/>
  <c r="P673" i="10"/>
  <c r="BI672" i="10"/>
  <c r="BH672" i="10"/>
  <c r="BG672" i="10"/>
  <c r="BE672" i="10"/>
  <c r="T672" i="10"/>
  <c r="R672" i="10"/>
  <c r="P672" i="10"/>
  <c r="BI671" i="10"/>
  <c r="BH671" i="10"/>
  <c r="BG671" i="10"/>
  <c r="BE671" i="10"/>
  <c r="T671" i="10"/>
  <c r="R671" i="10"/>
  <c r="P671" i="10"/>
  <c r="BI670" i="10"/>
  <c r="BH670" i="10"/>
  <c r="BG670" i="10"/>
  <c r="BE670" i="10"/>
  <c r="T670" i="10"/>
  <c r="R670" i="10"/>
  <c r="P670" i="10"/>
  <c r="BI669" i="10"/>
  <c r="BH669" i="10"/>
  <c r="BG669" i="10"/>
  <c r="BE669" i="10"/>
  <c r="T669" i="10"/>
  <c r="R669" i="10"/>
  <c r="P669" i="10"/>
  <c r="BI668" i="10"/>
  <c r="BH668" i="10"/>
  <c r="BG668" i="10"/>
  <c r="BE668" i="10"/>
  <c r="T668" i="10"/>
  <c r="R668" i="10"/>
  <c r="P668" i="10"/>
  <c r="BI667" i="10"/>
  <c r="BH667" i="10"/>
  <c r="BG667" i="10"/>
  <c r="BE667" i="10"/>
  <c r="T667" i="10"/>
  <c r="R667" i="10"/>
  <c r="P667" i="10"/>
  <c r="BI666" i="10"/>
  <c r="BH666" i="10"/>
  <c r="BG666" i="10"/>
  <c r="BE666" i="10"/>
  <c r="T666" i="10"/>
  <c r="R666" i="10"/>
  <c r="P666" i="10"/>
  <c r="BI665" i="10"/>
  <c r="BH665" i="10"/>
  <c r="BG665" i="10"/>
  <c r="BE665" i="10"/>
  <c r="T665" i="10"/>
  <c r="R665" i="10"/>
  <c r="P665" i="10"/>
  <c r="BI664" i="10"/>
  <c r="BH664" i="10"/>
  <c r="BG664" i="10"/>
  <c r="BE664" i="10"/>
  <c r="T664" i="10"/>
  <c r="R664" i="10"/>
  <c r="P664" i="10"/>
  <c r="BI663" i="10"/>
  <c r="BH663" i="10"/>
  <c r="BG663" i="10"/>
  <c r="BE663" i="10"/>
  <c r="T663" i="10"/>
  <c r="R663" i="10"/>
  <c r="P663" i="10"/>
  <c r="BI662" i="10"/>
  <c r="BH662" i="10"/>
  <c r="BG662" i="10"/>
  <c r="BE662" i="10"/>
  <c r="T662" i="10"/>
  <c r="R662" i="10"/>
  <c r="P662" i="10"/>
  <c r="BI660" i="10"/>
  <c r="BH660" i="10"/>
  <c r="BG660" i="10"/>
  <c r="BE660" i="10"/>
  <c r="T660" i="10"/>
  <c r="R660" i="10"/>
  <c r="P660" i="10"/>
  <c r="BI659" i="10"/>
  <c r="BH659" i="10"/>
  <c r="BG659" i="10"/>
  <c r="BE659" i="10"/>
  <c r="T659" i="10"/>
  <c r="R659" i="10"/>
  <c r="P659" i="10"/>
  <c r="BI658" i="10"/>
  <c r="BH658" i="10"/>
  <c r="BG658" i="10"/>
  <c r="BE658" i="10"/>
  <c r="T658" i="10"/>
  <c r="R658" i="10"/>
  <c r="P658" i="10"/>
  <c r="BI657" i="10"/>
  <c r="BH657" i="10"/>
  <c r="BG657" i="10"/>
  <c r="BE657" i="10"/>
  <c r="T657" i="10"/>
  <c r="R657" i="10"/>
  <c r="P657" i="10"/>
  <c r="BI656" i="10"/>
  <c r="BH656" i="10"/>
  <c r="BG656" i="10"/>
  <c r="BE656" i="10"/>
  <c r="T656" i="10"/>
  <c r="R656" i="10"/>
  <c r="P656" i="10"/>
  <c r="BI655" i="10"/>
  <c r="BH655" i="10"/>
  <c r="BG655" i="10"/>
  <c r="BE655" i="10"/>
  <c r="T655" i="10"/>
  <c r="R655" i="10"/>
  <c r="P655" i="10"/>
  <c r="BI654" i="10"/>
  <c r="BH654" i="10"/>
  <c r="BG654" i="10"/>
  <c r="BE654" i="10"/>
  <c r="T654" i="10"/>
  <c r="R654" i="10"/>
  <c r="P654" i="10"/>
  <c r="BI653" i="10"/>
  <c r="BH653" i="10"/>
  <c r="BG653" i="10"/>
  <c r="BE653" i="10"/>
  <c r="T653" i="10"/>
  <c r="R653" i="10"/>
  <c r="P653" i="10"/>
  <c r="BI652" i="10"/>
  <c r="BH652" i="10"/>
  <c r="BG652" i="10"/>
  <c r="BE652" i="10"/>
  <c r="T652" i="10"/>
  <c r="R652" i="10"/>
  <c r="P652" i="10"/>
  <c r="BI651" i="10"/>
  <c r="BH651" i="10"/>
  <c r="BG651" i="10"/>
  <c r="BE651" i="10"/>
  <c r="T651" i="10"/>
  <c r="R651" i="10"/>
  <c r="P651" i="10"/>
  <c r="BI650" i="10"/>
  <c r="BH650" i="10"/>
  <c r="BG650" i="10"/>
  <c r="BE650" i="10"/>
  <c r="T650" i="10"/>
  <c r="R650" i="10"/>
  <c r="P650" i="10"/>
  <c r="BI649" i="10"/>
  <c r="BH649" i="10"/>
  <c r="BG649" i="10"/>
  <c r="BE649" i="10"/>
  <c r="T649" i="10"/>
  <c r="R649" i="10"/>
  <c r="P649" i="10"/>
  <c r="BI648" i="10"/>
  <c r="BH648" i="10"/>
  <c r="BG648" i="10"/>
  <c r="BE648" i="10"/>
  <c r="T648" i="10"/>
  <c r="R648" i="10"/>
  <c r="P648" i="10"/>
  <c r="BI647" i="10"/>
  <c r="BH647" i="10"/>
  <c r="BG647" i="10"/>
  <c r="BE647" i="10"/>
  <c r="T647" i="10"/>
  <c r="R647" i="10"/>
  <c r="P647" i="10"/>
  <c r="BI646" i="10"/>
  <c r="BH646" i="10"/>
  <c r="BG646" i="10"/>
  <c r="BE646" i="10"/>
  <c r="T646" i="10"/>
  <c r="R646" i="10"/>
  <c r="P646" i="10"/>
  <c r="BI645" i="10"/>
  <c r="BH645" i="10"/>
  <c r="BG645" i="10"/>
  <c r="BE645" i="10"/>
  <c r="T645" i="10"/>
  <c r="R645" i="10"/>
  <c r="P645" i="10"/>
  <c r="BI644" i="10"/>
  <c r="BH644" i="10"/>
  <c r="BG644" i="10"/>
  <c r="BE644" i="10"/>
  <c r="T644" i="10"/>
  <c r="R644" i="10"/>
  <c r="P644" i="10"/>
  <c r="BI642" i="10"/>
  <c r="BH642" i="10"/>
  <c r="BG642" i="10"/>
  <c r="BE642" i="10"/>
  <c r="T642" i="10"/>
  <c r="R642" i="10"/>
  <c r="P642" i="10"/>
  <c r="BI641" i="10"/>
  <c r="BH641" i="10"/>
  <c r="BG641" i="10"/>
  <c r="BE641" i="10"/>
  <c r="T641" i="10"/>
  <c r="R641" i="10"/>
  <c r="P641" i="10"/>
  <c r="BI640" i="10"/>
  <c r="BH640" i="10"/>
  <c r="BG640" i="10"/>
  <c r="BE640" i="10"/>
  <c r="T640" i="10"/>
  <c r="R640" i="10"/>
  <c r="P640" i="10"/>
  <c r="BI639" i="10"/>
  <c r="BH639" i="10"/>
  <c r="BG639" i="10"/>
  <c r="BE639" i="10"/>
  <c r="T639" i="10"/>
  <c r="R639" i="10"/>
  <c r="P639" i="10"/>
  <c r="BI638" i="10"/>
  <c r="BH638" i="10"/>
  <c r="BG638" i="10"/>
  <c r="BE638" i="10"/>
  <c r="T638" i="10"/>
  <c r="R638" i="10"/>
  <c r="P638" i="10"/>
  <c r="BI637" i="10"/>
  <c r="BH637" i="10"/>
  <c r="BG637" i="10"/>
  <c r="BE637" i="10"/>
  <c r="T637" i="10"/>
  <c r="R637" i="10"/>
  <c r="P637" i="10"/>
  <c r="BI636" i="10"/>
  <c r="BH636" i="10"/>
  <c r="BG636" i="10"/>
  <c r="BE636" i="10"/>
  <c r="T636" i="10"/>
  <c r="R636" i="10"/>
  <c r="P636" i="10"/>
  <c r="BI635" i="10"/>
  <c r="BH635" i="10"/>
  <c r="BG635" i="10"/>
  <c r="BE635" i="10"/>
  <c r="T635" i="10"/>
  <c r="R635" i="10"/>
  <c r="P635" i="10"/>
  <c r="BI634" i="10"/>
  <c r="BH634" i="10"/>
  <c r="BG634" i="10"/>
  <c r="BE634" i="10"/>
  <c r="T634" i="10"/>
  <c r="R634" i="10"/>
  <c r="P634" i="10"/>
  <c r="BI633" i="10"/>
  <c r="BH633" i="10"/>
  <c r="BG633" i="10"/>
  <c r="BE633" i="10"/>
  <c r="T633" i="10"/>
  <c r="R633" i="10"/>
  <c r="P633" i="10"/>
  <c r="BI632" i="10"/>
  <c r="BH632" i="10"/>
  <c r="BG632" i="10"/>
  <c r="BE632" i="10"/>
  <c r="T632" i="10"/>
  <c r="R632" i="10"/>
  <c r="P632" i="10"/>
  <c r="BI631" i="10"/>
  <c r="BH631" i="10"/>
  <c r="BG631" i="10"/>
  <c r="BE631" i="10"/>
  <c r="T631" i="10"/>
  <c r="R631" i="10"/>
  <c r="P631" i="10"/>
  <c r="BI630" i="10"/>
  <c r="BH630" i="10"/>
  <c r="BG630" i="10"/>
  <c r="BE630" i="10"/>
  <c r="T630" i="10"/>
  <c r="R630" i="10"/>
  <c r="P630" i="10"/>
  <c r="BI629" i="10"/>
  <c r="BH629" i="10"/>
  <c r="BG629" i="10"/>
  <c r="BE629" i="10"/>
  <c r="T629" i="10"/>
  <c r="R629" i="10"/>
  <c r="P629" i="10"/>
  <c r="BI628" i="10"/>
  <c r="BH628" i="10"/>
  <c r="BG628" i="10"/>
  <c r="BE628" i="10"/>
  <c r="T628" i="10"/>
  <c r="R628" i="10"/>
  <c r="P628" i="10"/>
  <c r="BI627" i="10"/>
  <c r="BH627" i="10"/>
  <c r="BG627" i="10"/>
  <c r="BE627" i="10"/>
  <c r="T627" i="10"/>
  <c r="R627" i="10"/>
  <c r="P627" i="10"/>
  <c r="BI625" i="10"/>
  <c r="BH625" i="10"/>
  <c r="BG625" i="10"/>
  <c r="BE625" i="10"/>
  <c r="T625" i="10"/>
  <c r="R625" i="10"/>
  <c r="P625" i="10"/>
  <c r="BI624" i="10"/>
  <c r="BH624" i="10"/>
  <c r="BG624" i="10"/>
  <c r="BE624" i="10"/>
  <c r="T624" i="10"/>
  <c r="R624" i="10"/>
  <c r="P624" i="10"/>
  <c r="BI623" i="10"/>
  <c r="BH623" i="10"/>
  <c r="BG623" i="10"/>
  <c r="BE623" i="10"/>
  <c r="T623" i="10"/>
  <c r="R623" i="10"/>
  <c r="P623" i="10"/>
  <c r="BI622" i="10"/>
  <c r="BH622" i="10"/>
  <c r="BG622" i="10"/>
  <c r="BE622" i="10"/>
  <c r="T622" i="10"/>
  <c r="R622" i="10"/>
  <c r="P622" i="10"/>
  <c r="BI621" i="10"/>
  <c r="BH621" i="10"/>
  <c r="BG621" i="10"/>
  <c r="BE621" i="10"/>
  <c r="T621" i="10"/>
  <c r="R621" i="10"/>
  <c r="P621" i="10"/>
  <c r="BI620" i="10"/>
  <c r="BH620" i="10"/>
  <c r="BG620" i="10"/>
  <c r="BE620" i="10"/>
  <c r="T620" i="10"/>
  <c r="R620" i="10"/>
  <c r="P620" i="10"/>
  <c r="BI619" i="10"/>
  <c r="BH619" i="10"/>
  <c r="BG619" i="10"/>
  <c r="BE619" i="10"/>
  <c r="T619" i="10"/>
  <c r="R619" i="10"/>
  <c r="P619" i="10"/>
  <c r="BI618" i="10"/>
  <c r="BH618" i="10"/>
  <c r="BG618" i="10"/>
  <c r="BE618" i="10"/>
  <c r="T618" i="10"/>
  <c r="R618" i="10"/>
  <c r="P618" i="10"/>
  <c r="BI617" i="10"/>
  <c r="BH617" i="10"/>
  <c r="BG617" i="10"/>
  <c r="BE617" i="10"/>
  <c r="T617" i="10"/>
  <c r="R617" i="10"/>
  <c r="P617" i="10"/>
  <c r="BI616" i="10"/>
  <c r="BH616" i="10"/>
  <c r="BG616" i="10"/>
  <c r="BE616" i="10"/>
  <c r="T616" i="10"/>
  <c r="R616" i="10"/>
  <c r="P616" i="10"/>
  <c r="BI615" i="10"/>
  <c r="BH615" i="10"/>
  <c r="BG615" i="10"/>
  <c r="BE615" i="10"/>
  <c r="T615" i="10"/>
  <c r="R615" i="10"/>
  <c r="P615" i="10"/>
  <c r="BI614" i="10"/>
  <c r="BH614" i="10"/>
  <c r="BG614" i="10"/>
  <c r="BE614" i="10"/>
  <c r="T614" i="10"/>
  <c r="R614" i="10"/>
  <c r="P614" i="10"/>
  <c r="BI613" i="10"/>
  <c r="BH613" i="10"/>
  <c r="BG613" i="10"/>
  <c r="BE613" i="10"/>
  <c r="T613" i="10"/>
  <c r="R613" i="10"/>
  <c r="P613" i="10"/>
  <c r="BI612" i="10"/>
  <c r="BH612" i="10"/>
  <c r="BG612" i="10"/>
  <c r="BE612" i="10"/>
  <c r="T612" i="10"/>
  <c r="R612" i="10"/>
  <c r="P612" i="10"/>
  <c r="BI611" i="10"/>
  <c r="BH611" i="10"/>
  <c r="BG611" i="10"/>
  <c r="BE611" i="10"/>
  <c r="T611" i="10"/>
  <c r="R611" i="10"/>
  <c r="P611" i="10"/>
  <c r="BI610" i="10"/>
  <c r="BH610" i="10"/>
  <c r="BG610" i="10"/>
  <c r="BE610" i="10"/>
  <c r="T610" i="10"/>
  <c r="R610" i="10"/>
  <c r="P610" i="10"/>
  <c r="BI609" i="10"/>
  <c r="BH609" i="10"/>
  <c r="BG609" i="10"/>
  <c r="BE609" i="10"/>
  <c r="T609" i="10"/>
  <c r="R609" i="10"/>
  <c r="P609" i="10"/>
  <c r="BI608" i="10"/>
  <c r="BH608" i="10"/>
  <c r="BG608" i="10"/>
  <c r="BE608" i="10"/>
  <c r="T608" i="10"/>
  <c r="R608" i="10"/>
  <c r="P608" i="10"/>
  <c r="BI607" i="10"/>
  <c r="BH607" i="10"/>
  <c r="BG607" i="10"/>
  <c r="BE607" i="10"/>
  <c r="T607" i="10"/>
  <c r="R607" i="10"/>
  <c r="P607" i="10"/>
  <c r="BI605" i="10"/>
  <c r="BH605" i="10"/>
  <c r="BG605" i="10"/>
  <c r="BE605" i="10"/>
  <c r="T605" i="10"/>
  <c r="R605" i="10"/>
  <c r="P605" i="10"/>
  <c r="BI604" i="10"/>
  <c r="BH604" i="10"/>
  <c r="BG604" i="10"/>
  <c r="BE604" i="10"/>
  <c r="T604" i="10"/>
  <c r="R604" i="10"/>
  <c r="P604" i="10"/>
  <c r="BI603" i="10"/>
  <c r="BH603" i="10"/>
  <c r="BG603" i="10"/>
  <c r="BE603" i="10"/>
  <c r="T603" i="10"/>
  <c r="R603" i="10"/>
  <c r="P603" i="10"/>
  <c r="BI602" i="10"/>
  <c r="BH602" i="10"/>
  <c r="BG602" i="10"/>
  <c r="BE602" i="10"/>
  <c r="T602" i="10"/>
  <c r="R602" i="10"/>
  <c r="P602" i="10"/>
  <c r="BI601" i="10"/>
  <c r="BH601" i="10"/>
  <c r="BG601" i="10"/>
  <c r="BE601" i="10"/>
  <c r="T601" i="10"/>
  <c r="R601" i="10"/>
  <c r="P601" i="10"/>
  <c r="BI600" i="10"/>
  <c r="BH600" i="10"/>
  <c r="BG600" i="10"/>
  <c r="BE600" i="10"/>
  <c r="T600" i="10"/>
  <c r="R600" i="10"/>
  <c r="P600" i="10"/>
  <c r="BI599" i="10"/>
  <c r="BH599" i="10"/>
  <c r="BG599" i="10"/>
  <c r="BE599" i="10"/>
  <c r="T599" i="10"/>
  <c r="R599" i="10"/>
  <c r="P599" i="10"/>
  <c r="BI598" i="10"/>
  <c r="BH598" i="10"/>
  <c r="BG598" i="10"/>
  <c r="BE598" i="10"/>
  <c r="T598" i="10"/>
  <c r="R598" i="10"/>
  <c r="P598" i="10"/>
  <c r="BI597" i="10"/>
  <c r="BH597" i="10"/>
  <c r="BG597" i="10"/>
  <c r="BE597" i="10"/>
  <c r="T597" i="10"/>
  <c r="R597" i="10"/>
  <c r="P597" i="10"/>
  <c r="BI596" i="10"/>
  <c r="BH596" i="10"/>
  <c r="BG596" i="10"/>
  <c r="BE596" i="10"/>
  <c r="T596" i="10"/>
  <c r="R596" i="10"/>
  <c r="P596" i="10"/>
  <c r="BI595" i="10"/>
  <c r="BH595" i="10"/>
  <c r="BG595" i="10"/>
  <c r="BE595" i="10"/>
  <c r="T595" i="10"/>
  <c r="R595" i="10"/>
  <c r="P595" i="10"/>
  <c r="BI594" i="10"/>
  <c r="BH594" i="10"/>
  <c r="BG594" i="10"/>
  <c r="BE594" i="10"/>
  <c r="T594" i="10"/>
  <c r="R594" i="10"/>
  <c r="P594" i="10"/>
  <c r="BI593" i="10"/>
  <c r="BH593" i="10"/>
  <c r="BG593" i="10"/>
  <c r="BE593" i="10"/>
  <c r="T593" i="10"/>
  <c r="R593" i="10"/>
  <c r="P593" i="10"/>
  <c r="BI592" i="10"/>
  <c r="BH592" i="10"/>
  <c r="BG592" i="10"/>
  <c r="BE592" i="10"/>
  <c r="T592" i="10"/>
  <c r="R592" i="10"/>
  <c r="P592" i="10"/>
  <c r="BI591" i="10"/>
  <c r="BH591" i="10"/>
  <c r="BG591" i="10"/>
  <c r="BE591" i="10"/>
  <c r="T591" i="10"/>
  <c r="R591" i="10"/>
  <c r="P591" i="10"/>
  <c r="BI590" i="10"/>
  <c r="BH590" i="10"/>
  <c r="BG590" i="10"/>
  <c r="BE590" i="10"/>
  <c r="T590" i="10"/>
  <c r="R590" i="10"/>
  <c r="P590" i="10"/>
  <c r="BI589" i="10"/>
  <c r="BH589" i="10"/>
  <c r="BG589" i="10"/>
  <c r="BE589" i="10"/>
  <c r="T589" i="10"/>
  <c r="R589" i="10"/>
  <c r="P589" i="10"/>
  <c r="BI588" i="10"/>
  <c r="BH588" i="10"/>
  <c r="BG588" i="10"/>
  <c r="BE588" i="10"/>
  <c r="T588" i="10"/>
  <c r="R588" i="10"/>
  <c r="P588" i="10"/>
  <c r="BI586" i="10"/>
  <c r="BH586" i="10"/>
  <c r="BG586" i="10"/>
  <c r="BE586" i="10"/>
  <c r="T586" i="10"/>
  <c r="R586" i="10"/>
  <c r="P586" i="10"/>
  <c r="BI585" i="10"/>
  <c r="BH585" i="10"/>
  <c r="BG585" i="10"/>
  <c r="BE585" i="10"/>
  <c r="T585" i="10"/>
  <c r="R585" i="10"/>
  <c r="P585" i="10"/>
  <c r="BI584" i="10"/>
  <c r="BH584" i="10"/>
  <c r="BG584" i="10"/>
  <c r="BE584" i="10"/>
  <c r="T584" i="10"/>
  <c r="R584" i="10"/>
  <c r="P584" i="10"/>
  <c r="BI583" i="10"/>
  <c r="BH583" i="10"/>
  <c r="BG583" i="10"/>
  <c r="BE583" i="10"/>
  <c r="T583" i="10"/>
  <c r="R583" i="10"/>
  <c r="P583" i="10"/>
  <c r="BI582" i="10"/>
  <c r="BH582" i="10"/>
  <c r="BG582" i="10"/>
  <c r="BE582" i="10"/>
  <c r="T582" i="10"/>
  <c r="R582" i="10"/>
  <c r="P582" i="10"/>
  <c r="BI581" i="10"/>
  <c r="BH581" i="10"/>
  <c r="BG581" i="10"/>
  <c r="BE581" i="10"/>
  <c r="T581" i="10"/>
  <c r="R581" i="10"/>
  <c r="P581" i="10"/>
  <c r="BI580" i="10"/>
  <c r="BH580" i="10"/>
  <c r="BG580" i="10"/>
  <c r="BE580" i="10"/>
  <c r="T580" i="10"/>
  <c r="R580" i="10"/>
  <c r="P580" i="10"/>
  <c r="BI579" i="10"/>
  <c r="BH579" i="10"/>
  <c r="BG579" i="10"/>
  <c r="BE579" i="10"/>
  <c r="T579" i="10"/>
  <c r="R579" i="10"/>
  <c r="P579" i="10"/>
  <c r="BI578" i="10"/>
  <c r="BH578" i="10"/>
  <c r="BG578" i="10"/>
  <c r="BE578" i="10"/>
  <c r="T578" i="10"/>
  <c r="R578" i="10"/>
  <c r="P578" i="10"/>
  <c r="BI577" i="10"/>
  <c r="BH577" i="10"/>
  <c r="BG577" i="10"/>
  <c r="BE577" i="10"/>
  <c r="T577" i="10"/>
  <c r="R577" i="10"/>
  <c r="P577" i="10"/>
  <c r="BI576" i="10"/>
  <c r="BH576" i="10"/>
  <c r="BG576" i="10"/>
  <c r="BE576" i="10"/>
  <c r="T576" i="10"/>
  <c r="R576" i="10"/>
  <c r="P576" i="10"/>
  <c r="BI575" i="10"/>
  <c r="BH575" i="10"/>
  <c r="BG575" i="10"/>
  <c r="BE575" i="10"/>
  <c r="T575" i="10"/>
  <c r="R575" i="10"/>
  <c r="P575" i="10"/>
  <c r="BI574" i="10"/>
  <c r="BH574" i="10"/>
  <c r="BG574" i="10"/>
  <c r="BE574" i="10"/>
  <c r="T574" i="10"/>
  <c r="R574" i="10"/>
  <c r="P574" i="10"/>
  <c r="BI573" i="10"/>
  <c r="BH573" i="10"/>
  <c r="BG573" i="10"/>
  <c r="BE573" i="10"/>
  <c r="T573" i="10"/>
  <c r="R573" i="10"/>
  <c r="P573" i="10"/>
  <c r="BI572" i="10"/>
  <c r="BH572" i="10"/>
  <c r="BG572" i="10"/>
  <c r="BE572" i="10"/>
  <c r="T572" i="10"/>
  <c r="R572" i="10"/>
  <c r="P572" i="10"/>
  <c r="BI571" i="10"/>
  <c r="BH571" i="10"/>
  <c r="BG571" i="10"/>
  <c r="BE571" i="10"/>
  <c r="T571" i="10"/>
  <c r="R571" i="10"/>
  <c r="P571" i="10"/>
  <c r="BI570" i="10"/>
  <c r="BH570" i="10"/>
  <c r="BG570" i="10"/>
  <c r="BE570" i="10"/>
  <c r="T570" i="10"/>
  <c r="R570" i="10"/>
  <c r="P570" i="10"/>
  <c r="BI569" i="10"/>
  <c r="BH569" i="10"/>
  <c r="BG569" i="10"/>
  <c r="BE569" i="10"/>
  <c r="T569" i="10"/>
  <c r="R569" i="10"/>
  <c r="P569" i="10"/>
  <c r="BI568" i="10"/>
  <c r="BH568" i="10"/>
  <c r="BG568" i="10"/>
  <c r="BE568" i="10"/>
  <c r="T568" i="10"/>
  <c r="R568" i="10"/>
  <c r="P568" i="10"/>
  <c r="BI567" i="10"/>
  <c r="BH567" i="10"/>
  <c r="BG567" i="10"/>
  <c r="BE567" i="10"/>
  <c r="T567" i="10"/>
  <c r="R567" i="10"/>
  <c r="P567" i="10"/>
  <c r="BI565" i="10"/>
  <c r="BH565" i="10"/>
  <c r="BG565" i="10"/>
  <c r="BE565" i="10"/>
  <c r="T565" i="10"/>
  <c r="R565" i="10"/>
  <c r="P565" i="10"/>
  <c r="BI564" i="10"/>
  <c r="BH564" i="10"/>
  <c r="BG564" i="10"/>
  <c r="BE564" i="10"/>
  <c r="T564" i="10"/>
  <c r="R564" i="10"/>
  <c r="P564" i="10"/>
  <c r="BI563" i="10"/>
  <c r="BH563" i="10"/>
  <c r="BG563" i="10"/>
  <c r="BE563" i="10"/>
  <c r="T563" i="10"/>
  <c r="R563" i="10"/>
  <c r="P563" i="10"/>
  <c r="BI562" i="10"/>
  <c r="BH562" i="10"/>
  <c r="BG562" i="10"/>
  <c r="BE562" i="10"/>
  <c r="T562" i="10"/>
  <c r="R562" i="10"/>
  <c r="P562" i="10"/>
  <c r="BI561" i="10"/>
  <c r="BH561" i="10"/>
  <c r="BG561" i="10"/>
  <c r="BE561" i="10"/>
  <c r="T561" i="10"/>
  <c r="R561" i="10"/>
  <c r="P561" i="10"/>
  <c r="BI560" i="10"/>
  <c r="BH560" i="10"/>
  <c r="BG560" i="10"/>
  <c r="BE560" i="10"/>
  <c r="T560" i="10"/>
  <c r="R560" i="10"/>
  <c r="P560" i="10"/>
  <c r="BI559" i="10"/>
  <c r="BH559" i="10"/>
  <c r="BG559" i="10"/>
  <c r="BE559" i="10"/>
  <c r="T559" i="10"/>
  <c r="R559" i="10"/>
  <c r="P559" i="10"/>
  <c r="BI558" i="10"/>
  <c r="BH558" i="10"/>
  <c r="BG558" i="10"/>
  <c r="BE558" i="10"/>
  <c r="T558" i="10"/>
  <c r="R558" i="10"/>
  <c r="P558" i="10"/>
  <c r="BI557" i="10"/>
  <c r="BH557" i="10"/>
  <c r="BG557" i="10"/>
  <c r="BE557" i="10"/>
  <c r="T557" i="10"/>
  <c r="R557" i="10"/>
  <c r="P557" i="10"/>
  <c r="BI556" i="10"/>
  <c r="BH556" i="10"/>
  <c r="BG556" i="10"/>
  <c r="BE556" i="10"/>
  <c r="T556" i="10"/>
  <c r="R556" i="10"/>
  <c r="P556" i="10"/>
  <c r="BI555" i="10"/>
  <c r="BH555" i="10"/>
  <c r="BG555" i="10"/>
  <c r="BE555" i="10"/>
  <c r="T555" i="10"/>
  <c r="R555" i="10"/>
  <c r="P555" i="10"/>
  <c r="BI554" i="10"/>
  <c r="BH554" i="10"/>
  <c r="BG554" i="10"/>
  <c r="BE554" i="10"/>
  <c r="T554" i="10"/>
  <c r="R554" i="10"/>
  <c r="P554" i="10"/>
  <c r="BI553" i="10"/>
  <c r="BH553" i="10"/>
  <c r="BG553" i="10"/>
  <c r="BE553" i="10"/>
  <c r="T553" i="10"/>
  <c r="R553" i="10"/>
  <c r="P553" i="10"/>
  <c r="BI552" i="10"/>
  <c r="BH552" i="10"/>
  <c r="BG552" i="10"/>
  <c r="BE552" i="10"/>
  <c r="T552" i="10"/>
  <c r="R552" i="10"/>
  <c r="P552" i="10"/>
  <c r="BI551" i="10"/>
  <c r="BH551" i="10"/>
  <c r="BG551" i="10"/>
  <c r="BE551" i="10"/>
  <c r="T551" i="10"/>
  <c r="R551" i="10"/>
  <c r="P551" i="10"/>
  <c r="BI550" i="10"/>
  <c r="BH550" i="10"/>
  <c r="BG550" i="10"/>
  <c r="BE550" i="10"/>
  <c r="T550" i="10"/>
  <c r="R550" i="10"/>
  <c r="P550" i="10"/>
  <c r="BI549" i="10"/>
  <c r="BH549" i="10"/>
  <c r="BG549" i="10"/>
  <c r="BE549" i="10"/>
  <c r="T549" i="10"/>
  <c r="R549" i="10"/>
  <c r="P549" i="10"/>
  <c r="BI548" i="10"/>
  <c r="BH548" i="10"/>
  <c r="BG548" i="10"/>
  <c r="BE548" i="10"/>
  <c r="T548" i="10"/>
  <c r="R548" i="10"/>
  <c r="P548" i="10"/>
  <c r="BI547" i="10"/>
  <c r="BH547" i="10"/>
  <c r="BG547" i="10"/>
  <c r="BE547" i="10"/>
  <c r="T547" i="10"/>
  <c r="R547" i="10"/>
  <c r="P547" i="10"/>
  <c r="BI546" i="10"/>
  <c r="BH546" i="10"/>
  <c r="BG546" i="10"/>
  <c r="BE546" i="10"/>
  <c r="T546" i="10"/>
  <c r="R546" i="10"/>
  <c r="P546" i="10"/>
  <c r="BI545" i="10"/>
  <c r="BH545" i="10"/>
  <c r="BG545" i="10"/>
  <c r="BE545" i="10"/>
  <c r="T545" i="10"/>
  <c r="R545" i="10"/>
  <c r="P545" i="10"/>
  <c r="BI544" i="10"/>
  <c r="BH544" i="10"/>
  <c r="BG544" i="10"/>
  <c r="BE544" i="10"/>
  <c r="T544" i="10"/>
  <c r="R544" i="10"/>
  <c r="P544" i="10"/>
  <c r="BI541" i="10"/>
  <c r="BH541" i="10"/>
  <c r="BG541" i="10"/>
  <c r="BE541" i="10"/>
  <c r="T541" i="10"/>
  <c r="R541" i="10"/>
  <c r="P541" i="10"/>
  <c r="BI540" i="10"/>
  <c r="BH540" i="10"/>
  <c r="BG540" i="10"/>
  <c r="BE540" i="10"/>
  <c r="T540" i="10"/>
  <c r="R540" i="10"/>
  <c r="P540" i="10"/>
  <c r="BI539" i="10"/>
  <c r="BH539" i="10"/>
  <c r="BG539" i="10"/>
  <c r="BE539" i="10"/>
  <c r="T539" i="10"/>
  <c r="R539" i="10"/>
  <c r="P539" i="10"/>
  <c r="BI538" i="10"/>
  <c r="BH538" i="10"/>
  <c r="BG538" i="10"/>
  <c r="BE538" i="10"/>
  <c r="T538" i="10"/>
  <c r="R538" i="10"/>
  <c r="P538" i="10"/>
  <c r="BI536" i="10"/>
  <c r="BH536" i="10"/>
  <c r="BG536" i="10"/>
  <c r="BE536" i="10"/>
  <c r="T536" i="10"/>
  <c r="R536" i="10"/>
  <c r="P536" i="10"/>
  <c r="BI535" i="10"/>
  <c r="BH535" i="10"/>
  <c r="BG535" i="10"/>
  <c r="BE535" i="10"/>
  <c r="T535" i="10"/>
  <c r="R535" i="10"/>
  <c r="P535" i="10"/>
  <c r="BI534" i="10"/>
  <c r="BH534" i="10"/>
  <c r="BG534" i="10"/>
  <c r="BE534" i="10"/>
  <c r="T534" i="10"/>
  <c r="R534" i="10"/>
  <c r="P534" i="10"/>
  <c r="BI533" i="10"/>
  <c r="BH533" i="10"/>
  <c r="BG533" i="10"/>
  <c r="BE533" i="10"/>
  <c r="T533" i="10"/>
  <c r="R533" i="10"/>
  <c r="P533" i="10"/>
  <c r="BI532" i="10"/>
  <c r="BH532" i="10"/>
  <c r="BG532" i="10"/>
  <c r="BE532" i="10"/>
  <c r="T532" i="10"/>
  <c r="R532" i="10"/>
  <c r="P532" i="10"/>
  <c r="BI531" i="10"/>
  <c r="BH531" i="10"/>
  <c r="BG531" i="10"/>
  <c r="BE531" i="10"/>
  <c r="T531" i="10"/>
  <c r="R531" i="10"/>
  <c r="P531" i="10"/>
  <c r="BI530" i="10"/>
  <c r="BH530" i="10"/>
  <c r="BG530" i="10"/>
  <c r="BE530" i="10"/>
  <c r="T530" i="10"/>
  <c r="R530" i="10"/>
  <c r="P530" i="10"/>
  <c r="BI529" i="10"/>
  <c r="BH529" i="10"/>
  <c r="BG529" i="10"/>
  <c r="BE529" i="10"/>
  <c r="T529" i="10"/>
  <c r="R529" i="10"/>
  <c r="P529" i="10"/>
  <c r="BI528" i="10"/>
  <c r="BH528" i="10"/>
  <c r="BG528" i="10"/>
  <c r="BE528" i="10"/>
  <c r="T528" i="10"/>
  <c r="R528" i="10"/>
  <c r="P528" i="10"/>
  <c r="BI527" i="10"/>
  <c r="BH527" i="10"/>
  <c r="BG527" i="10"/>
  <c r="BE527" i="10"/>
  <c r="T527" i="10"/>
  <c r="R527" i="10"/>
  <c r="P527" i="10"/>
  <c r="BI526" i="10"/>
  <c r="BH526" i="10"/>
  <c r="BG526" i="10"/>
  <c r="BE526" i="10"/>
  <c r="T526" i="10"/>
  <c r="R526" i="10"/>
  <c r="P526" i="10"/>
  <c r="BI525" i="10"/>
  <c r="BH525" i="10"/>
  <c r="BG525" i="10"/>
  <c r="BE525" i="10"/>
  <c r="T525" i="10"/>
  <c r="R525" i="10"/>
  <c r="P525" i="10"/>
  <c r="BI524" i="10"/>
  <c r="BH524" i="10"/>
  <c r="BG524" i="10"/>
  <c r="BE524" i="10"/>
  <c r="T524" i="10"/>
  <c r="R524" i="10"/>
  <c r="P524" i="10"/>
  <c r="BI523" i="10"/>
  <c r="BH523" i="10"/>
  <c r="BG523" i="10"/>
  <c r="BE523" i="10"/>
  <c r="T523" i="10"/>
  <c r="R523" i="10"/>
  <c r="P523" i="10"/>
  <c r="BI522" i="10"/>
  <c r="BH522" i="10"/>
  <c r="BG522" i="10"/>
  <c r="BE522" i="10"/>
  <c r="T522" i="10"/>
  <c r="R522" i="10"/>
  <c r="P522" i="10"/>
  <c r="BI521" i="10"/>
  <c r="BH521" i="10"/>
  <c r="BG521" i="10"/>
  <c r="BE521" i="10"/>
  <c r="T521" i="10"/>
  <c r="R521" i="10"/>
  <c r="P521" i="10"/>
  <c r="BI520" i="10"/>
  <c r="BH520" i="10"/>
  <c r="BG520" i="10"/>
  <c r="BE520" i="10"/>
  <c r="T520" i="10"/>
  <c r="R520" i="10"/>
  <c r="P520" i="10"/>
  <c r="BI519" i="10"/>
  <c r="BH519" i="10"/>
  <c r="BG519" i="10"/>
  <c r="BE519" i="10"/>
  <c r="T519" i="10"/>
  <c r="R519" i="10"/>
  <c r="P519" i="10"/>
  <c r="BI518" i="10"/>
  <c r="BH518" i="10"/>
  <c r="BG518" i="10"/>
  <c r="BE518" i="10"/>
  <c r="T518" i="10"/>
  <c r="R518" i="10"/>
  <c r="P518" i="10"/>
  <c r="BI517" i="10"/>
  <c r="BH517" i="10"/>
  <c r="BG517" i="10"/>
  <c r="BE517" i="10"/>
  <c r="T517" i="10"/>
  <c r="R517" i="10"/>
  <c r="P517" i="10"/>
  <c r="BI516" i="10"/>
  <c r="BH516" i="10"/>
  <c r="BG516" i="10"/>
  <c r="BE516" i="10"/>
  <c r="T516" i="10"/>
  <c r="R516" i="10"/>
  <c r="P516" i="10"/>
  <c r="BI515" i="10"/>
  <c r="BH515" i="10"/>
  <c r="BG515" i="10"/>
  <c r="BE515" i="10"/>
  <c r="T515" i="10"/>
  <c r="R515" i="10"/>
  <c r="P515" i="10"/>
  <c r="BI514" i="10"/>
  <c r="BH514" i="10"/>
  <c r="BG514" i="10"/>
  <c r="BE514" i="10"/>
  <c r="T514" i="10"/>
  <c r="R514" i="10"/>
  <c r="P514" i="10"/>
  <c r="BI513" i="10"/>
  <c r="BH513" i="10"/>
  <c r="BG513" i="10"/>
  <c r="BE513" i="10"/>
  <c r="T513" i="10"/>
  <c r="R513" i="10"/>
  <c r="P513" i="10"/>
  <c r="BI512" i="10"/>
  <c r="BH512" i="10"/>
  <c r="BG512" i="10"/>
  <c r="BE512" i="10"/>
  <c r="T512" i="10"/>
  <c r="R512" i="10"/>
  <c r="P512" i="10"/>
  <c r="BI511" i="10"/>
  <c r="BH511" i="10"/>
  <c r="BG511" i="10"/>
  <c r="BE511" i="10"/>
  <c r="T511" i="10"/>
  <c r="R511" i="10"/>
  <c r="P511" i="10"/>
  <c r="BI510" i="10"/>
  <c r="BH510" i="10"/>
  <c r="BG510" i="10"/>
  <c r="BE510" i="10"/>
  <c r="T510" i="10"/>
  <c r="R510" i="10"/>
  <c r="P510" i="10"/>
  <c r="BI509" i="10"/>
  <c r="BH509" i="10"/>
  <c r="BG509" i="10"/>
  <c r="BE509" i="10"/>
  <c r="T509" i="10"/>
  <c r="R509" i="10"/>
  <c r="P509" i="10"/>
  <c r="BI508" i="10"/>
  <c r="BH508" i="10"/>
  <c r="BG508" i="10"/>
  <c r="BE508" i="10"/>
  <c r="T508" i="10"/>
  <c r="R508" i="10"/>
  <c r="P508" i="10"/>
  <c r="BI507" i="10"/>
  <c r="BH507" i="10"/>
  <c r="BG507" i="10"/>
  <c r="BE507" i="10"/>
  <c r="T507" i="10"/>
  <c r="R507" i="10"/>
  <c r="P507" i="10"/>
  <c r="BI506" i="10"/>
  <c r="BH506" i="10"/>
  <c r="BG506" i="10"/>
  <c r="BE506" i="10"/>
  <c r="T506" i="10"/>
  <c r="R506" i="10"/>
  <c r="P506" i="10"/>
  <c r="BI505" i="10"/>
  <c r="BH505" i="10"/>
  <c r="BG505" i="10"/>
  <c r="BE505" i="10"/>
  <c r="T505" i="10"/>
  <c r="R505" i="10"/>
  <c r="P505" i="10"/>
  <c r="BI504" i="10"/>
  <c r="BH504" i="10"/>
  <c r="BG504" i="10"/>
  <c r="BE504" i="10"/>
  <c r="T504" i="10"/>
  <c r="R504" i="10"/>
  <c r="P504" i="10"/>
  <c r="BI503" i="10"/>
  <c r="BH503" i="10"/>
  <c r="BG503" i="10"/>
  <c r="BE503" i="10"/>
  <c r="T503" i="10"/>
  <c r="R503" i="10"/>
  <c r="P503" i="10"/>
  <c r="BI502" i="10"/>
  <c r="BH502" i="10"/>
  <c r="BG502" i="10"/>
  <c r="BE502" i="10"/>
  <c r="T502" i="10"/>
  <c r="R502" i="10"/>
  <c r="P502" i="10"/>
  <c r="BI501" i="10"/>
  <c r="BH501" i="10"/>
  <c r="BG501" i="10"/>
  <c r="BE501" i="10"/>
  <c r="T501" i="10"/>
  <c r="R501" i="10"/>
  <c r="P501" i="10"/>
  <c r="BI499" i="10"/>
  <c r="BH499" i="10"/>
  <c r="BG499" i="10"/>
  <c r="BE499" i="10"/>
  <c r="T499" i="10"/>
  <c r="R499" i="10"/>
  <c r="P499" i="10"/>
  <c r="BI498" i="10"/>
  <c r="BH498" i="10"/>
  <c r="BG498" i="10"/>
  <c r="BE498" i="10"/>
  <c r="T498" i="10"/>
  <c r="R498" i="10"/>
  <c r="P498" i="10"/>
  <c r="BI497" i="10"/>
  <c r="BH497" i="10"/>
  <c r="BG497" i="10"/>
  <c r="BE497" i="10"/>
  <c r="T497" i="10"/>
  <c r="R497" i="10"/>
  <c r="P497" i="10"/>
  <c r="BI496" i="10"/>
  <c r="BH496" i="10"/>
  <c r="BG496" i="10"/>
  <c r="BE496" i="10"/>
  <c r="T496" i="10"/>
  <c r="R496" i="10"/>
  <c r="P496" i="10"/>
  <c r="BI495" i="10"/>
  <c r="BH495" i="10"/>
  <c r="BG495" i="10"/>
  <c r="BE495" i="10"/>
  <c r="T495" i="10"/>
  <c r="R495" i="10"/>
  <c r="P495" i="10"/>
  <c r="BI494" i="10"/>
  <c r="BH494" i="10"/>
  <c r="BG494" i="10"/>
  <c r="BE494" i="10"/>
  <c r="T494" i="10"/>
  <c r="R494" i="10"/>
  <c r="P494" i="10"/>
  <c r="BI493" i="10"/>
  <c r="BH493" i="10"/>
  <c r="BG493" i="10"/>
  <c r="BE493" i="10"/>
  <c r="T493" i="10"/>
  <c r="R493" i="10"/>
  <c r="P493" i="10"/>
  <c r="BI492" i="10"/>
  <c r="BH492" i="10"/>
  <c r="BG492" i="10"/>
  <c r="BE492" i="10"/>
  <c r="T492" i="10"/>
  <c r="R492" i="10"/>
  <c r="P492" i="10"/>
  <c r="BI491" i="10"/>
  <c r="BH491" i="10"/>
  <c r="BG491" i="10"/>
  <c r="BE491" i="10"/>
  <c r="T491" i="10"/>
  <c r="R491" i="10"/>
  <c r="P491" i="10"/>
  <c r="BI490" i="10"/>
  <c r="BH490" i="10"/>
  <c r="BG490" i="10"/>
  <c r="BE490" i="10"/>
  <c r="T490" i="10"/>
  <c r="R490" i="10"/>
  <c r="P490" i="10"/>
  <c r="BI489" i="10"/>
  <c r="BH489" i="10"/>
  <c r="BG489" i="10"/>
  <c r="BE489" i="10"/>
  <c r="T489" i="10"/>
  <c r="R489" i="10"/>
  <c r="P489" i="10"/>
  <c r="BI488" i="10"/>
  <c r="BH488" i="10"/>
  <c r="BG488" i="10"/>
  <c r="BE488" i="10"/>
  <c r="T488" i="10"/>
  <c r="R488" i="10"/>
  <c r="P488" i="10"/>
  <c r="BI487" i="10"/>
  <c r="BH487" i="10"/>
  <c r="BG487" i="10"/>
  <c r="BE487" i="10"/>
  <c r="T487" i="10"/>
  <c r="R487" i="10"/>
  <c r="P487" i="10"/>
  <c r="BI486" i="10"/>
  <c r="BH486" i="10"/>
  <c r="BG486" i="10"/>
  <c r="BE486" i="10"/>
  <c r="T486" i="10"/>
  <c r="R486" i="10"/>
  <c r="P486" i="10"/>
  <c r="BI484" i="10"/>
  <c r="BH484" i="10"/>
  <c r="BG484" i="10"/>
  <c r="BE484" i="10"/>
  <c r="T484" i="10"/>
  <c r="R484" i="10"/>
  <c r="P484" i="10"/>
  <c r="BI483" i="10"/>
  <c r="BH483" i="10"/>
  <c r="BG483" i="10"/>
  <c r="BE483" i="10"/>
  <c r="T483" i="10"/>
  <c r="R483" i="10"/>
  <c r="P483" i="10"/>
  <c r="BI482" i="10"/>
  <c r="BH482" i="10"/>
  <c r="BG482" i="10"/>
  <c r="BE482" i="10"/>
  <c r="T482" i="10"/>
  <c r="R482" i="10"/>
  <c r="P482" i="10"/>
  <c r="BI481" i="10"/>
  <c r="BH481" i="10"/>
  <c r="BG481" i="10"/>
  <c r="BE481" i="10"/>
  <c r="T481" i="10"/>
  <c r="R481" i="10"/>
  <c r="P481" i="10"/>
  <c r="BI480" i="10"/>
  <c r="BH480" i="10"/>
  <c r="BG480" i="10"/>
  <c r="BE480" i="10"/>
  <c r="T480" i="10"/>
  <c r="R480" i="10"/>
  <c r="P480" i="10"/>
  <c r="BI479" i="10"/>
  <c r="BH479" i="10"/>
  <c r="BG479" i="10"/>
  <c r="BE479" i="10"/>
  <c r="T479" i="10"/>
  <c r="R479" i="10"/>
  <c r="P479" i="10"/>
  <c r="BI478" i="10"/>
  <c r="BH478" i="10"/>
  <c r="BG478" i="10"/>
  <c r="BE478" i="10"/>
  <c r="T478" i="10"/>
  <c r="R478" i="10"/>
  <c r="P478" i="10"/>
  <c r="BI477" i="10"/>
  <c r="BH477" i="10"/>
  <c r="BG477" i="10"/>
  <c r="BE477" i="10"/>
  <c r="T477" i="10"/>
  <c r="R477" i="10"/>
  <c r="P477" i="10"/>
  <c r="BI476" i="10"/>
  <c r="BH476" i="10"/>
  <c r="BG476" i="10"/>
  <c r="BE476" i="10"/>
  <c r="T476" i="10"/>
  <c r="R476" i="10"/>
  <c r="P476" i="10"/>
  <c r="BI475" i="10"/>
  <c r="BH475" i="10"/>
  <c r="BG475" i="10"/>
  <c r="BE475" i="10"/>
  <c r="T475" i="10"/>
  <c r="R475" i="10"/>
  <c r="P475" i="10"/>
  <c r="BI474" i="10"/>
  <c r="BH474" i="10"/>
  <c r="BG474" i="10"/>
  <c r="BE474" i="10"/>
  <c r="T474" i="10"/>
  <c r="R474" i="10"/>
  <c r="P474" i="10"/>
  <c r="BI473" i="10"/>
  <c r="BH473" i="10"/>
  <c r="BG473" i="10"/>
  <c r="BE473" i="10"/>
  <c r="T473" i="10"/>
  <c r="R473" i="10"/>
  <c r="P473" i="10"/>
  <c r="BI472" i="10"/>
  <c r="BH472" i="10"/>
  <c r="BG472" i="10"/>
  <c r="BE472" i="10"/>
  <c r="T472" i="10"/>
  <c r="R472" i="10"/>
  <c r="P472" i="10"/>
  <c r="BI471" i="10"/>
  <c r="BH471" i="10"/>
  <c r="BG471" i="10"/>
  <c r="BE471" i="10"/>
  <c r="T471" i="10"/>
  <c r="R471" i="10"/>
  <c r="P471" i="10"/>
  <c r="BI470" i="10"/>
  <c r="BH470" i="10"/>
  <c r="BG470" i="10"/>
  <c r="BE470" i="10"/>
  <c r="T470" i="10"/>
  <c r="R470" i="10"/>
  <c r="P470" i="10"/>
  <c r="BI469" i="10"/>
  <c r="BH469" i="10"/>
  <c r="BG469" i="10"/>
  <c r="BE469" i="10"/>
  <c r="T469" i="10"/>
  <c r="R469" i="10"/>
  <c r="P469" i="10"/>
  <c r="BI468" i="10"/>
  <c r="BH468" i="10"/>
  <c r="BG468" i="10"/>
  <c r="BE468" i="10"/>
  <c r="T468" i="10"/>
  <c r="R468" i="10"/>
  <c r="P468" i="10"/>
  <c r="BI467" i="10"/>
  <c r="BH467" i="10"/>
  <c r="BG467" i="10"/>
  <c r="BE467" i="10"/>
  <c r="T467" i="10"/>
  <c r="R467" i="10"/>
  <c r="P467" i="10"/>
  <c r="BI466" i="10"/>
  <c r="BH466" i="10"/>
  <c r="BG466" i="10"/>
  <c r="BE466" i="10"/>
  <c r="T466" i="10"/>
  <c r="R466" i="10"/>
  <c r="P466" i="10"/>
  <c r="BI465" i="10"/>
  <c r="BH465" i="10"/>
  <c r="BG465" i="10"/>
  <c r="BE465" i="10"/>
  <c r="T465" i="10"/>
  <c r="R465" i="10"/>
  <c r="P465" i="10"/>
  <c r="BI464" i="10"/>
  <c r="BH464" i="10"/>
  <c r="BG464" i="10"/>
  <c r="BE464" i="10"/>
  <c r="T464" i="10"/>
  <c r="R464" i="10"/>
  <c r="P464" i="10"/>
  <c r="BI463" i="10"/>
  <c r="BH463" i="10"/>
  <c r="BG463" i="10"/>
  <c r="BE463" i="10"/>
  <c r="T463" i="10"/>
  <c r="R463" i="10"/>
  <c r="P463" i="10"/>
  <c r="BI462" i="10"/>
  <c r="BH462" i="10"/>
  <c r="BG462" i="10"/>
  <c r="BE462" i="10"/>
  <c r="T462" i="10"/>
  <c r="R462" i="10"/>
  <c r="P462" i="10"/>
  <c r="BI461" i="10"/>
  <c r="BH461" i="10"/>
  <c r="BG461" i="10"/>
  <c r="BE461" i="10"/>
  <c r="T461" i="10"/>
  <c r="R461" i="10"/>
  <c r="P461" i="10"/>
  <c r="BI460" i="10"/>
  <c r="BH460" i="10"/>
  <c r="BG460" i="10"/>
  <c r="BE460" i="10"/>
  <c r="T460" i="10"/>
  <c r="R460" i="10"/>
  <c r="P460" i="10"/>
  <c r="BI459" i="10"/>
  <c r="BH459" i="10"/>
  <c r="BG459" i="10"/>
  <c r="BE459" i="10"/>
  <c r="T459" i="10"/>
  <c r="R459" i="10"/>
  <c r="P459" i="10"/>
  <c r="BI457" i="10"/>
  <c r="BH457" i="10"/>
  <c r="BG457" i="10"/>
  <c r="BE457" i="10"/>
  <c r="T457" i="10"/>
  <c r="R457" i="10"/>
  <c r="P457" i="10"/>
  <c r="BI456" i="10"/>
  <c r="BH456" i="10"/>
  <c r="BG456" i="10"/>
  <c r="BE456" i="10"/>
  <c r="T456" i="10"/>
  <c r="R456" i="10"/>
  <c r="P456" i="10"/>
  <c r="BI455" i="10"/>
  <c r="BH455" i="10"/>
  <c r="BG455" i="10"/>
  <c r="BE455" i="10"/>
  <c r="T455" i="10"/>
  <c r="R455" i="10"/>
  <c r="P455" i="10"/>
  <c r="BI454" i="10"/>
  <c r="BH454" i="10"/>
  <c r="BG454" i="10"/>
  <c r="BE454" i="10"/>
  <c r="T454" i="10"/>
  <c r="R454" i="10"/>
  <c r="P454" i="10"/>
  <c r="BI453" i="10"/>
  <c r="BH453" i="10"/>
  <c r="BG453" i="10"/>
  <c r="BE453" i="10"/>
  <c r="T453" i="10"/>
  <c r="R453" i="10"/>
  <c r="P453" i="10"/>
  <c r="BI452" i="10"/>
  <c r="BH452" i="10"/>
  <c r="BG452" i="10"/>
  <c r="BE452" i="10"/>
  <c r="T452" i="10"/>
  <c r="R452" i="10"/>
  <c r="P452" i="10"/>
  <c r="BI451" i="10"/>
  <c r="BH451" i="10"/>
  <c r="BG451" i="10"/>
  <c r="BE451" i="10"/>
  <c r="T451" i="10"/>
  <c r="R451" i="10"/>
  <c r="P451" i="10"/>
  <c r="BI450" i="10"/>
  <c r="BH450" i="10"/>
  <c r="BG450" i="10"/>
  <c r="BE450" i="10"/>
  <c r="T450" i="10"/>
  <c r="R450" i="10"/>
  <c r="P450" i="10"/>
  <c r="BI449" i="10"/>
  <c r="BH449" i="10"/>
  <c r="BG449" i="10"/>
  <c r="BE449" i="10"/>
  <c r="T449" i="10"/>
  <c r="R449" i="10"/>
  <c r="P449" i="10"/>
  <c r="BI448" i="10"/>
  <c r="BH448" i="10"/>
  <c r="BG448" i="10"/>
  <c r="BE448" i="10"/>
  <c r="T448" i="10"/>
  <c r="R448" i="10"/>
  <c r="P448" i="10"/>
  <c r="BI447" i="10"/>
  <c r="BH447" i="10"/>
  <c r="BG447" i="10"/>
  <c r="BE447" i="10"/>
  <c r="T447" i="10"/>
  <c r="R447" i="10"/>
  <c r="P447" i="10"/>
  <c r="BI446" i="10"/>
  <c r="BH446" i="10"/>
  <c r="BG446" i="10"/>
  <c r="BE446" i="10"/>
  <c r="T446" i="10"/>
  <c r="R446" i="10"/>
  <c r="P446" i="10"/>
  <c r="BI445" i="10"/>
  <c r="BH445" i="10"/>
  <c r="BG445" i="10"/>
  <c r="BE445" i="10"/>
  <c r="T445" i="10"/>
  <c r="R445" i="10"/>
  <c r="P445" i="10"/>
  <c r="BI444" i="10"/>
  <c r="BH444" i="10"/>
  <c r="BG444" i="10"/>
  <c r="BE444" i="10"/>
  <c r="T444" i="10"/>
  <c r="R444" i="10"/>
  <c r="P444" i="10"/>
  <c r="BI443" i="10"/>
  <c r="BH443" i="10"/>
  <c r="BG443" i="10"/>
  <c r="BE443" i="10"/>
  <c r="T443" i="10"/>
  <c r="R443" i="10"/>
  <c r="P443" i="10"/>
  <c r="BI442" i="10"/>
  <c r="BH442" i="10"/>
  <c r="BG442" i="10"/>
  <c r="BE442" i="10"/>
  <c r="T442" i="10"/>
  <c r="R442" i="10"/>
  <c r="P442" i="10"/>
  <c r="BI441" i="10"/>
  <c r="BH441" i="10"/>
  <c r="BG441" i="10"/>
  <c r="BE441" i="10"/>
  <c r="T441" i="10"/>
  <c r="R441" i="10"/>
  <c r="P441" i="10"/>
  <c r="BI440" i="10"/>
  <c r="BH440" i="10"/>
  <c r="BG440" i="10"/>
  <c r="BE440" i="10"/>
  <c r="T440" i="10"/>
  <c r="R440" i="10"/>
  <c r="P440" i="10"/>
  <c r="BI439" i="10"/>
  <c r="BH439" i="10"/>
  <c r="BG439" i="10"/>
  <c r="BE439" i="10"/>
  <c r="T439" i="10"/>
  <c r="R439" i="10"/>
  <c r="P439" i="10"/>
  <c r="BI438" i="10"/>
  <c r="BH438" i="10"/>
  <c r="BG438" i="10"/>
  <c r="BE438" i="10"/>
  <c r="T438" i="10"/>
  <c r="R438" i="10"/>
  <c r="P438" i="10"/>
  <c r="BI437" i="10"/>
  <c r="BH437" i="10"/>
  <c r="BG437" i="10"/>
  <c r="BE437" i="10"/>
  <c r="T437" i="10"/>
  <c r="R437" i="10"/>
  <c r="P437" i="10"/>
  <c r="BI436" i="10"/>
  <c r="BH436" i="10"/>
  <c r="BG436" i="10"/>
  <c r="BE436" i="10"/>
  <c r="T436" i="10"/>
  <c r="R436" i="10"/>
  <c r="P436" i="10"/>
  <c r="BI435" i="10"/>
  <c r="BH435" i="10"/>
  <c r="BG435" i="10"/>
  <c r="BE435" i="10"/>
  <c r="T435" i="10"/>
  <c r="R435" i="10"/>
  <c r="P435" i="10"/>
  <c r="BI434" i="10"/>
  <c r="BH434" i="10"/>
  <c r="BG434" i="10"/>
  <c r="BE434" i="10"/>
  <c r="T434" i="10"/>
  <c r="R434" i="10"/>
  <c r="P434" i="10"/>
  <c r="BI433" i="10"/>
  <c r="BH433" i="10"/>
  <c r="BG433" i="10"/>
  <c r="BE433" i="10"/>
  <c r="T433" i="10"/>
  <c r="R433" i="10"/>
  <c r="P433" i="10"/>
  <c r="BI432" i="10"/>
  <c r="BH432" i="10"/>
  <c r="BG432" i="10"/>
  <c r="BE432" i="10"/>
  <c r="T432" i="10"/>
  <c r="R432" i="10"/>
  <c r="P432" i="10"/>
  <c r="BI431" i="10"/>
  <c r="BH431" i="10"/>
  <c r="BG431" i="10"/>
  <c r="BE431" i="10"/>
  <c r="T431" i="10"/>
  <c r="R431" i="10"/>
  <c r="P431" i="10"/>
  <c r="BI429" i="10"/>
  <c r="BH429" i="10"/>
  <c r="BG429" i="10"/>
  <c r="BE429" i="10"/>
  <c r="T429" i="10"/>
  <c r="R429" i="10"/>
  <c r="P429" i="10"/>
  <c r="BI428" i="10"/>
  <c r="BH428" i="10"/>
  <c r="BG428" i="10"/>
  <c r="BE428" i="10"/>
  <c r="T428" i="10"/>
  <c r="R428" i="10"/>
  <c r="P428" i="10"/>
  <c r="BI427" i="10"/>
  <c r="BH427" i="10"/>
  <c r="BG427" i="10"/>
  <c r="BE427" i="10"/>
  <c r="T427" i="10"/>
  <c r="R427" i="10"/>
  <c r="P427" i="10"/>
  <c r="BI426" i="10"/>
  <c r="BH426" i="10"/>
  <c r="BG426" i="10"/>
  <c r="BE426" i="10"/>
  <c r="T426" i="10"/>
  <c r="R426" i="10"/>
  <c r="P426" i="10"/>
  <c r="BI425" i="10"/>
  <c r="BH425" i="10"/>
  <c r="BG425" i="10"/>
  <c r="BE425" i="10"/>
  <c r="T425" i="10"/>
  <c r="R425" i="10"/>
  <c r="P425" i="10"/>
  <c r="BI424" i="10"/>
  <c r="BH424" i="10"/>
  <c r="BG424" i="10"/>
  <c r="BE424" i="10"/>
  <c r="T424" i="10"/>
  <c r="R424" i="10"/>
  <c r="P424" i="10"/>
  <c r="BI423" i="10"/>
  <c r="BH423" i="10"/>
  <c r="BG423" i="10"/>
  <c r="BE423" i="10"/>
  <c r="T423" i="10"/>
  <c r="R423" i="10"/>
  <c r="P423" i="10"/>
  <c r="BI422" i="10"/>
  <c r="BH422" i="10"/>
  <c r="BG422" i="10"/>
  <c r="BE422" i="10"/>
  <c r="T422" i="10"/>
  <c r="R422" i="10"/>
  <c r="P422" i="10"/>
  <c r="BI421" i="10"/>
  <c r="BH421" i="10"/>
  <c r="BG421" i="10"/>
  <c r="BE421" i="10"/>
  <c r="T421" i="10"/>
  <c r="R421" i="10"/>
  <c r="P421" i="10"/>
  <c r="BI420" i="10"/>
  <c r="BH420" i="10"/>
  <c r="BG420" i="10"/>
  <c r="BE420" i="10"/>
  <c r="T420" i="10"/>
  <c r="R420" i="10"/>
  <c r="P420" i="10"/>
  <c r="BI419" i="10"/>
  <c r="BH419" i="10"/>
  <c r="BG419" i="10"/>
  <c r="BE419" i="10"/>
  <c r="T419" i="10"/>
  <c r="R419" i="10"/>
  <c r="P419" i="10"/>
  <c r="BI418" i="10"/>
  <c r="BH418" i="10"/>
  <c r="BG418" i="10"/>
  <c r="BE418" i="10"/>
  <c r="T418" i="10"/>
  <c r="R418" i="10"/>
  <c r="P418" i="10"/>
  <c r="BI417" i="10"/>
  <c r="BH417" i="10"/>
  <c r="BG417" i="10"/>
  <c r="BE417" i="10"/>
  <c r="T417" i="10"/>
  <c r="R417" i="10"/>
  <c r="P417" i="10"/>
  <c r="BI415" i="10"/>
  <c r="BH415" i="10"/>
  <c r="BG415" i="10"/>
  <c r="BE415" i="10"/>
  <c r="T415" i="10"/>
  <c r="R415" i="10"/>
  <c r="P415" i="10"/>
  <c r="BI414" i="10"/>
  <c r="BH414" i="10"/>
  <c r="BG414" i="10"/>
  <c r="BE414" i="10"/>
  <c r="T414" i="10"/>
  <c r="R414" i="10"/>
  <c r="P414" i="10"/>
  <c r="BI413" i="10"/>
  <c r="BH413" i="10"/>
  <c r="BG413" i="10"/>
  <c r="BE413" i="10"/>
  <c r="T413" i="10"/>
  <c r="R413" i="10"/>
  <c r="P413" i="10"/>
  <c r="BI412" i="10"/>
  <c r="BH412" i="10"/>
  <c r="BG412" i="10"/>
  <c r="BE412" i="10"/>
  <c r="T412" i="10"/>
  <c r="R412" i="10"/>
  <c r="P412" i="10"/>
  <c r="BI411" i="10"/>
  <c r="BH411" i="10"/>
  <c r="BG411" i="10"/>
  <c r="BE411" i="10"/>
  <c r="T411" i="10"/>
  <c r="R411" i="10"/>
  <c r="P411" i="10"/>
  <c r="BI410" i="10"/>
  <c r="BH410" i="10"/>
  <c r="BG410" i="10"/>
  <c r="BE410" i="10"/>
  <c r="T410" i="10"/>
  <c r="R410" i="10"/>
  <c r="P410" i="10"/>
  <c r="BI409" i="10"/>
  <c r="BH409" i="10"/>
  <c r="BG409" i="10"/>
  <c r="BE409" i="10"/>
  <c r="T409" i="10"/>
  <c r="R409" i="10"/>
  <c r="P409" i="10"/>
  <c r="BI408" i="10"/>
  <c r="BH408" i="10"/>
  <c r="BG408" i="10"/>
  <c r="BE408" i="10"/>
  <c r="T408" i="10"/>
  <c r="R408" i="10"/>
  <c r="P408" i="10"/>
  <c r="BI407" i="10"/>
  <c r="BH407" i="10"/>
  <c r="BG407" i="10"/>
  <c r="BE407" i="10"/>
  <c r="T407" i="10"/>
  <c r="R407" i="10"/>
  <c r="P407" i="10"/>
  <c r="BI406" i="10"/>
  <c r="BH406" i="10"/>
  <c r="BG406" i="10"/>
  <c r="BE406" i="10"/>
  <c r="T406" i="10"/>
  <c r="R406" i="10"/>
  <c r="P406" i="10"/>
  <c r="BI405" i="10"/>
  <c r="BH405" i="10"/>
  <c r="BG405" i="10"/>
  <c r="BE405" i="10"/>
  <c r="T405" i="10"/>
  <c r="R405" i="10"/>
  <c r="P405" i="10"/>
  <c r="BI404" i="10"/>
  <c r="BH404" i="10"/>
  <c r="BG404" i="10"/>
  <c r="BE404" i="10"/>
  <c r="T404" i="10"/>
  <c r="R404" i="10"/>
  <c r="P404" i="10"/>
  <c r="BI403" i="10"/>
  <c r="BH403" i="10"/>
  <c r="BG403" i="10"/>
  <c r="BE403" i="10"/>
  <c r="T403" i="10"/>
  <c r="R403" i="10"/>
  <c r="P403" i="10"/>
  <c r="BI402" i="10"/>
  <c r="BH402" i="10"/>
  <c r="BG402" i="10"/>
  <c r="BE402" i="10"/>
  <c r="T402" i="10"/>
  <c r="R402" i="10"/>
  <c r="P402" i="10"/>
  <c r="BI401" i="10"/>
  <c r="BH401" i="10"/>
  <c r="BG401" i="10"/>
  <c r="BE401" i="10"/>
  <c r="T401" i="10"/>
  <c r="R401" i="10"/>
  <c r="P401" i="10"/>
  <c r="BI400" i="10"/>
  <c r="BH400" i="10"/>
  <c r="BG400" i="10"/>
  <c r="BE400" i="10"/>
  <c r="T400" i="10"/>
  <c r="R400" i="10"/>
  <c r="P400" i="10"/>
  <c r="BI399" i="10"/>
  <c r="BH399" i="10"/>
  <c r="BG399" i="10"/>
  <c r="BE399" i="10"/>
  <c r="T399" i="10"/>
  <c r="R399" i="10"/>
  <c r="P399" i="10"/>
  <c r="BI398" i="10"/>
  <c r="BH398" i="10"/>
  <c r="BG398" i="10"/>
  <c r="BE398" i="10"/>
  <c r="T398" i="10"/>
  <c r="R398" i="10"/>
  <c r="P398" i="10"/>
  <c r="BI397" i="10"/>
  <c r="BH397" i="10"/>
  <c r="BG397" i="10"/>
  <c r="BE397" i="10"/>
  <c r="T397" i="10"/>
  <c r="R397" i="10"/>
  <c r="P397" i="10"/>
  <c r="BI396" i="10"/>
  <c r="BH396" i="10"/>
  <c r="BG396" i="10"/>
  <c r="BE396" i="10"/>
  <c r="T396" i="10"/>
  <c r="R396" i="10"/>
  <c r="P396" i="10"/>
  <c r="BI395" i="10"/>
  <c r="BH395" i="10"/>
  <c r="BG395" i="10"/>
  <c r="BE395" i="10"/>
  <c r="T395" i="10"/>
  <c r="R395" i="10"/>
  <c r="P395" i="10"/>
  <c r="BI394" i="10"/>
  <c r="BH394" i="10"/>
  <c r="BG394" i="10"/>
  <c r="BE394" i="10"/>
  <c r="T394" i="10"/>
  <c r="R394" i="10"/>
  <c r="P394" i="10"/>
  <c r="BI393" i="10"/>
  <c r="BH393" i="10"/>
  <c r="BG393" i="10"/>
  <c r="BE393" i="10"/>
  <c r="T393" i="10"/>
  <c r="R393" i="10"/>
  <c r="P393" i="10"/>
  <c r="BI392" i="10"/>
  <c r="BH392" i="10"/>
  <c r="BG392" i="10"/>
  <c r="BE392" i="10"/>
  <c r="T392" i="10"/>
  <c r="R392" i="10"/>
  <c r="P392" i="10"/>
  <c r="BI391" i="10"/>
  <c r="BH391" i="10"/>
  <c r="BG391" i="10"/>
  <c r="BE391" i="10"/>
  <c r="T391" i="10"/>
  <c r="R391" i="10"/>
  <c r="P391" i="10"/>
  <c r="BI390" i="10"/>
  <c r="BH390" i="10"/>
  <c r="BG390" i="10"/>
  <c r="BE390" i="10"/>
  <c r="T390" i="10"/>
  <c r="R390" i="10"/>
  <c r="P390" i="10"/>
  <c r="BI389" i="10"/>
  <c r="BH389" i="10"/>
  <c r="BG389" i="10"/>
  <c r="BE389" i="10"/>
  <c r="T389" i="10"/>
  <c r="R389" i="10"/>
  <c r="P389" i="10"/>
  <c r="BI388" i="10"/>
  <c r="BH388" i="10"/>
  <c r="BG388" i="10"/>
  <c r="BE388" i="10"/>
  <c r="T388" i="10"/>
  <c r="R388" i="10"/>
  <c r="P388" i="10"/>
  <c r="BI387" i="10"/>
  <c r="BH387" i="10"/>
  <c r="BG387" i="10"/>
  <c r="BE387" i="10"/>
  <c r="T387" i="10"/>
  <c r="R387" i="10"/>
  <c r="P387" i="10"/>
  <c r="BI386" i="10"/>
  <c r="BH386" i="10"/>
  <c r="BG386" i="10"/>
  <c r="BE386" i="10"/>
  <c r="T386" i="10"/>
  <c r="R386" i="10"/>
  <c r="P386" i="10"/>
  <c r="BI385" i="10"/>
  <c r="BH385" i="10"/>
  <c r="BG385" i="10"/>
  <c r="BE385" i="10"/>
  <c r="T385" i="10"/>
  <c r="R385" i="10"/>
  <c r="P385" i="10"/>
  <c r="BI384" i="10"/>
  <c r="BH384" i="10"/>
  <c r="BG384" i="10"/>
  <c r="BE384" i="10"/>
  <c r="T384" i="10"/>
  <c r="R384" i="10"/>
  <c r="P384" i="10"/>
  <c r="BI383" i="10"/>
  <c r="BH383" i="10"/>
  <c r="BG383" i="10"/>
  <c r="BE383" i="10"/>
  <c r="T383" i="10"/>
  <c r="R383" i="10"/>
  <c r="P383" i="10"/>
  <c r="BI382" i="10"/>
  <c r="BH382" i="10"/>
  <c r="BG382" i="10"/>
  <c r="BE382" i="10"/>
  <c r="T382" i="10"/>
  <c r="R382" i="10"/>
  <c r="P382" i="10"/>
  <c r="BI381" i="10"/>
  <c r="BH381" i="10"/>
  <c r="BG381" i="10"/>
  <c r="BE381" i="10"/>
  <c r="T381" i="10"/>
  <c r="R381" i="10"/>
  <c r="P381" i="10"/>
  <c r="BI380" i="10"/>
  <c r="BH380" i="10"/>
  <c r="BG380" i="10"/>
  <c r="BE380" i="10"/>
  <c r="T380" i="10"/>
  <c r="R380" i="10"/>
  <c r="P380" i="10"/>
  <c r="BI378" i="10"/>
  <c r="BH378" i="10"/>
  <c r="BG378" i="10"/>
  <c r="BE378" i="10"/>
  <c r="T378" i="10"/>
  <c r="R378" i="10"/>
  <c r="P378" i="10"/>
  <c r="BI377" i="10"/>
  <c r="BH377" i="10"/>
  <c r="BG377" i="10"/>
  <c r="BE377" i="10"/>
  <c r="T377" i="10"/>
  <c r="R377" i="10"/>
  <c r="P377" i="10"/>
  <c r="BI376" i="10"/>
  <c r="BH376" i="10"/>
  <c r="BG376" i="10"/>
  <c r="BE376" i="10"/>
  <c r="T376" i="10"/>
  <c r="R376" i="10"/>
  <c r="P376" i="10"/>
  <c r="BI375" i="10"/>
  <c r="BH375" i="10"/>
  <c r="BG375" i="10"/>
  <c r="BE375" i="10"/>
  <c r="T375" i="10"/>
  <c r="R375" i="10"/>
  <c r="P375" i="10"/>
  <c r="BI374" i="10"/>
  <c r="BH374" i="10"/>
  <c r="BG374" i="10"/>
  <c r="BE374" i="10"/>
  <c r="T374" i="10"/>
  <c r="R374" i="10"/>
  <c r="P374" i="10"/>
  <c r="BI373" i="10"/>
  <c r="BH373" i="10"/>
  <c r="BG373" i="10"/>
  <c r="BE373" i="10"/>
  <c r="T373" i="10"/>
  <c r="R373" i="10"/>
  <c r="P373" i="10"/>
  <c r="BI372" i="10"/>
  <c r="BH372" i="10"/>
  <c r="BG372" i="10"/>
  <c r="BE372" i="10"/>
  <c r="T372" i="10"/>
  <c r="R372" i="10"/>
  <c r="P372" i="10"/>
  <c r="BI371" i="10"/>
  <c r="BH371" i="10"/>
  <c r="BG371" i="10"/>
  <c r="BE371" i="10"/>
  <c r="T371" i="10"/>
  <c r="R371" i="10"/>
  <c r="P371" i="10"/>
  <c r="BI370" i="10"/>
  <c r="BH370" i="10"/>
  <c r="BG370" i="10"/>
  <c r="BE370" i="10"/>
  <c r="T370" i="10"/>
  <c r="R370" i="10"/>
  <c r="P370" i="10"/>
  <c r="BI369" i="10"/>
  <c r="BH369" i="10"/>
  <c r="BG369" i="10"/>
  <c r="BE369" i="10"/>
  <c r="T369" i="10"/>
  <c r="R369" i="10"/>
  <c r="P369" i="10"/>
  <c r="BI368" i="10"/>
  <c r="BH368" i="10"/>
  <c r="BG368" i="10"/>
  <c r="BE368" i="10"/>
  <c r="T368" i="10"/>
  <c r="R368" i="10"/>
  <c r="P368" i="10"/>
  <c r="BI367" i="10"/>
  <c r="BH367" i="10"/>
  <c r="BG367" i="10"/>
  <c r="BE367" i="10"/>
  <c r="T367" i="10"/>
  <c r="R367" i="10"/>
  <c r="P367" i="10"/>
  <c r="BI366" i="10"/>
  <c r="BH366" i="10"/>
  <c r="BG366" i="10"/>
  <c r="BE366" i="10"/>
  <c r="T366" i="10"/>
  <c r="R366" i="10"/>
  <c r="P366" i="10"/>
  <c r="BI365" i="10"/>
  <c r="BH365" i="10"/>
  <c r="BG365" i="10"/>
  <c r="BE365" i="10"/>
  <c r="T365" i="10"/>
  <c r="R365" i="10"/>
  <c r="P365" i="10"/>
  <c r="BI364" i="10"/>
  <c r="BH364" i="10"/>
  <c r="BG364" i="10"/>
  <c r="BE364" i="10"/>
  <c r="T364" i="10"/>
  <c r="R364" i="10"/>
  <c r="P364" i="10"/>
  <c r="BI363" i="10"/>
  <c r="BH363" i="10"/>
  <c r="BG363" i="10"/>
  <c r="BE363" i="10"/>
  <c r="T363" i="10"/>
  <c r="R363" i="10"/>
  <c r="P363" i="10"/>
  <c r="BI362" i="10"/>
  <c r="BH362" i="10"/>
  <c r="BG362" i="10"/>
  <c r="BE362" i="10"/>
  <c r="T362" i="10"/>
  <c r="R362" i="10"/>
  <c r="P362" i="10"/>
  <c r="BI361" i="10"/>
  <c r="BH361" i="10"/>
  <c r="BG361" i="10"/>
  <c r="BE361" i="10"/>
  <c r="T361" i="10"/>
  <c r="R361" i="10"/>
  <c r="P361" i="10"/>
  <c r="BI360" i="10"/>
  <c r="BH360" i="10"/>
  <c r="BG360" i="10"/>
  <c r="BE360" i="10"/>
  <c r="T360" i="10"/>
  <c r="R360" i="10"/>
  <c r="P360" i="10"/>
  <c r="BI359" i="10"/>
  <c r="BH359" i="10"/>
  <c r="BG359" i="10"/>
  <c r="BE359" i="10"/>
  <c r="T359" i="10"/>
  <c r="R359" i="10"/>
  <c r="P359" i="10"/>
  <c r="BI358" i="10"/>
  <c r="BH358" i="10"/>
  <c r="BG358" i="10"/>
  <c r="BE358" i="10"/>
  <c r="T358" i="10"/>
  <c r="R358" i="10"/>
  <c r="P358" i="10"/>
  <c r="BI357" i="10"/>
  <c r="BH357" i="10"/>
  <c r="BG357" i="10"/>
  <c r="BE357" i="10"/>
  <c r="T357" i="10"/>
  <c r="R357" i="10"/>
  <c r="P357" i="10"/>
  <c r="BI356" i="10"/>
  <c r="BH356" i="10"/>
  <c r="BG356" i="10"/>
  <c r="BE356" i="10"/>
  <c r="T356" i="10"/>
  <c r="R356" i="10"/>
  <c r="P356" i="10"/>
  <c r="BI355" i="10"/>
  <c r="BH355" i="10"/>
  <c r="BG355" i="10"/>
  <c r="BE355" i="10"/>
  <c r="T355" i="10"/>
  <c r="R355" i="10"/>
  <c r="P355" i="10"/>
  <c r="BI354" i="10"/>
  <c r="BH354" i="10"/>
  <c r="BG354" i="10"/>
  <c r="BE354" i="10"/>
  <c r="T354" i="10"/>
  <c r="R354" i="10"/>
  <c r="P354" i="10"/>
  <c r="BI353" i="10"/>
  <c r="BH353" i="10"/>
  <c r="BG353" i="10"/>
  <c r="BE353" i="10"/>
  <c r="T353" i="10"/>
  <c r="R353" i="10"/>
  <c r="P353" i="10"/>
  <c r="BI352" i="10"/>
  <c r="BH352" i="10"/>
  <c r="BG352" i="10"/>
  <c r="BE352" i="10"/>
  <c r="T352" i="10"/>
  <c r="R352" i="10"/>
  <c r="P352" i="10"/>
  <c r="BI351" i="10"/>
  <c r="BH351" i="10"/>
  <c r="BG351" i="10"/>
  <c r="BE351" i="10"/>
  <c r="T351" i="10"/>
  <c r="R351" i="10"/>
  <c r="P351" i="10"/>
  <c r="BI349" i="10"/>
  <c r="BH349" i="10"/>
  <c r="BG349" i="10"/>
  <c r="BE349" i="10"/>
  <c r="T349" i="10"/>
  <c r="R349" i="10"/>
  <c r="P349" i="10"/>
  <c r="BI348" i="10"/>
  <c r="BH348" i="10"/>
  <c r="BG348" i="10"/>
  <c r="BE348" i="10"/>
  <c r="T348" i="10"/>
  <c r="R348" i="10"/>
  <c r="P348" i="10"/>
  <c r="BI347" i="10"/>
  <c r="BH347" i="10"/>
  <c r="BG347" i="10"/>
  <c r="BE347" i="10"/>
  <c r="T347" i="10"/>
  <c r="R347" i="10"/>
  <c r="P347" i="10"/>
  <c r="BI346" i="10"/>
  <c r="BH346" i="10"/>
  <c r="BG346" i="10"/>
  <c r="BE346" i="10"/>
  <c r="T346" i="10"/>
  <c r="R346" i="10"/>
  <c r="P346" i="10"/>
  <c r="BI345" i="10"/>
  <c r="BH345" i="10"/>
  <c r="BG345" i="10"/>
  <c r="BE345" i="10"/>
  <c r="T345" i="10"/>
  <c r="R345" i="10"/>
  <c r="P345" i="10"/>
  <c r="BI344" i="10"/>
  <c r="BH344" i="10"/>
  <c r="BG344" i="10"/>
  <c r="BE344" i="10"/>
  <c r="T344" i="10"/>
  <c r="R344" i="10"/>
  <c r="P344" i="10"/>
  <c r="BI343" i="10"/>
  <c r="BH343" i="10"/>
  <c r="BG343" i="10"/>
  <c r="BE343" i="10"/>
  <c r="T343" i="10"/>
  <c r="R343" i="10"/>
  <c r="P343" i="10"/>
  <c r="BI342" i="10"/>
  <c r="BH342" i="10"/>
  <c r="BG342" i="10"/>
  <c r="BE342" i="10"/>
  <c r="T342" i="10"/>
  <c r="R342" i="10"/>
  <c r="P342" i="10"/>
  <c r="BI341" i="10"/>
  <c r="BH341" i="10"/>
  <c r="BG341" i="10"/>
  <c r="BE341" i="10"/>
  <c r="T341" i="10"/>
  <c r="R341" i="10"/>
  <c r="P341" i="10"/>
  <c r="BI340" i="10"/>
  <c r="BH340" i="10"/>
  <c r="BG340" i="10"/>
  <c r="BE340" i="10"/>
  <c r="T340" i="10"/>
  <c r="R340" i="10"/>
  <c r="P340" i="10"/>
  <c r="BI339" i="10"/>
  <c r="BH339" i="10"/>
  <c r="BG339" i="10"/>
  <c r="BE339" i="10"/>
  <c r="T339" i="10"/>
  <c r="R339" i="10"/>
  <c r="P339" i="10"/>
  <c r="BI338" i="10"/>
  <c r="BH338" i="10"/>
  <c r="BG338" i="10"/>
  <c r="BE338" i="10"/>
  <c r="T338" i="10"/>
  <c r="R338" i="10"/>
  <c r="P338" i="10"/>
  <c r="BI337" i="10"/>
  <c r="BH337" i="10"/>
  <c r="BG337" i="10"/>
  <c r="BE337" i="10"/>
  <c r="T337" i="10"/>
  <c r="R337" i="10"/>
  <c r="P337" i="10"/>
  <c r="BI336" i="10"/>
  <c r="BH336" i="10"/>
  <c r="BG336" i="10"/>
  <c r="BE336" i="10"/>
  <c r="T336" i="10"/>
  <c r="R336" i="10"/>
  <c r="P336" i="10"/>
  <c r="BI335" i="10"/>
  <c r="BH335" i="10"/>
  <c r="BG335" i="10"/>
  <c r="BE335" i="10"/>
  <c r="T335" i="10"/>
  <c r="R335" i="10"/>
  <c r="P335" i="10"/>
  <c r="BI334" i="10"/>
  <c r="BH334" i="10"/>
  <c r="BG334" i="10"/>
  <c r="BE334" i="10"/>
  <c r="T334" i="10"/>
  <c r="R334" i="10"/>
  <c r="P334" i="10"/>
  <c r="BI333" i="10"/>
  <c r="BH333" i="10"/>
  <c r="BG333" i="10"/>
  <c r="BE333" i="10"/>
  <c r="T333" i="10"/>
  <c r="R333" i="10"/>
  <c r="P333" i="10"/>
  <c r="BI332" i="10"/>
  <c r="BH332" i="10"/>
  <c r="BG332" i="10"/>
  <c r="BE332" i="10"/>
  <c r="T332" i="10"/>
  <c r="R332" i="10"/>
  <c r="P332" i="10"/>
  <c r="BI331" i="10"/>
  <c r="BH331" i="10"/>
  <c r="BG331" i="10"/>
  <c r="BE331" i="10"/>
  <c r="T331" i="10"/>
  <c r="R331" i="10"/>
  <c r="P331" i="10"/>
  <c r="BI330" i="10"/>
  <c r="BH330" i="10"/>
  <c r="BG330" i="10"/>
  <c r="BE330" i="10"/>
  <c r="T330" i="10"/>
  <c r="R330" i="10"/>
  <c r="P330" i="10"/>
  <c r="BI329" i="10"/>
  <c r="BH329" i="10"/>
  <c r="BG329" i="10"/>
  <c r="BE329" i="10"/>
  <c r="T329" i="10"/>
  <c r="R329" i="10"/>
  <c r="P329" i="10"/>
  <c r="BI327" i="10"/>
  <c r="BH327" i="10"/>
  <c r="BG327" i="10"/>
  <c r="BE327" i="10"/>
  <c r="T327" i="10"/>
  <c r="R327" i="10"/>
  <c r="P327" i="10"/>
  <c r="BI326" i="10"/>
  <c r="BH326" i="10"/>
  <c r="BG326" i="10"/>
  <c r="BE326" i="10"/>
  <c r="T326" i="10"/>
  <c r="R326" i="10"/>
  <c r="P326" i="10"/>
  <c r="BI325" i="10"/>
  <c r="BH325" i="10"/>
  <c r="BG325" i="10"/>
  <c r="BE325" i="10"/>
  <c r="T325" i="10"/>
  <c r="R325" i="10"/>
  <c r="P325" i="10"/>
  <c r="BI324" i="10"/>
  <c r="BH324" i="10"/>
  <c r="BG324" i="10"/>
  <c r="BE324" i="10"/>
  <c r="T324" i="10"/>
  <c r="R324" i="10"/>
  <c r="P324" i="10"/>
  <c r="BI323" i="10"/>
  <c r="BH323" i="10"/>
  <c r="BG323" i="10"/>
  <c r="BE323" i="10"/>
  <c r="T323" i="10"/>
  <c r="R323" i="10"/>
  <c r="P323" i="10"/>
  <c r="BI322" i="10"/>
  <c r="BH322" i="10"/>
  <c r="BG322" i="10"/>
  <c r="BE322" i="10"/>
  <c r="T322" i="10"/>
  <c r="R322" i="10"/>
  <c r="P322" i="10"/>
  <c r="BI321" i="10"/>
  <c r="BH321" i="10"/>
  <c r="BG321" i="10"/>
  <c r="BE321" i="10"/>
  <c r="T321" i="10"/>
  <c r="R321" i="10"/>
  <c r="P321" i="10"/>
  <c r="BI320" i="10"/>
  <c r="BH320" i="10"/>
  <c r="BG320" i="10"/>
  <c r="BE320" i="10"/>
  <c r="T320" i="10"/>
  <c r="R320" i="10"/>
  <c r="P320" i="10"/>
  <c r="BI319" i="10"/>
  <c r="BH319" i="10"/>
  <c r="BG319" i="10"/>
  <c r="BE319" i="10"/>
  <c r="T319" i="10"/>
  <c r="R319" i="10"/>
  <c r="P319" i="10"/>
  <c r="BI318" i="10"/>
  <c r="BH318" i="10"/>
  <c r="BG318" i="10"/>
  <c r="BE318" i="10"/>
  <c r="T318" i="10"/>
  <c r="R318" i="10"/>
  <c r="P318" i="10"/>
  <c r="BI317" i="10"/>
  <c r="BH317" i="10"/>
  <c r="BG317" i="10"/>
  <c r="BE317" i="10"/>
  <c r="T317" i="10"/>
  <c r="R317" i="10"/>
  <c r="P317" i="10"/>
  <c r="BI316" i="10"/>
  <c r="BH316" i="10"/>
  <c r="BG316" i="10"/>
  <c r="BE316" i="10"/>
  <c r="T316" i="10"/>
  <c r="R316" i="10"/>
  <c r="P316" i="10"/>
  <c r="BI315" i="10"/>
  <c r="BH315" i="10"/>
  <c r="BG315" i="10"/>
  <c r="BE315" i="10"/>
  <c r="T315" i="10"/>
  <c r="R315" i="10"/>
  <c r="P315" i="10"/>
  <c r="BI314" i="10"/>
  <c r="BH314" i="10"/>
  <c r="BG314" i="10"/>
  <c r="BE314" i="10"/>
  <c r="T314" i="10"/>
  <c r="R314" i="10"/>
  <c r="P314" i="10"/>
  <c r="BI313" i="10"/>
  <c r="BH313" i="10"/>
  <c r="BG313" i="10"/>
  <c r="BE313" i="10"/>
  <c r="T313" i="10"/>
  <c r="R313" i="10"/>
  <c r="P313" i="10"/>
  <c r="BI312" i="10"/>
  <c r="BH312" i="10"/>
  <c r="BG312" i="10"/>
  <c r="BE312" i="10"/>
  <c r="T312" i="10"/>
  <c r="R312" i="10"/>
  <c r="P312" i="10"/>
  <c r="BI311" i="10"/>
  <c r="BH311" i="10"/>
  <c r="BG311" i="10"/>
  <c r="BE311" i="10"/>
  <c r="T311" i="10"/>
  <c r="R311" i="10"/>
  <c r="P311" i="10"/>
  <c r="BI310" i="10"/>
  <c r="BH310" i="10"/>
  <c r="BG310" i="10"/>
  <c r="BE310" i="10"/>
  <c r="T310" i="10"/>
  <c r="R310" i="10"/>
  <c r="P310" i="10"/>
  <c r="BI309" i="10"/>
  <c r="BH309" i="10"/>
  <c r="BG309" i="10"/>
  <c r="BE309" i="10"/>
  <c r="T309" i="10"/>
  <c r="R309" i="10"/>
  <c r="P309" i="10"/>
  <c r="BI308" i="10"/>
  <c r="BH308" i="10"/>
  <c r="BG308" i="10"/>
  <c r="BE308" i="10"/>
  <c r="T308" i="10"/>
  <c r="R308" i="10"/>
  <c r="P308" i="10"/>
  <c r="BI307" i="10"/>
  <c r="BH307" i="10"/>
  <c r="BG307" i="10"/>
  <c r="BE307" i="10"/>
  <c r="T307" i="10"/>
  <c r="R307" i="10"/>
  <c r="P307" i="10"/>
  <c r="BI306" i="10"/>
  <c r="BH306" i="10"/>
  <c r="BG306" i="10"/>
  <c r="BE306" i="10"/>
  <c r="T306" i="10"/>
  <c r="R306" i="10"/>
  <c r="P306" i="10"/>
  <c r="BI305" i="10"/>
  <c r="BH305" i="10"/>
  <c r="BG305" i="10"/>
  <c r="BE305" i="10"/>
  <c r="T305" i="10"/>
  <c r="R305" i="10"/>
  <c r="P305" i="10"/>
  <c r="BI304" i="10"/>
  <c r="BH304" i="10"/>
  <c r="BG304" i="10"/>
  <c r="BE304" i="10"/>
  <c r="T304" i="10"/>
  <c r="R304" i="10"/>
  <c r="P304" i="10"/>
  <c r="BI303" i="10"/>
  <c r="BH303" i="10"/>
  <c r="BG303" i="10"/>
  <c r="BE303" i="10"/>
  <c r="T303" i="10"/>
  <c r="R303" i="10"/>
  <c r="P303" i="10"/>
  <c r="BI302" i="10"/>
  <c r="BH302" i="10"/>
  <c r="BG302" i="10"/>
  <c r="BE302" i="10"/>
  <c r="T302" i="10"/>
  <c r="R302" i="10"/>
  <c r="P302" i="10"/>
  <c r="BI301" i="10"/>
  <c r="BH301" i="10"/>
  <c r="BG301" i="10"/>
  <c r="BE301" i="10"/>
  <c r="T301" i="10"/>
  <c r="R301" i="10"/>
  <c r="P301" i="10"/>
  <c r="BI300" i="10"/>
  <c r="BH300" i="10"/>
  <c r="BG300" i="10"/>
  <c r="BE300" i="10"/>
  <c r="T300" i="10"/>
  <c r="R300" i="10"/>
  <c r="P300" i="10"/>
  <c r="BI299" i="10"/>
  <c r="BH299" i="10"/>
  <c r="BG299" i="10"/>
  <c r="BE299" i="10"/>
  <c r="T299" i="10"/>
  <c r="R299" i="10"/>
  <c r="P299" i="10"/>
  <c r="BI298" i="10"/>
  <c r="BH298" i="10"/>
  <c r="BG298" i="10"/>
  <c r="BE298" i="10"/>
  <c r="T298" i="10"/>
  <c r="R298" i="10"/>
  <c r="P298" i="10"/>
  <c r="BI297" i="10"/>
  <c r="BH297" i="10"/>
  <c r="BG297" i="10"/>
  <c r="BE297" i="10"/>
  <c r="T297" i="10"/>
  <c r="R297" i="10"/>
  <c r="P297" i="10"/>
  <c r="BI296" i="10"/>
  <c r="BH296" i="10"/>
  <c r="BG296" i="10"/>
  <c r="BE296" i="10"/>
  <c r="T296" i="10"/>
  <c r="R296" i="10"/>
  <c r="P296" i="10"/>
  <c r="BI295" i="10"/>
  <c r="BH295" i="10"/>
  <c r="BG295" i="10"/>
  <c r="BE295" i="10"/>
  <c r="T295" i="10"/>
  <c r="R295" i="10"/>
  <c r="P295" i="10"/>
  <c r="BI294" i="10"/>
  <c r="BH294" i="10"/>
  <c r="BG294" i="10"/>
  <c r="BE294" i="10"/>
  <c r="T294" i="10"/>
  <c r="R294" i="10"/>
  <c r="P294" i="10"/>
  <c r="BI293" i="10"/>
  <c r="BH293" i="10"/>
  <c r="BG293" i="10"/>
  <c r="BE293" i="10"/>
  <c r="T293" i="10"/>
  <c r="R293" i="10"/>
  <c r="P293" i="10"/>
  <c r="BI292" i="10"/>
  <c r="BH292" i="10"/>
  <c r="BG292" i="10"/>
  <c r="BE292" i="10"/>
  <c r="T292" i="10"/>
  <c r="R292" i="10"/>
  <c r="P292" i="10"/>
  <c r="BI291" i="10"/>
  <c r="BH291" i="10"/>
  <c r="BG291" i="10"/>
  <c r="BE291" i="10"/>
  <c r="T291" i="10"/>
  <c r="R291" i="10"/>
  <c r="P291" i="10"/>
  <c r="BI290" i="10"/>
  <c r="BH290" i="10"/>
  <c r="BG290" i="10"/>
  <c r="BE290" i="10"/>
  <c r="T290" i="10"/>
  <c r="R290" i="10"/>
  <c r="P290" i="10"/>
  <c r="BI289" i="10"/>
  <c r="BH289" i="10"/>
  <c r="BG289" i="10"/>
  <c r="BE289" i="10"/>
  <c r="T289" i="10"/>
  <c r="R289" i="10"/>
  <c r="P289" i="10"/>
  <c r="BI288" i="10"/>
  <c r="BH288" i="10"/>
  <c r="BG288" i="10"/>
  <c r="BE288" i="10"/>
  <c r="T288" i="10"/>
  <c r="R288" i="10"/>
  <c r="P288" i="10"/>
  <c r="BI287" i="10"/>
  <c r="BH287" i="10"/>
  <c r="BG287" i="10"/>
  <c r="BE287" i="10"/>
  <c r="T287" i="10"/>
  <c r="R287" i="10"/>
  <c r="P287" i="10"/>
  <c r="BI286" i="10"/>
  <c r="BH286" i="10"/>
  <c r="BG286" i="10"/>
  <c r="BE286" i="10"/>
  <c r="T286" i="10"/>
  <c r="R286" i="10"/>
  <c r="P286" i="10"/>
  <c r="BI285" i="10"/>
  <c r="BH285" i="10"/>
  <c r="BG285" i="10"/>
  <c r="BE285" i="10"/>
  <c r="T285" i="10"/>
  <c r="R285" i="10"/>
  <c r="P285" i="10"/>
  <c r="BI284" i="10"/>
  <c r="BH284" i="10"/>
  <c r="BG284" i="10"/>
  <c r="BE284" i="10"/>
  <c r="T284" i="10"/>
  <c r="R284" i="10"/>
  <c r="P284" i="10"/>
  <c r="BI283" i="10"/>
  <c r="BH283" i="10"/>
  <c r="BG283" i="10"/>
  <c r="BE283" i="10"/>
  <c r="T283" i="10"/>
  <c r="R283" i="10"/>
  <c r="P283" i="10"/>
  <c r="BI282" i="10"/>
  <c r="BH282" i="10"/>
  <c r="BG282" i="10"/>
  <c r="BE282" i="10"/>
  <c r="T282" i="10"/>
  <c r="R282" i="10"/>
  <c r="P282" i="10"/>
  <c r="BI281" i="10"/>
  <c r="BH281" i="10"/>
  <c r="BG281" i="10"/>
  <c r="BE281" i="10"/>
  <c r="T281" i="10"/>
  <c r="R281" i="10"/>
  <c r="P281" i="10"/>
  <c r="BI279" i="10"/>
  <c r="BH279" i="10"/>
  <c r="BG279" i="10"/>
  <c r="BE279" i="10"/>
  <c r="T279" i="10"/>
  <c r="R279" i="10"/>
  <c r="P279" i="10"/>
  <c r="BI278" i="10"/>
  <c r="BH278" i="10"/>
  <c r="BG278" i="10"/>
  <c r="BE278" i="10"/>
  <c r="T278" i="10"/>
  <c r="R278" i="10"/>
  <c r="P278" i="10"/>
  <c r="BI277" i="10"/>
  <c r="BH277" i="10"/>
  <c r="BG277" i="10"/>
  <c r="BE277" i="10"/>
  <c r="T277" i="10"/>
  <c r="R277" i="10"/>
  <c r="P277" i="10"/>
  <c r="BI276" i="10"/>
  <c r="BH276" i="10"/>
  <c r="BG276" i="10"/>
  <c r="BE276" i="10"/>
  <c r="T276" i="10"/>
  <c r="R276" i="10"/>
  <c r="P276" i="10"/>
  <c r="BI275" i="10"/>
  <c r="BH275" i="10"/>
  <c r="BG275" i="10"/>
  <c r="BE275" i="10"/>
  <c r="T275" i="10"/>
  <c r="R275" i="10"/>
  <c r="P275" i="10"/>
  <c r="BI274" i="10"/>
  <c r="BH274" i="10"/>
  <c r="BG274" i="10"/>
  <c r="BE274" i="10"/>
  <c r="T274" i="10"/>
  <c r="R274" i="10"/>
  <c r="P274" i="10"/>
  <c r="BI273" i="10"/>
  <c r="BH273" i="10"/>
  <c r="BG273" i="10"/>
  <c r="BE273" i="10"/>
  <c r="T273" i="10"/>
  <c r="R273" i="10"/>
  <c r="P273" i="10"/>
  <c r="BI272" i="10"/>
  <c r="BH272" i="10"/>
  <c r="BG272" i="10"/>
  <c r="BE272" i="10"/>
  <c r="T272" i="10"/>
  <c r="R272" i="10"/>
  <c r="P272" i="10"/>
  <c r="BI271" i="10"/>
  <c r="BH271" i="10"/>
  <c r="BG271" i="10"/>
  <c r="BE271" i="10"/>
  <c r="T271" i="10"/>
  <c r="R271" i="10"/>
  <c r="P271" i="10"/>
  <c r="BI270" i="10"/>
  <c r="BH270" i="10"/>
  <c r="BG270" i="10"/>
  <c r="BE270" i="10"/>
  <c r="T270" i="10"/>
  <c r="R270" i="10"/>
  <c r="P270" i="10"/>
  <c r="BI269" i="10"/>
  <c r="BH269" i="10"/>
  <c r="BG269" i="10"/>
  <c r="BE269" i="10"/>
  <c r="T269" i="10"/>
  <c r="R269" i="10"/>
  <c r="P269" i="10"/>
  <c r="BI268" i="10"/>
  <c r="BH268" i="10"/>
  <c r="BG268" i="10"/>
  <c r="BE268" i="10"/>
  <c r="T268" i="10"/>
  <c r="R268" i="10"/>
  <c r="P268" i="10"/>
  <c r="BI267" i="10"/>
  <c r="BH267" i="10"/>
  <c r="BG267" i="10"/>
  <c r="BE267" i="10"/>
  <c r="T267" i="10"/>
  <c r="R267" i="10"/>
  <c r="P267" i="10"/>
  <c r="BI266" i="10"/>
  <c r="BH266" i="10"/>
  <c r="BG266" i="10"/>
  <c r="BE266" i="10"/>
  <c r="T266" i="10"/>
  <c r="R266" i="10"/>
  <c r="P266" i="10"/>
  <c r="BI265" i="10"/>
  <c r="BH265" i="10"/>
  <c r="BG265" i="10"/>
  <c r="BE265" i="10"/>
  <c r="T265" i="10"/>
  <c r="R265" i="10"/>
  <c r="P265" i="10"/>
  <c r="BI264" i="10"/>
  <c r="BH264" i="10"/>
  <c r="BG264" i="10"/>
  <c r="BE264" i="10"/>
  <c r="T264" i="10"/>
  <c r="R264" i="10"/>
  <c r="P264" i="10"/>
  <c r="BI263" i="10"/>
  <c r="BH263" i="10"/>
  <c r="BG263" i="10"/>
  <c r="BE263" i="10"/>
  <c r="T263" i="10"/>
  <c r="R263" i="10"/>
  <c r="P263" i="10"/>
  <c r="BI262" i="10"/>
  <c r="BH262" i="10"/>
  <c r="BG262" i="10"/>
  <c r="BE262" i="10"/>
  <c r="T262" i="10"/>
  <c r="R262" i="10"/>
  <c r="P262" i="10"/>
  <c r="BI261" i="10"/>
  <c r="BH261" i="10"/>
  <c r="BG261" i="10"/>
  <c r="BE261" i="10"/>
  <c r="T261" i="10"/>
  <c r="R261" i="10"/>
  <c r="P261" i="10"/>
  <c r="BI260" i="10"/>
  <c r="BH260" i="10"/>
  <c r="BG260" i="10"/>
  <c r="BE260" i="10"/>
  <c r="T260" i="10"/>
  <c r="R260" i="10"/>
  <c r="P260" i="10"/>
  <c r="BI259" i="10"/>
  <c r="BH259" i="10"/>
  <c r="BG259" i="10"/>
  <c r="BE259" i="10"/>
  <c r="T259" i="10"/>
  <c r="R259" i="10"/>
  <c r="P259" i="10"/>
  <c r="BI258" i="10"/>
  <c r="BH258" i="10"/>
  <c r="BG258" i="10"/>
  <c r="BE258" i="10"/>
  <c r="T258" i="10"/>
  <c r="R258" i="10"/>
  <c r="P258" i="10"/>
  <c r="BI257" i="10"/>
  <c r="BH257" i="10"/>
  <c r="BG257" i="10"/>
  <c r="BE257" i="10"/>
  <c r="T257" i="10"/>
  <c r="R257" i="10"/>
  <c r="P257" i="10"/>
  <c r="BI256" i="10"/>
  <c r="BH256" i="10"/>
  <c r="BG256" i="10"/>
  <c r="BE256" i="10"/>
  <c r="T256" i="10"/>
  <c r="R256" i="10"/>
  <c r="P256" i="10"/>
  <c r="BI255" i="10"/>
  <c r="BH255" i="10"/>
  <c r="BG255" i="10"/>
  <c r="BE255" i="10"/>
  <c r="T255" i="10"/>
  <c r="R255" i="10"/>
  <c r="P255" i="10"/>
  <c r="BI254" i="10"/>
  <c r="BH254" i="10"/>
  <c r="BG254" i="10"/>
  <c r="BE254" i="10"/>
  <c r="T254" i="10"/>
  <c r="R254" i="10"/>
  <c r="P254" i="10"/>
  <c r="BI253" i="10"/>
  <c r="BH253" i="10"/>
  <c r="BG253" i="10"/>
  <c r="BE253" i="10"/>
  <c r="T253" i="10"/>
  <c r="R253" i="10"/>
  <c r="P253" i="10"/>
  <c r="BI252" i="10"/>
  <c r="BH252" i="10"/>
  <c r="BG252" i="10"/>
  <c r="BE252" i="10"/>
  <c r="T252" i="10"/>
  <c r="R252" i="10"/>
  <c r="P252" i="10"/>
  <c r="BI251" i="10"/>
  <c r="BH251" i="10"/>
  <c r="BG251" i="10"/>
  <c r="BE251" i="10"/>
  <c r="T251" i="10"/>
  <c r="R251" i="10"/>
  <c r="P251" i="10"/>
  <c r="BI250" i="10"/>
  <c r="BH250" i="10"/>
  <c r="BG250" i="10"/>
  <c r="BE250" i="10"/>
  <c r="T250" i="10"/>
  <c r="R250" i="10"/>
  <c r="P250" i="10"/>
  <c r="BI249" i="10"/>
  <c r="BH249" i="10"/>
  <c r="BG249" i="10"/>
  <c r="BE249" i="10"/>
  <c r="T249" i="10"/>
  <c r="R249" i="10"/>
  <c r="P249" i="10"/>
  <c r="BI248" i="10"/>
  <c r="BH248" i="10"/>
  <c r="BG248" i="10"/>
  <c r="BE248" i="10"/>
  <c r="T248" i="10"/>
  <c r="R248" i="10"/>
  <c r="P248" i="10"/>
  <c r="BI247" i="10"/>
  <c r="BH247" i="10"/>
  <c r="BG247" i="10"/>
  <c r="BE247" i="10"/>
  <c r="T247" i="10"/>
  <c r="R247" i="10"/>
  <c r="P247" i="10"/>
  <c r="BI246" i="10"/>
  <c r="BH246" i="10"/>
  <c r="BG246" i="10"/>
  <c r="BE246" i="10"/>
  <c r="T246" i="10"/>
  <c r="R246" i="10"/>
  <c r="P246" i="10"/>
  <c r="BI245" i="10"/>
  <c r="BH245" i="10"/>
  <c r="BG245" i="10"/>
  <c r="BE245" i="10"/>
  <c r="T245" i="10"/>
  <c r="R245" i="10"/>
  <c r="P245" i="10"/>
  <c r="BI244" i="10"/>
  <c r="BH244" i="10"/>
  <c r="BG244" i="10"/>
  <c r="BE244" i="10"/>
  <c r="T244" i="10"/>
  <c r="R244" i="10"/>
  <c r="P244" i="10"/>
  <c r="BI243" i="10"/>
  <c r="BH243" i="10"/>
  <c r="BG243" i="10"/>
  <c r="BE243" i="10"/>
  <c r="T243" i="10"/>
  <c r="R243" i="10"/>
  <c r="P243" i="10"/>
  <c r="BI242" i="10"/>
  <c r="BH242" i="10"/>
  <c r="BG242" i="10"/>
  <c r="BE242" i="10"/>
  <c r="T242" i="10"/>
  <c r="R242" i="10"/>
  <c r="P242" i="10"/>
  <c r="BI241" i="10"/>
  <c r="BH241" i="10"/>
  <c r="BG241" i="10"/>
  <c r="BE241" i="10"/>
  <c r="T241" i="10"/>
  <c r="R241" i="10"/>
  <c r="P241" i="10"/>
  <c r="BI240" i="10"/>
  <c r="BH240" i="10"/>
  <c r="BG240" i="10"/>
  <c r="BE240" i="10"/>
  <c r="T240" i="10"/>
  <c r="R240" i="10"/>
  <c r="P240" i="10"/>
  <c r="BI239" i="10"/>
  <c r="BH239" i="10"/>
  <c r="BG239" i="10"/>
  <c r="BE239" i="10"/>
  <c r="T239" i="10"/>
  <c r="R239" i="10"/>
  <c r="P239" i="10"/>
  <c r="BI238" i="10"/>
  <c r="BH238" i="10"/>
  <c r="BG238" i="10"/>
  <c r="BE238" i="10"/>
  <c r="T238" i="10"/>
  <c r="R238" i="10"/>
  <c r="P238" i="10"/>
  <c r="BI237" i="10"/>
  <c r="BH237" i="10"/>
  <c r="BG237" i="10"/>
  <c r="BE237" i="10"/>
  <c r="T237" i="10"/>
  <c r="R237" i="10"/>
  <c r="P237" i="10"/>
  <c r="BI236" i="10"/>
  <c r="BH236" i="10"/>
  <c r="BG236" i="10"/>
  <c r="BE236" i="10"/>
  <c r="T236" i="10"/>
  <c r="R236" i="10"/>
  <c r="P236" i="10"/>
  <c r="BI235" i="10"/>
  <c r="BH235" i="10"/>
  <c r="BG235" i="10"/>
  <c r="BE235" i="10"/>
  <c r="T235" i="10"/>
  <c r="R235" i="10"/>
  <c r="P235" i="10"/>
  <c r="BI234" i="10"/>
  <c r="BH234" i="10"/>
  <c r="BG234" i="10"/>
  <c r="BE234" i="10"/>
  <c r="T234" i="10"/>
  <c r="R234" i="10"/>
  <c r="P234" i="10"/>
  <c r="BI233" i="10"/>
  <c r="BH233" i="10"/>
  <c r="BG233" i="10"/>
  <c r="BE233" i="10"/>
  <c r="T233" i="10"/>
  <c r="R233" i="10"/>
  <c r="P233" i="10"/>
  <c r="BI232" i="10"/>
  <c r="BH232" i="10"/>
  <c r="BG232" i="10"/>
  <c r="BE232" i="10"/>
  <c r="T232" i="10"/>
  <c r="R232" i="10"/>
  <c r="P232" i="10"/>
  <c r="BI231" i="10"/>
  <c r="BH231" i="10"/>
  <c r="BG231" i="10"/>
  <c r="BE231" i="10"/>
  <c r="T231" i="10"/>
  <c r="R231" i="10"/>
  <c r="P231" i="10"/>
  <c r="BI230" i="10"/>
  <c r="BH230" i="10"/>
  <c r="BG230" i="10"/>
  <c r="BE230" i="10"/>
  <c r="T230" i="10"/>
  <c r="R230" i="10"/>
  <c r="P230" i="10"/>
  <c r="BI229" i="10"/>
  <c r="BH229" i="10"/>
  <c r="BG229" i="10"/>
  <c r="BE229" i="10"/>
  <c r="T229" i="10"/>
  <c r="R229" i="10"/>
  <c r="P229" i="10"/>
  <c r="BI228" i="10"/>
  <c r="BH228" i="10"/>
  <c r="BG228" i="10"/>
  <c r="BE228" i="10"/>
  <c r="T228" i="10"/>
  <c r="R228" i="10"/>
  <c r="P228" i="10"/>
  <c r="BI227" i="10"/>
  <c r="BH227" i="10"/>
  <c r="BG227" i="10"/>
  <c r="BE227" i="10"/>
  <c r="T227" i="10"/>
  <c r="R227" i="10"/>
  <c r="P227" i="10"/>
  <c r="BI226" i="10"/>
  <c r="BH226" i="10"/>
  <c r="BG226" i="10"/>
  <c r="BE226" i="10"/>
  <c r="T226" i="10"/>
  <c r="R226" i="10"/>
  <c r="P226" i="10"/>
  <c r="BI225" i="10"/>
  <c r="BH225" i="10"/>
  <c r="BG225" i="10"/>
  <c r="BE225" i="10"/>
  <c r="T225" i="10"/>
  <c r="R225" i="10"/>
  <c r="P225" i="10"/>
  <c r="BI224" i="10"/>
  <c r="BH224" i="10"/>
  <c r="BG224" i="10"/>
  <c r="BE224" i="10"/>
  <c r="T224" i="10"/>
  <c r="R224" i="10"/>
  <c r="P224" i="10"/>
  <c r="BI223" i="10"/>
  <c r="BH223" i="10"/>
  <c r="BG223" i="10"/>
  <c r="BE223" i="10"/>
  <c r="T223" i="10"/>
  <c r="R223" i="10"/>
  <c r="P223" i="10"/>
  <c r="BI222" i="10"/>
  <c r="BH222" i="10"/>
  <c r="BG222" i="10"/>
  <c r="BE222" i="10"/>
  <c r="T222" i="10"/>
  <c r="R222" i="10"/>
  <c r="P222" i="10"/>
  <c r="BI221" i="10"/>
  <c r="BH221" i="10"/>
  <c r="BG221" i="10"/>
  <c r="BE221" i="10"/>
  <c r="T221" i="10"/>
  <c r="R221" i="10"/>
  <c r="P221" i="10"/>
  <c r="BI220" i="10"/>
  <c r="BH220" i="10"/>
  <c r="BG220" i="10"/>
  <c r="BE220" i="10"/>
  <c r="T220" i="10"/>
  <c r="R220" i="10"/>
  <c r="P220" i="10"/>
  <c r="BI219" i="10"/>
  <c r="BH219" i="10"/>
  <c r="BG219" i="10"/>
  <c r="BE219" i="10"/>
  <c r="T219" i="10"/>
  <c r="R219" i="10"/>
  <c r="P219" i="10"/>
  <c r="BI218" i="10"/>
  <c r="BH218" i="10"/>
  <c r="BG218" i="10"/>
  <c r="BE218" i="10"/>
  <c r="T218" i="10"/>
  <c r="R218" i="10"/>
  <c r="P218" i="10"/>
  <c r="BI217" i="10"/>
  <c r="BH217" i="10"/>
  <c r="BG217" i="10"/>
  <c r="BE217" i="10"/>
  <c r="T217" i="10"/>
  <c r="R217" i="10"/>
  <c r="P217" i="10"/>
  <c r="BI216" i="10"/>
  <c r="BH216" i="10"/>
  <c r="BG216" i="10"/>
  <c r="BE216" i="10"/>
  <c r="T216" i="10"/>
  <c r="R216" i="10"/>
  <c r="P216" i="10"/>
  <c r="BI215" i="10"/>
  <c r="BH215" i="10"/>
  <c r="BG215" i="10"/>
  <c r="BE215" i="10"/>
  <c r="T215" i="10"/>
  <c r="R215" i="10"/>
  <c r="P215" i="10"/>
  <c r="BI214" i="10"/>
  <c r="BH214" i="10"/>
  <c r="BG214" i="10"/>
  <c r="BE214" i="10"/>
  <c r="T214" i="10"/>
  <c r="R214" i="10"/>
  <c r="P214" i="10"/>
  <c r="BI213" i="10"/>
  <c r="BH213" i="10"/>
  <c r="BG213" i="10"/>
  <c r="BE213" i="10"/>
  <c r="T213" i="10"/>
  <c r="R213" i="10"/>
  <c r="P213" i="10"/>
  <c r="BI212" i="10"/>
  <c r="BH212" i="10"/>
  <c r="BG212" i="10"/>
  <c r="BE212" i="10"/>
  <c r="T212" i="10"/>
  <c r="R212" i="10"/>
  <c r="P212" i="10"/>
  <c r="BI211" i="10"/>
  <c r="BH211" i="10"/>
  <c r="BG211" i="10"/>
  <c r="BE211" i="10"/>
  <c r="T211" i="10"/>
  <c r="R211" i="10"/>
  <c r="P211" i="10"/>
  <c r="BI209" i="10"/>
  <c r="BH209" i="10"/>
  <c r="BG209" i="10"/>
  <c r="BE209" i="10"/>
  <c r="T209" i="10"/>
  <c r="R209" i="10"/>
  <c r="P209" i="10"/>
  <c r="BI208" i="10"/>
  <c r="BH208" i="10"/>
  <c r="BG208" i="10"/>
  <c r="BE208" i="10"/>
  <c r="T208" i="10"/>
  <c r="R208" i="10"/>
  <c r="P208" i="10"/>
  <c r="BI207" i="10"/>
  <c r="BH207" i="10"/>
  <c r="BG207" i="10"/>
  <c r="BE207" i="10"/>
  <c r="T207" i="10"/>
  <c r="R207" i="10"/>
  <c r="P207" i="10"/>
  <c r="BI206" i="10"/>
  <c r="BH206" i="10"/>
  <c r="BG206" i="10"/>
  <c r="BE206" i="10"/>
  <c r="T206" i="10"/>
  <c r="R206" i="10"/>
  <c r="P206" i="10"/>
  <c r="BI205" i="10"/>
  <c r="BH205" i="10"/>
  <c r="BG205" i="10"/>
  <c r="BE205" i="10"/>
  <c r="T205" i="10"/>
  <c r="R205" i="10"/>
  <c r="P205" i="10"/>
  <c r="BI204" i="10"/>
  <c r="BH204" i="10"/>
  <c r="BG204" i="10"/>
  <c r="BE204" i="10"/>
  <c r="T204" i="10"/>
  <c r="R204" i="10"/>
  <c r="P204" i="10"/>
  <c r="BI203" i="10"/>
  <c r="BH203" i="10"/>
  <c r="BG203" i="10"/>
  <c r="BE203" i="10"/>
  <c r="T203" i="10"/>
  <c r="R203" i="10"/>
  <c r="P203" i="10"/>
  <c r="BI202" i="10"/>
  <c r="BH202" i="10"/>
  <c r="BG202" i="10"/>
  <c r="BE202" i="10"/>
  <c r="T202" i="10"/>
  <c r="R202" i="10"/>
  <c r="P202" i="10"/>
  <c r="BI201" i="10"/>
  <c r="BH201" i="10"/>
  <c r="BG201" i="10"/>
  <c r="BE201" i="10"/>
  <c r="T201" i="10"/>
  <c r="R201" i="10"/>
  <c r="P201" i="10"/>
  <c r="BI200" i="10"/>
  <c r="BH200" i="10"/>
  <c r="BG200" i="10"/>
  <c r="BE200" i="10"/>
  <c r="T200" i="10"/>
  <c r="R200" i="10"/>
  <c r="P200" i="10"/>
  <c r="BI199" i="10"/>
  <c r="BH199" i="10"/>
  <c r="BG199" i="10"/>
  <c r="BE199" i="10"/>
  <c r="T199" i="10"/>
  <c r="R199" i="10"/>
  <c r="P199" i="10"/>
  <c r="BI198" i="10"/>
  <c r="BH198" i="10"/>
  <c r="BG198" i="10"/>
  <c r="BE198" i="10"/>
  <c r="T198" i="10"/>
  <c r="R198" i="10"/>
  <c r="P198" i="10"/>
  <c r="BI197" i="10"/>
  <c r="BH197" i="10"/>
  <c r="BG197" i="10"/>
  <c r="BE197" i="10"/>
  <c r="T197" i="10"/>
  <c r="R197" i="10"/>
  <c r="P197" i="10"/>
  <c r="BI196" i="10"/>
  <c r="BH196" i="10"/>
  <c r="BG196" i="10"/>
  <c r="BE196" i="10"/>
  <c r="T196" i="10"/>
  <c r="R196" i="10"/>
  <c r="P196" i="10"/>
  <c r="BI195" i="10"/>
  <c r="BH195" i="10"/>
  <c r="BG195" i="10"/>
  <c r="BE195" i="10"/>
  <c r="T195" i="10"/>
  <c r="R195" i="10"/>
  <c r="P195" i="10"/>
  <c r="BI194" i="10"/>
  <c r="BH194" i="10"/>
  <c r="BG194" i="10"/>
  <c r="BE194" i="10"/>
  <c r="T194" i="10"/>
  <c r="R194" i="10"/>
  <c r="P194" i="10"/>
  <c r="BI193" i="10"/>
  <c r="BH193" i="10"/>
  <c r="BG193" i="10"/>
  <c r="BE193" i="10"/>
  <c r="T193" i="10"/>
  <c r="R193" i="10"/>
  <c r="P193" i="10"/>
  <c r="BI192" i="10"/>
  <c r="BH192" i="10"/>
  <c r="BG192" i="10"/>
  <c r="BE192" i="10"/>
  <c r="T192" i="10"/>
  <c r="R192" i="10"/>
  <c r="P192" i="10"/>
  <c r="BI191" i="10"/>
  <c r="BH191" i="10"/>
  <c r="BG191" i="10"/>
  <c r="BE191" i="10"/>
  <c r="T191" i="10"/>
  <c r="R191" i="10"/>
  <c r="P191" i="10"/>
  <c r="BI190" i="10"/>
  <c r="BH190" i="10"/>
  <c r="BG190" i="10"/>
  <c r="BE190" i="10"/>
  <c r="T190" i="10"/>
  <c r="R190" i="10"/>
  <c r="P190" i="10"/>
  <c r="BI189" i="10"/>
  <c r="BH189" i="10"/>
  <c r="BG189" i="10"/>
  <c r="BE189" i="10"/>
  <c r="T189" i="10"/>
  <c r="R189" i="10"/>
  <c r="P189" i="10"/>
  <c r="BI188" i="10"/>
  <c r="BH188" i="10"/>
  <c r="BG188" i="10"/>
  <c r="BE188" i="10"/>
  <c r="T188" i="10"/>
  <c r="R188" i="10"/>
  <c r="P188" i="10"/>
  <c r="BI187" i="10"/>
  <c r="BH187" i="10"/>
  <c r="BG187" i="10"/>
  <c r="BE187" i="10"/>
  <c r="T187" i="10"/>
  <c r="R187" i="10"/>
  <c r="P187" i="10"/>
  <c r="BI186" i="10"/>
  <c r="BH186" i="10"/>
  <c r="BG186" i="10"/>
  <c r="BE186" i="10"/>
  <c r="T186" i="10"/>
  <c r="R186" i="10"/>
  <c r="P186" i="10"/>
  <c r="BI185" i="10"/>
  <c r="BH185" i="10"/>
  <c r="BG185" i="10"/>
  <c r="BE185" i="10"/>
  <c r="T185" i="10"/>
  <c r="R185" i="10"/>
  <c r="P185" i="10"/>
  <c r="BI184" i="10"/>
  <c r="BH184" i="10"/>
  <c r="BG184" i="10"/>
  <c r="BE184" i="10"/>
  <c r="T184" i="10"/>
  <c r="R184" i="10"/>
  <c r="P184" i="10"/>
  <c r="BI183" i="10"/>
  <c r="BH183" i="10"/>
  <c r="BG183" i="10"/>
  <c r="BE183" i="10"/>
  <c r="T183" i="10"/>
  <c r="R183" i="10"/>
  <c r="P183" i="10"/>
  <c r="BI182" i="10"/>
  <c r="BH182" i="10"/>
  <c r="BG182" i="10"/>
  <c r="BE182" i="10"/>
  <c r="T182" i="10"/>
  <c r="R182" i="10"/>
  <c r="P182" i="10"/>
  <c r="BI181" i="10"/>
  <c r="BH181" i="10"/>
  <c r="BG181" i="10"/>
  <c r="BE181" i="10"/>
  <c r="T181" i="10"/>
  <c r="R181" i="10"/>
  <c r="P181" i="10"/>
  <c r="BI180" i="10"/>
  <c r="BH180" i="10"/>
  <c r="BG180" i="10"/>
  <c r="BE180" i="10"/>
  <c r="T180" i="10"/>
  <c r="R180" i="10"/>
  <c r="P180" i="10"/>
  <c r="BI179" i="10"/>
  <c r="BH179" i="10"/>
  <c r="BG179" i="10"/>
  <c r="BE179" i="10"/>
  <c r="T179" i="10"/>
  <c r="R179" i="10"/>
  <c r="P179" i="10"/>
  <c r="BI178" i="10"/>
  <c r="BH178" i="10"/>
  <c r="BG178" i="10"/>
  <c r="BE178" i="10"/>
  <c r="T178" i="10"/>
  <c r="R178" i="10"/>
  <c r="P178" i="10"/>
  <c r="BI177" i="10"/>
  <c r="BH177" i="10"/>
  <c r="BG177" i="10"/>
  <c r="BE177" i="10"/>
  <c r="T177" i="10"/>
  <c r="R177" i="10"/>
  <c r="P177" i="10"/>
  <c r="BI176" i="10"/>
  <c r="BH176" i="10"/>
  <c r="BG176" i="10"/>
  <c r="BE176" i="10"/>
  <c r="T176" i="10"/>
  <c r="R176" i="10"/>
  <c r="P176" i="10"/>
  <c r="BI175" i="10"/>
  <c r="BH175" i="10"/>
  <c r="BG175" i="10"/>
  <c r="BE175" i="10"/>
  <c r="T175" i="10"/>
  <c r="R175" i="10"/>
  <c r="P175" i="10"/>
  <c r="BI174" i="10"/>
  <c r="BH174" i="10"/>
  <c r="BG174" i="10"/>
  <c r="BE174" i="10"/>
  <c r="T174" i="10"/>
  <c r="R174" i="10"/>
  <c r="P174" i="10"/>
  <c r="BI173" i="10"/>
  <c r="BH173" i="10"/>
  <c r="BG173" i="10"/>
  <c r="BE173" i="10"/>
  <c r="T173" i="10"/>
  <c r="R173" i="10"/>
  <c r="P173" i="10"/>
  <c r="BI172" i="10"/>
  <c r="BH172" i="10"/>
  <c r="BG172" i="10"/>
  <c r="BE172" i="10"/>
  <c r="T172" i="10"/>
  <c r="R172" i="10"/>
  <c r="P172" i="10"/>
  <c r="BI171" i="10"/>
  <c r="BH171" i="10"/>
  <c r="BG171" i="10"/>
  <c r="BE171" i="10"/>
  <c r="T171" i="10"/>
  <c r="R171" i="10"/>
  <c r="P171" i="10"/>
  <c r="BI170" i="10"/>
  <c r="BH170" i="10"/>
  <c r="BG170" i="10"/>
  <c r="BE170" i="10"/>
  <c r="T170" i="10"/>
  <c r="R170" i="10"/>
  <c r="P170" i="10"/>
  <c r="BI169" i="10"/>
  <c r="BH169" i="10"/>
  <c r="BG169" i="10"/>
  <c r="BE169" i="10"/>
  <c r="T169" i="10"/>
  <c r="R169" i="10"/>
  <c r="P169" i="10"/>
  <c r="BI168" i="10"/>
  <c r="BH168" i="10"/>
  <c r="BG168" i="10"/>
  <c r="BE168" i="10"/>
  <c r="T168" i="10"/>
  <c r="R168" i="10"/>
  <c r="P168" i="10"/>
  <c r="BI167" i="10"/>
  <c r="BH167" i="10"/>
  <c r="BG167" i="10"/>
  <c r="BE167" i="10"/>
  <c r="T167" i="10"/>
  <c r="R167" i="10"/>
  <c r="P167" i="10"/>
  <c r="BI166" i="10"/>
  <c r="BH166" i="10"/>
  <c r="BG166" i="10"/>
  <c r="BE166" i="10"/>
  <c r="T166" i="10"/>
  <c r="R166" i="10"/>
  <c r="P166" i="10"/>
  <c r="BI165" i="10"/>
  <c r="BH165" i="10"/>
  <c r="BG165" i="10"/>
  <c r="BE165" i="10"/>
  <c r="T165" i="10"/>
  <c r="R165" i="10"/>
  <c r="P165" i="10"/>
  <c r="BI164" i="10"/>
  <c r="BH164" i="10"/>
  <c r="BG164" i="10"/>
  <c r="BE164" i="10"/>
  <c r="T164" i="10"/>
  <c r="R164" i="10"/>
  <c r="P164" i="10"/>
  <c r="BI163" i="10"/>
  <c r="BH163" i="10"/>
  <c r="BG163" i="10"/>
  <c r="BE163" i="10"/>
  <c r="T163" i="10"/>
  <c r="R163" i="10"/>
  <c r="P163" i="10"/>
  <c r="BI162" i="10"/>
  <c r="BH162" i="10"/>
  <c r="BG162" i="10"/>
  <c r="BE162" i="10"/>
  <c r="T162" i="10"/>
  <c r="R162" i="10"/>
  <c r="P162" i="10"/>
  <c r="BI161" i="10"/>
  <c r="BH161" i="10"/>
  <c r="BG161" i="10"/>
  <c r="BE161" i="10"/>
  <c r="T161" i="10"/>
  <c r="R161" i="10"/>
  <c r="P161" i="10"/>
  <c r="BI160" i="10"/>
  <c r="BH160" i="10"/>
  <c r="BG160" i="10"/>
  <c r="BE160" i="10"/>
  <c r="T160" i="10"/>
  <c r="R160" i="10"/>
  <c r="P160" i="10"/>
  <c r="BI159" i="10"/>
  <c r="BH159" i="10"/>
  <c r="BG159" i="10"/>
  <c r="BE159" i="10"/>
  <c r="T159" i="10"/>
  <c r="R159" i="10"/>
  <c r="P159" i="10"/>
  <c r="BI158" i="10"/>
  <c r="BH158" i="10"/>
  <c r="BG158" i="10"/>
  <c r="BE158" i="10"/>
  <c r="T158" i="10"/>
  <c r="R158" i="10"/>
  <c r="P158" i="10"/>
  <c r="BI157" i="10"/>
  <c r="BH157" i="10"/>
  <c r="BG157" i="10"/>
  <c r="BE157" i="10"/>
  <c r="T157" i="10"/>
  <c r="R157" i="10"/>
  <c r="P157" i="10"/>
  <c r="BI156" i="10"/>
  <c r="BH156" i="10"/>
  <c r="BG156" i="10"/>
  <c r="BE156" i="10"/>
  <c r="T156" i="10"/>
  <c r="R156" i="10"/>
  <c r="P156" i="10"/>
  <c r="F148" i="10"/>
  <c r="F146" i="10"/>
  <c r="E144" i="10"/>
  <c r="F93" i="10"/>
  <c r="F91" i="10"/>
  <c r="E89" i="10"/>
  <c r="J26" i="10"/>
  <c r="E26" i="10"/>
  <c r="J149" i="10"/>
  <c r="J25" i="10"/>
  <c r="J23" i="10"/>
  <c r="E23" i="10"/>
  <c r="J93" i="10" s="1"/>
  <c r="J22" i="10"/>
  <c r="J20" i="10"/>
  <c r="E20" i="10"/>
  <c r="F149" i="10" s="1"/>
  <c r="J19" i="10"/>
  <c r="J14" i="10"/>
  <c r="J146" i="10" s="1"/>
  <c r="E7" i="10"/>
  <c r="E140" i="10" s="1"/>
  <c r="J39" i="9"/>
  <c r="J38" i="9"/>
  <c r="AY104" i="1"/>
  <c r="J37" i="9"/>
  <c r="AX104" i="1" s="1"/>
  <c r="BI501" i="9"/>
  <c r="BH501" i="9"/>
  <c r="BG501" i="9"/>
  <c r="BE501" i="9"/>
  <c r="BK501" i="9"/>
  <c r="J501" i="9" s="1"/>
  <c r="BF501" i="9" s="1"/>
  <c r="BI500" i="9"/>
  <c r="BH500" i="9"/>
  <c r="BG500" i="9"/>
  <c r="BE500" i="9"/>
  <c r="BK500" i="9"/>
  <c r="J500" i="9" s="1"/>
  <c r="BF500" i="9" s="1"/>
  <c r="BI499" i="9"/>
  <c r="BH499" i="9"/>
  <c r="BG499" i="9"/>
  <c r="BE499" i="9"/>
  <c r="BK499" i="9"/>
  <c r="J499" i="9" s="1"/>
  <c r="BF499" i="9" s="1"/>
  <c r="BI498" i="9"/>
  <c r="BH498" i="9"/>
  <c r="BG498" i="9"/>
  <c r="BE498" i="9"/>
  <c r="BK498" i="9"/>
  <c r="J498" i="9" s="1"/>
  <c r="BF498" i="9" s="1"/>
  <c r="BI497" i="9"/>
  <c r="BH497" i="9"/>
  <c r="BG497" i="9"/>
  <c r="BE497" i="9"/>
  <c r="BK497" i="9"/>
  <c r="J497" i="9" s="1"/>
  <c r="BF497" i="9" s="1"/>
  <c r="BI495" i="9"/>
  <c r="BH495" i="9"/>
  <c r="BG495" i="9"/>
  <c r="BE495" i="9"/>
  <c r="T495" i="9"/>
  <c r="R495" i="9"/>
  <c r="P495" i="9"/>
  <c r="BI494" i="9"/>
  <c r="BH494" i="9"/>
  <c r="BG494" i="9"/>
  <c r="BE494" i="9"/>
  <c r="T494" i="9"/>
  <c r="R494" i="9"/>
  <c r="P494" i="9"/>
  <c r="BI493" i="9"/>
  <c r="BH493" i="9"/>
  <c r="BG493" i="9"/>
  <c r="BE493" i="9"/>
  <c r="T493" i="9"/>
  <c r="R493" i="9"/>
  <c r="P493" i="9"/>
  <c r="BI492" i="9"/>
  <c r="BH492" i="9"/>
  <c r="BG492" i="9"/>
  <c r="BE492" i="9"/>
  <c r="T492" i="9"/>
  <c r="R492" i="9"/>
  <c r="P492" i="9"/>
  <c r="BI491" i="9"/>
  <c r="BH491" i="9"/>
  <c r="BG491" i="9"/>
  <c r="BE491" i="9"/>
  <c r="T491" i="9"/>
  <c r="R491" i="9"/>
  <c r="P491" i="9"/>
  <c r="BI490" i="9"/>
  <c r="BH490" i="9"/>
  <c r="BG490" i="9"/>
  <c r="BE490" i="9"/>
  <c r="T490" i="9"/>
  <c r="R490" i="9"/>
  <c r="P490" i="9"/>
  <c r="BI487" i="9"/>
  <c r="BH487" i="9"/>
  <c r="BG487" i="9"/>
  <c r="BE487" i="9"/>
  <c r="T487" i="9"/>
  <c r="R487" i="9"/>
  <c r="P487" i="9"/>
  <c r="BI486" i="9"/>
  <c r="BH486" i="9"/>
  <c r="BG486" i="9"/>
  <c r="BE486" i="9"/>
  <c r="T486" i="9"/>
  <c r="R486" i="9"/>
  <c r="P486" i="9"/>
  <c r="BI485" i="9"/>
  <c r="BH485" i="9"/>
  <c r="BG485" i="9"/>
  <c r="BE485" i="9"/>
  <c r="T485" i="9"/>
  <c r="R485" i="9"/>
  <c r="P485" i="9"/>
  <c r="BI484" i="9"/>
  <c r="BH484" i="9"/>
  <c r="BG484" i="9"/>
  <c r="BE484" i="9"/>
  <c r="T484" i="9"/>
  <c r="R484" i="9"/>
  <c r="P484" i="9"/>
  <c r="BI483" i="9"/>
  <c r="BH483" i="9"/>
  <c r="BG483" i="9"/>
  <c r="BE483" i="9"/>
  <c r="T483" i="9"/>
  <c r="R483" i="9"/>
  <c r="P483" i="9"/>
  <c r="BI481" i="9"/>
  <c r="BH481" i="9"/>
  <c r="BG481" i="9"/>
  <c r="BE481" i="9"/>
  <c r="T481" i="9"/>
  <c r="R481" i="9"/>
  <c r="P481" i="9"/>
  <c r="BI480" i="9"/>
  <c r="BH480" i="9"/>
  <c r="BG480" i="9"/>
  <c r="BE480" i="9"/>
  <c r="T480" i="9"/>
  <c r="R480" i="9"/>
  <c r="P480" i="9"/>
  <c r="BI479" i="9"/>
  <c r="BH479" i="9"/>
  <c r="BG479" i="9"/>
  <c r="BE479" i="9"/>
  <c r="T479" i="9"/>
  <c r="R479" i="9"/>
  <c r="P479" i="9"/>
  <c r="BI478" i="9"/>
  <c r="BH478" i="9"/>
  <c r="BG478" i="9"/>
  <c r="BE478" i="9"/>
  <c r="T478" i="9"/>
  <c r="R478" i="9"/>
  <c r="P478" i="9"/>
  <c r="BI476" i="9"/>
  <c r="BH476" i="9"/>
  <c r="BG476" i="9"/>
  <c r="BE476" i="9"/>
  <c r="T476" i="9"/>
  <c r="R476" i="9"/>
  <c r="P476" i="9"/>
  <c r="BI475" i="9"/>
  <c r="BH475" i="9"/>
  <c r="BG475" i="9"/>
  <c r="BE475" i="9"/>
  <c r="T475" i="9"/>
  <c r="R475" i="9"/>
  <c r="P475" i="9"/>
  <c r="BI474" i="9"/>
  <c r="BH474" i="9"/>
  <c r="BG474" i="9"/>
  <c r="BE474" i="9"/>
  <c r="T474" i="9"/>
  <c r="R474" i="9"/>
  <c r="P474" i="9"/>
  <c r="BI473" i="9"/>
  <c r="BH473" i="9"/>
  <c r="BG473" i="9"/>
  <c r="BE473" i="9"/>
  <c r="T473" i="9"/>
  <c r="R473" i="9"/>
  <c r="P473" i="9"/>
  <c r="BI472" i="9"/>
  <c r="BH472" i="9"/>
  <c r="BG472" i="9"/>
  <c r="BE472" i="9"/>
  <c r="T472" i="9"/>
  <c r="R472" i="9"/>
  <c r="P472" i="9"/>
  <c r="BI471" i="9"/>
  <c r="BH471" i="9"/>
  <c r="BG471" i="9"/>
  <c r="BE471" i="9"/>
  <c r="T471" i="9"/>
  <c r="R471" i="9"/>
  <c r="P471" i="9"/>
  <c r="BI470" i="9"/>
  <c r="BH470" i="9"/>
  <c r="BG470" i="9"/>
  <c r="BE470" i="9"/>
  <c r="T470" i="9"/>
  <c r="R470" i="9"/>
  <c r="P470" i="9"/>
  <c r="BI469" i="9"/>
  <c r="BH469" i="9"/>
  <c r="BG469" i="9"/>
  <c r="BE469" i="9"/>
  <c r="T469" i="9"/>
  <c r="R469" i="9"/>
  <c r="P469" i="9"/>
  <c r="BI468" i="9"/>
  <c r="BH468" i="9"/>
  <c r="BG468" i="9"/>
  <c r="BE468" i="9"/>
  <c r="T468" i="9"/>
  <c r="R468" i="9"/>
  <c r="P468" i="9"/>
  <c r="BI467" i="9"/>
  <c r="BH467" i="9"/>
  <c r="BG467" i="9"/>
  <c r="BE467" i="9"/>
  <c r="T467" i="9"/>
  <c r="R467" i="9"/>
  <c r="P467" i="9"/>
  <c r="BI465" i="9"/>
  <c r="BH465" i="9"/>
  <c r="BG465" i="9"/>
  <c r="BE465" i="9"/>
  <c r="T465" i="9"/>
  <c r="R465" i="9"/>
  <c r="P465" i="9"/>
  <c r="BI464" i="9"/>
  <c r="BH464" i="9"/>
  <c r="BG464" i="9"/>
  <c r="BE464" i="9"/>
  <c r="T464" i="9"/>
  <c r="R464" i="9"/>
  <c r="P464" i="9"/>
  <c r="BI463" i="9"/>
  <c r="BH463" i="9"/>
  <c r="BG463" i="9"/>
  <c r="BE463" i="9"/>
  <c r="T463" i="9"/>
  <c r="R463" i="9"/>
  <c r="P463" i="9"/>
  <c r="BI462" i="9"/>
  <c r="BH462" i="9"/>
  <c r="BG462" i="9"/>
  <c r="BE462" i="9"/>
  <c r="T462" i="9"/>
  <c r="R462" i="9"/>
  <c r="P462" i="9"/>
  <c r="BI461" i="9"/>
  <c r="BH461" i="9"/>
  <c r="BG461" i="9"/>
  <c r="BE461" i="9"/>
  <c r="T461" i="9"/>
  <c r="R461" i="9"/>
  <c r="P461" i="9"/>
  <c r="BI460" i="9"/>
  <c r="BH460" i="9"/>
  <c r="BG460" i="9"/>
  <c r="BE460" i="9"/>
  <c r="T460" i="9"/>
  <c r="R460" i="9"/>
  <c r="P460" i="9"/>
  <c r="BI458" i="9"/>
  <c r="BH458" i="9"/>
  <c r="BG458" i="9"/>
  <c r="BE458" i="9"/>
  <c r="T458" i="9"/>
  <c r="R458" i="9"/>
  <c r="P458" i="9"/>
  <c r="BI457" i="9"/>
  <c r="BH457" i="9"/>
  <c r="BG457" i="9"/>
  <c r="BE457" i="9"/>
  <c r="T457" i="9"/>
  <c r="R457" i="9"/>
  <c r="P457" i="9"/>
  <c r="BI456" i="9"/>
  <c r="BH456" i="9"/>
  <c r="BG456" i="9"/>
  <c r="BE456" i="9"/>
  <c r="T456" i="9"/>
  <c r="R456" i="9"/>
  <c r="P456" i="9"/>
  <c r="BI455" i="9"/>
  <c r="BH455" i="9"/>
  <c r="BG455" i="9"/>
  <c r="BE455" i="9"/>
  <c r="T455" i="9"/>
  <c r="R455" i="9"/>
  <c r="P455" i="9"/>
  <c r="BI454" i="9"/>
  <c r="BH454" i="9"/>
  <c r="BG454" i="9"/>
  <c r="BE454" i="9"/>
  <c r="T454" i="9"/>
  <c r="R454" i="9"/>
  <c r="P454" i="9"/>
  <c r="BI453" i="9"/>
  <c r="BH453" i="9"/>
  <c r="BG453" i="9"/>
  <c r="BE453" i="9"/>
  <c r="T453" i="9"/>
  <c r="R453" i="9"/>
  <c r="P453" i="9"/>
  <c r="BI452" i="9"/>
  <c r="BH452" i="9"/>
  <c r="BG452" i="9"/>
  <c r="BE452" i="9"/>
  <c r="T452" i="9"/>
  <c r="R452" i="9"/>
  <c r="P452" i="9"/>
  <c r="BI451" i="9"/>
  <c r="BH451" i="9"/>
  <c r="BG451" i="9"/>
  <c r="BE451" i="9"/>
  <c r="T451" i="9"/>
  <c r="R451" i="9"/>
  <c r="P451" i="9"/>
  <c r="BI450" i="9"/>
  <c r="BH450" i="9"/>
  <c r="BG450" i="9"/>
  <c r="BE450" i="9"/>
  <c r="T450" i="9"/>
  <c r="R450" i="9"/>
  <c r="P450" i="9"/>
  <c r="BI449" i="9"/>
  <c r="BH449" i="9"/>
  <c r="BG449" i="9"/>
  <c r="BE449" i="9"/>
  <c r="T449" i="9"/>
  <c r="R449" i="9"/>
  <c r="P449" i="9"/>
  <c r="BI448" i="9"/>
  <c r="BH448" i="9"/>
  <c r="BG448" i="9"/>
  <c r="BE448" i="9"/>
  <c r="T448" i="9"/>
  <c r="R448" i="9"/>
  <c r="P448" i="9"/>
  <c r="BI447" i="9"/>
  <c r="BH447" i="9"/>
  <c r="BG447" i="9"/>
  <c r="BE447" i="9"/>
  <c r="T447" i="9"/>
  <c r="R447" i="9"/>
  <c r="P447" i="9"/>
  <c r="BI446" i="9"/>
  <c r="BH446" i="9"/>
  <c r="BG446" i="9"/>
  <c r="BE446" i="9"/>
  <c r="T446" i="9"/>
  <c r="R446" i="9"/>
  <c r="P446" i="9"/>
  <c r="BI445" i="9"/>
  <c r="BH445" i="9"/>
  <c r="BG445" i="9"/>
  <c r="BE445" i="9"/>
  <c r="T445" i="9"/>
  <c r="R445" i="9"/>
  <c r="P445" i="9"/>
  <c r="BI444" i="9"/>
  <c r="BH444" i="9"/>
  <c r="BG444" i="9"/>
  <c r="BE444" i="9"/>
  <c r="T444" i="9"/>
  <c r="R444" i="9"/>
  <c r="P444" i="9"/>
  <c r="BI443" i="9"/>
  <c r="BH443" i="9"/>
  <c r="BG443" i="9"/>
  <c r="BE443" i="9"/>
  <c r="T443" i="9"/>
  <c r="R443" i="9"/>
  <c r="P443" i="9"/>
  <c r="BI442" i="9"/>
  <c r="BH442" i="9"/>
  <c r="BG442" i="9"/>
  <c r="BE442" i="9"/>
  <c r="T442" i="9"/>
  <c r="R442" i="9"/>
  <c r="P442" i="9"/>
  <c r="BI441" i="9"/>
  <c r="BH441" i="9"/>
  <c r="BG441" i="9"/>
  <c r="BE441" i="9"/>
  <c r="T441" i="9"/>
  <c r="R441" i="9"/>
  <c r="P441" i="9"/>
  <c r="BI440" i="9"/>
  <c r="BH440" i="9"/>
  <c r="BG440" i="9"/>
  <c r="BE440" i="9"/>
  <c r="T440" i="9"/>
  <c r="R440" i="9"/>
  <c r="P440" i="9"/>
  <c r="BI439" i="9"/>
  <c r="BH439" i="9"/>
  <c r="BG439" i="9"/>
  <c r="BE439" i="9"/>
  <c r="T439" i="9"/>
  <c r="R439" i="9"/>
  <c r="P439" i="9"/>
  <c r="BI438" i="9"/>
  <c r="BH438" i="9"/>
  <c r="BG438" i="9"/>
  <c r="BE438" i="9"/>
  <c r="T438" i="9"/>
  <c r="R438" i="9"/>
  <c r="P438" i="9"/>
  <c r="BI437" i="9"/>
  <c r="BH437" i="9"/>
  <c r="BG437" i="9"/>
  <c r="BE437" i="9"/>
  <c r="T437" i="9"/>
  <c r="R437" i="9"/>
  <c r="P437" i="9"/>
  <c r="BI436" i="9"/>
  <c r="BH436" i="9"/>
  <c r="BG436" i="9"/>
  <c r="BE436" i="9"/>
  <c r="T436" i="9"/>
  <c r="R436" i="9"/>
  <c r="P436" i="9"/>
  <c r="BI435" i="9"/>
  <c r="BH435" i="9"/>
  <c r="BG435" i="9"/>
  <c r="BE435" i="9"/>
  <c r="T435" i="9"/>
  <c r="R435" i="9"/>
  <c r="P435" i="9"/>
  <c r="BI434" i="9"/>
  <c r="BH434" i="9"/>
  <c r="BG434" i="9"/>
  <c r="BE434" i="9"/>
  <c r="T434" i="9"/>
  <c r="R434" i="9"/>
  <c r="P434" i="9"/>
  <c r="BI433" i="9"/>
  <c r="BH433" i="9"/>
  <c r="BG433" i="9"/>
  <c r="BE433" i="9"/>
  <c r="T433" i="9"/>
  <c r="R433" i="9"/>
  <c r="P433" i="9"/>
  <c r="BI432" i="9"/>
  <c r="BH432" i="9"/>
  <c r="BG432" i="9"/>
  <c r="BE432" i="9"/>
  <c r="T432" i="9"/>
  <c r="R432" i="9"/>
  <c r="P432" i="9"/>
  <c r="BI431" i="9"/>
  <c r="BH431" i="9"/>
  <c r="BG431" i="9"/>
  <c r="BE431" i="9"/>
  <c r="T431" i="9"/>
  <c r="R431" i="9"/>
  <c r="P431" i="9"/>
  <c r="BI430" i="9"/>
  <c r="BH430" i="9"/>
  <c r="BG430" i="9"/>
  <c r="BE430" i="9"/>
  <c r="T430" i="9"/>
  <c r="R430" i="9"/>
  <c r="P430" i="9"/>
  <c r="BI429" i="9"/>
  <c r="BH429" i="9"/>
  <c r="BG429" i="9"/>
  <c r="BE429" i="9"/>
  <c r="T429" i="9"/>
  <c r="R429" i="9"/>
  <c r="P429" i="9"/>
  <c r="BI428" i="9"/>
  <c r="BH428" i="9"/>
  <c r="BG428" i="9"/>
  <c r="BE428" i="9"/>
  <c r="T428" i="9"/>
  <c r="R428" i="9"/>
  <c r="P428" i="9"/>
  <c r="BI427" i="9"/>
  <c r="BH427" i="9"/>
  <c r="BG427" i="9"/>
  <c r="BE427" i="9"/>
  <c r="T427" i="9"/>
  <c r="R427" i="9"/>
  <c r="P427" i="9"/>
  <c r="BI426" i="9"/>
  <c r="BH426" i="9"/>
  <c r="BG426" i="9"/>
  <c r="BE426" i="9"/>
  <c r="T426" i="9"/>
  <c r="R426" i="9"/>
  <c r="P426" i="9"/>
  <c r="BI425" i="9"/>
  <c r="BH425" i="9"/>
  <c r="BG425" i="9"/>
  <c r="BE425" i="9"/>
  <c r="T425" i="9"/>
  <c r="R425" i="9"/>
  <c r="P425" i="9"/>
  <c r="BI424" i="9"/>
  <c r="BH424" i="9"/>
  <c r="BG424" i="9"/>
  <c r="BE424" i="9"/>
  <c r="T424" i="9"/>
  <c r="R424" i="9"/>
  <c r="P424" i="9"/>
  <c r="BI423" i="9"/>
  <c r="BH423" i="9"/>
  <c r="BG423" i="9"/>
  <c r="BE423" i="9"/>
  <c r="T423" i="9"/>
  <c r="R423" i="9"/>
  <c r="P423" i="9"/>
  <c r="BI422" i="9"/>
  <c r="BH422" i="9"/>
  <c r="BG422" i="9"/>
  <c r="BE422" i="9"/>
  <c r="T422" i="9"/>
  <c r="R422" i="9"/>
  <c r="P422" i="9"/>
  <c r="BI421" i="9"/>
  <c r="BH421" i="9"/>
  <c r="BG421" i="9"/>
  <c r="BE421" i="9"/>
  <c r="T421" i="9"/>
  <c r="R421" i="9"/>
  <c r="P421" i="9"/>
  <c r="BI420" i="9"/>
  <c r="BH420" i="9"/>
  <c r="BG420" i="9"/>
  <c r="BE420" i="9"/>
  <c r="T420" i="9"/>
  <c r="R420" i="9"/>
  <c r="P420" i="9"/>
  <c r="BI419" i="9"/>
  <c r="BH419" i="9"/>
  <c r="BG419" i="9"/>
  <c r="BE419" i="9"/>
  <c r="T419" i="9"/>
  <c r="R419" i="9"/>
  <c r="P419" i="9"/>
  <c r="BI418" i="9"/>
  <c r="BH418" i="9"/>
  <c r="BG418" i="9"/>
  <c r="BE418" i="9"/>
  <c r="T418" i="9"/>
  <c r="R418" i="9"/>
  <c r="P418" i="9"/>
  <c r="BI417" i="9"/>
  <c r="BH417" i="9"/>
  <c r="BG417" i="9"/>
  <c r="BE417" i="9"/>
  <c r="T417" i="9"/>
  <c r="R417" i="9"/>
  <c r="P417" i="9"/>
  <c r="BI416" i="9"/>
  <c r="BH416" i="9"/>
  <c r="BG416" i="9"/>
  <c r="BE416" i="9"/>
  <c r="T416" i="9"/>
  <c r="R416" i="9"/>
  <c r="P416" i="9"/>
  <c r="BI415" i="9"/>
  <c r="BH415" i="9"/>
  <c r="BG415" i="9"/>
  <c r="BE415" i="9"/>
  <c r="T415" i="9"/>
  <c r="R415" i="9"/>
  <c r="P415" i="9"/>
  <c r="BI414" i="9"/>
  <c r="BH414" i="9"/>
  <c r="BG414" i="9"/>
  <c r="BE414" i="9"/>
  <c r="T414" i="9"/>
  <c r="R414" i="9"/>
  <c r="P414" i="9"/>
  <c r="BI413" i="9"/>
  <c r="BH413" i="9"/>
  <c r="BG413" i="9"/>
  <c r="BE413" i="9"/>
  <c r="T413" i="9"/>
  <c r="R413" i="9"/>
  <c r="P413" i="9"/>
  <c r="BI412" i="9"/>
  <c r="BH412" i="9"/>
  <c r="BG412" i="9"/>
  <c r="BE412" i="9"/>
  <c r="T412" i="9"/>
  <c r="R412" i="9"/>
  <c r="P412" i="9"/>
  <c r="BI411" i="9"/>
  <c r="BH411" i="9"/>
  <c r="BG411" i="9"/>
  <c r="BE411" i="9"/>
  <c r="T411" i="9"/>
  <c r="R411" i="9"/>
  <c r="P411" i="9"/>
  <c r="BI410" i="9"/>
  <c r="BH410" i="9"/>
  <c r="BG410" i="9"/>
  <c r="BE410" i="9"/>
  <c r="T410" i="9"/>
  <c r="R410" i="9"/>
  <c r="P410" i="9"/>
  <c r="BI409" i="9"/>
  <c r="BH409" i="9"/>
  <c r="BG409" i="9"/>
  <c r="BE409" i="9"/>
  <c r="T409" i="9"/>
  <c r="R409" i="9"/>
  <c r="P409" i="9"/>
  <c r="BI408" i="9"/>
  <c r="BH408" i="9"/>
  <c r="BG408" i="9"/>
  <c r="BE408" i="9"/>
  <c r="T408" i="9"/>
  <c r="R408" i="9"/>
  <c r="P408" i="9"/>
  <c r="BI407" i="9"/>
  <c r="BH407" i="9"/>
  <c r="BG407" i="9"/>
  <c r="BE407" i="9"/>
  <c r="T407" i="9"/>
  <c r="R407" i="9"/>
  <c r="P407" i="9"/>
  <c r="BI406" i="9"/>
  <c r="BH406" i="9"/>
  <c r="BG406" i="9"/>
  <c r="BE406" i="9"/>
  <c r="T406" i="9"/>
  <c r="R406" i="9"/>
  <c r="P406" i="9"/>
  <c r="BI405" i="9"/>
  <c r="BH405" i="9"/>
  <c r="BG405" i="9"/>
  <c r="BE405" i="9"/>
  <c r="T405" i="9"/>
  <c r="R405" i="9"/>
  <c r="P405" i="9"/>
  <c r="BI404" i="9"/>
  <c r="BH404" i="9"/>
  <c r="BG404" i="9"/>
  <c r="BE404" i="9"/>
  <c r="T404" i="9"/>
  <c r="R404" i="9"/>
  <c r="P404" i="9"/>
  <c r="BI403" i="9"/>
  <c r="BH403" i="9"/>
  <c r="BG403" i="9"/>
  <c r="BE403" i="9"/>
  <c r="T403" i="9"/>
  <c r="R403" i="9"/>
  <c r="P403" i="9"/>
  <c r="BI402" i="9"/>
  <c r="BH402" i="9"/>
  <c r="BG402" i="9"/>
  <c r="BE402" i="9"/>
  <c r="T402" i="9"/>
  <c r="R402" i="9"/>
  <c r="P402" i="9"/>
  <c r="BI401" i="9"/>
  <c r="BH401" i="9"/>
  <c r="BG401" i="9"/>
  <c r="BE401" i="9"/>
  <c r="T401" i="9"/>
  <c r="R401" i="9"/>
  <c r="P401" i="9"/>
  <c r="BI400" i="9"/>
  <c r="BH400" i="9"/>
  <c r="BG400" i="9"/>
  <c r="BE400" i="9"/>
  <c r="T400" i="9"/>
  <c r="R400" i="9"/>
  <c r="P400" i="9"/>
  <c r="BI399" i="9"/>
  <c r="BH399" i="9"/>
  <c r="BG399" i="9"/>
  <c r="BE399" i="9"/>
  <c r="T399" i="9"/>
  <c r="R399" i="9"/>
  <c r="P399" i="9"/>
  <c r="BI398" i="9"/>
  <c r="BH398" i="9"/>
  <c r="BG398" i="9"/>
  <c r="BE398" i="9"/>
  <c r="T398" i="9"/>
  <c r="R398" i="9"/>
  <c r="P398" i="9"/>
  <c r="BI397" i="9"/>
  <c r="BH397" i="9"/>
  <c r="BG397" i="9"/>
  <c r="BE397" i="9"/>
  <c r="T397" i="9"/>
  <c r="R397" i="9"/>
  <c r="P397" i="9"/>
  <c r="BI396" i="9"/>
  <c r="BH396" i="9"/>
  <c r="BG396" i="9"/>
  <c r="BE396" i="9"/>
  <c r="T396" i="9"/>
  <c r="R396" i="9"/>
  <c r="P396" i="9"/>
  <c r="BI395" i="9"/>
  <c r="BH395" i="9"/>
  <c r="BG395" i="9"/>
  <c r="BE395" i="9"/>
  <c r="T395" i="9"/>
  <c r="R395" i="9"/>
  <c r="P395" i="9"/>
  <c r="BI394" i="9"/>
  <c r="BH394" i="9"/>
  <c r="BG394" i="9"/>
  <c r="BE394" i="9"/>
  <c r="T394" i="9"/>
  <c r="R394" i="9"/>
  <c r="P394" i="9"/>
  <c r="BI393" i="9"/>
  <c r="BH393" i="9"/>
  <c r="BG393" i="9"/>
  <c r="BE393" i="9"/>
  <c r="T393" i="9"/>
  <c r="R393" i="9"/>
  <c r="P393" i="9"/>
  <c r="BI392" i="9"/>
  <c r="BH392" i="9"/>
  <c r="BG392" i="9"/>
  <c r="BE392" i="9"/>
  <c r="T392" i="9"/>
  <c r="R392" i="9"/>
  <c r="P392" i="9"/>
  <c r="BI390" i="9"/>
  <c r="BH390" i="9"/>
  <c r="BG390" i="9"/>
  <c r="BE390" i="9"/>
  <c r="T390" i="9"/>
  <c r="R390" i="9"/>
  <c r="P390" i="9"/>
  <c r="BI389" i="9"/>
  <c r="BH389" i="9"/>
  <c r="BG389" i="9"/>
  <c r="BE389" i="9"/>
  <c r="T389" i="9"/>
  <c r="R389" i="9"/>
  <c r="P389" i="9"/>
  <c r="BI387" i="9"/>
  <c r="BH387" i="9"/>
  <c r="BG387" i="9"/>
  <c r="BE387" i="9"/>
  <c r="T387" i="9"/>
  <c r="R387" i="9"/>
  <c r="P387" i="9"/>
  <c r="BI386" i="9"/>
  <c r="BH386" i="9"/>
  <c r="BG386" i="9"/>
  <c r="BE386" i="9"/>
  <c r="T386" i="9"/>
  <c r="R386" i="9"/>
  <c r="P386" i="9"/>
  <c r="BI385" i="9"/>
  <c r="BH385" i="9"/>
  <c r="BG385" i="9"/>
  <c r="BE385" i="9"/>
  <c r="T385" i="9"/>
  <c r="R385" i="9"/>
  <c r="P385" i="9"/>
  <c r="BI384" i="9"/>
  <c r="BH384" i="9"/>
  <c r="BG384" i="9"/>
  <c r="BE384" i="9"/>
  <c r="T384" i="9"/>
  <c r="R384" i="9"/>
  <c r="P384" i="9"/>
  <c r="BI383" i="9"/>
  <c r="BH383" i="9"/>
  <c r="BG383" i="9"/>
  <c r="BE383" i="9"/>
  <c r="T383" i="9"/>
  <c r="R383" i="9"/>
  <c r="P383" i="9"/>
  <c r="BI382" i="9"/>
  <c r="BH382" i="9"/>
  <c r="BG382" i="9"/>
  <c r="BE382" i="9"/>
  <c r="T382" i="9"/>
  <c r="R382" i="9"/>
  <c r="P382" i="9"/>
  <c r="BI381" i="9"/>
  <c r="BH381" i="9"/>
  <c r="BG381" i="9"/>
  <c r="BE381" i="9"/>
  <c r="T381" i="9"/>
  <c r="R381" i="9"/>
  <c r="P381" i="9"/>
  <c r="BI380" i="9"/>
  <c r="BH380" i="9"/>
  <c r="BG380" i="9"/>
  <c r="BE380" i="9"/>
  <c r="T380" i="9"/>
  <c r="R380" i="9"/>
  <c r="P380" i="9"/>
  <c r="BI379" i="9"/>
  <c r="BH379" i="9"/>
  <c r="BG379" i="9"/>
  <c r="BE379" i="9"/>
  <c r="T379" i="9"/>
  <c r="R379" i="9"/>
  <c r="P379" i="9"/>
  <c r="BI378" i="9"/>
  <c r="BH378" i="9"/>
  <c r="BG378" i="9"/>
  <c r="BE378" i="9"/>
  <c r="T378" i="9"/>
  <c r="R378" i="9"/>
  <c r="P378" i="9"/>
  <c r="BI377" i="9"/>
  <c r="BH377" i="9"/>
  <c r="BG377" i="9"/>
  <c r="BE377" i="9"/>
  <c r="T377" i="9"/>
  <c r="R377" i="9"/>
  <c r="P377" i="9"/>
  <c r="BI376" i="9"/>
  <c r="BH376" i="9"/>
  <c r="BG376" i="9"/>
  <c r="BE376" i="9"/>
  <c r="T376" i="9"/>
  <c r="R376" i="9"/>
  <c r="P376" i="9"/>
  <c r="BI375" i="9"/>
  <c r="BH375" i="9"/>
  <c r="BG375" i="9"/>
  <c r="BE375" i="9"/>
  <c r="T375" i="9"/>
  <c r="R375" i="9"/>
  <c r="P375" i="9"/>
  <c r="BI374" i="9"/>
  <c r="BH374" i="9"/>
  <c r="BG374" i="9"/>
  <c r="BE374" i="9"/>
  <c r="T374" i="9"/>
  <c r="R374" i="9"/>
  <c r="P374" i="9"/>
  <c r="BI373" i="9"/>
  <c r="BH373" i="9"/>
  <c r="BG373" i="9"/>
  <c r="BE373" i="9"/>
  <c r="T373" i="9"/>
  <c r="R373" i="9"/>
  <c r="P373" i="9"/>
  <c r="BI372" i="9"/>
  <c r="BH372" i="9"/>
  <c r="BG372" i="9"/>
  <c r="BE372" i="9"/>
  <c r="T372" i="9"/>
  <c r="R372" i="9"/>
  <c r="P372" i="9"/>
  <c r="BI371" i="9"/>
  <c r="BH371" i="9"/>
  <c r="BG371" i="9"/>
  <c r="BE371" i="9"/>
  <c r="T371" i="9"/>
  <c r="R371" i="9"/>
  <c r="P371" i="9"/>
  <c r="BI370" i="9"/>
  <c r="BH370" i="9"/>
  <c r="BG370" i="9"/>
  <c r="BE370" i="9"/>
  <c r="T370" i="9"/>
  <c r="R370" i="9"/>
  <c r="P370" i="9"/>
  <c r="BI369" i="9"/>
  <c r="BH369" i="9"/>
  <c r="BG369" i="9"/>
  <c r="BE369" i="9"/>
  <c r="T369" i="9"/>
  <c r="R369" i="9"/>
  <c r="P369" i="9"/>
  <c r="BI368" i="9"/>
  <c r="BH368" i="9"/>
  <c r="BG368" i="9"/>
  <c r="BE368" i="9"/>
  <c r="T368" i="9"/>
  <c r="R368" i="9"/>
  <c r="P368" i="9"/>
  <c r="BI367" i="9"/>
  <c r="BH367" i="9"/>
  <c r="BG367" i="9"/>
  <c r="BE367" i="9"/>
  <c r="T367" i="9"/>
  <c r="R367" i="9"/>
  <c r="P367" i="9"/>
  <c r="BI366" i="9"/>
  <c r="BH366" i="9"/>
  <c r="BG366" i="9"/>
  <c r="BE366" i="9"/>
  <c r="T366" i="9"/>
  <c r="R366" i="9"/>
  <c r="P366" i="9"/>
  <c r="BI365" i="9"/>
  <c r="BH365" i="9"/>
  <c r="BG365" i="9"/>
  <c r="BE365" i="9"/>
  <c r="T365" i="9"/>
  <c r="R365" i="9"/>
  <c r="P365" i="9"/>
  <c r="BI364" i="9"/>
  <c r="BH364" i="9"/>
  <c r="BG364" i="9"/>
  <c r="BE364" i="9"/>
  <c r="T364" i="9"/>
  <c r="R364" i="9"/>
  <c r="P364" i="9"/>
  <c r="BI363" i="9"/>
  <c r="BH363" i="9"/>
  <c r="BG363" i="9"/>
  <c r="BE363" i="9"/>
  <c r="T363" i="9"/>
  <c r="R363" i="9"/>
  <c r="P363" i="9"/>
  <c r="BI362" i="9"/>
  <c r="BH362" i="9"/>
  <c r="BG362" i="9"/>
  <c r="BE362" i="9"/>
  <c r="T362" i="9"/>
  <c r="R362" i="9"/>
  <c r="P362" i="9"/>
  <c r="BI361" i="9"/>
  <c r="BH361" i="9"/>
  <c r="BG361" i="9"/>
  <c r="BE361" i="9"/>
  <c r="T361" i="9"/>
  <c r="R361" i="9"/>
  <c r="P361" i="9"/>
  <c r="BI360" i="9"/>
  <c r="BH360" i="9"/>
  <c r="BG360" i="9"/>
  <c r="BE360" i="9"/>
  <c r="T360" i="9"/>
  <c r="R360" i="9"/>
  <c r="P360" i="9"/>
  <c r="BI359" i="9"/>
  <c r="BH359" i="9"/>
  <c r="BG359" i="9"/>
  <c r="BE359" i="9"/>
  <c r="T359" i="9"/>
  <c r="R359" i="9"/>
  <c r="P359" i="9"/>
  <c r="BI358" i="9"/>
  <c r="BH358" i="9"/>
  <c r="BG358" i="9"/>
  <c r="BE358" i="9"/>
  <c r="T358" i="9"/>
  <c r="R358" i="9"/>
  <c r="P358" i="9"/>
  <c r="BI357" i="9"/>
  <c r="BH357" i="9"/>
  <c r="BG357" i="9"/>
  <c r="BE357" i="9"/>
  <c r="T357" i="9"/>
  <c r="R357" i="9"/>
  <c r="P357" i="9"/>
  <c r="BI356" i="9"/>
  <c r="BH356" i="9"/>
  <c r="BG356" i="9"/>
  <c r="BE356" i="9"/>
  <c r="T356" i="9"/>
  <c r="R356" i="9"/>
  <c r="P356" i="9"/>
  <c r="BI355" i="9"/>
  <c r="BH355" i="9"/>
  <c r="BG355" i="9"/>
  <c r="BE355" i="9"/>
  <c r="T355" i="9"/>
  <c r="R355" i="9"/>
  <c r="P355" i="9"/>
  <c r="BI354" i="9"/>
  <c r="BH354" i="9"/>
  <c r="BG354" i="9"/>
  <c r="BE354" i="9"/>
  <c r="T354" i="9"/>
  <c r="R354" i="9"/>
  <c r="P354" i="9"/>
  <c r="BI353" i="9"/>
  <c r="BH353" i="9"/>
  <c r="BG353" i="9"/>
  <c r="BE353" i="9"/>
  <c r="T353" i="9"/>
  <c r="R353" i="9"/>
  <c r="P353" i="9"/>
  <c r="BI352" i="9"/>
  <c r="BH352" i="9"/>
  <c r="BG352" i="9"/>
  <c r="BE352" i="9"/>
  <c r="T352" i="9"/>
  <c r="R352" i="9"/>
  <c r="P352" i="9"/>
  <c r="BI351" i="9"/>
  <c r="BH351" i="9"/>
  <c r="BG351" i="9"/>
  <c r="BE351" i="9"/>
  <c r="T351" i="9"/>
  <c r="R351" i="9"/>
  <c r="P351" i="9"/>
  <c r="BI350" i="9"/>
  <c r="BH350" i="9"/>
  <c r="BG350" i="9"/>
  <c r="BE350" i="9"/>
  <c r="T350" i="9"/>
  <c r="R350" i="9"/>
  <c r="P350" i="9"/>
  <c r="BI349" i="9"/>
  <c r="BH349" i="9"/>
  <c r="BG349" i="9"/>
  <c r="BE349" i="9"/>
  <c r="T349" i="9"/>
  <c r="R349" i="9"/>
  <c r="P349" i="9"/>
  <c r="BI348" i="9"/>
  <c r="BH348" i="9"/>
  <c r="BG348" i="9"/>
  <c r="BE348" i="9"/>
  <c r="T348" i="9"/>
  <c r="R348" i="9"/>
  <c r="P348" i="9"/>
  <c r="BI347" i="9"/>
  <c r="BH347" i="9"/>
  <c r="BG347" i="9"/>
  <c r="BE347" i="9"/>
  <c r="T347" i="9"/>
  <c r="R347" i="9"/>
  <c r="P347" i="9"/>
  <c r="BI346" i="9"/>
  <c r="BH346" i="9"/>
  <c r="BG346" i="9"/>
  <c r="BE346" i="9"/>
  <c r="T346" i="9"/>
  <c r="R346" i="9"/>
  <c r="P346" i="9"/>
  <c r="BI345" i="9"/>
  <c r="BH345" i="9"/>
  <c r="BG345" i="9"/>
  <c r="BE345" i="9"/>
  <c r="T345" i="9"/>
  <c r="R345" i="9"/>
  <c r="P345" i="9"/>
  <c r="BI344" i="9"/>
  <c r="BH344" i="9"/>
  <c r="BG344" i="9"/>
  <c r="BE344" i="9"/>
  <c r="T344" i="9"/>
  <c r="R344" i="9"/>
  <c r="P344" i="9"/>
  <c r="BI343" i="9"/>
  <c r="BH343" i="9"/>
  <c r="BG343" i="9"/>
  <c r="BE343" i="9"/>
  <c r="T343" i="9"/>
  <c r="R343" i="9"/>
  <c r="P343" i="9"/>
  <c r="BI342" i="9"/>
  <c r="BH342" i="9"/>
  <c r="BG342" i="9"/>
  <c r="BE342" i="9"/>
  <c r="T342" i="9"/>
  <c r="R342" i="9"/>
  <c r="P342" i="9"/>
  <c r="BI341" i="9"/>
  <c r="BH341" i="9"/>
  <c r="BG341" i="9"/>
  <c r="BE341" i="9"/>
  <c r="T341" i="9"/>
  <c r="R341" i="9"/>
  <c r="P341" i="9"/>
  <c r="BI340" i="9"/>
  <c r="BH340" i="9"/>
  <c r="BG340" i="9"/>
  <c r="BE340" i="9"/>
  <c r="T340" i="9"/>
  <c r="R340" i="9"/>
  <c r="P340" i="9"/>
  <c r="BI339" i="9"/>
  <c r="BH339" i="9"/>
  <c r="BG339" i="9"/>
  <c r="BE339" i="9"/>
  <c r="T339" i="9"/>
  <c r="R339" i="9"/>
  <c r="P339" i="9"/>
  <c r="BI338" i="9"/>
  <c r="BH338" i="9"/>
  <c r="BG338" i="9"/>
  <c r="BE338" i="9"/>
  <c r="T338" i="9"/>
  <c r="R338" i="9"/>
  <c r="P338" i="9"/>
  <c r="BI337" i="9"/>
  <c r="BH337" i="9"/>
  <c r="BG337" i="9"/>
  <c r="BE337" i="9"/>
  <c r="T337" i="9"/>
  <c r="R337" i="9"/>
  <c r="P337" i="9"/>
  <c r="BI336" i="9"/>
  <c r="BH336" i="9"/>
  <c r="BG336" i="9"/>
  <c r="BE336" i="9"/>
  <c r="T336" i="9"/>
  <c r="R336" i="9"/>
  <c r="P336" i="9"/>
  <c r="BI335" i="9"/>
  <c r="BH335" i="9"/>
  <c r="BG335" i="9"/>
  <c r="BE335" i="9"/>
  <c r="T335" i="9"/>
  <c r="R335" i="9"/>
  <c r="P335" i="9"/>
  <c r="BI334" i="9"/>
  <c r="BH334" i="9"/>
  <c r="BG334" i="9"/>
  <c r="BE334" i="9"/>
  <c r="T334" i="9"/>
  <c r="R334" i="9"/>
  <c r="P334" i="9"/>
  <c r="BI333" i="9"/>
  <c r="BH333" i="9"/>
  <c r="BG333" i="9"/>
  <c r="BE333" i="9"/>
  <c r="T333" i="9"/>
  <c r="R333" i="9"/>
  <c r="P333" i="9"/>
  <c r="BI332" i="9"/>
  <c r="BH332" i="9"/>
  <c r="BG332" i="9"/>
  <c r="BE332" i="9"/>
  <c r="T332" i="9"/>
  <c r="R332" i="9"/>
  <c r="P332" i="9"/>
  <c r="BI331" i="9"/>
  <c r="BH331" i="9"/>
  <c r="BG331" i="9"/>
  <c r="BE331" i="9"/>
  <c r="T331" i="9"/>
  <c r="R331" i="9"/>
  <c r="P331" i="9"/>
  <c r="BI330" i="9"/>
  <c r="BH330" i="9"/>
  <c r="BG330" i="9"/>
  <c r="BE330" i="9"/>
  <c r="T330" i="9"/>
  <c r="R330" i="9"/>
  <c r="P330" i="9"/>
  <c r="BI329" i="9"/>
  <c r="BH329" i="9"/>
  <c r="BG329" i="9"/>
  <c r="BE329" i="9"/>
  <c r="T329" i="9"/>
  <c r="R329" i="9"/>
  <c r="P329" i="9"/>
  <c r="BI328" i="9"/>
  <c r="BH328" i="9"/>
  <c r="BG328" i="9"/>
  <c r="BE328" i="9"/>
  <c r="T328" i="9"/>
  <c r="R328" i="9"/>
  <c r="P328" i="9"/>
  <c r="BI327" i="9"/>
  <c r="BH327" i="9"/>
  <c r="BG327" i="9"/>
  <c r="BE327" i="9"/>
  <c r="T327" i="9"/>
  <c r="R327" i="9"/>
  <c r="P327" i="9"/>
  <c r="BI326" i="9"/>
  <c r="BH326" i="9"/>
  <c r="BG326" i="9"/>
  <c r="BE326" i="9"/>
  <c r="T326" i="9"/>
  <c r="R326" i="9"/>
  <c r="P326" i="9"/>
  <c r="BI325" i="9"/>
  <c r="BH325" i="9"/>
  <c r="BG325" i="9"/>
  <c r="BE325" i="9"/>
  <c r="T325" i="9"/>
  <c r="R325" i="9"/>
  <c r="P325" i="9"/>
  <c r="BI324" i="9"/>
  <c r="BH324" i="9"/>
  <c r="BG324" i="9"/>
  <c r="BE324" i="9"/>
  <c r="T324" i="9"/>
  <c r="R324" i="9"/>
  <c r="P324" i="9"/>
  <c r="BI323" i="9"/>
  <c r="BH323" i="9"/>
  <c r="BG323" i="9"/>
  <c r="BE323" i="9"/>
  <c r="T323" i="9"/>
  <c r="R323" i="9"/>
  <c r="P323" i="9"/>
  <c r="BI322" i="9"/>
  <c r="BH322" i="9"/>
  <c r="BG322" i="9"/>
  <c r="BE322" i="9"/>
  <c r="T322" i="9"/>
  <c r="R322" i="9"/>
  <c r="P322" i="9"/>
  <c r="BI321" i="9"/>
  <c r="BH321" i="9"/>
  <c r="BG321" i="9"/>
  <c r="BE321" i="9"/>
  <c r="T321" i="9"/>
  <c r="R321" i="9"/>
  <c r="P321" i="9"/>
  <c r="BI320" i="9"/>
  <c r="BH320" i="9"/>
  <c r="BG320" i="9"/>
  <c r="BE320" i="9"/>
  <c r="T320" i="9"/>
  <c r="R320" i="9"/>
  <c r="P320" i="9"/>
  <c r="BI319" i="9"/>
  <c r="BH319" i="9"/>
  <c r="BG319" i="9"/>
  <c r="BE319" i="9"/>
  <c r="T319" i="9"/>
  <c r="R319" i="9"/>
  <c r="P319" i="9"/>
  <c r="BI318" i="9"/>
  <c r="BH318" i="9"/>
  <c r="BG318" i="9"/>
  <c r="BE318" i="9"/>
  <c r="T318" i="9"/>
  <c r="R318" i="9"/>
  <c r="P318" i="9"/>
  <c r="BI317" i="9"/>
  <c r="BH317" i="9"/>
  <c r="BG317" i="9"/>
  <c r="BE317" i="9"/>
  <c r="T317" i="9"/>
  <c r="R317" i="9"/>
  <c r="P317" i="9"/>
  <c r="BI316" i="9"/>
  <c r="BH316" i="9"/>
  <c r="BG316" i="9"/>
  <c r="BE316" i="9"/>
  <c r="T316" i="9"/>
  <c r="R316" i="9"/>
  <c r="P316" i="9"/>
  <c r="BI315" i="9"/>
  <c r="BH315" i="9"/>
  <c r="BG315" i="9"/>
  <c r="BE315" i="9"/>
  <c r="T315" i="9"/>
  <c r="R315" i="9"/>
  <c r="P315" i="9"/>
  <c r="BI314" i="9"/>
  <c r="BH314" i="9"/>
  <c r="BG314" i="9"/>
  <c r="BE314" i="9"/>
  <c r="T314" i="9"/>
  <c r="R314" i="9"/>
  <c r="P314" i="9"/>
  <c r="BI312" i="9"/>
  <c r="BH312" i="9"/>
  <c r="BG312" i="9"/>
  <c r="BE312" i="9"/>
  <c r="T312" i="9"/>
  <c r="R312" i="9"/>
  <c r="P312" i="9"/>
  <c r="BI311" i="9"/>
  <c r="BH311" i="9"/>
  <c r="BG311" i="9"/>
  <c r="BE311" i="9"/>
  <c r="T311" i="9"/>
  <c r="R311" i="9"/>
  <c r="P311" i="9"/>
  <c r="BI310" i="9"/>
  <c r="BH310" i="9"/>
  <c r="BG310" i="9"/>
  <c r="BE310" i="9"/>
  <c r="T310" i="9"/>
  <c r="R310" i="9"/>
  <c r="P310" i="9"/>
  <c r="BI309" i="9"/>
  <c r="BH309" i="9"/>
  <c r="BG309" i="9"/>
  <c r="BE309" i="9"/>
  <c r="T309" i="9"/>
  <c r="R309" i="9"/>
  <c r="P309" i="9"/>
  <c r="BI308" i="9"/>
  <c r="BH308" i="9"/>
  <c r="BG308" i="9"/>
  <c r="BE308" i="9"/>
  <c r="T308" i="9"/>
  <c r="R308" i="9"/>
  <c r="P308" i="9"/>
  <c r="BI307" i="9"/>
  <c r="BH307" i="9"/>
  <c r="BG307" i="9"/>
  <c r="BE307" i="9"/>
  <c r="T307" i="9"/>
  <c r="R307" i="9"/>
  <c r="P307" i="9"/>
  <c r="BI306" i="9"/>
  <c r="BH306" i="9"/>
  <c r="BG306" i="9"/>
  <c r="BE306" i="9"/>
  <c r="T306" i="9"/>
  <c r="R306" i="9"/>
  <c r="P306" i="9"/>
  <c r="BI305" i="9"/>
  <c r="BH305" i="9"/>
  <c r="BG305" i="9"/>
  <c r="BE305" i="9"/>
  <c r="T305" i="9"/>
  <c r="R305" i="9"/>
  <c r="P305" i="9"/>
  <c r="BI304" i="9"/>
  <c r="BH304" i="9"/>
  <c r="BG304" i="9"/>
  <c r="BE304" i="9"/>
  <c r="T304" i="9"/>
  <c r="R304" i="9"/>
  <c r="P304" i="9"/>
  <c r="BI303" i="9"/>
  <c r="BH303" i="9"/>
  <c r="BG303" i="9"/>
  <c r="BE303" i="9"/>
  <c r="T303" i="9"/>
  <c r="R303" i="9"/>
  <c r="P303" i="9"/>
  <c r="BI302" i="9"/>
  <c r="BH302" i="9"/>
  <c r="BG302" i="9"/>
  <c r="BE302" i="9"/>
  <c r="T302" i="9"/>
  <c r="R302" i="9"/>
  <c r="P302" i="9"/>
  <c r="BI301" i="9"/>
  <c r="BH301" i="9"/>
  <c r="BG301" i="9"/>
  <c r="BE301" i="9"/>
  <c r="T301" i="9"/>
  <c r="R301" i="9"/>
  <c r="P301" i="9"/>
  <c r="BI300" i="9"/>
  <c r="BH300" i="9"/>
  <c r="BG300" i="9"/>
  <c r="BE300" i="9"/>
  <c r="T300" i="9"/>
  <c r="R300" i="9"/>
  <c r="P300" i="9"/>
  <c r="BI299" i="9"/>
  <c r="BH299" i="9"/>
  <c r="BG299" i="9"/>
  <c r="BE299" i="9"/>
  <c r="T299" i="9"/>
  <c r="R299" i="9"/>
  <c r="P299" i="9"/>
  <c r="BI298" i="9"/>
  <c r="BH298" i="9"/>
  <c r="BG298" i="9"/>
  <c r="BE298" i="9"/>
  <c r="T298" i="9"/>
  <c r="R298" i="9"/>
  <c r="P298" i="9"/>
  <c r="BI297" i="9"/>
  <c r="BH297" i="9"/>
  <c r="BG297" i="9"/>
  <c r="BE297" i="9"/>
  <c r="T297" i="9"/>
  <c r="R297" i="9"/>
  <c r="P297" i="9"/>
  <c r="BI296" i="9"/>
  <c r="BH296" i="9"/>
  <c r="BG296" i="9"/>
  <c r="BE296" i="9"/>
  <c r="T296" i="9"/>
  <c r="R296" i="9"/>
  <c r="P296" i="9"/>
  <c r="BI295" i="9"/>
  <c r="BH295" i="9"/>
  <c r="BG295" i="9"/>
  <c r="BE295" i="9"/>
  <c r="T295" i="9"/>
  <c r="R295" i="9"/>
  <c r="P295" i="9"/>
  <c r="BI294" i="9"/>
  <c r="BH294" i="9"/>
  <c r="BG294" i="9"/>
  <c r="BE294" i="9"/>
  <c r="T294" i="9"/>
  <c r="R294" i="9"/>
  <c r="P294" i="9"/>
  <c r="BI293" i="9"/>
  <c r="BH293" i="9"/>
  <c r="BG293" i="9"/>
  <c r="BE293" i="9"/>
  <c r="T293" i="9"/>
  <c r="R293" i="9"/>
  <c r="P293" i="9"/>
  <c r="BI292" i="9"/>
  <c r="BH292" i="9"/>
  <c r="BG292" i="9"/>
  <c r="BE292" i="9"/>
  <c r="T292" i="9"/>
  <c r="R292" i="9"/>
  <c r="P292" i="9"/>
  <c r="BI291" i="9"/>
  <c r="BH291" i="9"/>
  <c r="BG291" i="9"/>
  <c r="BE291" i="9"/>
  <c r="T291" i="9"/>
  <c r="R291" i="9"/>
  <c r="P291" i="9"/>
  <c r="BI290" i="9"/>
  <c r="BH290" i="9"/>
  <c r="BG290" i="9"/>
  <c r="BE290" i="9"/>
  <c r="T290" i="9"/>
  <c r="R290" i="9"/>
  <c r="P290" i="9"/>
  <c r="BI289" i="9"/>
  <c r="BH289" i="9"/>
  <c r="BG289" i="9"/>
  <c r="BE289" i="9"/>
  <c r="T289" i="9"/>
  <c r="R289" i="9"/>
  <c r="P289" i="9"/>
  <c r="BI288" i="9"/>
  <c r="BH288" i="9"/>
  <c r="BG288" i="9"/>
  <c r="BE288" i="9"/>
  <c r="T288" i="9"/>
  <c r="R288" i="9"/>
  <c r="P288" i="9"/>
  <c r="BI287" i="9"/>
  <c r="BH287" i="9"/>
  <c r="BG287" i="9"/>
  <c r="BE287" i="9"/>
  <c r="T287" i="9"/>
  <c r="R287" i="9"/>
  <c r="P287" i="9"/>
  <c r="BI286" i="9"/>
  <c r="BH286" i="9"/>
  <c r="BG286" i="9"/>
  <c r="BE286" i="9"/>
  <c r="T286" i="9"/>
  <c r="R286" i="9"/>
  <c r="P286" i="9"/>
  <c r="BI285" i="9"/>
  <c r="BH285" i="9"/>
  <c r="BG285" i="9"/>
  <c r="BE285" i="9"/>
  <c r="T285" i="9"/>
  <c r="R285" i="9"/>
  <c r="P285" i="9"/>
  <c r="BI284" i="9"/>
  <c r="BH284" i="9"/>
  <c r="BG284" i="9"/>
  <c r="BE284" i="9"/>
  <c r="T284" i="9"/>
  <c r="R284" i="9"/>
  <c r="P284" i="9"/>
  <c r="BI283" i="9"/>
  <c r="BH283" i="9"/>
  <c r="BG283" i="9"/>
  <c r="BE283" i="9"/>
  <c r="T283" i="9"/>
  <c r="R283" i="9"/>
  <c r="P283" i="9"/>
  <c r="BI282" i="9"/>
  <c r="BH282" i="9"/>
  <c r="BG282" i="9"/>
  <c r="BE282" i="9"/>
  <c r="T282" i="9"/>
  <c r="R282" i="9"/>
  <c r="P282" i="9"/>
  <c r="BI281" i="9"/>
  <c r="BH281" i="9"/>
  <c r="BG281" i="9"/>
  <c r="BE281" i="9"/>
  <c r="T281" i="9"/>
  <c r="R281" i="9"/>
  <c r="P281" i="9"/>
  <c r="BI280" i="9"/>
  <c r="BH280" i="9"/>
  <c r="BG280" i="9"/>
  <c r="BE280" i="9"/>
  <c r="T280" i="9"/>
  <c r="R280" i="9"/>
  <c r="P280" i="9"/>
  <c r="BI278" i="9"/>
  <c r="BH278" i="9"/>
  <c r="BG278" i="9"/>
  <c r="BE278" i="9"/>
  <c r="T278" i="9"/>
  <c r="R278" i="9"/>
  <c r="P278" i="9"/>
  <c r="BI277" i="9"/>
  <c r="BH277" i="9"/>
  <c r="BG277" i="9"/>
  <c r="BE277" i="9"/>
  <c r="T277" i="9"/>
  <c r="R277" i="9"/>
  <c r="P277" i="9"/>
  <c r="BI276" i="9"/>
  <c r="BH276" i="9"/>
  <c r="BG276" i="9"/>
  <c r="BE276" i="9"/>
  <c r="T276" i="9"/>
  <c r="R276" i="9"/>
  <c r="P276" i="9"/>
  <c r="BI275" i="9"/>
  <c r="BH275" i="9"/>
  <c r="BG275" i="9"/>
  <c r="BE275" i="9"/>
  <c r="T275" i="9"/>
  <c r="R275" i="9"/>
  <c r="P275" i="9"/>
  <c r="BI274" i="9"/>
  <c r="BH274" i="9"/>
  <c r="BG274" i="9"/>
  <c r="BE274" i="9"/>
  <c r="T274" i="9"/>
  <c r="R274" i="9"/>
  <c r="P274" i="9"/>
  <c r="BI273" i="9"/>
  <c r="BH273" i="9"/>
  <c r="BG273" i="9"/>
  <c r="BE273" i="9"/>
  <c r="T273" i="9"/>
  <c r="R273" i="9"/>
  <c r="P273" i="9"/>
  <c r="BI272" i="9"/>
  <c r="BH272" i="9"/>
  <c r="BG272" i="9"/>
  <c r="BE272" i="9"/>
  <c r="T272" i="9"/>
  <c r="R272" i="9"/>
  <c r="P272" i="9"/>
  <c r="BI271" i="9"/>
  <c r="BH271" i="9"/>
  <c r="BG271" i="9"/>
  <c r="BE271" i="9"/>
  <c r="T271" i="9"/>
  <c r="R271" i="9"/>
  <c r="P271" i="9"/>
  <c r="BI270" i="9"/>
  <c r="BH270" i="9"/>
  <c r="BG270" i="9"/>
  <c r="BE270" i="9"/>
  <c r="T270" i="9"/>
  <c r="R270" i="9"/>
  <c r="P270" i="9"/>
  <c r="BI269" i="9"/>
  <c r="BH269" i="9"/>
  <c r="BG269" i="9"/>
  <c r="BE269" i="9"/>
  <c r="T269" i="9"/>
  <c r="R269" i="9"/>
  <c r="P269" i="9"/>
  <c r="BI268" i="9"/>
  <c r="BH268" i="9"/>
  <c r="BG268" i="9"/>
  <c r="BE268" i="9"/>
  <c r="T268" i="9"/>
  <c r="R268" i="9"/>
  <c r="P268" i="9"/>
  <c r="BI267" i="9"/>
  <c r="BH267" i="9"/>
  <c r="BG267" i="9"/>
  <c r="BE267" i="9"/>
  <c r="T267" i="9"/>
  <c r="R267" i="9"/>
  <c r="P267" i="9"/>
  <c r="BI266" i="9"/>
  <c r="BH266" i="9"/>
  <c r="BG266" i="9"/>
  <c r="BE266" i="9"/>
  <c r="T266" i="9"/>
  <c r="R266" i="9"/>
  <c r="P266" i="9"/>
  <c r="BI265" i="9"/>
  <c r="BH265" i="9"/>
  <c r="BG265" i="9"/>
  <c r="BE265" i="9"/>
  <c r="T265" i="9"/>
  <c r="R265" i="9"/>
  <c r="P265" i="9"/>
  <c r="BI264" i="9"/>
  <c r="BH264" i="9"/>
  <c r="BG264" i="9"/>
  <c r="BE264" i="9"/>
  <c r="T264" i="9"/>
  <c r="R264" i="9"/>
  <c r="P264" i="9"/>
  <c r="BI263" i="9"/>
  <c r="BH263" i="9"/>
  <c r="BG263" i="9"/>
  <c r="BE263" i="9"/>
  <c r="T263" i="9"/>
  <c r="R263" i="9"/>
  <c r="P263" i="9"/>
  <c r="BI262" i="9"/>
  <c r="BH262" i="9"/>
  <c r="BG262" i="9"/>
  <c r="BE262" i="9"/>
  <c r="T262" i="9"/>
  <c r="R262" i="9"/>
  <c r="P262" i="9"/>
  <c r="BI261" i="9"/>
  <c r="BH261" i="9"/>
  <c r="BG261" i="9"/>
  <c r="BE261" i="9"/>
  <c r="T261" i="9"/>
  <c r="R261" i="9"/>
  <c r="P261" i="9"/>
  <c r="BI260" i="9"/>
  <c r="BH260" i="9"/>
  <c r="BG260" i="9"/>
  <c r="BE260" i="9"/>
  <c r="T260" i="9"/>
  <c r="R260" i="9"/>
  <c r="P260" i="9"/>
  <c r="BI259" i="9"/>
  <c r="BH259" i="9"/>
  <c r="BG259" i="9"/>
  <c r="BE259" i="9"/>
  <c r="T259" i="9"/>
  <c r="R259" i="9"/>
  <c r="P259" i="9"/>
  <c r="BI258" i="9"/>
  <c r="BH258" i="9"/>
  <c r="BG258" i="9"/>
  <c r="BE258" i="9"/>
  <c r="T258" i="9"/>
  <c r="R258" i="9"/>
  <c r="P258" i="9"/>
  <c r="BI257" i="9"/>
  <c r="BH257" i="9"/>
  <c r="BG257" i="9"/>
  <c r="BE257" i="9"/>
  <c r="T257" i="9"/>
  <c r="R257" i="9"/>
  <c r="P257" i="9"/>
  <c r="BI256" i="9"/>
  <c r="BH256" i="9"/>
  <c r="BG256" i="9"/>
  <c r="BE256" i="9"/>
  <c r="T256" i="9"/>
  <c r="R256" i="9"/>
  <c r="P256" i="9"/>
  <c r="BI255" i="9"/>
  <c r="BH255" i="9"/>
  <c r="BG255" i="9"/>
  <c r="BE255" i="9"/>
  <c r="T255" i="9"/>
  <c r="R255" i="9"/>
  <c r="P255" i="9"/>
  <c r="BI254" i="9"/>
  <c r="BH254" i="9"/>
  <c r="BG254" i="9"/>
  <c r="BE254" i="9"/>
  <c r="T254" i="9"/>
  <c r="R254" i="9"/>
  <c r="P254" i="9"/>
  <c r="BI253" i="9"/>
  <c r="BH253" i="9"/>
  <c r="BG253" i="9"/>
  <c r="BE253" i="9"/>
  <c r="T253" i="9"/>
  <c r="R253" i="9"/>
  <c r="P253" i="9"/>
  <c r="BI252" i="9"/>
  <c r="BH252" i="9"/>
  <c r="BG252" i="9"/>
  <c r="BE252" i="9"/>
  <c r="T252" i="9"/>
  <c r="R252" i="9"/>
  <c r="P252" i="9"/>
  <c r="BI251" i="9"/>
  <c r="BH251" i="9"/>
  <c r="BG251" i="9"/>
  <c r="BE251" i="9"/>
  <c r="T251" i="9"/>
  <c r="R251" i="9"/>
  <c r="P251" i="9"/>
  <c r="BI250" i="9"/>
  <c r="BH250" i="9"/>
  <c r="BG250" i="9"/>
  <c r="BE250" i="9"/>
  <c r="T250" i="9"/>
  <c r="R250" i="9"/>
  <c r="P250" i="9"/>
  <c r="BI249" i="9"/>
  <c r="BH249" i="9"/>
  <c r="BG249" i="9"/>
  <c r="BE249" i="9"/>
  <c r="T249" i="9"/>
  <c r="R249" i="9"/>
  <c r="P249" i="9"/>
  <c r="BI248" i="9"/>
  <c r="BH248" i="9"/>
  <c r="BG248" i="9"/>
  <c r="BE248" i="9"/>
  <c r="T248" i="9"/>
  <c r="R248" i="9"/>
  <c r="P248" i="9"/>
  <c r="BI247" i="9"/>
  <c r="BH247" i="9"/>
  <c r="BG247" i="9"/>
  <c r="BE247" i="9"/>
  <c r="T247" i="9"/>
  <c r="R247" i="9"/>
  <c r="P247" i="9"/>
  <c r="BI246" i="9"/>
  <c r="BH246" i="9"/>
  <c r="BG246" i="9"/>
  <c r="BE246" i="9"/>
  <c r="T246" i="9"/>
  <c r="R246" i="9"/>
  <c r="P246" i="9"/>
  <c r="BI245" i="9"/>
  <c r="BH245" i="9"/>
  <c r="BG245" i="9"/>
  <c r="BE245" i="9"/>
  <c r="T245" i="9"/>
  <c r="R245" i="9"/>
  <c r="P245" i="9"/>
  <c r="BI244" i="9"/>
  <c r="BH244" i="9"/>
  <c r="BG244" i="9"/>
  <c r="BE244" i="9"/>
  <c r="T244" i="9"/>
  <c r="R244" i="9"/>
  <c r="P244" i="9"/>
  <c r="BI243" i="9"/>
  <c r="BH243" i="9"/>
  <c r="BG243" i="9"/>
  <c r="BE243" i="9"/>
  <c r="T243" i="9"/>
  <c r="R243" i="9"/>
  <c r="P243" i="9"/>
  <c r="BI242" i="9"/>
  <c r="BH242" i="9"/>
  <c r="BG242" i="9"/>
  <c r="BE242" i="9"/>
  <c r="T242" i="9"/>
  <c r="R242" i="9"/>
  <c r="P242" i="9"/>
  <c r="BI241" i="9"/>
  <c r="BH241" i="9"/>
  <c r="BG241" i="9"/>
  <c r="BE241" i="9"/>
  <c r="T241" i="9"/>
  <c r="R241" i="9"/>
  <c r="P241" i="9"/>
  <c r="BI240" i="9"/>
  <c r="BH240" i="9"/>
  <c r="BG240" i="9"/>
  <c r="BE240" i="9"/>
  <c r="T240" i="9"/>
  <c r="R240" i="9"/>
  <c r="P240" i="9"/>
  <c r="BI239" i="9"/>
  <c r="BH239" i="9"/>
  <c r="BG239" i="9"/>
  <c r="BE239" i="9"/>
  <c r="T239" i="9"/>
  <c r="R239" i="9"/>
  <c r="P239" i="9"/>
  <c r="BI238" i="9"/>
  <c r="BH238" i="9"/>
  <c r="BG238" i="9"/>
  <c r="BE238" i="9"/>
  <c r="T238" i="9"/>
  <c r="R238" i="9"/>
  <c r="P238" i="9"/>
  <c r="BI237" i="9"/>
  <c r="BH237" i="9"/>
  <c r="BG237" i="9"/>
  <c r="BE237" i="9"/>
  <c r="T237" i="9"/>
  <c r="R237" i="9"/>
  <c r="P237" i="9"/>
  <c r="BI236" i="9"/>
  <c r="BH236" i="9"/>
  <c r="BG236" i="9"/>
  <c r="BE236" i="9"/>
  <c r="T236" i="9"/>
  <c r="R236" i="9"/>
  <c r="P236" i="9"/>
  <c r="BI235" i="9"/>
  <c r="BH235" i="9"/>
  <c r="BG235" i="9"/>
  <c r="BE235" i="9"/>
  <c r="T235" i="9"/>
  <c r="R235" i="9"/>
  <c r="P235" i="9"/>
  <c r="BI232" i="9"/>
  <c r="BH232" i="9"/>
  <c r="BG232" i="9"/>
  <c r="BE232" i="9"/>
  <c r="T232" i="9"/>
  <c r="T231" i="9"/>
  <c r="R232" i="9"/>
  <c r="R231" i="9"/>
  <c r="P232" i="9"/>
  <c r="P231" i="9" s="1"/>
  <c r="BI230" i="9"/>
  <c r="BH230" i="9"/>
  <c r="BG230" i="9"/>
  <c r="BE230" i="9"/>
  <c r="T230" i="9"/>
  <c r="R230" i="9"/>
  <c r="P230" i="9"/>
  <c r="BI229" i="9"/>
  <c r="BH229" i="9"/>
  <c r="BG229" i="9"/>
  <c r="BE229" i="9"/>
  <c r="T229" i="9"/>
  <c r="R229" i="9"/>
  <c r="P229" i="9"/>
  <c r="BI228" i="9"/>
  <c r="BH228" i="9"/>
  <c r="BG228" i="9"/>
  <c r="BE228" i="9"/>
  <c r="T228" i="9"/>
  <c r="R228" i="9"/>
  <c r="P228" i="9"/>
  <c r="BI227" i="9"/>
  <c r="BH227" i="9"/>
  <c r="BG227" i="9"/>
  <c r="BE227" i="9"/>
  <c r="T227" i="9"/>
  <c r="R227" i="9"/>
  <c r="P227" i="9"/>
  <c r="BI226" i="9"/>
  <c r="BH226" i="9"/>
  <c r="BG226" i="9"/>
  <c r="BE226" i="9"/>
  <c r="T226" i="9"/>
  <c r="R226" i="9"/>
  <c r="P226" i="9"/>
  <c r="BI225" i="9"/>
  <c r="BH225" i="9"/>
  <c r="BG225" i="9"/>
  <c r="BE225" i="9"/>
  <c r="T225" i="9"/>
  <c r="R225" i="9"/>
  <c r="P225" i="9"/>
  <c r="BI224" i="9"/>
  <c r="BH224" i="9"/>
  <c r="BG224" i="9"/>
  <c r="BE224" i="9"/>
  <c r="T224" i="9"/>
  <c r="R224" i="9"/>
  <c r="P224" i="9"/>
  <c r="BI223" i="9"/>
  <c r="BH223" i="9"/>
  <c r="BG223" i="9"/>
  <c r="BE223" i="9"/>
  <c r="T223" i="9"/>
  <c r="R223" i="9"/>
  <c r="P223" i="9"/>
  <c r="BI222" i="9"/>
  <c r="BH222" i="9"/>
  <c r="BG222" i="9"/>
  <c r="BE222" i="9"/>
  <c r="T222" i="9"/>
  <c r="R222" i="9"/>
  <c r="P222" i="9"/>
  <c r="BI220" i="9"/>
  <c r="BH220" i="9"/>
  <c r="BG220" i="9"/>
  <c r="BE220" i="9"/>
  <c r="T220" i="9"/>
  <c r="R220" i="9"/>
  <c r="P220" i="9"/>
  <c r="BI219" i="9"/>
  <c r="BH219" i="9"/>
  <c r="BG219" i="9"/>
  <c r="BE219" i="9"/>
  <c r="T219" i="9"/>
  <c r="R219" i="9"/>
  <c r="P219" i="9"/>
  <c r="BI218" i="9"/>
  <c r="BH218" i="9"/>
  <c r="BG218" i="9"/>
  <c r="BE218" i="9"/>
  <c r="T218" i="9"/>
  <c r="R218" i="9"/>
  <c r="P218" i="9"/>
  <c r="BI217" i="9"/>
  <c r="BH217" i="9"/>
  <c r="BG217" i="9"/>
  <c r="BE217" i="9"/>
  <c r="T217" i="9"/>
  <c r="R217" i="9"/>
  <c r="P217" i="9"/>
  <c r="BI216" i="9"/>
  <c r="BH216" i="9"/>
  <c r="BG216" i="9"/>
  <c r="BE216" i="9"/>
  <c r="T216" i="9"/>
  <c r="R216" i="9"/>
  <c r="P216" i="9"/>
  <c r="BI215" i="9"/>
  <c r="BH215" i="9"/>
  <c r="BG215" i="9"/>
  <c r="BE215" i="9"/>
  <c r="T215" i="9"/>
  <c r="R215" i="9"/>
  <c r="P215" i="9"/>
  <c r="BI214" i="9"/>
  <c r="BH214" i="9"/>
  <c r="BG214" i="9"/>
  <c r="BE214" i="9"/>
  <c r="T214" i="9"/>
  <c r="R214" i="9"/>
  <c r="P214" i="9"/>
  <c r="BI213" i="9"/>
  <c r="BH213" i="9"/>
  <c r="BG213" i="9"/>
  <c r="BE213" i="9"/>
  <c r="T213" i="9"/>
  <c r="R213" i="9"/>
  <c r="P213" i="9"/>
  <c r="BI212" i="9"/>
  <c r="BH212" i="9"/>
  <c r="BG212" i="9"/>
  <c r="BE212" i="9"/>
  <c r="T212" i="9"/>
  <c r="R212" i="9"/>
  <c r="P212" i="9"/>
  <c r="BI211" i="9"/>
  <c r="BH211" i="9"/>
  <c r="BG211" i="9"/>
  <c r="BE211" i="9"/>
  <c r="T211" i="9"/>
  <c r="R211" i="9"/>
  <c r="P211" i="9"/>
  <c r="BI210" i="9"/>
  <c r="BH210" i="9"/>
  <c r="BG210" i="9"/>
  <c r="BE210" i="9"/>
  <c r="T210" i="9"/>
  <c r="R210" i="9"/>
  <c r="P210" i="9"/>
  <c r="BI209" i="9"/>
  <c r="BH209" i="9"/>
  <c r="BG209" i="9"/>
  <c r="BE209" i="9"/>
  <c r="T209" i="9"/>
  <c r="R209" i="9"/>
  <c r="P209" i="9"/>
  <c r="BI208" i="9"/>
  <c r="BH208" i="9"/>
  <c r="BG208" i="9"/>
  <c r="BE208" i="9"/>
  <c r="T208" i="9"/>
  <c r="R208" i="9"/>
  <c r="P208" i="9"/>
  <c r="BI207" i="9"/>
  <c r="BH207" i="9"/>
  <c r="BG207" i="9"/>
  <c r="BE207" i="9"/>
  <c r="T207" i="9"/>
  <c r="R207" i="9"/>
  <c r="P207" i="9"/>
  <c r="BI206" i="9"/>
  <c r="BH206" i="9"/>
  <c r="BG206" i="9"/>
  <c r="BE206" i="9"/>
  <c r="T206" i="9"/>
  <c r="R206" i="9"/>
  <c r="P206" i="9"/>
  <c r="BI205" i="9"/>
  <c r="BH205" i="9"/>
  <c r="BG205" i="9"/>
  <c r="BE205" i="9"/>
  <c r="T205" i="9"/>
  <c r="R205" i="9"/>
  <c r="P205" i="9"/>
  <c r="BI204" i="9"/>
  <c r="BH204" i="9"/>
  <c r="BG204" i="9"/>
  <c r="BE204" i="9"/>
  <c r="T204" i="9"/>
  <c r="R204" i="9"/>
  <c r="P204" i="9"/>
  <c r="BI203" i="9"/>
  <c r="BH203" i="9"/>
  <c r="BG203" i="9"/>
  <c r="BE203" i="9"/>
  <c r="T203" i="9"/>
  <c r="R203" i="9"/>
  <c r="P203" i="9"/>
  <c r="BI202" i="9"/>
  <c r="BH202" i="9"/>
  <c r="BG202" i="9"/>
  <c r="BE202" i="9"/>
  <c r="T202" i="9"/>
  <c r="R202" i="9"/>
  <c r="P202" i="9"/>
  <c r="BI201" i="9"/>
  <c r="BH201" i="9"/>
  <c r="BG201" i="9"/>
  <c r="BE201" i="9"/>
  <c r="T201" i="9"/>
  <c r="R201" i="9"/>
  <c r="P201" i="9"/>
  <c r="BI200" i="9"/>
  <c r="BH200" i="9"/>
  <c r="BG200" i="9"/>
  <c r="BE200" i="9"/>
  <c r="T200" i="9"/>
  <c r="R200" i="9"/>
  <c r="P200" i="9"/>
  <c r="BI199" i="9"/>
  <c r="BH199" i="9"/>
  <c r="BG199" i="9"/>
  <c r="BE199" i="9"/>
  <c r="T199" i="9"/>
  <c r="R199" i="9"/>
  <c r="P199" i="9"/>
  <c r="BI198" i="9"/>
  <c r="BH198" i="9"/>
  <c r="BG198" i="9"/>
  <c r="BE198" i="9"/>
  <c r="T198" i="9"/>
  <c r="R198" i="9"/>
  <c r="P198" i="9"/>
  <c r="BI197" i="9"/>
  <c r="BH197" i="9"/>
  <c r="BG197" i="9"/>
  <c r="BE197" i="9"/>
  <c r="T197" i="9"/>
  <c r="R197" i="9"/>
  <c r="P197" i="9"/>
  <c r="BI196" i="9"/>
  <c r="BH196" i="9"/>
  <c r="BG196" i="9"/>
  <c r="BE196" i="9"/>
  <c r="T196" i="9"/>
  <c r="R196" i="9"/>
  <c r="P196" i="9"/>
  <c r="BI195" i="9"/>
  <c r="BH195" i="9"/>
  <c r="BG195" i="9"/>
  <c r="BE195" i="9"/>
  <c r="T195" i="9"/>
  <c r="R195" i="9"/>
  <c r="P195" i="9"/>
  <c r="BI194" i="9"/>
  <c r="BH194" i="9"/>
  <c r="BG194" i="9"/>
  <c r="BE194" i="9"/>
  <c r="T194" i="9"/>
  <c r="R194" i="9"/>
  <c r="P194" i="9"/>
  <c r="BI193" i="9"/>
  <c r="BH193" i="9"/>
  <c r="BG193" i="9"/>
  <c r="BE193" i="9"/>
  <c r="T193" i="9"/>
  <c r="R193" i="9"/>
  <c r="P193" i="9"/>
  <c r="BI192" i="9"/>
  <c r="BH192" i="9"/>
  <c r="BG192" i="9"/>
  <c r="BE192" i="9"/>
  <c r="T192" i="9"/>
  <c r="R192" i="9"/>
  <c r="P192" i="9"/>
  <c r="BI191" i="9"/>
  <c r="BH191" i="9"/>
  <c r="BG191" i="9"/>
  <c r="BE191" i="9"/>
  <c r="T191" i="9"/>
  <c r="R191" i="9"/>
  <c r="P191" i="9"/>
  <c r="BI190" i="9"/>
  <c r="BH190" i="9"/>
  <c r="BG190" i="9"/>
  <c r="BE190" i="9"/>
  <c r="T190" i="9"/>
  <c r="R190" i="9"/>
  <c r="P190" i="9"/>
  <c r="BI189" i="9"/>
  <c r="BH189" i="9"/>
  <c r="BG189" i="9"/>
  <c r="BE189" i="9"/>
  <c r="T189" i="9"/>
  <c r="R189" i="9"/>
  <c r="P189" i="9"/>
  <c r="BI188" i="9"/>
  <c r="BH188" i="9"/>
  <c r="BG188" i="9"/>
  <c r="BE188" i="9"/>
  <c r="T188" i="9"/>
  <c r="R188" i="9"/>
  <c r="P188" i="9"/>
  <c r="BI187" i="9"/>
  <c r="BH187" i="9"/>
  <c r="BG187" i="9"/>
  <c r="BE187" i="9"/>
  <c r="T187" i="9"/>
  <c r="R187" i="9"/>
  <c r="P187" i="9"/>
  <c r="BI186" i="9"/>
  <c r="BH186" i="9"/>
  <c r="BG186" i="9"/>
  <c r="BE186" i="9"/>
  <c r="T186" i="9"/>
  <c r="R186" i="9"/>
  <c r="P186" i="9"/>
  <c r="BI185" i="9"/>
  <c r="BH185" i="9"/>
  <c r="BG185" i="9"/>
  <c r="BE185" i="9"/>
  <c r="T185" i="9"/>
  <c r="R185" i="9"/>
  <c r="P185" i="9"/>
  <c r="BI184" i="9"/>
  <c r="BH184" i="9"/>
  <c r="BG184" i="9"/>
  <c r="BE184" i="9"/>
  <c r="T184" i="9"/>
  <c r="R184" i="9"/>
  <c r="P184" i="9"/>
  <c r="BI183" i="9"/>
  <c r="BH183" i="9"/>
  <c r="BG183" i="9"/>
  <c r="BE183" i="9"/>
  <c r="T183" i="9"/>
  <c r="R183" i="9"/>
  <c r="P183" i="9"/>
  <c r="BI182" i="9"/>
  <c r="BH182" i="9"/>
  <c r="BG182" i="9"/>
  <c r="BE182" i="9"/>
  <c r="T182" i="9"/>
  <c r="R182" i="9"/>
  <c r="P182" i="9"/>
  <c r="BI181" i="9"/>
  <c r="BH181" i="9"/>
  <c r="BG181" i="9"/>
  <c r="BE181" i="9"/>
  <c r="T181" i="9"/>
  <c r="R181" i="9"/>
  <c r="P181" i="9"/>
  <c r="BI180" i="9"/>
  <c r="BH180" i="9"/>
  <c r="BG180" i="9"/>
  <c r="BE180" i="9"/>
  <c r="T180" i="9"/>
  <c r="R180" i="9"/>
  <c r="P180" i="9"/>
  <c r="BI179" i="9"/>
  <c r="BH179" i="9"/>
  <c r="BG179" i="9"/>
  <c r="BE179" i="9"/>
  <c r="T179" i="9"/>
  <c r="R179" i="9"/>
  <c r="P179" i="9"/>
  <c r="BI178" i="9"/>
  <c r="BH178" i="9"/>
  <c r="BG178" i="9"/>
  <c r="BE178" i="9"/>
  <c r="T178" i="9"/>
  <c r="R178" i="9"/>
  <c r="P178" i="9"/>
  <c r="BI177" i="9"/>
  <c r="BH177" i="9"/>
  <c r="BG177" i="9"/>
  <c r="BE177" i="9"/>
  <c r="T177" i="9"/>
  <c r="R177" i="9"/>
  <c r="P177" i="9"/>
  <c r="BI176" i="9"/>
  <c r="BH176" i="9"/>
  <c r="BG176" i="9"/>
  <c r="BE176" i="9"/>
  <c r="T176" i="9"/>
  <c r="R176" i="9"/>
  <c r="P176" i="9"/>
  <c r="BI175" i="9"/>
  <c r="BH175" i="9"/>
  <c r="BG175" i="9"/>
  <c r="BE175" i="9"/>
  <c r="T175" i="9"/>
  <c r="R175" i="9"/>
  <c r="P175" i="9"/>
  <c r="BI173" i="9"/>
  <c r="BH173" i="9"/>
  <c r="BG173" i="9"/>
  <c r="BE173" i="9"/>
  <c r="T173" i="9"/>
  <c r="R173" i="9"/>
  <c r="P173" i="9"/>
  <c r="BI172" i="9"/>
  <c r="BH172" i="9"/>
  <c r="BG172" i="9"/>
  <c r="BE172" i="9"/>
  <c r="T172" i="9"/>
  <c r="R172" i="9"/>
  <c r="P172" i="9"/>
  <c r="BI171" i="9"/>
  <c r="BH171" i="9"/>
  <c r="BG171" i="9"/>
  <c r="BE171" i="9"/>
  <c r="T171" i="9"/>
  <c r="R171" i="9"/>
  <c r="P171" i="9"/>
  <c r="BI170" i="9"/>
  <c r="BH170" i="9"/>
  <c r="BG170" i="9"/>
  <c r="BE170" i="9"/>
  <c r="T170" i="9"/>
  <c r="R170" i="9"/>
  <c r="P170" i="9"/>
  <c r="BI169" i="9"/>
  <c r="BH169" i="9"/>
  <c r="BG169" i="9"/>
  <c r="BE169" i="9"/>
  <c r="T169" i="9"/>
  <c r="R169" i="9"/>
  <c r="P169" i="9"/>
  <c r="BI167" i="9"/>
  <c r="BH167" i="9"/>
  <c r="BG167" i="9"/>
  <c r="BE167" i="9"/>
  <c r="T167" i="9"/>
  <c r="R167" i="9"/>
  <c r="P167" i="9"/>
  <c r="BI166" i="9"/>
  <c r="BH166" i="9"/>
  <c r="BG166" i="9"/>
  <c r="BE166" i="9"/>
  <c r="T166" i="9"/>
  <c r="R166" i="9"/>
  <c r="P166" i="9"/>
  <c r="BI165" i="9"/>
  <c r="BH165" i="9"/>
  <c r="BG165" i="9"/>
  <c r="BE165" i="9"/>
  <c r="T165" i="9"/>
  <c r="R165" i="9"/>
  <c r="P165" i="9"/>
  <c r="BI163" i="9"/>
  <c r="BH163" i="9"/>
  <c r="BG163" i="9"/>
  <c r="BE163" i="9"/>
  <c r="T163" i="9"/>
  <c r="R163" i="9"/>
  <c r="P163" i="9"/>
  <c r="BI162" i="9"/>
  <c r="BH162" i="9"/>
  <c r="BG162" i="9"/>
  <c r="BE162" i="9"/>
  <c r="T162" i="9"/>
  <c r="R162" i="9"/>
  <c r="P162" i="9"/>
  <c r="BI161" i="9"/>
  <c r="BH161" i="9"/>
  <c r="BG161" i="9"/>
  <c r="BE161" i="9"/>
  <c r="T161" i="9"/>
  <c r="R161" i="9"/>
  <c r="P161" i="9"/>
  <c r="BI160" i="9"/>
  <c r="BH160" i="9"/>
  <c r="BG160" i="9"/>
  <c r="BE160" i="9"/>
  <c r="T160" i="9"/>
  <c r="R160" i="9"/>
  <c r="P160" i="9"/>
  <c r="BI159" i="9"/>
  <c r="BH159" i="9"/>
  <c r="BG159" i="9"/>
  <c r="BE159" i="9"/>
  <c r="T159" i="9"/>
  <c r="R159" i="9"/>
  <c r="P159" i="9"/>
  <c r="BI158" i="9"/>
  <c r="BH158" i="9"/>
  <c r="BG158" i="9"/>
  <c r="BE158" i="9"/>
  <c r="T158" i="9"/>
  <c r="R158" i="9"/>
  <c r="P158" i="9"/>
  <c r="BI157" i="9"/>
  <c r="BH157" i="9"/>
  <c r="BG157" i="9"/>
  <c r="BE157" i="9"/>
  <c r="T157" i="9"/>
  <c r="R157" i="9"/>
  <c r="P157" i="9"/>
  <c r="BI156" i="9"/>
  <c r="BH156" i="9"/>
  <c r="BG156" i="9"/>
  <c r="BE156" i="9"/>
  <c r="T156" i="9"/>
  <c r="R156" i="9"/>
  <c r="P156" i="9"/>
  <c r="BI155" i="9"/>
  <c r="BH155" i="9"/>
  <c r="BG155" i="9"/>
  <c r="BE155" i="9"/>
  <c r="T155" i="9"/>
  <c r="R155" i="9"/>
  <c r="P155" i="9"/>
  <c r="BI154" i="9"/>
  <c r="BH154" i="9"/>
  <c r="BG154" i="9"/>
  <c r="BE154" i="9"/>
  <c r="T154" i="9"/>
  <c r="R154" i="9"/>
  <c r="P154" i="9"/>
  <c r="BI153" i="9"/>
  <c r="BH153" i="9"/>
  <c r="BG153" i="9"/>
  <c r="BE153" i="9"/>
  <c r="T153" i="9"/>
  <c r="R153" i="9"/>
  <c r="P153" i="9"/>
  <c r="BI152" i="9"/>
  <c r="BH152" i="9"/>
  <c r="BG152" i="9"/>
  <c r="BE152" i="9"/>
  <c r="T152" i="9"/>
  <c r="R152" i="9"/>
  <c r="P152" i="9"/>
  <c r="BI151" i="9"/>
  <c r="BH151" i="9"/>
  <c r="BG151" i="9"/>
  <c r="BE151" i="9"/>
  <c r="T151" i="9"/>
  <c r="R151" i="9"/>
  <c r="P151" i="9"/>
  <c r="BI150" i="9"/>
  <c r="BH150" i="9"/>
  <c r="BG150" i="9"/>
  <c r="BE150" i="9"/>
  <c r="T150" i="9"/>
  <c r="R150" i="9"/>
  <c r="P150" i="9"/>
  <c r="BI149" i="9"/>
  <c r="BH149" i="9"/>
  <c r="BG149" i="9"/>
  <c r="BE149" i="9"/>
  <c r="T149" i="9"/>
  <c r="R149" i="9"/>
  <c r="P149" i="9"/>
  <c r="BI148" i="9"/>
  <c r="BH148" i="9"/>
  <c r="BG148" i="9"/>
  <c r="BE148" i="9"/>
  <c r="T148" i="9"/>
  <c r="R148" i="9"/>
  <c r="P148" i="9"/>
  <c r="BI147" i="9"/>
  <c r="BH147" i="9"/>
  <c r="BG147" i="9"/>
  <c r="BE147" i="9"/>
  <c r="T147" i="9"/>
  <c r="R147" i="9"/>
  <c r="P147" i="9"/>
  <c r="BI146" i="9"/>
  <c r="BH146" i="9"/>
  <c r="BG146" i="9"/>
  <c r="BE146" i="9"/>
  <c r="T146" i="9"/>
  <c r="R146" i="9"/>
  <c r="P146" i="9"/>
  <c r="BI145" i="9"/>
  <c r="BH145" i="9"/>
  <c r="BG145" i="9"/>
  <c r="BE145" i="9"/>
  <c r="T145" i="9"/>
  <c r="R145" i="9"/>
  <c r="P145" i="9"/>
  <c r="BI144" i="9"/>
  <c r="BH144" i="9"/>
  <c r="BG144" i="9"/>
  <c r="BE144" i="9"/>
  <c r="T144" i="9"/>
  <c r="R144" i="9"/>
  <c r="P144" i="9"/>
  <c r="BI143" i="9"/>
  <c r="BH143" i="9"/>
  <c r="BG143" i="9"/>
  <c r="BE143" i="9"/>
  <c r="T143" i="9"/>
  <c r="R143" i="9"/>
  <c r="P143" i="9"/>
  <c r="F136" i="9"/>
  <c r="F134" i="9"/>
  <c r="E132" i="9"/>
  <c r="F93" i="9"/>
  <c r="F91" i="9"/>
  <c r="E89" i="9"/>
  <c r="J26" i="9"/>
  <c r="E26" i="9"/>
  <c r="J94" i="9" s="1"/>
  <c r="J25" i="9"/>
  <c r="J23" i="9"/>
  <c r="E23" i="9"/>
  <c r="J93" i="9" s="1"/>
  <c r="J22" i="9"/>
  <c r="J20" i="9"/>
  <c r="E20" i="9"/>
  <c r="F137" i="9" s="1"/>
  <c r="J19" i="9"/>
  <c r="J14" i="9"/>
  <c r="J91" i="9" s="1"/>
  <c r="E7" i="9"/>
  <c r="E85" i="9" s="1"/>
  <c r="J39" i="8"/>
  <c r="J38" i="8"/>
  <c r="AY103" i="1" s="1"/>
  <c r="J37" i="8"/>
  <c r="AX103" i="1" s="1"/>
  <c r="BI938" i="8"/>
  <c r="BH938" i="8"/>
  <c r="BG938" i="8"/>
  <c r="BE938" i="8"/>
  <c r="BK938" i="8"/>
  <c r="J938" i="8" s="1"/>
  <c r="BF938" i="8" s="1"/>
  <c r="BI937" i="8"/>
  <c r="BH937" i="8"/>
  <c r="BG937" i="8"/>
  <c r="BE937" i="8"/>
  <c r="BK937" i="8"/>
  <c r="J937" i="8" s="1"/>
  <c r="BF937" i="8" s="1"/>
  <c r="BI936" i="8"/>
  <c r="BH936" i="8"/>
  <c r="BG936" i="8"/>
  <c r="BE936" i="8"/>
  <c r="BK936" i="8"/>
  <c r="J936" i="8" s="1"/>
  <c r="BF936" i="8" s="1"/>
  <c r="BI935" i="8"/>
  <c r="BH935" i="8"/>
  <c r="BG935" i="8"/>
  <c r="BE935" i="8"/>
  <c r="BK935" i="8"/>
  <c r="J935" i="8" s="1"/>
  <c r="BF935" i="8" s="1"/>
  <c r="BI934" i="8"/>
  <c r="BH934" i="8"/>
  <c r="BG934" i="8"/>
  <c r="BE934" i="8"/>
  <c r="BK934" i="8"/>
  <c r="J934" i="8" s="1"/>
  <c r="BF934" i="8" s="1"/>
  <c r="BI932" i="8"/>
  <c r="BH932" i="8"/>
  <c r="BG932" i="8"/>
  <c r="BE932" i="8"/>
  <c r="T932" i="8"/>
  <c r="R932" i="8"/>
  <c r="P932" i="8"/>
  <c r="BI931" i="8"/>
  <c r="BH931" i="8"/>
  <c r="BG931" i="8"/>
  <c r="BE931" i="8"/>
  <c r="T931" i="8"/>
  <c r="R931" i="8"/>
  <c r="P931" i="8"/>
  <c r="BI929" i="8"/>
  <c r="BH929" i="8"/>
  <c r="BG929" i="8"/>
  <c r="BE929" i="8"/>
  <c r="T929" i="8"/>
  <c r="T928" i="8"/>
  <c r="R929" i="8"/>
  <c r="R928" i="8" s="1"/>
  <c r="P929" i="8"/>
  <c r="P928" i="8" s="1"/>
  <c r="BI927" i="8"/>
  <c r="BH927" i="8"/>
  <c r="BG927" i="8"/>
  <c r="BE927" i="8"/>
  <c r="T927" i="8"/>
  <c r="R927" i="8"/>
  <c r="P927" i="8"/>
  <c r="BI926" i="8"/>
  <c r="BH926" i="8"/>
  <c r="BG926" i="8"/>
  <c r="BE926" i="8"/>
  <c r="T926" i="8"/>
  <c r="R926" i="8"/>
  <c r="P926" i="8"/>
  <c r="BI925" i="8"/>
  <c r="BH925" i="8"/>
  <c r="BG925" i="8"/>
  <c r="BE925" i="8"/>
  <c r="T925" i="8"/>
  <c r="R925" i="8"/>
  <c r="P925" i="8"/>
  <c r="BI924" i="8"/>
  <c r="BH924" i="8"/>
  <c r="BG924" i="8"/>
  <c r="BE924" i="8"/>
  <c r="T924" i="8"/>
  <c r="R924" i="8"/>
  <c r="P924" i="8"/>
  <c r="BI923" i="8"/>
  <c r="BH923" i="8"/>
  <c r="BG923" i="8"/>
  <c r="BE923" i="8"/>
  <c r="T923" i="8"/>
  <c r="R923" i="8"/>
  <c r="P923" i="8"/>
  <c r="BI922" i="8"/>
  <c r="BH922" i="8"/>
  <c r="BG922" i="8"/>
  <c r="BE922" i="8"/>
  <c r="T922" i="8"/>
  <c r="R922" i="8"/>
  <c r="P922" i="8"/>
  <c r="BI919" i="8"/>
  <c r="BH919" i="8"/>
  <c r="BG919" i="8"/>
  <c r="BE919" i="8"/>
  <c r="T919" i="8"/>
  <c r="R919" i="8"/>
  <c r="P919" i="8"/>
  <c r="BI918" i="8"/>
  <c r="BH918" i="8"/>
  <c r="BG918" i="8"/>
  <c r="BE918" i="8"/>
  <c r="T918" i="8"/>
  <c r="R918" i="8"/>
  <c r="P918" i="8"/>
  <c r="BI917" i="8"/>
  <c r="BH917" i="8"/>
  <c r="BG917" i="8"/>
  <c r="BE917" i="8"/>
  <c r="T917" i="8"/>
  <c r="R917" i="8"/>
  <c r="P917" i="8"/>
  <c r="BI915" i="8"/>
  <c r="BH915" i="8"/>
  <c r="BG915" i="8"/>
  <c r="BE915" i="8"/>
  <c r="T915" i="8"/>
  <c r="R915" i="8"/>
  <c r="P915" i="8"/>
  <c r="BI914" i="8"/>
  <c r="BH914" i="8"/>
  <c r="BG914" i="8"/>
  <c r="BE914" i="8"/>
  <c r="T914" i="8"/>
  <c r="R914" i="8"/>
  <c r="P914" i="8"/>
  <c r="BI913" i="8"/>
  <c r="BH913" i="8"/>
  <c r="BG913" i="8"/>
  <c r="BE913" i="8"/>
  <c r="T913" i="8"/>
  <c r="R913" i="8"/>
  <c r="P913" i="8"/>
  <c r="BI912" i="8"/>
  <c r="BH912" i="8"/>
  <c r="BG912" i="8"/>
  <c r="BE912" i="8"/>
  <c r="T912" i="8"/>
  <c r="R912" i="8"/>
  <c r="P912" i="8"/>
  <c r="BI910" i="8"/>
  <c r="BH910" i="8"/>
  <c r="BG910" i="8"/>
  <c r="BE910" i="8"/>
  <c r="T910" i="8"/>
  <c r="R910" i="8"/>
  <c r="P910" i="8"/>
  <c r="BI909" i="8"/>
  <c r="BH909" i="8"/>
  <c r="BG909" i="8"/>
  <c r="BE909" i="8"/>
  <c r="T909" i="8"/>
  <c r="R909" i="8"/>
  <c r="P909" i="8"/>
  <c r="BI908" i="8"/>
  <c r="BH908" i="8"/>
  <c r="BG908" i="8"/>
  <c r="BE908" i="8"/>
  <c r="T908" i="8"/>
  <c r="R908" i="8"/>
  <c r="P908" i="8"/>
  <c r="BI906" i="8"/>
  <c r="BH906" i="8"/>
  <c r="BG906" i="8"/>
  <c r="BE906" i="8"/>
  <c r="T906" i="8"/>
  <c r="R906" i="8"/>
  <c r="P906" i="8"/>
  <c r="BI905" i="8"/>
  <c r="BH905" i="8"/>
  <c r="BG905" i="8"/>
  <c r="BE905" i="8"/>
  <c r="T905" i="8"/>
  <c r="R905" i="8"/>
  <c r="P905" i="8"/>
  <c r="BI904" i="8"/>
  <c r="BH904" i="8"/>
  <c r="BG904" i="8"/>
  <c r="BE904" i="8"/>
  <c r="T904" i="8"/>
  <c r="R904" i="8"/>
  <c r="P904" i="8"/>
  <c r="BI903" i="8"/>
  <c r="BH903" i="8"/>
  <c r="BG903" i="8"/>
  <c r="BE903" i="8"/>
  <c r="T903" i="8"/>
  <c r="R903" i="8"/>
  <c r="P903" i="8"/>
  <c r="BI902" i="8"/>
  <c r="BH902" i="8"/>
  <c r="BG902" i="8"/>
  <c r="BE902" i="8"/>
  <c r="T902" i="8"/>
  <c r="R902" i="8"/>
  <c r="P902" i="8"/>
  <c r="BI901" i="8"/>
  <c r="BH901" i="8"/>
  <c r="BG901" i="8"/>
  <c r="BE901" i="8"/>
  <c r="T901" i="8"/>
  <c r="R901" i="8"/>
  <c r="P901" i="8"/>
  <c r="BI900" i="8"/>
  <c r="BH900" i="8"/>
  <c r="BG900" i="8"/>
  <c r="BE900" i="8"/>
  <c r="T900" i="8"/>
  <c r="R900" i="8"/>
  <c r="P900" i="8"/>
  <c r="BI899" i="8"/>
  <c r="BH899" i="8"/>
  <c r="BG899" i="8"/>
  <c r="BE899" i="8"/>
  <c r="T899" i="8"/>
  <c r="R899" i="8"/>
  <c r="P899" i="8"/>
  <c r="BI898" i="8"/>
  <c r="BH898" i="8"/>
  <c r="BG898" i="8"/>
  <c r="BE898" i="8"/>
  <c r="T898" i="8"/>
  <c r="R898" i="8"/>
  <c r="P898" i="8"/>
  <c r="BI896" i="8"/>
  <c r="BH896" i="8"/>
  <c r="BG896" i="8"/>
  <c r="BE896" i="8"/>
  <c r="T896" i="8"/>
  <c r="R896" i="8"/>
  <c r="P896" i="8"/>
  <c r="BI895" i="8"/>
  <c r="BH895" i="8"/>
  <c r="BG895" i="8"/>
  <c r="BE895" i="8"/>
  <c r="T895" i="8"/>
  <c r="R895" i="8"/>
  <c r="P895" i="8"/>
  <c r="BI894" i="8"/>
  <c r="BH894" i="8"/>
  <c r="BG894" i="8"/>
  <c r="BE894" i="8"/>
  <c r="T894" i="8"/>
  <c r="R894" i="8"/>
  <c r="P894" i="8"/>
  <c r="BI893" i="8"/>
  <c r="BH893" i="8"/>
  <c r="BG893" i="8"/>
  <c r="BE893" i="8"/>
  <c r="T893" i="8"/>
  <c r="R893" i="8"/>
  <c r="P893" i="8"/>
  <c r="BI892" i="8"/>
  <c r="BH892" i="8"/>
  <c r="BG892" i="8"/>
  <c r="BE892" i="8"/>
  <c r="T892" i="8"/>
  <c r="R892" i="8"/>
  <c r="P892" i="8"/>
  <c r="BI890" i="8"/>
  <c r="BH890" i="8"/>
  <c r="BG890" i="8"/>
  <c r="BE890" i="8"/>
  <c r="T890" i="8"/>
  <c r="R890" i="8"/>
  <c r="P890" i="8"/>
  <c r="BI889" i="8"/>
  <c r="BH889" i="8"/>
  <c r="BG889" i="8"/>
  <c r="BE889" i="8"/>
  <c r="T889" i="8"/>
  <c r="R889" i="8"/>
  <c r="P889" i="8"/>
  <c r="BI888" i="8"/>
  <c r="BH888" i="8"/>
  <c r="BG888" i="8"/>
  <c r="BE888" i="8"/>
  <c r="T888" i="8"/>
  <c r="R888" i="8"/>
  <c r="P888" i="8"/>
  <c r="BI887" i="8"/>
  <c r="BH887" i="8"/>
  <c r="BG887" i="8"/>
  <c r="BE887" i="8"/>
  <c r="T887" i="8"/>
  <c r="R887" i="8"/>
  <c r="P887" i="8"/>
  <c r="BI886" i="8"/>
  <c r="BH886" i="8"/>
  <c r="BG886" i="8"/>
  <c r="BE886" i="8"/>
  <c r="T886" i="8"/>
  <c r="R886" i="8"/>
  <c r="P886" i="8"/>
  <c r="BI885" i="8"/>
  <c r="BH885" i="8"/>
  <c r="BG885" i="8"/>
  <c r="BE885" i="8"/>
  <c r="T885" i="8"/>
  <c r="R885" i="8"/>
  <c r="P885" i="8"/>
  <c r="BI884" i="8"/>
  <c r="BH884" i="8"/>
  <c r="BG884" i="8"/>
  <c r="BE884" i="8"/>
  <c r="T884" i="8"/>
  <c r="R884" i="8"/>
  <c r="P884" i="8"/>
  <c r="BI883" i="8"/>
  <c r="BH883" i="8"/>
  <c r="BG883" i="8"/>
  <c r="BE883" i="8"/>
  <c r="T883" i="8"/>
  <c r="R883" i="8"/>
  <c r="P883" i="8"/>
  <c r="BI882" i="8"/>
  <c r="BH882" i="8"/>
  <c r="BG882" i="8"/>
  <c r="BE882" i="8"/>
  <c r="T882" i="8"/>
  <c r="R882" i="8"/>
  <c r="P882" i="8"/>
  <c r="BI881" i="8"/>
  <c r="BH881" i="8"/>
  <c r="BG881" i="8"/>
  <c r="BE881" i="8"/>
  <c r="T881" i="8"/>
  <c r="R881" i="8"/>
  <c r="P881" i="8"/>
  <c r="BI880" i="8"/>
  <c r="BH880" i="8"/>
  <c r="BG880" i="8"/>
  <c r="BE880" i="8"/>
  <c r="T880" i="8"/>
  <c r="R880" i="8"/>
  <c r="P880" i="8"/>
  <c r="BI879" i="8"/>
  <c r="BH879" i="8"/>
  <c r="BG879" i="8"/>
  <c r="BE879" i="8"/>
  <c r="T879" i="8"/>
  <c r="R879" i="8"/>
  <c r="P879" i="8"/>
  <c r="BI878" i="8"/>
  <c r="BH878" i="8"/>
  <c r="BG878" i="8"/>
  <c r="BE878" i="8"/>
  <c r="T878" i="8"/>
  <c r="R878" i="8"/>
  <c r="P878" i="8"/>
  <c r="BI877" i="8"/>
  <c r="BH877" i="8"/>
  <c r="BG877" i="8"/>
  <c r="BE877" i="8"/>
  <c r="T877" i="8"/>
  <c r="R877" i="8"/>
  <c r="P877" i="8"/>
  <c r="BI876" i="8"/>
  <c r="BH876" i="8"/>
  <c r="BG876" i="8"/>
  <c r="BE876" i="8"/>
  <c r="T876" i="8"/>
  <c r="R876" i="8"/>
  <c r="P876" i="8"/>
  <c r="BI874" i="8"/>
  <c r="BH874" i="8"/>
  <c r="BG874" i="8"/>
  <c r="BE874" i="8"/>
  <c r="T874" i="8"/>
  <c r="R874" i="8"/>
  <c r="P874" i="8"/>
  <c r="BI873" i="8"/>
  <c r="BH873" i="8"/>
  <c r="BG873" i="8"/>
  <c r="BE873" i="8"/>
  <c r="T873" i="8"/>
  <c r="R873" i="8"/>
  <c r="P873" i="8"/>
  <c r="BI872" i="8"/>
  <c r="BH872" i="8"/>
  <c r="BG872" i="8"/>
  <c r="BE872" i="8"/>
  <c r="T872" i="8"/>
  <c r="R872" i="8"/>
  <c r="P872" i="8"/>
  <c r="BI871" i="8"/>
  <c r="BH871" i="8"/>
  <c r="BG871" i="8"/>
  <c r="BE871" i="8"/>
  <c r="T871" i="8"/>
  <c r="R871" i="8"/>
  <c r="P871" i="8"/>
  <c r="BI870" i="8"/>
  <c r="BH870" i="8"/>
  <c r="BG870" i="8"/>
  <c r="BE870" i="8"/>
  <c r="T870" i="8"/>
  <c r="R870" i="8"/>
  <c r="P870" i="8"/>
  <c r="BI868" i="8"/>
  <c r="BH868" i="8"/>
  <c r="BG868" i="8"/>
  <c r="BE868" i="8"/>
  <c r="T868" i="8"/>
  <c r="R868" i="8"/>
  <c r="P868" i="8"/>
  <c r="BI867" i="8"/>
  <c r="BH867" i="8"/>
  <c r="BG867" i="8"/>
  <c r="BE867" i="8"/>
  <c r="T867" i="8"/>
  <c r="R867" i="8"/>
  <c r="P867" i="8"/>
  <c r="BI866" i="8"/>
  <c r="BH866" i="8"/>
  <c r="BG866" i="8"/>
  <c r="BE866" i="8"/>
  <c r="T866" i="8"/>
  <c r="R866" i="8"/>
  <c r="P866" i="8"/>
  <c r="BI865" i="8"/>
  <c r="BH865" i="8"/>
  <c r="BG865" i="8"/>
  <c r="BE865" i="8"/>
  <c r="T865" i="8"/>
  <c r="R865" i="8"/>
  <c r="P865" i="8"/>
  <c r="BI864" i="8"/>
  <c r="BH864" i="8"/>
  <c r="BG864" i="8"/>
  <c r="BE864" i="8"/>
  <c r="T864" i="8"/>
  <c r="R864" i="8"/>
  <c r="P864" i="8"/>
  <c r="BI863" i="8"/>
  <c r="BH863" i="8"/>
  <c r="BG863" i="8"/>
  <c r="BE863" i="8"/>
  <c r="T863" i="8"/>
  <c r="R863" i="8"/>
  <c r="P863" i="8"/>
  <c r="BI862" i="8"/>
  <c r="BH862" i="8"/>
  <c r="BG862" i="8"/>
  <c r="BE862" i="8"/>
  <c r="T862" i="8"/>
  <c r="R862" i="8"/>
  <c r="P862" i="8"/>
  <c r="BI861" i="8"/>
  <c r="BH861" i="8"/>
  <c r="BG861" i="8"/>
  <c r="BE861" i="8"/>
  <c r="T861" i="8"/>
  <c r="R861" i="8"/>
  <c r="P861" i="8"/>
  <c r="BI860" i="8"/>
  <c r="BH860" i="8"/>
  <c r="BG860" i="8"/>
  <c r="BE860" i="8"/>
  <c r="T860" i="8"/>
  <c r="R860" i="8"/>
  <c r="P860" i="8"/>
  <c r="BI859" i="8"/>
  <c r="BH859" i="8"/>
  <c r="BG859" i="8"/>
  <c r="BE859" i="8"/>
  <c r="T859" i="8"/>
  <c r="R859" i="8"/>
  <c r="P859" i="8"/>
  <c r="BI858" i="8"/>
  <c r="BH858" i="8"/>
  <c r="BG858" i="8"/>
  <c r="BE858" i="8"/>
  <c r="T858" i="8"/>
  <c r="R858" i="8"/>
  <c r="P858" i="8"/>
  <c r="BI857" i="8"/>
  <c r="BH857" i="8"/>
  <c r="BG857" i="8"/>
  <c r="BE857" i="8"/>
  <c r="T857" i="8"/>
  <c r="R857" i="8"/>
  <c r="P857" i="8"/>
  <c r="BI856" i="8"/>
  <c r="BH856" i="8"/>
  <c r="BG856" i="8"/>
  <c r="BE856" i="8"/>
  <c r="T856" i="8"/>
  <c r="R856" i="8"/>
  <c r="P856" i="8"/>
  <c r="BI855" i="8"/>
  <c r="BH855" i="8"/>
  <c r="BG855" i="8"/>
  <c r="BE855" i="8"/>
  <c r="T855" i="8"/>
  <c r="R855" i="8"/>
  <c r="P855" i="8"/>
  <c r="BI854" i="8"/>
  <c r="BH854" i="8"/>
  <c r="BG854" i="8"/>
  <c r="BE854" i="8"/>
  <c r="T854" i="8"/>
  <c r="R854" i="8"/>
  <c r="P854" i="8"/>
  <c r="BI853" i="8"/>
  <c r="BH853" i="8"/>
  <c r="BG853" i="8"/>
  <c r="BE853" i="8"/>
  <c r="T853" i="8"/>
  <c r="R853" i="8"/>
  <c r="P853" i="8"/>
  <c r="BI852" i="8"/>
  <c r="BH852" i="8"/>
  <c r="BG852" i="8"/>
  <c r="BE852" i="8"/>
  <c r="T852" i="8"/>
  <c r="R852" i="8"/>
  <c r="P852" i="8"/>
  <c r="BI851" i="8"/>
  <c r="BH851" i="8"/>
  <c r="BG851" i="8"/>
  <c r="BE851" i="8"/>
  <c r="T851" i="8"/>
  <c r="R851" i="8"/>
  <c r="P851" i="8"/>
  <c r="BI850" i="8"/>
  <c r="BH850" i="8"/>
  <c r="BG850" i="8"/>
  <c r="BE850" i="8"/>
  <c r="T850" i="8"/>
  <c r="R850" i="8"/>
  <c r="P850" i="8"/>
  <c r="BI849" i="8"/>
  <c r="BH849" i="8"/>
  <c r="BG849" i="8"/>
  <c r="BE849" i="8"/>
  <c r="T849" i="8"/>
  <c r="R849" i="8"/>
  <c r="P849" i="8"/>
  <c r="BI848" i="8"/>
  <c r="BH848" i="8"/>
  <c r="BG848" i="8"/>
  <c r="BE848" i="8"/>
  <c r="T848" i="8"/>
  <c r="R848" i="8"/>
  <c r="P848" i="8"/>
  <c r="BI847" i="8"/>
  <c r="BH847" i="8"/>
  <c r="BG847" i="8"/>
  <c r="BE847" i="8"/>
  <c r="T847" i="8"/>
  <c r="R847" i="8"/>
  <c r="P847" i="8"/>
  <c r="BI846" i="8"/>
  <c r="BH846" i="8"/>
  <c r="BG846" i="8"/>
  <c r="BE846" i="8"/>
  <c r="T846" i="8"/>
  <c r="R846" i="8"/>
  <c r="P846" i="8"/>
  <c r="BI845" i="8"/>
  <c r="BH845" i="8"/>
  <c r="BG845" i="8"/>
  <c r="BE845" i="8"/>
  <c r="T845" i="8"/>
  <c r="R845" i="8"/>
  <c r="P845" i="8"/>
  <c r="BI844" i="8"/>
  <c r="BH844" i="8"/>
  <c r="BG844" i="8"/>
  <c r="BE844" i="8"/>
  <c r="T844" i="8"/>
  <c r="R844" i="8"/>
  <c r="P844" i="8"/>
  <c r="BI843" i="8"/>
  <c r="BH843" i="8"/>
  <c r="BG843" i="8"/>
  <c r="BE843" i="8"/>
  <c r="T843" i="8"/>
  <c r="R843" i="8"/>
  <c r="P843" i="8"/>
  <c r="BI842" i="8"/>
  <c r="BH842" i="8"/>
  <c r="BG842" i="8"/>
  <c r="BE842" i="8"/>
  <c r="T842" i="8"/>
  <c r="R842" i="8"/>
  <c r="P842" i="8"/>
  <c r="BI841" i="8"/>
  <c r="BH841" i="8"/>
  <c r="BG841" i="8"/>
  <c r="BE841" i="8"/>
  <c r="T841" i="8"/>
  <c r="R841" i="8"/>
  <c r="P841" i="8"/>
  <c r="BI840" i="8"/>
  <c r="BH840" i="8"/>
  <c r="BG840" i="8"/>
  <c r="BE840" i="8"/>
  <c r="T840" i="8"/>
  <c r="R840" i="8"/>
  <c r="P840" i="8"/>
  <c r="BI839" i="8"/>
  <c r="BH839" i="8"/>
  <c r="BG839" i="8"/>
  <c r="BE839" i="8"/>
  <c r="T839" i="8"/>
  <c r="R839" i="8"/>
  <c r="P839" i="8"/>
  <c r="BI838" i="8"/>
  <c r="BH838" i="8"/>
  <c r="BG838" i="8"/>
  <c r="BE838" i="8"/>
  <c r="T838" i="8"/>
  <c r="R838" i="8"/>
  <c r="P838" i="8"/>
  <c r="BI837" i="8"/>
  <c r="BH837" i="8"/>
  <c r="BG837" i="8"/>
  <c r="BE837" i="8"/>
  <c r="T837" i="8"/>
  <c r="R837" i="8"/>
  <c r="P837" i="8"/>
  <c r="BI836" i="8"/>
  <c r="BH836" i="8"/>
  <c r="BG836" i="8"/>
  <c r="BE836" i="8"/>
  <c r="T836" i="8"/>
  <c r="R836" i="8"/>
  <c r="P836" i="8"/>
  <c r="BI835" i="8"/>
  <c r="BH835" i="8"/>
  <c r="BG835" i="8"/>
  <c r="BE835" i="8"/>
  <c r="T835" i="8"/>
  <c r="R835" i="8"/>
  <c r="P835" i="8"/>
  <c r="BI834" i="8"/>
  <c r="BH834" i="8"/>
  <c r="BG834" i="8"/>
  <c r="BE834" i="8"/>
  <c r="T834" i="8"/>
  <c r="R834" i="8"/>
  <c r="P834" i="8"/>
  <c r="BI833" i="8"/>
  <c r="BH833" i="8"/>
  <c r="BG833" i="8"/>
  <c r="BE833" i="8"/>
  <c r="T833" i="8"/>
  <c r="R833" i="8"/>
  <c r="P833" i="8"/>
  <c r="BI832" i="8"/>
  <c r="BH832" i="8"/>
  <c r="BG832" i="8"/>
  <c r="BE832" i="8"/>
  <c r="T832" i="8"/>
  <c r="R832" i="8"/>
  <c r="P832" i="8"/>
  <c r="BI831" i="8"/>
  <c r="BH831" i="8"/>
  <c r="BG831" i="8"/>
  <c r="BE831" i="8"/>
  <c r="T831" i="8"/>
  <c r="R831" i="8"/>
  <c r="P831" i="8"/>
  <c r="BI830" i="8"/>
  <c r="BH830" i="8"/>
  <c r="BG830" i="8"/>
  <c r="BE830" i="8"/>
  <c r="T830" i="8"/>
  <c r="R830" i="8"/>
  <c r="P830" i="8"/>
  <c r="BI829" i="8"/>
  <c r="BH829" i="8"/>
  <c r="BG829" i="8"/>
  <c r="BE829" i="8"/>
  <c r="T829" i="8"/>
  <c r="R829" i="8"/>
  <c r="P829" i="8"/>
  <c r="BI828" i="8"/>
  <c r="BH828" i="8"/>
  <c r="BG828" i="8"/>
  <c r="BE828" i="8"/>
  <c r="T828" i="8"/>
  <c r="R828" i="8"/>
  <c r="P828" i="8"/>
  <c r="BI827" i="8"/>
  <c r="BH827" i="8"/>
  <c r="BG827" i="8"/>
  <c r="BE827" i="8"/>
  <c r="T827" i="8"/>
  <c r="R827" i="8"/>
  <c r="P827" i="8"/>
  <c r="BI826" i="8"/>
  <c r="BH826" i="8"/>
  <c r="BG826" i="8"/>
  <c r="BE826" i="8"/>
  <c r="T826" i="8"/>
  <c r="R826" i="8"/>
  <c r="P826" i="8"/>
  <c r="BI825" i="8"/>
  <c r="BH825" i="8"/>
  <c r="BG825" i="8"/>
  <c r="BE825" i="8"/>
  <c r="T825" i="8"/>
  <c r="R825" i="8"/>
  <c r="P825" i="8"/>
  <c r="BI824" i="8"/>
  <c r="BH824" i="8"/>
  <c r="BG824" i="8"/>
  <c r="BE824" i="8"/>
  <c r="T824" i="8"/>
  <c r="R824" i="8"/>
  <c r="P824" i="8"/>
  <c r="BI823" i="8"/>
  <c r="BH823" i="8"/>
  <c r="BG823" i="8"/>
  <c r="BE823" i="8"/>
  <c r="T823" i="8"/>
  <c r="R823" i="8"/>
  <c r="P823" i="8"/>
  <c r="BI822" i="8"/>
  <c r="BH822" i="8"/>
  <c r="BG822" i="8"/>
  <c r="BE822" i="8"/>
  <c r="T822" i="8"/>
  <c r="R822" i="8"/>
  <c r="P822" i="8"/>
  <c r="BI821" i="8"/>
  <c r="BH821" i="8"/>
  <c r="BG821" i="8"/>
  <c r="BE821" i="8"/>
  <c r="T821" i="8"/>
  <c r="R821" i="8"/>
  <c r="P821" i="8"/>
  <c r="BI820" i="8"/>
  <c r="BH820" i="8"/>
  <c r="BG820" i="8"/>
  <c r="BE820" i="8"/>
  <c r="T820" i="8"/>
  <c r="R820" i="8"/>
  <c r="P820" i="8"/>
  <c r="BI819" i="8"/>
  <c r="BH819" i="8"/>
  <c r="BG819" i="8"/>
  <c r="BE819" i="8"/>
  <c r="T819" i="8"/>
  <c r="R819" i="8"/>
  <c r="P819" i="8"/>
  <c r="BI818" i="8"/>
  <c r="BH818" i="8"/>
  <c r="BG818" i="8"/>
  <c r="BE818" i="8"/>
  <c r="T818" i="8"/>
  <c r="R818" i="8"/>
  <c r="P818" i="8"/>
  <c r="BI817" i="8"/>
  <c r="BH817" i="8"/>
  <c r="BG817" i="8"/>
  <c r="BE817" i="8"/>
  <c r="T817" i="8"/>
  <c r="R817" i="8"/>
  <c r="P817" i="8"/>
  <c r="BI816" i="8"/>
  <c r="BH816" i="8"/>
  <c r="BG816" i="8"/>
  <c r="BE816" i="8"/>
  <c r="T816" i="8"/>
  <c r="R816" i="8"/>
  <c r="P816" i="8"/>
  <c r="BI815" i="8"/>
  <c r="BH815" i="8"/>
  <c r="BG815" i="8"/>
  <c r="BE815" i="8"/>
  <c r="T815" i="8"/>
  <c r="R815" i="8"/>
  <c r="P815" i="8"/>
  <c r="BI814" i="8"/>
  <c r="BH814" i="8"/>
  <c r="BG814" i="8"/>
  <c r="BE814" i="8"/>
  <c r="T814" i="8"/>
  <c r="R814" i="8"/>
  <c r="P814" i="8"/>
  <c r="BI813" i="8"/>
  <c r="BH813" i="8"/>
  <c r="BG813" i="8"/>
  <c r="BE813" i="8"/>
  <c r="T813" i="8"/>
  <c r="R813" i="8"/>
  <c r="P813" i="8"/>
  <c r="BI812" i="8"/>
  <c r="BH812" i="8"/>
  <c r="BG812" i="8"/>
  <c r="BE812" i="8"/>
  <c r="T812" i="8"/>
  <c r="R812" i="8"/>
  <c r="P812" i="8"/>
  <c r="BI811" i="8"/>
  <c r="BH811" i="8"/>
  <c r="BG811" i="8"/>
  <c r="BE811" i="8"/>
  <c r="T811" i="8"/>
  <c r="R811" i="8"/>
  <c r="P811" i="8"/>
  <c r="BI810" i="8"/>
  <c r="BH810" i="8"/>
  <c r="BG810" i="8"/>
  <c r="BE810" i="8"/>
  <c r="T810" i="8"/>
  <c r="R810" i="8"/>
  <c r="P810" i="8"/>
  <c r="BI809" i="8"/>
  <c r="BH809" i="8"/>
  <c r="BG809" i="8"/>
  <c r="BE809" i="8"/>
  <c r="T809" i="8"/>
  <c r="R809" i="8"/>
  <c r="P809" i="8"/>
  <c r="BI808" i="8"/>
  <c r="BH808" i="8"/>
  <c r="BG808" i="8"/>
  <c r="BE808" i="8"/>
  <c r="T808" i="8"/>
  <c r="R808" i="8"/>
  <c r="P808" i="8"/>
  <c r="BI807" i="8"/>
  <c r="BH807" i="8"/>
  <c r="BG807" i="8"/>
  <c r="BE807" i="8"/>
  <c r="T807" i="8"/>
  <c r="R807" i="8"/>
  <c r="P807" i="8"/>
  <c r="BI806" i="8"/>
  <c r="BH806" i="8"/>
  <c r="BG806" i="8"/>
  <c r="BE806" i="8"/>
  <c r="T806" i="8"/>
  <c r="R806" i="8"/>
  <c r="P806" i="8"/>
  <c r="BI805" i="8"/>
  <c r="BH805" i="8"/>
  <c r="BG805" i="8"/>
  <c r="BE805" i="8"/>
  <c r="T805" i="8"/>
  <c r="R805" i="8"/>
  <c r="P805" i="8"/>
  <c r="BI804" i="8"/>
  <c r="BH804" i="8"/>
  <c r="BG804" i="8"/>
  <c r="BE804" i="8"/>
  <c r="T804" i="8"/>
  <c r="R804" i="8"/>
  <c r="P804" i="8"/>
  <c r="BI803" i="8"/>
  <c r="BH803" i="8"/>
  <c r="BG803" i="8"/>
  <c r="BE803" i="8"/>
  <c r="T803" i="8"/>
  <c r="R803" i="8"/>
  <c r="P803" i="8"/>
  <c r="BI802" i="8"/>
  <c r="BH802" i="8"/>
  <c r="BG802" i="8"/>
  <c r="BE802" i="8"/>
  <c r="T802" i="8"/>
  <c r="R802" i="8"/>
  <c r="P802" i="8"/>
  <c r="BI801" i="8"/>
  <c r="BH801" i="8"/>
  <c r="BG801" i="8"/>
  <c r="BE801" i="8"/>
  <c r="T801" i="8"/>
  <c r="R801" i="8"/>
  <c r="P801" i="8"/>
  <c r="BI800" i="8"/>
  <c r="BH800" i="8"/>
  <c r="BG800" i="8"/>
  <c r="BE800" i="8"/>
  <c r="T800" i="8"/>
  <c r="R800" i="8"/>
  <c r="P800" i="8"/>
  <c r="BI799" i="8"/>
  <c r="BH799" i="8"/>
  <c r="BG799" i="8"/>
  <c r="BE799" i="8"/>
  <c r="T799" i="8"/>
  <c r="R799" i="8"/>
  <c r="P799" i="8"/>
  <c r="BI798" i="8"/>
  <c r="BH798" i="8"/>
  <c r="BG798" i="8"/>
  <c r="BE798" i="8"/>
  <c r="T798" i="8"/>
  <c r="R798" i="8"/>
  <c r="P798" i="8"/>
  <c r="BI797" i="8"/>
  <c r="BH797" i="8"/>
  <c r="BG797" i="8"/>
  <c r="BE797" i="8"/>
  <c r="T797" i="8"/>
  <c r="R797" i="8"/>
  <c r="P797" i="8"/>
  <c r="BI796" i="8"/>
  <c r="BH796" i="8"/>
  <c r="BG796" i="8"/>
  <c r="BE796" i="8"/>
  <c r="T796" i="8"/>
  <c r="R796" i="8"/>
  <c r="P796" i="8"/>
  <c r="BI795" i="8"/>
  <c r="BH795" i="8"/>
  <c r="BG795" i="8"/>
  <c r="BE795" i="8"/>
  <c r="T795" i="8"/>
  <c r="R795" i="8"/>
  <c r="P795" i="8"/>
  <c r="BI794" i="8"/>
  <c r="BH794" i="8"/>
  <c r="BG794" i="8"/>
  <c r="BE794" i="8"/>
  <c r="T794" i="8"/>
  <c r="R794" i="8"/>
  <c r="P794" i="8"/>
  <c r="BI793" i="8"/>
  <c r="BH793" i="8"/>
  <c r="BG793" i="8"/>
  <c r="BE793" i="8"/>
  <c r="T793" i="8"/>
  <c r="R793" i="8"/>
  <c r="P793" i="8"/>
  <c r="BI792" i="8"/>
  <c r="BH792" i="8"/>
  <c r="BG792" i="8"/>
  <c r="BE792" i="8"/>
  <c r="T792" i="8"/>
  <c r="R792" i="8"/>
  <c r="P792" i="8"/>
  <c r="BI791" i="8"/>
  <c r="BH791" i="8"/>
  <c r="BG791" i="8"/>
  <c r="BE791" i="8"/>
  <c r="T791" i="8"/>
  <c r="R791" i="8"/>
  <c r="P791" i="8"/>
  <c r="BI790" i="8"/>
  <c r="BH790" i="8"/>
  <c r="BG790" i="8"/>
  <c r="BE790" i="8"/>
  <c r="T790" i="8"/>
  <c r="R790" i="8"/>
  <c r="P790" i="8"/>
  <c r="BI789" i="8"/>
  <c r="BH789" i="8"/>
  <c r="BG789" i="8"/>
  <c r="BE789" i="8"/>
  <c r="T789" i="8"/>
  <c r="R789" i="8"/>
  <c r="P789" i="8"/>
  <c r="BI788" i="8"/>
  <c r="BH788" i="8"/>
  <c r="BG788" i="8"/>
  <c r="BE788" i="8"/>
  <c r="T788" i="8"/>
  <c r="R788" i="8"/>
  <c r="P788" i="8"/>
  <c r="BI787" i="8"/>
  <c r="BH787" i="8"/>
  <c r="BG787" i="8"/>
  <c r="BE787" i="8"/>
  <c r="T787" i="8"/>
  <c r="R787" i="8"/>
  <c r="P787" i="8"/>
  <c r="BI786" i="8"/>
  <c r="BH786" i="8"/>
  <c r="BG786" i="8"/>
  <c r="BE786" i="8"/>
  <c r="T786" i="8"/>
  <c r="R786" i="8"/>
  <c r="P786" i="8"/>
  <c r="BI785" i="8"/>
  <c r="BH785" i="8"/>
  <c r="BG785" i="8"/>
  <c r="BE785" i="8"/>
  <c r="T785" i="8"/>
  <c r="R785" i="8"/>
  <c r="P785" i="8"/>
  <c r="BI784" i="8"/>
  <c r="BH784" i="8"/>
  <c r="BG784" i="8"/>
  <c r="BE784" i="8"/>
  <c r="T784" i="8"/>
  <c r="R784" i="8"/>
  <c r="P784" i="8"/>
  <c r="BI783" i="8"/>
  <c r="BH783" i="8"/>
  <c r="BG783" i="8"/>
  <c r="BE783" i="8"/>
  <c r="T783" i="8"/>
  <c r="R783" i="8"/>
  <c r="P783" i="8"/>
  <c r="BI782" i="8"/>
  <c r="BH782" i="8"/>
  <c r="BG782" i="8"/>
  <c r="BE782" i="8"/>
  <c r="T782" i="8"/>
  <c r="R782" i="8"/>
  <c r="P782" i="8"/>
  <c r="BI781" i="8"/>
  <c r="BH781" i="8"/>
  <c r="BG781" i="8"/>
  <c r="BE781" i="8"/>
  <c r="T781" i="8"/>
  <c r="R781" i="8"/>
  <c r="P781" i="8"/>
  <c r="BI780" i="8"/>
  <c r="BH780" i="8"/>
  <c r="BG780" i="8"/>
  <c r="BE780" i="8"/>
  <c r="T780" i="8"/>
  <c r="R780" i="8"/>
  <c r="P780" i="8"/>
  <c r="BI779" i="8"/>
  <c r="BH779" i="8"/>
  <c r="BG779" i="8"/>
  <c r="BE779" i="8"/>
  <c r="T779" i="8"/>
  <c r="R779" i="8"/>
  <c r="P779" i="8"/>
  <c r="BI778" i="8"/>
  <c r="BH778" i="8"/>
  <c r="BG778" i="8"/>
  <c r="BE778" i="8"/>
  <c r="T778" i="8"/>
  <c r="R778" i="8"/>
  <c r="P778" i="8"/>
  <c r="BI777" i="8"/>
  <c r="BH777" i="8"/>
  <c r="BG777" i="8"/>
  <c r="BE777" i="8"/>
  <c r="T777" i="8"/>
  <c r="R777" i="8"/>
  <c r="P777" i="8"/>
  <c r="BI776" i="8"/>
  <c r="BH776" i="8"/>
  <c r="BG776" i="8"/>
  <c r="BE776" i="8"/>
  <c r="T776" i="8"/>
  <c r="R776" i="8"/>
  <c r="P776" i="8"/>
  <c r="BI775" i="8"/>
  <c r="BH775" i="8"/>
  <c r="BG775" i="8"/>
  <c r="BE775" i="8"/>
  <c r="T775" i="8"/>
  <c r="R775" i="8"/>
  <c r="P775" i="8"/>
  <c r="BI774" i="8"/>
  <c r="BH774" i="8"/>
  <c r="BG774" i="8"/>
  <c r="BE774" i="8"/>
  <c r="T774" i="8"/>
  <c r="R774" i="8"/>
  <c r="P774" i="8"/>
  <c r="BI773" i="8"/>
  <c r="BH773" i="8"/>
  <c r="BG773" i="8"/>
  <c r="BE773" i="8"/>
  <c r="T773" i="8"/>
  <c r="R773" i="8"/>
  <c r="P773" i="8"/>
  <c r="BI772" i="8"/>
  <c r="BH772" i="8"/>
  <c r="BG772" i="8"/>
  <c r="BE772" i="8"/>
  <c r="T772" i="8"/>
  <c r="R772" i="8"/>
  <c r="P772" i="8"/>
  <c r="BI771" i="8"/>
  <c r="BH771" i="8"/>
  <c r="BG771" i="8"/>
  <c r="BE771" i="8"/>
  <c r="T771" i="8"/>
  <c r="R771" i="8"/>
  <c r="P771" i="8"/>
  <c r="BI770" i="8"/>
  <c r="BH770" i="8"/>
  <c r="BG770" i="8"/>
  <c r="BE770" i="8"/>
  <c r="T770" i="8"/>
  <c r="R770" i="8"/>
  <c r="P770" i="8"/>
  <c r="BI769" i="8"/>
  <c r="BH769" i="8"/>
  <c r="BG769" i="8"/>
  <c r="BE769" i="8"/>
  <c r="T769" i="8"/>
  <c r="R769" i="8"/>
  <c r="P769" i="8"/>
  <c r="BI768" i="8"/>
  <c r="BH768" i="8"/>
  <c r="BG768" i="8"/>
  <c r="BE768" i="8"/>
  <c r="T768" i="8"/>
  <c r="R768" i="8"/>
  <c r="P768" i="8"/>
  <c r="BI767" i="8"/>
  <c r="BH767" i="8"/>
  <c r="BG767" i="8"/>
  <c r="BE767" i="8"/>
  <c r="T767" i="8"/>
  <c r="R767" i="8"/>
  <c r="P767" i="8"/>
  <c r="BI766" i="8"/>
  <c r="BH766" i="8"/>
  <c r="BG766" i="8"/>
  <c r="BE766" i="8"/>
  <c r="T766" i="8"/>
  <c r="R766" i="8"/>
  <c r="P766" i="8"/>
  <c r="BI765" i="8"/>
  <c r="BH765" i="8"/>
  <c r="BG765" i="8"/>
  <c r="BE765" i="8"/>
  <c r="T765" i="8"/>
  <c r="R765" i="8"/>
  <c r="P765" i="8"/>
  <c r="BI764" i="8"/>
  <c r="BH764" i="8"/>
  <c r="BG764" i="8"/>
  <c r="BE764" i="8"/>
  <c r="T764" i="8"/>
  <c r="R764" i="8"/>
  <c r="P764" i="8"/>
  <c r="BI763" i="8"/>
  <c r="BH763" i="8"/>
  <c r="BG763" i="8"/>
  <c r="BE763" i="8"/>
  <c r="T763" i="8"/>
  <c r="R763" i="8"/>
  <c r="P763" i="8"/>
  <c r="BI762" i="8"/>
  <c r="BH762" i="8"/>
  <c r="BG762" i="8"/>
  <c r="BE762" i="8"/>
  <c r="T762" i="8"/>
  <c r="R762" i="8"/>
  <c r="P762" i="8"/>
  <c r="BI761" i="8"/>
  <c r="BH761" i="8"/>
  <c r="BG761" i="8"/>
  <c r="BE761" i="8"/>
  <c r="T761" i="8"/>
  <c r="R761" i="8"/>
  <c r="P761" i="8"/>
  <c r="BI760" i="8"/>
  <c r="BH760" i="8"/>
  <c r="BG760" i="8"/>
  <c r="BE760" i="8"/>
  <c r="T760" i="8"/>
  <c r="R760" i="8"/>
  <c r="P760" i="8"/>
  <c r="BI759" i="8"/>
  <c r="BH759" i="8"/>
  <c r="BG759" i="8"/>
  <c r="BE759" i="8"/>
  <c r="T759" i="8"/>
  <c r="R759" i="8"/>
  <c r="P759" i="8"/>
  <c r="BI758" i="8"/>
  <c r="BH758" i="8"/>
  <c r="BG758" i="8"/>
  <c r="BE758" i="8"/>
  <c r="T758" i="8"/>
  <c r="R758" i="8"/>
  <c r="P758" i="8"/>
  <c r="BI757" i="8"/>
  <c r="BH757" i="8"/>
  <c r="BG757" i="8"/>
  <c r="BE757" i="8"/>
  <c r="T757" i="8"/>
  <c r="R757" i="8"/>
  <c r="P757" i="8"/>
  <c r="BI756" i="8"/>
  <c r="BH756" i="8"/>
  <c r="BG756" i="8"/>
  <c r="BE756" i="8"/>
  <c r="T756" i="8"/>
  <c r="R756" i="8"/>
  <c r="P756" i="8"/>
  <c r="BI755" i="8"/>
  <c r="BH755" i="8"/>
  <c r="BG755" i="8"/>
  <c r="BE755" i="8"/>
  <c r="T755" i="8"/>
  <c r="R755" i="8"/>
  <c r="P755" i="8"/>
  <c r="BI754" i="8"/>
  <c r="BH754" i="8"/>
  <c r="BG754" i="8"/>
  <c r="BE754" i="8"/>
  <c r="T754" i="8"/>
  <c r="R754" i="8"/>
  <c r="P754" i="8"/>
  <c r="BI753" i="8"/>
  <c r="BH753" i="8"/>
  <c r="BG753" i="8"/>
  <c r="BE753" i="8"/>
  <c r="T753" i="8"/>
  <c r="R753" i="8"/>
  <c r="P753" i="8"/>
  <c r="BI752" i="8"/>
  <c r="BH752" i="8"/>
  <c r="BG752" i="8"/>
  <c r="BE752" i="8"/>
  <c r="T752" i="8"/>
  <c r="R752" i="8"/>
  <c r="P752" i="8"/>
  <c r="BI751" i="8"/>
  <c r="BH751" i="8"/>
  <c r="BG751" i="8"/>
  <c r="BE751" i="8"/>
  <c r="T751" i="8"/>
  <c r="R751" i="8"/>
  <c r="P751" i="8"/>
  <c r="BI750" i="8"/>
  <c r="BH750" i="8"/>
  <c r="BG750" i="8"/>
  <c r="BE750" i="8"/>
  <c r="T750" i="8"/>
  <c r="R750" i="8"/>
  <c r="P750" i="8"/>
  <c r="BI749" i="8"/>
  <c r="BH749" i="8"/>
  <c r="BG749" i="8"/>
  <c r="BE749" i="8"/>
  <c r="T749" i="8"/>
  <c r="R749" i="8"/>
  <c r="P749" i="8"/>
  <c r="BI748" i="8"/>
  <c r="BH748" i="8"/>
  <c r="BG748" i="8"/>
  <c r="BE748" i="8"/>
  <c r="T748" i="8"/>
  <c r="R748" i="8"/>
  <c r="P748" i="8"/>
  <c r="BI747" i="8"/>
  <c r="BH747" i="8"/>
  <c r="BG747" i="8"/>
  <c r="BE747" i="8"/>
  <c r="T747" i="8"/>
  <c r="R747" i="8"/>
  <c r="P747" i="8"/>
  <c r="BI746" i="8"/>
  <c r="BH746" i="8"/>
  <c r="BG746" i="8"/>
  <c r="BE746" i="8"/>
  <c r="T746" i="8"/>
  <c r="R746" i="8"/>
  <c r="P746" i="8"/>
  <c r="BI745" i="8"/>
  <c r="BH745" i="8"/>
  <c r="BG745" i="8"/>
  <c r="BE745" i="8"/>
  <c r="T745" i="8"/>
  <c r="R745" i="8"/>
  <c r="P745" i="8"/>
  <c r="BI744" i="8"/>
  <c r="BH744" i="8"/>
  <c r="BG744" i="8"/>
  <c r="BE744" i="8"/>
  <c r="T744" i="8"/>
  <c r="R744" i="8"/>
  <c r="P744" i="8"/>
  <c r="BI743" i="8"/>
  <c r="BH743" i="8"/>
  <c r="BG743" i="8"/>
  <c r="BE743" i="8"/>
  <c r="T743" i="8"/>
  <c r="R743" i="8"/>
  <c r="P743" i="8"/>
  <c r="BI742" i="8"/>
  <c r="BH742" i="8"/>
  <c r="BG742" i="8"/>
  <c r="BE742" i="8"/>
  <c r="T742" i="8"/>
  <c r="R742" i="8"/>
  <c r="P742" i="8"/>
  <c r="BI741" i="8"/>
  <c r="BH741" i="8"/>
  <c r="BG741" i="8"/>
  <c r="BE741" i="8"/>
  <c r="T741" i="8"/>
  <c r="R741" i="8"/>
  <c r="P741" i="8"/>
  <c r="BI740" i="8"/>
  <c r="BH740" i="8"/>
  <c r="BG740" i="8"/>
  <c r="BE740" i="8"/>
  <c r="T740" i="8"/>
  <c r="R740" i="8"/>
  <c r="P740" i="8"/>
  <c r="BI739" i="8"/>
  <c r="BH739" i="8"/>
  <c r="BG739" i="8"/>
  <c r="BE739" i="8"/>
  <c r="T739" i="8"/>
  <c r="R739" i="8"/>
  <c r="P739" i="8"/>
  <c r="BI738" i="8"/>
  <c r="BH738" i="8"/>
  <c r="BG738" i="8"/>
  <c r="BE738" i="8"/>
  <c r="T738" i="8"/>
  <c r="R738" i="8"/>
  <c r="P738" i="8"/>
  <c r="BI737" i="8"/>
  <c r="BH737" i="8"/>
  <c r="BG737" i="8"/>
  <c r="BE737" i="8"/>
  <c r="T737" i="8"/>
  <c r="R737" i="8"/>
  <c r="P737" i="8"/>
  <c r="BI736" i="8"/>
  <c r="BH736" i="8"/>
  <c r="BG736" i="8"/>
  <c r="BE736" i="8"/>
  <c r="T736" i="8"/>
  <c r="R736" i="8"/>
  <c r="P736" i="8"/>
  <c r="BI735" i="8"/>
  <c r="BH735" i="8"/>
  <c r="BG735" i="8"/>
  <c r="BE735" i="8"/>
  <c r="T735" i="8"/>
  <c r="R735" i="8"/>
  <c r="P735" i="8"/>
  <c r="BI734" i="8"/>
  <c r="BH734" i="8"/>
  <c r="BG734" i="8"/>
  <c r="BE734" i="8"/>
  <c r="T734" i="8"/>
  <c r="R734" i="8"/>
  <c r="P734" i="8"/>
  <c r="BI733" i="8"/>
  <c r="BH733" i="8"/>
  <c r="BG733" i="8"/>
  <c r="BE733" i="8"/>
  <c r="T733" i="8"/>
  <c r="R733" i="8"/>
  <c r="P733" i="8"/>
  <c r="BI732" i="8"/>
  <c r="BH732" i="8"/>
  <c r="BG732" i="8"/>
  <c r="BE732" i="8"/>
  <c r="T732" i="8"/>
  <c r="R732" i="8"/>
  <c r="P732" i="8"/>
  <c r="BI731" i="8"/>
  <c r="BH731" i="8"/>
  <c r="BG731" i="8"/>
  <c r="BE731" i="8"/>
  <c r="T731" i="8"/>
  <c r="R731" i="8"/>
  <c r="P731" i="8"/>
  <c r="BI730" i="8"/>
  <c r="BH730" i="8"/>
  <c r="BG730" i="8"/>
  <c r="BE730" i="8"/>
  <c r="T730" i="8"/>
  <c r="R730" i="8"/>
  <c r="P730" i="8"/>
  <c r="BI729" i="8"/>
  <c r="BH729" i="8"/>
  <c r="BG729" i="8"/>
  <c r="BE729" i="8"/>
  <c r="T729" i="8"/>
  <c r="R729" i="8"/>
  <c r="P729" i="8"/>
  <c r="BI728" i="8"/>
  <c r="BH728" i="8"/>
  <c r="BG728" i="8"/>
  <c r="BE728" i="8"/>
  <c r="T728" i="8"/>
  <c r="R728" i="8"/>
  <c r="P728" i="8"/>
  <c r="BI727" i="8"/>
  <c r="BH727" i="8"/>
  <c r="BG727" i="8"/>
  <c r="BE727" i="8"/>
  <c r="T727" i="8"/>
  <c r="R727" i="8"/>
  <c r="P727" i="8"/>
  <c r="BI726" i="8"/>
  <c r="BH726" i="8"/>
  <c r="BG726" i="8"/>
  <c r="BE726" i="8"/>
  <c r="T726" i="8"/>
  <c r="R726" i="8"/>
  <c r="P726" i="8"/>
  <c r="BI725" i="8"/>
  <c r="BH725" i="8"/>
  <c r="BG725" i="8"/>
  <c r="BE725" i="8"/>
  <c r="T725" i="8"/>
  <c r="R725" i="8"/>
  <c r="P725" i="8"/>
  <c r="BI724" i="8"/>
  <c r="BH724" i="8"/>
  <c r="BG724" i="8"/>
  <c r="BE724" i="8"/>
  <c r="T724" i="8"/>
  <c r="R724" i="8"/>
  <c r="P724" i="8"/>
  <c r="BI723" i="8"/>
  <c r="BH723" i="8"/>
  <c r="BG723" i="8"/>
  <c r="BE723" i="8"/>
  <c r="T723" i="8"/>
  <c r="R723" i="8"/>
  <c r="P723" i="8"/>
  <c r="BI722" i="8"/>
  <c r="BH722" i="8"/>
  <c r="BG722" i="8"/>
  <c r="BE722" i="8"/>
  <c r="T722" i="8"/>
  <c r="R722" i="8"/>
  <c r="P722" i="8"/>
  <c r="BI721" i="8"/>
  <c r="BH721" i="8"/>
  <c r="BG721" i="8"/>
  <c r="BE721" i="8"/>
  <c r="T721" i="8"/>
  <c r="R721" i="8"/>
  <c r="P721" i="8"/>
  <c r="BI720" i="8"/>
  <c r="BH720" i="8"/>
  <c r="BG720" i="8"/>
  <c r="BE720" i="8"/>
  <c r="T720" i="8"/>
  <c r="R720" i="8"/>
  <c r="P720" i="8"/>
  <c r="BI719" i="8"/>
  <c r="BH719" i="8"/>
  <c r="BG719" i="8"/>
  <c r="BE719" i="8"/>
  <c r="T719" i="8"/>
  <c r="R719" i="8"/>
  <c r="P719" i="8"/>
  <c r="BI718" i="8"/>
  <c r="BH718" i="8"/>
  <c r="BG718" i="8"/>
  <c r="BE718" i="8"/>
  <c r="T718" i="8"/>
  <c r="R718" i="8"/>
  <c r="P718" i="8"/>
  <c r="BI717" i="8"/>
  <c r="BH717" i="8"/>
  <c r="BG717" i="8"/>
  <c r="BE717" i="8"/>
  <c r="T717" i="8"/>
  <c r="R717" i="8"/>
  <c r="P717" i="8"/>
  <c r="BI716" i="8"/>
  <c r="BH716" i="8"/>
  <c r="BG716" i="8"/>
  <c r="BE716" i="8"/>
  <c r="T716" i="8"/>
  <c r="R716" i="8"/>
  <c r="P716" i="8"/>
  <c r="BI715" i="8"/>
  <c r="BH715" i="8"/>
  <c r="BG715" i="8"/>
  <c r="BE715" i="8"/>
  <c r="T715" i="8"/>
  <c r="R715" i="8"/>
  <c r="P715" i="8"/>
  <c r="BI714" i="8"/>
  <c r="BH714" i="8"/>
  <c r="BG714" i="8"/>
  <c r="BE714" i="8"/>
  <c r="T714" i="8"/>
  <c r="R714" i="8"/>
  <c r="P714" i="8"/>
  <c r="BI713" i="8"/>
  <c r="BH713" i="8"/>
  <c r="BG713" i="8"/>
  <c r="BE713" i="8"/>
  <c r="T713" i="8"/>
  <c r="R713" i="8"/>
  <c r="P713" i="8"/>
  <c r="BI712" i="8"/>
  <c r="BH712" i="8"/>
  <c r="BG712" i="8"/>
  <c r="BE712" i="8"/>
  <c r="T712" i="8"/>
  <c r="R712" i="8"/>
  <c r="P712" i="8"/>
  <c r="BI711" i="8"/>
  <c r="BH711" i="8"/>
  <c r="BG711" i="8"/>
  <c r="BE711" i="8"/>
  <c r="T711" i="8"/>
  <c r="R711" i="8"/>
  <c r="P711" i="8"/>
  <c r="BI710" i="8"/>
  <c r="BH710" i="8"/>
  <c r="BG710" i="8"/>
  <c r="BE710" i="8"/>
  <c r="T710" i="8"/>
  <c r="R710" i="8"/>
  <c r="P710" i="8"/>
  <c r="BI709" i="8"/>
  <c r="BH709" i="8"/>
  <c r="BG709" i="8"/>
  <c r="BE709" i="8"/>
  <c r="T709" i="8"/>
  <c r="R709" i="8"/>
  <c r="P709" i="8"/>
  <c r="BI708" i="8"/>
  <c r="BH708" i="8"/>
  <c r="BG708" i="8"/>
  <c r="BE708" i="8"/>
  <c r="T708" i="8"/>
  <c r="R708" i="8"/>
  <c r="P708" i="8"/>
  <c r="BI707" i="8"/>
  <c r="BH707" i="8"/>
  <c r="BG707" i="8"/>
  <c r="BE707" i="8"/>
  <c r="T707" i="8"/>
  <c r="R707" i="8"/>
  <c r="P707" i="8"/>
  <c r="BI706" i="8"/>
  <c r="BH706" i="8"/>
  <c r="BG706" i="8"/>
  <c r="BE706" i="8"/>
  <c r="T706" i="8"/>
  <c r="R706" i="8"/>
  <c r="P706" i="8"/>
  <c r="BI705" i="8"/>
  <c r="BH705" i="8"/>
  <c r="BG705" i="8"/>
  <c r="BE705" i="8"/>
  <c r="T705" i="8"/>
  <c r="R705" i="8"/>
  <c r="P705" i="8"/>
  <c r="BI704" i="8"/>
  <c r="BH704" i="8"/>
  <c r="BG704" i="8"/>
  <c r="BE704" i="8"/>
  <c r="T704" i="8"/>
  <c r="R704" i="8"/>
  <c r="P704" i="8"/>
  <c r="BI703" i="8"/>
  <c r="BH703" i="8"/>
  <c r="BG703" i="8"/>
  <c r="BE703" i="8"/>
  <c r="T703" i="8"/>
  <c r="R703" i="8"/>
  <c r="P703" i="8"/>
  <c r="BI702" i="8"/>
  <c r="BH702" i="8"/>
  <c r="BG702" i="8"/>
  <c r="BE702" i="8"/>
  <c r="T702" i="8"/>
  <c r="R702" i="8"/>
  <c r="P702" i="8"/>
  <c r="BI701" i="8"/>
  <c r="BH701" i="8"/>
  <c r="BG701" i="8"/>
  <c r="BE701" i="8"/>
  <c r="T701" i="8"/>
  <c r="R701" i="8"/>
  <c r="P701" i="8"/>
  <c r="BI700" i="8"/>
  <c r="BH700" i="8"/>
  <c r="BG700" i="8"/>
  <c r="BE700" i="8"/>
  <c r="T700" i="8"/>
  <c r="R700" i="8"/>
  <c r="P700" i="8"/>
  <c r="BI699" i="8"/>
  <c r="BH699" i="8"/>
  <c r="BG699" i="8"/>
  <c r="BE699" i="8"/>
  <c r="T699" i="8"/>
  <c r="R699" i="8"/>
  <c r="P699" i="8"/>
  <c r="BI698" i="8"/>
  <c r="BH698" i="8"/>
  <c r="BG698" i="8"/>
  <c r="BE698" i="8"/>
  <c r="T698" i="8"/>
  <c r="R698" i="8"/>
  <c r="P698" i="8"/>
  <c r="BI697" i="8"/>
  <c r="BH697" i="8"/>
  <c r="BG697" i="8"/>
  <c r="BE697" i="8"/>
  <c r="T697" i="8"/>
  <c r="R697" i="8"/>
  <c r="P697" i="8"/>
  <c r="BI696" i="8"/>
  <c r="BH696" i="8"/>
  <c r="BG696" i="8"/>
  <c r="BE696" i="8"/>
  <c r="T696" i="8"/>
  <c r="R696" i="8"/>
  <c r="P696" i="8"/>
  <c r="BI695" i="8"/>
  <c r="BH695" i="8"/>
  <c r="BG695" i="8"/>
  <c r="BE695" i="8"/>
  <c r="T695" i="8"/>
  <c r="R695" i="8"/>
  <c r="P695" i="8"/>
  <c r="BI694" i="8"/>
  <c r="BH694" i="8"/>
  <c r="BG694" i="8"/>
  <c r="BE694" i="8"/>
  <c r="T694" i="8"/>
  <c r="R694" i="8"/>
  <c r="P694" i="8"/>
  <c r="BI693" i="8"/>
  <c r="BH693" i="8"/>
  <c r="BG693" i="8"/>
  <c r="BE693" i="8"/>
  <c r="T693" i="8"/>
  <c r="R693" i="8"/>
  <c r="P693" i="8"/>
  <c r="BI692" i="8"/>
  <c r="BH692" i="8"/>
  <c r="BG692" i="8"/>
  <c r="BE692" i="8"/>
  <c r="T692" i="8"/>
  <c r="R692" i="8"/>
  <c r="P692" i="8"/>
  <c r="BI691" i="8"/>
  <c r="BH691" i="8"/>
  <c r="BG691" i="8"/>
  <c r="BE691" i="8"/>
  <c r="T691" i="8"/>
  <c r="R691" i="8"/>
  <c r="P691" i="8"/>
  <c r="BI690" i="8"/>
  <c r="BH690" i="8"/>
  <c r="BG690" i="8"/>
  <c r="BE690" i="8"/>
  <c r="T690" i="8"/>
  <c r="R690" i="8"/>
  <c r="P690" i="8"/>
  <c r="BI689" i="8"/>
  <c r="BH689" i="8"/>
  <c r="BG689" i="8"/>
  <c r="BE689" i="8"/>
  <c r="T689" i="8"/>
  <c r="R689" i="8"/>
  <c r="P689" i="8"/>
  <c r="BI688" i="8"/>
  <c r="BH688" i="8"/>
  <c r="BG688" i="8"/>
  <c r="BE688" i="8"/>
  <c r="T688" i="8"/>
  <c r="R688" i="8"/>
  <c r="P688" i="8"/>
  <c r="BI687" i="8"/>
  <c r="BH687" i="8"/>
  <c r="BG687" i="8"/>
  <c r="BE687" i="8"/>
  <c r="T687" i="8"/>
  <c r="R687" i="8"/>
  <c r="P687" i="8"/>
  <c r="BI686" i="8"/>
  <c r="BH686" i="8"/>
  <c r="BG686" i="8"/>
  <c r="BE686" i="8"/>
  <c r="T686" i="8"/>
  <c r="R686" i="8"/>
  <c r="P686" i="8"/>
  <c r="BI685" i="8"/>
  <c r="BH685" i="8"/>
  <c r="BG685" i="8"/>
  <c r="BE685" i="8"/>
  <c r="T685" i="8"/>
  <c r="R685" i="8"/>
  <c r="P685" i="8"/>
  <c r="BI684" i="8"/>
  <c r="BH684" i="8"/>
  <c r="BG684" i="8"/>
  <c r="BE684" i="8"/>
  <c r="T684" i="8"/>
  <c r="R684" i="8"/>
  <c r="P684" i="8"/>
  <c r="BI683" i="8"/>
  <c r="BH683" i="8"/>
  <c r="BG683" i="8"/>
  <c r="BE683" i="8"/>
  <c r="T683" i="8"/>
  <c r="R683" i="8"/>
  <c r="P683" i="8"/>
  <c r="BI682" i="8"/>
  <c r="BH682" i="8"/>
  <c r="BG682" i="8"/>
  <c r="BE682" i="8"/>
  <c r="T682" i="8"/>
  <c r="R682" i="8"/>
  <c r="P682" i="8"/>
  <c r="BI681" i="8"/>
  <c r="BH681" i="8"/>
  <c r="BG681" i="8"/>
  <c r="BE681" i="8"/>
  <c r="T681" i="8"/>
  <c r="R681" i="8"/>
  <c r="P681" i="8"/>
  <c r="BI680" i="8"/>
  <c r="BH680" i="8"/>
  <c r="BG680" i="8"/>
  <c r="BE680" i="8"/>
  <c r="T680" i="8"/>
  <c r="R680" i="8"/>
  <c r="P680" i="8"/>
  <c r="BI679" i="8"/>
  <c r="BH679" i="8"/>
  <c r="BG679" i="8"/>
  <c r="BE679" i="8"/>
  <c r="T679" i="8"/>
  <c r="R679" i="8"/>
  <c r="P679" i="8"/>
  <c r="BI678" i="8"/>
  <c r="BH678" i="8"/>
  <c r="BG678" i="8"/>
  <c r="BE678" i="8"/>
  <c r="T678" i="8"/>
  <c r="R678" i="8"/>
  <c r="P678" i="8"/>
  <c r="BI677" i="8"/>
  <c r="BH677" i="8"/>
  <c r="BG677" i="8"/>
  <c r="BE677" i="8"/>
  <c r="T677" i="8"/>
  <c r="R677" i="8"/>
  <c r="P677" i="8"/>
  <c r="BI676" i="8"/>
  <c r="BH676" i="8"/>
  <c r="BG676" i="8"/>
  <c r="BE676" i="8"/>
  <c r="T676" i="8"/>
  <c r="R676" i="8"/>
  <c r="P676" i="8"/>
  <c r="BI675" i="8"/>
  <c r="BH675" i="8"/>
  <c r="BG675" i="8"/>
  <c r="BE675" i="8"/>
  <c r="T675" i="8"/>
  <c r="R675" i="8"/>
  <c r="P675" i="8"/>
  <c r="BI674" i="8"/>
  <c r="BH674" i="8"/>
  <c r="BG674" i="8"/>
  <c r="BE674" i="8"/>
  <c r="T674" i="8"/>
  <c r="R674" i="8"/>
  <c r="P674" i="8"/>
  <c r="BI673" i="8"/>
  <c r="BH673" i="8"/>
  <c r="BG673" i="8"/>
  <c r="BE673" i="8"/>
  <c r="T673" i="8"/>
  <c r="R673" i="8"/>
  <c r="P673" i="8"/>
  <c r="BI672" i="8"/>
  <c r="BH672" i="8"/>
  <c r="BG672" i="8"/>
  <c r="BE672" i="8"/>
  <c r="T672" i="8"/>
  <c r="R672" i="8"/>
  <c r="P672" i="8"/>
  <c r="BI671" i="8"/>
  <c r="BH671" i="8"/>
  <c r="BG671" i="8"/>
  <c r="BE671" i="8"/>
  <c r="T671" i="8"/>
  <c r="R671" i="8"/>
  <c r="P671" i="8"/>
  <c r="BI670" i="8"/>
  <c r="BH670" i="8"/>
  <c r="BG670" i="8"/>
  <c r="BE670" i="8"/>
  <c r="T670" i="8"/>
  <c r="R670" i="8"/>
  <c r="P670" i="8"/>
  <c r="BI669" i="8"/>
  <c r="BH669" i="8"/>
  <c r="BG669" i="8"/>
  <c r="BE669" i="8"/>
  <c r="T669" i="8"/>
  <c r="R669" i="8"/>
  <c r="P669" i="8"/>
  <c r="BI668" i="8"/>
  <c r="BH668" i="8"/>
  <c r="BG668" i="8"/>
  <c r="BE668" i="8"/>
  <c r="T668" i="8"/>
  <c r="R668" i="8"/>
  <c r="P668" i="8"/>
  <c r="BI667" i="8"/>
  <c r="BH667" i="8"/>
  <c r="BG667" i="8"/>
  <c r="BE667" i="8"/>
  <c r="T667" i="8"/>
  <c r="R667" i="8"/>
  <c r="P667" i="8"/>
  <c r="BI666" i="8"/>
  <c r="BH666" i="8"/>
  <c r="BG666" i="8"/>
  <c r="BE666" i="8"/>
  <c r="T666" i="8"/>
  <c r="R666" i="8"/>
  <c r="P666" i="8"/>
  <c r="BI665" i="8"/>
  <c r="BH665" i="8"/>
  <c r="BG665" i="8"/>
  <c r="BE665" i="8"/>
  <c r="T665" i="8"/>
  <c r="R665" i="8"/>
  <c r="P665" i="8"/>
  <c r="BI664" i="8"/>
  <c r="BH664" i="8"/>
  <c r="BG664" i="8"/>
  <c r="BE664" i="8"/>
  <c r="T664" i="8"/>
  <c r="R664" i="8"/>
  <c r="P664" i="8"/>
  <c r="BI663" i="8"/>
  <c r="BH663" i="8"/>
  <c r="BG663" i="8"/>
  <c r="BE663" i="8"/>
  <c r="T663" i="8"/>
  <c r="R663" i="8"/>
  <c r="P663" i="8"/>
  <c r="BI662" i="8"/>
  <c r="BH662" i="8"/>
  <c r="BG662" i="8"/>
  <c r="BE662" i="8"/>
  <c r="T662" i="8"/>
  <c r="R662" i="8"/>
  <c r="P662" i="8"/>
  <c r="BI661" i="8"/>
  <c r="BH661" i="8"/>
  <c r="BG661" i="8"/>
  <c r="BE661" i="8"/>
  <c r="T661" i="8"/>
  <c r="R661" i="8"/>
  <c r="P661" i="8"/>
  <c r="BI660" i="8"/>
  <c r="BH660" i="8"/>
  <c r="BG660" i="8"/>
  <c r="BE660" i="8"/>
  <c r="T660" i="8"/>
  <c r="R660" i="8"/>
  <c r="P660" i="8"/>
  <c r="BI659" i="8"/>
  <c r="BH659" i="8"/>
  <c r="BG659" i="8"/>
  <c r="BE659" i="8"/>
  <c r="T659" i="8"/>
  <c r="R659" i="8"/>
  <c r="P659" i="8"/>
  <c r="BI658" i="8"/>
  <c r="BH658" i="8"/>
  <c r="BG658" i="8"/>
  <c r="BE658" i="8"/>
  <c r="T658" i="8"/>
  <c r="R658" i="8"/>
  <c r="P658" i="8"/>
  <c r="BI657" i="8"/>
  <c r="BH657" i="8"/>
  <c r="BG657" i="8"/>
  <c r="BE657" i="8"/>
  <c r="T657" i="8"/>
  <c r="R657" i="8"/>
  <c r="P657" i="8"/>
  <c r="BI656" i="8"/>
  <c r="BH656" i="8"/>
  <c r="BG656" i="8"/>
  <c r="BE656" i="8"/>
  <c r="T656" i="8"/>
  <c r="R656" i="8"/>
  <c r="P656" i="8"/>
  <c r="BI655" i="8"/>
  <c r="BH655" i="8"/>
  <c r="BG655" i="8"/>
  <c r="BE655" i="8"/>
  <c r="T655" i="8"/>
  <c r="R655" i="8"/>
  <c r="P655" i="8"/>
  <c r="BI654" i="8"/>
  <c r="BH654" i="8"/>
  <c r="BG654" i="8"/>
  <c r="BE654" i="8"/>
  <c r="T654" i="8"/>
  <c r="R654" i="8"/>
  <c r="P654" i="8"/>
  <c r="BI653" i="8"/>
  <c r="BH653" i="8"/>
  <c r="BG653" i="8"/>
  <c r="BE653" i="8"/>
  <c r="T653" i="8"/>
  <c r="R653" i="8"/>
  <c r="P653" i="8"/>
  <c r="BI652" i="8"/>
  <c r="BH652" i="8"/>
  <c r="BG652" i="8"/>
  <c r="BE652" i="8"/>
  <c r="T652" i="8"/>
  <c r="R652" i="8"/>
  <c r="P652" i="8"/>
  <c r="BI651" i="8"/>
  <c r="BH651" i="8"/>
  <c r="BG651" i="8"/>
  <c r="BE651" i="8"/>
  <c r="T651" i="8"/>
  <c r="R651" i="8"/>
  <c r="P651" i="8"/>
  <c r="BI650" i="8"/>
  <c r="BH650" i="8"/>
  <c r="BG650" i="8"/>
  <c r="BE650" i="8"/>
  <c r="T650" i="8"/>
  <c r="R650" i="8"/>
  <c r="P650" i="8"/>
  <c r="BI649" i="8"/>
  <c r="BH649" i="8"/>
  <c r="BG649" i="8"/>
  <c r="BE649" i="8"/>
  <c r="T649" i="8"/>
  <c r="R649" i="8"/>
  <c r="P649" i="8"/>
  <c r="BI648" i="8"/>
  <c r="BH648" i="8"/>
  <c r="BG648" i="8"/>
  <c r="BE648" i="8"/>
  <c r="T648" i="8"/>
  <c r="R648" i="8"/>
  <c r="P648" i="8"/>
  <c r="BI647" i="8"/>
  <c r="BH647" i="8"/>
  <c r="BG647" i="8"/>
  <c r="BE647" i="8"/>
  <c r="T647" i="8"/>
  <c r="R647" i="8"/>
  <c r="P647" i="8"/>
  <c r="BI646" i="8"/>
  <c r="BH646" i="8"/>
  <c r="BG646" i="8"/>
  <c r="BE646" i="8"/>
  <c r="T646" i="8"/>
  <c r="R646" i="8"/>
  <c r="P646" i="8"/>
  <c r="BI645" i="8"/>
  <c r="BH645" i="8"/>
  <c r="BG645" i="8"/>
  <c r="BE645" i="8"/>
  <c r="T645" i="8"/>
  <c r="R645" i="8"/>
  <c r="P645" i="8"/>
  <c r="BI644" i="8"/>
  <c r="BH644" i="8"/>
  <c r="BG644" i="8"/>
  <c r="BE644" i="8"/>
  <c r="T644" i="8"/>
  <c r="R644" i="8"/>
  <c r="P644" i="8"/>
  <c r="BI643" i="8"/>
  <c r="BH643" i="8"/>
  <c r="BG643" i="8"/>
  <c r="BE643" i="8"/>
  <c r="T643" i="8"/>
  <c r="R643" i="8"/>
  <c r="P643" i="8"/>
  <c r="BI642" i="8"/>
  <c r="BH642" i="8"/>
  <c r="BG642" i="8"/>
  <c r="BE642" i="8"/>
  <c r="T642" i="8"/>
  <c r="R642" i="8"/>
  <c r="P642" i="8"/>
  <c r="BI641" i="8"/>
  <c r="BH641" i="8"/>
  <c r="BG641" i="8"/>
  <c r="BE641" i="8"/>
  <c r="T641" i="8"/>
  <c r="R641" i="8"/>
  <c r="P641" i="8"/>
  <c r="BI640" i="8"/>
  <c r="BH640" i="8"/>
  <c r="BG640" i="8"/>
  <c r="BE640" i="8"/>
  <c r="T640" i="8"/>
  <c r="R640" i="8"/>
  <c r="P640" i="8"/>
  <c r="BI639" i="8"/>
  <c r="BH639" i="8"/>
  <c r="BG639" i="8"/>
  <c r="BE639" i="8"/>
  <c r="T639" i="8"/>
  <c r="R639" i="8"/>
  <c r="P639" i="8"/>
  <c r="BI638" i="8"/>
  <c r="BH638" i="8"/>
  <c r="BG638" i="8"/>
  <c r="BE638" i="8"/>
  <c r="T638" i="8"/>
  <c r="R638" i="8"/>
  <c r="P638" i="8"/>
  <c r="BI637" i="8"/>
  <c r="BH637" i="8"/>
  <c r="BG637" i="8"/>
  <c r="BE637" i="8"/>
  <c r="T637" i="8"/>
  <c r="R637" i="8"/>
  <c r="P637" i="8"/>
  <c r="BI636" i="8"/>
  <c r="BH636" i="8"/>
  <c r="BG636" i="8"/>
  <c r="BE636" i="8"/>
  <c r="T636" i="8"/>
  <c r="R636" i="8"/>
  <c r="P636" i="8"/>
  <c r="BI635" i="8"/>
  <c r="BH635" i="8"/>
  <c r="BG635" i="8"/>
  <c r="BE635" i="8"/>
  <c r="T635" i="8"/>
  <c r="R635" i="8"/>
  <c r="P635" i="8"/>
  <c r="BI634" i="8"/>
  <c r="BH634" i="8"/>
  <c r="BG634" i="8"/>
  <c r="BE634" i="8"/>
  <c r="T634" i="8"/>
  <c r="R634" i="8"/>
  <c r="P634" i="8"/>
  <c r="BI633" i="8"/>
  <c r="BH633" i="8"/>
  <c r="BG633" i="8"/>
  <c r="BE633" i="8"/>
  <c r="T633" i="8"/>
  <c r="R633" i="8"/>
  <c r="P633" i="8"/>
  <c r="BI632" i="8"/>
  <c r="BH632" i="8"/>
  <c r="BG632" i="8"/>
  <c r="BE632" i="8"/>
  <c r="T632" i="8"/>
  <c r="R632" i="8"/>
  <c r="P632" i="8"/>
  <c r="BI631" i="8"/>
  <c r="BH631" i="8"/>
  <c r="BG631" i="8"/>
  <c r="BE631" i="8"/>
  <c r="T631" i="8"/>
  <c r="R631" i="8"/>
  <c r="P631" i="8"/>
  <c r="BI630" i="8"/>
  <c r="BH630" i="8"/>
  <c r="BG630" i="8"/>
  <c r="BE630" i="8"/>
  <c r="T630" i="8"/>
  <c r="R630" i="8"/>
  <c r="P630" i="8"/>
  <c r="BI629" i="8"/>
  <c r="BH629" i="8"/>
  <c r="BG629" i="8"/>
  <c r="BE629" i="8"/>
  <c r="T629" i="8"/>
  <c r="R629" i="8"/>
  <c r="P629" i="8"/>
  <c r="BI628" i="8"/>
  <c r="BH628" i="8"/>
  <c r="BG628" i="8"/>
  <c r="BE628" i="8"/>
  <c r="T628" i="8"/>
  <c r="R628" i="8"/>
  <c r="P628" i="8"/>
  <c r="BI627" i="8"/>
  <c r="BH627" i="8"/>
  <c r="BG627" i="8"/>
  <c r="BE627" i="8"/>
  <c r="T627" i="8"/>
  <c r="R627" i="8"/>
  <c r="P627" i="8"/>
  <c r="BI626" i="8"/>
  <c r="BH626" i="8"/>
  <c r="BG626" i="8"/>
  <c r="BE626" i="8"/>
  <c r="T626" i="8"/>
  <c r="R626" i="8"/>
  <c r="P626" i="8"/>
  <c r="BI625" i="8"/>
  <c r="BH625" i="8"/>
  <c r="BG625" i="8"/>
  <c r="BE625" i="8"/>
  <c r="T625" i="8"/>
  <c r="R625" i="8"/>
  <c r="P625" i="8"/>
  <c r="BI624" i="8"/>
  <c r="BH624" i="8"/>
  <c r="BG624" i="8"/>
  <c r="BE624" i="8"/>
  <c r="T624" i="8"/>
  <c r="R624" i="8"/>
  <c r="P624" i="8"/>
  <c r="BI623" i="8"/>
  <c r="BH623" i="8"/>
  <c r="BG623" i="8"/>
  <c r="BE623" i="8"/>
  <c r="T623" i="8"/>
  <c r="R623" i="8"/>
  <c r="P623" i="8"/>
  <c r="BI622" i="8"/>
  <c r="BH622" i="8"/>
  <c r="BG622" i="8"/>
  <c r="BE622" i="8"/>
  <c r="T622" i="8"/>
  <c r="R622" i="8"/>
  <c r="P622" i="8"/>
  <c r="BI621" i="8"/>
  <c r="BH621" i="8"/>
  <c r="BG621" i="8"/>
  <c r="BE621" i="8"/>
  <c r="T621" i="8"/>
  <c r="R621" i="8"/>
  <c r="P621" i="8"/>
  <c r="BI620" i="8"/>
  <c r="BH620" i="8"/>
  <c r="BG620" i="8"/>
  <c r="BE620" i="8"/>
  <c r="T620" i="8"/>
  <c r="R620" i="8"/>
  <c r="P620" i="8"/>
  <c r="BI619" i="8"/>
  <c r="BH619" i="8"/>
  <c r="BG619" i="8"/>
  <c r="BE619" i="8"/>
  <c r="T619" i="8"/>
  <c r="R619" i="8"/>
  <c r="P619" i="8"/>
  <c r="BI618" i="8"/>
  <c r="BH618" i="8"/>
  <c r="BG618" i="8"/>
  <c r="BE618" i="8"/>
  <c r="T618" i="8"/>
  <c r="R618" i="8"/>
  <c r="P618" i="8"/>
  <c r="BI617" i="8"/>
  <c r="BH617" i="8"/>
  <c r="BG617" i="8"/>
  <c r="BE617" i="8"/>
  <c r="T617" i="8"/>
  <c r="R617" i="8"/>
  <c r="P617" i="8"/>
  <c r="BI616" i="8"/>
  <c r="BH616" i="8"/>
  <c r="BG616" i="8"/>
  <c r="BE616" i="8"/>
  <c r="T616" i="8"/>
  <c r="R616" i="8"/>
  <c r="P616" i="8"/>
  <c r="BI615" i="8"/>
  <c r="BH615" i="8"/>
  <c r="BG615" i="8"/>
  <c r="BE615" i="8"/>
  <c r="T615" i="8"/>
  <c r="R615" i="8"/>
  <c r="P615" i="8"/>
  <c r="BI614" i="8"/>
  <c r="BH614" i="8"/>
  <c r="BG614" i="8"/>
  <c r="BE614" i="8"/>
  <c r="T614" i="8"/>
  <c r="R614" i="8"/>
  <c r="P614" i="8"/>
  <c r="BI613" i="8"/>
  <c r="BH613" i="8"/>
  <c r="BG613" i="8"/>
  <c r="BE613" i="8"/>
  <c r="T613" i="8"/>
  <c r="R613" i="8"/>
  <c r="P613" i="8"/>
  <c r="BI612" i="8"/>
  <c r="BH612" i="8"/>
  <c r="BG612" i="8"/>
  <c r="BE612" i="8"/>
  <c r="T612" i="8"/>
  <c r="R612" i="8"/>
  <c r="P612" i="8"/>
  <c r="BI611" i="8"/>
  <c r="BH611" i="8"/>
  <c r="BG611" i="8"/>
  <c r="BE611" i="8"/>
  <c r="T611" i="8"/>
  <c r="R611" i="8"/>
  <c r="P611" i="8"/>
  <c r="BI610" i="8"/>
  <c r="BH610" i="8"/>
  <c r="BG610" i="8"/>
  <c r="BE610" i="8"/>
  <c r="T610" i="8"/>
  <c r="R610" i="8"/>
  <c r="P610" i="8"/>
  <c r="BI609" i="8"/>
  <c r="BH609" i="8"/>
  <c r="BG609" i="8"/>
  <c r="BE609" i="8"/>
  <c r="T609" i="8"/>
  <c r="R609" i="8"/>
  <c r="P609" i="8"/>
  <c r="BI608" i="8"/>
  <c r="BH608" i="8"/>
  <c r="BG608" i="8"/>
  <c r="BE608" i="8"/>
  <c r="T608" i="8"/>
  <c r="R608" i="8"/>
  <c r="P608" i="8"/>
  <c r="BI607" i="8"/>
  <c r="BH607" i="8"/>
  <c r="BG607" i="8"/>
  <c r="BE607" i="8"/>
  <c r="T607" i="8"/>
  <c r="R607" i="8"/>
  <c r="P607" i="8"/>
  <c r="BI606" i="8"/>
  <c r="BH606" i="8"/>
  <c r="BG606" i="8"/>
  <c r="BE606" i="8"/>
  <c r="T606" i="8"/>
  <c r="R606" i="8"/>
  <c r="P606" i="8"/>
  <c r="BI605" i="8"/>
  <c r="BH605" i="8"/>
  <c r="BG605" i="8"/>
  <c r="BE605" i="8"/>
  <c r="T605" i="8"/>
  <c r="R605" i="8"/>
  <c r="P605" i="8"/>
  <c r="BI604" i="8"/>
  <c r="BH604" i="8"/>
  <c r="BG604" i="8"/>
  <c r="BE604" i="8"/>
  <c r="T604" i="8"/>
  <c r="R604" i="8"/>
  <c r="P604" i="8"/>
  <c r="BI603" i="8"/>
  <c r="BH603" i="8"/>
  <c r="BG603" i="8"/>
  <c r="BE603" i="8"/>
  <c r="T603" i="8"/>
  <c r="R603" i="8"/>
  <c r="P603" i="8"/>
  <c r="BI602" i="8"/>
  <c r="BH602" i="8"/>
  <c r="BG602" i="8"/>
  <c r="BE602" i="8"/>
  <c r="T602" i="8"/>
  <c r="R602" i="8"/>
  <c r="P602" i="8"/>
  <c r="BI601" i="8"/>
  <c r="BH601" i="8"/>
  <c r="BG601" i="8"/>
  <c r="BE601" i="8"/>
  <c r="T601" i="8"/>
  <c r="R601" i="8"/>
  <c r="P601" i="8"/>
  <c r="BI600" i="8"/>
  <c r="BH600" i="8"/>
  <c r="BG600" i="8"/>
  <c r="BE600" i="8"/>
  <c r="T600" i="8"/>
  <c r="R600" i="8"/>
  <c r="P600" i="8"/>
  <c r="BI599" i="8"/>
  <c r="BH599" i="8"/>
  <c r="BG599" i="8"/>
  <c r="BE599" i="8"/>
  <c r="T599" i="8"/>
  <c r="R599" i="8"/>
  <c r="P599" i="8"/>
  <c r="BI598" i="8"/>
  <c r="BH598" i="8"/>
  <c r="BG598" i="8"/>
  <c r="BE598" i="8"/>
  <c r="T598" i="8"/>
  <c r="R598" i="8"/>
  <c r="P598" i="8"/>
  <c r="BI597" i="8"/>
  <c r="BH597" i="8"/>
  <c r="BG597" i="8"/>
  <c r="BE597" i="8"/>
  <c r="T597" i="8"/>
  <c r="R597" i="8"/>
  <c r="P597" i="8"/>
  <c r="BI596" i="8"/>
  <c r="BH596" i="8"/>
  <c r="BG596" i="8"/>
  <c r="BE596" i="8"/>
  <c r="T596" i="8"/>
  <c r="R596" i="8"/>
  <c r="P596" i="8"/>
  <c r="BI595" i="8"/>
  <c r="BH595" i="8"/>
  <c r="BG595" i="8"/>
  <c r="BE595" i="8"/>
  <c r="T595" i="8"/>
  <c r="R595" i="8"/>
  <c r="P595" i="8"/>
  <c r="BI594" i="8"/>
  <c r="BH594" i="8"/>
  <c r="BG594" i="8"/>
  <c r="BE594" i="8"/>
  <c r="T594" i="8"/>
  <c r="R594" i="8"/>
  <c r="P594" i="8"/>
  <c r="BI593" i="8"/>
  <c r="BH593" i="8"/>
  <c r="BG593" i="8"/>
  <c r="BE593" i="8"/>
  <c r="T593" i="8"/>
  <c r="R593" i="8"/>
  <c r="P593" i="8"/>
  <c r="BI592" i="8"/>
  <c r="BH592" i="8"/>
  <c r="BG592" i="8"/>
  <c r="BE592" i="8"/>
  <c r="T592" i="8"/>
  <c r="R592" i="8"/>
  <c r="P592" i="8"/>
  <c r="BI591" i="8"/>
  <c r="BH591" i="8"/>
  <c r="BG591" i="8"/>
  <c r="BE591" i="8"/>
  <c r="T591" i="8"/>
  <c r="R591" i="8"/>
  <c r="P591" i="8"/>
  <c r="BI590" i="8"/>
  <c r="BH590" i="8"/>
  <c r="BG590" i="8"/>
  <c r="BE590" i="8"/>
  <c r="T590" i="8"/>
  <c r="R590" i="8"/>
  <c r="P590" i="8"/>
  <c r="BI589" i="8"/>
  <c r="BH589" i="8"/>
  <c r="BG589" i="8"/>
  <c r="BE589" i="8"/>
  <c r="T589" i="8"/>
  <c r="R589" i="8"/>
  <c r="P589" i="8"/>
  <c r="BI588" i="8"/>
  <c r="BH588" i="8"/>
  <c r="BG588" i="8"/>
  <c r="BE588" i="8"/>
  <c r="T588" i="8"/>
  <c r="R588" i="8"/>
  <c r="P588" i="8"/>
  <c r="BI587" i="8"/>
  <c r="BH587" i="8"/>
  <c r="BG587" i="8"/>
  <c r="BE587" i="8"/>
  <c r="T587" i="8"/>
  <c r="R587" i="8"/>
  <c r="P587" i="8"/>
  <c r="BI586" i="8"/>
  <c r="BH586" i="8"/>
  <c r="BG586" i="8"/>
  <c r="BE586" i="8"/>
  <c r="T586" i="8"/>
  <c r="R586" i="8"/>
  <c r="P586" i="8"/>
  <c r="BI585" i="8"/>
  <c r="BH585" i="8"/>
  <c r="BG585" i="8"/>
  <c r="BE585" i="8"/>
  <c r="T585" i="8"/>
  <c r="R585" i="8"/>
  <c r="P585" i="8"/>
  <c r="BI584" i="8"/>
  <c r="BH584" i="8"/>
  <c r="BG584" i="8"/>
  <c r="BE584" i="8"/>
  <c r="T584" i="8"/>
  <c r="R584" i="8"/>
  <c r="P584" i="8"/>
  <c r="BI583" i="8"/>
  <c r="BH583" i="8"/>
  <c r="BG583" i="8"/>
  <c r="BE583" i="8"/>
  <c r="T583" i="8"/>
  <c r="R583" i="8"/>
  <c r="P583" i="8"/>
  <c r="BI582" i="8"/>
  <c r="BH582" i="8"/>
  <c r="BG582" i="8"/>
  <c r="BE582" i="8"/>
  <c r="T582" i="8"/>
  <c r="R582" i="8"/>
  <c r="P582" i="8"/>
  <c r="BI581" i="8"/>
  <c r="BH581" i="8"/>
  <c r="BG581" i="8"/>
  <c r="BE581" i="8"/>
  <c r="T581" i="8"/>
  <c r="R581" i="8"/>
  <c r="P581" i="8"/>
  <c r="BI580" i="8"/>
  <c r="BH580" i="8"/>
  <c r="BG580" i="8"/>
  <c r="BE580" i="8"/>
  <c r="T580" i="8"/>
  <c r="R580" i="8"/>
  <c r="P580" i="8"/>
  <c r="BI579" i="8"/>
  <c r="BH579" i="8"/>
  <c r="BG579" i="8"/>
  <c r="BE579" i="8"/>
  <c r="T579" i="8"/>
  <c r="R579" i="8"/>
  <c r="P579" i="8"/>
  <c r="BI578" i="8"/>
  <c r="BH578" i="8"/>
  <c r="BG578" i="8"/>
  <c r="BE578" i="8"/>
  <c r="T578" i="8"/>
  <c r="R578" i="8"/>
  <c r="P578" i="8"/>
  <c r="BI577" i="8"/>
  <c r="BH577" i="8"/>
  <c r="BG577" i="8"/>
  <c r="BE577" i="8"/>
  <c r="T577" i="8"/>
  <c r="R577" i="8"/>
  <c r="P577" i="8"/>
  <c r="BI576" i="8"/>
  <c r="BH576" i="8"/>
  <c r="BG576" i="8"/>
  <c r="BE576" i="8"/>
  <c r="T576" i="8"/>
  <c r="R576" i="8"/>
  <c r="P576" i="8"/>
  <c r="BI575" i="8"/>
  <c r="BH575" i="8"/>
  <c r="BG575" i="8"/>
  <c r="BE575" i="8"/>
  <c r="T575" i="8"/>
  <c r="R575" i="8"/>
  <c r="P575" i="8"/>
  <c r="BI574" i="8"/>
  <c r="BH574" i="8"/>
  <c r="BG574" i="8"/>
  <c r="BE574" i="8"/>
  <c r="T574" i="8"/>
  <c r="R574" i="8"/>
  <c r="P574" i="8"/>
  <c r="BI573" i="8"/>
  <c r="BH573" i="8"/>
  <c r="BG573" i="8"/>
  <c r="BE573" i="8"/>
  <c r="T573" i="8"/>
  <c r="R573" i="8"/>
  <c r="P573" i="8"/>
  <c r="BI572" i="8"/>
  <c r="BH572" i="8"/>
  <c r="BG572" i="8"/>
  <c r="BE572" i="8"/>
  <c r="T572" i="8"/>
  <c r="R572" i="8"/>
  <c r="P572" i="8"/>
  <c r="BI571" i="8"/>
  <c r="BH571" i="8"/>
  <c r="BG571" i="8"/>
  <c r="BE571" i="8"/>
  <c r="T571" i="8"/>
  <c r="R571" i="8"/>
  <c r="P571" i="8"/>
  <c r="BI570" i="8"/>
  <c r="BH570" i="8"/>
  <c r="BG570" i="8"/>
  <c r="BE570" i="8"/>
  <c r="T570" i="8"/>
  <c r="R570" i="8"/>
  <c r="P570" i="8"/>
  <c r="BI569" i="8"/>
  <c r="BH569" i="8"/>
  <c r="BG569" i="8"/>
  <c r="BE569" i="8"/>
  <c r="T569" i="8"/>
  <c r="R569" i="8"/>
  <c r="P569" i="8"/>
  <c r="BI568" i="8"/>
  <c r="BH568" i="8"/>
  <c r="BG568" i="8"/>
  <c r="BE568" i="8"/>
  <c r="T568" i="8"/>
  <c r="R568" i="8"/>
  <c r="P568" i="8"/>
  <c r="BI567" i="8"/>
  <c r="BH567" i="8"/>
  <c r="BG567" i="8"/>
  <c r="BE567" i="8"/>
  <c r="T567" i="8"/>
  <c r="R567" i="8"/>
  <c r="P567" i="8"/>
  <c r="BI566" i="8"/>
  <c r="BH566" i="8"/>
  <c r="BG566" i="8"/>
  <c r="BE566" i="8"/>
  <c r="T566" i="8"/>
  <c r="R566" i="8"/>
  <c r="P566" i="8"/>
  <c r="BI565" i="8"/>
  <c r="BH565" i="8"/>
  <c r="BG565" i="8"/>
  <c r="BE565" i="8"/>
  <c r="T565" i="8"/>
  <c r="R565" i="8"/>
  <c r="P565" i="8"/>
  <c r="BI564" i="8"/>
  <c r="BH564" i="8"/>
  <c r="BG564" i="8"/>
  <c r="BE564" i="8"/>
  <c r="T564" i="8"/>
  <c r="R564" i="8"/>
  <c r="P564" i="8"/>
  <c r="BI563" i="8"/>
  <c r="BH563" i="8"/>
  <c r="BG563" i="8"/>
  <c r="BE563" i="8"/>
  <c r="T563" i="8"/>
  <c r="R563" i="8"/>
  <c r="P563" i="8"/>
  <c r="BI562" i="8"/>
  <c r="BH562" i="8"/>
  <c r="BG562" i="8"/>
  <c r="BE562" i="8"/>
  <c r="T562" i="8"/>
  <c r="R562" i="8"/>
  <c r="P562" i="8"/>
  <c r="BI561" i="8"/>
  <c r="BH561" i="8"/>
  <c r="BG561" i="8"/>
  <c r="BE561" i="8"/>
  <c r="T561" i="8"/>
  <c r="R561" i="8"/>
  <c r="P561" i="8"/>
  <c r="BI560" i="8"/>
  <c r="BH560" i="8"/>
  <c r="BG560" i="8"/>
  <c r="BE560" i="8"/>
  <c r="T560" i="8"/>
  <c r="R560" i="8"/>
  <c r="P560" i="8"/>
  <c r="BI559" i="8"/>
  <c r="BH559" i="8"/>
  <c r="BG559" i="8"/>
  <c r="BE559" i="8"/>
  <c r="T559" i="8"/>
  <c r="R559" i="8"/>
  <c r="P559" i="8"/>
  <c r="BI558" i="8"/>
  <c r="BH558" i="8"/>
  <c r="BG558" i="8"/>
  <c r="BE558" i="8"/>
  <c r="T558" i="8"/>
  <c r="R558" i="8"/>
  <c r="P558" i="8"/>
  <c r="BI557" i="8"/>
  <c r="BH557" i="8"/>
  <c r="BG557" i="8"/>
  <c r="BE557" i="8"/>
  <c r="T557" i="8"/>
  <c r="R557" i="8"/>
  <c r="P557" i="8"/>
  <c r="BI556" i="8"/>
  <c r="BH556" i="8"/>
  <c r="BG556" i="8"/>
  <c r="BE556" i="8"/>
  <c r="T556" i="8"/>
  <c r="R556" i="8"/>
  <c r="P556" i="8"/>
  <c r="BI555" i="8"/>
  <c r="BH555" i="8"/>
  <c r="BG555" i="8"/>
  <c r="BE555" i="8"/>
  <c r="T555" i="8"/>
  <c r="R555" i="8"/>
  <c r="P555" i="8"/>
  <c r="BI554" i="8"/>
  <c r="BH554" i="8"/>
  <c r="BG554" i="8"/>
  <c r="BE554" i="8"/>
  <c r="T554" i="8"/>
  <c r="R554" i="8"/>
  <c r="P554" i="8"/>
  <c r="BI553" i="8"/>
  <c r="BH553" i="8"/>
  <c r="BG553" i="8"/>
  <c r="BE553" i="8"/>
  <c r="T553" i="8"/>
  <c r="R553" i="8"/>
  <c r="P553" i="8"/>
  <c r="BI552" i="8"/>
  <c r="BH552" i="8"/>
  <c r="BG552" i="8"/>
  <c r="BE552" i="8"/>
  <c r="T552" i="8"/>
  <c r="R552" i="8"/>
  <c r="P552" i="8"/>
  <c r="BI551" i="8"/>
  <c r="BH551" i="8"/>
  <c r="BG551" i="8"/>
  <c r="BE551" i="8"/>
  <c r="T551" i="8"/>
  <c r="R551" i="8"/>
  <c r="P551" i="8"/>
  <c r="BI550" i="8"/>
  <c r="BH550" i="8"/>
  <c r="BG550" i="8"/>
  <c r="BE550" i="8"/>
  <c r="T550" i="8"/>
  <c r="R550" i="8"/>
  <c r="P550" i="8"/>
  <c r="BI549" i="8"/>
  <c r="BH549" i="8"/>
  <c r="BG549" i="8"/>
  <c r="BE549" i="8"/>
  <c r="T549" i="8"/>
  <c r="R549" i="8"/>
  <c r="P549" i="8"/>
  <c r="BI548" i="8"/>
  <c r="BH548" i="8"/>
  <c r="BG548" i="8"/>
  <c r="BE548" i="8"/>
  <c r="T548" i="8"/>
  <c r="R548" i="8"/>
  <c r="P548" i="8"/>
  <c r="BI547" i="8"/>
  <c r="BH547" i="8"/>
  <c r="BG547" i="8"/>
  <c r="BE547" i="8"/>
  <c r="T547" i="8"/>
  <c r="R547" i="8"/>
  <c r="P547" i="8"/>
  <c r="BI546" i="8"/>
  <c r="BH546" i="8"/>
  <c r="BG546" i="8"/>
  <c r="BE546" i="8"/>
  <c r="T546" i="8"/>
  <c r="R546" i="8"/>
  <c r="P546" i="8"/>
  <c r="BI545" i="8"/>
  <c r="BH545" i="8"/>
  <c r="BG545" i="8"/>
  <c r="BE545" i="8"/>
  <c r="T545" i="8"/>
  <c r="R545" i="8"/>
  <c r="P545" i="8"/>
  <c r="BI544" i="8"/>
  <c r="BH544" i="8"/>
  <c r="BG544" i="8"/>
  <c r="BE544" i="8"/>
  <c r="T544" i="8"/>
  <c r="R544" i="8"/>
  <c r="P544" i="8"/>
  <c r="BI543" i="8"/>
  <c r="BH543" i="8"/>
  <c r="BG543" i="8"/>
  <c r="BE543" i="8"/>
  <c r="T543" i="8"/>
  <c r="R543" i="8"/>
  <c r="P543" i="8"/>
  <c r="BI541" i="8"/>
  <c r="BH541" i="8"/>
  <c r="BG541" i="8"/>
  <c r="BE541" i="8"/>
  <c r="T541" i="8"/>
  <c r="R541" i="8"/>
  <c r="P541" i="8"/>
  <c r="BI540" i="8"/>
  <c r="BH540" i="8"/>
  <c r="BG540" i="8"/>
  <c r="BE540" i="8"/>
  <c r="T540" i="8"/>
  <c r="R540" i="8"/>
  <c r="P540" i="8"/>
  <c r="BI539" i="8"/>
  <c r="BH539" i="8"/>
  <c r="BG539" i="8"/>
  <c r="BE539" i="8"/>
  <c r="T539" i="8"/>
  <c r="R539" i="8"/>
  <c r="P539" i="8"/>
  <c r="BI538" i="8"/>
  <c r="BH538" i="8"/>
  <c r="BG538" i="8"/>
  <c r="BE538" i="8"/>
  <c r="T538" i="8"/>
  <c r="R538" i="8"/>
  <c r="P538" i="8"/>
  <c r="BI537" i="8"/>
  <c r="BH537" i="8"/>
  <c r="BG537" i="8"/>
  <c r="BE537" i="8"/>
  <c r="T537" i="8"/>
  <c r="R537" i="8"/>
  <c r="P537" i="8"/>
  <c r="BI536" i="8"/>
  <c r="BH536" i="8"/>
  <c r="BG536" i="8"/>
  <c r="BE536" i="8"/>
  <c r="T536" i="8"/>
  <c r="R536" i="8"/>
  <c r="P536" i="8"/>
  <c r="BI535" i="8"/>
  <c r="BH535" i="8"/>
  <c r="BG535" i="8"/>
  <c r="BE535" i="8"/>
  <c r="T535" i="8"/>
  <c r="R535" i="8"/>
  <c r="P535" i="8"/>
  <c r="BI534" i="8"/>
  <c r="BH534" i="8"/>
  <c r="BG534" i="8"/>
  <c r="BE534" i="8"/>
  <c r="T534" i="8"/>
  <c r="R534" i="8"/>
  <c r="P534" i="8"/>
  <c r="BI533" i="8"/>
  <c r="BH533" i="8"/>
  <c r="BG533" i="8"/>
  <c r="BE533" i="8"/>
  <c r="T533" i="8"/>
  <c r="R533" i="8"/>
  <c r="P533" i="8"/>
  <c r="BI532" i="8"/>
  <c r="BH532" i="8"/>
  <c r="BG532" i="8"/>
  <c r="BE532" i="8"/>
  <c r="T532" i="8"/>
  <c r="R532" i="8"/>
  <c r="P532" i="8"/>
  <c r="BI531" i="8"/>
  <c r="BH531" i="8"/>
  <c r="BG531" i="8"/>
  <c r="BE531" i="8"/>
  <c r="T531" i="8"/>
  <c r="R531" i="8"/>
  <c r="P531" i="8"/>
  <c r="BI530" i="8"/>
  <c r="BH530" i="8"/>
  <c r="BG530" i="8"/>
  <c r="BE530" i="8"/>
  <c r="T530" i="8"/>
  <c r="R530" i="8"/>
  <c r="P530" i="8"/>
  <c r="BI529" i="8"/>
  <c r="BH529" i="8"/>
  <c r="BG529" i="8"/>
  <c r="BE529" i="8"/>
  <c r="T529" i="8"/>
  <c r="R529" i="8"/>
  <c r="P529" i="8"/>
  <c r="BI528" i="8"/>
  <c r="BH528" i="8"/>
  <c r="BG528" i="8"/>
  <c r="BE528" i="8"/>
  <c r="T528" i="8"/>
  <c r="R528" i="8"/>
  <c r="P528" i="8"/>
  <c r="BI527" i="8"/>
  <c r="BH527" i="8"/>
  <c r="BG527" i="8"/>
  <c r="BE527" i="8"/>
  <c r="T527" i="8"/>
  <c r="R527" i="8"/>
  <c r="P527" i="8"/>
  <c r="BI526" i="8"/>
  <c r="BH526" i="8"/>
  <c r="BG526" i="8"/>
  <c r="BE526" i="8"/>
  <c r="T526" i="8"/>
  <c r="R526" i="8"/>
  <c r="P526" i="8"/>
  <c r="BI525" i="8"/>
  <c r="BH525" i="8"/>
  <c r="BG525" i="8"/>
  <c r="BE525" i="8"/>
  <c r="T525" i="8"/>
  <c r="R525" i="8"/>
  <c r="P525" i="8"/>
  <c r="BI524" i="8"/>
  <c r="BH524" i="8"/>
  <c r="BG524" i="8"/>
  <c r="BE524" i="8"/>
  <c r="T524" i="8"/>
  <c r="R524" i="8"/>
  <c r="P524" i="8"/>
  <c r="BI523" i="8"/>
  <c r="BH523" i="8"/>
  <c r="BG523" i="8"/>
  <c r="BE523" i="8"/>
  <c r="T523" i="8"/>
  <c r="R523" i="8"/>
  <c r="P523" i="8"/>
  <c r="BI522" i="8"/>
  <c r="BH522" i="8"/>
  <c r="BG522" i="8"/>
  <c r="BE522" i="8"/>
  <c r="T522" i="8"/>
  <c r="R522" i="8"/>
  <c r="P522" i="8"/>
  <c r="BI521" i="8"/>
  <c r="BH521" i="8"/>
  <c r="BG521" i="8"/>
  <c r="BE521" i="8"/>
  <c r="T521" i="8"/>
  <c r="R521" i="8"/>
  <c r="P521" i="8"/>
  <c r="BI520" i="8"/>
  <c r="BH520" i="8"/>
  <c r="BG520" i="8"/>
  <c r="BE520" i="8"/>
  <c r="T520" i="8"/>
  <c r="R520" i="8"/>
  <c r="P520" i="8"/>
  <c r="BI519" i="8"/>
  <c r="BH519" i="8"/>
  <c r="BG519" i="8"/>
  <c r="BE519" i="8"/>
  <c r="T519" i="8"/>
  <c r="R519" i="8"/>
  <c r="P519" i="8"/>
  <c r="BI518" i="8"/>
  <c r="BH518" i="8"/>
  <c r="BG518" i="8"/>
  <c r="BE518" i="8"/>
  <c r="T518" i="8"/>
  <c r="R518" i="8"/>
  <c r="P518" i="8"/>
  <c r="BI517" i="8"/>
  <c r="BH517" i="8"/>
  <c r="BG517" i="8"/>
  <c r="BE517" i="8"/>
  <c r="T517" i="8"/>
  <c r="R517" i="8"/>
  <c r="P517" i="8"/>
  <c r="BI516" i="8"/>
  <c r="BH516" i="8"/>
  <c r="BG516" i="8"/>
  <c r="BE516" i="8"/>
  <c r="T516" i="8"/>
  <c r="R516" i="8"/>
  <c r="P516" i="8"/>
  <c r="BI515" i="8"/>
  <c r="BH515" i="8"/>
  <c r="BG515" i="8"/>
  <c r="BE515" i="8"/>
  <c r="T515" i="8"/>
  <c r="R515" i="8"/>
  <c r="P515" i="8"/>
  <c r="BI514" i="8"/>
  <c r="BH514" i="8"/>
  <c r="BG514" i="8"/>
  <c r="BE514" i="8"/>
  <c r="T514" i="8"/>
  <c r="R514" i="8"/>
  <c r="P514" i="8"/>
  <c r="BI513" i="8"/>
  <c r="BH513" i="8"/>
  <c r="BG513" i="8"/>
  <c r="BE513" i="8"/>
  <c r="T513" i="8"/>
  <c r="R513" i="8"/>
  <c r="P513" i="8"/>
  <c r="BI512" i="8"/>
  <c r="BH512" i="8"/>
  <c r="BG512" i="8"/>
  <c r="BE512" i="8"/>
  <c r="T512" i="8"/>
  <c r="R512" i="8"/>
  <c r="P512" i="8"/>
  <c r="BI511" i="8"/>
  <c r="BH511" i="8"/>
  <c r="BG511" i="8"/>
  <c r="BE511" i="8"/>
  <c r="T511" i="8"/>
  <c r="R511" i="8"/>
  <c r="P511" i="8"/>
  <c r="BI510" i="8"/>
  <c r="BH510" i="8"/>
  <c r="BG510" i="8"/>
  <c r="BE510" i="8"/>
  <c r="T510" i="8"/>
  <c r="R510" i="8"/>
  <c r="P510" i="8"/>
  <c r="BI509" i="8"/>
  <c r="BH509" i="8"/>
  <c r="BG509" i="8"/>
  <c r="BE509" i="8"/>
  <c r="T509" i="8"/>
  <c r="R509" i="8"/>
  <c r="P509" i="8"/>
  <c r="BI508" i="8"/>
  <c r="BH508" i="8"/>
  <c r="BG508" i="8"/>
  <c r="BE508" i="8"/>
  <c r="T508" i="8"/>
  <c r="R508" i="8"/>
  <c r="P508" i="8"/>
  <c r="BI507" i="8"/>
  <c r="BH507" i="8"/>
  <c r="BG507" i="8"/>
  <c r="BE507" i="8"/>
  <c r="T507" i="8"/>
  <c r="R507" i="8"/>
  <c r="P507" i="8"/>
  <c r="BI506" i="8"/>
  <c r="BH506" i="8"/>
  <c r="BG506" i="8"/>
  <c r="BE506" i="8"/>
  <c r="T506" i="8"/>
  <c r="R506" i="8"/>
  <c r="P506" i="8"/>
  <c r="BI505" i="8"/>
  <c r="BH505" i="8"/>
  <c r="BG505" i="8"/>
  <c r="BE505" i="8"/>
  <c r="T505" i="8"/>
  <c r="R505" i="8"/>
  <c r="P505" i="8"/>
  <c r="BI504" i="8"/>
  <c r="BH504" i="8"/>
  <c r="BG504" i="8"/>
  <c r="BE504" i="8"/>
  <c r="T504" i="8"/>
  <c r="R504" i="8"/>
  <c r="P504" i="8"/>
  <c r="BI503" i="8"/>
  <c r="BH503" i="8"/>
  <c r="BG503" i="8"/>
  <c r="BE503" i="8"/>
  <c r="T503" i="8"/>
  <c r="R503" i="8"/>
  <c r="P503" i="8"/>
  <c r="BI502" i="8"/>
  <c r="BH502" i="8"/>
  <c r="BG502" i="8"/>
  <c r="BE502" i="8"/>
  <c r="T502" i="8"/>
  <c r="R502" i="8"/>
  <c r="P502" i="8"/>
  <c r="BI501" i="8"/>
  <c r="BH501" i="8"/>
  <c r="BG501" i="8"/>
  <c r="BE501" i="8"/>
  <c r="T501" i="8"/>
  <c r="R501" i="8"/>
  <c r="P501" i="8"/>
  <c r="BI500" i="8"/>
  <c r="BH500" i="8"/>
  <c r="BG500" i="8"/>
  <c r="BE500" i="8"/>
  <c r="T500" i="8"/>
  <c r="R500" i="8"/>
  <c r="P500" i="8"/>
  <c r="BI498" i="8"/>
  <c r="BH498" i="8"/>
  <c r="BG498" i="8"/>
  <c r="BE498" i="8"/>
  <c r="T498" i="8"/>
  <c r="R498" i="8"/>
  <c r="P498" i="8"/>
  <c r="BI497" i="8"/>
  <c r="BH497" i="8"/>
  <c r="BG497" i="8"/>
  <c r="BE497" i="8"/>
  <c r="T497" i="8"/>
  <c r="R497" i="8"/>
  <c r="P497" i="8"/>
  <c r="BI496" i="8"/>
  <c r="BH496" i="8"/>
  <c r="BG496" i="8"/>
  <c r="BE496" i="8"/>
  <c r="T496" i="8"/>
  <c r="R496" i="8"/>
  <c r="P496" i="8"/>
  <c r="BI495" i="8"/>
  <c r="BH495" i="8"/>
  <c r="BG495" i="8"/>
  <c r="BE495" i="8"/>
  <c r="T495" i="8"/>
  <c r="R495" i="8"/>
  <c r="P495" i="8"/>
  <c r="BI494" i="8"/>
  <c r="BH494" i="8"/>
  <c r="BG494" i="8"/>
  <c r="BE494" i="8"/>
  <c r="T494" i="8"/>
  <c r="R494" i="8"/>
  <c r="P494" i="8"/>
  <c r="BI493" i="8"/>
  <c r="BH493" i="8"/>
  <c r="BG493" i="8"/>
  <c r="BE493" i="8"/>
  <c r="T493" i="8"/>
  <c r="R493" i="8"/>
  <c r="P493" i="8"/>
  <c r="BI492" i="8"/>
  <c r="BH492" i="8"/>
  <c r="BG492" i="8"/>
  <c r="BE492" i="8"/>
  <c r="T492" i="8"/>
  <c r="R492" i="8"/>
  <c r="P492" i="8"/>
  <c r="BI491" i="8"/>
  <c r="BH491" i="8"/>
  <c r="BG491" i="8"/>
  <c r="BE491" i="8"/>
  <c r="T491" i="8"/>
  <c r="R491" i="8"/>
  <c r="P491" i="8"/>
  <c r="BI490" i="8"/>
  <c r="BH490" i="8"/>
  <c r="BG490" i="8"/>
  <c r="BE490" i="8"/>
  <c r="T490" i="8"/>
  <c r="R490" i="8"/>
  <c r="P490" i="8"/>
  <c r="BI488" i="8"/>
  <c r="BH488" i="8"/>
  <c r="BG488" i="8"/>
  <c r="BE488" i="8"/>
  <c r="T488" i="8"/>
  <c r="R488" i="8"/>
  <c r="P488" i="8"/>
  <c r="BI487" i="8"/>
  <c r="BH487" i="8"/>
  <c r="BG487" i="8"/>
  <c r="BE487" i="8"/>
  <c r="T487" i="8"/>
  <c r="R487" i="8"/>
  <c r="P487" i="8"/>
  <c r="BI486" i="8"/>
  <c r="BH486" i="8"/>
  <c r="BG486" i="8"/>
  <c r="BE486" i="8"/>
  <c r="T486" i="8"/>
  <c r="R486" i="8"/>
  <c r="P486" i="8"/>
  <c r="BI485" i="8"/>
  <c r="BH485" i="8"/>
  <c r="BG485" i="8"/>
  <c r="BE485" i="8"/>
  <c r="T485" i="8"/>
  <c r="R485" i="8"/>
  <c r="P485" i="8"/>
  <c r="BI484" i="8"/>
  <c r="BH484" i="8"/>
  <c r="BG484" i="8"/>
  <c r="BE484" i="8"/>
  <c r="T484" i="8"/>
  <c r="R484" i="8"/>
  <c r="P484" i="8"/>
  <c r="BI483" i="8"/>
  <c r="BH483" i="8"/>
  <c r="BG483" i="8"/>
  <c r="BE483" i="8"/>
  <c r="T483" i="8"/>
  <c r="R483" i="8"/>
  <c r="P483" i="8"/>
  <c r="BI482" i="8"/>
  <c r="BH482" i="8"/>
  <c r="BG482" i="8"/>
  <c r="BE482" i="8"/>
  <c r="T482" i="8"/>
  <c r="R482" i="8"/>
  <c r="P482" i="8"/>
  <c r="BI481" i="8"/>
  <c r="BH481" i="8"/>
  <c r="BG481" i="8"/>
  <c r="BE481" i="8"/>
  <c r="T481" i="8"/>
  <c r="R481" i="8"/>
  <c r="P481" i="8"/>
  <c r="BI480" i="8"/>
  <c r="BH480" i="8"/>
  <c r="BG480" i="8"/>
  <c r="BE480" i="8"/>
  <c r="T480" i="8"/>
  <c r="R480" i="8"/>
  <c r="P480" i="8"/>
  <c r="BI479" i="8"/>
  <c r="BH479" i="8"/>
  <c r="BG479" i="8"/>
  <c r="BE479" i="8"/>
  <c r="T479" i="8"/>
  <c r="R479" i="8"/>
  <c r="P479" i="8"/>
  <c r="BI478" i="8"/>
  <c r="BH478" i="8"/>
  <c r="BG478" i="8"/>
  <c r="BE478" i="8"/>
  <c r="T478" i="8"/>
  <c r="R478" i="8"/>
  <c r="P478" i="8"/>
  <c r="BI477" i="8"/>
  <c r="BH477" i="8"/>
  <c r="BG477" i="8"/>
  <c r="BE477" i="8"/>
  <c r="T477" i="8"/>
  <c r="R477" i="8"/>
  <c r="P477" i="8"/>
  <c r="BI476" i="8"/>
  <c r="BH476" i="8"/>
  <c r="BG476" i="8"/>
  <c r="BE476" i="8"/>
  <c r="T476" i="8"/>
  <c r="R476" i="8"/>
  <c r="P476" i="8"/>
  <c r="BI475" i="8"/>
  <c r="BH475" i="8"/>
  <c r="BG475" i="8"/>
  <c r="BE475" i="8"/>
  <c r="T475" i="8"/>
  <c r="R475" i="8"/>
  <c r="P475" i="8"/>
  <c r="BI474" i="8"/>
  <c r="BH474" i="8"/>
  <c r="BG474" i="8"/>
  <c r="BE474" i="8"/>
  <c r="T474" i="8"/>
  <c r="R474" i="8"/>
  <c r="P474" i="8"/>
  <c r="BI473" i="8"/>
  <c r="BH473" i="8"/>
  <c r="BG473" i="8"/>
  <c r="BE473" i="8"/>
  <c r="T473" i="8"/>
  <c r="R473" i="8"/>
  <c r="P473" i="8"/>
  <c r="BI472" i="8"/>
  <c r="BH472" i="8"/>
  <c r="BG472" i="8"/>
  <c r="BE472" i="8"/>
  <c r="T472" i="8"/>
  <c r="R472" i="8"/>
  <c r="P472" i="8"/>
  <c r="BI471" i="8"/>
  <c r="BH471" i="8"/>
  <c r="BG471" i="8"/>
  <c r="BE471" i="8"/>
  <c r="T471" i="8"/>
  <c r="R471" i="8"/>
  <c r="P471" i="8"/>
  <c r="BI470" i="8"/>
  <c r="BH470" i="8"/>
  <c r="BG470" i="8"/>
  <c r="BE470" i="8"/>
  <c r="T470" i="8"/>
  <c r="R470" i="8"/>
  <c r="P470" i="8"/>
  <c r="BI469" i="8"/>
  <c r="BH469" i="8"/>
  <c r="BG469" i="8"/>
  <c r="BE469" i="8"/>
  <c r="T469" i="8"/>
  <c r="R469" i="8"/>
  <c r="P469" i="8"/>
  <c r="BI468" i="8"/>
  <c r="BH468" i="8"/>
  <c r="BG468" i="8"/>
  <c r="BE468" i="8"/>
  <c r="T468" i="8"/>
  <c r="R468" i="8"/>
  <c r="P468" i="8"/>
  <c r="BI467" i="8"/>
  <c r="BH467" i="8"/>
  <c r="BG467" i="8"/>
  <c r="BE467" i="8"/>
  <c r="T467" i="8"/>
  <c r="R467" i="8"/>
  <c r="P467" i="8"/>
  <c r="BI466" i="8"/>
  <c r="BH466" i="8"/>
  <c r="BG466" i="8"/>
  <c r="BE466" i="8"/>
  <c r="T466" i="8"/>
  <c r="R466" i="8"/>
  <c r="P466" i="8"/>
  <c r="BI465" i="8"/>
  <c r="BH465" i="8"/>
  <c r="BG465" i="8"/>
  <c r="BE465" i="8"/>
  <c r="T465" i="8"/>
  <c r="R465" i="8"/>
  <c r="P465" i="8"/>
  <c r="BI464" i="8"/>
  <c r="BH464" i="8"/>
  <c r="BG464" i="8"/>
  <c r="BE464" i="8"/>
  <c r="T464" i="8"/>
  <c r="R464" i="8"/>
  <c r="P464" i="8"/>
  <c r="BI463" i="8"/>
  <c r="BH463" i="8"/>
  <c r="BG463" i="8"/>
  <c r="BE463" i="8"/>
  <c r="T463" i="8"/>
  <c r="R463" i="8"/>
  <c r="P463" i="8"/>
  <c r="BI462" i="8"/>
  <c r="BH462" i="8"/>
  <c r="BG462" i="8"/>
  <c r="BE462" i="8"/>
  <c r="T462" i="8"/>
  <c r="R462" i="8"/>
  <c r="P462" i="8"/>
  <c r="BI460" i="8"/>
  <c r="BH460" i="8"/>
  <c r="BG460" i="8"/>
  <c r="BE460" i="8"/>
  <c r="T460" i="8"/>
  <c r="R460" i="8"/>
  <c r="P460" i="8"/>
  <c r="BI459" i="8"/>
  <c r="BH459" i="8"/>
  <c r="BG459" i="8"/>
  <c r="BE459" i="8"/>
  <c r="T459" i="8"/>
  <c r="R459" i="8"/>
  <c r="P459" i="8"/>
  <c r="BI457" i="8"/>
  <c r="BH457" i="8"/>
  <c r="BG457" i="8"/>
  <c r="BE457" i="8"/>
  <c r="T457" i="8"/>
  <c r="R457" i="8"/>
  <c r="P457" i="8"/>
  <c r="BI456" i="8"/>
  <c r="BH456" i="8"/>
  <c r="BG456" i="8"/>
  <c r="BE456" i="8"/>
  <c r="T456" i="8"/>
  <c r="R456" i="8"/>
  <c r="P456" i="8"/>
  <c r="BI454" i="8"/>
  <c r="BH454" i="8"/>
  <c r="BG454" i="8"/>
  <c r="BE454" i="8"/>
  <c r="T454" i="8"/>
  <c r="R454" i="8"/>
  <c r="P454" i="8"/>
  <c r="BI453" i="8"/>
  <c r="BH453" i="8"/>
  <c r="BG453" i="8"/>
  <c r="BE453" i="8"/>
  <c r="T453" i="8"/>
  <c r="R453" i="8"/>
  <c r="P453" i="8"/>
  <c r="BI452" i="8"/>
  <c r="BH452" i="8"/>
  <c r="BG452" i="8"/>
  <c r="BE452" i="8"/>
  <c r="T452" i="8"/>
  <c r="R452" i="8"/>
  <c r="P452" i="8"/>
  <c r="BI451" i="8"/>
  <c r="BH451" i="8"/>
  <c r="BG451" i="8"/>
  <c r="BE451" i="8"/>
  <c r="T451" i="8"/>
  <c r="R451" i="8"/>
  <c r="P451" i="8"/>
  <c r="BI450" i="8"/>
  <c r="BH450" i="8"/>
  <c r="BG450" i="8"/>
  <c r="BE450" i="8"/>
  <c r="T450" i="8"/>
  <c r="R450" i="8"/>
  <c r="P450" i="8"/>
  <c r="BI449" i="8"/>
  <c r="BH449" i="8"/>
  <c r="BG449" i="8"/>
  <c r="BE449" i="8"/>
  <c r="T449" i="8"/>
  <c r="R449" i="8"/>
  <c r="P449" i="8"/>
  <c r="BI447" i="8"/>
  <c r="BH447" i="8"/>
  <c r="BG447" i="8"/>
  <c r="BE447" i="8"/>
  <c r="T447" i="8"/>
  <c r="R447" i="8"/>
  <c r="P447" i="8"/>
  <c r="BI446" i="8"/>
  <c r="BH446" i="8"/>
  <c r="BG446" i="8"/>
  <c r="BE446" i="8"/>
  <c r="T446" i="8"/>
  <c r="R446" i="8"/>
  <c r="P446" i="8"/>
  <c r="BI445" i="8"/>
  <c r="BH445" i="8"/>
  <c r="BG445" i="8"/>
  <c r="BE445" i="8"/>
  <c r="T445" i="8"/>
  <c r="R445" i="8"/>
  <c r="P445" i="8"/>
  <c r="BI443" i="8"/>
  <c r="BH443" i="8"/>
  <c r="BG443" i="8"/>
  <c r="BE443" i="8"/>
  <c r="T443" i="8"/>
  <c r="R443" i="8"/>
  <c r="P443" i="8"/>
  <c r="BI442" i="8"/>
  <c r="BH442" i="8"/>
  <c r="BG442" i="8"/>
  <c r="BE442" i="8"/>
  <c r="T442" i="8"/>
  <c r="R442" i="8"/>
  <c r="P442" i="8"/>
  <c r="BI441" i="8"/>
  <c r="BH441" i="8"/>
  <c r="BG441" i="8"/>
  <c r="BE441" i="8"/>
  <c r="T441" i="8"/>
  <c r="R441" i="8"/>
  <c r="P441" i="8"/>
  <c r="BI440" i="8"/>
  <c r="BH440" i="8"/>
  <c r="BG440" i="8"/>
  <c r="BE440" i="8"/>
  <c r="T440" i="8"/>
  <c r="R440" i="8"/>
  <c r="P440" i="8"/>
  <c r="BI439" i="8"/>
  <c r="BH439" i="8"/>
  <c r="BG439" i="8"/>
  <c r="BE439" i="8"/>
  <c r="T439" i="8"/>
  <c r="R439" i="8"/>
  <c r="P439" i="8"/>
  <c r="BI438" i="8"/>
  <c r="BH438" i="8"/>
  <c r="BG438" i="8"/>
  <c r="BE438" i="8"/>
  <c r="T438" i="8"/>
  <c r="R438" i="8"/>
  <c r="P438" i="8"/>
  <c r="BI437" i="8"/>
  <c r="BH437" i="8"/>
  <c r="BG437" i="8"/>
  <c r="BE437" i="8"/>
  <c r="T437" i="8"/>
  <c r="R437" i="8"/>
  <c r="P437" i="8"/>
  <c r="BI436" i="8"/>
  <c r="BH436" i="8"/>
  <c r="BG436" i="8"/>
  <c r="BE436" i="8"/>
  <c r="T436" i="8"/>
  <c r="R436" i="8"/>
  <c r="P436" i="8"/>
  <c r="BI435" i="8"/>
  <c r="BH435" i="8"/>
  <c r="BG435" i="8"/>
  <c r="BE435" i="8"/>
  <c r="T435" i="8"/>
  <c r="R435" i="8"/>
  <c r="P435" i="8"/>
  <c r="BI434" i="8"/>
  <c r="BH434" i="8"/>
  <c r="BG434" i="8"/>
  <c r="BE434" i="8"/>
  <c r="T434" i="8"/>
  <c r="R434" i="8"/>
  <c r="P434" i="8"/>
  <c r="BI433" i="8"/>
  <c r="BH433" i="8"/>
  <c r="BG433" i="8"/>
  <c r="BE433" i="8"/>
  <c r="T433" i="8"/>
  <c r="R433" i="8"/>
  <c r="P433" i="8"/>
  <c r="BI432" i="8"/>
  <c r="BH432" i="8"/>
  <c r="BG432" i="8"/>
  <c r="BE432" i="8"/>
  <c r="T432" i="8"/>
  <c r="R432" i="8"/>
  <c r="P432" i="8"/>
  <c r="BI431" i="8"/>
  <c r="BH431" i="8"/>
  <c r="BG431" i="8"/>
  <c r="BE431" i="8"/>
  <c r="T431" i="8"/>
  <c r="R431" i="8"/>
  <c r="P431" i="8"/>
  <c r="BI430" i="8"/>
  <c r="BH430" i="8"/>
  <c r="BG430" i="8"/>
  <c r="BE430" i="8"/>
  <c r="T430" i="8"/>
  <c r="R430" i="8"/>
  <c r="P430" i="8"/>
  <c r="BI429" i="8"/>
  <c r="BH429" i="8"/>
  <c r="BG429" i="8"/>
  <c r="BE429" i="8"/>
  <c r="T429" i="8"/>
  <c r="R429" i="8"/>
  <c r="P429" i="8"/>
  <c r="BI427" i="8"/>
  <c r="BH427" i="8"/>
  <c r="BG427" i="8"/>
  <c r="BE427" i="8"/>
  <c r="T427" i="8"/>
  <c r="R427" i="8"/>
  <c r="P427" i="8"/>
  <c r="BI426" i="8"/>
  <c r="BH426" i="8"/>
  <c r="BG426" i="8"/>
  <c r="BE426" i="8"/>
  <c r="T426" i="8"/>
  <c r="R426" i="8"/>
  <c r="P426" i="8"/>
  <c r="BI425" i="8"/>
  <c r="BH425" i="8"/>
  <c r="BG425" i="8"/>
  <c r="BE425" i="8"/>
  <c r="T425" i="8"/>
  <c r="R425" i="8"/>
  <c r="P425" i="8"/>
  <c r="BI424" i="8"/>
  <c r="BH424" i="8"/>
  <c r="BG424" i="8"/>
  <c r="BE424" i="8"/>
  <c r="T424" i="8"/>
  <c r="R424" i="8"/>
  <c r="P424" i="8"/>
  <c r="BI423" i="8"/>
  <c r="BH423" i="8"/>
  <c r="BG423" i="8"/>
  <c r="BE423" i="8"/>
  <c r="T423" i="8"/>
  <c r="R423" i="8"/>
  <c r="P423" i="8"/>
  <c r="BI422" i="8"/>
  <c r="BH422" i="8"/>
  <c r="BG422" i="8"/>
  <c r="BE422" i="8"/>
  <c r="T422" i="8"/>
  <c r="R422" i="8"/>
  <c r="P422" i="8"/>
  <c r="BI421" i="8"/>
  <c r="BH421" i="8"/>
  <c r="BG421" i="8"/>
  <c r="BE421" i="8"/>
  <c r="T421" i="8"/>
  <c r="R421" i="8"/>
  <c r="P421" i="8"/>
  <c r="BI420" i="8"/>
  <c r="BH420" i="8"/>
  <c r="BG420" i="8"/>
  <c r="BE420" i="8"/>
  <c r="T420" i="8"/>
  <c r="R420" i="8"/>
  <c r="P420" i="8"/>
  <c r="BI419" i="8"/>
  <c r="BH419" i="8"/>
  <c r="BG419" i="8"/>
  <c r="BE419" i="8"/>
  <c r="T419" i="8"/>
  <c r="R419" i="8"/>
  <c r="P419" i="8"/>
  <c r="BI418" i="8"/>
  <c r="BH418" i="8"/>
  <c r="BG418" i="8"/>
  <c r="BE418" i="8"/>
  <c r="T418" i="8"/>
  <c r="R418" i="8"/>
  <c r="P418" i="8"/>
  <c r="BI417" i="8"/>
  <c r="BH417" i="8"/>
  <c r="BG417" i="8"/>
  <c r="BE417" i="8"/>
  <c r="T417" i="8"/>
  <c r="R417" i="8"/>
  <c r="P417" i="8"/>
  <c r="BI416" i="8"/>
  <c r="BH416" i="8"/>
  <c r="BG416" i="8"/>
  <c r="BE416" i="8"/>
  <c r="T416" i="8"/>
  <c r="R416" i="8"/>
  <c r="P416" i="8"/>
  <c r="BI415" i="8"/>
  <c r="BH415" i="8"/>
  <c r="BG415" i="8"/>
  <c r="BE415" i="8"/>
  <c r="T415" i="8"/>
  <c r="R415" i="8"/>
  <c r="P415" i="8"/>
  <c r="BI414" i="8"/>
  <c r="BH414" i="8"/>
  <c r="BG414" i="8"/>
  <c r="BE414" i="8"/>
  <c r="T414" i="8"/>
  <c r="R414" i="8"/>
  <c r="P414" i="8"/>
  <c r="BI413" i="8"/>
  <c r="BH413" i="8"/>
  <c r="BG413" i="8"/>
  <c r="BE413" i="8"/>
  <c r="T413" i="8"/>
  <c r="R413" i="8"/>
  <c r="P413" i="8"/>
  <c r="BI412" i="8"/>
  <c r="BH412" i="8"/>
  <c r="BG412" i="8"/>
  <c r="BE412" i="8"/>
  <c r="T412" i="8"/>
  <c r="R412" i="8"/>
  <c r="P412" i="8"/>
  <c r="BI411" i="8"/>
  <c r="BH411" i="8"/>
  <c r="BG411" i="8"/>
  <c r="BE411" i="8"/>
  <c r="T411" i="8"/>
  <c r="R411" i="8"/>
  <c r="P411" i="8"/>
  <c r="BI410" i="8"/>
  <c r="BH410" i="8"/>
  <c r="BG410" i="8"/>
  <c r="BE410" i="8"/>
  <c r="T410" i="8"/>
  <c r="R410" i="8"/>
  <c r="P410" i="8"/>
  <c r="BI409" i="8"/>
  <c r="BH409" i="8"/>
  <c r="BG409" i="8"/>
  <c r="BE409" i="8"/>
  <c r="T409" i="8"/>
  <c r="R409" i="8"/>
  <c r="P409" i="8"/>
  <c r="BI408" i="8"/>
  <c r="BH408" i="8"/>
  <c r="BG408" i="8"/>
  <c r="BE408" i="8"/>
  <c r="T408" i="8"/>
  <c r="R408" i="8"/>
  <c r="P408" i="8"/>
  <c r="BI407" i="8"/>
  <c r="BH407" i="8"/>
  <c r="BG407" i="8"/>
  <c r="BE407" i="8"/>
  <c r="T407" i="8"/>
  <c r="R407" i="8"/>
  <c r="P407" i="8"/>
  <c r="BI406" i="8"/>
  <c r="BH406" i="8"/>
  <c r="BG406" i="8"/>
  <c r="BE406" i="8"/>
  <c r="T406" i="8"/>
  <c r="R406" i="8"/>
  <c r="P406" i="8"/>
  <c r="BI405" i="8"/>
  <c r="BH405" i="8"/>
  <c r="BG405" i="8"/>
  <c r="BE405" i="8"/>
  <c r="T405" i="8"/>
  <c r="R405" i="8"/>
  <c r="P405" i="8"/>
  <c r="BI404" i="8"/>
  <c r="BH404" i="8"/>
  <c r="BG404" i="8"/>
  <c r="BE404" i="8"/>
  <c r="T404" i="8"/>
  <c r="R404" i="8"/>
  <c r="P404" i="8"/>
  <c r="BI403" i="8"/>
  <c r="BH403" i="8"/>
  <c r="BG403" i="8"/>
  <c r="BE403" i="8"/>
  <c r="T403" i="8"/>
  <c r="R403" i="8"/>
  <c r="P403" i="8"/>
  <c r="BI402" i="8"/>
  <c r="BH402" i="8"/>
  <c r="BG402" i="8"/>
  <c r="BE402" i="8"/>
  <c r="T402" i="8"/>
  <c r="R402" i="8"/>
  <c r="P402" i="8"/>
  <c r="BI401" i="8"/>
  <c r="BH401" i="8"/>
  <c r="BG401" i="8"/>
  <c r="BE401" i="8"/>
  <c r="T401" i="8"/>
  <c r="R401" i="8"/>
  <c r="P401" i="8"/>
  <c r="BI400" i="8"/>
  <c r="BH400" i="8"/>
  <c r="BG400" i="8"/>
  <c r="BE400" i="8"/>
  <c r="T400" i="8"/>
  <c r="R400" i="8"/>
  <c r="P400" i="8"/>
  <c r="BI399" i="8"/>
  <c r="BH399" i="8"/>
  <c r="BG399" i="8"/>
  <c r="BE399" i="8"/>
  <c r="T399" i="8"/>
  <c r="R399" i="8"/>
  <c r="P399" i="8"/>
  <c r="BI398" i="8"/>
  <c r="BH398" i="8"/>
  <c r="BG398" i="8"/>
  <c r="BE398" i="8"/>
  <c r="T398" i="8"/>
  <c r="R398" i="8"/>
  <c r="P398" i="8"/>
  <c r="BI397" i="8"/>
  <c r="BH397" i="8"/>
  <c r="BG397" i="8"/>
  <c r="BE397" i="8"/>
  <c r="T397" i="8"/>
  <c r="R397" i="8"/>
  <c r="P397" i="8"/>
  <c r="BI396" i="8"/>
  <c r="BH396" i="8"/>
  <c r="BG396" i="8"/>
  <c r="BE396" i="8"/>
  <c r="T396" i="8"/>
  <c r="R396" i="8"/>
  <c r="P396" i="8"/>
  <c r="BI395" i="8"/>
  <c r="BH395" i="8"/>
  <c r="BG395" i="8"/>
  <c r="BE395" i="8"/>
  <c r="T395" i="8"/>
  <c r="R395" i="8"/>
  <c r="P395" i="8"/>
  <c r="BI394" i="8"/>
  <c r="BH394" i="8"/>
  <c r="BG394" i="8"/>
  <c r="BE394" i="8"/>
  <c r="T394" i="8"/>
  <c r="R394" i="8"/>
  <c r="P394" i="8"/>
  <c r="BI393" i="8"/>
  <c r="BH393" i="8"/>
  <c r="BG393" i="8"/>
  <c r="BE393" i="8"/>
  <c r="T393" i="8"/>
  <c r="R393" i="8"/>
  <c r="P393" i="8"/>
  <c r="BI391" i="8"/>
  <c r="BH391" i="8"/>
  <c r="BG391" i="8"/>
  <c r="BE391" i="8"/>
  <c r="T391" i="8"/>
  <c r="R391" i="8"/>
  <c r="P391" i="8"/>
  <c r="BI390" i="8"/>
  <c r="BH390" i="8"/>
  <c r="BG390" i="8"/>
  <c r="BE390" i="8"/>
  <c r="T390" i="8"/>
  <c r="R390" i="8"/>
  <c r="P390" i="8"/>
  <c r="BI389" i="8"/>
  <c r="BH389" i="8"/>
  <c r="BG389" i="8"/>
  <c r="BE389" i="8"/>
  <c r="T389" i="8"/>
  <c r="R389" i="8"/>
  <c r="P389" i="8"/>
  <c r="BI388" i="8"/>
  <c r="BH388" i="8"/>
  <c r="BG388" i="8"/>
  <c r="BE388" i="8"/>
  <c r="T388" i="8"/>
  <c r="R388" i="8"/>
  <c r="P388" i="8"/>
  <c r="BI387" i="8"/>
  <c r="BH387" i="8"/>
  <c r="BG387" i="8"/>
  <c r="BE387" i="8"/>
  <c r="T387" i="8"/>
  <c r="R387" i="8"/>
  <c r="P387" i="8"/>
  <c r="BI386" i="8"/>
  <c r="BH386" i="8"/>
  <c r="BG386" i="8"/>
  <c r="BE386" i="8"/>
  <c r="T386" i="8"/>
  <c r="R386" i="8"/>
  <c r="P386" i="8"/>
  <c r="BI385" i="8"/>
  <c r="BH385" i="8"/>
  <c r="BG385" i="8"/>
  <c r="BE385" i="8"/>
  <c r="T385" i="8"/>
  <c r="R385" i="8"/>
  <c r="P385" i="8"/>
  <c r="BI384" i="8"/>
  <c r="BH384" i="8"/>
  <c r="BG384" i="8"/>
  <c r="BE384" i="8"/>
  <c r="T384" i="8"/>
  <c r="R384" i="8"/>
  <c r="P384" i="8"/>
  <c r="BI383" i="8"/>
  <c r="BH383" i="8"/>
  <c r="BG383" i="8"/>
  <c r="BE383" i="8"/>
  <c r="T383" i="8"/>
  <c r="R383" i="8"/>
  <c r="P383" i="8"/>
  <c r="BI382" i="8"/>
  <c r="BH382" i="8"/>
  <c r="BG382" i="8"/>
  <c r="BE382" i="8"/>
  <c r="T382" i="8"/>
  <c r="R382" i="8"/>
  <c r="P382" i="8"/>
  <c r="BI381" i="8"/>
  <c r="BH381" i="8"/>
  <c r="BG381" i="8"/>
  <c r="BE381" i="8"/>
  <c r="T381" i="8"/>
  <c r="R381" i="8"/>
  <c r="P381" i="8"/>
  <c r="BI380" i="8"/>
  <c r="BH380" i="8"/>
  <c r="BG380" i="8"/>
  <c r="BE380" i="8"/>
  <c r="T380" i="8"/>
  <c r="R380" i="8"/>
  <c r="P380" i="8"/>
  <c r="BI379" i="8"/>
  <c r="BH379" i="8"/>
  <c r="BG379" i="8"/>
  <c r="BE379" i="8"/>
  <c r="T379" i="8"/>
  <c r="R379" i="8"/>
  <c r="P379" i="8"/>
  <c r="BI378" i="8"/>
  <c r="BH378" i="8"/>
  <c r="BG378" i="8"/>
  <c r="BE378" i="8"/>
  <c r="T378" i="8"/>
  <c r="R378" i="8"/>
  <c r="P378" i="8"/>
  <c r="BI377" i="8"/>
  <c r="BH377" i="8"/>
  <c r="BG377" i="8"/>
  <c r="BE377" i="8"/>
  <c r="T377" i="8"/>
  <c r="R377" i="8"/>
  <c r="P377" i="8"/>
  <c r="BI376" i="8"/>
  <c r="BH376" i="8"/>
  <c r="BG376" i="8"/>
  <c r="BE376" i="8"/>
  <c r="T376" i="8"/>
  <c r="R376" i="8"/>
  <c r="P376" i="8"/>
  <c r="BI375" i="8"/>
  <c r="BH375" i="8"/>
  <c r="BG375" i="8"/>
  <c r="BE375" i="8"/>
  <c r="T375" i="8"/>
  <c r="R375" i="8"/>
  <c r="P375" i="8"/>
  <c r="BI374" i="8"/>
  <c r="BH374" i="8"/>
  <c r="BG374" i="8"/>
  <c r="BE374" i="8"/>
  <c r="T374" i="8"/>
  <c r="R374" i="8"/>
  <c r="P374" i="8"/>
  <c r="BI373" i="8"/>
  <c r="BH373" i="8"/>
  <c r="BG373" i="8"/>
  <c r="BE373" i="8"/>
  <c r="T373" i="8"/>
  <c r="R373" i="8"/>
  <c r="P373" i="8"/>
  <c r="BI372" i="8"/>
  <c r="BH372" i="8"/>
  <c r="BG372" i="8"/>
  <c r="BE372" i="8"/>
  <c r="T372" i="8"/>
  <c r="R372" i="8"/>
  <c r="P372" i="8"/>
  <c r="BI371" i="8"/>
  <c r="BH371" i="8"/>
  <c r="BG371" i="8"/>
  <c r="BE371" i="8"/>
  <c r="T371" i="8"/>
  <c r="R371" i="8"/>
  <c r="P371" i="8"/>
  <c r="BI370" i="8"/>
  <c r="BH370" i="8"/>
  <c r="BG370" i="8"/>
  <c r="BE370" i="8"/>
  <c r="T370" i="8"/>
  <c r="R370" i="8"/>
  <c r="P370" i="8"/>
  <c r="BI369" i="8"/>
  <c r="BH369" i="8"/>
  <c r="BG369" i="8"/>
  <c r="BE369" i="8"/>
  <c r="T369" i="8"/>
  <c r="R369" i="8"/>
  <c r="P369" i="8"/>
  <c r="BI368" i="8"/>
  <c r="BH368" i="8"/>
  <c r="BG368" i="8"/>
  <c r="BE368" i="8"/>
  <c r="T368" i="8"/>
  <c r="R368" i="8"/>
  <c r="P368" i="8"/>
  <c r="BI367" i="8"/>
  <c r="BH367" i="8"/>
  <c r="BG367" i="8"/>
  <c r="BE367" i="8"/>
  <c r="T367" i="8"/>
  <c r="R367" i="8"/>
  <c r="P367" i="8"/>
  <c r="BI366" i="8"/>
  <c r="BH366" i="8"/>
  <c r="BG366" i="8"/>
  <c r="BE366" i="8"/>
  <c r="T366" i="8"/>
  <c r="R366" i="8"/>
  <c r="P366" i="8"/>
  <c r="BI365" i="8"/>
  <c r="BH365" i="8"/>
  <c r="BG365" i="8"/>
  <c r="BE365" i="8"/>
  <c r="T365" i="8"/>
  <c r="R365" i="8"/>
  <c r="P365" i="8"/>
  <c r="BI364" i="8"/>
  <c r="BH364" i="8"/>
  <c r="BG364" i="8"/>
  <c r="BE364" i="8"/>
  <c r="T364" i="8"/>
  <c r="R364" i="8"/>
  <c r="P364" i="8"/>
  <c r="BI363" i="8"/>
  <c r="BH363" i="8"/>
  <c r="BG363" i="8"/>
  <c r="BE363" i="8"/>
  <c r="T363" i="8"/>
  <c r="R363" i="8"/>
  <c r="P363" i="8"/>
  <c r="BI362" i="8"/>
  <c r="BH362" i="8"/>
  <c r="BG362" i="8"/>
  <c r="BE362" i="8"/>
  <c r="T362" i="8"/>
  <c r="R362" i="8"/>
  <c r="P362" i="8"/>
  <c r="BI361" i="8"/>
  <c r="BH361" i="8"/>
  <c r="BG361" i="8"/>
  <c r="BE361" i="8"/>
  <c r="T361" i="8"/>
  <c r="R361" i="8"/>
  <c r="P361" i="8"/>
  <c r="BI360" i="8"/>
  <c r="BH360" i="8"/>
  <c r="BG360" i="8"/>
  <c r="BE360" i="8"/>
  <c r="T360" i="8"/>
  <c r="R360" i="8"/>
  <c r="P360" i="8"/>
  <c r="BI359" i="8"/>
  <c r="BH359" i="8"/>
  <c r="BG359" i="8"/>
  <c r="BE359" i="8"/>
  <c r="T359" i="8"/>
  <c r="R359" i="8"/>
  <c r="P359" i="8"/>
  <c r="BI357" i="8"/>
  <c r="BH357" i="8"/>
  <c r="BG357" i="8"/>
  <c r="BE357" i="8"/>
  <c r="T357" i="8"/>
  <c r="R357" i="8"/>
  <c r="P357" i="8"/>
  <c r="BI356" i="8"/>
  <c r="BH356" i="8"/>
  <c r="BG356" i="8"/>
  <c r="BE356" i="8"/>
  <c r="T356" i="8"/>
  <c r="R356" i="8"/>
  <c r="P356" i="8"/>
  <c r="BI355" i="8"/>
  <c r="BH355" i="8"/>
  <c r="BG355" i="8"/>
  <c r="BE355" i="8"/>
  <c r="T355" i="8"/>
  <c r="R355" i="8"/>
  <c r="P355" i="8"/>
  <c r="BI354" i="8"/>
  <c r="BH354" i="8"/>
  <c r="BG354" i="8"/>
  <c r="BE354" i="8"/>
  <c r="T354" i="8"/>
  <c r="R354" i="8"/>
  <c r="P354" i="8"/>
  <c r="BI353" i="8"/>
  <c r="BH353" i="8"/>
  <c r="BG353" i="8"/>
  <c r="BE353" i="8"/>
  <c r="T353" i="8"/>
  <c r="R353" i="8"/>
  <c r="P353" i="8"/>
  <c r="BI351" i="8"/>
  <c r="BH351" i="8"/>
  <c r="BG351" i="8"/>
  <c r="BE351" i="8"/>
  <c r="T351" i="8"/>
  <c r="R351" i="8"/>
  <c r="P351" i="8"/>
  <c r="BI350" i="8"/>
  <c r="BH350" i="8"/>
  <c r="BG350" i="8"/>
  <c r="BE350" i="8"/>
  <c r="T350" i="8"/>
  <c r="R350" i="8"/>
  <c r="P350" i="8"/>
  <c r="BI349" i="8"/>
  <c r="BH349" i="8"/>
  <c r="BG349" i="8"/>
  <c r="BE349" i="8"/>
  <c r="T349" i="8"/>
  <c r="R349" i="8"/>
  <c r="P349" i="8"/>
  <c r="BI348" i="8"/>
  <c r="BH348" i="8"/>
  <c r="BG348" i="8"/>
  <c r="BE348" i="8"/>
  <c r="T348" i="8"/>
  <c r="R348" i="8"/>
  <c r="P348" i="8"/>
  <c r="BI347" i="8"/>
  <c r="BH347" i="8"/>
  <c r="BG347" i="8"/>
  <c r="BE347" i="8"/>
  <c r="T347" i="8"/>
  <c r="R347" i="8"/>
  <c r="P347" i="8"/>
  <c r="BI346" i="8"/>
  <c r="BH346" i="8"/>
  <c r="BG346" i="8"/>
  <c r="BE346" i="8"/>
  <c r="T346" i="8"/>
  <c r="R346" i="8"/>
  <c r="P346" i="8"/>
  <c r="BI345" i="8"/>
  <c r="BH345" i="8"/>
  <c r="BG345" i="8"/>
  <c r="BE345" i="8"/>
  <c r="T345" i="8"/>
  <c r="R345" i="8"/>
  <c r="P345" i="8"/>
  <c r="BI344" i="8"/>
  <c r="BH344" i="8"/>
  <c r="BG344" i="8"/>
  <c r="BE344" i="8"/>
  <c r="T344" i="8"/>
  <c r="R344" i="8"/>
  <c r="P344" i="8"/>
  <c r="BI343" i="8"/>
  <c r="BH343" i="8"/>
  <c r="BG343" i="8"/>
  <c r="BE343" i="8"/>
  <c r="T343" i="8"/>
  <c r="R343" i="8"/>
  <c r="P343" i="8"/>
  <c r="BI342" i="8"/>
  <c r="BH342" i="8"/>
  <c r="BG342" i="8"/>
  <c r="BE342" i="8"/>
  <c r="T342" i="8"/>
  <c r="R342" i="8"/>
  <c r="P342" i="8"/>
  <c r="BI341" i="8"/>
  <c r="BH341" i="8"/>
  <c r="BG341" i="8"/>
  <c r="BE341" i="8"/>
  <c r="T341" i="8"/>
  <c r="R341" i="8"/>
  <c r="P341" i="8"/>
  <c r="BI340" i="8"/>
  <c r="BH340" i="8"/>
  <c r="BG340" i="8"/>
  <c r="BE340" i="8"/>
  <c r="T340" i="8"/>
  <c r="R340" i="8"/>
  <c r="P340" i="8"/>
  <c r="BI339" i="8"/>
  <c r="BH339" i="8"/>
  <c r="BG339" i="8"/>
  <c r="BE339" i="8"/>
  <c r="T339" i="8"/>
  <c r="R339" i="8"/>
  <c r="P339" i="8"/>
  <c r="BI338" i="8"/>
  <c r="BH338" i="8"/>
  <c r="BG338" i="8"/>
  <c r="BE338" i="8"/>
  <c r="T338" i="8"/>
  <c r="R338" i="8"/>
  <c r="P338" i="8"/>
  <c r="BI337" i="8"/>
  <c r="BH337" i="8"/>
  <c r="BG337" i="8"/>
  <c r="BE337" i="8"/>
  <c r="T337" i="8"/>
  <c r="R337" i="8"/>
  <c r="P337" i="8"/>
  <c r="BI334" i="8"/>
  <c r="BH334" i="8"/>
  <c r="BG334" i="8"/>
  <c r="BE334" i="8"/>
  <c r="T334" i="8"/>
  <c r="T333" i="8"/>
  <c r="R334" i="8"/>
  <c r="R333" i="8" s="1"/>
  <c r="P334" i="8"/>
  <c r="P333" i="8" s="1"/>
  <c r="BI332" i="8"/>
  <c r="BH332" i="8"/>
  <c r="BG332" i="8"/>
  <c r="BE332" i="8"/>
  <c r="T332" i="8"/>
  <c r="R332" i="8"/>
  <c r="P332" i="8"/>
  <c r="BI331" i="8"/>
  <c r="BH331" i="8"/>
  <c r="BG331" i="8"/>
  <c r="BE331" i="8"/>
  <c r="T331" i="8"/>
  <c r="R331" i="8"/>
  <c r="P331" i="8"/>
  <c r="BI330" i="8"/>
  <c r="BH330" i="8"/>
  <c r="BG330" i="8"/>
  <c r="BE330" i="8"/>
  <c r="T330" i="8"/>
  <c r="R330" i="8"/>
  <c r="P330" i="8"/>
  <c r="BI329" i="8"/>
  <c r="BH329" i="8"/>
  <c r="BG329" i="8"/>
  <c r="BE329" i="8"/>
  <c r="T329" i="8"/>
  <c r="R329" i="8"/>
  <c r="P329" i="8"/>
  <c r="BI328" i="8"/>
  <c r="BH328" i="8"/>
  <c r="BG328" i="8"/>
  <c r="BE328" i="8"/>
  <c r="T328" i="8"/>
  <c r="R328" i="8"/>
  <c r="P328" i="8"/>
  <c r="BI327" i="8"/>
  <c r="BH327" i="8"/>
  <c r="BG327" i="8"/>
  <c r="BE327" i="8"/>
  <c r="T327" i="8"/>
  <c r="R327" i="8"/>
  <c r="P327" i="8"/>
  <c r="BI326" i="8"/>
  <c r="BH326" i="8"/>
  <c r="BG326" i="8"/>
  <c r="BE326" i="8"/>
  <c r="T326" i="8"/>
  <c r="R326" i="8"/>
  <c r="P326" i="8"/>
  <c r="BI325" i="8"/>
  <c r="BH325" i="8"/>
  <c r="BG325" i="8"/>
  <c r="BE325" i="8"/>
  <c r="T325" i="8"/>
  <c r="R325" i="8"/>
  <c r="P325" i="8"/>
  <c r="BI324" i="8"/>
  <c r="BH324" i="8"/>
  <c r="BG324" i="8"/>
  <c r="BE324" i="8"/>
  <c r="T324" i="8"/>
  <c r="R324" i="8"/>
  <c r="P324" i="8"/>
  <c r="BI323" i="8"/>
  <c r="BH323" i="8"/>
  <c r="BG323" i="8"/>
  <c r="BE323" i="8"/>
  <c r="T323" i="8"/>
  <c r="R323" i="8"/>
  <c r="P323" i="8"/>
  <c r="BI322" i="8"/>
  <c r="BH322" i="8"/>
  <c r="BG322" i="8"/>
  <c r="BE322" i="8"/>
  <c r="T322" i="8"/>
  <c r="R322" i="8"/>
  <c r="P322" i="8"/>
  <c r="BI321" i="8"/>
  <c r="BH321" i="8"/>
  <c r="BG321" i="8"/>
  <c r="BE321" i="8"/>
  <c r="T321" i="8"/>
  <c r="R321" i="8"/>
  <c r="P321" i="8"/>
  <c r="BI320" i="8"/>
  <c r="BH320" i="8"/>
  <c r="BG320" i="8"/>
  <c r="BE320" i="8"/>
  <c r="T320" i="8"/>
  <c r="R320" i="8"/>
  <c r="P320" i="8"/>
  <c r="BI319" i="8"/>
  <c r="BH319" i="8"/>
  <c r="BG319" i="8"/>
  <c r="BE319" i="8"/>
  <c r="T319" i="8"/>
  <c r="R319" i="8"/>
  <c r="P319" i="8"/>
  <c r="BI318" i="8"/>
  <c r="BH318" i="8"/>
  <c r="BG318" i="8"/>
  <c r="BE318" i="8"/>
  <c r="T318" i="8"/>
  <c r="R318" i="8"/>
  <c r="P318" i="8"/>
  <c r="BI317" i="8"/>
  <c r="BH317" i="8"/>
  <c r="BG317" i="8"/>
  <c r="BE317" i="8"/>
  <c r="T317" i="8"/>
  <c r="R317" i="8"/>
  <c r="P317" i="8"/>
  <c r="BI316" i="8"/>
  <c r="BH316" i="8"/>
  <c r="BG316" i="8"/>
  <c r="BE316" i="8"/>
  <c r="T316" i="8"/>
  <c r="R316" i="8"/>
  <c r="P316" i="8"/>
  <c r="BI315" i="8"/>
  <c r="BH315" i="8"/>
  <c r="BG315" i="8"/>
  <c r="BE315" i="8"/>
  <c r="T315" i="8"/>
  <c r="R315" i="8"/>
  <c r="P315" i="8"/>
  <c r="BI314" i="8"/>
  <c r="BH314" i="8"/>
  <c r="BG314" i="8"/>
  <c r="BE314" i="8"/>
  <c r="T314" i="8"/>
  <c r="R314" i="8"/>
  <c r="P314" i="8"/>
  <c r="BI313" i="8"/>
  <c r="BH313" i="8"/>
  <c r="BG313" i="8"/>
  <c r="BE313" i="8"/>
  <c r="T313" i="8"/>
  <c r="R313" i="8"/>
  <c r="P313" i="8"/>
  <c r="BI312" i="8"/>
  <c r="BH312" i="8"/>
  <c r="BG312" i="8"/>
  <c r="BE312" i="8"/>
  <c r="T312" i="8"/>
  <c r="R312" i="8"/>
  <c r="P312" i="8"/>
  <c r="BI311" i="8"/>
  <c r="BH311" i="8"/>
  <c r="BG311" i="8"/>
  <c r="BE311" i="8"/>
  <c r="T311" i="8"/>
  <c r="R311" i="8"/>
  <c r="P311" i="8"/>
  <c r="BI310" i="8"/>
  <c r="BH310" i="8"/>
  <c r="BG310" i="8"/>
  <c r="BE310" i="8"/>
  <c r="T310" i="8"/>
  <c r="R310" i="8"/>
  <c r="P310" i="8"/>
  <c r="BI309" i="8"/>
  <c r="BH309" i="8"/>
  <c r="BG309" i="8"/>
  <c r="BE309" i="8"/>
  <c r="T309" i="8"/>
  <c r="R309" i="8"/>
  <c r="P309" i="8"/>
  <c r="BI308" i="8"/>
  <c r="BH308" i="8"/>
  <c r="BG308" i="8"/>
  <c r="BE308" i="8"/>
  <c r="T308" i="8"/>
  <c r="R308" i="8"/>
  <c r="P308" i="8"/>
  <c r="BI307" i="8"/>
  <c r="BH307" i="8"/>
  <c r="BG307" i="8"/>
  <c r="BE307" i="8"/>
  <c r="T307" i="8"/>
  <c r="R307" i="8"/>
  <c r="P307" i="8"/>
  <c r="BI306" i="8"/>
  <c r="BH306" i="8"/>
  <c r="BG306" i="8"/>
  <c r="BE306" i="8"/>
  <c r="T306" i="8"/>
  <c r="R306" i="8"/>
  <c r="P306" i="8"/>
  <c r="BI305" i="8"/>
  <c r="BH305" i="8"/>
  <c r="BG305" i="8"/>
  <c r="BE305" i="8"/>
  <c r="T305" i="8"/>
  <c r="R305" i="8"/>
  <c r="P305" i="8"/>
  <c r="BI304" i="8"/>
  <c r="BH304" i="8"/>
  <c r="BG304" i="8"/>
  <c r="BE304" i="8"/>
  <c r="T304" i="8"/>
  <c r="R304" i="8"/>
  <c r="P304" i="8"/>
  <c r="BI303" i="8"/>
  <c r="BH303" i="8"/>
  <c r="BG303" i="8"/>
  <c r="BE303" i="8"/>
  <c r="T303" i="8"/>
  <c r="R303" i="8"/>
  <c r="P303" i="8"/>
  <c r="BI302" i="8"/>
  <c r="BH302" i="8"/>
  <c r="BG302" i="8"/>
  <c r="BE302" i="8"/>
  <c r="T302" i="8"/>
  <c r="R302" i="8"/>
  <c r="P302" i="8"/>
  <c r="BI301" i="8"/>
  <c r="BH301" i="8"/>
  <c r="BG301" i="8"/>
  <c r="BE301" i="8"/>
  <c r="T301" i="8"/>
  <c r="R301" i="8"/>
  <c r="P301" i="8"/>
  <c r="BI299" i="8"/>
  <c r="BH299" i="8"/>
  <c r="BG299" i="8"/>
  <c r="BE299" i="8"/>
  <c r="T299" i="8"/>
  <c r="R299" i="8"/>
  <c r="P299" i="8"/>
  <c r="BI298" i="8"/>
  <c r="BH298" i="8"/>
  <c r="BG298" i="8"/>
  <c r="BE298" i="8"/>
  <c r="T298" i="8"/>
  <c r="R298" i="8"/>
  <c r="P298" i="8"/>
  <c r="BI297" i="8"/>
  <c r="BH297" i="8"/>
  <c r="BG297" i="8"/>
  <c r="BE297" i="8"/>
  <c r="T297" i="8"/>
  <c r="R297" i="8"/>
  <c r="P297" i="8"/>
  <c r="BI296" i="8"/>
  <c r="BH296" i="8"/>
  <c r="BG296" i="8"/>
  <c r="BE296" i="8"/>
  <c r="T296" i="8"/>
  <c r="R296" i="8"/>
  <c r="P296" i="8"/>
  <c r="BI295" i="8"/>
  <c r="BH295" i="8"/>
  <c r="BG295" i="8"/>
  <c r="BE295" i="8"/>
  <c r="T295" i="8"/>
  <c r="R295" i="8"/>
  <c r="P295" i="8"/>
  <c r="BI294" i="8"/>
  <c r="BH294" i="8"/>
  <c r="BG294" i="8"/>
  <c r="BE294" i="8"/>
  <c r="T294" i="8"/>
  <c r="R294" i="8"/>
  <c r="P294" i="8"/>
  <c r="BI293" i="8"/>
  <c r="BH293" i="8"/>
  <c r="BG293" i="8"/>
  <c r="BE293" i="8"/>
  <c r="T293" i="8"/>
  <c r="R293" i="8"/>
  <c r="P293" i="8"/>
  <c r="BI292" i="8"/>
  <c r="BH292" i="8"/>
  <c r="BG292" i="8"/>
  <c r="BE292" i="8"/>
  <c r="T292" i="8"/>
  <c r="R292" i="8"/>
  <c r="P292" i="8"/>
  <c r="BI291" i="8"/>
  <c r="BH291" i="8"/>
  <c r="BG291" i="8"/>
  <c r="BE291" i="8"/>
  <c r="T291" i="8"/>
  <c r="R291" i="8"/>
  <c r="P291" i="8"/>
  <c r="BI290" i="8"/>
  <c r="BH290" i="8"/>
  <c r="BG290" i="8"/>
  <c r="BE290" i="8"/>
  <c r="T290" i="8"/>
  <c r="R290" i="8"/>
  <c r="P290" i="8"/>
  <c r="BI289" i="8"/>
  <c r="BH289" i="8"/>
  <c r="BG289" i="8"/>
  <c r="BE289" i="8"/>
  <c r="T289" i="8"/>
  <c r="R289" i="8"/>
  <c r="P289" i="8"/>
  <c r="BI288" i="8"/>
  <c r="BH288" i="8"/>
  <c r="BG288" i="8"/>
  <c r="BE288" i="8"/>
  <c r="T288" i="8"/>
  <c r="R288" i="8"/>
  <c r="P288" i="8"/>
  <c r="BI287" i="8"/>
  <c r="BH287" i="8"/>
  <c r="BG287" i="8"/>
  <c r="BE287" i="8"/>
  <c r="T287" i="8"/>
  <c r="R287" i="8"/>
  <c r="P287" i="8"/>
  <c r="BI286" i="8"/>
  <c r="BH286" i="8"/>
  <c r="BG286" i="8"/>
  <c r="BE286" i="8"/>
  <c r="T286" i="8"/>
  <c r="R286" i="8"/>
  <c r="P286" i="8"/>
  <c r="BI285" i="8"/>
  <c r="BH285" i="8"/>
  <c r="BG285" i="8"/>
  <c r="BE285" i="8"/>
  <c r="T285" i="8"/>
  <c r="R285" i="8"/>
  <c r="P285" i="8"/>
  <c r="BI284" i="8"/>
  <c r="BH284" i="8"/>
  <c r="BG284" i="8"/>
  <c r="BE284" i="8"/>
  <c r="T284" i="8"/>
  <c r="R284" i="8"/>
  <c r="P284" i="8"/>
  <c r="BI283" i="8"/>
  <c r="BH283" i="8"/>
  <c r="BG283" i="8"/>
  <c r="BE283" i="8"/>
  <c r="T283" i="8"/>
  <c r="R283" i="8"/>
  <c r="P283" i="8"/>
  <c r="BI282" i="8"/>
  <c r="BH282" i="8"/>
  <c r="BG282" i="8"/>
  <c r="BE282" i="8"/>
  <c r="T282" i="8"/>
  <c r="R282" i="8"/>
  <c r="P282" i="8"/>
  <c r="BI281" i="8"/>
  <c r="BH281" i="8"/>
  <c r="BG281" i="8"/>
  <c r="BE281" i="8"/>
  <c r="T281" i="8"/>
  <c r="R281" i="8"/>
  <c r="P281" i="8"/>
  <c r="BI280" i="8"/>
  <c r="BH280" i="8"/>
  <c r="BG280" i="8"/>
  <c r="BE280" i="8"/>
  <c r="T280" i="8"/>
  <c r="R280" i="8"/>
  <c r="P280" i="8"/>
  <c r="BI279" i="8"/>
  <c r="BH279" i="8"/>
  <c r="BG279" i="8"/>
  <c r="BE279" i="8"/>
  <c r="T279" i="8"/>
  <c r="R279" i="8"/>
  <c r="P279" i="8"/>
  <c r="BI278" i="8"/>
  <c r="BH278" i="8"/>
  <c r="BG278" i="8"/>
  <c r="BE278" i="8"/>
  <c r="T278" i="8"/>
  <c r="R278" i="8"/>
  <c r="P278" i="8"/>
  <c r="BI277" i="8"/>
  <c r="BH277" i="8"/>
  <c r="BG277" i="8"/>
  <c r="BE277" i="8"/>
  <c r="T277" i="8"/>
  <c r="R277" i="8"/>
  <c r="P277" i="8"/>
  <c r="BI276" i="8"/>
  <c r="BH276" i="8"/>
  <c r="BG276" i="8"/>
  <c r="BE276" i="8"/>
  <c r="T276" i="8"/>
  <c r="R276" i="8"/>
  <c r="P276" i="8"/>
  <c r="BI275" i="8"/>
  <c r="BH275" i="8"/>
  <c r="BG275" i="8"/>
  <c r="BE275" i="8"/>
  <c r="T275" i="8"/>
  <c r="R275" i="8"/>
  <c r="P275" i="8"/>
  <c r="BI274" i="8"/>
  <c r="BH274" i="8"/>
  <c r="BG274" i="8"/>
  <c r="BE274" i="8"/>
  <c r="T274" i="8"/>
  <c r="R274" i="8"/>
  <c r="P274" i="8"/>
  <c r="BI273" i="8"/>
  <c r="BH273" i="8"/>
  <c r="BG273" i="8"/>
  <c r="BE273" i="8"/>
  <c r="T273" i="8"/>
  <c r="R273" i="8"/>
  <c r="P273" i="8"/>
  <c r="BI272" i="8"/>
  <c r="BH272" i="8"/>
  <c r="BG272" i="8"/>
  <c r="BE272" i="8"/>
  <c r="T272" i="8"/>
  <c r="R272" i="8"/>
  <c r="P272" i="8"/>
  <c r="BI271" i="8"/>
  <c r="BH271" i="8"/>
  <c r="BG271" i="8"/>
  <c r="BE271" i="8"/>
  <c r="T271" i="8"/>
  <c r="R271" i="8"/>
  <c r="P271" i="8"/>
  <c r="BI270" i="8"/>
  <c r="BH270" i="8"/>
  <c r="BG270" i="8"/>
  <c r="BE270" i="8"/>
  <c r="T270" i="8"/>
  <c r="R270" i="8"/>
  <c r="P270" i="8"/>
  <c r="BI269" i="8"/>
  <c r="BH269" i="8"/>
  <c r="BG269" i="8"/>
  <c r="BE269" i="8"/>
  <c r="T269" i="8"/>
  <c r="R269" i="8"/>
  <c r="P269" i="8"/>
  <c r="BI268" i="8"/>
  <c r="BH268" i="8"/>
  <c r="BG268" i="8"/>
  <c r="BE268" i="8"/>
  <c r="T268" i="8"/>
  <c r="R268" i="8"/>
  <c r="P268" i="8"/>
  <c r="BI267" i="8"/>
  <c r="BH267" i="8"/>
  <c r="BG267" i="8"/>
  <c r="BE267" i="8"/>
  <c r="T267" i="8"/>
  <c r="R267" i="8"/>
  <c r="P267" i="8"/>
  <c r="BI266" i="8"/>
  <c r="BH266" i="8"/>
  <c r="BG266" i="8"/>
  <c r="BE266" i="8"/>
  <c r="T266" i="8"/>
  <c r="R266" i="8"/>
  <c r="P266" i="8"/>
  <c r="BI265" i="8"/>
  <c r="BH265" i="8"/>
  <c r="BG265" i="8"/>
  <c r="BE265" i="8"/>
  <c r="T265" i="8"/>
  <c r="R265" i="8"/>
  <c r="P265" i="8"/>
  <c r="BI264" i="8"/>
  <c r="BH264" i="8"/>
  <c r="BG264" i="8"/>
  <c r="BE264" i="8"/>
  <c r="T264" i="8"/>
  <c r="R264" i="8"/>
  <c r="P264" i="8"/>
  <c r="BI263" i="8"/>
  <c r="BH263" i="8"/>
  <c r="BG263" i="8"/>
  <c r="BE263" i="8"/>
  <c r="T263" i="8"/>
  <c r="R263" i="8"/>
  <c r="P263" i="8"/>
  <c r="BI262" i="8"/>
  <c r="BH262" i="8"/>
  <c r="BG262" i="8"/>
  <c r="BE262" i="8"/>
  <c r="T262" i="8"/>
  <c r="R262" i="8"/>
  <c r="P262" i="8"/>
  <c r="BI261" i="8"/>
  <c r="BH261" i="8"/>
  <c r="BG261" i="8"/>
  <c r="BE261" i="8"/>
  <c r="T261" i="8"/>
  <c r="R261" i="8"/>
  <c r="P261" i="8"/>
  <c r="BI260" i="8"/>
  <c r="BH260" i="8"/>
  <c r="BG260" i="8"/>
  <c r="BE260" i="8"/>
  <c r="T260" i="8"/>
  <c r="R260" i="8"/>
  <c r="P260" i="8"/>
  <c r="BI259" i="8"/>
  <c r="BH259" i="8"/>
  <c r="BG259" i="8"/>
  <c r="BE259" i="8"/>
  <c r="T259" i="8"/>
  <c r="R259" i="8"/>
  <c r="P259" i="8"/>
  <c r="BI258" i="8"/>
  <c r="BH258" i="8"/>
  <c r="BG258" i="8"/>
  <c r="BE258" i="8"/>
  <c r="T258" i="8"/>
  <c r="R258" i="8"/>
  <c r="P258" i="8"/>
  <c r="BI257" i="8"/>
  <c r="BH257" i="8"/>
  <c r="BG257" i="8"/>
  <c r="BE257" i="8"/>
  <c r="T257" i="8"/>
  <c r="R257" i="8"/>
  <c r="P257" i="8"/>
  <c r="BI256" i="8"/>
  <c r="BH256" i="8"/>
  <c r="BG256" i="8"/>
  <c r="BE256" i="8"/>
  <c r="T256" i="8"/>
  <c r="R256" i="8"/>
  <c r="P256" i="8"/>
  <c r="BI255" i="8"/>
  <c r="BH255" i="8"/>
  <c r="BG255" i="8"/>
  <c r="BE255" i="8"/>
  <c r="T255" i="8"/>
  <c r="R255" i="8"/>
  <c r="P255" i="8"/>
  <c r="BI254" i="8"/>
  <c r="BH254" i="8"/>
  <c r="BG254" i="8"/>
  <c r="BE254" i="8"/>
  <c r="T254" i="8"/>
  <c r="R254" i="8"/>
  <c r="P254" i="8"/>
  <c r="BI252" i="8"/>
  <c r="BH252" i="8"/>
  <c r="BG252" i="8"/>
  <c r="BE252" i="8"/>
  <c r="T252" i="8"/>
  <c r="R252" i="8"/>
  <c r="P252" i="8"/>
  <c r="BI251" i="8"/>
  <c r="BH251" i="8"/>
  <c r="BG251" i="8"/>
  <c r="BE251" i="8"/>
  <c r="T251" i="8"/>
  <c r="R251" i="8"/>
  <c r="P251" i="8"/>
  <c r="BI250" i="8"/>
  <c r="BH250" i="8"/>
  <c r="BG250" i="8"/>
  <c r="BE250" i="8"/>
  <c r="T250" i="8"/>
  <c r="R250" i="8"/>
  <c r="P250" i="8"/>
  <c r="BI249" i="8"/>
  <c r="BH249" i="8"/>
  <c r="BG249" i="8"/>
  <c r="BE249" i="8"/>
  <c r="T249" i="8"/>
  <c r="R249" i="8"/>
  <c r="P249" i="8"/>
  <c r="BI248" i="8"/>
  <c r="BH248" i="8"/>
  <c r="BG248" i="8"/>
  <c r="BE248" i="8"/>
  <c r="T248" i="8"/>
  <c r="R248" i="8"/>
  <c r="P248" i="8"/>
  <c r="BI247" i="8"/>
  <c r="BH247" i="8"/>
  <c r="BG247" i="8"/>
  <c r="BE247" i="8"/>
  <c r="T247" i="8"/>
  <c r="R247" i="8"/>
  <c r="P247" i="8"/>
  <c r="BI246" i="8"/>
  <c r="BH246" i="8"/>
  <c r="BG246" i="8"/>
  <c r="BE246" i="8"/>
  <c r="T246" i="8"/>
  <c r="R246" i="8"/>
  <c r="P246" i="8"/>
  <c r="BI245" i="8"/>
  <c r="BH245" i="8"/>
  <c r="BG245" i="8"/>
  <c r="BE245" i="8"/>
  <c r="T245" i="8"/>
  <c r="R245" i="8"/>
  <c r="P245" i="8"/>
  <c r="BI244" i="8"/>
  <c r="BH244" i="8"/>
  <c r="BG244" i="8"/>
  <c r="BE244" i="8"/>
  <c r="T244" i="8"/>
  <c r="R244" i="8"/>
  <c r="P244" i="8"/>
  <c r="BI243" i="8"/>
  <c r="BH243" i="8"/>
  <c r="BG243" i="8"/>
  <c r="BE243" i="8"/>
  <c r="T243" i="8"/>
  <c r="R243" i="8"/>
  <c r="P243" i="8"/>
  <c r="BI242" i="8"/>
  <c r="BH242" i="8"/>
  <c r="BG242" i="8"/>
  <c r="BE242" i="8"/>
  <c r="T242" i="8"/>
  <c r="R242" i="8"/>
  <c r="P242" i="8"/>
  <c r="BI241" i="8"/>
  <c r="BH241" i="8"/>
  <c r="BG241" i="8"/>
  <c r="BE241" i="8"/>
  <c r="T241" i="8"/>
  <c r="R241" i="8"/>
  <c r="P241" i="8"/>
  <c r="BI239" i="8"/>
  <c r="BH239" i="8"/>
  <c r="BG239" i="8"/>
  <c r="BE239" i="8"/>
  <c r="T239" i="8"/>
  <c r="R239" i="8"/>
  <c r="P239" i="8"/>
  <c r="BI238" i="8"/>
  <c r="BH238" i="8"/>
  <c r="BG238" i="8"/>
  <c r="BE238" i="8"/>
  <c r="T238" i="8"/>
  <c r="R238" i="8"/>
  <c r="P238" i="8"/>
  <c r="BI237" i="8"/>
  <c r="BH237" i="8"/>
  <c r="BG237" i="8"/>
  <c r="BE237" i="8"/>
  <c r="T237" i="8"/>
  <c r="R237" i="8"/>
  <c r="P237" i="8"/>
  <c r="BI236" i="8"/>
  <c r="BH236" i="8"/>
  <c r="BG236" i="8"/>
  <c r="BE236" i="8"/>
  <c r="T236" i="8"/>
  <c r="R236" i="8"/>
  <c r="P236" i="8"/>
  <c r="BI235" i="8"/>
  <c r="BH235" i="8"/>
  <c r="BG235" i="8"/>
  <c r="BE235" i="8"/>
  <c r="T235" i="8"/>
  <c r="R235" i="8"/>
  <c r="P235" i="8"/>
  <c r="BI234" i="8"/>
  <c r="BH234" i="8"/>
  <c r="BG234" i="8"/>
  <c r="BE234" i="8"/>
  <c r="T234" i="8"/>
  <c r="R234" i="8"/>
  <c r="P234" i="8"/>
  <c r="BI233" i="8"/>
  <c r="BH233" i="8"/>
  <c r="BG233" i="8"/>
  <c r="BE233" i="8"/>
  <c r="T233" i="8"/>
  <c r="R233" i="8"/>
  <c r="P233" i="8"/>
  <c r="BI232" i="8"/>
  <c r="BH232" i="8"/>
  <c r="BG232" i="8"/>
  <c r="BE232" i="8"/>
  <c r="T232" i="8"/>
  <c r="R232" i="8"/>
  <c r="P232" i="8"/>
  <c r="BI231" i="8"/>
  <c r="BH231" i="8"/>
  <c r="BG231" i="8"/>
  <c r="BE231" i="8"/>
  <c r="T231" i="8"/>
  <c r="R231" i="8"/>
  <c r="P231" i="8"/>
  <c r="BI230" i="8"/>
  <c r="BH230" i="8"/>
  <c r="BG230" i="8"/>
  <c r="BE230" i="8"/>
  <c r="T230" i="8"/>
  <c r="R230" i="8"/>
  <c r="P230" i="8"/>
  <c r="BI229" i="8"/>
  <c r="BH229" i="8"/>
  <c r="BG229" i="8"/>
  <c r="BE229" i="8"/>
  <c r="T229" i="8"/>
  <c r="R229" i="8"/>
  <c r="P229" i="8"/>
  <c r="BI228" i="8"/>
  <c r="BH228" i="8"/>
  <c r="BG228" i="8"/>
  <c r="BE228" i="8"/>
  <c r="T228" i="8"/>
  <c r="R228" i="8"/>
  <c r="P228" i="8"/>
  <c r="BI227" i="8"/>
  <c r="BH227" i="8"/>
  <c r="BG227" i="8"/>
  <c r="BE227" i="8"/>
  <c r="T227" i="8"/>
  <c r="R227" i="8"/>
  <c r="P227" i="8"/>
  <c r="BI226" i="8"/>
  <c r="BH226" i="8"/>
  <c r="BG226" i="8"/>
  <c r="BE226" i="8"/>
  <c r="T226" i="8"/>
  <c r="R226" i="8"/>
  <c r="P226" i="8"/>
  <c r="BI225" i="8"/>
  <c r="BH225" i="8"/>
  <c r="BG225" i="8"/>
  <c r="BE225" i="8"/>
  <c r="T225" i="8"/>
  <c r="R225" i="8"/>
  <c r="P225" i="8"/>
  <c r="BI224" i="8"/>
  <c r="BH224" i="8"/>
  <c r="BG224" i="8"/>
  <c r="BE224" i="8"/>
  <c r="T224" i="8"/>
  <c r="R224" i="8"/>
  <c r="P224" i="8"/>
  <c r="BI223" i="8"/>
  <c r="BH223" i="8"/>
  <c r="BG223" i="8"/>
  <c r="BE223" i="8"/>
  <c r="T223" i="8"/>
  <c r="R223" i="8"/>
  <c r="P223" i="8"/>
  <c r="BI222" i="8"/>
  <c r="BH222" i="8"/>
  <c r="BG222" i="8"/>
  <c r="BE222" i="8"/>
  <c r="T222" i="8"/>
  <c r="R222" i="8"/>
  <c r="P222" i="8"/>
  <c r="BI221" i="8"/>
  <c r="BH221" i="8"/>
  <c r="BG221" i="8"/>
  <c r="BE221" i="8"/>
  <c r="T221" i="8"/>
  <c r="R221" i="8"/>
  <c r="P221" i="8"/>
  <c r="BI220" i="8"/>
  <c r="BH220" i="8"/>
  <c r="BG220" i="8"/>
  <c r="BE220" i="8"/>
  <c r="T220" i="8"/>
  <c r="R220" i="8"/>
  <c r="P220" i="8"/>
  <c r="BI219" i="8"/>
  <c r="BH219" i="8"/>
  <c r="BG219" i="8"/>
  <c r="BE219" i="8"/>
  <c r="T219" i="8"/>
  <c r="R219" i="8"/>
  <c r="P219" i="8"/>
  <c r="BI218" i="8"/>
  <c r="BH218" i="8"/>
  <c r="BG218" i="8"/>
  <c r="BE218" i="8"/>
  <c r="T218" i="8"/>
  <c r="R218" i="8"/>
  <c r="P218" i="8"/>
  <c r="BI217" i="8"/>
  <c r="BH217" i="8"/>
  <c r="BG217" i="8"/>
  <c r="BE217" i="8"/>
  <c r="T217" i="8"/>
  <c r="R217" i="8"/>
  <c r="P217" i="8"/>
  <c r="BI216" i="8"/>
  <c r="BH216" i="8"/>
  <c r="BG216" i="8"/>
  <c r="BE216" i="8"/>
  <c r="T216" i="8"/>
  <c r="R216" i="8"/>
  <c r="P216" i="8"/>
  <c r="BI215" i="8"/>
  <c r="BH215" i="8"/>
  <c r="BG215" i="8"/>
  <c r="BE215" i="8"/>
  <c r="T215" i="8"/>
  <c r="R215" i="8"/>
  <c r="P215" i="8"/>
  <c r="BI214" i="8"/>
  <c r="BH214" i="8"/>
  <c r="BG214" i="8"/>
  <c r="BE214" i="8"/>
  <c r="T214" i="8"/>
  <c r="R214" i="8"/>
  <c r="P214" i="8"/>
  <c r="BI213" i="8"/>
  <c r="BH213" i="8"/>
  <c r="BG213" i="8"/>
  <c r="BE213" i="8"/>
  <c r="T213" i="8"/>
  <c r="R213" i="8"/>
  <c r="P213" i="8"/>
  <c r="BI212" i="8"/>
  <c r="BH212" i="8"/>
  <c r="BG212" i="8"/>
  <c r="BE212" i="8"/>
  <c r="T212" i="8"/>
  <c r="R212" i="8"/>
  <c r="P212" i="8"/>
  <c r="BI211" i="8"/>
  <c r="BH211" i="8"/>
  <c r="BG211" i="8"/>
  <c r="BE211" i="8"/>
  <c r="T211" i="8"/>
  <c r="R211" i="8"/>
  <c r="P211" i="8"/>
  <c r="BI210" i="8"/>
  <c r="BH210" i="8"/>
  <c r="BG210" i="8"/>
  <c r="BE210" i="8"/>
  <c r="T210" i="8"/>
  <c r="R210" i="8"/>
  <c r="P210" i="8"/>
  <c r="BI209" i="8"/>
  <c r="BH209" i="8"/>
  <c r="BG209" i="8"/>
  <c r="BE209" i="8"/>
  <c r="T209" i="8"/>
  <c r="R209" i="8"/>
  <c r="P209" i="8"/>
  <c r="BI208" i="8"/>
  <c r="BH208" i="8"/>
  <c r="BG208" i="8"/>
  <c r="BE208" i="8"/>
  <c r="T208" i="8"/>
  <c r="R208" i="8"/>
  <c r="P208" i="8"/>
  <c r="BI206" i="8"/>
  <c r="BH206" i="8"/>
  <c r="BG206" i="8"/>
  <c r="BE206" i="8"/>
  <c r="T206" i="8"/>
  <c r="R206" i="8"/>
  <c r="P206" i="8"/>
  <c r="BI205" i="8"/>
  <c r="BH205" i="8"/>
  <c r="BG205" i="8"/>
  <c r="BE205" i="8"/>
  <c r="T205" i="8"/>
  <c r="R205" i="8"/>
  <c r="P205" i="8"/>
  <c r="BI204" i="8"/>
  <c r="BH204" i="8"/>
  <c r="BG204" i="8"/>
  <c r="BE204" i="8"/>
  <c r="T204" i="8"/>
  <c r="R204" i="8"/>
  <c r="P204" i="8"/>
  <c r="BI203" i="8"/>
  <c r="BH203" i="8"/>
  <c r="BG203" i="8"/>
  <c r="BE203" i="8"/>
  <c r="T203" i="8"/>
  <c r="R203" i="8"/>
  <c r="P203" i="8"/>
  <c r="BI202" i="8"/>
  <c r="BH202" i="8"/>
  <c r="BG202" i="8"/>
  <c r="BE202" i="8"/>
  <c r="T202" i="8"/>
  <c r="R202" i="8"/>
  <c r="P202" i="8"/>
  <c r="BI201" i="8"/>
  <c r="BH201" i="8"/>
  <c r="BG201" i="8"/>
  <c r="BE201" i="8"/>
  <c r="T201" i="8"/>
  <c r="R201" i="8"/>
  <c r="P201" i="8"/>
  <c r="BI200" i="8"/>
  <c r="BH200" i="8"/>
  <c r="BG200" i="8"/>
  <c r="BE200" i="8"/>
  <c r="T200" i="8"/>
  <c r="R200" i="8"/>
  <c r="P200" i="8"/>
  <c r="BI199" i="8"/>
  <c r="BH199" i="8"/>
  <c r="BG199" i="8"/>
  <c r="BE199" i="8"/>
  <c r="T199" i="8"/>
  <c r="R199" i="8"/>
  <c r="P199" i="8"/>
  <c r="BI198" i="8"/>
  <c r="BH198" i="8"/>
  <c r="BG198" i="8"/>
  <c r="BE198" i="8"/>
  <c r="T198" i="8"/>
  <c r="R198" i="8"/>
  <c r="P198" i="8"/>
  <c r="BI197" i="8"/>
  <c r="BH197" i="8"/>
  <c r="BG197" i="8"/>
  <c r="BE197" i="8"/>
  <c r="T197" i="8"/>
  <c r="R197" i="8"/>
  <c r="P197" i="8"/>
  <c r="BI196" i="8"/>
  <c r="BH196" i="8"/>
  <c r="BG196" i="8"/>
  <c r="BE196" i="8"/>
  <c r="T196" i="8"/>
  <c r="R196" i="8"/>
  <c r="P196" i="8"/>
  <c r="BI195" i="8"/>
  <c r="BH195" i="8"/>
  <c r="BG195" i="8"/>
  <c r="BE195" i="8"/>
  <c r="T195" i="8"/>
  <c r="R195" i="8"/>
  <c r="P195" i="8"/>
  <c r="BI194" i="8"/>
  <c r="BH194" i="8"/>
  <c r="BG194" i="8"/>
  <c r="BE194" i="8"/>
  <c r="T194" i="8"/>
  <c r="R194" i="8"/>
  <c r="P194" i="8"/>
  <c r="BI193" i="8"/>
  <c r="BH193" i="8"/>
  <c r="BG193" i="8"/>
  <c r="BE193" i="8"/>
  <c r="T193" i="8"/>
  <c r="R193" i="8"/>
  <c r="P193" i="8"/>
  <c r="BI191" i="8"/>
  <c r="BH191" i="8"/>
  <c r="BG191" i="8"/>
  <c r="BE191" i="8"/>
  <c r="T191" i="8"/>
  <c r="R191" i="8"/>
  <c r="P191" i="8"/>
  <c r="BI190" i="8"/>
  <c r="BH190" i="8"/>
  <c r="BG190" i="8"/>
  <c r="BE190" i="8"/>
  <c r="T190" i="8"/>
  <c r="R190" i="8"/>
  <c r="P190" i="8"/>
  <c r="BI189" i="8"/>
  <c r="BH189" i="8"/>
  <c r="BG189" i="8"/>
  <c r="BE189" i="8"/>
  <c r="T189" i="8"/>
  <c r="R189" i="8"/>
  <c r="P189" i="8"/>
  <c r="BI188" i="8"/>
  <c r="BH188" i="8"/>
  <c r="BG188" i="8"/>
  <c r="BE188" i="8"/>
  <c r="T188" i="8"/>
  <c r="R188" i="8"/>
  <c r="P188" i="8"/>
  <c r="BI187" i="8"/>
  <c r="BH187" i="8"/>
  <c r="BG187" i="8"/>
  <c r="BE187" i="8"/>
  <c r="T187" i="8"/>
  <c r="R187" i="8"/>
  <c r="P187" i="8"/>
  <c r="BI186" i="8"/>
  <c r="BH186" i="8"/>
  <c r="BG186" i="8"/>
  <c r="BE186" i="8"/>
  <c r="T186" i="8"/>
  <c r="R186" i="8"/>
  <c r="P186" i="8"/>
  <c r="BI185" i="8"/>
  <c r="BH185" i="8"/>
  <c r="BG185" i="8"/>
  <c r="BE185" i="8"/>
  <c r="T185" i="8"/>
  <c r="R185" i="8"/>
  <c r="P185" i="8"/>
  <c r="BI184" i="8"/>
  <c r="BH184" i="8"/>
  <c r="BG184" i="8"/>
  <c r="BE184" i="8"/>
  <c r="T184" i="8"/>
  <c r="R184" i="8"/>
  <c r="P184" i="8"/>
  <c r="BI183" i="8"/>
  <c r="BH183" i="8"/>
  <c r="BG183" i="8"/>
  <c r="BE183" i="8"/>
  <c r="T183" i="8"/>
  <c r="R183" i="8"/>
  <c r="P183" i="8"/>
  <c r="BI182" i="8"/>
  <c r="BH182" i="8"/>
  <c r="BG182" i="8"/>
  <c r="BE182" i="8"/>
  <c r="T182" i="8"/>
  <c r="R182" i="8"/>
  <c r="P182" i="8"/>
  <c r="BI181" i="8"/>
  <c r="BH181" i="8"/>
  <c r="BG181" i="8"/>
  <c r="BE181" i="8"/>
  <c r="T181" i="8"/>
  <c r="R181" i="8"/>
  <c r="P181" i="8"/>
  <c r="BI180" i="8"/>
  <c r="BH180" i="8"/>
  <c r="BG180" i="8"/>
  <c r="BE180" i="8"/>
  <c r="T180" i="8"/>
  <c r="R180" i="8"/>
  <c r="P180" i="8"/>
  <c r="BI179" i="8"/>
  <c r="BH179" i="8"/>
  <c r="BG179" i="8"/>
  <c r="BE179" i="8"/>
  <c r="T179" i="8"/>
  <c r="R179" i="8"/>
  <c r="P179" i="8"/>
  <c r="BI178" i="8"/>
  <c r="BH178" i="8"/>
  <c r="BG178" i="8"/>
  <c r="BE178" i="8"/>
  <c r="T178" i="8"/>
  <c r="R178" i="8"/>
  <c r="P178" i="8"/>
  <c r="BI177" i="8"/>
  <c r="BH177" i="8"/>
  <c r="BG177" i="8"/>
  <c r="BE177" i="8"/>
  <c r="T177" i="8"/>
  <c r="R177" i="8"/>
  <c r="P177" i="8"/>
  <c r="BI176" i="8"/>
  <c r="BH176" i="8"/>
  <c r="BG176" i="8"/>
  <c r="BE176" i="8"/>
  <c r="T176" i="8"/>
  <c r="R176" i="8"/>
  <c r="P176" i="8"/>
  <c r="BI175" i="8"/>
  <c r="BH175" i="8"/>
  <c r="BG175" i="8"/>
  <c r="BE175" i="8"/>
  <c r="T175" i="8"/>
  <c r="R175" i="8"/>
  <c r="P175" i="8"/>
  <c r="BI174" i="8"/>
  <c r="BH174" i="8"/>
  <c r="BG174" i="8"/>
  <c r="BE174" i="8"/>
  <c r="T174" i="8"/>
  <c r="R174" i="8"/>
  <c r="P174" i="8"/>
  <c r="BI173" i="8"/>
  <c r="BH173" i="8"/>
  <c r="BG173" i="8"/>
  <c r="BE173" i="8"/>
  <c r="T173" i="8"/>
  <c r="R173" i="8"/>
  <c r="P173" i="8"/>
  <c r="BI172" i="8"/>
  <c r="BH172" i="8"/>
  <c r="BG172" i="8"/>
  <c r="BE172" i="8"/>
  <c r="T172" i="8"/>
  <c r="R172" i="8"/>
  <c r="P172" i="8"/>
  <c r="BI171" i="8"/>
  <c r="BH171" i="8"/>
  <c r="BG171" i="8"/>
  <c r="BE171" i="8"/>
  <c r="T171" i="8"/>
  <c r="R171" i="8"/>
  <c r="P171" i="8"/>
  <c r="BI170" i="8"/>
  <c r="BH170" i="8"/>
  <c r="BG170" i="8"/>
  <c r="BE170" i="8"/>
  <c r="T170" i="8"/>
  <c r="R170" i="8"/>
  <c r="P170" i="8"/>
  <c r="BI169" i="8"/>
  <c r="BH169" i="8"/>
  <c r="BG169" i="8"/>
  <c r="BE169" i="8"/>
  <c r="T169" i="8"/>
  <c r="R169" i="8"/>
  <c r="P169" i="8"/>
  <c r="BI168" i="8"/>
  <c r="BH168" i="8"/>
  <c r="BG168" i="8"/>
  <c r="BE168" i="8"/>
  <c r="T168" i="8"/>
  <c r="R168" i="8"/>
  <c r="P168" i="8"/>
  <c r="BI167" i="8"/>
  <c r="BH167" i="8"/>
  <c r="BG167" i="8"/>
  <c r="BE167" i="8"/>
  <c r="T167" i="8"/>
  <c r="R167" i="8"/>
  <c r="P167" i="8"/>
  <c r="BI166" i="8"/>
  <c r="BH166" i="8"/>
  <c r="BG166" i="8"/>
  <c r="BE166" i="8"/>
  <c r="T166" i="8"/>
  <c r="R166" i="8"/>
  <c r="P166" i="8"/>
  <c r="BI164" i="8"/>
  <c r="BH164" i="8"/>
  <c r="BG164" i="8"/>
  <c r="BE164" i="8"/>
  <c r="T164" i="8"/>
  <c r="R164" i="8"/>
  <c r="P164" i="8"/>
  <c r="BI163" i="8"/>
  <c r="BH163" i="8"/>
  <c r="BG163" i="8"/>
  <c r="BE163" i="8"/>
  <c r="T163" i="8"/>
  <c r="R163" i="8"/>
  <c r="P163" i="8"/>
  <c r="BI162" i="8"/>
  <c r="BH162" i="8"/>
  <c r="BG162" i="8"/>
  <c r="BE162" i="8"/>
  <c r="T162" i="8"/>
  <c r="R162" i="8"/>
  <c r="P162" i="8"/>
  <c r="BI161" i="8"/>
  <c r="BH161" i="8"/>
  <c r="BG161" i="8"/>
  <c r="BE161" i="8"/>
  <c r="T161" i="8"/>
  <c r="R161" i="8"/>
  <c r="P161" i="8"/>
  <c r="BI160" i="8"/>
  <c r="BH160" i="8"/>
  <c r="BG160" i="8"/>
  <c r="BE160" i="8"/>
  <c r="T160" i="8"/>
  <c r="R160" i="8"/>
  <c r="P160" i="8"/>
  <c r="BI159" i="8"/>
  <c r="BH159" i="8"/>
  <c r="BG159" i="8"/>
  <c r="BE159" i="8"/>
  <c r="T159" i="8"/>
  <c r="R159" i="8"/>
  <c r="P159" i="8"/>
  <c r="BI158" i="8"/>
  <c r="BH158" i="8"/>
  <c r="BG158" i="8"/>
  <c r="BE158" i="8"/>
  <c r="T158" i="8"/>
  <c r="R158" i="8"/>
  <c r="P158" i="8"/>
  <c r="F151" i="8"/>
  <c r="F149" i="8"/>
  <c r="E147" i="8"/>
  <c r="F93" i="8"/>
  <c r="F91" i="8"/>
  <c r="E89" i="8"/>
  <c r="J26" i="8"/>
  <c r="E26" i="8"/>
  <c r="J152" i="8" s="1"/>
  <c r="J25" i="8"/>
  <c r="J23" i="8"/>
  <c r="E23" i="8"/>
  <c r="J151" i="8"/>
  <c r="J22" i="8"/>
  <c r="J20" i="8"/>
  <c r="E20" i="8"/>
  <c r="F94" i="8" s="1"/>
  <c r="J19" i="8"/>
  <c r="J14" i="8"/>
  <c r="J149" i="8" s="1"/>
  <c r="E7" i="8"/>
  <c r="E143" i="8" s="1"/>
  <c r="J39" i="7"/>
  <c r="J38" i="7"/>
  <c r="AY101" i="1" s="1"/>
  <c r="J37" i="7"/>
  <c r="AX101" i="1" s="1"/>
  <c r="BI172" i="7"/>
  <c r="BH172" i="7"/>
  <c r="BG172" i="7"/>
  <c r="BE172" i="7"/>
  <c r="BK172" i="7"/>
  <c r="J172" i="7" s="1"/>
  <c r="BF172" i="7" s="1"/>
  <c r="BI171" i="7"/>
  <c r="BH171" i="7"/>
  <c r="BG171" i="7"/>
  <c r="BE171" i="7"/>
  <c r="BK171" i="7"/>
  <c r="J171" i="7" s="1"/>
  <c r="BF171" i="7" s="1"/>
  <c r="BI170" i="7"/>
  <c r="BH170" i="7"/>
  <c r="BG170" i="7"/>
  <c r="BE170" i="7"/>
  <c r="BK170" i="7"/>
  <c r="J170" i="7" s="1"/>
  <c r="BF170" i="7" s="1"/>
  <c r="BI169" i="7"/>
  <c r="BH169" i="7"/>
  <c r="BG169" i="7"/>
  <c r="BE169" i="7"/>
  <c r="BK169" i="7"/>
  <c r="J169" i="7" s="1"/>
  <c r="BF169" i="7" s="1"/>
  <c r="BI168" i="7"/>
  <c r="BH168" i="7"/>
  <c r="BG168" i="7"/>
  <c r="BE168" i="7"/>
  <c r="BK168" i="7"/>
  <c r="J168" i="7" s="1"/>
  <c r="BF168" i="7" s="1"/>
  <c r="BI166" i="7"/>
  <c r="BH166" i="7"/>
  <c r="BG166" i="7"/>
  <c r="BE166" i="7"/>
  <c r="T166" i="7"/>
  <c r="R166" i="7"/>
  <c r="P166" i="7"/>
  <c r="BI165" i="7"/>
  <c r="BH165" i="7"/>
  <c r="BG165" i="7"/>
  <c r="BE165" i="7"/>
  <c r="T165" i="7"/>
  <c r="R165" i="7"/>
  <c r="P165" i="7"/>
  <c r="BI164" i="7"/>
  <c r="BH164" i="7"/>
  <c r="BG164" i="7"/>
  <c r="BE164" i="7"/>
  <c r="T164" i="7"/>
  <c r="R164" i="7"/>
  <c r="P164" i="7"/>
  <c r="BI163" i="7"/>
  <c r="BH163" i="7"/>
  <c r="BG163" i="7"/>
  <c r="BE163" i="7"/>
  <c r="T163" i="7"/>
  <c r="R163" i="7"/>
  <c r="P163" i="7"/>
  <c r="BI162" i="7"/>
  <c r="BH162" i="7"/>
  <c r="BG162" i="7"/>
  <c r="BE162" i="7"/>
  <c r="T162" i="7"/>
  <c r="R162" i="7"/>
  <c r="P162" i="7"/>
  <c r="BI161" i="7"/>
  <c r="BH161" i="7"/>
  <c r="BG161" i="7"/>
  <c r="BE161" i="7"/>
  <c r="T161" i="7"/>
  <c r="R161" i="7"/>
  <c r="P161" i="7"/>
  <c r="BI160" i="7"/>
  <c r="BH160" i="7"/>
  <c r="BG160" i="7"/>
  <c r="BE160" i="7"/>
  <c r="T160" i="7"/>
  <c r="R160" i="7"/>
  <c r="P160" i="7"/>
  <c r="BI159" i="7"/>
  <c r="BH159" i="7"/>
  <c r="BG159" i="7"/>
  <c r="BE159" i="7"/>
  <c r="T159" i="7"/>
  <c r="R159" i="7"/>
  <c r="P159" i="7"/>
  <c r="BI158" i="7"/>
  <c r="BH158" i="7"/>
  <c r="BG158" i="7"/>
  <c r="BE158" i="7"/>
  <c r="T158" i="7"/>
  <c r="R158" i="7"/>
  <c r="P158" i="7"/>
  <c r="BI156" i="7"/>
  <c r="BH156" i="7"/>
  <c r="BG156" i="7"/>
  <c r="BE156" i="7"/>
  <c r="T156" i="7"/>
  <c r="R156" i="7"/>
  <c r="P156" i="7"/>
  <c r="BI155" i="7"/>
  <c r="BH155" i="7"/>
  <c r="BG155" i="7"/>
  <c r="BE155" i="7"/>
  <c r="T155" i="7"/>
  <c r="R155" i="7"/>
  <c r="P155" i="7"/>
  <c r="BI153" i="7"/>
  <c r="BH153" i="7"/>
  <c r="BG153" i="7"/>
  <c r="BE153" i="7"/>
  <c r="T153" i="7"/>
  <c r="R153" i="7"/>
  <c r="P153" i="7"/>
  <c r="BI152" i="7"/>
  <c r="BH152" i="7"/>
  <c r="BG152" i="7"/>
  <c r="BE152" i="7"/>
  <c r="T152" i="7"/>
  <c r="R152" i="7"/>
  <c r="P152" i="7"/>
  <c r="BI151" i="7"/>
  <c r="BH151" i="7"/>
  <c r="BG151" i="7"/>
  <c r="BE151" i="7"/>
  <c r="T151" i="7"/>
  <c r="R151" i="7"/>
  <c r="P151" i="7"/>
  <c r="BI150" i="7"/>
  <c r="BH150" i="7"/>
  <c r="BG150" i="7"/>
  <c r="BE150" i="7"/>
  <c r="T150" i="7"/>
  <c r="R150" i="7"/>
  <c r="P150" i="7"/>
  <c r="BI149" i="7"/>
  <c r="BH149" i="7"/>
  <c r="BG149" i="7"/>
  <c r="BE149" i="7"/>
  <c r="T149" i="7"/>
  <c r="R149" i="7"/>
  <c r="P149" i="7"/>
  <c r="BI148" i="7"/>
  <c r="BH148" i="7"/>
  <c r="BG148" i="7"/>
  <c r="BE148" i="7"/>
  <c r="T148" i="7"/>
  <c r="R148" i="7"/>
  <c r="P148" i="7"/>
  <c r="BI147" i="7"/>
  <c r="BH147" i="7"/>
  <c r="BG147" i="7"/>
  <c r="BE147" i="7"/>
  <c r="T147" i="7"/>
  <c r="R147" i="7"/>
  <c r="P147" i="7"/>
  <c r="BI146" i="7"/>
  <c r="BH146" i="7"/>
  <c r="BG146" i="7"/>
  <c r="BE146" i="7"/>
  <c r="T146" i="7"/>
  <c r="R146" i="7"/>
  <c r="P146" i="7"/>
  <c r="BI145" i="7"/>
  <c r="BH145" i="7"/>
  <c r="BG145" i="7"/>
  <c r="BE145" i="7"/>
  <c r="T145" i="7"/>
  <c r="R145" i="7"/>
  <c r="P145" i="7"/>
  <c r="BI144" i="7"/>
  <c r="BH144" i="7"/>
  <c r="BG144" i="7"/>
  <c r="BE144" i="7"/>
  <c r="T144" i="7"/>
  <c r="R144" i="7"/>
  <c r="P144" i="7"/>
  <c r="BI141" i="7"/>
  <c r="BH141" i="7"/>
  <c r="BG141" i="7"/>
  <c r="BE141" i="7"/>
  <c r="T141" i="7"/>
  <c r="R141" i="7"/>
  <c r="P141" i="7"/>
  <c r="BI140" i="7"/>
  <c r="BH140" i="7"/>
  <c r="BG140" i="7"/>
  <c r="BE140" i="7"/>
  <c r="T140" i="7"/>
  <c r="R140" i="7"/>
  <c r="P140" i="7"/>
  <c r="BI139" i="7"/>
  <c r="BH139" i="7"/>
  <c r="BG139" i="7"/>
  <c r="BE139" i="7"/>
  <c r="T139" i="7"/>
  <c r="R139" i="7"/>
  <c r="P139" i="7"/>
  <c r="BI138" i="7"/>
  <c r="BH138" i="7"/>
  <c r="BG138" i="7"/>
  <c r="BE138" i="7"/>
  <c r="T138" i="7"/>
  <c r="R138" i="7"/>
  <c r="P138" i="7"/>
  <c r="BI137" i="7"/>
  <c r="BH137" i="7"/>
  <c r="BG137" i="7"/>
  <c r="BE137" i="7"/>
  <c r="T137" i="7"/>
  <c r="R137" i="7"/>
  <c r="P137" i="7"/>
  <c r="BI136" i="7"/>
  <c r="BH136" i="7"/>
  <c r="BG136" i="7"/>
  <c r="BE136" i="7"/>
  <c r="T136" i="7"/>
  <c r="R136" i="7"/>
  <c r="P136" i="7"/>
  <c r="BI135" i="7"/>
  <c r="BH135" i="7"/>
  <c r="BG135" i="7"/>
  <c r="BE135" i="7"/>
  <c r="T135" i="7"/>
  <c r="R135" i="7"/>
  <c r="P135" i="7"/>
  <c r="BI134" i="7"/>
  <c r="BH134" i="7"/>
  <c r="BG134" i="7"/>
  <c r="BE134" i="7"/>
  <c r="T134" i="7"/>
  <c r="R134" i="7"/>
  <c r="P134" i="7"/>
  <c r="BI133" i="7"/>
  <c r="BH133" i="7"/>
  <c r="BG133" i="7"/>
  <c r="BE133" i="7"/>
  <c r="T133" i="7"/>
  <c r="R133" i="7"/>
  <c r="P133" i="7"/>
  <c r="BI132" i="7"/>
  <c r="BH132" i="7"/>
  <c r="BG132" i="7"/>
  <c r="BE132" i="7"/>
  <c r="T132" i="7"/>
  <c r="R132" i="7"/>
  <c r="P132" i="7"/>
  <c r="BI131" i="7"/>
  <c r="BH131" i="7"/>
  <c r="BG131" i="7"/>
  <c r="BE131" i="7"/>
  <c r="T131" i="7"/>
  <c r="R131" i="7"/>
  <c r="P131" i="7"/>
  <c r="BI130" i="7"/>
  <c r="BH130" i="7"/>
  <c r="BG130" i="7"/>
  <c r="BE130" i="7"/>
  <c r="T130" i="7"/>
  <c r="R130" i="7"/>
  <c r="P130" i="7"/>
  <c r="F123" i="7"/>
  <c r="F121" i="7"/>
  <c r="E119" i="7"/>
  <c r="F93" i="7"/>
  <c r="F91" i="7"/>
  <c r="E89" i="7"/>
  <c r="J26" i="7"/>
  <c r="E26" i="7"/>
  <c r="J94" i="7" s="1"/>
  <c r="J25" i="7"/>
  <c r="J23" i="7"/>
  <c r="E23" i="7"/>
  <c r="J93" i="7" s="1"/>
  <c r="J22" i="7"/>
  <c r="J20" i="7"/>
  <c r="E20" i="7"/>
  <c r="F124" i="7" s="1"/>
  <c r="J19" i="7"/>
  <c r="J14" i="7"/>
  <c r="J91" i="7" s="1"/>
  <c r="E7" i="7"/>
  <c r="E85" i="7" s="1"/>
  <c r="J39" i="6"/>
  <c r="J38" i="6"/>
  <c r="AY100" i="1" s="1"/>
  <c r="J37" i="6"/>
  <c r="AX100" i="1"/>
  <c r="BI139" i="6"/>
  <c r="BH139" i="6"/>
  <c r="BG139" i="6"/>
  <c r="BE139" i="6"/>
  <c r="BK139" i="6"/>
  <c r="J139" i="6" s="1"/>
  <c r="BF139" i="6" s="1"/>
  <c r="BI138" i="6"/>
  <c r="BH138" i="6"/>
  <c r="BG138" i="6"/>
  <c r="BE138" i="6"/>
  <c r="BK138" i="6"/>
  <c r="J138" i="6" s="1"/>
  <c r="BF138" i="6" s="1"/>
  <c r="BI137" i="6"/>
  <c r="BH137" i="6"/>
  <c r="BG137" i="6"/>
  <c r="BE137" i="6"/>
  <c r="BK137" i="6"/>
  <c r="J137" i="6" s="1"/>
  <c r="BF137" i="6" s="1"/>
  <c r="BI136" i="6"/>
  <c r="BH136" i="6"/>
  <c r="BG136" i="6"/>
  <c r="BE136" i="6"/>
  <c r="BK136" i="6"/>
  <c r="J136" i="6" s="1"/>
  <c r="BF136" i="6" s="1"/>
  <c r="BI135" i="6"/>
  <c r="BH135" i="6"/>
  <c r="BG135" i="6"/>
  <c r="BE135" i="6"/>
  <c r="BK135" i="6"/>
  <c r="J135" i="6" s="1"/>
  <c r="BF135" i="6" s="1"/>
  <c r="BI133" i="6"/>
  <c r="BH133" i="6"/>
  <c r="BG133" i="6"/>
  <c r="BE133" i="6"/>
  <c r="T133" i="6"/>
  <c r="R133" i="6"/>
  <c r="P133" i="6"/>
  <c r="BI132" i="6"/>
  <c r="BH132" i="6"/>
  <c r="BG132" i="6"/>
  <c r="BE132" i="6"/>
  <c r="T132" i="6"/>
  <c r="R132" i="6"/>
  <c r="P132" i="6"/>
  <c r="BI131" i="6"/>
  <c r="BH131" i="6"/>
  <c r="BG131" i="6"/>
  <c r="BE131" i="6"/>
  <c r="T131" i="6"/>
  <c r="R131" i="6"/>
  <c r="P131" i="6"/>
  <c r="BI130" i="6"/>
  <c r="BH130" i="6"/>
  <c r="BG130" i="6"/>
  <c r="BE130" i="6"/>
  <c r="T130" i="6"/>
  <c r="R130" i="6"/>
  <c r="P130" i="6"/>
  <c r="BI129" i="6"/>
  <c r="BH129" i="6"/>
  <c r="BG129" i="6"/>
  <c r="BE129" i="6"/>
  <c r="T129" i="6"/>
  <c r="R129" i="6"/>
  <c r="P129" i="6"/>
  <c r="BI128" i="6"/>
  <c r="BH128" i="6"/>
  <c r="BG128" i="6"/>
  <c r="BE128" i="6"/>
  <c r="T128" i="6"/>
  <c r="R128" i="6"/>
  <c r="P128" i="6"/>
  <c r="BI127" i="6"/>
  <c r="BH127" i="6"/>
  <c r="BG127" i="6"/>
  <c r="BE127" i="6"/>
  <c r="T127" i="6"/>
  <c r="R127" i="6"/>
  <c r="P127" i="6"/>
  <c r="BI126" i="6"/>
  <c r="BH126" i="6"/>
  <c r="BG126" i="6"/>
  <c r="BE126" i="6"/>
  <c r="T126" i="6"/>
  <c r="R126" i="6"/>
  <c r="P126" i="6"/>
  <c r="F119" i="6"/>
  <c r="F117" i="6"/>
  <c r="E115" i="6"/>
  <c r="F93" i="6"/>
  <c r="F91" i="6"/>
  <c r="E89" i="6"/>
  <c r="J26" i="6"/>
  <c r="E26" i="6"/>
  <c r="J94" i="6" s="1"/>
  <c r="J25" i="6"/>
  <c r="J23" i="6"/>
  <c r="E23" i="6"/>
  <c r="J119" i="6" s="1"/>
  <c r="J22" i="6"/>
  <c r="E20" i="6"/>
  <c r="F94" i="6" s="1"/>
  <c r="J14" i="6"/>
  <c r="J117" i="6" s="1"/>
  <c r="E7" i="6"/>
  <c r="E111" i="6" s="1"/>
  <c r="J39" i="5"/>
  <c r="J38" i="5"/>
  <c r="AY99" i="1" s="1"/>
  <c r="J37" i="5"/>
  <c r="AX99" i="1"/>
  <c r="BI136" i="5"/>
  <c r="BH136" i="5"/>
  <c r="BG136" i="5"/>
  <c r="BE136" i="5"/>
  <c r="BK136" i="5"/>
  <c r="J136" i="5" s="1"/>
  <c r="BF136" i="5" s="1"/>
  <c r="BI135" i="5"/>
  <c r="BH135" i="5"/>
  <c r="BG135" i="5"/>
  <c r="BE135" i="5"/>
  <c r="BK135" i="5"/>
  <c r="J135" i="5" s="1"/>
  <c r="BF135" i="5" s="1"/>
  <c r="BI134" i="5"/>
  <c r="BH134" i="5"/>
  <c r="BG134" i="5"/>
  <c r="BE134" i="5"/>
  <c r="BK134" i="5"/>
  <c r="J134" i="5" s="1"/>
  <c r="BF134" i="5" s="1"/>
  <c r="BI133" i="5"/>
  <c r="BH133" i="5"/>
  <c r="BG133" i="5"/>
  <c r="BE133" i="5"/>
  <c r="BK133" i="5"/>
  <c r="J133" i="5" s="1"/>
  <c r="BF133" i="5" s="1"/>
  <c r="BI132" i="5"/>
  <c r="BH132" i="5"/>
  <c r="BG132" i="5"/>
  <c r="BE132" i="5"/>
  <c r="BK132" i="5"/>
  <c r="J132" i="5" s="1"/>
  <c r="BF132" i="5" s="1"/>
  <c r="BI130" i="5"/>
  <c r="BH130" i="5"/>
  <c r="BG130" i="5"/>
  <c r="BE130" i="5"/>
  <c r="T130" i="5"/>
  <c r="R130" i="5"/>
  <c r="P130" i="5"/>
  <c r="BI129" i="5"/>
  <c r="BH129" i="5"/>
  <c r="BG129" i="5"/>
  <c r="BE129" i="5"/>
  <c r="T129" i="5"/>
  <c r="R129" i="5"/>
  <c r="P129" i="5"/>
  <c r="BI128" i="5"/>
  <c r="BH128" i="5"/>
  <c r="BG128" i="5"/>
  <c r="BE128" i="5"/>
  <c r="T128" i="5"/>
  <c r="R128" i="5"/>
  <c r="P128" i="5"/>
  <c r="BI127" i="5"/>
  <c r="BH127" i="5"/>
  <c r="BG127" i="5"/>
  <c r="BE127" i="5"/>
  <c r="T127" i="5"/>
  <c r="R127" i="5"/>
  <c r="P127" i="5"/>
  <c r="BI126" i="5"/>
  <c r="BH126" i="5"/>
  <c r="BG126" i="5"/>
  <c r="BE126" i="5"/>
  <c r="T126" i="5"/>
  <c r="R126" i="5"/>
  <c r="P126" i="5"/>
  <c r="F119" i="5"/>
  <c r="F117" i="5"/>
  <c r="E115" i="5"/>
  <c r="F93" i="5"/>
  <c r="F91" i="5"/>
  <c r="E89" i="5"/>
  <c r="J26" i="5"/>
  <c r="E26" i="5"/>
  <c r="J120" i="5" s="1"/>
  <c r="J25" i="5"/>
  <c r="J23" i="5"/>
  <c r="E23" i="5"/>
  <c r="J119" i="5" s="1"/>
  <c r="J22" i="5"/>
  <c r="E20" i="5"/>
  <c r="F120" i="5" s="1"/>
  <c r="J14" i="5"/>
  <c r="J117" i="5" s="1"/>
  <c r="E7" i="5"/>
  <c r="E111" i="5" s="1"/>
  <c r="J39" i="4"/>
  <c r="J38" i="4"/>
  <c r="AY98" i="1" s="1"/>
  <c r="J37" i="4"/>
  <c r="AX98" i="1" s="1"/>
  <c r="BI142" i="4"/>
  <c r="BH142" i="4"/>
  <c r="BG142" i="4"/>
  <c r="BE142" i="4"/>
  <c r="BK142" i="4"/>
  <c r="J142" i="4" s="1"/>
  <c r="BF142" i="4" s="1"/>
  <c r="BI141" i="4"/>
  <c r="BH141" i="4"/>
  <c r="BG141" i="4"/>
  <c r="BE141" i="4"/>
  <c r="BK141" i="4"/>
  <c r="J141" i="4" s="1"/>
  <c r="BF141" i="4" s="1"/>
  <c r="BI140" i="4"/>
  <c r="BH140" i="4"/>
  <c r="BG140" i="4"/>
  <c r="BE140" i="4"/>
  <c r="BK140" i="4"/>
  <c r="J140" i="4" s="1"/>
  <c r="BF140" i="4" s="1"/>
  <c r="BI139" i="4"/>
  <c r="BH139" i="4"/>
  <c r="BG139" i="4"/>
  <c r="BE139" i="4"/>
  <c r="BK139" i="4"/>
  <c r="J139" i="4" s="1"/>
  <c r="BF139" i="4" s="1"/>
  <c r="BI138" i="4"/>
  <c r="BH138" i="4"/>
  <c r="BG138" i="4"/>
  <c r="BE138" i="4"/>
  <c r="BK138" i="4"/>
  <c r="J138" i="4" s="1"/>
  <c r="BF138" i="4" s="1"/>
  <c r="BI136" i="4"/>
  <c r="BH136" i="4"/>
  <c r="BG136" i="4"/>
  <c r="BE136" i="4"/>
  <c r="T136" i="4"/>
  <c r="R136" i="4"/>
  <c r="P136" i="4"/>
  <c r="BI135" i="4"/>
  <c r="BH135" i="4"/>
  <c r="BG135" i="4"/>
  <c r="BE135" i="4"/>
  <c r="T135" i="4"/>
  <c r="R135" i="4"/>
  <c r="P135" i="4"/>
  <c r="BI134" i="4"/>
  <c r="BH134" i="4"/>
  <c r="BG134" i="4"/>
  <c r="BE134" i="4"/>
  <c r="T134" i="4"/>
  <c r="R134" i="4"/>
  <c r="P134" i="4"/>
  <c r="BI133" i="4"/>
  <c r="BH133" i="4"/>
  <c r="BG133" i="4"/>
  <c r="BE133" i="4"/>
  <c r="T133" i="4"/>
  <c r="R133" i="4"/>
  <c r="P133" i="4"/>
  <c r="BI132" i="4"/>
  <c r="BH132" i="4"/>
  <c r="BG132" i="4"/>
  <c r="BE132" i="4"/>
  <c r="T132" i="4"/>
  <c r="R132" i="4"/>
  <c r="P132" i="4"/>
  <c r="BI131" i="4"/>
  <c r="BH131" i="4"/>
  <c r="BG131" i="4"/>
  <c r="BE131" i="4"/>
  <c r="T131" i="4"/>
  <c r="R131" i="4"/>
  <c r="P131" i="4"/>
  <c r="BI130" i="4"/>
  <c r="BH130" i="4"/>
  <c r="BG130" i="4"/>
  <c r="BE130" i="4"/>
  <c r="T130" i="4"/>
  <c r="R130" i="4"/>
  <c r="P130" i="4"/>
  <c r="BI129" i="4"/>
  <c r="BH129" i="4"/>
  <c r="BG129" i="4"/>
  <c r="BE129" i="4"/>
  <c r="T129" i="4"/>
  <c r="R129" i="4"/>
  <c r="P129" i="4"/>
  <c r="BI128" i="4"/>
  <c r="BH128" i="4"/>
  <c r="BG128" i="4"/>
  <c r="BE128" i="4"/>
  <c r="T128" i="4"/>
  <c r="R128" i="4"/>
  <c r="P128" i="4"/>
  <c r="BI127" i="4"/>
  <c r="BH127" i="4"/>
  <c r="BG127" i="4"/>
  <c r="BE127" i="4"/>
  <c r="T127" i="4"/>
  <c r="R127" i="4"/>
  <c r="P127" i="4"/>
  <c r="BI126" i="4"/>
  <c r="BH126" i="4"/>
  <c r="BG126" i="4"/>
  <c r="BE126" i="4"/>
  <c r="T126" i="4"/>
  <c r="R126" i="4"/>
  <c r="P126" i="4"/>
  <c r="F119" i="4"/>
  <c r="F117" i="4"/>
  <c r="E115" i="4"/>
  <c r="F93" i="4"/>
  <c r="F91" i="4"/>
  <c r="E89" i="4"/>
  <c r="J26" i="4"/>
  <c r="E26" i="4"/>
  <c r="J94" i="4" s="1"/>
  <c r="J25" i="4"/>
  <c r="J23" i="4"/>
  <c r="E23" i="4"/>
  <c r="J93" i="4" s="1"/>
  <c r="J22" i="4"/>
  <c r="J20" i="4"/>
  <c r="E20" i="4"/>
  <c r="F120" i="4" s="1"/>
  <c r="J19" i="4"/>
  <c r="J14" i="4"/>
  <c r="J91" i="4" s="1"/>
  <c r="E7" i="4"/>
  <c r="E85" i="4"/>
  <c r="J39" i="3"/>
  <c r="J38" i="3"/>
  <c r="AY97" i="1" s="1"/>
  <c r="J37" i="3"/>
  <c r="AX97" i="1"/>
  <c r="BI171" i="3"/>
  <c r="BH171" i="3"/>
  <c r="BG171" i="3"/>
  <c r="BE171" i="3"/>
  <c r="BK171" i="3"/>
  <c r="J171" i="3" s="1"/>
  <c r="BF171" i="3" s="1"/>
  <c r="BI170" i="3"/>
  <c r="BH170" i="3"/>
  <c r="BG170" i="3"/>
  <c r="BE170" i="3"/>
  <c r="BK170" i="3"/>
  <c r="J170" i="3" s="1"/>
  <c r="BF170" i="3" s="1"/>
  <c r="BI169" i="3"/>
  <c r="BH169" i="3"/>
  <c r="BG169" i="3"/>
  <c r="BE169" i="3"/>
  <c r="BK169" i="3"/>
  <c r="J169" i="3" s="1"/>
  <c r="BF169" i="3" s="1"/>
  <c r="BI168" i="3"/>
  <c r="BH168" i="3"/>
  <c r="BG168" i="3"/>
  <c r="BE168" i="3"/>
  <c r="BK168" i="3"/>
  <c r="J168" i="3" s="1"/>
  <c r="BF168" i="3" s="1"/>
  <c r="BI167" i="3"/>
  <c r="BH167" i="3"/>
  <c r="BG167" i="3"/>
  <c r="BE167" i="3"/>
  <c r="BK167" i="3"/>
  <c r="J167" i="3" s="1"/>
  <c r="BF167" i="3" s="1"/>
  <c r="BI165" i="3"/>
  <c r="BH165" i="3"/>
  <c r="BG165" i="3"/>
  <c r="BE165" i="3"/>
  <c r="T165" i="3"/>
  <c r="R165" i="3"/>
  <c r="P165" i="3"/>
  <c r="BI164" i="3"/>
  <c r="BH164" i="3"/>
  <c r="BG164" i="3"/>
  <c r="BE164" i="3"/>
  <c r="T164" i="3"/>
  <c r="R164" i="3"/>
  <c r="P164" i="3"/>
  <c r="BI163" i="3"/>
  <c r="BH163" i="3"/>
  <c r="BG163" i="3"/>
  <c r="BE163" i="3"/>
  <c r="T163" i="3"/>
  <c r="R163" i="3"/>
  <c r="P163" i="3"/>
  <c r="BI162" i="3"/>
  <c r="BH162" i="3"/>
  <c r="BG162" i="3"/>
  <c r="BE162" i="3"/>
  <c r="T162" i="3"/>
  <c r="R162" i="3"/>
  <c r="P162" i="3"/>
  <c r="BI161" i="3"/>
  <c r="BH161" i="3"/>
  <c r="BG161" i="3"/>
  <c r="BE161" i="3"/>
  <c r="T161" i="3"/>
  <c r="R161" i="3"/>
  <c r="P161" i="3"/>
  <c r="BI160" i="3"/>
  <c r="BH160" i="3"/>
  <c r="BG160" i="3"/>
  <c r="BE160" i="3"/>
  <c r="T160" i="3"/>
  <c r="R160" i="3"/>
  <c r="P160" i="3"/>
  <c r="BI159" i="3"/>
  <c r="BH159" i="3"/>
  <c r="BG159" i="3"/>
  <c r="BE159" i="3"/>
  <c r="T159" i="3"/>
  <c r="R159" i="3"/>
  <c r="P159" i="3"/>
  <c r="BI158" i="3"/>
  <c r="BH158" i="3"/>
  <c r="BG158" i="3"/>
  <c r="BE158" i="3"/>
  <c r="T158" i="3"/>
  <c r="R158" i="3"/>
  <c r="P158" i="3"/>
  <c r="BI157" i="3"/>
  <c r="BH157" i="3"/>
  <c r="BG157" i="3"/>
  <c r="BE157" i="3"/>
  <c r="T157" i="3"/>
  <c r="R157" i="3"/>
  <c r="P157" i="3"/>
  <c r="BI155" i="3"/>
  <c r="BH155" i="3"/>
  <c r="BG155" i="3"/>
  <c r="BE155" i="3"/>
  <c r="T155" i="3"/>
  <c r="R155" i="3"/>
  <c r="P155" i="3"/>
  <c r="BI154" i="3"/>
  <c r="BH154" i="3"/>
  <c r="BG154" i="3"/>
  <c r="BE154" i="3"/>
  <c r="T154" i="3"/>
  <c r="R154" i="3"/>
  <c r="P154" i="3"/>
  <c r="BI153" i="3"/>
  <c r="BH153" i="3"/>
  <c r="BG153" i="3"/>
  <c r="BE153" i="3"/>
  <c r="T153" i="3"/>
  <c r="R153" i="3"/>
  <c r="P153" i="3"/>
  <c r="BI152" i="3"/>
  <c r="BH152" i="3"/>
  <c r="BG152" i="3"/>
  <c r="BE152" i="3"/>
  <c r="T152" i="3"/>
  <c r="R152" i="3"/>
  <c r="P152" i="3"/>
  <c r="BI151" i="3"/>
  <c r="BH151" i="3"/>
  <c r="BG151" i="3"/>
  <c r="BE151" i="3"/>
  <c r="T151" i="3"/>
  <c r="R151" i="3"/>
  <c r="P151" i="3"/>
  <c r="BI150" i="3"/>
  <c r="BH150" i="3"/>
  <c r="BG150" i="3"/>
  <c r="BE150" i="3"/>
  <c r="T150" i="3"/>
  <c r="R150" i="3"/>
  <c r="P150" i="3"/>
  <c r="BI149" i="3"/>
  <c r="BH149" i="3"/>
  <c r="BG149" i="3"/>
  <c r="BE149" i="3"/>
  <c r="T149" i="3"/>
  <c r="R149" i="3"/>
  <c r="P149" i="3"/>
  <c r="BI147" i="3"/>
  <c r="BH147" i="3"/>
  <c r="BG147" i="3"/>
  <c r="BE147" i="3"/>
  <c r="T147" i="3"/>
  <c r="R147" i="3"/>
  <c r="P147" i="3"/>
  <c r="BI146" i="3"/>
  <c r="BH146" i="3"/>
  <c r="BG146" i="3"/>
  <c r="BE146" i="3"/>
  <c r="T146" i="3"/>
  <c r="R146" i="3"/>
  <c r="P146" i="3"/>
  <c r="BI145" i="3"/>
  <c r="BH145" i="3"/>
  <c r="BG145" i="3"/>
  <c r="BE145" i="3"/>
  <c r="T145" i="3"/>
  <c r="R145" i="3"/>
  <c r="P145" i="3"/>
  <c r="BI144" i="3"/>
  <c r="BH144" i="3"/>
  <c r="BG144" i="3"/>
  <c r="BE144" i="3"/>
  <c r="T144" i="3"/>
  <c r="R144" i="3"/>
  <c r="P144" i="3"/>
  <c r="BI143" i="3"/>
  <c r="BH143" i="3"/>
  <c r="BG143" i="3"/>
  <c r="BE143" i="3"/>
  <c r="T143" i="3"/>
  <c r="R143" i="3"/>
  <c r="P143" i="3"/>
  <c r="BI142" i="3"/>
  <c r="BH142" i="3"/>
  <c r="BG142" i="3"/>
  <c r="BE142" i="3"/>
  <c r="T142" i="3"/>
  <c r="R142" i="3"/>
  <c r="P142" i="3"/>
  <c r="BI141" i="3"/>
  <c r="BH141" i="3"/>
  <c r="BG141" i="3"/>
  <c r="BE141" i="3"/>
  <c r="T141" i="3"/>
  <c r="R141" i="3"/>
  <c r="P141" i="3"/>
  <c r="BI140" i="3"/>
  <c r="BH140" i="3"/>
  <c r="BG140" i="3"/>
  <c r="BE140" i="3"/>
  <c r="T140" i="3"/>
  <c r="R140" i="3"/>
  <c r="P140" i="3"/>
  <c r="BI138" i="3"/>
  <c r="BH138" i="3"/>
  <c r="BG138" i="3"/>
  <c r="BE138" i="3"/>
  <c r="T138" i="3"/>
  <c r="R138" i="3"/>
  <c r="P138" i="3"/>
  <c r="BI137" i="3"/>
  <c r="BH137" i="3"/>
  <c r="BG137" i="3"/>
  <c r="BE137" i="3"/>
  <c r="T137" i="3"/>
  <c r="R137" i="3"/>
  <c r="P137" i="3"/>
  <c r="BI136" i="3"/>
  <c r="BH136" i="3"/>
  <c r="BG136" i="3"/>
  <c r="BE136" i="3"/>
  <c r="T136" i="3"/>
  <c r="R136" i="3"/>
  <c r="P136" i="3"/>
  <c r="BI134" i="3"/>
  <c r="BH134" i="3"/>
  <c r="BG134" i="3"/>
  <c r="BE134" i="3"/>
  <c r="T134" i="3"/>
  <c r="R134" i="3"/>
  <c r="P134" i="3"/>
  <c r="BI133" i="3"/>
  <c r="BH133" i="3"/>
  <c r="BG133" i="3"/>
  <c r="BE133" i="3"/>
  <c r="T133" i="3"/>
  <c r="R133" i="3"/>
  <c r="P133" i="3"/>
  <c r="BI131" i="3"/>
  <c r="BH131" i="3"/>
  <c r="BG131" i="3"/>
  <c r="BE131" i="3"/>
  <c r="T131" i="3"/>
  <c r="T130" i="3" s="1"/>
  <c r="R131" i="3"/>
  <c r="R130" i="3" s="1"/>
  <c r="P131" i="3"/>
  <c r="P130" i="3"/>
  <c r="F124" i="3"/>
  <c r="F122" i="3"/>
  <c r="E120" i="3"/>
  <c r="F93" i="3"/>
  <c r="F91" i="3"/>
  <c r="E89" i="3"/>
  <c r="J26" i="3"/>
  <c r="E26" i="3"/>
  <c r="J125" i="3" s="1"/>
  <c r="J25" i="3"/>
  <c r="J23" i="3"/>
  <c r="E23" i="3"/>
  <c r="J93" i="3" s="1"/>
  <c r="J22" i="3"/>
  <c r="J20" i="3"/>
  <c r="E20" i="3"/>
  <c r="F125" i="3" s="1"/>
  <c r="J19" i="3"/>
  <c r="J14" i="3"/>
  <c r="J122" i="3" s="1"/>
  <c r="E7" i="3"/>
  <c r="E85" i="3" s="1"/>
  <c r="J39" i="2"/>
  <c r="J38" i="2"/>
  <c r="AY96" i="1" s="1"/>
  <c r="J37" i="2"/>
  <c r="AX96" i="1" s="1"/>
  <c r="BI292" i="2"/>
  <c r="BH292" i="2"/>
  <c r="BG292" i="2"/>
  <c r="BE292" i="2"/>
  <c r="BK292" i="2"/>
  <c r="J292" i="2" s="1"/>
  <c r="BF292" i="2" s="1"/>
  <c r="BI291" i="2"/>
  <c r="BH291" i="2"/>
  <c r="BG291" i="2"/>
  <c r="BE291" i="2"/>
  <c r="BK291" i="2"/>
  <c r="J291" i="2" s="1"/>
  <c r="BF291" i="2" s="1"/>
  <c r="BI290" i="2"/>
  <c r="BH290" i="2"/>
  <c r="BG290" i="2"/>
  <c r="BE290" i="2"/>
  <c r="BK290" i="2"/>
  <c r="J290" i="2" s="1"/>
  <c r="BF290" i="2" s="1"/>
  <c r="BI289" i="2"/>
  <c r="BH289" i="2"/>
  <c r="BG289" i="2"/>
  <c r="BE289" i="2"/>
  <c r="BK289" i="2"/>
  <c r="J289" i="2" s="1"/>
  <c r="BF289" i="2" s="1"/>
  <c r="BI288" i="2"/>
  <c r="BH288" i="2"/>
  <c r="BG288" i="2"/>
  <c r="BE288" i="2"/>
  <c r="BK288" i="2"/>
  <c r="J288" i="2" s="1"/>
  <c r="BF288" i="2" s="1"/>
  <c r="BI286" i="2"/>
  <c r="BH286" i="2"/>
  <c r="BG286" i="2"/>
  <c r="BE286" i="2"/>
  <c r="T286" i="2"/>
  <c r="R286" i="2"/>
  <c r="P286" i="2"/>
  <c r="BI285" i="2"/>
  <c r="BH285" i="2"/>
  <c r="BG285" i="2"/>
  <c r="BE285" i="2"/>
  <c r="T285" i="2"/>
  <c r="R285" i="2"/>
  <c r="P285" i="2"/>
  <c r="BI284" i="2"/>
  <c r="BH284" i="2"/>
  <c r="BG284" i="2"/>
  <c r="BE284" i="2"/>
  <c r="T284" i="2"/>
  <c r="R284" i="2"/>
  <c r="P284" i="2"/>
  <c r="BI283" i="2"/>
  <c r="BH283" i="2"/>
  <c r="BG283" i="2"/>
  <c r="BE283" i="2"/>
  <c r="T283" i="2"/>
  <c r="R283" i="2"/>
  <c r="P283" i="2"/>
  <c r="BI280" i="2"/>
  <c r="BH280" i="2"/>
  <c r="BG280" i="2"/>
  <c r="BE280" i="2"/>
  <c r="T280" i="2"/>
  <c r="T279" i="2" s="1"/>
  <c r="R280" i="2"/>
  <c r="R279" i="2"/>
  <c r="P280" i="2"/>
  <c r="P279" i="2" s="1"/>
  <c r="BI278" i="2"/>
  <c r="BH278" i="2"/>
  <c r="BG278" i="2"/>
  <c r="BE278" i="2"/>
  <c r="T278" i="2"/>
  <c r="R278" i="2"/>
  <c r="P278" i="2"/>
  <c r="BI277" i="2"/>
  <c r="BH277" i="2"/>
  <c r="BG277" i="2"/>
  <c r="BE277" i="2"/>
  <c r="T277" i="2"/>
  <c r="R277" i="2"/>
  <c r="P277" i="2"/>
  <c r="BI276" i="2"/>
  <c r="BH276" i="2"/>
  <c r="BG276" i="2"/>
  <c r="BE276" i="2"/>
  <c r="T276" i="2"/>
  <c r="R276" i="2"/>
  <c r="P276" i="2"/>
  <c r="BI274" i="2"/>
  <c r="BH274" i="2"/>
  <c r="BG274" i="2"/>
  <c r="BE274" i="2"/>
  <c r="T274" i="2"/>
  <c r="R274" i="2"/>
  <c r="P274" i="2"/>
  <c r="BI273" i="2"/>
  <c r="BH273" i="2"/>
  <c r="BG273" i="2"/>
  <c r="BE273" i="2"/>
  <c r="T273" i="2"/>
  <c r="R273" i="2"/>
  <c r="P273" i="2"/>
  <c r="BI272" i="2"/>
  <c r="BH272" i="2"/>
  <c r="BG272" i="2"/>
  <c r="BE272" i="2"/>
  <c r="T272" i="2"/>
  <c r="R272" i="2"/>
  <c r="P272" i="2"/>
  <c r="BI270" i="2"/>
  <c r="BH270" i="2"/>
  <c r="BG270" i="2"/>
  <c r="BE270" i="2"/>
  <c r="T270" i="2"/>
  <c r="R270" i="2"/>
  <c r="P270" i="2"/>
  <c r="BI269" i="2"/>
  <c r="BH269" i="2"/>
  <c r="BG269" i="2"/>
  <c r="BE269" i="2"/>
  <c r="T269" i="2"/>
  <c r="R269" i="2"/>
  <c r="P269" i="2"/>
  <c r="BI268" i="2"/>
  <c r="BH268" i="2"/>
  <c r="BG268" i="2"/>
  <c r="BE268" i="2"/>
  <c r="T268" i="2"/>
  <c r="R268" i="2"/>
  <c r="P268" i="2"/>
  <c r="BI267" i="2"/>
  <c r="BH267" i="2"/>
  <c r="BG267" i="2"/>
  <c r="BE267" i="2"/>
  <c r="T267" i="2"/>
  <c r="R267" i="2"/>
  <c r="P267" i="2"/>
  <c r="BI265" i="2"/>
  <c r="BH265" i="2"/>
  <c r="BG265" i="2"/>
  <c r="BE265" i="2"/>
  <c r="T265" i="2"/>
  <c r="T264" i="2" s="1"/>
  <c r="R265" i="2"/>
  <c r="R264" i="2"/>
  <c r="P265" i="2"/>
  <c r="P264" i="2" s="1"/>
  <c r="BI263" i="2"/>
  <c r="BH263" i="2"/>
  <c r="BG263" i="2"/>
  <c r="BE263" i="2"/>
  <c r="T263" i="2"/>
  <c r="T262" i="2" s="1"/>
  <c r="R263" i="2"/>
  <c r="R262" i="2"/>
  <c r="P263" i="2"/>
  <c r="P262" i="2"/>
  <c r="BI261" i="2"/>
  <c r="BH261" i="2"/>
  <c r="BG261" i="2"/>
  <c r="BE261" i="2"/>
  <c r="T261" i="2"/>
  <c r="T260" i="2" s="1"/>
  <c r="R261" i="2"/>
  <c r="R260" i="2" s="1"/>
  <c r="P261" i="2"/>
  <c r="P260" i="2"/>
  <c r="BI259" i="2"/>
  <c r="BH259" i="2"/>
  <c r="BG259" i="2"/>
  <c r="BE259" i="2"/>
  <c r="T259" i="2"/>
  <c r="T258" i="2"/>
  <c r="R259" i="2"/>
  <c r="R258" i="2"/>
  <c r="P259" i="2"/>
  <c r="P258" i="2" s="1"/>
  <c r="BI256" i="2"/>
  <c r="BH256" i="2"/>
  <c r="BG256" i="2"/>
  <c r="BE256" i="2"/>
  <c r="T256" i="2"/>
  <c r="T255" i="2" s="1"/>
  <c r="R256" i="2"/>
  <c r="R255" i="2" s="1"/>
  <c r="P256" i="2"/>
  <c r="P255" i="2" s="1"/>
  <c r="BI254" i="2"/>
  <c r="BH254" i="2"/>
  <c r="BG254" i="2"/>
  <c r="BE254" i="2"/>
  <c r="T254" i="2"/>
  <c r="R254" i="2"/>
  <c r="P254" i="2"/>
  <c r="BI253" i="2"/>
  <c r="BH253" i="2"/>
  <c r="BG253" i="2"/>
  <c r="BE253" i="2"/>
  <c r="T253" i="2"/>
  <c r="R253" i="2"/>
  <c r="P253" i="2"/>
  <c r="BI252" i="2"/>
  <c r="BH252" i="2"/>
  <c r="BG252" i="2"/>
  <c r="BE252" i="2"/>
  <c r="T252" i="2"/>
  <c r="R252" i="2"/>
  <c r="P252" i="2"/>
  <c r="BI251" i="2"/>
  <c r="BH251" i="2"/>
  <c r="BG251" i="2"/>
  <c r="BE251" i="2"/>
  <c r="T251" i="2"/>
  <c r="R251" i="2"/>
  <c r="P251" i="2"/>
  <c r="BI250" i="2"/>
  <c r="BH250" i="2"/>
  <c r="BG250" i="2"/>
  <c r="BE250" i="2"/>
  <c r="T250" i="2"/>
  <c r="R250" i="2"/>
  <c r="P250" i="2"/>
  <c r="BI249" i="2"/>
  <c r="BH249" i="2"/>
  <c r="BG249" i="2"/>
  <c r="BE249" i="2"/>
  <c r="T249" i="2"/>
  <c r="R249" i="2"/>
  <c r="P249" i="2"/>
  <c r="BI248" i="2"/>
  <c r="BH248" i="2"/>
  <c r="BG248" i="2"/>
  <c r="BE248" i="2"/>
  <c r="T248" i="2"/>
  <c r="R248" i="2"/>
  <c r="P248" i="2"/>
  <c r="BI247" i="2"/>
  <c r="BH247" i="2"/>
  <c r="BG247" i="2"/>
  <c r="BE247" i="2"/>
  <c r="T247" i="2"/>
  <c r="R247" i="2"/>
  <c r="P247" i="2"/>
  <c r="BI246" i="2"/>
  <c r="BH246" i="2"/>
  <c r="BG246" i="2"/>
  <c r="BE246" i="2"/>
  <c r="T246" i="2"/>
  <c r="R246" i="2"/>
  <c r="P246" i="2"/>
  <c r="BI245" i="2"/>
  <c r="BH245" i="2"/>
  <c r="BG245" i="2"/>
  <c r="BE245" i="2"/>
  <c r="T245" i="2"/>
  <c r="R245" i="2"/>
  <c r="P245" i="2"/>
  <c r="BI244" i="2"/>
  <c r="BH244" i="2"/>
  <c r="BG244" i="2"/>
  <c r="BE244" i="2"/>
  <c r="T244" i="2"/>
  <c r="R244" i="2"/>
  <c r="P244" i="2"/>
  <c r="BI243" i="2"/>
  <c r="BH243" i="2"/>
  <c r="BG243" i="2"/>
  <c r="BE243" i="2"/>
  <c r="T243" i="2"/>
  <c r="R243" i="2"/>
  <c r="P243" i="2"/>
  <c r="BI242" i="2"/>
  <c r="BH242" i="2"/>
  <c r="BG242" i="2"/>
  <c r="BE242" i="2"/>
  <c r="T242" i="2"/>
  <c r="R242" i="2"/>
  <c r="P242" i="2"/>
  <c r="BI241" i="2"/>
  <c r="BH241" i="2"/>
  <c r="BG241" i="2"/>
  <c r="BE241" i="2"/>
  <c r="T241" i="2"/>
  <c r="R241" i="2"/>
  <c r="P241" i="2"/>
  <c r="BI240" i="2"/>
  <c r="BH240" i="2"/>
  <c r="BG240" i="2"/>
  <c r="BE240" i="2"/>
  <c r="T240" i="2"/>
  <c r="R240" i="2"/>
  <c r="P240" i="2"/>
  <c r="BI239" i="2"/>
  <c r="BH239" i="2"/>
  <c r="BG239" i="2"/>
  <c r="BE239" i="2"/>
  <c r="T239" i="2"/>
  <c r="R239" i="2"/>
  <c r="P239" i="2"/>
  <c r="BI238" i="2"/>
  <c r="BH238" i="2"/>
  <c r="BG238" i="2"/>
  <c r="BE238" i="2"/>
  <c r="T238" i="2"/>
  <c r="R238" i="2"/>
  <c r="P238" i="2"/>
  <c r="BI237" i="2"/>
  <c r="BH237" i="2"/>
  <c r="BG237" i="2"/>
  <c r="BE237" i="2"/>
  <c r="T237" i="2"/>
  <c r="R237" i="2"/>
  <c r="P237" i="2"/>
  <c r="BI236" i="2"/>
  <c r="BH236" i="2"/>
  <c r="BG236" i="2"/>
  <c r="BE236" i="2"/>
  <c r="T236" i="2"/>
  <c r="R236" i="2"/>
  <c r="P236" i="2"/>
  <c r="BI235" i="2"/>
  <c r="BH235" i="2"/>
  <c r="BG235" i="2"/>
  <c r="BE235" i="2"/>
  <c r="T235" i="2"/>
  <c r="R235" i="2"/>
  <c r="P235" i="2"/>
  <c r="BI234" i="2"/>
  <c r="BH234" i="2"/>
  <c r="BG234" i="2"/>
  <c r="BE234" i="2"/>
  <c r="T234" i="2"/>
  <c r="R234" i="2"/>
  <c r="P234" i="2"/>
  <c r="BI233" i="2"/>
  <c r="BH233" i="2"/>
  <c r="BG233" i="2"/>
  <c r="BE233" i="2"/>
  <c r="T233" i="2"/>
  <c r="R233" i="2"/>
  <c r="P233" i="2"/>
  <c r="BI232" i="2"/>
  <c r="BH232" i="2"/>
  <c r="BG232" i="2"/>
  <c r="BE232" i="2"/>
  <c r="T232" i="2"/>
  <c r="R232" i="2"/>
  <c r="P232" i="2"/>
  <c r="BI231" i="2"/>
  <c r="BH231" i="2"/>
  <c r="BG231" i="2"/>
  <c r="BE231" i="2"/>
  <c r="T231" i="2"/>
  <c r="R231" i="2"/>
  <c r="P231" i="2"/>
  <c r="BI230" i="2"/>
  <c r="BH230" i="2"/>
  <c r="BG230" i="2"/>
  <c r="BE230" i="2"/>
  <c r="T230" i="2"/>
  <c r="R230" i="2"/>
  <c r="P230" i="2"/>
  <c r="BI229" i="2"/>
  <c r="BH229" i="2"/>
  <c r="BG229" i="2"/>
  <c r="BE229" i="2"/>
  <c r="T229" i="2"/>
  <c r="R229" i="2"/>
  <c r="P229" i="2"/>
  <c r="BI228" i="2"/>
  <c r="BH228" i="2"/>
  <c r="BG228" i="2"/>
  <c r="BE228" i="2"/>
  <c r="T228" i="2"/>
  <c r="R228" i="2"/>
  <c r="P228" i="2"/>
  <c r="BI227" i="2"/>
  <c r="BH227" i="2"/>
  <c r="BG227" i="2"/>
  <c r="BE227" i="2"/>
  <c r="T227" i="2"/>
  <c r="R227" i="2"/>
  <c r="P227" i="2"/>
  <c r="BI226" i="2"/>
  <c r="BH226" i="2"/>
  <c r="BG226" i="2"/>
  <c r="BE226" i="2"/>
  <c r="T226" i="2"/>
  <c r="R226" i="2"/>
  <c r="P226" i="2"/>
  <c r="BI225" i="2"/>
  <c r="BH225" i="2"/>
  <c r="BG225" i="2"/>
  <c r="BE225" i="2"/>
  <c r="T225" i="2"/>
  <c r="R225" i="2"/>
  <c r="P225" i="2"/>
  <c r="BI224" i="2"/>
  <c r="BH224" i="2"/>
  <c r="BG224" i="2"/>
  <c r="BE224" i="2"/>
  <c r="T224" i="2"/>
  <c r="R224" i="2"/>
  <c r="P224" i="2"/>
  <c r="BI223" i="2"/>
  <c r="BH223" i="2"/>
  <c r="BG223" i="2"/>
  <c r="BE223" i="2"/>
  <c r="T223" i="2"/>
  <c r="R223" i="2"/>
  <c r="P223" i="2"/>
  <c r="BI222" i="2"/>
  <c r="BH222" i="2"/>
  <c r="BG222" i="2"/>
  <c r="BE222" i="2"/>
  <c r="T222" i="2"/>
  <c r="R222" i="2"/>
  <c r="P222" i="2"/>
  <c r="BI221" i="2"/>
  <c r="BH221" i="2"/>
  <c r="BG221" i="2"/>
  <c r="BE221" i="2"/>
  <c r="T221" i="2"/>
  <c r="R221" i="2"/>
  <c r="P221" i="2"/>
  <c r="BI220" i="2"/>
  <c r="BH220" i="2"/>
  <c r="BG220" i="2"/>
  <c r="BE220" i="2"/>
  <c r="T220" i="2"/>
  <c r="R220" i="2"/>
  <c r="P220" i="2"/>
  <c r="BI219" i="2"/>
  <c r="BH219" i="2"/>
  <c r="BG219" i="2"/>
  <c r="BE219" i="2"/>
  <c r="T219" i="2"/>
  <c r="R219" i="2"/>
  <c r="P219" i="2"/>
  <c r="BI218" i="2"/>
  <c r="BH218" i="2"/>
  <c r="BG218" i="2"/>
  <c r="BE218" i="2"/>
  <c r="T218" i="2"/>
  <c r="R218" i="2"/>
  <c r="P218" i="2"/>
  <c r="BI217" i="2"/>
  <c r="BH217" i="2"/>
  <c r="BG217" i="2"/>
  <c r="BE217" i="2"/>
  <c r="T217" i="2"/>
  <c r="R217" i="2"/>
  <c r="P217" i="2"/>
  <c r="BI216" i="2"/>
  <c r="BH216" i="2"/>
  <c r="BG216" i="2"/>
  <c r="BE216" i="2"/>
  <c r="T216" i="2"/>
  <c r="R216" i="2"/>
  <c r="P216" i="2"/>
  <c r="BI215" i="2"/>
  <c r="BH215" i="2"/>
  <c r="BG215" i="2"/>
  <c r="BE215" i="2"/>
  <c r="T215" i="2"/>
  <c r="R215" i="2"/>
  <c r="P215" i="2"/>
  <c r="BI214" i="2"/>
  <c r="BH214" i="2"/>
  <c r="BG214" i="2"/>
  <c r="BE214" i="2"/>
  <c r="T214" i="2"/>
  <c r="R214" i="2"/>
  <c r="P214" i="2"/>
  <c r="BI213" i="2"/>
  <c r="BH213" i="2"/>
  <c r="BG213" i="2"/>
  <c r="BE213" i="2"/>
  <c r="T213" i="2"/>
  <c r="R213" i="2"/>
  <c r="P213" i="2"/>
  <c r="BI212" i="2"/>
  <c r="BH212" i="2"/>
  <c r="BG212" i="2"/>
  <c r="BE212" i="2"/>
  <c r="T212" i="2"/>
  <c r="R212" i="2"/>
  <c r="P212" i="2"/>
  <c r="BI211" i="2"/>
  <c r="BH211" i="2"/>
  <c r="BG211" i="2"/>
  <c r="BE211" i="2"/>
  <c r="T211" i="2"/>
  <c r="R211" i="2"/>
  <c r="P211" i="2"/>
  <c r="BI210" i="2"/>
  <c r="BH210" i="2"/>
  <c r="BG210" i="2"/>
  <c r="BE210" i="2"/>
  <c r="T210" i="2"/>
  <c r="R210" i="2"/>
  <c r="P210" i="2"/>
  <c r="BI209" i="2"/>
  <c r="BH209" i="2"/>
  <c r="BG209" i="2"/>
  <c r="BE209" i="2"/>
  <c r="T209" i="2"/>
  <c r="R209" i="2"/>
  <c r="P209" i="2"/>
  <c r="BI208" i="2"/>
  <c r="BH208" i="2"/>
  <c r="BG208" i="2"/>
  <c r="BE208" i="2"/>
  <c r="T208" i="2"/>
  <c r="R208" i="2"/>
  <c r="P208" i="2"/>
  <c r="BI207" i="2"/>
  <c r="BH207" i="2"/>
  <c r="BG207" i="2"/>
  <c r="BE207" i="2"/>
  <c r="T207" i="2"/>
  <c r="R207" i="2"/>
  <c r="P207" i="2"/>
  <c r="BI206" i="2"/>
  <c r="BH206" i="2"/>
  <c r="BG206" i="2"/>
  <c r="BE206" i="2"/>
  <c r="T206" i="2"/>
  <c r="R206" i="2"/>
  <c r="P206" i="2"/>
  <c r="BI205" i="2"/>
  <c r="BH205" i="2"/>
  <c r="BG205" i="2"/>
  <c r="BE205" i="2"/>
  <c r="T205" i="2"/>
  <c r="R205" i="2"/>
  <c r="P205" i="2"/>
  <c r="BI204" i="2"/>
  <c r="BH204" i="2"/>
  <c r="BG204" i="2"/>
  <c r="BE204" i="2"/>
  <c r="T204" i="2"/>
  <c r="R204" i="2"/>
  <c r="P204" i="2"/>
  <c r="BI203" i="2"/>
  <c r="BH203" i="2"/>
  <c r="BG203" i="2"/>
  <c r="BE203" i="2"/>
  <c r="T203" i="2"/>
  <c r="R203" i="2"/>
  <c r="P203" i="2"/>
  <c r="BI202" i="2"/>
  <c r="BH202" i="2"/>
  <c r="BG202" i="2"/>
  <c r="BE202" i="2"/>
  <c r="T202" i="2"/>
  <c r="R202" i="2"/>
  <c r="P202" i="2"/>
  <c r="BI201" i="2"/>
  <c r="BH201" i="2"/>
  <c r="BG201" i="2"/>
  <c r="BE201" i="2"/>
  <c r="T201" i="2"/>
  <c r="R201" i="2"/>
  <c r="P201" i="2"/>
  <c r="BI200" i="2"/>
  <c r="BH200" i="2"/>
  <c r="BG200" i="2"/>
  <c r="BE200" i="2"/>
  <c r="T200" i="2"/>
  <c r="R200" i="2"/>
  <c r="P200" i="2"/>
  <c r="BI199" i="2"/>
  <c r="BH199" i="2"/>
  <c r="BG199" i="2"/>
  <c r="BE199" i="2"/>
  <c r="T199" i="2"/>
  <c r="R199" i="2"/>
  <c r="P199" i="2"/>
  <c r="BI198" i="2"/>
  <c r="BH198" i="2"/>
  <c r="BG198" i="2"/>
  <c r="BE198" i="2"/>
  <c r="T198" i="2"/>
  <c r="R198" i="2"/>
  <c r="P198" i="2"/>
  <c r="BI197" i="2"/>
  <c r="BH197" i="2"/>
  <c r="BG197" i="2"/>
  <c r="BE197" i="2"/>
  <c r="T197" i="2"/>
  <c r="R197" i="2"/>
  <c r="P197" i="2"/>
  <c r="BI196" i="2"/>
  <c r="BH196" i="2"/>
  <c r="BG196" i="2"/>
  <c r="BE196" i="2"/>
  <c r="T196" i="2"/>
  <c r="R196" i="2"/>
  <c r="P196" i="2"/>
  <c r="BI195" i="2"/>
  <c r="BH195" i="2"/>
  <c r="BG195" i="2"/>
  <c r="BE195" i="2"/>
  <c r="T195" i="2"/>
  <c r="R195" i="2"/>
  <c r="P195" i="2"/>
  <c r="BI194" i="2"/>
  <c r="BH194" i="2"/>
  <c r="BG194" i="2"/>
  <c r="BE194" i="2"/>
  <c r="T194" i="2"/>
  <c r="R194" i="2"/>
  <c r="P194" i="2"/>
  <c r="BI193" i="2"/>
  <c r="BH193" i="2"/>
  <c r="BG193" i="2"/>
  <c r="BE193" i="2"/>
  <c r="T193" i="2"/>
  <c r="R193" i="2"/>
  <c r="P193" i="2"/>
  <c r="BI192" i="2"/>
  <c r="BH192" i="2"/>
  <c r="BG192" i="2"/>
  <c r="BE192" i="2"/>
  <c r="T192" i="2"/>
  <c r="R192" i="2"/>
  <c r="P192" i="2"/>
  <c r="BI191" i="2"/>
  <c r="BH191" i="2"/>
  <c r="BG191" i="2"/>
  <c r="BE191" i="2"/>
  <c r="T191" i="2"/>
  <c r="R191" i="2"/>
  <c r="P191" i="2"/>
  <c r="BI190" i="2"/>
  <c r="BH190" i="2"/>
  <c r="BG190" i="2"/>
  <c r="BE190" i="2"/>
  <c r="T190" i="2"/>
  <c r="R190" i="2"/>
  <c r="P190" i="2"/>
  <c r="BI189" i="2"/>
  <c r="BH189" i="2"/>
  <c r="BG189" i="2"/>
  <c r="BE189" i="2"/>
  <c r="T189" i="2"/>
  <c r="R189" i="2"/>
  <c r="P189" i="2"/>
  <c r="BI188" i="2"/>
  <c r="BH188" i="2"/>
  <c r="BG188" i="2"/>
  <c r="BE188" i="2"/>
  <c r="T188" i="2"/>
  <c r="R188" i="2"/>
  <c r="P188" i="2"/>
  <c r="BI187" i="2"/>
  <c r="BH187" i="2"/>
  <c r="BG187" i="2"/>
  <c r="BE187" i="2"/>
  <c r="T187" i="2"/>
  <c r="R187" i="2"/>
  <c r="P187" i="2"/>
  <c r="BI186" i="2"/>
  <c r="BH186" i="2"/>
  <c r="BG186" i="2"/>
  <c r="BE186" i="2"/>
  <c r="T186" i="2"/>
  <c r="R186" i="2"/>
  <c r="P186" i="2"/>
  <c r="BI185" i="2"/>
  <c r="BH185" i="2"/>
  <c r="BG185" i="2"/>
  <c r="BE185" i="2"/>
  <c r="T185" i="2"/>
  <c r="R185" i="2"/>
  <c r="P185" i="2"/>
  <c r="BI184" i="2"/>
  <c r="BH184" i="2"/>
  <c r="BG184" i="2"/>
  <c r="BE184" i="2"/>
  <c r="T184" i="2"/>
  <c r="R184" i="2"/>
  <c r="P184" i="2"/>
  <c r="BI183" i="2"/>
  <c r="BH183" i="2"/>
  <c r="BG183" i="2"/>
  <c r="BE183" i="2"/>
  <c r="T183" i="2"/>
  <c r="R183" i="2"/>
  <c r="P183" i="2"/>
  <c r="BI182" i="2"/>
  <c r="BH182" i="2"/>
  <c r="BG182" i="2"/>
  <c r="BE182" i="2"/>
  <c r="T182" i="2"/>
  <c r="R182" i="2"/>
  <c r="P182" i="2"/>
  <c r="BI181" i="2"/>
  <c r="BH181" i="2"/>
  <c r="BG181" i="2"/>
  <c r="BE181" i="2"/>
  <c r="T181" i="2"/>
  <c r="R181" i="2"/>
  <c r="P181" i="2"/>
  <c r="BI180" i="2"/>
  <c r="BH180" i="2"/>
  <c r="BG180" i="2"/>
  <c r="BE180" i="2"/>
  <c r="T180" i="2"/>
  <c r="R180" i="2"/>
  <c r="P180" i="2"/>
  <c r="BI179" i="2"/>
  <c r="BH179" i="2"/>
  <c r="BG179" i="2"/>
  <c r="BE179" i="2"/>
  <c r="T179" i="2"/>
  <c r="R179" i="2"/>
  <c r="P179" i="2"/>
  <c r="BI178" i="2"/>
  <c r="BH178" i="2"/>
  <c r="BG178" i="2"/>
  <c r="BE178" i="2"/>
  <c r="T178" i="2"/>
  <c r="R178" i="2"/>
  <c r="P178" i="2"/>
  <c r="BI177" i="2"/>
  <c r="BH177" i="2"/>
  <c r="BG177" i="2"/>
  <c r="BE177" i="2"/>
  <c r="T177" i="2"/>
  <c r="R177" i="2"/>
  <c r="P177" i="2"/>
  <c r="BI176" i="2"/>
  <c r="BH176" i="2"/>
  <c r="BG176" i="2"/>
  <c r="BE176" i="2"/>
  <c r="T176" i="2"/>
  <c r="R176" i="2"/>
  <c r="P176" i="2"/>
  <c r="BI175" i="2"/>
  <c r="BH175" i="2"/>
  <c r="BG175" i="2"/>
  <c r="BE175" i="2"/>
  <c r="T175" i="2"/>
  <c r="R175" i="2"/>
  <c r="P175" i="2"/>
  <c r="BI174" i="2"/>
  <c r="BH174" i="2"/>
  <c r="BG174" i="2"/>
  <c r="BE174" i="2"/>
  <c r="T174" i="2"/>
  <c r="R174" i="2"/>
  <c r="P174" i="2"/>
  <c r="BI173" i="2"/>
  <c r="BH173" i="2"/>
  <c r="BG173" i="2"/>
  <c r="BE173" i="2"/>
  <c r="T173" i="2"/>
  <c r="R173" i="2"/>
  <c r="P173" i="2"/>
  <c r="BI172" i="2"/>
  <c r="BH172" i="2"/>
  <c r="BG172" i="2"/>
  <c r="BE172" i="2"/>
  <c r="T172" i="2"/>
  <c r="R172" i="2"/>
  <c r="P172" i="2"/>
  <c r="BI171" i="2"/>
  <c r="BH171" i="2"/>
  <c r="BG171" i="2"/>
  <c r="BE171" i="2"/>
  <c r="T171" i="2"/>
  <c r="R171" i="2"/>
  <c r="P171" i="2"/>
  <c r="BI170" i="2"/>
  <c r="BH170" i="2"/>
  <c r="BG170" i="2"/>
  <c r="BE170" i="2"/>
  <c r="T170" i="2"/>
  <c r="R170" i="2"/>
  <c r="P170" i="2"/>
  <c r="BI169" i="2"/>
  <c r="BH169" i="2"/>
  <c r="BG169" i="2"/>
  <c r="BE169" i="2"/>
  <c r="T169" i="2"/>
  <c r="R169" i="2"/>
  <c r="P169" i="2"/>
  <c r="BI168" i="2"/>
  <c r="BH168" i="2"/>
  <c r="BG168" i="2"/>
  <c r="BE168" i="2"/>
  <c r="T168" i="2"/>
  <c r="R168" i="2"/>
  <c r="P168" i="2"/>
  <c r="BI167" i="2"/>
  <c r="BH167" i="2"/>
  <c r="BG167" i="2"/>
  <c r="BE167" i="2"/>
  <c r="T167" i="2"/>
  <c r="R167" i="2"/>
  <c r="P167" i="2"/>
  <c r="BI166" i="2"/>
  <c r="BH166" i="2"/>
  <c r="BG166" i="2"/>
  <c r="BE166" i="2"/>
  <c r="T166" i="2"/>
  <c r="R166" i="2"/>
  <c r="P166" i="2"/>
  <c r="BI165" i="2"/>
  <c r="BH165" i="2"/>
  <c r="BG165" i="2"/>
  <c r="BE165" i="2"/>
  <c r="T165" i="2"/>
  <c r="R165" i="2"/>
  <c r="P165" i="2"/>
  <c r="BI164" i="2"/>
  <c r="BH164" i="2"/>
  <c r="BG164" i="2"/>
  <c r="BE164" i="2"/>
  <c r="T164" i="2"/>
  <c r="R164" i="2"/>
  <c r="P164" i="2"/>
  <c r="BI163" i="2"/>
  <c r="BH163" i="2"/>
  <c r="BG163" i="2"/>
  <c r="BE163" i="2"/>
  <c r="T163" i="2"/>
  <c r="R163" i="2"/>
  <c r="P163" i="2"/>
  <c r="BI162" i="2"/>
  <c r="BH162" i="2"/>
  <c r="BG162" i="2"/>
  <c r="BE162" i="2"/>
  <c r="T162" i="2"/>
  <c r="R162" i="2"/>
  <c r="P162" i="2"/>
  <c r="BI161" i="2"/>
  <c r="BH161" i="2"/>
  <c r="BG161" i="2"/>
  <c r="BE161" i="2"/>
  <c r="T161" i="2"/>
  <c r="R161" i="2"/>
  <c r="P161" i="2"/>
  <c r="BI160" i="2"/>
  <c r="BH160" i="2"/>
  <c r="BG160" i="2"/>
  <c r="BE160" i="2"/>
  <c r="T160" i="2"/>
  <c r="R160" i="2"/>
  <c r="P160" i="2"/>
  <c r="BI159" i="2"/>
  <c r="BH159" i="2"/>
  <c r="BG159" i="2"/>
  <c r="BE159" i="2"/>
  <c r="T159" i="2"/>
  <c r="R159" i="2"/>
  <c r="P159" i="2"/>
  <c r="BI158" i="2"/>
  <c r="BH158" i="2"/>
  <c r="BG158" i="2"/>
  <c r="BE158" i="2"/>
  <c r="T158" i="2"/>
  <c r="R158" i="2"/>
  <c r="P158" i="2"/>
  <c r="BI157" i="2"/>
  <c r="BH157" i="2"/>
  <c r="BG157" i="2"/>
  <c r="BE157" i="2"/>
  <c r="T157" i="2"/>
  <c r="R157" i="2"/>
  <c r="P157" i="2"/>
  <c r="BI156" i="2"/>
  <c r="BH156" i="2"/>
  <c r="BG156" i="2"/>
  <c r="BE156" i="2"/>
  <c r="T156" i="2"/>
  <c r="R156" i="2"/>
  <c r="P156" i="2"/>
  <c r="BI155" i="2"/>
  <c r="BH155" i="2"/>
  <c r="BG155" i="2"/>
  <c r="BE155" i="2"/>
  <c r="T155" i="2"/>
  <c r="R155" i="2"/>
  <c r="P155" i="2"/>
  <c r="BI154" i="2"/>
  <c r="BH154" i="2"/>
  <c r="BG154" i="2"/>
  <c r="BE154" i="2"/>
  <c r="T154" i="2"/>
  <c r="R154" i="2"/>
  <c r="P154" i="2"/>
  <c r="BI153" i="2"/>
  <c r="BH153" i="2"/>
  <c r="BG153" i="2"/>
  <c r="BE153" i="2"/>
  <c r="T153" i="2"/>
  <c r="R153" i="2"/>
  <c r="P153" i="2"/>
  <c r="BI152" i="2"/>
  <c r="BH152" i="2"/>
  <c r="BG152" i="2"/>
  <c r="BE152" i="2"/>
  <c r="T152" i="2"/>
  <c r="R152" i="2"/>
  <c r="P152" i="2"/>
  <c r="BI151" i="2"/>
  <c r="BH151" i="2"/>
  <c r="BG151" i="2"/>
  <c r="BE151" i="2"/>
  <c r="T151" i="2"/>
  <c r="R151" i="2"/>
  <c r="P151" i="2"/>
  <c r="BI149" i="2"/>
  <c r="BH149" i="2"/>
  <c r="BG149" i="2"/>
  <c r="BE149" i="2"/>
  <c r="T149" i="2"/>
  <c r="T148" i="2" s="1"/>
  <c r="R149" i="2"/>
  <c r="R148" i="2" s="1"/>
  <c r="P149" i="2"/>
  <c r="P148" i="2"/>
  <c r="BI147" i="2"/>
  <c r="BH147" i="2"/>
  <c r="BG147" i="2"/>
  <c r="BE147" i="2"/>
  <c r="T147" i="2"/>
  <c r="R147" i="2"/>
  <c r="P147" i="2"/>
  <c r="BI146" i="2"/>
  <c r="BH146" i="2"/>
  <c r="BG146" i="2"/>
  <c r="BE146" i="2"/>
  <c r="T146" i="2"/>
  <c r="R146" i="2"/>
  <c r="P146" i="2"/>
  <c r="BI145" i="2"/>
  <c r="BH145" i="2"/>
  <c r="BG145" i="2"/>
  <c r="BE145" i="2"/>
  <c r="T145" i="2"/>
  <c r="R145" i="2"/>
  <c r="P145" i="2"/>
  <c r="BI144" i="2"/>
  <c r="BH144" i="2"/>
  <c r="BG144" i="2"/>
  <c r="BE144" i="2"/>
  <c r="T144" i="2"/>
  <c r="R144" i="2"/>
  <c r="P144" i="2"/>
  <c r="BI143" i="2"/>
  <c r="BH143" i="2"/>
  <c r="BG143" i="2"/>
  <c r="BE143" i="2"/>
  <c r="T143" i="2"/>
  <c r="R143" i="2"/>
  <c r="P143" i="2"/>
  <c r="BI142" i="2"/>
  <c r="BH142" i="2"/>
  <c r="BG142" i="2"/>
  <c r="BE142" i="2"/>
  <c r="T142" i="2"/>
  <c r="R142" i="2"/>
  <c r="P142" i="2"/>
  <c r="BI141" i="2"/>
  <c r="BH141" i="2"/>
  <c r="BG141" i="2"/>
  <c r="BE141" i="2"/>
  <c r="T141" i="2"/>
  <c r="R141" i="2"/>
  <c r="P141" i="2"/>
  <c r="BI140" i="2"/>
  <c r="BH140" i="2"/>
  <c r="BG140" i="2"/>
  <c r="BE140" i="2"/>
  <c r="T140" i="2"/>
  <c r="R140" i="2"/>
  <c r="P140" i="2"/>
  <c r="F133" i="2"/>
  <c r="F131" i="2"/>
  <c r="E129" i="2"/>
  <c r="F93" i="2"/>
  <c r="F91" i="2"/>
  <c r="E89" i="2"/>
  <c r="J26" i="2"/>
  <c r="E26" i="2"/>
  <c r="J134" i="2" s="1"/>
  <c r="J25" i="2"/>
  <c r="J23" i="2"/>
  <c r="E23" i="2"/>
  <c r="J133" i="2"/>
  <c r="J22" i="2"/>
  <c r="J20" i="2"/>
  <c r="E20" i="2"/>
  <c r="F94" i="2" s="1"/>
  <c r="J19" i="2"/>
  <c r="J14" i="2"/>
  <c r="J131" i="2" s="1"/>
  <c r="E7" i="2"/>
  <c r="E125" i="2"/>
  <c r="L90" i="1"/>
  <c r="AM90" i="1"/>
  <c r="AM89" i="1"/>
  <c r="L89" i="1"/>
  <c r="AM87" i="1"/>
  <c r="L87" i="1"/>
  <c r="L85" i="1"/>
  <c r="L84" i="1"/>
  <c r="BK274" i="2"/>
  <c r="BK251" i="2"/>
  <c r="J222" i="2"/>
  <c r="J186" i="2"/>
  <c r="BK163" i="2"/>
  <c r="BK214" i="2"/>
  <c r="BK144" i="2"/>
  <c r="BK280" i="2"/>
  <c r="J256" i="2"/>
  <c r="BK247" i="2"/>
  <c r="BK230" i="2"/>
  <c r="J200" i="2"/>
  <c r="BK185" i="2"/>
  <c r="J170" i="2"/>
  <c r="BK162" i="2"/>
  <c r="BK155" i="2"/>
  <c r="BK141" i="2"/>
  <c r="J152" i="2"/>
  <c r="BK267" i="2"/>
  <c r="BK256" i="2"/>
  <c r="J247" i="2"/>
  <c r="J234" i="2"/>
  <c r="J226" i="2"/>
  <c r="BK189" i="2"/>
  <c r="BK183" i="2"/>
  <c r="BK169" i="2"/>
  <c r="BK154" i="2"/>
  <c r="BK142" i="2"/>
  <c r="BK177" i="2"/>
  <c r="J284" i="2"/>
  <c r="J272" i="2"/>
  <c r="BK252" i="2"/>
  <c r="J240" i="2"/>
  <c r="J230" i="2"/>
  <c r="BK215" i="2"/>
  <c r="BK195" i="2"/>
  <c r="J181" i="2"/>
  <c r="J165" i="2"/>
  <c r="BK149" i="2"/>
  <c r="BK158" i="3"/>
  <c r="J157" i="3"/>
  <c r="J147" i="3"/>
  <c r="J133" i="3"/>
  <c r="BK165" i="3"/>
  <c r="BK151" i="3"/>
  <c r="BK145" i="3"/>
  <c r="BK162" i="3"/>
  <c r="BK147" i="3"/>
  <c r="BK136" i="4"/>
  <c r="J132" i="4"/>
  <c r="J133" i="4"/>
  <c r="J129" i="5"/>
  <c r="BK133" i="6"/>
  <c r="BK129" i="6"/>
  <c r="J155" i="7"/>
  <c r="BK164" i="7"/>
  <c r="BK161" i="7"/>
  <c r="BK146" i="7"/>
  <c r="J153" i="7"/>
  <c r="BK131" i="7"/>
  <c r="J156" i="7"/>
  <c r="J139" i="7"/>
  <c r="J164" i="7"/>
  <c r="BK158" i="7"/>
  <c r="BK150" i="7"/>
  <c r="BK925" i="8"/>
  <c r="BK910" i="8"/>
  <c r="J902" i="8"/>
  <c r="J894" i="8"/>
  <c r="BK887" i="8"/>
  <c r="BK877" i="8"/>
  <c r="BK848" i="8"/>
  <c r="J832" i="8"/>
  <c r="J816" i="8"/>
  <c r="BK798" i="8"/>
  <c r="BK785" i="8"/>
  <c r="BK750" i="8"/>
  <c r="BK728" i="8"/>
  <c r="J721" i="8"/>
  <c r="J714" i="8"/>
  <c r="J704" i="8"/>
  <c r="BK681" i="8"/>
  <c r="J660" i="8"/>
  <c r="J638" i="8"/>
  <c r="BK614" i="8"/>
  <c r="BK592" i="8"/>
  <c r="BK573" i="8"/>
  <c r="BK552" i="8"/>
  <c r="BK543" i="8"/>
  <c r="J528" i="8"/>
  <c r="BK491" i="8"/>
  <c r="J430" i="8"/>
  <c r="BK395" i="8"/>
  <c r="BK372" i="8"/>
  <c r="BK354" i="8"/>
  <c r="J328" i="8"/>
  <c r="J308" i="8"/>
  <c r="J289" i="8"/>
  <c r="J277" i="8"/>
  <c r="J265" i="8"/>
  <c r="J180" i="8"/>
  <c r="BK841" i="8"/>
  <c r="BK739" i="8"/>
  <c r="J641" i="8"/>
  <c r="BK586" i="8"/>
  <c r="J501" i="8"/>
  <c r="BK457" i="8"/>
  <c r="BK380" i="8"/>
  <c r="BK304" i="8"/>
  <c r="BK208" i="8"/>
  <c r="J909" i="8"/>
  <c r="BK866" i="8"/>
  <c r="BK832" i="8"/>
  <c r="J809" i="8"/>
  <c r="BK791" i="8"/>
  <c r="BK748" i="8"/>
  <c r="J727" i="8"/>
  <c r="BK702" i="8"/>
  <c r="BK687" i="8"/>
  <c r="J666" i="8"/>
  <c r="J642" i="8"/>
  <c r="BK621" i="8"/>
  <c r="BK600" i="8"/>
  <c r="J582" i="8"/>
  <c r="J564" i="8"/>
  <c r="BK550" i="8"/>
  <c r="BK519" i="8"/>
  <c r="J511" i="8"/>
  <c r="BK497" i="8"/>
  <c r="BK482" i="8"/>
  <c r="J464" i="8"/>
  <c r="BK446" i="8"/>
  <c r="J432" i="8"/>
  <c r="J421" i="8"/>
  <c r="J413" i="8"/>
  <c r="J402" i="8"/>
  <c r="J385" i="8"/>
  <c r="BK357" i="8"/>
  <c r="J332" i="8"/>
  <c r="BK323" i="8"/>
  <c r="BK312" i="8"/>
  <c r="BK298" i="8"/>
  <c r="J291" i="8"/>
  <c r="J281" i="8"/>
  <c r="BK262" i="8"/>
  <c r="BK236" i="8"/>
  <c r="J222" i="8"/>
  <c r="J193" i="8"/>
  <c r="BK184" i="8"/>
  <c r="J163" i="8"/>
  <c r="J800" i="8"/>
  <c r="J739" i="8"/>
  <c r="BK708" i="8"/>
  <c r="J678" i="8"/>
  <c r="BK664" i="8"/>
  <c r="BK640" i="8"/>
  <c r="BK627" i="8"/>
  <c r="BK610" i="8"/>
  <c r="J583" i="8"/>
  <c r="BK569" i="8"/>
  <c r="BK513" i="8"/>
  <c r="J462" i="8"/>
  <c r="BK423" i="8"/>
  <c r="BK388" i="8"/>
  <c r="J362" i="8"/>
  <c r="J342" i="8"/>
  <c r="BK303" i="8"/>
  <c r="J268" i="8"/>
  <c r="J185" i="8"/>
  <c r="BK918" i="8"/>
  <c r="BK885" i="8"/>
  <c r="BK862" i="8"/>
  <c r="J853" i="8"/>
  <c r="J830" i="8"/>
  <c r="BK806" i="8"/>
  <c r="BK788" i="8"/>
  <c r="J779" i="8"/>
  <c r="BK771" i="8"/>
  <c r="BK754" i="8"/>
  <c r="BK735" i="8"/>
  <c r="BK678" i="8"/>
  <c r="J617" i="8"/>
  <c r="J522" i="8"/>
  <c r="BK472" i="8"/>
  <c r="BK398" i="8"/>
  <c r="BK377" i="8"/>
  <c r="BK318" i="8"/>
  <c r="BK252" i="8"/>
  <c r="BK169" i="8"/>
  <c r="J918" i="8"/>
  <c r="BK904" i="8"/>
  <c r="BK884" i="8"/>
  <c r="J877" i="8"/>
  <c r="BK868" i="8"/>
  <c r="J855" i="8"/>
  <c r="J843" i="8"/>
  <c r="J835" i="8"/>
  <c r="BK823" i="8"/>
  <c r="BK796" i="8"/>
  <c r="J780" i="8"/>
  <c r="BK766" i="8"/>
  <c r="BK762" i="8"/>
  <c r="BK752" i="8"/>
  <c r="BK740" i="8"/>
  <c r="J726" i="8"/>
  <c r="BK712" i="8"/>
  <c r="J698" i="8"/>
  <c r="J686" i="8"/>
  <c r="J659" i="8"/>
  <c r="J646" i="8"/>
  <c r="J630" i="8"/>
  <c r="BK613" i="8"/>
  <c r="BK597" i="8"/>
  <c r="BK591" i="8"/>
  <c r="BK577" i="8"/>
  <c r="J560" i="8"/>
  <c r="J549" i="8"/>
  <c r="J536" i="8"/>
  <c r="J523" i="8"/>
  <c r="BK507" i="8"/>
  <c r="BK492" i="8"/>
  <c r="J469" i="8"/>
  <c r="J457" i="8"/>
  <c r="BK441" i="8"/>
  <c r="BK427" i="8"/>
  <c r="BK418" i="8"/>
  <c r="J407" i="8"/>
  <c r="J394" i="8"/>
  <c r="J372" i="8"/>
  <c r="BK359" i="8"/>
  <c r="J346" i="8"/>
  <c r="BK327" i="8"/>
  <c r="J301" i="8"/>
  <c r="BK287" i="8"/>
  <c r="BK259" i="8"/>
  <c r="J254" i="8"/>
  <c r="BK245" i="8"/>
  <c r="BK230" i="8"/>
  <c r="BK220" i="8"/>
  <c r="BK211" i="8"/>
  <c r="J203" i="8"/>
  <c r="BK171" i="8"/>
  <c r="BK874" i="8"/>
  <c r="J596" i="8"/>
  <c r="J505" i="8"/>
  <c r="BK367" i="8"/>
  <c r="J312" i="8"/>
  <c r="BK224" i="8"/>
  <c r="J204" i="8"/>
  <c r="BK194" i="8"/>
  <c r="J178" i="8"/>
  <c r="BK168" i="8"/>
  <c r="BK844" i="8"/>
  <c r="J758" i="8"/>
  <c r="J676" i="8"/>
  <c r="BK555" i="8"/>
  <c r="BK485" i="8"/>
  <c r="BK430" i="8"/>
  <c r="BK375" i="8"/>
  <c r="J318" i="8"/>
  <c r="BK246" i="8"/>
  <c r="J230" i="8"/>
  <c r="BK189" i="8"/>
  <c r="BK160" i="8"/>
  <c r="BK431" i="9"/>
  <c r="J385" i="9"/>
  <c r="BK342" i="9"/>
  <c r="BK258" i="9"/>
  <c r="J217" i="9"/>
  <c r="BK158" i="9"/>
  <c r="J481" i="9"/>
  <c r="J474" i="9"/>
  <c r="BK453" i="9"/>
  <c r="J442" i="9"/>
  <c r="J425" i="9"/>
  <c r="J415" i="9"/>
  <c r="BK394" i="9"/>
  <c r="BK374" i="9"/>
  <c r="J363" i="9"/>
  <c r="J334" i="9"/>
  <c r="BK325" i="9"/>
  <c r="J311" i="9"/>
  <c r="J303" i="9"/>
  <c r="BK283" i="9"/>
  <c r="J277" i="9"/>
  <c r="J269" i="9"/>
  <c r="BK259" i="9"/>
  <c r="J247" i="9"/>
  <c r="BK219" i="9"/>
  <c r="J205" i="9"/>
  <c r="BK194" i="9"/>
  <c r="BK170" i="9"/>
  <c r="BK147" i="9"/>
  <c r="BK416" i="9"/>
  <c r="BK349" i="9"/>
  <c r="BK274" i="9"/>
  <c r="BK413" i="9"/>
  <c r="BK356" i="9"/>
  <c r="BK227" i="9"/>
  <c r="BK411" i="9"/>
  <c r="J331" i="9"/>
  <c r="J276" i="9"/>
  <c r="J214" i="9"/>
  <c r="BK494" i="9"/>
  <c r="J484" i="9"/>
  <c r="BK470" i="9"/>
  <c r="J462" i="9"/>
  <c r="BK432" i="9"/>
  <c r="J412" i="9"/>
  <c r="J402" i="9"/>
  <c r="J382" i="9"/>
  <c r="BK361" i="9"/>
  <c r="BK351" i="9"/>
  <c r="J326" i="9"/>
  <c r="BK305" i="9"/>
  <c r="J268" i="9"/>
  <c r="BK198" i="9"/>
  <c r="J153" i="9"/>
  <c r="J476" i="9"/>
  <c r="BK463" i="9"/>
  <c r="J450" i="9"/>
  <c r="BK442" i="9"/>
  <c r="BK426" i="9"/>
  <c r="BK418" i="9"/>
  <c r="J395" i="9"/>
  <c r="J380" i="9"/>
  <c r="BK369" i="9"/>
  <c r="J356" i="9"/>
  <c r="J339" i="9"/>
  <c r="BK323" i="9"/>
  <c r="J309" i="9"/>
  <c r="J298" i="9"/>
  <c r="J289" i="9"/>
  <c r="BK271" i="9"/>
  <c r="BK257" i="9"/>
  <c r="J230" i="9"/>
  <c r="J220" i="9"/>
  <c r="BK211" i="9"/>
  <c r="J197" i="9"/>
  <c r="J179" i="9"/>
  <c r="BK156" i="9"/>
  <c r="J472" i="9"/>
  <c r="J449" i="9"/>
  <c r="BK398" i="9"/>
  <c r="J340" i="9"/>
  <c r="BK294" i="9"/>
  <c r="BK272" i="9"/>
  <c r="J258" i="9"/>
  <c r="J250" i="9"/>
  <c r="BK229" i="9"/>
  <c r="BK206" i="9"/>
  <c r="J193" i="9"/>
  <c r="J181" i="9"/>
  <c r="BK171" i="9"/>
  <c r="J163" i="9"/>
  <c r="J760" i="10"/>
  <c r="J662" i="10"/>
  <c r="BK586" i="10"/>
  <c r="J505" i="10"/>
  <c r="J429" i="10"/>
  <c r="BK319" i="10"/>
  <c r="BK198" i="10"/>
  <c r="J757" i="10"/>
  <c r="BK708" i="10"/>
  <c r="BK666" i="10"/>
  <c r="BK642" i="10"/>
  <c r="J610" i="10"/>
  <c r="J571" i="10"/>
  <c r="J552" i="10"/>
  <c r="BK545" i="10"/>
  <c r="J522" i="10"/>
  <c r="BK504" i="10"/>
  <c r="BK492" i="10"/>
  <c r="BK471" i="10"/>
  <c r="J447" i="10"/>
  <c r="J436" i="10"/>
  <c r="BK423" i="10"/>
  <c r="BK406" i="10"/>
  <c r="BK398" i="10"/>
  <c r="BK374" i="10"/>
  <c r="BK355" i="10"/>
  <c r="BK339" i="10"/>
  <c r="J330" i="10"/>
  <c r="BK316" i="10"/>
  <c r="BK309" i="10"/>
  <c r="BK300" i="10"/>
  <c r="J287" i="10"/>
  <c r="BK276" i="10"/>
  <c r="J260" i="10"/>
  <c r="BK247" i="10"/>
  <c r="J223" i="10"/>
  <c r="J808" i="10"/>
  <c r="BK801" i="10"/>
  <c r="J784" i="10"/>
  <c r="BK768" i="10"/>
  <c r="BK755" i="10"/>
  <c r="J737" i="10"/>
  <c r="J694" i="10"/>
  <c r="J627" i="10"/>
  <c r="J585" i="10"/>
  <c r="J480" i="10"/>
  <c r="J413" i="10"/>
  <c r="BK279" i="10"/>
  <c r="BK248" i="10"/>
  <c r="BK206" i="10"/>
  <c r="BK180" i="10"/>
  <c r="BK168" i="10"/>
  <c r="BK719" i="10"/>
  <c r="J703" i="10"/>
  <c r="BK676" i="10"/>
  <c r="BK665" i="10"/>
  <c r="J651" i="10"/>
  <c r="J632" i="10"/>
  <c r="BK619" i="10"/>
  <c r="J611" i="10"/>
  <c r="J586" i="10"/>
  <c r="J576" i="10"/>
  <c r="BK567" i="10"/>
  <c r="J546" i="10"/>
  <c r="BK526" i="10"/>
  <c r="BK506" i="10"/>
  <c r="BK495" i="10"/>
  <c r="BK480" i="10"/>
  <c r="BK464" i="10"/>
  <c r="J450" i="10"/>
  <c r="BK436" i="10"/>
  <c r="J424" i="10"/>
  <c r="J407" i="10"/>
  <c r="BK394" i="10"/>
  <c r="J370" i="10"/>
  <c r="J357" i="10"/>
  <c r="BK342" i="10"/>
  <c r="J299" i="10"/>
  <c r="J288" i="10"/>
  <c r="J276" i="10"/>
  <c r="J266" i="10"/>
  <c r="BK252" i="10"/>
  <c r="J228" i="10"/>
  <c r="J219" i="10"/>
  <c r="J796" i="10"/>
  <c r="J785" i="10"/>
  <c r="J720" i="10"/>
  <c r="J704" i="10"/>
  <c r="J688" i="10"/>
  <c r="BK680" i="10"/>
  <c r="BK670" i="10"/>
  <c r="BK641" i="10"/>
  <c r="J622" i="10"/>
  <c r="J601" i="10"/>
  <c r="BK584" i="10"/>
  <c r="J550" i="10"/>
  <c r="BK501" i="10"/>
  <c r="BK467" i="10"/>
  <c r="BK422" i="10"/>
  <c r="BK377" i="10"/>
  <c r="BK364" i="10"/>
  <c r="J325" i="10"/>
  <c r="J265" i="10"/>
  <c r="BK244" i="10"/>
  <c r="BK225" i="10"/>
  <c r="BK184" i="10"/>
  <c r="J767" i="10"/>
  <c r="BK638" i="10"/>
  <c r="BK555" i="10"/>
  <c r="J467" i="10"/>
  <c r="J435" i="10"/>
  <c r="J380" i="10"/>
  <c r="J302" i="10"/>
  <c r="J236" i="10"/>
  <c r="J204" i="10"/>
  <c r="J187" i="10"/>
  <c r="J169" i="10"/>
  <c r="J806" i="10"/>
  <c r="BK782" i="10"/>
  <c r="J771" i="10"/>
  <c r="BK761" i="10"/>
  <c r="BK744" i="10"/>
  <c r="J725" i="10"/>
  <c r="J670" i="10"/>
  <c r="BK541" i="10"/>
  <c r="J432" i="10"/>
  <c r="J351" i="10"/>
  <c r="BK293" i="10"/>
  <c r="BK199" i="10"/>
  <c r="J823" i="10"/>
  <c r="J819" i="10"/>
  <c r="BK814" i="10"/>
  <c r="BK810" i="10"/>
  <c r="J803" i="10"/>
  <c r="J794" i="10"/>
  <c r="J766" i="10"/>
  <c r="J752" i="10"/>
  <c r="BK742" i="10"/>
  <c r="BK732" i="10"/>
  <c r="J717" i="10"/>
  <c r="BK710" i="10"/>
  <c r="BK693" i="10"/>
  <c r="BK673" i="10"/>
  <c r="BK669" i="10"/>
  <c r="BK655" i="10"/>
  <c r="BK634" i="10"/>
  <c r="J605" i="10"/>
  <c r="J588" i="10"/>
  <c r="BK580" i="10"/>
  <c r="J568" i="10"/>
  <c r="J536" i="10"/>
  <c r="J518" i="10"/>
  <c r="J510" i="10"/>
  <c r="J484" i="10"/>
  <c r="BK453" i="10"/>
  <c r="BK441" i="10"/>
  <c r="J418" i="10"/>
  <c r="J406" i="10"/>
  <c r="J392" i="10"/>
  <c r="BK384" i="10"/>
  <c r="J371" i="10"/>
  <c r="J335" i="10"/>
  <c r="BK324" i="10"/>
  <c r="J304" i="10"/>
  <c r="J282" i="10"/>
  <c r="BK265" i="10"/>
  <c r="BK237" i="10"/>
  <c r="J229" i="10"/>
  <c r="J214" i="10"/>
  <c r="BK185" i="10"/>
  <c r="BK169" i="10"/>
  <c r="J159" i="10"/>
  <c r="J337" i="11"/>
  <c r="BK311" i="11"/>
  <c r="BK293" i="11"/>
  <c r="J274" i="11"/>
  <c r="BK254" i="11"/>
  <c r="BK239" i="11"/>
  <c r="J218" i="11"/>
  <c r="BK196" i="11"/>
  <c r="BK178" i="11"/>
  <c r="BK143" i="11"/>
  <c r="J361" i="11"/>
  <c r="BK332" i="11"/>
  <c r="J256" i="11"/>
  <c r="BK209" i="11"/>
  <c r="BK151" i="11"/>
  <c r="BK357" i="11"/>
  <c r="BK330" i="11"/>
  <c r="J317" i="11"/>
  <c r="J305" i="11"/>
  <c r="BK297" i="11"/>
  <c r="J287" i="11"/>
  <c r="J269" i="11"/>
  <c r="BK253" i="11"/>
  <c r="J242" i="11"/>
  <c r="BK218" i="11"/>
  <c r="BK203" i="11"/>
  <c r="J186" i="11"/>
  <c r="J164" i="11"/>
  <c r="BK148" i="11"/>
  <c r="J372" i="11"/>
  <c r="BK352" i="11"/>
  <c r="J346" i="11"/>
  <c r="BK334" i="11"/>
  <c r="J324" i="11"/>
  <c r="J277" i="11"/>
  <c r="J187" i="11"/>
  <c r="J156" i="11"/>
  <c r="BK368" i="11"/>
  <c r="J352" i="11"/>
  <c r="BK327" i="11"/>
  <c r="BK319" i="11"/>
  <c r="J304" i="11"/>
  <c r="BK295" i="11"/>
  <c r="BK279" i="11"/>
  <c r="BK266" i="11"/>
  <c r="J248" i="11"/>
  <c r="BK231" i="11"/>
  <c r="J220" i="11"/>
  <c r="BK206" i="11"/>
  <c r="BK181" i="11"/>
  <c r="BK163" i="11"/>
  <c r="BK149" i="11"/>
  <c r="BK328" i="11"/>
  <c r="BK292" i="11"/>
  <c r="J207" i="11"/>
  <c r="J308" i="11"/>
  <c r="BK229" i="11"/>
  <c r="J312" i="11"/>
  <c r="J267" i="11"/>
  <c r="BK222" i="11"/>
  <c r="J176" i="11"/>
  <c r="J584" i="12"/>
  <c r="J514" i="12"/>
  <c r="BK484" i="12"/>
  <c r="J462" i="12"/>
  <c r="BK447" i="12"/>
  <c r="J433" i="12"/>
  <c r="J417" i="12"/>
  <c r="J400" i="12"/>
  <c r="BK387" i="12"/>
  <c r="J377" i="12"/>
  <c r="J356" i="12"/>
  <c r="J345" i="12"/>
  <c r="J327" i="12"/>
  <c r="J311" i="12"/>
  <c r="J295" i="12"/>
  <c r="J286" i="12"/>
  <c r="J267" i="12"/>
  <c r="BK251" i="12"/>
  <c r="J242" i="12"/>
  <c r="J225" i="12"/>
  <c r="J210" i="12"/>
  <c r="BK194" i="12"/>
  <c r="BK180" i="12"/>
  <c r="J163" i="12"/>
  <c r="BK147" i="12"/>
  <c r="J652" i="12"/>
  <c r="J636" i="12"/>
  <c r="BK620" i="12"/>
  <c r="BK593" i="12"/>
  <c r="BK553" i="12"/>
  <c r="BK503" i="12"/>
  <c r="BK490" i="12"/>
  <c r="J475" i="12"/>
  <c r="J463" i="12"/>
  <c r="J435" i="12"/>
  <c r="J418" i="12"/>
  <c r="J397" i="12"/>
  <c r="J376" i="12"/>
  <c r="BK360" i="12"/>
  <c r="BK345" i="12"/>
  <c r="J316" i="12"/>
  <c r="J298" i="12"/>
  <c r="BK286" i="12"/>
  <c r="BK277" i="12"/>
  <c r="J256" i="12"/>
  <c r="BK243" i="12"/>
  <c r="BK222" i="12"/>
  <c r="BK208" i="12"/>
  <c r="J201" i="12"/>
  <c r="J191" i="12"/>
  <c r="J178" i="12"/>
  <c r="BK152" i="12"/>
  <c r="J667" i="12"/>
  <c r="BK656" i="12"/>
  <c r="BK637" i="12"/>
  <c r="J629" i="12"/>
  <c r="J616" i="12"/>
  <c r="J598" i="12"/>
  <c r="J581" i="12"/>
  <c r="BK566" i="12"/>
  <c r="BK546" i="12"/>
  <c r="BK528" i="12"/>
  <c r="BK510" i="12"/>
  <c r="BK476" i="12"/>
  <c r="BK437" i="12"/>
  <c r="J388" i="12"/>
  <c r="J343" i="12"/>
  <c r="J314" i="12"/>
  <c r="J278" i="12"/>
  <c r="J257" i="12"/>
  <c r="J230" i="12"/>
  <c r="J206" i="12"/>
  <c r="J165" i="12"/>
  <c r="J150" i="12"/>
  <c r="BK669" i="12"/>
  <c r="J660" i="12"/>
  <c r="BK649" i="12"/>
  <c r="BK628" i="12"/>
  <c r="J619" i="12"/>
  <c r="BK606" i="12"/>
  <c r="BK580" i="12"/>
  <c r="BK564" i="12"/>
  <c r="BK557" i="12"/>
  <c r="J540" i="12"/>
  <c r="BK524" i="12"/>
  <c r="J515" i="12"/>
  <c r="J478" i="12"/>
  <c r="BK465" i="12"/>
  <c r="J434" i="12"/>
  <c r="J378" i="12"/>
  <c r="J288" i="12"/>
  <c r="J246" i="12"/>
  <c r="J167" i="12"/>
  <c r="J650" i="12"/>
  <c r="BK555" i="12"/>
  <c r="J474" i="12"/>
  <c r="BK338" i="12"/>
  <c r="BK228" i="12"/>
  <c r="J156" i="12"/>
  <c r="J149" i="12"/>
  <c r="BK665" i="12"/>
  <c r="BK652" i="12"/>
  <c r="J631" i="12"/>
  <c r="J607" i="12"/>
  <c r="J590" i="12"/>
  <c r="J575" i="12"/>
  <c r="J565" i="12"/>
  <c r="J556" i="12"/>
  <c r="BK544" i="12"/>
  <c r="BK527" i="12"/>
  <c r="J511" i="12"/>
  <c r="BK499" i="12"/>
  <c r="BK491" i="12"/>
  <c r="J473" i="12"/>
  <c r="J447" i="12"/>
  <c r="J437" i="12"/>
  <c r="BK424" i="12"/>
  <c r="BK407" i="12"/>
  <c r="J391" i="12"/>
  <c r="BK368" i="12"/>
  <c r="J357" i="12"/>
  <c r="J338" i="12"/>
  <c r="J324" i="12"/>
  <c r="BK307" i="12"/>
  <c r="BK279" i="12"/>
  <c r="J263" i="12"/>
  <c r="BK241" i="12"/>
  <c r="BK224" i="12"/>
  <c r="BK211" i="12"/>
  <c r="BK193" i="12"/>
  <c r="J176" i="12"/>
  <c r="J615" i="12"/>
  <c r="BK578" i="12"/>
  <c r="BK492" i="12"/>
  <c r="BK446" i="12"/>
  <c r="J386" i="12"/>
  <c r="J268" i="12"/>
  <c r="J164" i="12"/>
  <c r="BK165" i="13"/>
  <c r="BK149" i="13"/>
  <c r="BK136" i="13"/>
  <c r="BK133" i="13"/>
  <c r="BK254" i="14"/>
  <c r="J230" i="14"/>
  <c r="BK195" i="14"/>
  <c r="J158" i="14"/>
  <c r="BK739" i="14"/>
  <c r="J721" i="14"/>
  <c r="BK697" i="14"/>
  <c r="BK678" i="14"/>
  <c r="BK664" i="14"/>
  <c r="BK642" i="14"/>
  <c r="BK633" i="14"/>
  <c r="BK618" i="14"/>
  <c r="BK607" i="14"/>
  <c r="BK581" i="14"/>
  <c r="J569" i="14"/>
  <c r="J550" i="14"/>
  <c r="BK521" i="14"/>
  <c r="J506" i="14"/>
  <c r="BK497" i="14"/>
  <c r="BK476" i="14"/>
  <c r="J462" i="14"/>
  <c r="J447" i="14"/>
  <c r="BK421" i="14"/>
  <c r="J399" i="14"/>
  <c r="BK387" i="14"/>
  <c r="J379" i="14"/>
  <c r="J367" i="14"/>
  <c r="BK356" i="14"/>
  <c r="J339" i="14"/>
  <c r="BK320" i="14"/>
  <c r="J314" i="14"/>
  <c r="J308" i="14"/>
  <c r="BK298" i="14"/>
  <c r="BK286" i="14"/>
  <c r="BK266" i="14"/>
  <c r="J254" i="14"/>
  <c r="J243" i="14"/>
  <c r="J233" i="14"/>
  <c r="J220" i="14"/>
  <c r="J211" i="14"/>
  <c r="J203" i="14"/>
  <c r="BK190" i="14"/>
  <c r="J174" i="14"/>
  <c r="J162" i="14"/>
  <c r="BK691" i="14"/>
  <c r="J642" i="14"/>
  <c r="BK489" i="14"/>
  <c r="BK450" i="14"/>
  <c r="BK350" i="14"/>
  <c r="BK256" i="14"/>
  <c r="J727" i="14"/>
  <c r="BK716" i="14"/>
  <c r="BK704" i="14"/>
  <c r="BK399" i="14"/>
  <c r="BK384" i="14"/>
  <c r="J356" i="14"/>
  <c r="J347" i="14"/>
  <c r="BK330" i="14"/>
  <c r="J303" i="14"/>
  <c r="BK285" i="14"/>
  <c r="BK271" i="14"/>
  <c r="BK251" i="14"/>
  <c r="J231" i="14"/>
  <c r="BK222" i="14"/>
  <c r="J198" i="14"/>
  <c r="J188" i="14"/>
  <c r="BK165" i="14"/>
  <c r="BK672" i="14"/>
  <c r="BK582" i="14"/>
  <c r="BK526" i="14"/>
  <c r="BK454" i="14"/>
  <c r="J180" i="14"/>
  <c r="BK690" i="14"/>
  <c r="J608" i="14"/>
  <c r="BK498" i="14"/>
  <c r="BK423" i="14"/>
  <c r="J336" i="14"/>
  <c r="BK224" i="14"/>
  <c r="BK737" i="14"/>
  <c r="J717" i="14"/>
  <c r="J703" i="14"/>
  <c r="BK683" i="14"/>
  <c r="J665" i="14"/>
  <c r="J652" i="14"/>
  <c r="BK637" i="14"/>
  <c r="BK617" i="14"/>
  <c r="J603" i="14"/>
  <c r="BK589" i="14"/>
  <c r="J582" i="14"/>
  <c r="BK569" i="14"/>
  <c r="BK560" i="14"/>
  <c r="BK544" i="14"/>
  <c r="J533" i="14"/>
  <c r="J520" i="14"/>
  <c r="BK510" i="14"/>
  <c r="BK501" i="14"/>
  <c r="J485" i="14"/>
  <c r="BK468" i="14"/>
  <c r="J456" i="14"/>
  <c r="BK437" i="14"/>
  <c r="J426" i="14"/>
  <c r="BK414" i="14"/>
  <c r="BK393" i="14"/>
  <c r="J382" i="14"/>
  <c r="BK375" i="14"/>
  <c r="BK357" i="14"/>
  <c r="BK342" i="14"/>
  <c r="J329" i="14"/>
  <c r="J320" i="14"/>
  <c r="BK314" i="14"/>
  <c r="J307" i="14"/>
  <c r="BK295" i="14"/>
  <c r="J281" i="14"/>
  <c r="J271" i="14"/>
  <c r="BK250" i="14"/>
  <c r="J232" i="14"/>
  <c r="BK221" i="14"/>
  <c r="BK216" i="14"/>
  <c r="J207" i="14"/>
  <c r="J196" i="14"/>
  <c r="J184" i="14"/>
  <c r="BK172" i="14"/>
  <c r="J163" i="14"/>
  <c r="J540" i="14"/>
  <c r="J272" i="15"/>
  <c r="BK255" i="15"/>
  <c r="BK237" i="15"/>
  <c r="BK209" i="15"/>
  <c r="BK198" i="15"/>
  <c r="J184" i="15"/>
  <c r="J172" i="15"/>
  <c r="BK156" i="15"/>
  <c r="BK147" i="15"/>
  <c r="J262" i="15"/>
  <c r="BK273" i="15"/>
  <c r="J260" i="15"/>
  <c r="BK248" i="15"/>
  <c r="BK236" i="15"/>
  <c r="BK217" i="15"/>
  <c r="J206" i="15"/>
  <c r="J198" i="15"/>
  <c r="J178" i="15"/>
  <c r="BK172" i="15"/>
  <c r="J163" i="15"/>
  <c r="J144" i="15"/>
  <c r="J217" i="15"/>
  <c r="J159" i="15"/>
  <c r="BK277" i="15"/>
  <c r="BK204" i="15"/>
  <c r="J175" i="16"/>
  <c r="BK176" i="16"/>
  <c r="J161" i="16"/>
  <c r="BK141" i="16"/>
  <c r="BK198" i="17"/>
  <c r="BK146" i="17"/>
  <c r="J195" i="17"/>
  <c r="BK156" i="17"/>
  <c r="J239" i="17"/>
  <c r="J231" i="17"/>
  <c r="BK219" i="17"/>
  <c r="J201" i="17"/>
  <c r="BK184" i="17"/>
  <c r="BK178" i="17"/>
  <c r="BK169" i="17"/>
  <c r="J154" i="17"/>
  <c r="BK139" i="17"/>
  <c r="BK131" i="17"/>
  <c r="BK229" i="17"/>
  <c r="BK185" i="17"/>
  <c r="J152" i="17"/>
  <c r="BK235" i="17"/>
  <c r="J229" i="17"/>
  <c r="BK221" i="17"/>
  <c r="J216" i="17"/>
  <c r="BK209" i="17"/>
  <c r="J196" i="17"/>
  <c r="J188" i="17"/>
  <c r="J173" i="17"/>
  <c r="J164" i="17"/>
  <c r="J146" i="17"/>
  <c r="J139" i="17"/>
  <c r="J209" i="17"/>
  <c r="BK150" i="17"/>
  <c r="BK148" i="17"/>
  <c r="J220" i="17"/>
  <c r="BK208" i="17"/>
  <c r="J184" i="17"/>
  <c r="J178" i="17"/>
  <c r="J159" i="17"/>
  <c r="BK138" i="17"/>
  <c r="BK143" i="18"/>
  <c r="BK193" i="18"/>
  <c r="BK180" i="18"/>
  <c r="J170" i="18"/>
  <c r="BK153" i="18"/>
  <c r="J138" i="18"/>
  <c r="BK187" i="18"/>
  <c r="J158" i="18"/>
  <c r="BK140" i="18"/>
  <c r="J130" i="18"/>
  <c r="J182" i="18"/>
  <c r="J153" i="18"/>
  <c r="J137" i="18"/>
  <c r="BK189" i="18"/>
  <c r="BK188" i="18"/>
  <c r="J167" i="18"/>
  <c r="J144" i="18"/>
  <c r="BK159" i="18"/>
  <c r="BK191" i="18"/>
  <c r="BK169" i="18"/>
  <c r="BK160" i="18"/>
  <c r="BK133" i="18"/>
  <c r="BK145" i="19"/>
  <c r="BK140" i="19"/>
  <c r="J151" i="19"/>
  <c r="J142" i="19"/>
  <c r="J140" i="19"/>
  <c r="BK151" i="19"/>
  <c r="J155" i="19"/>
  <c r="BK138" i="19"/>
  <c r="J133" i="19"/>
  <c r="J216" i="20"/>
  <c r="BK156" i="20"/>
  <c r="BK188" i="20"/>
  <c r="BK207" i="20"/>
  <c r="J177" i="20"/>
  <c r="J138" i="20"/>
  <c r="BK201" i="20"/>
  <c r="J188" i="20"/>
  <c r="J176" i="20"/>
  <c r="J164" i="20"/>
  <c r="BK150" i="20"/>
  <c r="J139" i="20"/>
  <c r="BK170" i="20"/>
  <c r="J218" i="20"/>
  <c r="J208" i="20"/>
  <c r="BK197" i="20"/>
  <c r="BK181" i="20"/>
  <c r="BK171" i="20"/>
  <c r="J159" i="20"/>
  <c r="BK143" i="20"/>
  <c r="BK138" i="20"/>
  <c r="BK206" i="20"/>
  <c r="J197" i="20"/>
  <c r="BK183" i="20"/>
  <c r="J168" i="20"/>
  <c r="BK131" i="20"/>
  <c r="BK163" i="21"/>
  <c r="BK134" i="21"/>
  <c r="J206" i="21"/>
  <c r="BK184" i="21"/>
  <c r="J168" i="21"/>
  <c r="J135" i="21"/>
  <c r="J128" i="21"/>
  <c r="BK213" i="21"/>
  <c r="J201" i="21"/>
  <c r="J177" i="21"/>
  <c r="J171" i="21"/>
  <c r="BK145" i="21"/>
  <c r="J134" i="21"/>
  <c r="BK179" i="21"/>
  <c r="BK202" i="21"/>
  <c r="BK153" i="21"/>
  <c r="J187" i="21"/>
  <c r="J152" i="21"/>
  <c r="BK218" i="21"/>
  <c r="J210" i="21"/>
  <c r="J195" i="21"/>
  <c r="BK183" i="21"/>
  <c r="J170" i="21"/>
  <c r="J154" i="21"/>
  <c r="BK136" i="21"/>
  <c r="BK217" i="22"/>
  <c r="J168" i="22"/>
  <c r="BK242" i="22"/>
  <c r="BK190" i="22"/>
  <c r="BK167" i="22"/>
  <c r="BK133" i="22"/>
  <c r="BK238" i="22"/>
  <c r="J227" i="22"/>
  <c r="BK213" i="22"/>
  <c r="J193" i="22"/>
  <c r="BK165" i="22"/>
  <c r="BK158" i="22"/>
  <c r="J135" i="22"/>
  <c r="J139" i="22"/>
  <c r="BK236" i="22"/>
  <c r="BK231" i="22"/>
  <c r="J211" i="22"/>
  <c r="BK197" i="22"/>
  <c r="BK183" i="22"/>
  <c r="J175" i="22"/>
  <c r="J153" i="22"/>
  <c r="J141" i="22"/>
  <c r="BK215" i="22"/>
  <c r="BK177" i="22"/>
  <c r="J152" i="22"/>
  <c r="J201" i="22"/>
  <c r="J248" i="22"/>
  <c r="BK230" i="22"/>
  <c r="J213" i="22"/>
  <c r="BK201" i="22"/>
  <c r="BK195" i="22"/>
  <c r="J183" i="22"/>
  <c r="J172" i="22"/>
  <c r="BK164" i="22"/>
  <c r="J148" i="22"/>
  <c r="BK139" i="22"/>
  <c r="BK130" i="22"/>
  <c r="BK124" i="23"/>
  <c r="BK156" i="23"/>
  <c r="J142" i="23"/>
  <c r="BK128" i="23"/>
  <c r="BK123" i="23"/>
  <c r="BK161" i="23"/>
  <c r="J157" i="23"/>
  <c r="J137" i="23"/>
  <c r="J160" i="23"/>
  <c r="BK122" i="23"/>
  <c r="J164" i="23"/>
  <c r="J158" i="23"/>
  <c r="BK147" i="23"/>
  <c r="BK136" i="23"/>
  <c r="J145" i="23"/>
  <c r="BK184" i="24"/>
  <c r="J164" i="24"/>
  <c r="BK147" i="24"/>
  <c r="J129" i="24"/>
  <c r="BK164" i="24"/>
  <c r="BK156" i="24"/>
  <c r="BK131" i="24"/>
  <c r="J167" i="24"/>
  <c r="J179" i="24"/>
  <c r="J153" i="24"/>
  <c r="J169" i="24"/>
  <c r="BK138" i="24"/>
  <c r="BK166" i="24"/>
  <c r="J143" i="24"/>
  <c r="J158" i="25"/>
  <c r="J139" i="25"/>
  <c r="BK151" i="25"/>
  <c r="BK141" i="25"/>
  <c r="J136" i="25"/>
  <c r="BK136" i="25"/>
  <c r="BK129" i="25"/>
  <c r="BK140" i="25"/>
  <c r="BK122" i="26"/>
  <c r="BK156" i="26"/>
  <c r="J149" i="26"/>
  <c r="BK138" i="26"/>
  <c r="J125" i="26"/>
  <c r="J148" i="26"/>
  <c r="BK160" i="26"/>
  <c r="BK135" i="26"/>
  <c r="J158" i="26"/>
  <c r="J167" i="26"/>
  <c r="J143" i="26"/>
  <c r="BK124" i="26"/>
  <c r="BK137" i="26"/>
  <c r="J265" i="2"/>
  <c r="BK240" i="2"/>
  <c r="BK191" i="2"/>
  <c r="BK174" i="2"/>
  <c r="J178" i="2"/>
  <c r="BK145" i="2"/>
  <c r="BK284" i="2"/>
  <c r="BK277" i="2"/>
  <c r="BK245" i="2"/>
  <c r="J231" i="2"/>
  <c r="BK217" i="2"/>
  <c r="J202" i="2"/>
  <c r="BK187" i="2"/>
  <c r="BK172" i="2"/>
  <c r="BK146" i="2"/>
  <c r="AS102" i="1"/>
  <c r="J223" i="2"/>
  <c r="BK209" i="2"/>
  <c r="J173" i="2"/>
  <c r="J153" i="2"/>
  <c r="J141" i="2"/>
  <c r="J157" i="2"/>
  <c r="J167" i="2"/>
  <c r="J263" i="2"/>
  <c r="J244" i="2"/>
  <c r="BK224" i="2"/>
  <c r="J214" i="2"/>
  <c r="BK204" i="2"/>
  <c r="J184" i="2"/>
  <c r="J171" i="2"/>
  <c r="BK161" i="2"/>
  <c r="J159" i="3"/>
  <c r="BK146" i="3"/>
  <c r="BK159" i="3"/>
  <c r="BK133" i="3"/>
  <c r="BK152" i="3"/>
  <c r="BK149" i="3"/>
  <c r="BK138" i="3"/>
  <c r="BK160" i="3"/>
  <c r="J131" i="3"/>
  <c r="J129" i="4"/>
  <c r="J128" i="4"/>
  <c r="J131" i="4"/>
  <c r="J128" i="5"/>
  <c r="J130" i="5"/>
  <c r="J133" i="6"/>
  <c r="BK127" i="6"/>
  <c r="BK148" i="7"/>
  <c r="BK166" i="7"/>
  <c r="J158" i="7"/>
  <c r="BK135" i="7"/>
  <c r="J145" i="7"/>
  <c r="J130" i="7"/>
  <c r="BK152" i="7"/>
  <c r="BK138" i="7"/>
  <c r="BK160" i="7"/>
  <c r="J151" i="7"/>
  <c r="BK144" i="7"/>
  <c r="J913" i="8"/>
  <c r="BK899" i="8"/>
  <c r="BK890" i="8"/>
  <c r="J879" i="8"/>
  <c r="BK857" i="8"/>
  <c r="BK842" i="8"/>
  <c r="J818" i="8"/>
  <c r="J808" i="8"/>
  <c r="J796" i="8"/>
  <c r="J778" i="8"/>
  <c r="BK741" i="8"/>
  <c r="BK727" i="8"/>
  <c r="J718" i="8"/>
  <c r="J705" i="8"/>
  <c r="J687" i="8"/>
  <c r="BK672" i="8"/>
  <c r="J651" i="8"/>
  <c r="J636" i="8"/>
  <c r="J621" i="8"/>
  <c r="BK605" i="8"/>
  <c r="J579" i="8"/>
  <c r="J561" i="8"/>
  <c r="BK551" i="8"/>
  <c r="J545" i="8"/>
  <c r="J508" i="8"/>
  <c r="BK498" i="8"/>
  <c r="BK479" i="8"/>
  <c r="BK450" i="8"/>
  <c r="J443" i="8"/>
  <c r="J410" i="8"/>
  <c r="BK393" i="8"/>
  <c r="BK366" i="8"/>
  <c r="BK349" i="8"/>
  <c r="J323" i="8"/>
  <c r="J316" i="8"/>
  <c r="BK297" i="8"/>
  <c r="J282" i="8"/>
  <c r="BK268" i="8"/>
  <c r="BK254" i="8"/>
  <c r="BK175" i="8"/>
  <c r="J846" i="8"/>
  <c r="J748" i="8"/>
  <c r="BK636" i="8"/>
  <c r="J606" i="8"/>
  <c r="J507" i="8"/>
  <c r="J387" i="8"/>
  <c r="BK340" i="8"/>
  <c r="BK223" i="8"/>
  <c r="J171" i="8"/>
  <c r="BK892" i="8"/>
  <c r="J849" i="8"/>
  <c r="J814" i="8"/>
  <c r="J794" i="8"/>
  <c r="J765" i="8"/>
  <c r="J735" i="8"/>
  <c r="BK704" i="8"/>
  <c r="J693" i="8"/>
  <c r="J653" i="8"/>
  <c r="BK641" i="8"/>
  <c r="J619" i="8"/>
  <c r="J602" i="8"/>
  <c r="BK576" i="8"/>
  <c r="J558" i="8"/>
  <c r="J533" i="8"/>
  <c r="BK517" i="8"/>
  <c r="J503" i="8"/>
  <c r="BK490" i="8"/>
  <c r="BK473" i="8"/>
  <c r="J454" i="8"/>
  <c r="BK435" i="8"/>
  <c r="BK422" i="8"/>
  <c r="BK415" i="8"/>
  <c r="BK406" i="8"/>
  <c r="J390" i="8"/>
  <c r="BK362" i="8"/>
  <c r="J343" i="8"/>
  <c r="J325" i="8"/>
  <c r="J310" i="8"/>
  <c r="BK302" i="8"/>
  <c r="BK290" i="8"/>
  <c r="BK263" i="8"/>
  <c r="BK256" i="8"/>
  <c r="BK243" i="8"/>
  <c r="J225" i="8"/>
  <c r="J196" i="8"/>
  <c r="BK167" i="8"/>
  <c r="J159" i="8"/>
  <c r="J791" i="8"/>
  <c r="BK734" i="8"/>
  <c r="J702" i="8"/>
  <c r="BK677" i="8"/>
  <c r="BK659" i="8"/>
  <c r="J624" i="8"/>
  <c r="J591" i="8"/>
  <c r="BK574" i="8"/>
  <c r="BK535" i="8"/>
  <c r="BK474" i="8"/>
  <c r="J445" i="8"/>
  <c r="J400" i="8"/>
  <c r="J378" i="8"/>
  <c r="BK365" i="8"/>
  <c r="J331" i="8"/>
  <c r="J294" i="8"/>
  <c r="J270" i="8"/>
  <c r="BK210" i="8"/>
  <c r="BK931" i="8"/>
  <c r="BK922" i="8"/>
  <c r="J906" i="8"/>
  <c r="BK894" i="8"/>
  <c r="BK878" i="8"/>
  <c r="J857" i="8"/>
  <c r="BK839" i="8"/>
  <c r="J828" i="8"/>
  <c r="J803" i="8"/>
  <c r="BK784" i="8"/>
  <c r="J777" i="8"/>
  <c r="BK763" i="8"/>
  <c r="BK755" i="8"/>
  <c r="J719" i="8"/>
  <c r="BK632" i="8"/>
  <c r="BK541" i="8"/>
  <c r="BK480" i="8"/>
  <c r="BK408" i="8"/>
  <c r="J384" i="8"/>
  <c r="J341" i="8"/>
  <c r="BK278" i="8"/>
  <c r="BK205" i="8"/>
  <c r="J927" i="8"/>
  <c r="J910" i="8"/>
  <c r="BK898" i="8"/>
  <c r="J882" i="8"/>
  <c r="BK872" i="8"/>
  <c r="BK858" i="8"/>
  <c r="J840" i="8"/>
  <c r="BK830" i="8"/>
  <c r="J813" i="8"/>
  <c r="BK799" i="8"/>
  <c r="J783" i="8"/>
  <c r="J769" i="8"/>
  <c r="BK759" i="8"/>
  <c r="BK742" i="8"/>
  <c r="BK725" i="8"/>
  <c r="BK714" i="8"/>
  <c r="BK697" i="8"/>
  <c r="BK685" i="8"/>
  <c r="J662" i="8"/>
  <c r="BK642" i="8"/>
  <c r="BK617" i="8"/>
  <c r="J599" i="8"/>
  <c r="J589" i="8"/>
  <c r="J565" i="8"/>
  <c r="BK556" i="8"/>
  <c r="BK538" i="8"/>
  <c r="BK533" i="8"/>
  <c r="J525" i="8"/>
  <c r="J519" i="8"/>
  <c r="J497" i="8"/>
  <c r="J477" i="8"/>
  <c r="J463" i="8"/>
  <c r="J440" i="8"/>
  <c r="BK425" i="8"/>
  <c r="J415" i="8"/>
  <c r="BK401" i="8"/>
  <c r="J383" i="8"/>
  <c r="J366" i="8"/>
  <c r="J348" i="8"/>
  <c r="BK329" i="8"/>
  <c r="J296" i="8"/>
  <c r="BK289" i="8"/>
  <c r="J269" i="8"/>
  <c r="BK250" i="8"/>
  <c r="BK238" i="8"/>
  <c r="J224" i="8"/>
  <c r="J210" i="8"/>
  <c r="J194" i="8"/>
  <c r="J169" i="8"/>
  <c r="J825" i="8"/>
  <c r="J514" i="8"/>
  <c r="BK404" i="8"/>
  <c r="J244" i="8"/>
  <c r="BK231" i="8"/>
  <c r="BK202" i="8"/>
  <c r="BK191" i="8"/>
  <c r="BK177" i="8"/>
  <c r="BK161" i="8"/>
  <c r="J841" i="8"/>
  <c r="BK716" i="8"/>
  <c r="BK666" i="8"/>
  <c r="J569" i="8"/>
  <c r="BK495" i="8"/>
  <c r="J427" i="8"/>
  <c r="BK361" i="8"/>
  <c r="BK248" i="8"/>
  <c r="BK234" i="8"/>
  <c r="BK217" i="8"/>
  <c r="J174" i="8"/>
  <c r="J202" i="9"/>
  <c r="BK148" i="9"/>
  <c r="BK478" i="9"/>
  <c r="BK465" i="9"/>
  <c r="BK445" i="9"/>
  <c r="J433" i="9"/>
  <c r="BK421" i="9"/>
  <c r="J400" i="9"/>
  <c r="BK382" i="9"/>
  <c r="BK368" i="9"/>
  <c r="BK354" i="9"/>
  <c r="BK330" i="9"/>
  <c r="BK308" i="9"/>
  <c r="J291" i="9"/>
  <c r="J282" i="9"/>
  <c r="J267" i="9"/>
  <c r="J249" i="9"/>
  <c r="J237" i="9"/>
  <c r="J209" i="9"/>
  <c r="BK197" i="9"/>
  <c r="J178" i="9"/>
  <c r="J159" i="9"/>
  <c r="BK440" i="9"/>
  <c r="J354" i="9"/>
  <c r="BK292" i="9"/>
  <c r="BK165" i="9"/>
  <c r="BK412" i="9"/>
  <c r="BK322" i="9"/>
  <c r="BK449" i="9"/>
  <c r="BK337" i="9"/>
  <c r="J280" i="9"/>
  <c r="J227" i="9"/>
  <c r="BK155" i="9"/>
  <c r="BK483" i="9"/>
  <c r="J469" i="9"/>
  <c r="BK455" i="9"/>
  <c r="J421" i="9"/>
  <c r="J404" i="9"/>
  <c r="J392" i="9"/>
  <c r="J368" i="9"/>
  <c r="J355" i="9"/>
  <c r="J335" i="9"/>
  <c r="J312" i="9"/>
  <c r="BK269" i="9"/>
  <c r="BK224" i="9"/>
  <c r="J180" i="9"/>
  <c r="J152" i="9"/>
  <c r="J490" i="9"/>
  <c r="BK471" i="9"/>
  <c r="BK462" i="9"/>
  <c r="BK444" i="9"/>
  <c r="J431" i="9"/>
  <c r="BK417" i="9"/>
  <c r="BK397" i="9"/>
  <c r="BK383" i="9"/>
  <c r="BK370" i="9"/>
  <c r="BK358" i="9"/>
  <c r="BK341" i="9"/>
  <c r="J328" i="9"/>
  <c r="J321" i="9"/>
  <c r="J302" i="9"/>
  <c r="J295" i="9"/>
  <c r="BK284" i="9"/>
  <c r="J265" i="9"/>
  <c r="J244" i="9"/>
  <c r="J224" i="9"/>
  <c r="J219" i="9"/>
  <c r="J210" i="9"/>
  <c r="BK185" i="9"/>
  <c r="BK169" i="9"/>
  <c r="BK485" i="9"/>
  <c r="BK452" i="9"/>
  <c r="BK409" i="9"/>
  <c r="J344" i="9"/>
  <c r="J290" i="9"/>
  <c r="BK260" i="9"/>
  <c r="BK246" i="9"/>
  <c r="J232" i="9"/>
  <c r="BK210" i="9"/>
  <c r="BK201" i="9"/>
  <c r="J185" i="9"/>
  <c r="J172" i="9"/>
  <c r="BK152" i="9"/>
  <c r="J758" i="10"/>
  <c r="BK690" i="10"/>
  <c r="BK613" i="10"/>
  <c r="BK533" i="10"/>
  <c r="BK469" i="10"/>
  <c r="BK396" i="10"/>
  <c r="J336" i="10"/>
  <c r="BK182" i="10"/>
  <c r="J722" i="10"/>
  <c r="BK675" i="10"/>
  <c r="J648" i="10"/>
  <c r="J613" i="10"/>
  <c r="J574" i="10"/>
  <c r="BK551" i="10"/>
  <c r="BK539" i="10"/>
  <c r="J513" i="10"/>
  <c r="J496" i="10"/>
  <c r="BK487" i="10"/>
  <c r="J476" i="10"/>
  <c r="J454" i="10"/>
  <c r="BK446" i="10"/>
  <c r="J433" i="10"/>
  <c r="J414" i="10"/>
  <c r="BK405" i="10"/>
  <c r="BK386" i="10"/>
  <c r="BK366" i="10"/>
  <c r="BK351" i="10"/>
  <c r="J334" i="10"/>
  <c r="BK318" i="10"/>
  <c r="BK310" i="10"/>
  <c r="BK296" i="10"/>
  <c r="J283" i="10"/>
  <c r="BK271" i="10"/>
  <c r="J250" i="10"/>
  <c r="BK238" i="10"/>
  <c r="BK192" i="10"/>
  <c r="J805" i="10"/>
  <c r="BK799" i="10"/>
  <c r="BK787" i="10"/>
  <c r="J761" i="10"/>
  <c r="BK750" i="10"/>
  <c r="BK734" i="10"/>
  <c r="J652" i="10"/>
  <c r="J603" i="10"/>
  <c r="BK511" i="10"/>
  <c r="BK468" i="10"/>
  <c r="BK354" i="10"/>
  <c r="J262" i="10"/>
  <c r="BK241" i="10"/>
  <c r="BK201" i="10"/>
  <c r="BK177" i="10"/>
  <c r="J166" i="10"/>
  <c r="J714" i="10"/>
  <c r="BK697" i="10"/>
  <c r="BK674" i="10"/>
  <c r="BK656" i="10"/>
  <c r="J630" i="10"/>
  <c r="J612" i="10"/>
  <c r="BK595" i="10"/>
  <c r="J582" i="10"/>
  <c r="J573" i="10"/>
  <c r="BK561" i="10"/>
  <c r="J553" i="10"/>
  <c r="J529" i="10"/>
  <c r="BK512" i="10"/>
  <c r="J507" i="10"/>
  <c r="J492" i="10"/>
  <c r="BK476" i="10"/>
  <c r="J457" i="10"/>
  <c r="J442" i="10"/>
  <c r="BK421" i="10"/>
  <c r="BK393" i="10"/>
  <c r="BK362" i="10"/>
  <c r="BK353" i="10"/>
  <c r="J343" i="10"/>
  <c r="BK323" i="10"/>
  <c r="J314" i="10"/>
  <c r="J303" i="10"/>
  <c r="J293" i="10"/>
  <c r="BK277" i="10"/>
  <c r="J272" i="10"/>
  <c r="BK251" i="10"/>
  <c r="J231" i="10"/>
  <c r="J220" i="10"/>
  <c r="BK197" i="10"/>
  <c r="BK788" i="10"/>
  <c r="BK757" i="10"/>
  <c r="J723" i="10"/>
  <c r="BK706" i="10"/>
  <c r="J698" i="10"/>
  <c r="BK685" i="10"/>
  <c r="J667" i="10"/>
  <c r="BK648" i="10"/>
  <c r="BK620" i="10"/>
  <c r="BK599" i="10"/>
  <c r="BK549" i="10"/>
  <c r="BK490" i="10"/>
  <c r="BK463" i="10"/>
  <c r="J428" i="10"/>
  <c r="BK371" i="10"/>
  <c r="J347" i="10"/>
  <c r="BK288" i="10"/>
  <c r="J258" i="10"/>
  <c r="BK240" i="10"/>
  <c r="BK221" i="10"/>
  <c r="BK203" i="10"/>
  <c r="J163" i="10"/>
  <c r="J628" i="10"/>
  <c r="J523" i="10"/>
  <c r="J439" i="10"/>
  <c r="J408" i="10"/>
  <c r="J332" i="10"/>
  <c r="J233" i="10"/>
  <c r="BK214" i="10"/>
  <c r="BK196" i="10"/>
  <c r="BK160" i="10"/>
  <c r="BK784" i="10"/>
  <c r="J773" i="10"/>
  <c r="BK764" i="10"/>
  <c r="J746" i="10"/>
  <c r="BK735" i="10"/>
  <c r="BK682" i="10"/>
  <c r="BK622" i="10"/>
  <c r="J551" i="10"/>
  <c r="BK481" i="10"/>
  <c r="BK356" i="10"/>
  <c r="BK329" i="10"/>
  <c r="BK243" i="10"/>
  <c r="BK162" i="10"/>
  <c r="J822" i="10"/>
  <c r="BK817" i="10"/>
  <c r="J812" i="10"/>
  <c r="BK802" i="10"/>
  <c r="J792" i="10"/>
  <c r="J775" i="10"/>
  <c r="J765" i="10"/>
  <c r="J745" i="10"/>
  <c r="BK729" i="10"/>
  <c r="J719" i="10"/>
  <c r="BK707" i="10"/>
  <c r="BK694" i="10"/>
  <c r="J681" i="10"/>
  <c r="BK664" i="10"/>
  <c r="BK639" i="10"/>
  <c r="BK614" i="10"/>
  <c r="J604" i="10"/>
  <c r="J591" i="10"/>
  <c r="J579" i="10"/>
  <c r="BK569" i="10"/>
  <c r="J548" i="10"/>
  <c r="J533" i="10"/>
  <c r="BK521" i="10"/>
  <c r="J512" i="10"/>
  <c r="J483" i="10"/>
  <c r="J473" i="10"/>
  <c r="BK450" i="10"/>
  <c r="BK442" i="10"/>
  <c r="J421" i="10"/>
  <c r="BK409" i="10"/>
  <c r="J398" i="10"/>
  <c r="J389" i="10"/>
  <c r="J381" i="10"/>
  <c r="J361" i="10"/>
  <c r="BK333" i="10"/>
  <c r="BK315" i="10"/>
  <c r="BK302" i="10"/>
  <c r="J271" i="10"/>
  <c r="J246" i="10"/>
  <c r="BK232" i="10"/>
  <c r="BK220" i="10"/>
  <c r="J202" i="10"/>
  <c r="J192" i="10"/>
  <c r="J180" i="10"/>
  <c r="J161" i="10"/>
  <c r="BK329" i="11"/>
  <c r="BK306" i="11"/>
  <c r="J282" i="11"/>
  <c r="BK261" i="11"/>
  <c r="J241" i="11"/>
  <c r="J215" i="11"/>
  <c r="J206" i="11"/>
  <c r="J182" i="11"/>
  <c r="J163" i="11"/>
  <c r="BK141" i="11"/>
  <c r="J344" i="11"/>
  <c r="J271" i="11"/>
  <c r="BK185" i="11"/>
  <c r="J368" i="11"/>
  <c r="J333" i="11"/>
  <c r="J316" i="11"/>
  <c r="J301" i="11"/>
  <c r="BK288" i="11"/>
  <c r="J270" i="11"/>
  <c r="J258" i="11"/>
  <c r="BK245" i="11"/>
  <c r="J213" i="11"/>
  <c r="J199" i="11"/>
  <c r="J188" i="11"/>
  <c r="BK171" i="11"/>
  <c r="BK152" i="11"/>
  <c r="J143" i="11"/>
  <c r="J362" i="11"/>
  <c r="BK351" i="11"/>
  <c r="BK348" i="11"/>
  <c r="J336" i="11"/>
  <c r="J295" i="11"/>
  <c r="BK200" i="11"/>
  <c r="J153" i="11"/>
  <c r="J371" i="11"/>
  <c r="BK361" i="11"/>
  <c r="J341" i="11"/>
  <c r="BK325" i="11"/>
  <c r="BK316" i="11"/>
  <c r="J303" i="11"/>
  <c r="BK289" i="11"/>
  <c r="J268" i="11"/>
  <c r="J260" i="11"/>
  <c r="J247" i="11"/>
  <c r="J232" i="11"/>
  <c r="J223" i="11"/>
  <c r="J211" i="11"/>
  <c r="BK197" i="11"/>
  <c r="BK188" i="11"/>
  <c r="BK175" i="11"/>
  <c r="BK154" i="11"/>
  <c r="BK305" i="11"/>
  <c r="J261" i="11"/>
  <c r="J205" i="11"/>
  <c r="BK290" i="11"/>
  <c r="BK232" i="11"/>
  <c r="BK162" i="11"/>
  <c r="BK280" i="11"/>
  <c r="BK225" i="11"/>
  <c r="J184" i="11"/>
  <c r="BK624" i="12"/>
  <c r="BK554" i="12"/>
  <c r="BK498" i="12"/>
  <c r="BK468" i="12"/>
  <c r="BK445" i="12"/>
  <c r="J423" i="12"/>
  <c r="BK408" i="12"/>
  <c r="BK390" i="12"/>
  <c r="J379" i="12"/>
  <c r="J362" i="12"/>
  <c r="J348" i="12"/>
  <c r="BK332" i="12"/>
  <c r="J310" i="12"/>
  <c r="J296" i="12"/>
  <c r="J291" i="12"/>
  <c r="BK276" i="12"/>
  <c r="J255" i="12"/>
  <c r="J228" i="12"/>
  <c r="J224" i="12"/>
  <c r="J208" i="12"/>
  <c r="BK189" i="12"/>
  <c r="BK174" i="12"/>
  <c r="J154" i="12"/>
  <c r="BK145" i="12"/>
  <c r="J643" i="12"/>
  <c r="J612" i="12"/>
  <c r="BK576" i="12"/>
  <c r="J533" i="12"/>
  <c r="J492" i="12"/>
  <c r="J483" i="12"/>
  <c r="BK470" i="12"/>
  <c r="J452" i="12"/>
  <c r="BK423" i="12"/>
  <c r="J412" i="12"/>
  <c r="J395" i="12"/>
  <c r="J387" i="12"/>
  <c r="J368" i="12"/>
  <c r="J353" i="12"/>
  <c r="J337" i="12"/>
  <c r="J312" i="12"/>
  <c r="BK299" i="12"/>
  <c r="J289" i="12"/>
  <c r="J276" i="12"/>
  <c r="BK263" i="12"/>
  <c r="J251" i="12"/>
  <c r="BK232" i="12"/>
  <c r="J209" i="12"/>
  <c r="BK200" i="12"/>
  <c r="J184" i="12"/>
  <c r="BK179" i="12"/>
  <c r="BK165" i="12"/>
  <c r="BK660" i="12"/>
  <c r="J651" i="12"/>
  <c r="BK636" i="12"/>
  <c r="BK625" i="12"/>
  <c r="J609" i="12"/>
  <c r="J582" i="12"/>
  <c r="BK567" i="12"/>
  <c r="BK551" i="12"/>
  <c r="J532" i="12"/>
  <c r="BK512" i="12"/>
  <c r="J479" i="12"/>
  <c r="J432" i="12"/>
  <c r="J396" i="12"/>
  <c r="J358" i="12"/>
  <c r="BK323" i="12"/>
  <c r="BK296" i="12"/>
  <c r="BK266" i="12"/>
  <c r="J241" i="12"/>
  <c r="BK210" i="12"/>
  <c r="J160" i="12"/>
  <c r="BK676" i="12"/>
  <c r="BK664" i="12"/>
  <c r="BK653" i="12"/>
  <c r="BK641" i="12"/>
  <c r="BK615" i="12"/>
  <c r="BK597" i="12"/>
  <c r="BK571" i="12"/>
  <c r="BK560" i="12"/>
  <c r="J542" i="12"/>
  <c r="J526" i="12"/>
  <c r="BK516" i="12"/>
  <c r="J506" i="12"/>
  <c r="J449" i="12"/>
  <c r="J427" i="12"/>
  <c r="BK326" i="12"/>
  <c r="J266" i="12"/>
  <c r="BK209" i="12"/>
  <c r="BK191" i="12"/>
  <c r="BK158" i="12"/>
  <c r="BK603" i="12"/>
  <c r="BK519" i="12"/>
  <c r="BK436" i="12"/>
  <c r="J360" i="12"/>
  <c r="BK341" i="12"/>
  <c r="BK239" i="12"/>
  <c r="BK176" i="12"/>
  <c r="J146" i="12"/>
  <c r="BK663" i="12"/>
  <c r="J645" i="12"/>
  <c r="BK621" i="12"/>
  <c r="J606" i="12"/>
  <c r="BK596" i="12"/>
  <c r="BK579" i="12"/>
  <c r="BK561" i="12"/>
  <c r="J545" i="12"/>
  <c r="BK530" i="12"/>
  <c r="J516" i="12"/>
  <c r="J503" i="12"/>
  <c r="BK494" i="12"/>
  <c r="J476" i="12"/>
  <c r="J453" i="12"/>
  <c r="J441" i="12"/>
  <c r="J436" i="12"/>
  <c r="BK418" i="12"/>
  <c r="BK398" i="12"/>
  <c r="BK377" i="12"/>
  <c r="J365" i="12"/>
  <c r="BK348" i="12"/>
  <c r="BK330" i="12"/>
  <c r="BK322" i="12"/>
  <c r="BK305" i="12"/>
  <c r="J275" i="12"/>
  <c r="BK268" i="12"/>
  <c r="BK252" i="12"/>
  <c r="BK236" i="12"/>
  <c r="J223" i="12"/>
  <c r="J203" i="12"/>
  <c r="BK183" i="12"/>
  <c r="J153" i="12"/>
  <c r="J601" i="12"/>
  <c r="BK520" i="12"/>
  <c r="J465" i="12"/>
  <c r="BK426" i="12"/>
  <c r="BK312" i="12"/>
  <c r="J245" i="12"/>
  <c r="BK230" i="12"/>
  <c r="J605" i="12"/>
  <c r="J536" i="12"/>
  <c r="BK485" i="12"/>
  <c r="BK414" i="12"/>
  <c r="J346" i="12"/>
  <c r="BK287" i="12"/>
  <c r="BK229" i="12"/>
  <c r="BK163" i="12"/>
  <c r="BK171" i="13"/>
  <c r="J142" i="13"/>
  <c r="BK152" i="13"/>
  <c r="J161" i="13"/>
  <c r="BK552" i="14"/>
  <c r="BK527" i="14"/>
  <c r="BK513" i="14"/>
  <c r="J492" i="14"/>
  <c r="J473" i="14"/>
  <c r="BK459" i="14"/>
  <c r="BK440" i="14"/>
  <c r="BK422" i="14"/>
  <c r="BK405" i="14"/>
  <c r="J381" i="14"/>
  <c r="J370" i="14"/>
  <c r="J361" i="14"/>
  <c r="J349" i="14"/>
  <c r="J335" i="14"/>
  <c r="J322" i="14"/>
  <c r="J312" i="14"/>
  <c r="J305" i="14"/>
  <c r="J292" i="14"/>
  <c r="BK267" i="14"/>
  <c r="BK248" i="14"/>
  <c r="J238" i="14"/>
  <c r="J228" i="14"/>
  <c r="J214" i="14"/>
  <c r="BK199" i="14"/>
  <c r="BK183" i="14"/>
  <c r="J168" i="14"/>
  <c r="J694" i="14"/>
  <c r="BK660" i="14"/>
  <c r="J578" i="14"/>
  <c r="J483" i="14"/>
  <c r="BK447" i="14"/>
  <c r="BK324" i="14"/>
  <c r="BK735" i="14"/>
  <c r="J726" i="14"/>
  <c r="J713" i="14"/>
  <c r="J699" i="14"/>
  <c r="J689" i="14"/>
  <c r="J670" i="14"/>
  <c r="J659" i="14"/>
  <c r="BK648" i="14"/>
  <c r="J625" i="14"/>
  <c r="BK608" i="14"/>
  <c r="J588" i="14"/>
  <c r="BK575" i="14"/>
  <c r="J553" i="14"/>
  <c r="BK534" i="14"/>
  <c r="J521" i="14"/>
  <c r="J504" i="14"/>
  <c r="BK495" i="14"/>
  <c r="J469" i="14"/>
  <c r="J457" i="14"/>
  <c r="BK448" i="14"/>
  <c r="BK441" i="14"/>
  <c r="J422" i="14"/>
  <c r="J411" i="14"/>
  <c r="BK403" i="14"/>
  <c r="J365" i="14"/>
  <c r="J354" i="14"/>
  <c r="BK345" i="14"/>
  <c r="J328" i="14"/>
  <c r="BK305" i="14"/>
  <c r="J290" i="14"/>
  <c r="BK270" i="14"/>
  <c r="J256" i="14"/>
  <c r="BK239" i="14"/>
  <c r="J227" i="14"/>
  <c r="BK208" i="14"/>
  <c r="BK179" i="14"/>
  <c r="J706" i="14"/>
  <c r="BK634" i="14"/>
  <c r="J558" i="14"/>
  <c r="BK481" i="14"/>
  <c r="J159" i="14"/>
  <c r="BK651" i="14"/>
  <c r="J470" i="14"/>
  <c r="BK390" i="14"/>
  <c r="BK276" i="14"/>
  <c r="J729" i="14"/>
  <c r="BK713" i="14"/>
  <c r="J698" i="14"/>
  <c r="J669" i="14"/>
  <c r="BK657" i="14"/>
  <c r="BK632" i="14"/>
  <c r="J618" i="14"/>
  <c r="BK606" i="14"/>
  <c r="J595" i="14"/>
  <c r="J581" i="14"/>
  <c r="BK561" i="14"/>
  <c r="J551" i="14"/>
  <c r="BK539" i="14"/>
  <c r="J525" i="14"/>
  <c r="BK171" i="14"/>
  <c r="J275" i="15"/>
  <c r="BK245" i="15"/>
  <c r="J224" i="15"/>
  <c r="J189" i="15"/>
  <c r="BK171" i="15"/>
  <c r="J135" i="15"/>
  <c r="J263" i="15"/>
  <c r="BK222" i="15"/>
  <c r="J130" i="15"/>
  <c r="J279" i="15"/>
  <c r="BK270" i="15"/>
  <c r="BK261" i="15"/>
  <c r="J253" i="15"/>
  <c r="BK233" i="15"/>
  <c r="J216" i="15"/>
  <c r="BK197" i="15"/>
  <c r="J185" i="15"/>
  <c r="J177" i="15"/>
  <c r="J157" i="15"/>
  <c r="BK144" i="15"/>
  <c r="J229" i="15"/>
  <c r="BK199" i="15"/>
  <c r="BK269" i="15"/>
  <c r="J255" i="15"/>
  <c r="J240" i="15"/>
  <c r="BK224" i="15"/>
  <c r="J215" i="15"/>
  <c r="J204" i="15"/>
  <c r="J199" i="15"/>
  <c r="BK186" i="15"/>
  <c r="BK177" i="15"/>
  <c r="J171" i="15"/>
  <c r="BK159" i="15"/>
  <c r="J149" i="15"/>
  <c r="BK129" i="15"/>
  <c r="BK214" i="15"/>
  <c r="J138" i="15"/>
  <c r="J264" i="15"/>
  <c r="J254" i="15"/>
  <c r="J245" i="15"/>
  <c r="J236" i="15"/>
  <c r="J226" i="15"/>
  <c r="J197" i="15"/>
  <c r="BK182" i="15"/>
  <c r="J174" i="15"/>
  <c r="J160" i="15"/>
  <c r="BK133" i="19"/>
  <c r="J147" i="19"/>
  <c r="J128" i="19"/>
  <c r="BK137" i="20"/>
  <c r="J199" i="20"/>
  <c r="J156" i="20"/>
  <c r="J200" i="20"/>
  <c r="BK180" i="20"/>
  <c r="BK162" i="20"/>
  <c r="BK142" i="20"/>
  <c r="BK158" i="20"/>
  <c r="J190" i="20"/>
  <c r="J157" i="20"/>
  <c r="BK136" i="20"/>
  <c r="J201" i="20"/>
  <c r="BK165" i="20"/>
  <c r="BK207" i="21"/>
  <c r="BK158" i="21"/>
  <c r="BK189" i="21"/>
  <c r="BK176" i="21"/>
  <c r="J156" i="21"/>
  <c r="BK141" i="21"/>
  <c r="BK217" i="21"/>
  <c r="BK196" i="21"/>
  <c r="BK162" i="21"/>
  <c r="J140" i="21"/>
  <c r="BK186" i="21"/>
  <c r="BK139" i="21"/>
  <c r="J200" i="21"/>
  <c r="BK171" i="21"/>
  <c r="BK220" i="22"/>
  <c r="J225" i="22"/>
  <c r="BK176" i="22"/>
  <c r="J239" i="22"/>
  <c r="BK219" i="22"/>
  <c r="BK186" i="22"/>
  <c r="J145" i="22"/>
  <c r="BK240" i="22"/>
  <c r="J219" i="22"/>
  <c r="J190" i="22"/>
  <c r="J179" i="22"/>
  <c r="BK132" i="22"/>
  <c r="BK206" i="22"/>
  <c r="J224" i="22"/>
  <c r="BK188" i="22"/>
  <c r="BK155" i="22"/>
  <c r="J142" i="22"/>
  <c r="J154" i="23"/>
  <c r="BK130" i="23"/>
  <c r="BK170" i="23"/>
  <c r="BK150" i="23"/>
  <c r="BK132" i="23"/>
  <c r="J171" i="23"/>
  <c r="BK145" i="23"/>
  <c r="J127" i="23"/>
  <c r="BK152" i="24"/>
  <c r="J173" i="24"/>
  <c r="BK140" i="24"/>
  <c r="J178" i="24"/>
  <c r="J144" i="24"/>
  <c r="BK159" i="24"/>
  <c r="J134" i="24"/>
  <c r="J133" i="24"/>
  <c r="J131" i="25"/>
  <c r="BK135" i="25"/>
  <c r="J152" i="25"/>
  <c r="J159" i="25"/>
  <c r="BK139" i="25"/>
  <c r="J163" i="26"/>
  <c r="J150" i="26"/>
  <c r="J122" i="26"/>
  <c r="J162" i="26"/>
  <c r="BK146" i="26"/>
  <c r="J138" i="26"/>
  <c r="BK139" i="26"/>
  <c r="J147" i="26"/>
  <c r="J252" i="2"/>
  <c r="J228" i="2"/>
  <c r="BK201" i="2"/>
  <c r="J196" i="2"/>
  <c r="J169" i="2"/>
  <c r="J175" i="2"/>
  <c r="J269" i="2"/>
  <c r="BK233" i="2"/>
  <c r="J225" i="2"/>
  <c r="J208" i="2"/>
  <c r="BK199" i="2"/>
  <c r="J161" i="2"/>
  <c r="J154" i="2"/>
  <c r="BK219" i="2"/>
  <c r="BK278" i="2"/>
  <c r="BK268" i="2"/>
  <c r="BK250" i="2"/>
  <c r="BK231" i="2"/>
  <c r="J221" i="2"/>
  <c r="BK203" i="2"/>
  <c r="BK188" i="2"/>
  <c r="BK176" i="2"/>
  <c r="J143" i="2"/>
  <c r="J145" i="2"/>
  <c r="BK171" i="2"/>
  <c r="J273" i="2"/>
  <c r="BK261" i="2"/>
  <c r="BK248" i="2"/>
  <c r="J233" i="2"/>
  <c r="J218" i="2"/>
  <c r="J209" i="2"/>
  <c r="BK198" i="2"/>
  <c r="J189" i="2"/>
  <c r="J176" i="2"/>
  <c r="J142" i="2"/>
  <c r="BK157" i="3"/>
  <c r="BK141" i="3"/>
  <c r="BK154" i="3"/>
  <c r="J136" i="3"/>
  <c r="J155" i="3"/>
  <c r="BK150" i="3"/>
  <c r="BK142" i="3"/>
  <c r="BK144" i="3"/>
  <c r="J138" i="3"/>
  <c r="BK131" i="4"/>
  <c r="BK130" i="4"/>
  <c r="BK126" i="5"/>
  <c r="J127" i="5"/>
  <c r="J128" i="6"/>
  <c r="BK131" i="6"/>
  <c r="J148" i="7"/>
  <c r="J160" i="7"/>
  <c r="BK139" i="7"/>
  <c r="BK141" i="7"/>
  <c r="J134" i="7"/>
  <c r="J140" i="7"/>
  <c r="BK155" i="7"/>
  <c r="BK927" i="8"/>
  <c r="BK903" i="8"/>
  <c r="J884" i="8"/>
  <c r="J847" i="8"/>
  <c r="BK802" i="8"/>
  <c r="J761" i="8"/>
  <c r="J729" i="8"/>
  <c r="J717" i="8"/>
  <c r="J684" i="8"/>
  <c r="J647" i="8"/>
  <c r="BK589" i="8"/>
  <c r="J553" i="8"/>
  <c r="BK530" i="8"/>
  <c r="J496" i="8"/>
  <c r="BK462" i="8"/>
  <c r="BK439" i="8"/>
  <c r="J398" i="8"/>
  <c r="J365" i="8"/>
  <c r="J330" i="8"/>
  <c r="BK307" i="8"/>
  <c r="J278" i="8"/>
  <c r="J250" i="8"/>
  <c r="J831" i="8"/>
  <c r="J626" i="8"/>
  <c r="BK470" i="8"/>
  <c r="BK368" i="8"/>
  <c r="BK213" i="8"/>
  <c r="J896" i="8"/>
  <c r="BK822" i="8"/>
  <c r="J787" i="8"/>
  <c r="J730" i="8"/>
  <c r="BK698" i="8"/>
  <c r="BK668" i="8"/>
  <c r="BK628" i="8"/>
  <c r="J587" i="8"/>
  <c r="BK570" i="8"/>
  <c r="BK525" i="8"/>
  <c r="J512" i="8"/>
  <c r="J479" i="8"/>
  <c r="BK437" i="8"/>
  <c r="BK411" i="8"/>
  <c r="BK387" i="8"/>
  <c r="BK351" i="8"/>
  <c r="J320" i="8"/>
  <c r="J285" i="8"/>
  <c r="J260" i="8"/>
  <c r="J239" i="8"/>
  <c r="J198" i="8"/>
  <c r="BK871" i="8"/>
  <c r="BK745" i="8"/>
  <c r="BK686" i="8"/>
  <c r="BK650" i="8"/>
  <c r="J612" i="8"/>
  <c r="BK581" i="8"/>
  <c r="BK514" i="8"/>
  <c r="BK465" i="8"/>
  <c r="J397" i="8"/>
  <c r="J326" i="8"/>
  <c r="BK277" i="8"/>
  <c r="J183" i="8"/>
  <c r="BK912" i="8"/>
  <c r="J880" i="8"/>
  <c r="BK843" i="8"/>
  <c r="BK824" i="8"/>
  <c r="BK790" i="8"/>
  <c r="J766" i="8"/>
  <c r="J692" i="8"/>
  <c r="BK598" i="8"/>
  <c r="BK385" i="8"/>
  <c r="BK314" i="8"/>
  <c r="J931" i="8"/>
  <c r="BK901" i="8"/>
  <c r="BK851" i="8"/>
  <c r="BK828" i="8"/>
  <c r="BK792" i="8"/>
  <c r="J764" i="8"/>
  <c r="J745" i="8"/>
  <c r="BK729" i="8"/>
  <c r="J708" i="8"/>
  <c r="BK684" i="8"/>
  <c r="BK625" i="8"/>
  <c r="BK596" i="8"/>
  <c r="J567" i="8"/>
  <c r="BK545" i="8"/>
  <c r="J529" i="8"/>
  <c r="BK501" i="8"/>
  <c r="BK475" i="8"/>
  <c r="BK456" i="8"/>
  <c r="BK410" i="8"/>
  <c r="BK382" i="8"/>
  <c r="J353" i="8"/>
  <c r="J322" i="8"/>
  <c r="J271" i="8"/>
  <c r="BK241" i="8"/>
  <c r="BK215" i="8"/>
  <c r="J184" i="8"/>
  <c r="BK495" i="9"/>
  <c r="BK457" i="9"/>
  <c r="J430" i="9"/>
  <c r="BK404" i="9"/>
  <c r="J376" i="9"/>
  <c r="BK350" i="9"/>
  <c r="BK327" i="9"/>
  <c r="J299" i="9"/>
  <c r="J278" i="9"/>
  <c r="J262" i="9"/>
  <c r="J215" i="9"/>
  <c r="BK200" i="9"/>
  <c r="J182" i="9"/>
  <c r="BK145" i="9"/>
  <c r="BK302" i="9"/>
  <c r="BK160" i="9"/>
  <c r="BK346" i="9"/>
  <c r="J398" i="9"/>
  <c r="BK237" i="9"/>
  <c r="BK493" i="9"/>
  <c r="BK468" i="9"/>
  <c r="BK427" i="9"/>
  <c r="J405" i="9"/>
  <c r="BK366" i="9"/>
  <c r="J342" i="9"/>
  <c r="J318" i="9"/>
  <c r="J248" i="9"/>
  <c r="BK175" i="9"/>
  <c r="J483" i="9"/>
  <c r="J452" i="9"/>
  <c r="J434" i="9"/>
  <c r="J411" i="9"/>
  <c r="BK371" i="9"/>
  <c r="BK332" i="9"/>
  <c r="BK318" i="9"/>
  <c r="J288" i="9"/>
  <c r="BK270" i="9"/>
  <c r="J235" i="9"/>
  <c r="J204" i="9"/>
  <c r="J176" i="9"/>
  <c r="BK464" i="9"/>
  <c r="J394" i="9"/>
  <c r="J307" i="9"/>
  <c r="BK265" i="9"/>
  <c r="BK240" i="9"/>
  <c r="BK191" i="9"/>
  <c r="J165" i="9"/>
  <c r="J145" i="9"/>
  <c r="BK651" i="10"/>
  <c r="BK547" i="10"/>
  <c r="BK380" i="10"/>
  <c r="BK174" i="10"/>
  <c r="J683" i="10"/>
  <c r="BK630" i="10"/>
  <c r="BK588" i="10"/>
  <c r="BK550" i="10"/>
  <c r="BK528" i="10"/>
  <c r="J503" i="10"/>
  <c r="J481" i="10"/>
  <c r="BK445" i="10"/>
  <c r="BK431" i="10"/>
  <c r="J403" i="10"/>
  <c r="J387" i="10"/>
  <c r="BK357" i="10"/>
  <c r="BK336" i="10"/>
  <c r="J306" i="10"/>
  <c r="J289" i="10"/>
  <c r="BK258" i="10"/>
  <c r="J241" i="10"/>
  <c r="J811" i="10"/>
  <c r="BK796" i="10"/>
  <c r="J774" i="10"/>
  <c r="J756" i="10"/>
  <c r="BK636" i="10"/>
  <c r="BK559" i="10"/>
  <c r="J462" i="10"/>
  <c r="BK208" i="10"/>
  <c r="J188" i="10"/>
  <c r="J158" i="10"/>
  <c r="BK705" i="10"/>
  <c r="J672" i="10"/>
  <c r="J636" i="10"/>
  <c r="BK605" i="10"/>
  <c r="BK747" i="10"/>
  <c r="BK715" i="10"/>
  <c r="J689" i="10"/>
  <c r="J660" i="10"/>
  <c r="BK625" i="10"/>
  <c r="BK582" i="10"/>
  <c r="J489" i="10"/>
  <c r="J452" i="10"/>
  <c r="J373" i="10"/>
  <c r="J286" i="10"/>
  <c r="J234" i="10"/>
  <c r="J754" i="10"/>
  <c r="BK486" i="10"/>
  <c r="J384" i="10"/>
  <c r="BK297" i="10"/>
  <c r="J212" i="10"/>
  <c r="BK181" i="10"/>
  <c r="BK793" i="10"/>
  <c r="BK769" i="10"/>
  <c r="J742" i="10"/>
  <c r="BK565" i="10"/>
  <c r="J364" i="10"/>
  <c r="BK235" i="10"/>
  <c r="BK822" i="10"/>
  <c r="J817" i="10"/>
  <c r="BK812" i="10"/>
  <c r="J801" i="10"/>
  <c r="J786" i="10"/>
  <c r="BK758" i="10"/>
  <c r="J735" i="10"/>
  <c r="J713" i="10"/>
  <c r="BK691" i="10"/>
  <c r="BK662" i="10"/>
  <c r="J619" i="10"/>
  <c r="J590" i="10"/>
  <c r="BK562" i="10"/>
  <c r="BK520" i="10"/>
  <c r="BK479" i="10"/>
  <c r="J464" i="10"/>
  <c r="BK432" i="10"/>
  <c r="J402" i="10"/>
  <c r="J376" i="10"/>
  <c r="J338" i="10"/>
  <c r="J312" i="10"/>
  <c r="BK289" i="10"/>
  <c r="J242" i="10"/>
  <c r="J208" i="10"/>
  <c r="BK173" i="10"/>
  <c r="BK323" i="11"/>
  <c r="J291" i="11"/>
  <c r="BK251" i="11"/>
  <c r="J227" i="11"/>
  <c r="BK198" i="11"/>
  <c r="J162" i="11"/>
  <c r="J326" i="11"/>
  <c r="J198" i="11"/>
  <c r="J355" i="11"/>
  <c r="J313" i="11"/>
  <c r="J286" i="11"/>
  <c r="J255" i="11"/>
  <c r="BK221" i="11"/>
  <c r="BK191" i="11"/>
  <c r="J157" i="11"/>
  <c r="BK370" i="11"/>
  <c r="BK347" i="11"/>
  <c r="J257" i="11"/>
  <c r="BK373" i="11"/>
  <c r="BK346" i="11"/>
  <c r="J309" i="11"/>
  <c r="BK286" i="11"/>
  <c r="BK263" i="11"/>
  <c r="BK228" i="11"/>
  <c r="J196" i="11"/>
  <c r="BK160" i="11"/>
  <c r="J146" i="11"/>
  <c r="BK227" i="11"/>
  <c r="BK281" i="11"/>
  <c r="J150" i="11"/>
  <c r="J221" i="11"/>
  <c r="J149" i="11"/>
  <c r="J500" i="12"/>
  <c r="J459" i="12"/>
  <c r="BK429" i="12"/>
  <c r="J403" i="12"/>
  <c r="BK369" i="12"/>
  <c r="BK343" i="12"/>
  <c r="J319" i="12"/>
  <c r="BK292" i="12"/>
  <c r="BK249" i="12"/>
  <c r="J217" i="12"/>
  <c r="BK184" i="12"/>
  <c r="BK160" i="12"/>
  <c r="J657" i="12"/>
  <c r="J610" i="12"/>
  <c r="BK541" i="12"/>
  <c r="J481" i="12"/>
  <c r="J439" i="12"/>
  <c r="BK400" i="12"/>
  <c r="J364" i="12"/>
  <c r="BK331" i="12"/>
  <c r="J302" i="12"/>
  <c r="BK273" i="12"/>
  <c r="J249" i="12"/>
  <c r="BK223" i="12"/>
  <c r="BK195" i="12"/>
  <c r="BK170" i="12"/>
  <c r="J654" i="12"/>
  <c r="BK633" i="12"/>
  <c r="J604" i="12"/>
  <c r="J563" i="12"/>
  <c r="J530" i="12"/>
  <c r="BK477" i="12"/>
  <c r="J389" i="12"/>
  <c r="BK328" i="12"/>
  <c r="BK267" i="12"/>
  <c r="BK237" i="12"/>
  <c r="J179" i="12"/>
  <c r="J676" i="12"/>
  <c r="BK654" i="12"/>
  <c r="BK631" i="12"/>
  <c r="BK618" i="12"/>
  <c r="J583" i="12"/>
  <c r="BK547" i="12"/>
  <c r="BK529" i="12"/>
  <c r="J510" i="12"/>
  <c r="J454" i="12"/>
  <c r="J308" i="12"/>
  <c r="J198" i="12"/>
  <c r="BK157" i="12"/>
  <c r="BK532" i="12"/>
  <c r="J384" i="12"/>
  <c r="BK318" i="12"/>
  <c r="BK161" i="12"/>
  <c r="J669" i="12"/>
  <c r="BK644" i="12"/>
  <c r="J618" i="12"/>
  <c r="BK589" i="12"/>
  <c r="BK548" i="12"/>
  <c r="J523" i="12"/>
  <c r="J496" i="12"/>
  <c r="J460" i="12"/>
  <c r="BK432" i="12"/>
  <c r="BK406" i="12"/>
  <c r="BK374" i="12"/>
  <c r="J332" i="12"/>
  <c r="BK319" i="12"/>
  <c r="BK301" i="12"/>
  <c r="J269" i="12"/>
  <c r="J239" i="12"/>
  <c r="J197" i="12"/>
  <c r="J170" i="12"/>
  <c r="J524" i="12"/>
  <c r="BK450" i="12"/>
  <c r="BK257" i="12"/>
  <c r="BK178" i="12"/>
  <c r="BK513" i="12"/>
  <c r="J440" i="12"/>
  <c r="J320" i="12"/>
  <c r="J219" i="12"/>
  <c r="BK150" i="13"/>
  <c r="BK166" i="13"/>
  <c r="J139" i="13"/>
  <c r="BK130" i="13"/>
  <c r="BK167" i="13"/>
  <c r="J155" i="13"/>
  <c r="BK141" i="13"/>
  <c r="BK129" i="13"/>
  <c r="J168" i="13"/>
  <c r="J157" i="13"/>
  <c r="BK148" i="13"/>
  <c r="J138" i="13"/>
  <c r="BK155" i="13"/>
  <c r="BK134" i="13"/>
  <c r="J742" i="14"/>
  <c r="BK725" i="14"/>
  <c r="BK712" i="14"/>
  <c r="BK702" i="14"/>
  <c r="J690" i="14"/>
  <c r="BK686" i="14"/>
  <c r="BK677" i="14"/>
  <c r="J675" i="14"/>
  <c r="BK666" i="14"/>
  <c r="BK652" i="14"/>
  <c r="J633" i="14"/>
  <c r="J621" i="14"/>
  <c r="BK614" i="14"/>
  <c r="BK600" i="14"/>
  <c r="BK595" i="14"/>
  <c r="BK590" i="14"/>
  <c r="J586" i="14"/>
  <c r="J549" i="14"/>
  <c r="J541" i="14"/>
  <c r="J510" i="14"/>
  <c r="BK496" i="14"/>
  <c r="J490" i="14"/>
  <c r="BK478" i="14"/>
  <c r="BK452" i="14"/>
  <c r="BK435" i="14"/>
  <c r="BK426" i="14"/>
  <c r="J415" i="14"/>
  <c r="BK410" i="14"/>
  <c r="BK401" i="14"/>
  <c r="BK396" i="14"/>
  <c r="BK386" i="14"/>
  <c r="J376" i="14"/>
  <c r="BK365" i="14"/>
  <c r="J350" i="14"/>
  <c r="J338" i="14"/>
  <c r="J325" i="14"/>
  <c r="BK315" i="14"/>
  <c r="J297" i="14"/>
  <c r="BK272" i="14"/>
  <c r="J244" i="14"/>
  <c r="BK223" i="14"/>
  <c r="BK169" i="14"/>
  <c r="J737" i="14"/>
  <c r="BK728" i="14"/>
  <c r="J707" i="14"/>
  <c r="J680" i="14"/>
  <c r="J650" i="14"/>
  <c r="BK636" i="14"/>
  <c r="J623" i="14"/>
  <c r="J590" i="14"/>
  <c r="BK579" i="14"/>
  <c r="J562" i="14"/>
  <c r="BK531" i="14"/>
  <c r="BK503" i="14"/>
  <c r="J472" i="14"/>
  <c r="J443" i="14"/>
  <c r="BK408" i="14"/>
  <c r="BK380" i="14"/>
  <c r="J362" i="14"/>
  <c r="J331" i="14"/>
  <c r="BK317" i="14"/>
  <c r="J301" i="14"/>
  <c r="BK275" i="14"/>
  <c r="J245" i="14"/>
  <c r="J219" i="14"/>
  <c r="J205" i="14"/>
  <c r="BK184" i="14"/>
  <c r="BK166" i="14"/>
  <c r="J643" i="14"/>
  <c r="J487" i="14"/>
  <c r="J288" i="14"/>
  <c r="BK730" i="14"/>
  <c r="BK711" i="14"/>
  <c r="BK685" i="14"/>
  <c r="BK646" i="14"/>
  <c r="J627" i="14"/>
  <c r="BK610" i="14"/>
  <c r="BK587" i="14"/>
  <c r="BK547" i="14"/>
  <c r="J498" i="14"/>
  <c r="J466" i="14"/>
  <c r="BK433" i="14"/>
  <c r="J413" i="14"/>
  <c r="BK394" i="14"/>
  <c r="J360" i="14"/>
  <c r="BK351" i="14"/>
  <c r="J340" i="14"/>
  <c r="BK327" i="14"/>
  <c r="J298" i="14"/>
  <c r="J293" i="14"/>
  <c r="J279" i="14"/>
  <c r="J263" i="14"/>
  <c r="BK247" i="14"/>
  <c r="BK238" i="14"/>
  <c r="BK228" i="14"/>
  <c r="J194" i="14"/>
  <c r="BK185" i="14"/>
  <c r="J170" i="14"/>
  <c r="J662" i="14"/>
  <c r="J560" i="14"/>
  <c r="BK492" i="14"/>
  <c r="BK178" i="14"/>
  <c r="J610" i="14"/>
  <c r="BK530" i="14"/>
  <c r="J401" i="14"/>
  <c r="BK335" i="14"/>
  <c r="BK738" i="14"/>
  <c r="J720" i="14"/>
  <c r="J709" i="14"/>
  <c r="BK694" i="14"/>
  <c r="J678" i="14"/>
  <c r="BK659" i="14"/>
  <c r="J641" i="14"/>
  <c r="BK629" i="14"/>
  <c r="J614" i="14"/>
  <c r="BK592" i="14"/>
  <c r="BK578" i="14"/>
  <c r="BK568" i="14"/>
  <c r="BK556" i="14"/>
  <c r="J548" i="14"/>
  <c r="BK532" i="14"/>
  <c r="BK518" i="14"/>
  <c r="BK504" i="14"/>
  <c r="J486" i="14"/>
  <c r="BK467" i="14"/>
  <c r="J449" i="14"/>
  <c r="J430" i="14"/>
  <c r="J418" i="14"/>
  <c r="BK400" i="14"/>
  <c r="J386" i="14"/>
  <c r="BK376" i="14"/>
  <c r="BK363" i="14"/>
  <c r="J351" i="14"/>
  <c r="BK334" i="14"/>
  <c r="J321" i="14"/>
  <c r="J315" i="14"/>
  <c r="BK311" i="14"/>
  <c r="J306" i="14"/>
  <c r="BK288" i="14"/>
  <c r="BK279" i="14"/>
  <c r="J269" i="14"/>
  <c r="BK255" i="14"/>
  <c r="BK234" i="14"/>
  <c r="J226" i="14"/>
  <c r="J217" i="14"/>
  <c r="J200" i="14"/>
  <c r="J183" i="14"/>
  <c r="BK176" i="14"/>
  <c r="J165" i="14"/>
  <c r="J565" i="14"/>
  <c r="J494" i="14"/>
  <c r="J393" i="14"/>
  <c r="BK368" i="14"/>
  <c r="BK297" i="14"/>
  <c r="J270" i="14"/>
  <c r="BK202" i="14"/>
  <c r="J284" i="15"/>
  <c r="J228" i="15"/>
  <c r="J194" i="15"/>
  <c r="BK140" i="15"/>
  <c r="BK265" i="15"/>
  <c r="J230" i="15"/>
  <c r="BK284" i="15"/>
  <c r="BK275" i="15"/>
  <c r="J268" i="15"/>
  <c r="BK258" i="15"/>
  <c r="J250" i="15"/>
  <c r="J221" i="15"/>
  <c r="J207" i="15"/>
  <c r="BK194" i="15"/>
  <c r="J183" i="15"/>
  <c r="BK165" i="15"/>
  <c r="BK153" i="15"/>
  <c r="BK135" i="15"/>
  <c r="BK215" i="15"/>
  <c r="BK148" i="15"/>
  <c r="BK257" i="15"/>
  <c r="BK251" i="15"/>
  <c r="J232" i="15"/>
  <c r="BK220" i="15"/>
  <c r="J210" i="15"/>
  <c r="BK195" i="15"/>
  <c r="BK181" i="15"/>
  <c r="J173" i="15"/>
  <c r="J165" i="15"/>
  <c r="J151" i="15"/>
  <c r="BK143" i="15"/>
  <c r="J191" i="15"/>
  <c r="BK282" i="15"/>
  <c r="J257" i="15"/>
  <c r="J249" i="15"/>
  <c r="BK240" i="15"/>
  <c r="BK192" i="15"/>
  <c r="J168" i="15"/>
  <c r="J147" i="15"/>
  <c r="BK133" i="15"/>
  <c r="J220" i="15"/>
  <c r="J164" i="15"/>
  <c r="J178" i="16"/>
  <c r="BK188" i="16"/>
  <c r="J154" i="16"/>
  <c r="J134" i="16"/>
  <c r="BK173" i="16"/>
  <c r="J167" i="16"/>
  <c r="J158" i="16"/>
  <c r="J191" i="16"/>
  <c r="BK180" i="16"/>
  <c r="J157" i="16"/>
  <c r="BK134" i="16"/>
  <c r="BK194" i="16"/>
  <c r="BK185" i="16"/>
  <c r="BK165" i="16"/>
  <c r="BK153" i="16"/>
  <c r="BK139" i="16"/>
  <c r="BK147" i="16"/>
  <c r="J186" i="16"/>
  <c r="BK178" i="16"/>
  <c r="J164" i="16"/>
  <c r="BK145" i="16"/>
  <c r="J161" i="17"/>
  <c r="J206" i="17"/>
  <c r="BK187" i="17"/>
  <c r="J142" i="17"/>
  <c r="J225" i="17"/>
  <c r="BK218" i="17"/>
  <c r="J210" i="17"/>
  <c r="BK196" i="17"/>
  <c r="BK180" i="17"/>
  <c r="J172" i="17"/>
  <c r="J153" i="17"/>
  <c r="J140" i="17"/>
  <c r="J133" i="17"/>
  <c r="BK222" i="17"/>
  <c r="J202" i="17"/>
  <c r="BK159" i="17"/>
  <c r="BK236" i="17"/>
  <c r="BK228" i="17"/>
  <c r="BK220" i="17"/>
  <c r="BK213" i="17"/>
  <c r="J203" i="17"/>
  <c r="BK194" i="17"/>
  <c r="J179" i="17"/>
  <c r="J169" i="17"/>
  <c r="J147" i="17"/>
  <c r="J136" i="17"/>
  <c r="J222" i="17"/>
  <c r="BK147" i="17"/>
  <c r="BK141" i="17"/>
  <c r="BK214" i="17"/>
  <c r="J193" i="17"/>
  <c r="BK188" i="17"/>
  <c r="J170" i="17"/>
  <c r="BK158" i="17"/>
  <c r="J135" i="17"/>
  <c r="BK154" i="18"/>
  <c r="BK141" i="18"/>
  <c r="J189" i="18"/>
  <c r="J174" i="18"/>
  <c r="BK157" i="18"/>
  <c r="BK136" i="18"/>
  <c r="BK181" i="18"/>
  <c r="BK150" i="18"/>
  <c r="BK131" i="18"/>
  <c r="J164" i="18"/>
  <c r="BK147" i="18"/>
  <c r="J134" i="18"/>
  <c r="J187" i="18"/>
  <c r="J156" i="18"/>
  <c r="J165" i="18"/>
  <c r="BK185" i="18"/>
  <c r="BK194" i="18"/>
  <c r="BK186" i="18"/>
  <c r="J168" i="18"/>
  <c r="BK151" i="18"/>
  <c r="BK139" i="18"/>
  <c r="BK153" i="19"/>
  <c r="BK141" i="19"/>
  <c r="BK158" i="19"/>
  <c r="J149" i="19"/>
  <c r="J138" i="19"/>
  <c r="BK160" i="19"/>
  <c r="BK131" i="19"/>
  <c r="J156" i="19"/>
  <c r="J139" i="19"/>
  <c r="J136" i="19"/>
  <c r="BK134" i="20"/>
  <c r="BK198" i="20"/>
  <c r="BK140" i="20"/>
  <c r="J148" i="20"/>
  <c r="J191" i="20"/>
  <c r="J158" i="20"/>
  <c r="J210" i="20"/>
  <c r="BK189" i="20"/>
  <c r="J178" i="20"/>
  <c r="J165" i="20"/>
  <c r="BK147" i="20"/>
  <c r="J136" i="20"/>
  <c r="J132" i="20"/>
  <c r="BK167" i="20"/>
  <c r="BK212" i="20"/>
  <c r="BK200" i="20"/>
  <c r="J186" i="20"/>
  <c r="BK163" i="20"/>
  <c r="J146" i="20"/>
  <c r="BK219" i="20"/>
  <c r="BK203" i="20"/>
  <c r="BK186" i="20"/>
  <c r="BK178" i="20"/>
  <c r="J143" i="20"/>
  <c r="J172" i="21"/>
  <c r="BK198" i="21"/>
  <c r="BK205" i="21"/>
  <c r="J183" i="21"/>
  <c r="J174" i="21"/>
  <c r="BK161" i="21"/>
  <c r="J144" i="21"/>
  <c r="J133" i="21"/>
  <c r="J127" i="21"/>
  <c r="J203" i="21"/>
  <c r="BK180" i="21"/>
  <c r="BK169" i="21"/>
  <c r="J157" i="21"/>
  <c r="J141" i="21"/>
  <c r="J190" i="21"/>
  <c r="J137" i="21"/>
  <c r="J155" i="21"/>
  <c r="BK212" i="21"/>
  <c r="J182" i="21"/>
  <c r="J143" i="21"/>
  <c r="J214" i="21"/>
  <c r="J208" i="21"/>
  <c r="J194" i="21"/>
  <c r="BK187" i="21"/>
  <c r="BK172" i="21"/>
  <c r="J164" i="21"/>
  <c r="J149" i="21"/>
  <c r="J130" i="21"/>
  <c r="BK175" i="22"/>
  <c r="J244" i="22"/>
  <c r="BK200" i="22"/>
  <c r="J178" i="22"/>
  <c r="BK136" i="22"/>
  <c r="BK131" i="22"/>
  <c r="J237" i="22"/>
  <c r="BK225" i="22"/>
  <c r="J216" i="22"/>
  <c r="BK202" i="22"/>
  <c r="BK179" i="22"/>
  <c r="J169" i="22"/>
  <c r="J157" i="22"/>
  <c r="BK137" i="22"/>
  <c r="J184" i="22"/>
  <c r="J246" i="22"/>
  <c r="BK233" i="22"/>
  <c r="BK226" i="22"/>
  <c r="J202" i="22"/>
  <c r="J186" i="22"/>
  <c r="J167" i="22"/>
  <c r="BK152" i="22"/>
  <c r="J137" i="22"/>
  <c r="J230" i="22"/>
  <c r="BK168" i="22"/>
  <c r="BK212" i="22"/>
  <c r="BK145" i="22"/>
  <c r="J240" i="22"/>
  <c r="BK227" i="22"/>
  <c r="J212" i="22"/>
  <c r="BK199" i="22"/>
  <c r="J194" i="22"/>
  <c r="J174" i="22"/>
  <c r="J166" i="22"/>
  <c r="BK150" i="22"/>
  <c r="BK140" i="22"/>
  <c r="BK129" i="22"/>
  <c r="BK171" i="23"/>
  <c r="J153" i="23"/>
  <c r="J144" i="23"/>
  <c r="BK126" i="23"/>
  <c r="BK134" i="23"/>
  <c r="BK160" i="23"/>
  <c r="J146" i="23"/>
  <c r="BK131" i="23"/>
  <c r="J156" i="23"/>
  <c r="BK169" i="23"/>
  <c r="BK157" i="23"/>
  <c r="BK143" i="23"/>
  <c r="J130" i="23"/>
  <c r="J123" i="23"/>
  <c r="BK174" i="24"/>
  <c r="BK186" i="24"/>
  <c r="BK175" i="24"/>
  <c r="BK155" i="24"/>
  <c r="J137" i="24"/>
  <c r="J184" i="24"/>
  <c r="J162" i="24"/>
  <c r="BK146" i="24"/>
  <c r="J177" i="24"/>
  <c r="J170" i="24"/>
  <c r="BK133" i="24"/>
  <c r="J181" i="24"/>
  <c r="BK173" i="24"/>
  <c r="J152" i="24"/>
  <c r="J140" i="24"/>
  <c r="BK152" i="25"/>
  <c r="J137" i="25"/>
  <c r="J155" i="25"/>
  <c r="BK156" i="25"/>
  <c r="J135" i="25"/>
  <c r="J140" i="25"/>
  <c r="BK148" i="25"/>
  <c r="J138" i="25"/>
  <c r="J144" i="26"/>
  <c r="J161" i="26"/>
  <c r="J151" i="26"/>
  <c r="J140" i="26"/>
  <c r="J127" i="26"/>
  <c r="BK163" i="26"/>
  <c r="BK158" i="26"/>
  <c r="J136" i="26"/>
  <c r="BK126" i="26"/>
  <c r="J168" i="26"/>
  <c r="BK152" i="26"/>
  <c r="J131" i="26"/>
  <c r="BK169" i="26"/>
  <c r="J129" i="26"/>
  <c r="BK242" i="2"/>
  <c r="J217" i="2"/>
  <c r="J183" i="2"/>
  <c r="BK239" i="2"/>
  <c r="BK173" i="2"/>
  <c r="BK153" i="2"/>
  <c r="J276" i="2"/>
  <c r="J249" i="2"/>
  <c r="J232" i="2"/>
  <c r="J224" i="2"/>
  <c r="J210" i="2"/>
  <c r="J179" i="2"/>
  <c r="J163" i="2"/>
  <c r="BK156" i="2"/>
  <c r="BK147" i="2"/>
  <c r="J172" i="2"/>
  <c r="J277" i="2"/>
  <c r="BK272" i="2"/>
  <c r="BK249" i="2"/>
  <c r="BK235" i="2"/>
  <c r="J227" i="2"/>
  <c r="J219" i="2"/>
  <c r="BK202" i="2"/>
  <c r="BK179" i="2"/>
  <c r="BK158" i="2"/>
  <c r="J147" i="2"/>
  <c r="J192" i="2"/>
  <c r="BK206" i="2"/>
  <c r="J280" i="2"/>
  <c r="J250" i="2"/>
  <c r="BK243" i="2"/>
  <c r="J236" i="2"/>
  <c r="J216" i="2"/>
  <c r="BK210" i="2"/>
  <c r="BK200" i="2"/>
  <c r="J174" i="2"/>
  <c r="J162" i="2"/>
  <c r="J143" i="3"/>
  <c r="BK155" i="3"/>
  <c r="J160" i="3"/>
  <c r="J153" i="3"/>
  <c r="J146" i="3"/>
  <c r="BK136" i="3"/>
  <c r="J165" i="3"/>
  <c r="J151" i="3"/>
  <c r="J126" i="4"/>
  <c r="BK129" i="4"/>
  <c r="BK127" i="4"/>
  <c r="J126" i="5"/>
  <c r="BK128" i="5"/>
  <c r="J127" i="6"/>
  <c r="BK165" i="7"/>
  <c r="J131" i="7"/>
  <c r="J159" i="7"/>
  <c r="BK134" i="7"/>
  <c r="BK147" i="7"/>
  <c r="BK900" i="8"/>
  <c r="J883" i="8"/>
  <c r="J866" i="8"/>
  <c r="BK852" i="8"/>
  <c r="J823" i="8"/>
  <c r="BK811" i="8"/>
  <c r="J792" i="8"/>
  <c r="J772" i="8"/>
  <c r="BK731" i="8"/>
  <c r="J723" i="8"/>
  <c r="J713" i="8"/>
  <c r="J701" i="8"/>
  <c r="J673" i="8"/>
  <c r="BK656" i="8"/>
  <c r="J639" i="8"/>
  <c r="J632" i="8"/>
  <c r="J611" i="8"/>
  <c r="J577" i="8"/>
  <c r="BK559" i="8"/>
  <c r="J540" i="8"/>
  <c r="BK505" i="8"/>
  <c r="J495" i="8"/>
  <c r="J474" i="8"/>
  <c r="J453" i="8"/>
  <c r="BK438" i="8"/>
  <c r="J401" i="8"/>
  <c r="BK378" i="8"/>
  <c r="J356" i="8"/>
  <c r="J329" i="8"/>
  <c r="BK317" i="8"/>
  <c r="BK306" i="8"/>
  <c r="BK288" i="8"/>
  <c r="J275" i="8"/>
  <c r="J263" i="8"/>
  <c r="J858" i="8"/>
  <c r="J767" i="8"/>
  <c r="J711" i="8"/>
  <c r="J615" i="8"/>
  <c r="J520" i="8"/>
  <c r="BK424" i="8"/>
  <c r="BK342" i="8"/>
  <c r="BK227" i="8"/>
  <c r="J189" i="8"/>
  <c r="J905" i="8"/>
  <c r="J850" i="8"/>
  <c r="J819" i="8"/>
  <c r="J788" i="8"/>
  <c r="BK760" i="8"/>
  <c r="J731" i="8"/>
  <c r="BK703" i="8"/>
  <c r="BK692" i="8"/>
  <c r="BK667" i="8"/>
  <c r="BK648" i="8"/>
  <c r="J631" i="8"/>
  <c r="BK604" i="8"/>
  <c r="BK590" i="8"/>
  <c r="BK579" i="8"/>
  <c r="J566" i="8"/>
  <c r="J556" i="8"/>
  <c r="J538" i="8"/>
  <c r="J521" i="8"/>
  <c r="J510" i="8"/>
  <c r="J485" i="8"/>
  <c r="J470" i="8"/>
  <c r="J452" i="8"/>
  <c r="J436" i="8"/>
  <c r="J420" i="8"/>
  <c r="BK412" i="8"/>
  <c r="J404" i="8"/>
  <c r="J381" i="8"/>
  <c r="J368" i="8"/>
  <c r="J349" i="8"/>
  <c r="J327" i="8"/>
  <c r="BK308" i="8"/>
  <c r="J304" i="8"/>
  <c r="BK296" i="8"/>
  <c r="J283" i="8"/>
  <c r="BK273" i="8"/>
  <c r="BK255" i="8"/>
  <c r="J234" i="8"/>
  <c r="BK206" i="8"/>
  <c r="BK186" i="8"/>
  <c r="BK166" i="8"/>
  <c r="BK807" i="8"/>
  <c r="BK775" i="8"/>
  <c r="J732" i="8"/>
  <c r="BK694" i="8"/>
  <c r="BK670" i="8"/>
  <c r="BK637" i="8"/>
  <c r="J600" i="8"/>
  <c r="BK582" i="8"/>
  <c r="J537" i="8"/>
  <c r="J502" i="8"/>
  <c r="BK486" i="8"/>
  <c r="J460" i="8"/>
  <c r="J414" i="8"/>
  <c r="BK371" i="8"/>
  <c r="J351" i="8"/>
  <c r="BK319" i="8"/>
  <c r="J287" i="8"/>
  <c r="BK261" i="8"/>
  <c r="BK164" i="8"/>
  <c r="BK919" i="8"/>
  <c r="J904" i="8"/>
  <c r="BK883" i="8"/>
  <c r="J876" i="8"/>
  <c r="BK861" i="8"/>
  <c r="J829" i="8"/>
  <c r="BK805" i="8"/>
  <c r="BK783" i="8"/>
  <c r="BK770" i="8"/>
  <c r="BK757" i="8"/>
  <c r="J751" i="8"/>
  <c r="BK649" i="8"/>
  <c r="J597" i="8"/>
  <c r="BK488" i="8"/>
  <c r="J405" i="8"/>
  <c r="BK348" i="8"/>
  <c r="BK260" i="8"/>
  <c r="BK193" i="8"/>
  <c r="J919" i="8"/>
  <c r="BK909" i="8"/>
  <c r="J892" i="8"/>
  <c r="BK876" i="8"/>
  <c r="J862" i="8"/>
  <c r="BK849" i="8"/>
  <c r="J836" i="8"/>
  <c r="BK826" i="8"/>
  <c r="BK810" i="8"/>
  <c r="J797" i="8"/>
  <c r="BK779" i="8"/>
  <c r="J768" i="8"/>
  <c r="BK761" i="8"/>
  <c r="J749" i="8"/>
  <c r="J728" i="8"/>
  <c r="BK718" i="8"/>
  <c r="BK696" i="8"/>
  <c r="J681" i="8"/>
  <c r="J664" i="8"/>
  <c r="J644" i="8"/>
  <c r="J627" i="8"/>
  <c r="BK606" i="8"/>
  <c r="J592" i="8"/>
  <c r="BK575" i="8"/>
  <c r="J559" i="8"/>
  <c r="J548" i="8"/>
  <c r="BK534" i="8"/>
  <c r="J524" i="8"/>
  <c r="BK512" i="8"/>
  <c r="BK496" i="8"/>
  <c r="BK481" i="8"/>
  <c r="J466" i="8"/>
  <c r="J450" i="8"/>
  <c r="J437" i="8"/>
  <c r="BK420" i="8"/>
  <c r="J409" i="8"/>
  <c r="BK402" i="8"/>
  <c r="BK390" i="8"/>
  <c r="J370" i="8"/>
  <c r="J354" i="8"/>
  <c r="BK331" i="8"/>
  <c r="J306" i="8"/>
  <c r="BK293" i="8"/>
  <c r="BK284" i="8"/>
  <c r="J262" i="8"/>
  <c r="J248" i="8"/>
  <c r="J228" i="8"/>
  <c r="J223" i="8"/>
  <c r="BK214" i="8"/>
  <c r="BK204" i="8"/>
  <c r="J168" i="8"/>
  <c r="J868" i="8"/>
  <c r="BK608" i="8"/>
  <c r="J494" i="8"/>
  <c r="BK383" i="8"/>
  <c r="J324" i="8"/>
  <c r="BK239" i="8"/>
  <c r="J214" i="8"/>
  <c r="J200" i="8"/>
  <c r="BK181" i="8"/>
  <c r="BK176" i="8"/>
  <c r="J160" i="8"/>
  <c r="BK837" i="8"/>
  <c r="BK679" i="8"/>
  <c r="BK588" i="8"/>
  <c r="BK548" i="8"/>
  <c r="J473" i="8"/>
  <c r="J386" i="8"/>
  <c r="BK322" i="8"/>
  <c r="BK265" i="8"/>
  <c r="J233" i="8"/>
  <c r="J215" i="8"/>
  <c r="J179" i="8"/>
  <c r="J173" i="8"/>
  <c r="BK461" i="9"/>
  <c r="BK403" i="9"/>
  <c r="BK363" i="9"/>
  <c r="J320" i="9"/>
  <c r="BK253" i="9"/>
  <c r="J201" i="9"/>
  <c r="BK480" i="9"/>
  <c r="J471" i="9"/>
  <c r="J447" i="9"/>
  <c r="J439" i="9"/>
  <c r="BK419" i="9"/>
  <c r="BK393" i="9"/>
  <c r="J379" i="9"/>
  <c r="J369" i="9"/>
  <c r="J357" i="9"/>
  <c r="BK338" i="9"/>
  <c r="J314" i="9"/>
  <c r="J305" i="9"/>
  <c r="BK286" i="9"/>
  <c r="J274" i="9"/>
  <c r="J256" i="9"/>
  <c r="J241" i="9"/>
  <c r="BK214" i="9"/>
  <c r="BK202" i="9"/>
  <c r="J189" i="9"/>
  <c r="J154" i="9"/>
  <c r="J454" i="9"/>
  <c r="J389" i="9"/>
  <c r="J281" i="9"/>
  <c r="BK181" i="9"/>
  <c r="BK441" i="9"/>
  <c r="J386" i="9"/>
  <c r="BK295" i="9"/>
  <c r="J175" i="9"/>
  <c r="BK376" i="9"/>
  <c r="BK303" i="9"/>
  <c r="BK249" i="9"/>
  <c r="BK162" i="9"/>
  <c r="J486" i="9"/>
  <c r="BK474" i="9"/>
  <c r="BK437" i="9"/>
  <c r="J426" i="9"/>
  <c r="J416" i="9"/>
  <c r="BK396" i="9"/>
  <c r="BK372" i="9"/>
  <c r="J358" i="9"/>
  <c r="BK339" i="9"/>
  <c r="BK331" i="9"/>
  <c r="BK314" i="9"/>
  <c r="J272" i="9"/>
  <c r="BK230" i="9"/>
  <c r="BK186" i="9"/>
  <c r="BK151" i="9"/>
  <c r="J491" i="9"/>
  <c r="J467" i="9"/>
  <c r="J453" i="9"/>
  <c r="J445" i="9"/>
  <c r="J435" i="9"/>
  <c r="BK424" i="9"/>
  <c r="J414" i="9"/>
  <c r="J393" i="9"/>
  <c r="BK373" i="9"/>
  <c r="BK367" i="9"/>
  <c r="J353" i="9"/>
  <c r="BK340" i="9"/>
  <c r="BK326" i="9"/>
  <c r="BK310" i="9"/>
  <c r="J300" i="9"/>
  <c r="J293" i="9"/>
  <c r="J283" i="9"/>
  <c r="BK273" i="9"/>
  <c r="J255" i="9"/>
  <c r="J229" i="9"/>
  <c r="BK217" i="9"/>
  <c r="BK205" i="9"/>
  <c r="BK192" i="9"/>
  <c r="BK172" i="9"/>
  <c r="BK143" i="9"/>
  <c r="BK438" i="9"/>
  <c r="J374" i="9"/>
  <c r="J332" i="9"/>
  <c r="BK296" i="9"/>
  <c r="BK282" i="9"/>
  <c r="BK262" i="9"/>
  <c r="BK251" i="9"/>
  <c r="J236" i="9"/>
  <c r="J211" i="9"/>
  <c r="BK203" i="9"/>
  <c r="J192" i="9"/>
  <c r="BK179" i="9"/>
  <c r="BK159" i="9"/>
  <c r="J146" i="9"/>
  <c r="J710" i="10"/>
  <c r="BK617" i="10"/>
  <c r="J565" i="10"/>
  <c r="BK516" i="10"/>
  <c r="J468" i="10"/>
  <c r="J363" i="10"/>
  <c r="J207" i="10"/>
  <c r="BK725" i="10"/>
  <c r="J695" i="10"/>
  <c r="BK654" i="10"/>
  <c r="BK640" i="10"/>
  <c r="J609" i="10"/>
  <c r="J564" i="10"/>
  <c r="J554" i="10"/>
  <c r="J544" i="10"/>
  <c r="BK531" i="10"/>
  <c r="BK505" i="10"/>
  <c r="BK494" i="10"/>
  <c r="BK295" i="10"/>
  <c r="J278" i="10"/>
  <c r="BK266" i="10"/>
  <c r="J253" i="10"/>
  <c r="J240" i="10"/>
  <c r="J156" i="10"/>
  <c r="BK803" i="10"/>
  <c r="J790" i="10"/>
  <c r="J780" i="10"/>
  <c r="J762" i="10"/>
  <c r="BK746" i="10"/>
  <c r="J697" i="10"/>
  <c r="J663" i="10"/>
  <c r="BK615" i="10"/>
  <c r="BK519" i="10"/>
  <c r="J415" i="10"/>
  <c r="BK284" i="10"/>
  <c r="BK212" i="10"/>
  <c r="J194" i="10"/>
  <c r="J186" i="10"/>
  <c r="J167" i="10"/>
  <c r="BK721" i="10"/>
  <c r="BK688" i="10"/>
  <c r="J673" i="10"/>
  <c r="BK657" i="10"/>
  <c r="J639" i="10"/>
  <c r="J625" i="10"/>
  <c r="BK598" i="10"/>
  <c r="BK591" i="10"/>
  <c r="J570" i="10"/>
  <c r="J560" i="10"/>
  <c r="J539" i="10"/>
  <c r="BK517" i="10"/>
  <c r="J498" i="10"/>
  <c r="BK483" i="10"/>
  <c r="J465" i="10"/>
  <c r="BK454" i="10"/>
  <c r="BK433" i="10"/>
  <c r="J422" i="10"/>
  <c r="J405" i="10"/>
  <c r="BK395" i="10"/>
  <c r="J365" i="10"/>
  <c r="J355" i="10"/>
  <c r="BK347" i="10"/>
  <c r="J322" i="10"/>
  <c r="BK312" i="10"/>
  <c r="J295" i="10"/>
  <c r="BK281" i="10"/>
  <c r="BK269" i="10"/>
  <c r="BK253" i="10"/>
  <c r="J232" i="10"/>
  <c r="BK205" i="10"/>
  <c r="BK798" i="10"/>
  <c r="J782" i="10"/>
  <c r="BK745" i="10"/>
  <c r="BK717" i="10"/>
  <c r="J702" i="10"/>
  <c r="J690" i="10"/>
  <c r="BK681" i="10"/>
  <c r="J655" i="10"/>
  <c r="J634" i="10"/>
  <c r="BK618" i="10"/>
  <c r="J593" i="10"/>
  <c r="J577" i="10"/>
  <c r="BK534" i="10"/>
  <c r="J472" i="10"/>
  <c r="J449" i="10"/>
  <c r="BK391" i="10"/>
  <c r="BK370" i="10"/>
  <c r="J345" i="10"/>
  <c r="BK307" i="10"/>
  <c r="BK264" i="10"/>
  <c r="BK207" i="10"/>
  <c r="BK164" i="10"/>
  <c r="J654" i="10"/>
  <c r="BK589" i="10"/>
  <c r="BK465" i="10"/>
  <c r="J423" i="10"/>
  <c r="J366" i="10"/>
  <c r="J324" i="10"/>
  <c r="BK257" i="10"/>
  <c r="J217" i="10"/>
  <c r="J200" i="10"/>
  <c r="J183" i="10"/>
  <c r="BK167" i="10"/>
  <c r="BK158" i="10"/>
  <c r="J783" i="10"/>
  <c r="BK772" i="10"/>
  <c r="J751" i="10"/>
  <c r="J738" i="10"/>
  <c r="J726" i="10"/>
  <c r="BK652" i="10"/>
  <c r="J521" i="10"/>
  <c r="BK359" i="10"/>
  <c r="J264" i="10"/>
  <c r="BK170" i="10"/>
  <c r="BK820" i="10"/>
  <c r="BK815" i="10"/>
  <c r="BK808" i="10"/>
  <c r="BK790" i="10"/>
  <c r="BK783" i="10"/>
  <c r="BK771" i="10"/>
  <c r="J744" i="10"/>
  <c r="BK738" i="10"/>
  <c r="J727" i="10"/>
  <c r="BK714" i="10"/>
  <c r="J708" i="10"/>
  <c r="BK695" i="10"/>
  <c r="BK684" i="10"/>
  <c r="BK668" i="10"/>
  <c r="BK645" i="10"/>
  <c r="BK611" i="10"/>
  <c r="BK603" i="10"/>
  <c r="BK585" i="10"/>
  <c r="BK573" i="10"/>
  <c r="J563" i="10"/>
  <c r="J545" i="10"/>
  <c r="J524" i="10"/>
  <c r="J515" i="10"/>
  <c r="BK491" i="10"/>
  <c r="BK475" i="10"/>
  <c r="BK461" i="10"/>
  <c r="BK434" i="10"/>
  <c r="BK415" i="10"/>
  <c r="J404" i="10"/>
  <c r="J390" i="10"/>
  <c r="J382" i="10"/>
  <c r="J367" i="10"/>
  <c r="J339" i="10"/>
  <c r="BK326" i="10"/>
  <c r="BK306" i="10"/>
  <c r="J292" i="10"/>
  <c r="BK268" i="10"/>
  <c r="J245" i="10"/>
  <c r="BK231" i="10"/>
  <c r="BK216" i="10"/>
  <c r="J195" i="10"/>
  <c r="BK187" i="10"/>
  <c r="BK171" i="10"/>
  <c r="BK314" i="11"/>
  <c r="J307" i="11"/>
  <c r="BK285" i="11"/>
  <c r="BK272" i="11"/>
  <c r="J249" i="11"/>
  <c r="BK224" i="11"/>
  <c r="BK207" i="11"/>
  <c r="J192" i="11"/>
  <c r="BK172" i="11"/>
  <c r="BK144" i="11"/>
  <c r="J367" i="11"/>
  <c r="J334" i="11"/>
  <c r="BK226" i="11"/>
  <c r="BK156" i="11"/>
  <c r="J370" i="11"/>
  <c r="BK341" i="11"/>
  <c r="BK321" i="11"/>
  <c r="BK303" i="11"/>
  <c r="J292" i="11"/>
  <c r="J280" i="11"/>
  <c r="J265" i="11"/>
  <c r="BK246" i="11"/>
  <c r="BK235" i="11"/>
  <c r="BK208" i="11"/>
  <c r="J194" i="11"/>
  <c r="BK169" i="11"/>
  <c r="J151" i="11"/>
  <c r="J141" i="11"/>
  <c r="J358" i="11"/>
  <c r="J345" i="11"/>
  <c r="J330" i="11"/>
  <c r="BK240" i="11"/>
  <c r="BK170" i="11"/>
  <c r="J366" i="11"/>
  <c r="J350" i="11"/>
  <c r="BK326" i="11"/>
  <c r="BK318" i="11"/>
  <c r="J299" i="11"/>
  <c r="BK273" i="11"/>
  <c r="J253" i="11"/>
  <c r="J245" i="11"/>
  <c r="J224" i="11"/>
  <c r="BK213" i="11"/>
  <c r="BK202" i="11"/>
  <c r="J185" i="11"/>
  <c r="J172" i="11"/>
  <c r="BK157" i="11"/>
  <c r="BK145" i="11"/>
  <c r="J300" i="11"/>
  <c r="J222" i="11"/>
  <c r="J272" i="11"/>
  <c r="BK192" i="11"/>
  <c r="BK287" i="11"/>
  <c r="J238" i="11"/>
  <c r="J202" i="11"/>
  <c r="J173" i="11"/>
  <c r="J571" i="12"/>
  <c r="BK504" i="12"/>
  <c r="BK479" i="12"/>
  <c r="BK449" i="12"/>
  <c r="BK431" i="12"/>
  <c r="BK416" i="12"/>
  <c r="J392" i="12"/>
  <c r="BK376" i="12"/>
  <c r="BK359" i="12"/>
  <c r="BK337" i="12"/>
  <c r="BK324" i="12"/>
  <c r="BK303" i="12"/>
  <c r="J281" i="12"/>
  <c r="BK264" i="12"/>
  <c r="J243" i="12"/>
  <c r="BK226" i="12"/>
  <c r="J205" i="12"/>
  <c r="J187" i="12"/>
  <c r="J173" i="12"/>
  <c r="BK151" i="12"/>
  <c r="BK667" i="12"/>
  <c r="BK634" i="12"/>
  <c r="BK600" i="12"/>
  <c r="BK569" i="12"/>
  <c r="J497" i="12"/>
  <c r="J489" i="12"/>
  <c r="J472" i="12"/>
  <c r="BK460" i="12"/>
  <c r="BK442" i="12"/>
  <c r="BK419" i="12"/>
  <c r="J405" i="12"/>
  <c r="BK391" i="12"/>
  <c r="J369" i="12"/>
  <c r="J349" i="12"/>
  <c r="BK334" i="12"/>
  <c r="J306" i="12"/>
  <c r="J290" i="12"/>
  <c r="BK282" i="12"/>
  <c r="J270" i="12"/>
  <c r="BK255" i="12"/>
  <c r="BK245" i="12"/>
  <c r="BK225" i="12"/>
  <c r="BK204" i="12"/>
  <c r="J192" i="12"/>
  <c r="J174" i="12"/>
  <c r="BK674" i="12"/>
  <c r="BK666" i="12"/>
  <c r="BK647" i="12"/>
  <c r="BK630" i="12"/>
  <c r="J620" i="12"/>
  <c r="BK601" i="12"/>
  <c r="BK585" i="12"/>
  <c r="J569" i="12"/>
  <c r="J547" i="12"/>
  <c r="J527" i="12"/>
  <c r="J507" i="12"/>
  <c r="BK488" i="12"/>
  <c r="BK438" i="12"/>
  <c r="BK405" i="12"/>
  <c r="J367" i="12"/>
  <c r="J355" i="12"/>
  <c r="J321" i="12"/>
  <c r="BK285" i="12"/>
  <c r="BK262" i="12"/>
  <c r="J236" i="12"/>
  <c r="J211" i="12"/>
  <c r="J171" i="12"/>
  <c r="BK155" i="12"/>
  <c r="J666" i="12"/>
  <c r="J655" i="12"/>
  <c r="J647" i="12"/>
  <c r="J637" i="12"/>
  <c r="J624" i="12"/>
  <c r="BK616" i="12"/>
  <c r="J600" i="12"/>
  <c r="BK586" i="12"/>
  <c r="J570" i="12"/>
  <c r="J549" i="12"/>
  <c r="BK537" i="12"/>
  <c r="J519" i="12"/>
  <c r="J509" i="12"/>
  <c r="J467" i="12"/>
  <c r="J448" i="12"/>
  <c r="J402" i="12"/>
  <c r="J375" i="12"/>
  <c r="J274" i="12"/>
  <c r="BK213" i="12"/>
  <c r="BK190" i="12"/>
  <c r="BK642" i="12"/>
  <c r="BK543" i="12"/>
  <c r="BK466" i="12"/>
  <c r="J370" i="12"/>
  <c r="BK342" i="12"/>
  <c r="BK306" i="12"/>
  <c r="BK202" i="12"/>
  <c r="J151" i="12"/>
  <c r="J659" i="12"/>
  <c r="BK635" i="12"/>
  <c r="BK619" i="12"/>
  <c r="BK598" i="12"/>
  <c r="J587" i="12"/>
  <c r="J564" i="12"/>
  <c r="J554" i="12"/>
  <c r="BK538" i="12"/>
  <c r="J522" i="12"/>
  <c r="BK506" i="12"/>
  <c r="J470" i="12"/>
  <c r="J445" i="12"/>
  <c r="J430" i="12"/>
  <c r="BK420" i="12"/>
  <c r="J408" i="12"/>
  <c r="BK397" i="12"/>
  <c r="BK378" i="12"/>
  <c r="J361" i="12"/>
  <c r="BK339" i="12"/>
  <c r="J326" i="12"/>
  <c r="J318" i="12"/>
  <c r="J294" i="12"/>
  <c r="BK270" i="12"/>
  <c r="J254" i="12"/>
  <c r="BK234" i="12"/>
  <c r="BK214" i="12"/>
  <c r="BK188" i="12"/>
  <c r="J145" i="12"/>
  <c r="BK556" i="12"/>
  <c r="J461" i="12"/>
  <c r="J409" i="12"/>
  <c r="BK291" i="12"/>
  <c r="BK235" i="12"/>
  <c r="BK640" i="12"/>
  <c r="BK581" i="12"/>
  <c r="BK509" i="12"/>
  <c r="J429" i="12"/>
  <c r="J329" i="12"/>
  <c r="BK284" i="12"/>
  <c r="BK221" i="12"/>
  <c r="J162" i="12"/>
  <c r="BK159" i="13"/>
  <c r="J137" i="13"/>
  <c r="J141" i="13"/>
  <c r="J162" i="13"/>
  <c r="BK264" i="14"/>
  <c r="J242" i="14"/>
  <c r="BK213" i="14"/>
  <c r="BK182" i="14"/>
  <c r="J740" i="14"/>
  <c r="J730" i="14"/>
  <c r="J714" i="14"/>
  <c r="BK693" i="14"/>
  <c r="J677" i="14"/>
  <c r="J656" i="14"/>
  <c r="J644" i="14"/>
  <c r="BK630" i="14"/>
  <c r="BK616" i="14"/>
  <c r="J602" i="14"/>
  <c r="BK574" i="14"/>
  <c r="J557" i="14"/>
  <c r="J543" i="14"/>
  <c r="BK520" i="14"/>
  <c r="J507" i="14"/>
  <c r="J488" i="14"/>
  <c r="J465" i="14"/>
  <c r="BK449" i="14"/>
  <c r="BK434" i="14"/>
  <c r="J417" i="14"/>
  <c r="J403" i="14"/>
  <c r="J388" i="14"/>
  <c r="J374" i="14"/>
  <c r="J359" i="14"/>
  <c r="J342" i="14"/>
  <c r="BK321" i="14"/>
  <c r="J310" i="14"/>
  <c r="BK299" i="14"/>
  <c r="J282" i="14"/>
  <c r="J264" i="14"/>
  <c r="J247" i="14"/>
  <c r="BK242" i="14"/>
  <c r="J221" i="14"/>
  <c r="BK207" i="14"/>
  <c r="BK194" i="14"/>
  <c r="J181" i="14"/>
  <c r="BK170" i="14"/>
  <c r="J722" i="14"/>
  <c r="J683" i="14"/>
  <c r="J630" i="14"/>
  <c r="BK517" i="14"/>
  <c r="J458" i="14"/>
  <c r="BK308" i="14"/>
  <c r="BK736" i="14"/>
  <c r="J731" i="14"/>
  <c r="BK714" i="14"/>
  <c r="J697" i="14"/>
  <c r="BK687" i="14"/>
  <c r="BK669" i="14"/>
  <c r="J661" i="14"/>
  <c r="J647" i="14"/>
  <c r="J635" i="14"/>
  <c r="BK623" i="14"/>
  <c r="J600" i="14"/>
  <c r="BK593" i="14"/>
  <c r="J566" i="14"/>
  <c r="BK549" i="14"/>
  <c r="J526" i="14"/>
  <c r="J514" i="14"/>
  <c r="J496" i="14"/>
  <c r="BK475" i="14"/>
  <c r="J468" i="14"/>
  <c r="BK453" i="14"/>
  <c r="J439" i="14"/>
  <c r="BK424" i="14"/>
  <c r="BK416" i="14"/>
  <c r="BK402" i="14"/>
  <c r="BK385" i="14"/>
  <c r="BK383" i="14"/>
  <c r="BK358" i="14"/>
  <c r="BK349" i="14"/>
  <c r="J332" i="14"/>
  <c r="BK304" i="14"/>
  <c r="BK287" i="14"/>
  <c r="J278" i="14"/>
  <c r="BK262" i="14"/>
  <c r="BK243" i="14"/>
  <c r="J229" i="14"/>
  <c r="J189" i="14"/>
  <c r="J171" i="14"/>
  <c r="BK679" i="14"/>
  <c r="J564" i="14"/>
  <c r="J509" i="14"/>
  <c r="J453" i="14"/>
  <c r="J704" i="14"/>
  <c r="J654" i="14"/>
  <c r="BK490" i="14"/>
  <c r="J394" i="14"/>
  <c r="BK332" i="14"/>
  <c r="BK744" i="14"/>
  <c r="BK731" i="14"/>
  <c r="BK721" i="14"/>
  <c r="BK705" i="14"/>
  <c r="J691" i="14"/>
  <c r="BK676" i="14"/>
  <c r="J660" i="14"/>
  <c r="J648" i="14"/>
  <c r="J631" i="14"/>
  <c r="BK605" i="14"/>
  <c r="BK594" i="14"/>
  <c r="J584" i="14"/>
  <c r="BK567" i="14"/>
  <c r="BK550" i="14"/>
  <c r="BK535" i="14"/>
  <c r="J524" i="14"/>
  <c r="BK506" i="14"/>
  <c r="BK494" i="14"/>
  <c r="BK473" i="14"/>
  <c r="BK462" i="14"/>
  <c r="BK446" i="14"/>
  <c r="J434" i="14"/>
  <c r="J423" i="14"/>
  <c r="J402" i="14"/>
  <c r="J391" i="14"/>
  <c r="BK379" i="14"/>
  <c r="BK366" i="14"/>
  <c r="J348" i="14"/>
  <c r="BK338" i="14"/>
  <c r="BK322" i="14"/>
  <c r="BK316" i="14"/>
  <c r="BK309" i="14"/>
  <c r="BK292" i="14"/>
  <c r="J275" i="14"/>
  <c r="BK268" i="14"/>
  <c r="J251" i="14"/>
  <c r="BK241" i="14"/>
  <c r="J225" i="14"/>
  <c r="BK214" i="14"/>
  <c r="BK205" i="14"/>
  <c r="BK192" i="14"/>
  <c r="BK181" i="14"/>
  <c r="BK168" i="14"/>
  <c r="J161" i="14"/>
  <c r="BK507" i="14"/>
  <c r="J446" i="14"/>
  <c r="BK407" i="14"/>
  <c r="BK381" i="14"/>
  <c r="BK217" i="14"/>
  <c r="BK276" i="15"/>
  <c r="J256" i="15"/>
  <c r="BK227" i="15"/>
  <c r="J192" i="15"/>
  <c r="BK138" i="15"/>
  <c r="J276" i="15"/>
  <c r="BK259" i="15"/>
  <c r="BK167" i="15"/>
  <c r="J282" i="15"/>
  <c r="J277" i="15"/>
  <c r="J269" i="15"/>
  <c r="BK256" i="15"/>
  <c r="J248" i="15"/>
  <c r="J227" i="15"/>
  <c r="J213" i="15"/>
  <c r="BK203" i="15"/>
  <c r="BK193" i="15"/>
  <c r="BK164" i="15"/>
  <c r="BK151" i="15"/>
  <c r="BK134" i="15"/>
  <c r="J166" i="15"/>
  <c r="J270" i="15"/>
  <c r="BK252" i="15"/>
  <c r="J238" i="15"/>
  <c r="J225" i="15"/>
  <c r="BK213" i="15"/>
  <c r="J203" i="15"/>
  <c r="BK191" i="15"/>
  <c r="BK174" i="15"/>
  <c r="BK168" i="15"/>
  <c r="BK155" i="15"/>
  <c r="J146" i="15"/>
  <c r="BK244" i="15"/>
  <c r="J195" i="15"/>
  <c r="BK139" i="15"/>
  <c r="J278" i="15"/>
  <c r="J261" i="15"/>
  <c r="BK246" i="15"/>
  <c r="BK232" i="15"/>
  <c r="J212" i="15"/>
  <c r="J190" i="15"/>
  <c r="J175" i="15"/>
  <c r="BK166" i="15"/>
  <c r="J153" i="15"/>
  <c r="J142" i="15"/>
  <c r="BK170" i="15"/>
  <c r="BK150" i="15"/>
  <c r="BK142" i="16"/>
  <c r="J181" i="16"/>
  <c r="BK146" i="16"/>
  <c r="BK184" i="16"/>
  <c r="J170" i="16"/>
  <c r="BK163" i="16"/>
  <c r="BK152" i="16"/>
  <c r="J137" i="16"/>
  <c r="J189" i="16"/>
  <c r="BK143" i="16"/>
  <c r="BK196" i="16"/>
  <c r="J190" i="16"/>
  <c r="J177" i="16"/>
  <c r="BK164" i="16"/>
  <c r="J146" i="16"/>
  <c r="J142" i="16"/>
  <c r="BK156" i="16"/>
  <c r="J130" i="16"/>
  <c r="J144" i="16"/>
  <c r="J182" i="16"/>
  <c r="J159" i="16"/>
  <c r="J153" i="16"/>
  <c r="BK137" i="16"/>
  <c r="J156" i="17"/>
  <c r="J228" i="17"/>
  <c r="J194" i="17"/>
  <c r="BK166" i="17"/>
  <c r="J141" i="17"/>
  <c r="J224" i="17"/>
  <c r="J211" i="17"/>
  <c r="J198" i="17"/>
  <c r="J181" i="17"/>
  <c r="BK173" i="17"/>
  <c r="J160" i="17"/>
  <c r="BK144" i="17"/>
  <c r="BK210" i="17"/>
  <c r="J130" i="17"/>
  <c r="J185" i="17"/>
  <c r="BK171" i="17"/>
  <c r="BK157" i="17"/>
  <c r="BK142" i="17"/>
  <c r="J129" i="17"/>
  <c r="J166" i="17"/>
  <c r="BK175" i="17"/>
  <c r="J236" i="17"/>
  <c r="BK206" i="17"/>
  <c r="BK190" i="17"/>
  <c r="BK176" i="17"/>
  <c r="J162" i="17"/>
  <c r="J148" i="17"/>
  <c r="BK175" i="18"/>
  <c r="J148" i="18"/>
  <c r="J129" i="18"/>
  <c r="BK177" i="18"/>
  <c r="J143" i="18"/>
  <c r="BK130" i="18"/>
  <c r="J180" i="18"/>
  <c r="BK152" i="18"/>
  <c r="BK132" i="18"/>
  <c r="BK172" i="18"/>
  <c r="BK148" i="18"/>
  <c r="J136" i="18"/>
  <c r="BK164" i="18"/>
  <c r="J175" i="18"/>
  <c r="J166" i="18"/>
  <c r="J179" i="18"/>
  <c r="BK192" i="18"/>
  <c r="J178" i="18"/>
  <c r="J162" i="18"/>
  <c r="J147" i="18"/>
  <c r="J158" i="19"/>
  <c r="BK149" i="19"/>
  <c r="BK156" i="19"/>
  <c r="BK146" i="19"/>
  <c r="J132" i="19"/>
  <c r="J148" i="19"/>
  <c r="J146" i="19"/>
  <c r="J152" i="19"/>
  <c r="J131" i="19"/>
  <c r="J155" i="20"/>
  <c r="J194" i="20"/>
  <c r="J131" i="20"/>
  <c r="BK132" i="20"/>
  <c r="J187" i="20"/>
  <c r="BK164" i="20"/>
  <c r="J217" i="20"/>
  <c r="J193" i="20"/>
  <c r="J183" i="20"/>
  <c r="J172" i="20"/>
  <c r="BK153" i="20"/>
  <c r="BK145" i="20"/>
  <c r="BK133" i="20"/>
  <c r="BK168" i="20"/>
  <c r="BK217" i="20"/>
  <c r="J206" i="20"/>
  <c r="BK191" i="20"/>
  <c r="BK179" i="20"/>
  <c r="J170" i="20"/>
  <c r="J150" i="20"/>
  <c r="BK139" i="20"/>
  <c r="BK216" i="20"/>
  <c r="BK204" i="20"/>
  <c r="BK192" i="20"/>
  <c r="J180" i="20"/>
  <c r="J162" i="20"/>
  <c r="BK141" i="20"/>
  <c r="BK195" i="21"/>
  <c r="J150" i="21"/>
  <c r="BK209" i="21"/>
  <c r="BK200" i="21"/>
  <c r="BK182" i="21"/>
  <c r="BK175" i="21"/>
  <c r="J162" i="21"/>
  <c r="BK148" i="21"/>
  <c r="J138" i="21"/>
  <c r="J218" i="21"/>
  <c r="J198" i="21"/>
  <c r="J176" i="21"/>
  <c r="BK170" i="21"/>
  <c r="J159" i="21"/>
  <c r="BK132" i="21"/>
  <c r="BK174" i="21"/>
  <c r="BK208" i="21"/>
  <c r="BK140" i="21"/>
  <c r="BK177" i="21"/>
  <c r="BK215" i="21"/>
  <c r="BK206" i="21"/>
  <c r="J196" i="21"/>
  <c r="J184" i="21"/>
  <c r="BK168" i="21"/>
  <c r="BK156" i="21"/>
  <c r="BK142" i="21"/>
  <c r="BK128" i="21"/>
  <c r="BK191" i="22"/>
  <c r="J249" i="22"/>
  <c r="J206" i="22"/>
  <c r="J195" i="22"/>
  <c r="J170" i="22"/>
  <c r="BK134" i="22"/>
  <c r="BK244" i="22"/>
  <c r="J228" i="22"/>
  <c r="BK214" i="22"/>
  <c r="J189" i="22"/>
  <c r="BK178" i="22"/>
  <c r="J164" i="22"/>
  <c r="BK141" i="22"/>
  <c r="BK216" i="22"/>
  <c r="J128" i="22"/>
  <c r="BK239" i="22"/>
  <c r="J229" i="22"/>
  <c r="J215" i="22"/>
  <c r="J199" i="22"/>
  <c r="J185" i="22"/>
  <c r="J171" i="22"/>
  <c r="BK161" i="22"/>
  <c r="BK148" i="22"/>
  <c r="J127" i="22"/>
  <c r="J209" i="22"/>
  <c r="J155" i="22"/>
  <c r="J220" i="22"/>
  <c r="J149" i="22"/>
  <c r="J233" i="22"/>
  <c r="J226" i="22"/>
  <c r="BK207" i="22"/>
  <c r="BK193" i="22"/>
  <c r="J173" i="22"/>
  <c r="BK157" i="22"/>
  <c r="BK146" i="22"/>
  <c r="J136" i="22"/>
  <c r="J169" i="23"/>
  <c r="J161" i="23"/>
  <c r="J150" i="23"/>
  <c r="J140" i="23"/>
  <c r="J151" i="23"/>
  <c r="J168" i="23"/>
  <c r="BK159" i="23"/>
  <c r="BK144" i="23"/>
  <c r="J129" i="23"/>
  <c r="BK138" i="23"/>
  <c r="BK163" i="23"/>
  <c r="BK152" i="23"/>
  <c r="J132" i="23"/>
  <c r="J126" i="23"/>
  <c r="BK133" i="23"/>
  <c r="BK143" i="24"/>
  <c r="BK178" i="24"/>
  <c r="J156" i="24"/>
  <c r="J138" i="24"/>
  <c r="BK171" i="24"/>
  <c r="J151" i="24"/>
  <c r="J141" i="24"/>
  <c r="J163" i="24"/>
  <c r="J176" i="24"/>
  <c r="BK180" i="24"/>
  <c r="BK150" i="24"/>
  <c r="BK170" i="24"/>
  <c r="BK151" i="24"/>
  <c r="BK137" i="24"/>
  <c r="J151" i="25"/>
  <c r="J130" i="25"/>
  <c r="BK133" i="25"/>
  <c r="BK147" i="25"/>
  <c r="BK138" i="25"/>
  <c r="J150" i="25"/>
  <c r="J144" i="25"/>
  <c r="J133" i="25"/>
  <c r="BK165" i="26"/>
  <c r="J155" i="26"/>
  <c r="BK148" i="26"/>
  <c r="J133" i="26"/>
  <c r="J169" i="26"/>
  <c r="J142" i="26"/>
  <c r="BK153" i="26"/>
  <c r="BK140" i="26"/>
  <c r="BK123" i="26"/>
  <c r="BK155" i="26"/>
  <c r="BK141" i="26"/>
  <c r="J156" i="26"/>
  <c r="BK237" i="2"/>
  <c r="BK218" i="2"/>
  <c r="J198" i="2"/>
  <c r="J187" i="2"/>
  <c r="J261" i="2"/>
  <c r="J211" i="2"/>
  <c r="J270" i="2"/>
  <c r="BK244" i="2"/>
  <c r="BK229" i="2"/>
  <c r="J212" i="2"/>
  <c r="J195" i="2"/>
  <c r="BK166" i="2"/>
  <c r="BK160" i="2"/>
  <c r="BK152" i="2"/>
  <c r="J164" i="2"/>
  <c r="BK276" i="2"/>
  <c r="J259" i="2"/>
  <c r="J238" i="2"/>
  <c r="J229" i="2"/>
  <c r="BK216" i="2"/>
  <c r="BK196" i="2"/>
  <c r="BK181" i="2"/>
  <c r="BK151" i="2"/>
  <c r="BK140" i="2"/>
  <c r="J166" i="2"/>
  <c r="BK178" i="2"/>
  <c r="BK283" i="2"/>
  <c r="BK269" i="2"/>
  <c r="J245" i="2"/>
  <c r="J237" i="2"/>
  <c r="BK222" i="2"/>
  <c r="BK212" i="2"/>
  <c r="J199" i="2"/>
  <c r="BK190" i="2"/>
  <c r="BK164" i="2"/>
  <c r="AS119" i="1"/>
  <c r="BK140" i="3"/>
  <c r="BK153" i="3"/>
  <c r="J144" i="3"/>
  <c r="BK134" i="3"/>
  <c r="J152" i="3"/>
  <c r="J135" i="4"/>
  <c r="BK135" i="4"/>
  <c r="BK126" i="4"/>
  <c r="BK132" i="4"/>
  <c r="BK129" i="5"/>
  <c r="J131" i="6"/>
  <c r="J129" i="6"/>
  <c r="BK128" i="6"/>
  <c r="J150" i="7"/>
  <c r="J165" i="7"/>
  <c r="BK136" i="7"/>
  <c r="J137" i="7"/>
  <c r="J132" i="7"/>
  <c r="BK906" i="8"/>
  <c r="J895" i="8"/>
  <c r="J885" i="8"/>
  <c r="J865" i="8"/>
  <c r="BK846" i="8"/>
  <c r="BK825" i="8"/>
  <c r="J812" i="8"/>
  <c r="BK801" i="8"/>
  <c r="BK781" i="8"/>
  <c r="J753" i="8"/>
  <c r="BK736" i="8"/>
  <c r="J720" i="8"/>
  <c r="BK711" i="8"/>
  <c r="J695" i="8"/>
  <c r="BK674" i="8"/>
  <c r="BK661" i="8"/>
  <c r="BK644" i="8"/>
  <c r="BK619" i="8"/>
  <c r="BK603" i="8"/>
  <c r="BK567" i="8"/>
  <c r="J555" i="8"/>
  <c r="BK546" i="8"/>
  <c r="BK526" i="8"/>
  <c r="J490" i="8"/>
  <c r="J475" i="8"/>
  <c r="J456" i="8"/>
  <c r="BK436" i="8"/>
  <c r="J403" i="8"/>
  <c r="BK381" i="8"/>
  <c r="J359" i="8"/>
  <c r="J338" i="8"/>
  <c r="BK313" i="8"/>
  <c r="BK295" i="8"/>
  <c r="J284" i="8"/>
  <c r="BK272" i="8"/>
  <c r="J251" i="8"/>
  <c r="BK163" i="8"/>
  <c r="J817" i="8"/>
  <c r="BK730" i="8"/>
  <c r="BK620" i="8"/>
  <c r="J572" i="8"/>
  <c r="J476" i="8"/>
  <c r="BK356" i="8"/>
  <c r="BK257" i="8"/>
  <c r="BK914" i="8"/>
  <c r="J872" i="8"/>
  <c r="BK821" i="8"/>
  <c r="J802" i="8"/>
  <c r="J775" i="8"/>
  <c r="J742" i="8"/>
  <c r="BK707" i="8"/>
  <c r="J696" i="8"/>
  <c r="J674" i="8"/>
  <c r="BK651" i="8"/>
  <c r="BK633" i="8"/>
  <c r="J613" i="8"/>
  <c r="J588" i="8"/>
  <c r="J575" i="8"/>
  <c r="J563" i="8"/>
  <c r="J551" i="8"/>
  <c r="BK531" i="8"/>
  <c r="J513" i="8"/>
  <c r="BK502" i="8"/>
  <c r="J486" i="8"/>
  <c r="J472" i="8"/>
  <c r="BK449" i="8"/>
  <c r="J305" i="8"/>
  <c r="BK294" i="8"/>
  <c r="BK279" i="8"/>
  <c r="BK251" i="8"/>
  <c r="BK228" i="8"/>
  <c r="J209" i="8"/>
  <c r="BK182" i="8"/>
  <c r="BK162" i="8"/>
  <c r="BK782" i="8"/>
  <c r="BK737" i="8"/>
  <c r="BK689" i="8"/>
  <c r="BK669" i="8"/>
  <c r="J634" i="8"/>
  <c r="J595" i="8"/>
  <c r="BK578" i="8"/>
  <c r="BK515" i="8"/>
  <c r="BK468" i="8"/>
  <c r="J435" i="8"/>
  <c r="J411" i="8"/>
  <c r="BK374" i="8"/>
  <c r="J350" i="8"/>
  <c r="BK309" i="8"/>
  <c r="BK281" i="8"/>
  <c r="BK258" i="8"/>
  <c r="BK929" i="8"/>
  <c r="J923" i="8"/>
  <c r="BK908" i="8"/>
  <c r="J890" i="8"/>
  <c r="J873" i="8"/>
  <c r="J848" i="8"/>
  <c r="BK836" i="8"/>
  <c r="J811" i="8"/>
  <c r="J799" i="8"/>
  <c r="J774" i="8"/>
  <c r="J760" i="8"/>
  <c r="J752" i="8"/>
  <c r="BK710" i="8"/>
  <c r="BK646" i="8"/>
  <c r="J526" i="8"/>
  <c r="BK440" i="8"/>
  <c r="J388" i="8"/>
  <c r="BK346" i="8"/>
  <c r="J266" i="8"/>
  <c r="J199" i="8"/>
  <c r="J925" i="8"/>
  <c r="J912" i="8"/>
  <c r="BK893" i="8"/>
  <c r="J881" i="8"/>
  <c r="J861" i="8"/>
  <c r="J842" i="8"/>
  <c r="BK829" i="8"/>
  <c r="BK812" i="8"/>
  <c r="J798" i="8"/>
  <c r="BK777" i="8"/>
  <c r="BK772" i="8"/>
  <c r="J763" i="8"/>
  <c r="J754" i="8"/>
  <c r="J743" i="8"/>
  <c r="J734" i="8"/>
  <c r="BK724" i="8"/>
  <c r="J706" i="8"/>
  <c r="J694" i="8"/>
  <c r="J672" i="8"/>
  <c r="J661" i="8"/>
  <c r="J652" i="8"/>
  <c r="J620" i="8"/>
  <c r="J608" i="8"/>
  <c r="BK601" i="8"/>
  <c r="J593" i="8"/>
  <c r="J578" i="8"/>
  <c r="BK561" i="8"/>
  <c r="J552" i="8"/>
  <c r="BK537" i="8"/>
  <c r="BK522" i="8"/>
  <c r="BK509" i="8"/>
  <c r="J498" i="8"/>
  <c r="J478" i="8"/>
  <c r="J468" i="8"/>
  <c r="BK454" i="8"/>
  <c r="J433" i="8"/>
  <c r="BK421" i="8"/>
  <c r="BK414" i="8"/>
  <c r="J406" i="8"/>
  <c r="BK389" i="8"/>
  <c r="J369" i="8"/>
  <c r="J357" i="8"/>
  <c r="BK338" i="8"/>
  <c r="J317" i="8"/>
  <c r="J292" i="8"/>
  <c r="BK276" i="8"/>
  <c r="J258" i="8"/>
  <c r="J249" i="8"/>
  <c r="J231" i="8"/>
  <c r="J216" i="8"/>
  <c r="BK199" i="8"/>
  <c r="J181" i="8"/>
  <c r="J167" i="8"/>
  <c r="BK850" i="8"/>
  <c r="BK634" i="8"/>
  <c r="BK547" i="8"/>
  <c r="BK483" i="8"/>
  <c r="J364" i="8"/>
  <c r="BK242" i="8"/>
  <c r="BK216" i="8"/>
  <c r="BK201" i="8"/>
  <c r="BK179" i="8"/>
  <c r="BK173" i="8"/>
  <c r="BK860" i="8"/>
  <c r="BK834" i="8"/>
  <c r="J690" i="8"/>
  <c r="BK626" i="8"/>
  <c r="BK529" i="8"/>
  <c r="BK432" i="8"/>
  <c r="BK363" i="8"/>
  <c r="BK283" i="8"/>
  <c r="J241" i="8"/>
  <c r="J232" i="8"/>
  <c r="J212" i="8"/>
  <c r="J176" i="8"/>
  <c r="BK159" i="8"/>
  <c r="J408" i="9"/>
  <c r="J378" i="9"/>
  <c r="BK316" i="9"/>
  <c r="J225" i="9"/>
  <c r="BK177" i="9"/>
  <c r="J494" i="9"/>
  <c r="BK476" i="9"/>
  <c r="BK450" i="9"/>
  <c r="J441" i="9"/>
  <c r="BK428" i="9"/>
  <c r="J413" i="9"/>
  <c r="J397" i="9"/>
  <c r="BK381" i="9"/>
  <c r="J367" i="9"/>
  <c r="J348" i="9"/>
  <c r="J322" i="9"/>
  <c r="J306" i="9"/>
  <c r="BK287" i="9"/>
  <c r="J275" i="9"/>
  <c r="J264" i="9"/>
  <c r="BK243" i="9"/>
  <c r="J226" i="9"/>
  <c r="J207" i="9"/>
  <c r="J190" i="9"/>
  <c r="J173" i="9"/>
  <c r="BK146" i="9"/>
  <c r="BK390" i="9"/>
  <c r="BK304" i="9"/>
  <c r="J252" i="9"/>
  <c r="BK149" i="9"/>
  <c r="J407" i="9"/>
  <c r="BK298" i="9"/>
  <c r="BK189" i="9"/>
  <c r="J401" i="9"/>
  <c r="BK291" i="9"/>
  <c r="BK228" i="9"/>
  <c r="J160" i="9"/>
  <c r="BK487" i="9"/>
  <c r="J480" i="9"/>
  <c r="J465" i="9"/>
  <c r="BK435" i="9"/>
  <c r="J424" i="9"/>
  <c r="BK415" i="9"/>
  <c r="BK401" i="9"/>
  <c r="J383" i="9"/>
  <c r="J365" i="9"/>
  <c r="BK353" i="9"/>
  <c r="BK336" i="9"/>
  <c r="BK328" i="9"/>
  <c r="J315" i="9"/>
  <c r="BK301" i="9"/>
  <c r="J260" i="9"/>
  <c r="BK190" i="9"/>
  <c r="J162" i="9"/>
  <c r="J495" i="9"/>
  <c r="BK486" i="9"/>
  <c r="J470" i="9"/>
  <c r="BK458" i="9"/>
  <c r="J440" i="9"/>
  <c r="J432" i="9"/>
  <c r="BK425" i="9"/>
  <c r="BK410" i="9"/>
  <c r="BK392" i="9"/>
  <c r="BK377" i="9"/>
  <c r="J362" i="9"/>
  <c r="BK345" i="9"/>
  <c r="J329" i="9"/>
  <c r="BK311" i="9"/>
  <c r="BK297" i="9"/>
  <c r="J287" i="9"/>
  <c r="BK275" i="9"/>
  <c r="BK261" i="9"/>
  <c r="BK236" i="9"/>
  <c r="J223" i="9"/>
  <c r="BK216" i="9"/>
  <c r="J206" i="9"/>
  <c r="BK180" i="9"/>
  <c r="BK157" i="9"/>
  <c r="BK475" i="9"/>
  <c r="BK448" i="9"/>
  <c r="J351" i="9"/>
  <c r="J297" i="9"/>
  <c r="J284" i="9"/>
  <c r="J263" i="9"/>
  <c r="J253" i="9"/>
  <c r="J238" i="9"/>
  <c r="BK220" i="9"/>
  <c r="J199" i="9"/>
  <c r="J187" i="9"/>
  <c r="BK176" i="9"/>
  <c r="J166" i="9"/>
  <c r="BK144" i="9"/>
  <c r="BK728" i="10"/>
  <c r="J658" i="10"/>
  <c r="BK570" i="10"/>
  <c r="J499" i="10"/>
  <c r="J445" i="10"/>
  <c r="BK368" i="10"/>
  <c r="J225" i="10"/>
  <c r="J759" i="10"/>
  <c r="J716" i="10"/>
  <c r="BK649" i="10"/>
  <c r="BK628" i="10"/>
  <c r="BK577" i="10"/>
  <c r="J559" i="10"/>
  <c r="J547" i="10"/>
  <c r="J520" i="10"/>
  <c r="BK498" i="10"/>
  <c r="J482" i="10"/>
  <c r="BK462" i="10"/>
  <c r="BK448" i="10"/>
  <c r="J437" i="10"/>
  <c r="BK426" i="10"/>
  <c r="J410" i="10"/>
  <c r="BK402" i="10"/>
  <c r="J396" i="10"/>
  <c r="BK376" i="10"/>
  <c r="J360" i="10"/>
  <c r="BK344" i="10"/>
  <c r="BK322" i="10"/>
  <c r="BK303" i="10"/>
  <c r="BK285" i="10"/>
  <c r="BK272" i="10"/>
  <c r="J257" i="10"/>
  <c r="BK245" i="10"/>
  <c r="J206" i="10"/>
  <c r="BK804" i="10"/>
  <c r="BK791" i="10"/>
  <c r="J777" i="10"/>
  <c r="BK740" i="10"/>
  <c r="BK726" i="10"/>
  <c r="J669" i="10"/>
  <c r="J616" i="10"/>
  <c r="BK575" i="10"/>
  <c r="BK496" i="10"/>
  <c r="BK381" i="10"/>
  <c r="BK343" i="10"/>
  <c r="J255" i="10"/>
  <c r="J198" i="10"/>
  <c r="BK183" i="10"/>
  <c r="J171" i="10"/>
  <c r="J770" i="10"/>
  <c r="BK713" i="10"/>
  <c r="BK704" i="10"/>
  <c r="BK678" i="10"/>
  <c r="J671" i="10"/>
  <c r="BK653" i="10"/>
  <c r="J638" i="10"/>
  <c r="BK623" i="10"/>
  <c r="J617" i="10"/>
  <c r="BK593" i="10"/>
  <c r="BK579" i="10"/>
  <c r="J557" i="10"/>
  <c r="BK544" i="10"/>
  <c r="J528" i="10"/>
  <c r="J511" i="10"/>
  <c r="BK502" i="10"/>
  <c r="J488" i="10"/>
  <c r="J466" i="10"/>
  <c r="BK452" i="10"/>
  <c r="BK437" i="10"/>
  <c r="J426" i="10"/>
  <c r="BK410" i="10"/>
  <c r="BK397" i="10"/>
  <c r="J374" i="10"/>
  <c r="J356" i="10"/>
  <c r="BK335" i="10"/>
  <c r="J315" i="10"/>
  <c r="J301" i="10"/>
  <c r="BK290" i="10"/>
  <c r="J274" i="10"/>
  <c r="J256" i="10"/>
  <c r="J244" i="10"/>
  <c r="J227" i="10"/>
  <c r="BK213" i="10"/>
  <c r="BK792" i="10"/>
  <c r="BK773" i="10"/>
  <c r="J739" i="10"/>
  <c r="BK711" i="10"/>
  <c r="J700" i="10"/>
  <c r="J691" i="10"/>
  <c r="J682" i="10"/>
  <c r="J664" i="10"/>
  <c r="J647" i="10"/>
  <c r="J624" i="10"/>
  <c r="J596" i="10"/>
  <c r="J583" i="10"/>
  <c r="BK536" i="10"/>
  <c r="J495" i="10"/>
  <c r="J469" i="10"/>
  <c r="BK444" i="10"/>
  <c r="J411" i="10"/>
  <c r="J331" i="10"/>
  <c r="J308" i="10"/>
  <c r="BK273" i="10"/>
  <c r="BK242" i="10"/>
  <c r="J216" i="10"/>
  <c r="J181" i="10"/>
  <c r="J649" i="10"/>
  <c r="J602" i="10"/>
  <c r="BK530" i="10"/>
  <c r="J440" i="10"/>
  <c r="BK413" i="10"/>
  <c r="J346" i="10"/>
  <c r="J261" i="10"/>
  <c r="BK218" i="10"/>
  <c r="J203" i="10"/>
  <c r="J190" i="10"/>
  <c r="BK175" i="10"/>
  <c r="J795" i="10"/>
  <c r="BK770" i="10"/>
  <c r="BK759" i="10"/>
  <c r="J741" i="10"/>
  <c r="J732" i="10"/>
  <c r="J650" i="10"/>
  <c r="J575" i="10"/>
  <c r="BK488" i="10"/>
  <c r="J391" i="10"/>
  <c r="BK267" i="10"/>
  <c r="BK193" i="10"/>
  <c r="BK821" i="10"/>
  <c r="BK818" i="10"/>
  <c r="J813" i="10"/>
  <c r="J804" i="10"/>
  <c r="J791" i="10"/>
  <c r="BK774" i="10"/>
  <c r="BK751" i="10"/>
  <c r="BK743" i="10"/>
  <c r="BK733" i="10"/>
  <c r="BK720" i="10"/>
  <c r="BK703" i="10"/>
  <c r="BK689" i="10"/>
  <c r="J666" i="10"/>
  <c r="BK637" i="10"/>
  <c r="J608" i="10"/>
  <c r="J597" i="10"/>
  <c r="BK574" i="10"/>
  <c r="J567" i="10"/>
  <c r="J538" i="10"/>
  <c r="J525" i="10"/>
  <c r="J516" i="10"/>
  <c r="BK507" i="10"/>
  <c r="J478" i="10"/>
  <c r="BK456" i="10"/>
  <c r="BK443" i="10"/>
  <c r="BK428" i="10"/>
  <c r="BK417" i="10"/>
  <c r="BK403" i="10"/>
  <c r="J393" i="10"/>
  <c r="J386" i="10"/>
  <c r="J372" i="10"/>
  <c r="J340" i="10"/>
  <c r="J323" i="10"/>
  <c r="J307" i="10"/>
  <c r="BK291" i="10"/>
  <c r="J270" i="10"/>
  <c r="J248" i="10"/>
  <c r="BK234" i="10"/>
  <c r="BK223" i="10"/>
  <c r="J215" i="10"/>
  <c r="BK200" i="10"/>
  <c r="J189" i="10"/>
  <c r="J168" i="10"/>
  <c r="BK156" i="10"/>
  <c r="J314" i="11"/>
  <c r="J297" i="11"/>
  <c r="J273" i="11"/>
  <c r="J246" i="11"/>
  <c r="BK219" i="11"/>
  <c r="J209" i="11"/>
  <c r="J191" i="11"/>
  <c r="J174" i="11"/>
  <c r="J152" i="11"/>
  <c r="J348" i="11"/>
  <c r="J315" i="11"/>
  <c r="J231" i="11"/>
  <c r="BK184" i="11"/>
  <c r="BK372" i="11"/>
  <c r="J347" i="11"/>
  <c r="J325" i="11"/>
  <c r="BK308" i="11"/>
  <c r="J294" i="11"/>
  <c r="BK277" i="11"/>
  <c r="BK264" i="11"/>
  <c r="BK247" i="11"/>
  <c r="J234" i="11"/>
  <c r="BK212" i="11"/>
  <c r="J195" i="11"/>
  <c r="J179" i="11"/>
  <c r="J160" i="11"/>
  <c r="BK146" i="11"/>
  <c r="BK363" i="11"/>
  <c r="BK350" i="11"/>
  <c r="J343" i="11"/>
  <c r="BK310" i="11"/>
  <c r="BK255" i="11"/>
  <c r="BK177" i="11"/>
  <c r="BK374" i="11"/>
  <c r="BK364" i="11"/>
  <c r="J357" i="11"/>
  <c r="J338" i="11"/>
  <c r="BK298" i="11"/>
  <c r="J285" i="11"/>
  <c r="BK269" i="11"/>
  <c r="J251" i="11"/>
  <c r="BK238" i="11"/>
  <c r="J225" i="11"/>
  <c r="J208" i="11"/>
  <c r="BK195" i="11"/>
  <c r="BK179" i="11"/>
  <c r="BK167" i="11"/>
  <c r="J148" i="11"/>
  <c r="BK342" i="11"/>
  <c r="BK241" i="11"/>
  <c r="J332" i="11"/>
  <c r="BK252" i="11"/>
  <c r="BK217" i="11"/>
  <c r="J288" i="11"/>
  <c r="J266" i="11"/>
  <c r="BK201" i="11"/>
  <c r="BK166" i="11"/>
  <c r="BK572" i="12"/>
  <c r="BK542" i="12"/>
  <c r="BK486" i="12"/>
  <c r="BK454" i="12"/>
  <c r="BK434" i="12"/>
  <c r="J420" i="12"/>
  <c r="J398" i="12"/>
  <c r="BK385" i="12"/>
  <c r="J366" i="12"/>
  <c r="J347" i="12"/>
  <c r="BK321" i="12"/>
  <c r="BK304" i="12"/>
  <c r="BK261" i="12"/>
  <c r="J244" i="12"/>
  <c r="J216" i="12"/>
  <c r="BK196" i="12"/>
  <c r="BK181" i="12"/>
  <c r="J166" i="12"/>
  <c r="J663" i="12"/>
  <c r="J632" i="12"/>
  <c r="J580" i="12"/>
  <c r="J551" i="12"/>
  <c r="J528" i="12"/>
  <c r="BK496" i="12"/>
  <c r="J486" i="12"/>
  <c r="BK474" i="12"/>
  <c r="J450" i="12"/>
  <c r="J426" i="12"/>
  <c r="BK409" i="12"/>
  <c r="BK389" i="12"/>
  <c r="J371" i="12"/>
  <c r="BK356" i="12"/>
  <c r="J341" i="12"/>
  <c r="BK317" i="12"/>
  <c r="J304" i="12"/>
  <c r="J292" i="12"/>
  <c r="BK280" i="12"/>
  <c r="J262" i="12"/>
  <c r="BK246" i="12"/>
  <c r="J234" i="12"/>
  <c r="BK217" i="12"/>
  <c r="BK203" i="12"/>
  <c r="J193" i="12"/>
  <c r="J177" i="12"/>
  <c r="J148" i="12"/>
  <c r="BK659" i="12"/>
  <c r="J640" i="12"/>
  <c r="BK632" i="12"/>
  <c r="J617" i="12"/>
  <c r="J592" i="12"/>
  <c r="BK568" i="12"/>
  <c r="J538" i="12"/>
  <c r="J513" i="12"/>
  <c r="J491" i="12"/>
  <c r="BK452" i="12"/>
  <c r="J404" i="12"/>
  <c r="BK382" i="12"/>
  <c r="BK340" i="12"/>
  <c r="J300" i="12"/>
  <c r="J271" i="12"/>
  <c r="BK248" i="12"/>
  <c r="J229" i="12"/>
  <c r="BK205" i="12"/>
  <c r="J159" i="12"/>
  <c r="BK149" i="12"/>
  <c r="BK668" i="12"/>
  <c r="BK657" i="12"/>
  <c r="J644" i="12"/>
  <c r="BK629" i="12"/>
  <c r="BK612" i="12"/>
  <c r="J589" i="12"/>
  <c r="BK565" i="12"/>
  <c r="J548" i="12"/>
  <c r="BK523" i="12"/>
  <c r="BK514" i="12"/>
  <c r="BK500" i="12"/>
  <c r="BK461" i="12"/>
  <c r="J415" i="12"/>
  <c r="BK370" i="12"/>
  <c r="BK250" i="12"/>
  <c r="J194" i="12"/>
  <c r="BK159" i="12"/>
  <c r="BK575" i="12"/>
  <c r="J484" i="12"/>
  <c r="J410" i="12"/>
  <c r="BK364" i="12"/>
  <c r="J340" i="12"/>
  <c r="BK219" i="12"/>
  <c r="BK172" i="12"/>
  <c r="J670" i="12"/>
  <c r="BK655" i="12"/>
  <c r="J641" i="12"/>
  <c r="BK617" i="12"/>
  <c r="J597" i="12"/>
  <c r="BK584" i="12"/>
  <c r="J566" i="12"/>
  <c r="J550" i="12"/>
  <c r="BK536" i="12"/>
  <c r="J517" i="12"/>
  <c r="BK507" i="12"/>
  <c r="BK483" i="12"/>
  <c r="BK463" i="12"/>
  <c r="J443" i="12"/>
  <c r="BK435" i="12"/>
  <c r="BK412" i="12"/>
  <c r="J381" i="12"/>
  <c r="BK362" i="12"/>
  <c r="BK347" i="12"/>
  <c r="BK329" i="12"/>
  <c r="BK311" i="12"/>
  <c r="J293" i="12"/>
  <c r="J272" i="12"/>
  <c r="BK256" i="12"/>
  <c r="BK244" i="12"/>
  <c r="J226" i="12"/>
  <c r="BK212" i="12"/>
  <c r="J189" i="12"/>
  <c r="BK164" i="12"/>
  <c r="BK604" i="12"/>
  <c r="J552" i="12"/>
  <c r="BK505" i="12"/>
  <c r="BK456" i="12"/>
  <c r="J407" i="12"/>
  <c r="BK275" i="12"/>
  <c r="J238" i="12"/>
  <c r="BK153" i="12"/>
  <c r="BK599" i="12"/>
  <c r="J541" i="12"/>
  <c r="BK501" i="12"/>
  <c r="BK458" i="12"/>
  <c r="BK351" i="12"/>
  <c r="J303" i="12"/>
  <c r="J237" i="12"/>
  <c r="BK171" i="12"/>
  <c r="BK148" i="12"/>
  <c r="BK162" i="13"/>
  <c r="BK158" i="13"/>
  <c r="BK156" i="13"/>
  <c r="J154" i="13"/>
  <c r="J153" i="13"/>
  <c r="J148" i="13"/>
  <c r="J143" i="13"/>
  <c r="J140" i="13"/>
  <c r="BK139" i="13"/>
  <c r="BK137" i="13"/>
  <c r="J136" i="13"/>
  <c r="J133" i="13"/>
  <c r="J130" i="13"/>
  <c r="J156" i="13"/>
  <c r="BK175" i="13"/>
  <c r="J173" i="13"/>
  <c r="J171" i="13"/>
  <c r="J167" i="13"/>
  <c r="J165" i="13"/>
  <c r="J164" i="13"/>
  <c r="BK160" i="13"/>
  <c r="BK154" i="13"/>
  <c r="BK153" i="13"/>
  <c r="J152" i="13"/>
  <c r="J151" i="13"/>
  <c r="J150" i="13"/>
  <c r="BK147" i="13"/>
  <c r="BK145" i="13"/>
  <c r="BK138" i="13"/>
  <c r="J135" i="13"/>
  <c r="J175" i="13"/>
  <c r="J172" i="13"/>
  <c r="J160" i="13"/>
  <c r="J159" i="13"/>
  <c r="J144" i="13"/>
  <c r="BK143" i="13"/>
  <c r="J132" i="13"/>
  <c r="J131" i="13"/>
  <c r="BK173" i="13"/>
  <c r="J166" i="13"/>
  <c r="BK161" i="13"/>
  <c r="J158" i="13"/>
  <c r="BK151" i="13"/>
  <c r="J149" i="13"/>
  <c r="J145" i="13"/>
  <c r="BK142" i="13"/>
  <c r="BK140" i="13"/>
  <c r="BK135" i="13"/>
  <c r="J129" i="13"/>
  <c r="BK146" i="13"/>
  <c r="BK144" i="13"/>
  <c r="BK132" i="13"/>
  <c r="BK740" i="14"/>
  <c r="J739" i="14"/>
  <c r="BK723" i="14"/>
  <c r="BK720" i="14"/>
  <c r="J708" i="14"/>
  <c r="BK703" i="14"/>
  <c r="J700" i="14"/>
  <c r="J693" i="14"/>
  <c r="BK689" i="14"/>
  <c r="J688" i="14"/>
  <c r="J685" i="14"/>
  <c r="J679" i="14"/>
  <c r="J676" i="14"/>
  <c r="J671" i="14"/>
  <c r="BK670" i="14"/>
  <c r="BK655" i="14"/>
  <c r="J653" i="14"/>
  <c r="BK638" i="14"/>
  <c r="J636" i="14"/>
  <c r="J628" i="14"/>
  <c r="J626" i="14"/>
  <c r="J622" i="14"/>
  <c r="J620" i="14"/>
  <c r="BK615" i="14"/>
  <c r="J611" i="14"/>
  <c r="BK604" i="14"/>
  <c r="J597" i="14"/>
  <c r="BK596" i="14"/>
  <c r="J593" i="14"/>
  <c r="J589" i="14"/>
  <c r="BK588" i="14"/>
  <c r="J580" i="14"/>
  <c r="BK551" i="14"/>
  <c r="BK548" i="14"/>
  <c r="J542" i="14"/>
  <c r="J530" i="14"/>
  <c r="J513" i="14"/>
  <c r="J503" i="14"/>
  <c r="BK499" i="14"/>
  <c r="J495" i="14"/>
  <c r="BK485" i="14"/>
  <c r="J484" i="14"/>
  <c r="J479" i="14"/>
  <c r="J476" i="14"/>
  <c r="BK472" i="14"/>
  <c r="BK469" i="14"/>
  <c r="J464" i="14"/>
  <c r="BK438" i="14"/>
  <c r="J436" i="14"/>
  <c r="BK430" i="14"/>
  <c r="J428" i="14"/>
  <c r="BK425" i="14"/>
  <c r="BK413" i="14"/>
  <c r="BK411" i="14"/>
  <c r="J407" i="14"/>
  <c r="J405" i="14"/>
  <c r="BK397" i="14"/>
  <c r="BK395" i="14"/>
  <c r="J392" i="14"/>
  <c r="J385" i="14"/>
  <c r="BK377" i="14"/>
  <c r="J375" i="14"/>
  <c r="BK373" i="14"/>
  <c r="J363" i="14"/>
  <c r="J358" i="14"/>
  <c r="BK347" i="14"/>
  <c r="J334" i="14"/>
  <c r="BK331" i="14"/>
  <c r="J324" i="14"/>
  <c r="BK323" i="14"/>
  <c r="J300" i="14"/>
  <c r="BK290" i="14"/>
  <c r="BK280" i="14"/>
  <c r="J268" i="14"/>
  <c r="BK263" i="14"/>
  <c r="BK231" i="14"/>
  <c r="BK200" i="14"/>
  <c r="J164" i="14"/>
  <c r="BK729" i="14"/>
  <c r="J712" i="14"/>
  <c r="J702" i="14"/>
  <c r="BK692" i="14"/>
  <c r="J673" i="14"/>
  <c r="BK649" i="14"/>
  <c r="J639" i="14"/>
  <c r="BK622" i="14"/>
  <c r="BK612" i="14"/>
  <c r="BK585" i="14"/>
  <c r="J575" i="14"/>
  <c r="J561" i="14"/>
  <c r="BK538" i="14"/>
  <c r="J518" i="14"/>
  <c r="BK508" i="14"/>
  <c r="J491" i="14"/>
  <c r="J471" i="14"/>
  <c r="BK456" i="14"/>
  <c r="BK439" i="14"/>
  <c r="BK418" i="14"/>
  <c r="J397" i="14"/>
  <c r="BK371" i="14"/>
  <c r="BK344" i="14"/>
  <c r="J327" i="14"/>
  <c r="BK318" i="14"/>
  <c r="BK303" i="14"/>
  <c r="J296" i="14"/>
  <c r="BK278" i="14"/>
  <c r="J250" i="14"/>
  <c r="BK237" i="14"/>
  <c r="J223" i="14"/>
  <c r="J216" i="14"/>
  <c r="J206" i="14"/>
  <c r="BK191" i="14"/>
  <c r="J182" i="14"/>
  <c r="BK164" i="14"/>
  <c r="J684" i="14"/>
  <c r="J579" i="14"/>
  <c r="J482" i="14"/>
  <c r="J432" i="14"/>
  <c r="BK261" i="14"/>
  <c r="J732" i="14"/>
  <c r="BK719" i="14"/>
  <c r="BK708" i="14"/>
  <c r="J696" i="14"/>
  <c r="BK673" i="14"/>
  <c r="BK665" i="14"/>
  <c r="J655" i="14"/>
  <c r="BK644" i="14"/>
  <c r="J634" i="14"/>
  <c r="J615" i="14"/>
  <c r="J598" i="14"/>
  <c r="BK584" i="14"/>
  <c r="J570" i="14"/>
  <c r="J544" i="14"/>
  <c r="J523" i="14"/>
  <c r="BK505" i="14"/>
  <c r="J489" i="14"/>
  <c r="BK465" i="14"/>
  <c r="J454" i="14"/>
  <c r="J444" i="14"/>
  <c r="J435" i="14"/>
  <c r="J421" i="14"/>
  <c r="J414" i="14"/>
  <c r="J404" i="14"/>
  <c r="BK388" i="14"/>
  <c r="BK369" i="14"/>
  <c r="BK348" i="14"/>
  <c r="BK337" i="14"/>
  <c r="J299" i="14"/>
  <c r="J283" i="14"/>
  <c r="J274" i="14"/>
  <c r="BK260" i="14"/>
  <c r="J237" i="14"/>
  <c r="J212" i="14"/>
  <c r="J192" i="14"/>
  <c r="J172" i="14"/>
  <c r="BK717" i="14"/>
  <c r="J604" i="14"/>
  <c r="J522" i="14"/>
  <c r="BK211" i="14"/>
  <c r="BK700" i="14"/>
  <c r="BK533" i="14"/>
  <c r="BK444" i="14"/>
  <c r="BK362" i="14"/>
  <c r="J289" i="14"/>
  <c r="BK741" i="14"/>
  <c r="BK727" i="14"/>
  <c r="J719" i="14"/>
  <c r="BK701" i="14"/>
  <c r="J687" i="14"/>
  <c r="J668" i="14"/>
  <c r="J658" i="14"/>
  <c r="J616" i="14"/>
  <c r="BK601" i="14"/>
  <c r="J585" i="14"/>
  <c r="BK565" i="14"/>
  <c r="J552" i="14"/>
  <c r="BK541" i="14"/>
  <c r="J528" i="14"/>
  <c r="J515" i="14"/>
  <c r="BK502" i="14"/>
  <c r="BK484" i="14"/>
  <c r="BK466" i="14"/>
  <c r="BK455" i="14"/>
  <c r="BK436" i="14"/>
  <c r="BK428" i="14"/>
  <c r="BK415" i="14"/>
  <c r="J395" i="14"/>
  <c r="J380" i="14"/>
  <c r="BK374" i="14"/>
  <c r="BK353" i="14"/>
  <c r="BK340" i="14"/>
  <c r="BK328" i="14"/>
  <c r="J317" i="14"/>
  <c r="BK310" i="14"/>
  <c r="J302" i="14"/>
  <c r="BK284" i="14"/>
  <c r="J272" i="14"/>
  <c r="J258" i="14"/>
  <c r="J248" i="14"/>
  <c r="BK227" i="14"/>
  <c r="BK220" i="14"/>
  <c r="J208" i="14"/>
  <c r="BK198" i="14"/>
  <c r="BK187" i="14"/>
  <c r="J179" i="14"/>
  <c r="BK167" i="14"/>
  <c r="BK602" i="14"/>
  <c r="J535" i="14"/>
  <c r="BK432" i="14"/>
  <c r="J383" i="14"/>
  <c r="BK361" i="14"/>
  <c r="J294" i="14"/>
  <c r="BK253" i="14"/>
  <c r="J178" i="14"/>
  <c r="J267" i="15"/>
  <c r="BK242" i="15"/>
  <c r="BK221" i="15"/>
  <c r="BK188" i="15"/>
  <c r="J139" i="15"/>
  <c r="J280" i="15"/>
  <c r="BK231" i="15"/>
  <c r="BK183" i="15"/>
  <c r="BK142" i="15"/>
  <c r="BK280" i="15"/>
  <c r="J273" i="15"/>
  <c r="BK260" i="15"/>
  <c r="BK249" i="15"/>
  <c r="BK230" i="15"/>
  <c r="J214" i="15"/>
  <c r="J208" i="15"/>
  <c r="J196" i="15"/>
  <c r="J182" i="15"/>
  <c r="BK160" i="15"/>
  <c r="J140" i="15"/>
  <c r="BK132" i="15"/>
  <c r="BK206" i="15"/>
  <c r="BK161" i="15"/>
  <c r="J266" i="15"/>
  <c r="BK253" i="15"/>
  <c r="BK243" i="15"/>
  <c r="J231" i="15"/>
  <c r="BK216" i="15"/>
  <c r="J205" i="15"/>
  <c r="BK196" i="15"/>
  <c r="BK179" i="15"/>
  <c r="BK169" i="15"/>
  <c r="J152" i="15"/>
  <c r="J134" i="15"/>
  <c r="BK226" i="15"/>
  <c r="BK146" i="15"/>
  <c r="BK263" i="15"/>
  <c r="J251" i="15"/>
  <c r="J243" i="15"/>
  <c r="BK234" i="15"/>
  <c r="J219" i="15"/>
  <c r="J209" i="15"/>
  <c r="BK180" i="15"/>
  <c r="BK173" i="15"/>
  <c r="BK162" i="15"/>
  <c r="J150" i="15"/>
  <c r="J136" i="15"/>
  <c r="BK223" i="15"/>
  <c r="BK154" i="15"/>
  <c r="BK136" i="16"/>
  <c r="J168" i="16"/>
  <c r="BK193" i="16"/>
  <c r="BK171" i="16"/>
  <c r="BK161" i="16"/>
  <c r="J143" i="16"/>
  <c r="J196" i="16"/>
  <c r="BK167" i="16"/>
  <c r="BK150" i="16"/>
  <c r="BK133" i="16"/>
  <c r="J193" i="16"/>
  <c r="J183" i="16"/>
  <c r="J173" i="16"/>
  <c r="BK157" i="16"/>
  <c r="J145" i="16"/>
  <c r="J138" i="16"/>
  <c r="J155" i="16"/>
  <c r="J188" i="16"/>
  <c r="J192" i="16"/>
  <c r="BK177" i="16"/>
  <c r="BK166" i="16"/>
  <c r="J156" i="16"/>
  <c r="J148" i="16"/>
  <c r="J132" i="16"/>
  <c r="BK154" i="17"/>
  <c r="BK226" i="17"/>
  <c r="BK193" i="17"/>
  <c r="J144" i="17"/>
  <c r="J233" i="17"/>
  <c r="J226" i="17"/>
  <c r="J217" i="17"/>
  <c r="BK205" i="17"/>
  <c r="BK186" i="17"/>
  <c r="J177" i="17"/>
  <c r="J165" i="17"/>
  <c r="BK149" i="17"/>
  <c r="BK135" i="17"/>
  <c r="J234" i="17"/>
  <c r="J186" i="17"/>
  <c r="BK237" i="17"/>
  <c r="BK225" i="17"/>
  <c r="BK162" i="17"/>
  <c r="J143" i="17"/>
  <c r="J134" i="17"/>
  <c r="BK195" i="17"/>
  <c r="J199" i="17"/>
  <c r="BK133" i="17"/>
  <c r="J213" i="17"/>
  <c r="BK192" i="17"/>
  <c r="BK182" i="17"/>
  <c r="J163" i="17"/>
  <c r="J151" i="17"/>
  <c r="J193" i="18"/>
  <c r="J152" i="18"/>
  <c r="BK135" i="18"/>
  <c r="BK183" i="18"/>
  <c r="BK168" i="18"/>
  <c r="J151" i="18"/>
  <c r="J135" i="18"/>
  <c r="J172" i="18"/>
  <c r="J139" i="18"/>
  <c r="J184" i="18"/>
  <c r="J169" i="18"/>
  <c r="BK158" i="18"/>
  <c r="J140" i="18"/>
  <c r="BK178" i="18"/>
  <c r="J132" i="18"/>
  <c r="BK170" i="18"/>
  <c r="BK162" i="18"/>
  <c r="J183" i="18"/>
  <c r="BK179" i="18"/>
  <c r="J161" i="18"/>
  <c r="BK137" i="18"/>
  <c r="BK147" i="19"/>
  <c r="BK130" i="19"/>
  <c r="BK157" i="19"/>
  <c r="J143" i="19"/>
  <c r="J129" i="19"/>
  <c r="BK150" i="19"/>
  <c r="J145" i="19"/>
  <c r="BK128" i="19"/>
  <c r="BK143" i="19"/>
  <c r="J137" i="19"/>
  <c r="J130" i="19"/>
  <c r="BK208" i="20"/>
  <c r="J163" i="20"/>
  <c r="BK194" i="20"/>
  <c r="BK218" i="20"/>
  <c r="BK176" i="20"/>
  <c r="BK220" i="20"/>
  <c r="J204" i="20"/>
  <c r="BK187" i="20"/>
  <c r="BK177" i="20"/>
  <c r="BK152" i="20"/>
  <c r="BK144" i="20"/>
  <c r="BK209" i="20"/>
  <c r="BK166" i="20"/>
  <c r="J207" i="20"/>
  <c r="J198" i="20"/>
  <c r="BK184" i="20"/>
  <c r="J174" i="20"/>
  <c r="J152" i="20"/>
  <c r="J142" i="20"/>
  <c r="J137" i="20"/>
  <c r="J215" i="20"/>
  <c r="BK202" i="20"/>
  <c r="BK182" i="20"/>
  <c r="J161" i="20"/>
  <c r="BK130" i="20"/>
  <c r="BK154" i="21"/>
  <c r="J215" i="21"/>
  <c r="BK201" i="21"/>
  <c r="J185" i="21"/>
  <c r="BK173" i="21"/>
  <c r="BK155" i="21"/>
  <c r="J142" i="21"/>
  <c r="J132" i="21"/>
  <c r="J204" i="21"/>
  <c r="J189" i="21"/>
  <c r="J167" i="21"/>
  <c r="BK143" i="21"/>
  <c r="J129" i="21"/>
  <c r="BK147" i="21"/>
  <c r="J165" i="21"/>
  <c r="BK192" i="21"/>
  <c r="BK150" i="21"/>
  <c r="BK138" i="21"/>
  <c r="J212" i="21"/>
  <c r="J205" i="21"/>
  <c r="BK190" i="21"/>
  <c r="J180" i="21"/>
  <c r="BK167" i="21"/>
  <c r="J153" i="21"/>
  <c r="BK133" i="21"/>
  <c r="J200" i="22"/>
  <c r="BK151" i="22"/>
  <c r="J204" i="22"/>
  <c r="BK180" i="22"/>
  <c r="BK138" i="22"/>
  <c r="BK248" i="22"/>
  <c r="J235" i="22"/>
  <c r="J221" i="22"/>
  <c r="BK196" i="22"/>
  <c r="BK182" i="22"/>
  <c r="BK173" i="22"/>
  <c r="J160" i="22"/>
  <c r="J143" i="22"/>
  <c r="J130" i="22"/>
  <c r="J242" i="22"/>
  <c r="BK235" i="22"/>
  <c r="BK221" i="22"/>
  <c r="J205" i="22"/>
  <c r="J188" i="22"/>
  <c r="J181" i="22"/>
  <c r="BK166" i="22"/>
  <c r="BK149" i="22"/>
  <c r="BK135" i="22"/>
  <c r="BK234" i="22"/>
  <c r="BK163" i="22"/>
  <c r="J207" i="22"/>
  <c r="BK249" i="22"/>
  <c r="BK237" i="22"/>
  <c r="BK228" i="22"/>
  <c r="J214" i="22"/>
  <c r="BK208" i="22"/>
  <c r="J196" i="22"/>
  <c r="BK187" i="22"/>
  <c r="BK169" i="22"/>
  <c r="BK154" i="22"/>
  <c r="BK143" i="22"/>
  <c r="J134" i="22"/>
  <c r="BK127" i="22"/>
  <c r="BK164" i="23"/>
  <c r="J149" i="23"/>
  <c r="J133" i="23"/>
  <c r="BK149" i="23"/>
  <c r="BK165" i="23"/>
  <c r="BK148" i="23"/>
  <c r="J134" i="23"/>
  <c r="BK135" i="23"/>
  <c r="BK168" i="23"/>
  <c r="BK153" i="23"/>
  <c r="BK137" i="23"/>
  <c r="BK125" i="23"/>
  <c r="BK172" i="24"/>
  <c r="J183" i="24"/>
  <c r="BK161" i="24"/>
  <c r="J146" i="24"/>
  <c r="BK134" i="24"/>
  <c r="BK167" i="24"/>
  <c r="J147" i="24"/>
  <c r="BK139" i="24"/>
  <c r="BK169" i="24"/>
  <c r="J186" i="24"/>
  <c r="BK162" i="24"/>
  <c r="J142" i="24"/>
  <c r="BK176" i="24"/>
  <c r="BK160" i="24"/>
  <c r="BK130" i="24"/>
  <c r="J148" i="25"/>
  <c r="BK155" i="25"/>
  <c r="BK153" i="25"/>
  <c r="J146" i="25"/>
  <c r="BK159" i="25"/>
  <c r="J156" i="25"/>
  <c r="BK142" i="25"/>
  <c r="J129" i="25"/>
  <c r="BK157" i="26"/>
  <c r="BK143" i="26"/>
  <c r="BK131" i="26"/>
  <c r="BK164" i="26"/>
  <c r="J134" i="26"/>
  <c r="BK151" i="26"/>
  <c r="J130" i="26"/>
  <c r="J124" i="26"/>
  <c r="BK161" i="26"/>
  <c r="J135" i="26"/>
  <c r="J128" i="26"/>
  <c r="J141" i="26"/>
  <c r="BK122" i="27"/>
  <c r="J267" i="2"/>
  <c r="J243" i="2"/>
  <c r="BK223" i="2"/>
  <c r="BK182" i="2"/>
  <c r="BK221" i="2"/>
  <c r="J159" i="2"/>
  <c r="J285" i="2"/>
  <c r="J278" i="2"/>
  <c r="BK253" i="2"/>
  <c r="BK226" i="2"/>
  <c r="J213" i="2"/>
  <c r="J201" i="2"/>
  <c r="BK186" i="2"/>
  <c r="J168" i="2"/>
  <c r="BK143" i="2"/>
  <c r="J286" i="2"/>
  <c r="BK270" i="2"/>
  <c r="BK254" i="2"/>
  <c r="BK232" i="2"/>
  <c r="J207" i="2"/>
  <c r="BK194" i="2"/>
  <c r="J185" i="2"/>
  <c r="BK180" i="2"/>
  <c r="J160" i="2"/>
  <c r="J144" i="2"/>
  <c r="BK208" i="2"/>
  <c r="BK285" i="2"/>
  <c r="J254" i="2"/>
  <c r="BK246" i="2"/>
  <c r="J239" i="2"/>
  <c r="BK227" i="2"/>
  <c r="J206" i="2"/>
  <c r="BK192" i="2"/>
  <c r="J180" i="2"/>
  <c r="BK168" i="2"/>
  <c r="J158" i="2"/>
  <c r="J161" i="3"/>
  <c r="J162" i="3"/>
  <c r="J145" i="3"/>
  <c r="BK163" i="3"/>
  <c r="BK161" i="3"/>
  <c r="BK137" i="3"/>
  <c r="J158" i="3"/>
  <c r="J137" i="3"/>
  <c r="BK128" i="4"/>
  <c r="J127" i="4"/>
  <c r="BK127" i="5"/>
  <c r="BK130" i="6"/>
  <c r="BK126" i="6"/>
  <c r="J166" i="7"/>
  <c r="BK130" i="7"/>
  <c r="BK151" i="7"/>
  <c r="BK140" i="7"/>
  <c r="J161" i="7"/>
  <c r="J147" i="7"/>
  <c r="J135" i="7"/>
  <c r="BK153" i="7"/>
  <c r="BK145" i="7"/>
  <c r="J922" i="8"/>
  <c r="J901" i="8"/>
  <c r="J893" i="8"/>
  <c r="BK880" i="8"/>
  <c r="J860" i="8"/>
  <c r="BK845" i="8"/>
  <c r="J824" i="8"/>
  <c r="J810" i="8"/>
  <c r="J790" i="8"/>
  <c r="BK774" i="8"/>
  <c r="J747" i="8"/>
  <c r="J724" i="8"/>
  <c r="J716" i="8"/>
  <c r="J703" i="8"/>
  <c r="J683" i="8"/>
  <c r="J670" i="8"/>
  <c r="J650" i="8"/>
  <c r="J633" i="8"/>
  <c r="BK607" i="8"/>
  <c r="J580" i="8"/>
  <c r="BK562" i="8"/>
  <c r="BK549" i="8"/>
  <c r="J534" i="8"/>
  <c r="BK524" i="8"/>
  <c r="J492" i="8"/>
  <c r="BK471" i="8"/>
  <c r="BK451" i="8"/>
  <c r="BK434" i="8"/>
  <c r="BK400" i="8"/>
  <c r="J379" i="8"/>
  <c r="BK350" i="8"/>
  <c r="J340" i="8"/>
  <c r="J314" i="8"/>
  <c r="BK299" i="8"/>
  <c r="J280" i="8"/>
  <c r="J267" i="8"/>
  <c r="BK237" i="8"/>
  <c r="BK864" i="8"/>
  <c r="BK780" i="8"/>
  <c r="BK717" i="8"/>
  <c r="J623" i="8"/>
  <c r="BK564" i="8"/>
  <c r="BK464" i="8"/>
  <c r="J382" i="8"/>
  <c r="BK321" i="8"/>
  <c r="J243" i="8"/>
  <c r="BK198" i="8"/>
  <c r="J889" i="8"/>
  <c r="J815" i="8"/>
  <c r="J804" i="8"/>
  <c r="BK786" i="8"/>
  <c r="J741" i="8"/>
  <c r="BK721" i="8"/>
  <c r="BK700" i="8"/>
  <c r="J675" i="8"/>
  <c r="BK658" i="8"/>
  <c r="BK647" i="8"/>
  <c r="BK630" i="8"/>
  <c r="BK618" i="8"/>
  <c r="BK594" i="8"/>
  <c r="J581" i="8"/>
  <c r="BK571" i="8"/>
  <c r="BK557" i="8"/>
  <c r="J544" i="8"/>
  <c r="BK523" i="8"/>
  <c r="BK508" i="8"/>
  <c r="J488" i="8"/>
  <c r="BK477" i="8"/>
  <c r="BK460" i="8"/>
  <c r="BK443" i="8"/>
  <c r="J424" i="8"/>
  <c r="BK417" i="8"/>
  <c r="BK405" i="8"/>
  <c r="J391" i="8"/>
  <c r="J373" i="8"/>
  <c r="J355" i="8"/>
  <c r="BK330" i="8"/>
  <c r="BK315" i="8"/>
  <c r="J297" i="8"/>
  <c r="BK282" i="8"/>
  <c r="J272" i="8"/>
  <c r="J257" i="8"/>
  <c r="J242" i="8"/>
  <c r="J218" i="8"/>
  <c r="BK188" i="8"/>
  <c r="BK180" i="8"/>
  <c r="J827" i="8"/>
  <c r="J744" i="8"/>
  <c r="BK699" i="8"/>
  <c r="BK671" i="8"/>
  <c r="J657" i="8"/>
  <c r="J628" i="8"/>
  <c r="BK611" i="8"/>
  <c r="BK599" i="8"/>
  <c r="J546" i="8"/>
  <c r="BK510" i="8"/>
  <c r="J493" i="8"/>
  <c r="BK429" i="8"/>
  <c r="J399" i="8"/>
  <c r="BK369" i="8"/>
  <c r="BK343" i="8"/>
  <c r="BK311" i="8"/>
  <c r="J288" i="8"/>
  <c r="BK222" i="8"/>
  <c r="BK932" i="8"/>
  <c r="J915" i="8"/>
  <c r="BK895" i="8"/>
  <c r="BK881" i="8"/>
  <c r="J864" i="8"/>
  <c r="BK847" i="8"/>
  <c r="J834" i="8"/>
  <c r="BK813" i="8"/>
  <c r="BK789" i="8"/>
  <c r="BK776" i="8"/>
  <c r="BK768" i="8"/>
  <c r="J756" i="8"/>
  <c r="BK749" i="8"/>
  <c r="BK680" i="8"/>
  <c r="BK536" i="8"/>
  <c r="J442" i="8"/>
  <c r="BK397" i="8"/>
  <c r="BK379" i="8"/>
  <c r="BK332" i="8"/>
  <c r="J279" i="8"/>
  <c r="J190" i="8"/>
  <c r="BK924" i="8"/>
  <c r="BK913" i="8"/>
  <c r="J899" i="8"/>
  <c r="BK888" i="8"/>
  <c r="J874" i="8"/>
  <c r="BK859" i="8"/>
  <c r="J852" i="8"/>
  <c r="J839" i="8"/>
  <c r="BK831" i="8"/>
  <c r="BK819" i="8"/>
  <c r="BK795" i="8"/>
  <c r="J773" i="8"/>
  <c r="BK765" i="8"/>
  <c r="BK758" i="8"/>
  <c r="BK747" i="8"/>
  <c r="BK733" i="8"/>
  <c r="BK715" i="8"/>
  <c r="J699" i="8"/>
  <c r="J688" i="8"/>
  <c r="J665" i="8"/>
  <c r="BK653" i="8"/>
  <c r="BK635" i="8"/>
  <c r="J616" i="8"/>
  <c r="J605" i="8"/>
  <c r="BK595" i="8"/>
  <c r="BK580" i="8"/>
  <c r="BK563" i="8"/>
  <c r="BK553" i="8"/>
  <c r="J535" i="8"/>
  <c r="BK527" i="8"/>
  <c r="J517" i="8"/>
  <c r="J500" i="8"/>
  <c r="J482" i="8"/>
  <c r="J467" i="8"/>
  <c r="BK453" i="8"/>
  <c r="J434" i="8"/>
  <c r="J419" i="8"/>
  <c r="J412" i="8"/>
  <c r="BK403" i="8"/>
  <c r="BK386" i="8"/>
  <c r="BK364" i="8"/>
  <c r="BK345" i="8"/>
  <c r="BK324" i="8"/>
  <c r="J298" i="8"/>
  <c r="J286" i="8"/>
  <c r="J264" i="8"/>
  <c r="J255" i="8"/>
  <c r="J237" i="8"/>
  <c r="BK225" i="8"/>
  <c r="J213" i="8"/>
  <c r="J208" i="8"/>
  <c r="J191" i="8"/>
  <c r="J170" i="8"/>
  <c r="J161" i="8"/>
  <c r="J820" i="8"/>
  <c r="BK622" i="8"/>
  <c r="BK511" i="8"/>
  <c r="BK394" i="8"/>
  <c r="BK339" i="8"/>
  <c r="BK229" i="8"/>
  <c r="J205" i="8"/>
  <c r="J197" i="8"/>
  <c r="J186" i="8"/>
  <c r="J177" i="8"/>
  <c r="J166" i="8"/>
  <c r="BK855" i="8"/>
  <c r="J805" i="8"/>
  <c r="BK688" i="8"/>
  <c r="BK631" i="8"/>
  <c r="J568" i="8"/>
  <c r="J515" i="8"/>
  <c r="BK442" i="8"/>
  <c r="J417" i="8"/>
  <c r="J360" i="8"/>
  <c r="BK275" i="8"/>
  <c r="J245" i="8"/>
  <c r="BK219" i="8"/>
  <c r="J211" i="8"/>
  <c r="J175" i="8"/>
  <c r="J463" i="9"/>
  <c r="BK386" i="9"/>
  <c r="BK362" i="9"/>
  <c r="BK300" i="9"/>
  <c r="BK248" i="9"/>
  <c r="BK184" i="9"/>
  <c r="BK153" i="9"/>
  <c r="J479" i="9"/>
  <c r="J458" i="9"/>
  <c r="J444" i="9"/>
  <c r="BK436" i="9"/>
  <c r="BK422" i="9"/>
  <c r="BK402" i="9"/>
  <c r="BK385" i="9"/>
  <c r="J370" i="9"/>
  <c r="BK355" i="9"/>
  <c r="J336" i="9"/>
  <c r="J324" i="9"/>
  <c r="J310" i="9"/>
  <c r="J294" i="9"/>
  <c r="BK281" i="9"/>
  <c r="J270" i="9"/>
  <c r="J254" i="9"/>
  <c r="BK242" i="9"/>
  <c r="J218" i="9"/>
  <c r="J203" i="9"/>
  <c r="BK188" i="9"/>
  <c r="J169" i="9"/>
  <c r="J451" i="9"/>
  <c r="J384" i="9"/>
  <c r="BK293" i="9"/>
  <c r="BK247" i="9"/>
  <c r="BK423" i="9"/>
  <c r="J366" i="9"/>
  <c r="BK315" i="9"/>
  <c r="J213" i="9"/>
  <c r="J399" i="9"/>
  <c r="BK299" i="9"/>
  <c r="J243" i="9"/>
  <c r="BK207" i="9"/>
  <c r="J144" i="9"/>
  <c r="J485" i="9"/>
  <c r="BK479" i="9"/>
  <c r="J464" i="9"/>
  <c r="BK434" i="9"/>
  <c r="J417" i="9"/>
  <c r="J403" i="9"/>
  <c r="J381" i="9"/>
  <c r="J360" i="9"/>
  <c r="J343" i="9"/>
  <c r="BK321" i="9"/>
  <c r="BK307" i="9"/>
  <c r="J261" i="9"/>
  <c r="J191" i="9"/>
  <c r="J157" i="9"/>
  <c r="BK492" i="9"/>
  <c r="BK473" i="9"/>
  <c r="J460" i="9"/>
  <c r="J448" i="9"/>
  <c r="J437" i="9"/>
  <c r="J427" i="9"/>
  <c r="J419" i="9"/>
  <c r="BK408" i="9"/>
  <c r="J387" i="9"/>
  <c r="J372" i="9"/>
  <c r="J364" i="9"/>
  <c r="J349" i="9"/>
  <c r="J333" i="9"/>
  <c r="J319" i="9"/>
  <c r="BK306" i="9"/>
  <c r="BK285" i="9"/>
  <c r="J266" i="9"/>
  <c r="J239" i="9"/>
  <c r="J228" i="9"/>
  <c r="BK215" i="9"/>
  <c r="BK209" i="9"/>
  <c r="J196" i="9"/>
  <c r="J177" i="9"/>
  <c r="J151" i="9"/>
  <c r="BK484" i="9"/>
  <c r="BK451" i="9"/>
  <c r="J375" i="9"/>
  <c r="J337" i="9"/>
  <c r="J285" i="9"/>
  <c r="BK266" i="9"/>
  <c r="BK256" i="9"/>
  <c r="J245" i="9"/>
  <c r="J222" i="9"/>
  <c r="BK204" i="9"/>
  <c r="J194" i="9"/>
  <c r="BK173" i="9"/>
  <c r="BK161" i="9"/>
  <c r="J149" i="9"/>
  <c r="J749" i="10"/>
  <c r="BK644" i="10"/>
  <c r="J599" i="10"/>
  <c r="BK524" i="10"/>
  <c r="J463" i="10"/>
  <c r="J388" i="10"/>
  <c r="BK228" i="10"/>
  <c r="J172" i="10"/>
  <c r="J715" i="10"/>
  <c r="BK671" i="10"/>
  <c r="J618" i="10"/>
  <c r="BK594" i="10"/>
  <c r="J572" i="10"/>
  <c r="J556" i="10"/>
  <c r="J541" i="10"/>
  <c r="BK527" i="10"/>
  <c r="J508" i="10"/>
  <c r="BK493" i="10"/>
  <c r="BK477" i="10"/>
  <c r="BK459" i="10"/>
  <c r="BK449" i="10"/>
  <c r="J441" i="10"/>
  <c r="BK424" i="10"/>
  <c r="BK407" i="10"/>
  <c r="J400" i="10"/>
  <c r="BK378" i="10"/>
  <c r="BK361" i="10"/>
  <c r="BK349" i="10"/>
  <c r="BK331" i="10"/>
  <c r="J317" i="10"/>
  <c r="J311" i="10"/>
  <c r="BK299" i="10"/>
  <c r="BK286" i="10"/>
  <c r="J275" i="10"/>
  <c r="BK255" i="10"/>
  <c r="J243" i="10"/>
  <c r="J176" i="10"/>
  <c r="BK806" i="10"/>
  <c r="BK800" i="10"/>
  <c r="J789" i="10"/>
  <c r="BK775" i="10"/>
  <c r="BK760" i="10"/>
  <c r="BK736" i="10"/>
  <c r="BK687" i="10"/>
  <c r="J633" i="10"/>
  <c r="J592" i="10"/>
  <c r="BK484" i="10"/>
  <c r="BK390" i="10"/>
  <c r="BK275" i="10"/>
  <c r="J209" i="10"/>
  <c r="BK195" i="10"/>
  <c r="J174" i="10"/>
  <c r="J165" i="10"/>
  <c r="J755" i="10"/>
  <c r="J711" i="10"/>
  <c r="J687" i="10"/>
  <c r="J675" i="10"/>
  <c r="J659" i="10"/>
  <c r="J640" i="10"/>
  <c r="J623" i="10"/>
  <c r="BK608" i="10"/>
  <c r="BK592" i="10"/>
  <c r="J578" i="10"/>
  <c r="BK568" i="10"/>
  <c r="J555" i="10"/>
  <c r="BK538" i="10"/>
  <c r="J527" i="10"/>
  <c r="BK509" i="10"/>
  <c r="J501" i="10"/>
  <c r="J486" i="10"/>
  <c r="BK470" i="10"/>
  <c r="BK455" i="10"/>
  <c r="J444" i="10"/>
  <c r="J427" i="10"/>
  <c r="BK418" i="10"/>
  <c r="BK400" i="10"/>
  <c r="BK388" i="10"/>
  <c r="J354" i="10"/>
  <c r="BK345" i="10"/>
  <c r="J333" i="10"/>
  <c r="J318" i="10"/>
  <c r="J300" i="10"/>
  <c r="J294" i="10"/>
  <c r="BK283" i="10"/>
  <c r="J273" i="10"/>
  <c r="BK260" i="10"/>
  <c r="BK250" i="10"/>
  <c r="BK239" i="10"/>
  <c r="J222" i="10"/>
  <c r="J199" i="10"/>
  <c r="BK794" i="10"/>
  <c r="BK786" i="10"/>
  <c r="BK749" i="10"/>
  <c r="BK722" i="10"/>
  <c r="J709" i="10"/>
  <c r="J693" i="10"/>
  <c r="J686" i="10"/>
  <c r="J674" i="10"/>
  <c r="BK650" i="10"/>
  <c r="BK632" i="10"/>
  <c r="BK604" i="10"/>
  <c r="J580" i="10"/>
  <c r="J531" i="10"/>
  <c r="J474" i="10"/>
  <c r="BK451" i="10"/>
  <c r="J397" i="10"/>
  <c r="J368" i="10"/>
  <c r="BK348" i="10"/>
  <c r="BK320" i="10"/>
  <c r="BK270" i="10"/>
  <c r="J238" i="10"/>
  <c r="J218" i="10"/>
  <c r="BK204" i="10"/>
  <c r="BK702" i="10"/>
  <c r="J635" i="10"/>
  <c r="J534" i="10"/>
  <c r="J419" i="10"/>
  <c r="J353" i="10"/>
  <c r="BK263" i="10"/>
  <c r="BK219" i="10"/>
  <c r="J197" i="10"/>
  <c r="J182" i="10"/>
  <c r="J170" i="10"/>
  <c r="J800" i="10"/>
  <c r="BK780" i="10"/>
  <c r="BK765" i="10"/>
  <c r="J747" i="10"/>
  <c r="J729" i="10"/>
  <c r="BK627" i="10"/>
  <c r="J509" i="10"/>
  <c r="BK427" i="10"/>
  <c r="J342" i="10"/>
  <c r="J263" i="10"/>
  <c r="BK165" i="10"/>
  <c r="J821" i="10"/>
  <c r="J818" i="10"/>
  <c r="BK813" i="10"/>
  <c r="J807" i="10"/>
  <c r="BK797" i="10"/>
  <c r="BK789" i="10"/>
  <c r="J772" i="10"/>
  <c r="J750" i="10"/>
  <c r="BK741" i="10"/>
  <c r="J728" i="10"/>
  <c r="J712" i="10"/>
  <c r="J699" i="10"/>
  <c r="BK686" i="10"/>
  <c r="BK667" i="10"/>
  <c r="BK646" i="10"/>
  <c r="J620" i="10"/>
  <c r="BK600" i="10"/>
  <c r="BK581" i="10"/>
  <c r="BK571" i="10"/>
  <c r="J561" i="10"/>
  <c r="J530" i="10"/>
  <c r="J517" i="10"/>
  <c r="J502" i="10"/>
  <c r="J477" i="10"/>
  <c r="BK466" i="10"/>
  <c r="J448" i="10"/>
  <c r="J431" i="10"/>
  <c r="BK414" i="10"/>
  <c r="J395" i="10"/>
  <c r="BK385" i="10"/>
  <c r="J369" i="10"/>
  <c r="BK334" i="10"/>
  <c r="BK317" i="10"/>
  <c r="J297" i="10"/>
  <c r="BK274" i="10"/>
  <c r="J259" i="10"/>
  <c r="BK236" i="10"/>
  <c r="BK217" i="10"/>
  <c r="J201" i="10"/>
  <c r="BK190" i="10"/>
  <c r="J179" i="10"/>
  <c r="J164" i="10"/>
  <c r="J351" i="11"/>
  <c r="BK312" i="11"/>
  <c r="BK304" i="11"/>
  <c r="BK278" i="11"/>
  <c r="BK267" i="11"/>
  <c r="J244" i="11"/>
  <c r="J235" i="11"/>
  <c r="J212" i="11"/>
  <c r="BK199" i="11"/>
  <c r="J175" i="11"/>
  <c r="BK153" i="11"/>
  <c r="J139" i="11"/>
  <c r="BK317" i="11"/>
  <c r="J239" i="11"/>
  <c r="BK183" i="11"/>
  <c r="J356" i="11"/>
  <c r="BK339" i="11"/>
  <c r="J319" i="11"/>
  <c r="J306" i="11"/>
  <c r="J293" i="11"/>
  <c r="J281" i="11"/>
  <c r="BK260" i="11"/>
  <c r="BK244" i="11"/>
  <c r="BK220" i="11"/>
  <c r="J204" i="11"/>
  <c r="BK180" i="11"/>
  <c r="J159" i="11"/>
  <c r="BK371" i="11"/>
  <c r="BK356" i="11"/>
  <c r="BK337" i="11"/>
  <c r="J318" i="11"/>
  <c r="J252" i="11"/>
  <c r="BK176" i="11"/>
  <c r="J363" i="11"/>
  <c r="BK358" i="11"/>
  <c r="J340" i="11"/>
  <c r="J321" i="11"/>
  <c r="BK300" i="11"/>
  <c r="J278" i="11"/>
  <c r="BK265" i="11"/>
  <c r="BK250" i="11"/>
  <c r="BK234" i="11"/>
  <c r="J219" i="11"/>
  <c r="BK205" i="11"/>
  <c r="BK194" i="11"/>
  <c r="J180" i="11"/>
  <c r="J171" i="11"/>
  <c r="J158" i="11"/>
  <c r="BK336" i="11"/>
  <c r="J263" i="11"/>
  <c r="J189" i="11"/>
  <c r="J276" i="11"/>
  <c r="BK249" i="11"/>
  <c r="J147" i="11"/>
  <c r="BK268" i="11"/>
  <c r="J203" i="11"/>
  <c r="BK164" i="11"/>
  <c r="J585" i="12"/>
  <c r="BK549" i="12"/>
  <c r="J494" i="12"/>
  <c r="BK453" i="12"/>
  <c r="BK443" i="12"/>
  <c r="BK411" i="12"/>
  <c r="BK388" i="12"/>
  <c r="J372" i="12"/>
  <c r="BK355" i="12"/>
  <c r="J342" i="12"/>
  <c r="J317" i="12"/>
  <c r="BK297" i="12"/>
  <c r="J282" i="12"/>
  <c r="J265" i="12"/>
  <c r="BK238" i="12"/>
  <c r="J227" i="12"/>
  <c r="J215" i="12"/>
  <c r="J200" i="12"/>
  <c r="J183" i="12"/>
  <c r="J172" i="12"/>
  <c r="BK156" i="12"/>
  <c r="BK670" i="12"/>
  <c r="J635" i="12"/>
  <c r="BK605" i="12"/>
  <c r="BK573" i="12"/>
  <c r="J531" i="12"/>
  <c r="BK495" i="12"/>
  <c r="J485" i="12"/>
  <c r="J468" i="12"/>
  <c r="BK455" i="12"/>
  <c r="BK430" i="12"/>
  <c r="J414" i="12"/>
  <c r="BK403" i="12"/>
  <c r="J385" i="12"/>
  <c r="BK365" i="12"/>
  <c r="J339" i="12"/>
  <c r="J330" i="12"/>
  <c r="J305" i="12"/>
  <c r="J297" i="12"/>
  <c r="BK278" i="12"/>
  <c r="BK260" i="12"/>
  <c r="J240" i="12"/>
  <c r="BK220" i="12"/>
  <c r="BK206" i="12"/>
  <c r="J188" i="12"/>
  <c r="J175" i="12"/>
  <c r="J673" i="12"/>
  <c r="J664" i="12"/>
  <c r="J653" i="12"/>
  <c r="BK627" i="12"/>
  <c r="BK610" i="12"/>
  <c r="J595" i="12"/>
  <c r="J576" i="12"/>
  <c r="J555" i="12"/>
  <c r="J534" i="12"/>
  <c r="BK493" i="12"/>
  <c r="J456" i="12"/>
  <c r="J416" i="12"/>
  <c r="BK392" i="12"/>
  <c r="BK357" i="12"/>
  <c r="J325" i="12"/>
  <c r="BK289" i="12"/>
  <c r="J260" i="12"/>
  <c r="BK231" i="12"/>
  <c r="J213" i="12"/>
  <c r="BK177" i="12"/>
  <c r="J157" i="12"/>
  <c r="J672" i="12"/>
  <c r="J661" i="12"/>
  <c r="BK646" i="12"/>
  <c r="J625" i="12"/>
  <c r="J614" i="12"/>
  <c r="BK602" i="12"/>
  <c r="BK587" i="12"/>
  <c r="J567" i="12"/>
  <c r="BK552" i="12"/>
  <c r="J535" i="12"/>
  <c r="J161" i="12"/>
  <c r="J639" i="12"/>
  <c r="BK475" i="12"/>
  <c r="J419" i="12"/>
  <c r="BK375" i="12"/>
  <c r="BK352" i="12"/>
  <c r="BK269" i="12"/>
  <c r="BK199" i="12"/>
  <c r="J155" i="12"/>
  <c r="J662" i="12"/>
  <c r="J649" i="12"/>
  <c r="J634" i="12"/>
  <c r="BK609" i="12"/>
  <c r="BK594" i="12"/>
  <c r="BK582" i="12"/>
  <c r="BK570" i="12"/>
  <c r="J557" i="12"/>
  <c r="BK540" i="12"/>
  <c r="BK525" i="12"/>
  <c r="J504" i="12"/>
  <c r="BK489" i="12"/>
  <c r="BK469" i="12"/>
  <c r="BK439" i="12"/>
  <c r="J425" i="12"/>
  <c r="J411" i="12"/>
  <c r="BK396" i="12"/>
  <c r="BK371" i="12"/>
  <c r="J351" i="12"/>
  <c r="J334" i="12"/>
  <c r="J328" i="12"/>
  <c r="BK314" i="12"/>
  <c r="J285" i="12"/>
  <c r="BK265" i="12"/>
  <c r="BK242" i="12"/>
  <c r="BK215" i="12"/>
  <c r="BK201" i="12"/>
  <c r="J181" i="12"/>
  <c r="BK614" i="12"/>
  <c r="J562" i="12"/>
  <c r="BK518" i="12"/>
  <c r="BK440" i="12"/>
  <c r="BK320" i="12"/>
  <c r="BK240" i="12"/>
  <c r="BK173" i="12"/>
  <c r="J586" i="12"/>
  <c r="J537" i="12"/>
  <c r="J471" i="12"/>
  <c r="BK401" i="12"/>
  <c r="BK336" i="12"/>
  <c r="J264" i="12"/>
  <c r="J195" i="12"/>
  <c r="BK154" i="12"/>
  <c r="BK157" i="13"/>
  <c r="BK131" i="13"/>
  <c r="BK168" i="13"/>
  <c r="J276" i="14"/>
  <c r="BK258" i="14"/>
  <c r="BK233" i="14"/>
  <c r="J210" i="14"/>
  <c r="BK186" i="14"/>
  <c r="BK742" i="14"/>
  <c r="J734" i="14"/>
  <c r="J725" i="14"/>
  <c r="BK709" i="14"/>
  <c r="J686" i="14"/>
  <c r="BK674" i="14"/>
  <c r="J657" i="14"/>
  <c r="BK645" i="14"/>
  <c r="BK635" i="14"/>
  <c r="J617" i="14"/>
  <c r="J605" i="14"/>
  <c r="BK580" i="14"/>
  <c r="BK570" i="14"/>
  <c r="BK566" i="14"/>
  <c r="BK509" i="14"/>
  <c r="J499" i="14"/>
  <c r="BK477" i="14"/>
  <c r="BK461" i="14"/>
  <c r="BK442" i="14"/>
  <c r="J427" i="14"/>
  <c r="BK412" i="14"/>
  <c r="J390" i="14"/>
  <c r="J377" i="14"/>
  <c r="J366" i="14"/>
  <c r="BK354" i="14"/>
  <c r="J326" i="14"/>
  <c r="J311" i="14"/>
  <c r="J304" i="14"/>
  <c r="BK293" i="14"/>
  <c r="BK265" i="14"/>
  <c r="BK252" i="14"/>
  <c r="J240" i="14"/>
  <c r="J224" i="14"/>
  <c r="BK209" i="14"/>
  <c r="BK196" i="14"/>
  <c r="J186" i="14"/>
  <c r="BK180" i="14"/>
  <c r="BK158" i="14"/>
  <c r="J682" i="14"/>
  <c r="J571" i="14"/>
  <c r="BK486" i="14"/>
  <c r="BK429" i="14"/>
  <c r="J741" i="14"/>
  <c r="J724" i="14"/>
  <c r="BK706" i="14"/>
  <c r="J692" i="14"/>
  <c r="J672" i="14"/>
  <c r="J664" i="14"/>
  <c r="J651" i="14"/>
  <c r="BK639" i="14"/>
  <c r="J629" i="14"/>
  <c r="J619" i="14"/>
  <c r="J601" i="14"/>
  <c r="J592" i="14"/>
  <c r="BK572" i="14"/>
  <c r="BK555" i="14"/>
  <c r="J532" i="14"/>
  <c r="J516" i="14"/>
  <c r="J497" i="14"/>
  <c r="BK482" i="14"/>
  <c r="BK474" i="14"/>
  <c r="J459" i="14"/>
  <c r="J442" i="14"/>
  <c r="J431" i="14"/>
  <c r="BK417" i="14"/>
  <c r="J409" i="14"/>
  <c r="J400" i="14"/>
  <c r="BK367" i="14"/>
  <c r="J352" i="14"/>
  <c r="J341" i="14"/>
  <c r="BK307" i="14"/>
  <c r="J295" i="14"/>
  <c r="J280" i="14"/>
  <c r="J265" i="14"/>
  <c r="J253" i="14"/>
  <c r="BK232" i="14"/>
  <c r="J215" i="14"/>
  <c r="BK201" i="14"/>
  <c r="J175" i="14"/>
  <c r="BK722" i="14"/>
  <c r="BK625" i="14"/>
  <c r="J539" i="14"/>
  <c r="BK463" i="14"/>
  <c r="BK718" i="14"/>
  <c r="BK663" i="14"/>
  <c r="BK603" i="14"/>
  <c r="J455" i="14"/>
  <c r="BK370" i="14"/>
  <c r="J191" i="14"/>
  <c r="J735" i="14"/>
  <c r="BK726" i="14"/>
  <c r="BK707" i="14"/>
  <c r="BK681" i="14"/>
  <c r="J667" i="14"/>
  <c r="BK643" i="14"/>
  <c r="J624" i="14"/>
  <c r="BK613" i="14"/>
  <c r="BK597" i="14"/>
  <c r="BK571" i="14"/>
  <c r="BK562" i="14"/>
  <c r="BK543" i="14"/>
  <c r="J534" i="14"/>
  <c r="J527" i="14"/>
  <c r="BK516" i="14"/>
  <c r="J505" i="14"/>
  <c r="BK488" i="14"/>
  <c r="BK471" i="14"/>
  <c r="J463" i="14"/>
  <c r="BK443" i="14"/>
  <c r="J433" i="14"/>
  <c r="BK427" i="14"/>
  <c r="J416" i="14"/>
  <c r="BK398" i="14"/>
  <c r="J389" i="14"/>
  <c r="J372" i="14"/>
  <c r="BK355" i="14"/>
  <c r="J344" i="14"/>
  <c r="BK336" i="14"/>
  <c r="J318" i="14"/>
  <c r="J313" i="14"/>
  <c r="BK301" i="14"/>
  <c r="J286" i="14"/>
  <c r="BK273" i="14"/>
  <c r="J260" i="14"/>
  <c r="BK245" i="14"/>
  <c r="BK230" i="14"/>
  <c r="BK219" i="14"/>
  <c r="BK212" i="14"/>
  <c r="J202" i="14"/>
  <c r="J166" i="14"/>
  <c r="BK159" i="14"/>
  <c r="J538" i="14"/>
  <c r="BK451" i="14"/>
  <c r="BK389" i="14"/>
  <c r="BK378" i="14"/>
  <c r="BK319" i="14"/>
  <c r="J273" i="14"/>
  <c r="J252" i="14"/>
  <c r="BK163" i="14"/>
  <c r="J258" i="15"/>
  <c r="J237" i="15"/>
  <c r="J201" i="15"/>
  <c r="BK178" i="15"/>
  <c r="J132" i="15"/>
  <c r="BK264" i="15"/>
  <c r="BK190" i="15"/>
  <c r="J154" i="15"/>
  <c r="J281" i="15"/>
  <c r="J271" i="15"/>
  <c r="J265" i="15"/>
  <c r="J242" i="15"/>
  <c r="BK225" i="15"/>
  <c r="J211" i="15"/>
  <c r="BK202" i="15"/>
  <c r="J188" i="15"/>
  <c r="J179" i="15"/>
  <c r="J162" i="15"/>
  <c r="BK149" i="15"/>
  <c r="J131" i="15"/>
  <c r="BK189" i="15"/>
  <c r="J133" i="15"/>
  <c r="BK267" i="15"/>
  <c r="BK254" i="15"/>
  <c r="J246" i="15"/>
  <c r="J223" i="15"/>
  <c r="BK211" i="15"/>
  <c r="J202" i="15"/>
  <c r="J187" i="15"/>
  <c r="J176" i="15"/>
  <c r="BK158" i="15"/>
  <c r="J148" i="15"/>
  <c r="BK130" i="15"/>
  <c r="BK219" i="15"/>
  <c r="J161" i="15"/>
  <c r="BK281" i="15"/>
  <c r="J259" i="15"/>
  <c r="J244" i="15"/>
  <c r="J233" i="15"/>
  <c r="BK228" i="15"/>
  <c r="BK205" i="15"/>
  <c r="BK187" i="15"/>
  <c r="J169" i="15"/>
  <c r="J156" i="15"/>
  <c r="J143" i="15"/>
  <c r="BK131" i="15"/>
  <c r="J167" i="15"/>
  <c r="J166" i="16"/>
  <c r="BK186" i="16"/>
  <c r="BK132" i="16"/>
  <c r="BK181" i="16"/>
  <c r="BK168" i="16"/>
  <c r="BK160" i="16"/>
  <c r="J139" i="16"/>
  <c r="BK190" i="16"/>
  <c r="J162" i="16"/>
  <c r="BK189" i="16"/>
  <c r="BK174" i="16"/>
  <c r="J160" i="16"/>
  <c r="BK151" i="16"/>
  <c r="J140" i="16"/>
  <c r="J194" i="16"/>
  <c r="BK148" i="16"/>
  <c r="J141" i="16"/>
  <c r="J184" i="16"/>
  <c r="J171" i="16"/>
  <c r="BK158" i="16"/>
  <c r="J150" i="16"/>
  <c r="J131" i="16"/>
  <c r="BK151" i="17"/>
  <c r="J205" i="17"/>
  <c r="BK152" i="17"/>
  <c r="J232" i="17"/>
  <c r="J223" i="17"/>
  <c r="J212" i="17"/>
  <c r="BK197" i="17"/>
  <c r="BK183" i="17"/>
  <c r="J175" i="17"/>
  <c r="J168" i="17"/>
  <c r="J145" i="17"/>
  <c r="BK134" i="17"/>
  <c r="J215" i="17"/>
  <c r="BK164" i="17"/>
  <c r="BK233" i="17"/>
  <c r="BK231" i="17"/>
  <c r="BK223" i="17"/>
  <c r="BK217" i="17"/>
  <c r="BK212" i="17"/>
  <c r="BK200" i="17"/>
  <c r="J191" i="17"/>
  <c r="J187" i="17"/>
  <c r="BK177" i="17"/>
  <c r="BK167" i="17"/>
  <c r="BK145" i="17"/>
  <c r="BK130" i="17"/>
  <c r="BK202" i="17"/>
  <c r="J204" i="17"/>
  <c r="J235" i="17"/>
  <c r="BK204" i="17"/>
  <c r="J183" i="17"/>
  <c r="BK168" i="17"/>
  <c r="BK160" i="17"/>
  <c r="BK153" i="17"/>
  <c r="J132" i="17"/>
  <c r="J155" i="18"/>
  <c r="J146" i="18"/>
  <c r="J192" i="18"/>
  <c r="J173" i="18"/>
  <c r="BK166" i="18"/>
  <c r="BK142" i="18"/>
  <c r="BK196" i="18"/>
  <c r="J177" i="18"/>
  <c r="BK138" i="18"/>
  <c r="J194" i="18"/>
  <c r="BK161" i="18"/>
  <c r="J142" i="18"/>
  <c r="J133" i="18"/>
  <c r="BK171" i="18"/>
  <c r="J191" i="18"/>
  <c r="BK156" i="18"/>
  <c r="J196" i="18"/>
  <c r="J181" i="18"/>
  <c r="BK165" i="18"/>
  <c r="BK149" i="18"/>
  <c r="J157" i="19"/>
  <c r="BK136" i="19"/>
  <c r="J160" i="19"/>
  <c r="J150" i="19"/>
  <c r="BK139" i="19"/>
  <c r="J134" i="19"/>
  <c r="J135" i="19"/>
  <c r="BK137" i="19"/>
  <c r="BK142" i="19"/>
  <c r="BK132" i="19"/>
  <c r="J166" i="20"/>
  <c r="J184" i="20"/>
  <c r="J202" i="20"/>
  <c r="J145" i="20"/>
  <c r="J189" i="20"/>
  <c r="BK174" i="20"/>
  <c r="J219" i="20"/>
  <c r="J196" i="20"/>
  <c r="J181" i="20"/>
  <c r="J171" i="20"/>
  <c r="BK161" i="20"/>
  <c r="BK148" i="20"/>
  <c r="J134" i="20"/>
  <c r="J169" i="20"/>
  <c r="BK215" i="20"/>
  <c r="BK193" i="20"/>
  <c r="J175" i="20"/>
  <c r="J167" i="20"/>
  <c r="BK155" i="20"/>
  <c r="J140" i="20"/>
  <c r="J130" i="20"/>
  <c r="J212" i="20"/>
  <c r="BK199" i="20"/>
  <c r="J185" i="20"/>
  <c r="BK172" i="20"/>
  <c r="J135" i="20"/>
  <c r="BK157" i="21"/>
  <c r="J191" i="21"/>
  <c r="J207" i="21"/>
  <c r="J197" i="21"/>
  <c r="J181" i="21"/>
  <c r="BK165" i="21"/>
  <c r="J147" i="21"/>
  <c r="J136" i="21"/>
  <c r="BK130" i="21"/>
  <c r="J202" i="21"/>
  <c r="BK191" i="21"/>
  <c r="J173" i="21"/>
  <c r="J161" i="21"/>
  <c r="BK210" i="21"/>
  <c r="J192" i="21"/>
  <c r="J213" i="21"/>
  <c r="J186" i="21"/>
  <c r="BK149" i="21"/>
  <c r="J217" i="21"/>
  <c r="J209" i="21"/>
  <c r="BK197" i="21"/>
  <c r="BK188" i="21"/>
  <c r="BK181" i="21"/>
  <c r="J169" i="21"/>
  <c r="J158" i="21"/>
  <c r="BK146" i="21"/>
  <c r="BK129" i="21"/>
  <c r="BK198" i="22"/>
  <c r="J243" i="22"/>
  <c r="BK194" i="22"/>
  <c r="J154" i="22"/>
  <c r="J132" i="22"/>
  <c r="BK232" i="22"/>
  <c r="J223" i="22"/>
  <c r="BK209" i="22"/>
  <c r="BK181" i="22"/>
  <c r="BK171" i="22"/>
  <c r="J159" i="22"/>
  <c r="J133" i="22"/>
  <c r="J163" i="22"/>
  <c r="J241" i="22"/>
  <c r="J232" i="22"/>
  <c r="J217" i="22"/>
  <c r="J192" i="22"/>
  <c r="BK184" i="22"/>
  <c r="J177" i="22"/>
  <c r="BK159" i="22"/>
  <c r="J146" i="22"/>
  <c r="J129" i="22"/>
  <c r="J208" i="22"/>
  <c r="BK153" i="22"/>
  <c r="J180" i="22"/>
  <c r="BK241" i="22"/>
  <c r="BK229" i="22"/>
  <c r="J218" i="22"/>
  <c r="BK210" i="22"/>
  <c r="J197" i="22"/>
  <c r="BK192" i="22"/>
  <c r="J176" i="22"/>
  <c r="J165" i="22"/>
  <c r="J144" i="22"/>
  <c r="J131" i="22"/>
  <c r="J163" i="23"/>
  <c r="J147" i="23"/>
  <c r="J135" i="23"/>
  <c r="BK139" i="23"/>
  <c r="BK162" i="23"/>
  <c r="BK154" i="23"/>
  <c r="BK142" i="23"/>
  <c r="BK127" i="23"/>
  <c r="BK155" i="23"/>
  <c r="J167" i="23"/>
  <c r="J155" i="23"/>
  <c r="J141" i="23"/>
  <c r="J128" i="23"/>
  <c r="J125" i="23"/>
  <c r="BK132" i="24"/>
  <c r="J168" i="24"/>
  <c r="J150" i="24"/>
  <c r="BK135" i="24"/>
  <c r="BK183" i="24"/>
  <c r="BK158" i="24"/>
  <c r="J145" i="24"/>
  <c r="BK129" i="24"/>
  <c r="J148" i="24"/>
  <c r="BK163" i="24"/>
  <c r="BK168" i="24"/>
  <c r="J157" i="24"/>
  <c r="J174" i="24"/>
  <c r="J155" i="24"/>
  <c r="BK141" i="24"/>
  <c r="J153" i="25"/>
  <c r="J134" i="25"/>
  <c r="BK134" i="25"/>
  <c r="J161" i="25"/>
  <c r="BK144" i="25"/>
  <c r="BK131" i="25"/>
  <c r="J147" i="25"/>
  <c r="BK137" i="25"/>
  <c r="J166" i="26"/>
  <c r="BK154" i="26"/>
  <c r="J139" i="26"/>
  <c r="J126" i="26"/>
  <c r="J159" i="26"/>
  <c r="BK167" i="26"/>
  <c r="J152" i="26"/>
  <c r="J145" i="26"/>
  <c r="BK168" i="26"/>
  <c r="J165" i="26"/>
  <c r="BK142" i="26"/>
  <c r="J123" i="26"/>
  <c r="BK130" i="26"/>
  <c r="F37" i="27"/>
  <c r="BD123" i="1" s="1"/>
  <c r="J268" i="2"/>
  <c r="J248" i="2"/>
  <c r="J194" i="2"/>
  <c r="BK236" i="2"/>
  <c r="BK165" i="2"/>
  <c r="J140" i="2"/>
  <c r="J283" i="2"/>
  <c r="J251" i="2"/>
  <c r="J241" i="2"/>
  <c r="BK228" i="2"/>
  <c r="J215" i="2"/>
  <c r="BK205" i="2"/>
  <c r="J193" i="2"/>
  <c r="BK159" i="2"/>
  <c r="J149" i="2"/>
  <c r="BK197" i="2"/>
  <c r="AS95" i="1"/>
  <c r="J242" i="2"/>
  <c r="J220" i="2"/>
  <c r="J205" i="2"/>
  <c r="BK193" i="2"/>
  <c r="J182" i="2"/>
  <c r="BK167" i="2"/>
  <c r="J156" i="2"/>
  <c r="J204" i="2"/>
  <c r="BK213" i="2"/>
  <c r="J146" i="2"/>
  <c r="BK265" i="2"/>
  <c r="J253" i="2"/>
  <c r="BK241" i="2"/>
  <c r="BK220" i="2"/>
  <c r="BK207" i="2"/>
  <c r="J197" i="2"/>
  <c r="J188" i="2"/>
  <c r="BK170" i="2"/>
  <c r="J155" i="2"/>
  <c r="J150" i="3"/>
  <c r="J134" i="3"/>
  <c r="J140" i="3"/>
  <c r="BK131" i="3"/>
  <c r="BK143" i="3"/>
  <c r="J164" i="3"/>
  <c r="J141" i="3"/>
  <c r="BK133" i="4"/>
  <c r="J130" i="4"/>
  <c r="J136" i="4"/>
  <c r="J132" i="6"/>
  <c r="J126" i="6"/>
  <c r="J130" i="6"/>
  <c r="J136" i="7"/>
  <c r="BK163" i="7"/>
  <c r="BK156" i="7"/>
  <c r="J149" i="7"/>
  <c r="J133" i="7"/>
  <c r="J146" i="7"/>
  <c r="BK132" i="7"/>
  <c r="BK159" i="7"/>
  <c r="BK149" i="7"/>
  <c r="J929" i="8"/>
  <c r="J908" i="8"/>
  <c r="J898" i="8"/>
  <c r="BK889" i="8"/>
  <c r="BK882" i="8"/>
  <c r="J867" i="8"/>
  <c r="J856" i="8"/>
  <c r="BK835" i="8"/>
  <c r="BK820" i="8"/>
  <c r="BK803" i="8"/>
  <c r="J786" i="8"/>
  <c r="BK756" i="8"/>
  <c r="J738" i="8"/>
  <c r="BK726" i="8"/>
  <c r="BK719" i="8"/>
  <c r="J712" i="8"/>
  <c r="J700" i="8"/>
  <c r="J680" i="8"/>
  <c r="J669" i="8"/>
  <c r="J648" i="8"/>
  <c r="J637" i="8"/>
  <c r="J622" i="8"/>
  <c r="J601" i="8"/>
  <c r="J571" i="8"/>
  <c r="BK560" i="8"/>
  <c r="J547" i="8"/>
  <c r="J531" i="8"/>
  <c r="J504" i="8"/>
  <c r="J487" i="8"/>
  <c r="BK447" i="8"/>
  <c r="J441" i="8"/>
  <c r="BK409" i="8"/>
  <c r="J380" i="8"/>
  <c r="BK355" i="8"/>
  <c r="J321" i="8"/>
  <c r="J315" i="8"/>
  <c r="BK301" i="8"/>
  <c r="BK285" i="8"/>
  <c r="BK271" i="8"/>
  <c r="BK264" i="8"/>
  <c r="J219" i="8"/>
  <c r="J826" i="8"/>
  <c r="BK743" i="8"/>
  <c r="BK665" i="8"/>
  <c r="J576" i="8"/>
  <c r="J480" i="8"/>
  <c r="BK337" i="8"/>
  <c r="BK235" i="8"/>
  <c r="BK172" i="8"/>
  <c r="J859" i="8"/>
  <c r="BK827" i="8"/>
  <c r="BK808" i="8"/>
  <c r="J762" i="8"/>
  <c r="J740" i="8"/>
  <c r="J710" i="8"/>
  <c r="BK701" i="8"/>
  <c r="BK682" i="8"/>
  <c r="J663" i="8"/>
  <c r="J635" i="8"/>
  <c r="BK623" i="8"/>
  <c r="BK609" i="8"/>
  <c r="J598" i="8"/>
  <c r="BK584" i="8"/>
  <c r="J573" i="8"/>
  <c r="BK554" i="8"/>
  <c r="BK532" i="8"/>
  <c r="J518" i="8"/>
  <c r="J506" i="8"/>
  <c r="J491" i="8"/>
  <c r="J484" i="8"/>
  <c r="BK463" i="8"/>
  <c r="BK445" i="8"/>
  <c r="J425" i="8"/>
  <c r="BK419" i="8"/>
  <c r="BK407" i="8"/>
  <c r="J389" i="8"/>
  <c r="J363" i="8"/>
  <c r="J337" i="8"/>
  <c r="J307" i="8"/>
  <c r="J303" i="8"/>
  <c r="BK292" i="8"/>
  <c r="BK280" i="8"/>
  <c r="J259" i="8"/>
  <c r="BK244" i="8"/>
  <c r="J229" i="8"/>
  <c r="J201" i="8"/>
  <c r="BK185" i="8"/>
  <c r="J164" i="8"/>
  <c r="BK804" i="8"/>
  <c r="BK767" i="8"/>
  <c r="BK720" i="8"/>
  <c r="BK695" i="8"/>
  <c r="BK673" i="8"/>
  <c r="J656" i="8"/>
  <c r="J618" i="8"/>
  <c r="J607" i="8"/>
  <c r="BK587" i="8"/>
  <c r="BK572" i="8"/>
  <c r="J527" i="8"/>
  <c r="BK494" i="8"/>
  <c r="BK459" i="8"/>
  <c r="BK426" i="8"/>
  <c r="BK396" i="8"/>
  <c r="BK370" i="8"/>
  <c r="J344" i="8"/>
  <c r="BK325" i="8"/>
  <c r="J293" i="8"/>
  <c r="BK267" i="8"/>
  <c r="J202" i="8"/>
  <c r="J924" i="8"/>
  <c r="J914" i="8"/>
  <c r="J900" i="8"/>
  <c r="BK886" i="8"/>
  <c r="BK865" i="8"/>
  <c r="BK854" i="8"/>
  <c r="BK833" i="8"/>
  <c r="BK818" i="8"/>
  <c r="J795" i="8"/>
  <c r="J782" i="8"/>
  <c r="BK764" i="8"/>
  <c r="BK753" i="8"/>
  <c r="BK722" i="8"/>
  <c r="J671" i="8"/>
  <c r="BK616" i="8"/>
  <c r="BK506" i="8"/>
  <c r="J418" i="8"/>
  <c r="J374" i="8"/>
  <c r="J313" i="8"/>
  <c r="J217" i="8"/>
  <c r="J932" i="8"/>
  <c r="J917" i="8"/>
  <c r="BK905" i="8"/>
  <c r="J886" i="8"/>
  <c r="BK863" i="8"/>
  <c r="J854" i="8"/>
  <c r="J845" i="8"/>
  <c r="J837" i="8"/>
  <c r="J822" i="8"/>
  <c r="BK809" i="8"/>
  <c r="J793" i="8"/>
  <c r="J770" i="8"/>
  <c r="J757" i="8"/>
  <c r="BK751" i="8"/>
  <c r="BK738" i="8"/>
  <c r="BK723" i="8"/>
  <c r="BK705" i="8"/>
  <c r="J689" i="8"/>
  <c r="BK675" i="8"/>
  <c r="J655" i="8"/>
  <c r="J629" i="8"/>
  <c r="J614" i="8"/>
  <c r="J604" i="8"/>
  <c r="J594" i="8"/>
  <c r="BK585" i="8"/>
  <c r="J570" i="8"/>
  <c r="BK558" i="8"/>
  <c r="BK540" i="8"/>
  <c r="J532" i="8"/>
  <c r="BK520" i="8"/>
  <c r="BK504" i="8"/>
  <c r="J483" i="8"/>
  <c r="J465" i="8"/>
  <c r="J438" i="8"/>
  <c r="J423" i="8"/>
  <c r="J408" i="8"/>
  <c r="J395" i="8"/>
  <c r="J377" i="8"/>
  <c r="J361" i="8"/>
  <c r="J334" i="8"/>
  <c r="BK305" i="8"/>
  <c r="J290" i="8"/>
  <c r="J261" i="8"/>
  <c r="J252" i="8"/>
  <c r="BK233" i="8"/>
  <c r="BK221" i="8"/>
  <c r="BK209" i="8"/>
  <c r="BK197" i="8"/>
  <c r="J182" i="8"/>
  <c r="BK158" i="8"/>
  <c r="BK797" i="8"/>
  <c r="J541" i="8"/>
  <c r="BK452" i="8"/>
  <c r="BK341" i="8"/>
  <c r="J247" i="8"/>
  <c r="J221" i="8"/>
  <c r="J206" i="8"/>
  <c r="BK196" i="8"/>
  <c r="BK178" i="8"/>
  <c r="BK170" i="8"/>
  <c r="J870" i="8"/>
  <c r="BK773" i="8"/>
  <c r="J640" i="8"/>
  <c r="BK583" i="8"/>
  <c r="BK516" i="8"/>
  <c r="J451" i="8"/>
  <c r="BK384" i="8"/>
  <c r="BK316" i="8"/>
  <c r="J238" i="8"/>
  <c r="BK218" i="8"/>
  <c r="J187" i="8"/>
  <c r="J162" i="8"/>
  <c r="BK454" i="9"/>
  <c r="BK380" i="9"/>
  <c r="J352" i="9"/>
  <c r="BK290" i="9"/>
  <c r="BK218" i="9"/>
  <c r="BK154" i="9"/>
  <c r="J475" i="9"/>
  <c r="J456" i="9"/>
  <c r="J443" i="9"/>
  <c r="BK429" i="9"/>
  <c r="BK406" i="9"/>
  <c r="BK387" i="9"/>
  <c r="J373" i="9"/>
  <c r="J361" i="9"/>
  <c r="BK347" i="9"/>
  <c r="J257" i="9"/>
  <c r="BK244" i="9"/>
  <c r="BK235" i="9"/>
  <c r="BK212" i="9"/>
  <c r="J195" i="9"/>
  <c r="J171" i="9"/>
  <c r="BK150" i="9"/>
  <c r="J423" i="9"/>
  <c r="BK329" i="9"/>
  <c r="BK223" i="9"/>
  <c r="BK414" i="9"/>
  <c r="J330" i="9"/>
  <c r="BK238" i="9"/>
  <c r="BK443" i="9"/>
  <c r="BK348" i="9"/>
  <c r="J246" i="9"/>
  <c r="BK183" i="9"/>
  <c r="J492" i="9"/>
  <c r="BK472" i="9"/>
  <c r="BK460" i="9"/>
  <c r="BK430" i="9"/>
  <c r="BK420" i="9"/>
  <c r="BK407" i="9"/>
  <c r="BK399" i="9"/>
  <c r="J371" i="9"/>
  <c r="J359" i="9"/>
  <c r="J350" i="9"/>
  <c r="BK333" i="9"/>
  <c r="BK320" i="9"/>
  <c r="J304" i="9"/>
  <c r="BK250" i="9"/>
  <c r="BK193" i="9"/>
  <c r="J156" i="9"/>
  <c r="J493" i="9"/>
  <c r="J478" i="9"/>
  <c r="J457" i="9"/>
  <c r="BK447" i="9"/>
  <c r="J436" i="9"/>
  <c r="J429" i="9"/>
  <c r="J422" i="9"/>
  <c r="BK400" i="9"/>
  <c r="BK378" i="9"/>
  <c r="BK359" i="9"/>
  <c r="J347" i="9"/>
  <c r="BK335" i="9"/>
  <c r="BK324" i="9"/>
  <c r="J308" i="9"/>
  <c r="J292" i="9"/>
  <c r="BK276" i="9"/>
  <c r="BK268" i="9"/>
  <c r="BK254" i="9"/>
  <c r="BK232" i="9"/>
  <c r="BK222" i="9"/>
  <c r="BK213" i="9"/>
  <c r="BK199" i="9"/>
  <c r="BK182" i="9"/>
  <c r="BK166" i="9"/>
  <c r="BK490" i="9"/>
  <c r="J410" i="9"/>
  <c r="BK343" i="9"/>
  <c r="BK312" i="9"/>
  <c r="J286" i="9"/>
  <c r="J271" i="9"/>
  <c r="J259" i="9"/>
  <c r="BK252" i="9"/>
  <c r="BK225" i="9"/>
  <c r="J208" i="9"/>
  <c r="J200" i="9"/>
  <c r="J184" i="9"/>
  <c r="J170" i="9"/>
  <c r="J150" i="9"/>
  <c r="J753" i="10"/>
  <c r="J677" i="10"/>
  <c r="J600" i="10"/>
  <c r="BK557" i="10"/>
  <c r="J487" i="10"/>
  <c r="BK392" i="10"/>
  <c r="J358" i="10"/>
  <c r="BK186" i="10"/>
  <c r="BK727" i="10"/>
  <c r="J685" i="10"/>
  <c r="J657" i="10"/>
  <c r="BK621" i="10"/>
  <c r="J595" i="10"/>
  <c r="J558" i="10"/>
  <c r="BK548" i="10"/>
  <c r="BK535" i="10"/>
  <c r="BK510" i="10"/>
  <c r="J497" i="10"/>
  <c r="J490" i="10"/>
  <c r="BK472" i="10"/>
  <c r="J451" i="10"/>
  <c r="J443" i="10"/>
  <c r="J434" i="10"/>
  <c r="J420" i="10"/>
  <c r="BK401" i="10"/>
  <c r="J385" i="10"/>
  <c r="BK372" i="10"/>
  <c r="BK352" i="10"/>
  <c r="BK338" i="10"/>
  <c r="J326" i="10"/>
  <c r="J313" i="10"/>
  <c r="BK308" i="10"/>
  <c r="BK298" i="10"/>
  <c r="J290" i="10"/>
  <c r="J279" i="10"/>
  <c r="J269" i="10"/>
  <c r="J254" i="10"/>
  <c r="BK230" i="10"/>
  <c r="BK809" i="10"/>
  <c r="J802" i="10"/>
  <c r="J788" i="10"/>
  <c r="J769" i="10"/>
  <c r="BK754" i="10"/>
  <c r="J705" i="10"/>
  <c r="J665" i="10"/>
  <c r="BK596" i="10"/>
  <c r="J494" i="10"/>
  <c r="BK363" i="10"/>
  <c r="BK337" i="10"/>
  <c r="BK224" i="10"/>
  <c r="J191" i="10"/>
  <c r="BK178" i="10"/>
  <c r="BK159" i="10"/>
  <c r="BK712" i="10"/>
  <c r="BK699" i="10"/>
  <c r="BK677" i="10"/>
  <c r="J668" i="10"/>
  <c r="J642" i="10"/>
  <c r="J631" i="10"/>
  <c r="J621" i="10"/>
  <c r="BK609" i="10"/>
  <c r="J589" i="10"/>
  <c r="J569" i="10"/>
  <c r="BK556" i="10"/>
  <c r="BK540" i="10"/>
  <c r="BK522" i="10"/>
  <c r="BK508" i="10"/>
  <c r="BK497" i="10"/>
  <c r="BK482" i="10"/>
  <c r="J461" i="10"/>
  <c r="BK447" i="10"/>
  <c r="BK429" i="10"/>
  <c r="J412" i="10"/>
  <c r="BK399" i="10"/>
  <c r="J375" i="10"/>
  <c r="J359" i="10"/>
  <c r="BK346" i="10"/>
  <c r="BK330" i="10"/>
  <c r="J319" i="10"/>
  <c r="BK304" i="10"/>
  <c r="BK292" i="10"/>
  <c r="BK287" i="10"/>
  <c r="BK259" i="10"/>
  <c r="BK246" i="10"/>
  <c r="J224" i="10"/>
  <c r="BK215" i="10"/>
  <c r="J177" i="10"/>
  <c r="BK777" i="10"/>
  <c r="BK724" i="10"/>
  <c r="J701" i="10"/>
  <c r="J684" i="10"/>
  <c r="J676" i="10"/>
  <c r="J653" i="10"/>
  <c r="J637" i="10"/>
  <c r="BK612" i="10"/>
  <c r="BK590" i="10"/>
  <c r="BK552" i="10"/>
  <c r="BK503" i="10"/>
  <c r="J479" i="10"/>
  <c r="BK435" i="10"/>
  <c r="BK382" i="10"/>
  <c r="BK367" i="10"/>
  <c r="J327" i="10"/>
  <c r="J298" i="10"/>
  <c r="BK249" i="10"/>
  <c r="J235" i="10"/>
  <c r="J205" i="10"/>
  <c r="J178" i="10"/>
  <c r="J644" i="10"/>
  <c r="BK578" i="10"/>
  <c r="BK515" i="10"/>
  <c r="BK457" i="10"/>
  <c r="J409" i="10"/>
  <c r="BK340" i="10"/>
  <c r="BK278" i="10"/>
  <c r="BK229" i="10"/>
  <c r="BK202" i="10"/>
  <c r="BK188" i="10"/>
  <c r="BK163" i="10"/>
  <c r="J797" i="10"/>
  <c r="J781" i="10"/>
  <c r="BK766" i="10"/>
  <c r="BK752" i="10"/>
  <c r="J736" i="10"/>
  <c r="J692" i="10"/>
  <c r="J615" i="10"/>
  <c r="J532" i="10"/>
  <c r="J475" i="10"/>
  <c r="J349" i="10"/>
  <c r="J291" i="10"/>
  <c r="BK256" i="10"/>
  <c r="BK157" i="10"/>
  <c r="BK819" i="10"/>
  <c r="J814" i="10"/>
  <c r="BK811" i="10"/>
  <c r="BK805" i="10"/>
  <c r="BK795" i="10"/>
  <c r="J778" i="10"/>
  <c r="J768" i="10"/>
  <c r="BK756" i="10"/>
  <c r="BK739" i="10"/>
  <c r="J734" i="10"/>
  <c r="BK716" i="10"/>
  <c r="BK701" i="10"/>
  <c r="BK663" i="10"/>
  <c r="BK635" i="10"/>
  <c r="BK610" i="10"/>
  <c r="J598" i="10"/>
  <c r="BK583" i="10"/>
  <c r="BK564" i="10"/>
  <c r="BK546" i="10"/>
  <c r="BK523" i="10"/>
  <c r="BK513" i="10"/>
  <c r="BK489" i="10"/>
  <c r="J470" i="10"/>
  <c r="J460" i="10"/>
  <c r="J446" i="10"/>
  <c r="BK420" i="10"/>
  <c r="BK412" i="10"/>
  <c r="J401" i="10"/>
  <c r="BK387" i="10"/>
  <c r="BK375" i="10"/>
  <c r="J344" i="10"/>
  <c r="BK332" i="10"/>
  <c r="J320" i="10"/>
  <c r="J305" i="10"/>
  <c r="J277" i="10"/>
  <c r="BK261" i="10"/>
  <c r="BK233" i="10"/>
  <c r="BK222" i="10"/>
  <c r="BK209" i="10"/>
  <c r="BK191" i="10"/>
  <c r="J184" i="10"/>
  <c r="BK166" i="10"/>
  <c r="J157" i="10"/>
  <c r="J328" i="11"/>
  <c r="J310" i="11"/>
  <c r="J289" i="11"/>
  <c r="BK275" i="11"/>
  <c r="BK258" i="11"/>
  <c r="BK243" i="11"/>
  <c r="J210" i="11"/>
  <c r="J183" i="11"/>
  <c r="J170" i="11"/>
  <c r="BK140" i="11"/>
  <c r="J339" i="11"/>
  <c r="J302" i="11"/>
  <c r="J217" i="11"/>
  <c r="J154" i="11"/>
  <c r="J364" i="11"/>
  <c r="BK340" i="11"/>
  <c r="J322" i="11"/>
  <c r="BK315" i="11"/>
  <c r="BK299" i="11"/>
  <c r="J290" i="11"/>
  <c r="BK271" i="11"/>
  <c r="BK259" i="11"/>
  <c r="J243" i="11"/>
  <c r="J230" i="11"/>
  <c r="BK211" i="11"/>
  <c r="J197" i="11"/>
  <c r="J178" i="11"/>
  <c r="BK158" i="11"/>
  <c r="BK139" i="11"/>
  <c r="J359" i="11"/>
  <c r="J349" i="11"/>
  <c r="J342" i="11"/>
  <c r="J327" i="11"/>
  <c r="BK284" i="11"/>
  <c r="BK223" i="11"/>
  <c r="J169" i="11"/>
  <c r="J373" i="11"/>
  <c r="BK362" i="11"/>
  <c r="BK345" i="11"/>
  <c r="J323" i="11"/>
  <c r="J311" i="11"/>
  <c r="J296" i="11"/>
  <c r="BK282" i="11"/>
  <c r="J264" i="11"/>
  <c r="BK242" i="11"/>
  <c r="BK230" i="11"/>
  <c r="BK210" i="11"/>
  <c r="BK190" i="11"/>
  <c r="J166" i="11"/>
  <c r="BK155" i="11"/>
  <c r="J140" i="11"/>
  <c r="BK301" i="11"/>
  <c r="BK338" i="11"/>
  <c r="J275" i="11"/>
  <c r="BK248" i="11"/>
  <c r="BK189" i="11"/>
  <c r="J279" i="11"/>
  <c r="J229" i="11"/>
  <c r="BK193" i="11"/>
  <c r="BK150" i="11"/>
  <c r="J568" i="12"/>
  <c r="J501" i="12"/>
  <c r="BK472" i="12"/>
  <c r="BK448" i="12"/>
  <c r="BK425" i="12"/>
  <c r="J413" i="12"/>
  <c r="J394" i="12"/>
  <c r="BK381" i="12"/>
  <c r="BK367" i="12"/>
  <c r="J352" i="12"/>
  <c r="J335" i="12"/>
  <c r="J322" i="12"/>
  <c r="BK308" i="12"/>
  <c r="BK293" i="12"/>
  <c r="J279" i="12"/>
  <c r="J253" i="12"/>
  <c r="J233" i="12"/>
  <c r="J222" i="12"/>
  <c r="BK207" i="12"/>
  <c r="J186" i="12"/>
  <c r="BK168" i="12"/>
  <c r="BK146" i="12"/>
  <c r="BK648" i="12"/>
  <c r="J630" i="12"/>
  <c r="J594" i="12"/>
  <c r="BK558" i="12"/>
  <c r="J505" i="12"/>
  <c r="J493" i="12"/>
  <c r="J480" i="12"/>
  <c r="BK467" i="12"/>
  <c r="BK433" i="12"/>
  <c r="J421" i="12"/>
  <c r="BK404" i="12"/>
  <c r="J382" i="12"/>
  <c r="J359" i="12"/>
  <c r="BK344" i="12"/>
  <c r="BK315" i="12"/>
  <c r="J301" i="12"/>
  <c r="J284" i="12"/>
  <c r="BK272" i="12"/>
  <c r="J258" i="12"/>
  <c r="J247" i="12"/>
  <c r="J221" i="12"/>
  <c r="J207" i="12"/>
  <c r="J196" i="12"/>
  <c r="J182" i="12"/>
  <c r="BK166" i="12"/>
  <c r="J668" i="12"/>
  <c r="BK645" i="12"/>
  <c r="J628" i="12"/>
  <c r="BK611" i="12"/>
  <c r="J593" i="12"/>
  <c r="J579" i="12"/>
  <c r="J558" i="12"/>
  <c r="J543" i="12"/>
  <c r="J518" i="12"/>
  <c r="J499" i="12"/>
  <c r="J466" i="12"/>
  <c r="BK422" i="12"/>
  <c r="BK384" i="12"/>
  <c r="BK350" i="12"/>
  <c r="J315" i="12"/>
  <c r="J283" i="12"/>
  <c r="BK259" i="12"/>
  <c r="J214" i="12"/>
  <c r="J180" i="12"/>
  <c r="J158" i="12"/>
  <c r="J147" i="12"/>
  <c r="J665" i="12"/>
  <c r="J658" i="12"/>
  <c r="BK650" i="12"/>
  <c r="J642" i="12"/>
  <c r="J627" i="12"/>
  <c r="BK613" i="12"/>
  <c r="J599" i="12"/>
  <c r="J577" i="12"/>
  <c r="BK563" i="12"/>
  <c r="J544" i="12"/>
  <c r="BK531" i="12"/>
  <c r="J520" i="12"/>
  <c r="BK508" i="12"/>
  <c r="BK459" i="12"/>
  <c r="BK441" i="12"/>
  <c r="BK294" i="12"/>
  <c r="BK247" i="12"/>
  <c r="J168" i="12"/>
  <c r="BK583" i="12"/>
  <c r="J529" i="12"/>
  <c r="J455" i="12"/>
  <c r="BK497" i="12"/>
  <c r="BK480" i="12"/>
  <c r="J451" i="12"/>
  <c r="J438" i="12"/>
  <c r="BK417" i="12"/>
  <c r="J401" i="12"/>
  <c r="BK386" i="12"/>
  <c r="BK358" i="12"/>
  <c r="J344" i="12"/>
  <c r="J331" i="12"/>
  <c r="J323" i="12"/>
  <c r="BK309" i="12"/>
  <c r="BK290" i="12"/>
  <c r="BK271" i="12"/>
  <c r="BK258" i="12"/>
  <c r="J231" i="12"/>
  <c r="J202" i="12"/>
  <c r="BK186" i="12"/>
  <c r="BK162" i="12"/>
  <c r="BK588" i="12"/>
  <c r="J525" i="12"/>
  <c r="J487" i="12"/>
  <c r="J431" i="12"/>
  <c r="BK313" i="12"/>
  <c r="BK233" i="12"/>
  <c r="J656" i="12"/>
  <c r="J621" i="12"/>
  <c r="BK577" i="12"/>
  <c r="J512" i="12"/>
  <c r="BK462" i="12"/>
  <c r="J422" i="12"/>
  <c r="J399" i="12"/>
  <c r="BK316" i="12"/>
  <c r="J280" i="12"/>
  <c r="BK216" i="12"/>
  <c r="BK172" i="13"/>
  <c r="J147" i="13"/>
  <c r="J134" i="13"/>
  <c r="BK281" i="14"/>
  <c r="J234" i="14"/>
  <c r="BK206" i="14"/>
  <c r="BK177" i="14"/>
  <c r="J744" i="14"/>
  <c r="J736" i="14"/>
  <c r="BK724" i="14"/>
  <c r="BK695" i="14"/>
  <c r="BK682" i="14"/>
  <c r="BK671" i="14"/>
  <c r="BK653" i="14"/>
  <c r="BK640" i="14"/>
  <c r="BK626" i="14"/>
  <c r="BK611" i="14"/>
  <c r="J576" i="14"/>
  <c r="J567" i="14"/>
  <c r="J555" i="14"/>
  <c r="J536" i="14"/>
  <c r="BK515" i="14"/>
  <c r="J502" i="14"/>
  <c r="J481" i="14"/>
  <c r="BK464" i="14"/>
  <c r="J448" i="14"/>
  <c r="J424" i="14"/>
  <c r="J410" i="14"/>
  <c r="J396" i="14"/>
  <c r="J373" i="14"/>
  <c r="BK360" i="14"/>
  <c r="J345" i="14"/>
  <c r="J337" i="14"/>
  <c r="BK325" i="14"/>
  <c r="BK313" i="14"/>
  <c r="BK306" i="14"/>
  <c r="BK300" i="14"/>
  <c r="J287" i="14"/>
  <c r="BK274" i="14"/>
  <c r="J257" i="14"/>
  <c r="J239" i="14"/>
  <c r="BK229" i="14"/>
  <c r="J213" i="14"/>
  <c r="J195" i="14"/>
  <c r="BK188" i="14"/>
  <c r="J176" i="14"/>
  <c r="J157" i="14"/>
  <c r="J646" i="14"/>
  <c r="BK514" i="14"/>
  <c r="J467" i="14"/>
  <c r="J355" i="14"/>
  <c r="J738" i="14"/>
  <c r="J723" i="14"/>
  <c r="J710" i="14"/>
  <c r="J695" i="14"/>
  <c r="J674" i="14"/>
  <c r="J666" i="14"/>
  <c r="BK658" i="14"/>
  <c r="J645" i="14"/>
  <c r="J638" i="14"/>
  <c r="J632" i="14"/>
  <c r="BK624" i="14"/>
  <c r="J612" i="14"/>
  <c r="J599" i="14"/>
  <c r="J594" i="14"/>
  <c r="BK576" i="14"/>
  <c r="J559" i="14"/>
  <c r="BK528" i="14"/>
  <c r="J477" i="14"/>
  <c r="J451" i="14"/>
  <c r="J429" i="14"/>
  <c r="J398" i="14"/>
  <c r="J371" i="14"/>
  <c r="J353" i="14"/>
  <c r="J343" i="14"/>
  <c r="J309" i="14"/>
  <c r="BK294" i="14"/>
  <c r="BK282" i="14"/>
  <c r="BK269" i="14"/>
  <c r="BK249" i="14"/>
  <c r="BK235" i="14"/>
  <c r="BK226" i="14"/>
  <c r="BK210" i="14"/>
  <c r="J177" i="14"/>
  <c r="J160" i="14"/>
  <c r="BK631" i="14"/>
  <c r="BK540" i="14"/>
  <c r="BK483" i="14"/>
  <c r="J705" i="14"/>
  <c r="BK661" i="14"/>
  <c r="BK523" i="14"/>
  <c r="J452" i="14"/>
  <c r="BK339" i="14"/>
  <c r="BK225" i="14"/>
  <c r="J728" i="14"/>
  <c r="J716" i="14"/>
  <c r="BK696" i="14"/>
  <c r="BK680" i="14"/>
  <c r="J663" i="14"/>
  <c r="BK650" i="14"/>
  <c r="J640" i="14"/>
  <c r="BK619" i="14"/>
  <c r="J607" i="14"/>
  <c r="BK599" i="14"/>
  <c r="BK586" i="14"/>
  <c r="J574" i="14"/>
  <c r="BK564" i="14"/>
  <c r="BK559" i="14"/>
  <c r="BK546" i="14"/>
  <c r="BK536" i="14"/>
  <c r="BK522" i="14"/>
  <c r="J508" i="14"/>
  <c r="J500" i="14"/>
  <c r="J475" i="14"/>
  <c r="J461" i="14"/>
  <c r="J440" i="14"/>
  <c r="BK431" i="14"/>
  <c r="J425" i="14"/>
  <c r="J412" i="14"/>
  <c r="BK392" i="14"/>
  <c r="J378" i="14"/>
  <c r="BK359" i="14"/>
  <c r="BK343" i="14"/>
  <c r="J330" i="14"/>
  <c r="J319" i="14"/>
  <c r="BK312" i="14"/>
  <c r="BK296" i="14"/>
  <c r="BK283" i="14"/>
  <c r="J262" i="14"/>
  <c r="J249" i="14"/>
  <c r="BK236" i="14"/>
  <c r="J222" i="14"/>
  <c r="J209" i="14"/>
  <c r="BK197" i="14"/>
  <c r="J185" i="14"/>
  <c r="BK174" i="14"/>
  <c r="BK162" i="14"/>
  <c r="BK491" i="14"/>
  <c r="J441" i="14"/>
  <c r="BK391" i="14"/>
  <c r="BK352" i="14"/>
  <c r="J285" i="14"/>
  <c r="J255" i="14"/>
  <c r="J167" i="14"/>
  <c r="BK271" i="15"/>
  <c r="BK247" i="15"/>
  <c r="BK218" i="15"/>
  <c r="BK184" i="15"/>
  <c r="BK136" i="15"/>
  <c r="J235" i="15"/>
  <c r="BK185" i="15"/>
  <c r="J141" i="15"/>
  <c r="BK278" i="15"/>
  <c r="BK266" i="15"/>
  <c r="J252" i="15"/>
  <c r="J234" i="15"/>
  <c r="J218" i="15"/>
  <c r="BK212" i="15"/>
  <c r="BK201" i="15"/>
  <c r="J186" i="15"/>
  <c r="BK175" i="15"/>
  <c r="J155" i="15"/>
  <c r="J137" i="15"/>
  <c r="J129" i="15"/>
  <c r="BK200" i="15"/>
  <c r="BK137" i="15"/>
  <c r="BK268" i="15"/>
  <c r="J247" i="15"/>
  <c r="BK235" i="15"/>
  <c r="J222" i="15"/>
  <c r="BK207" i="15"/>
  <c r="J200" i="15"/>
  <c r="J193" i="15"/>
  <c r="J180" i="15"/>
  <c r="J170" i="15"/>
  <c r="BK157" i="15"/>
  <c r="J145" i="15"/>
  <c r="BK272" i="15"/>
  <c r="J181" i="15"/>
  <c r="BK279" i="15"/>
  <c r="BK262" i="15"/>
  <c r="BK250" i="15"/>
  <c r="BK238" i="15"/>
  <c r="BK229" i="15"/>
  <c r="BK210" i="15"/>
  <c r="BK176" i="15"/>
  <c r="BK163" i="15"/>
  <c r="BK152" i="15"/>
  <c r="BK141" i="15"/>
  <c r="BK208" i="15"/>
  <c r="BK145" i="15"/>
  <c r="BK131" i="16"/>
  <c r="BK175" i="16"/>
  <c r="BK135" i="16"/>
  <c r="BK183" i="16"/>
  <c r="J169" i="16"/>
  <c r="BK162" i="16"/>
  <c r="J149" i="16"/>
  <c r="BK130" i="16"/>
  <c r="J163" i="16"/>
  <c r="BK149" i="16"/>
  <c r="J129" i="16"/>
  <c r="BK192" i="16"/>
  <c r="BK182" i="16"/>
  <c r="BK159" i="16"/>
  <c r="BK144" i="16"/>
  <c r="J136" i="16"/>
  <c r="BK179" i="16"/>
  <c r="BK191" i="16"/>
  <c r="BK138" i="16"/>
  <c r="J179" i="16"/>
  <c r="BK169" i="16"/>
  <c r="BK154" i="16"/>
  <c r="BK140" i="16"/>
  <c r="BK170" i="17"/>
  <c r="BK132" i="17"/>
  <c r="BK234" i="17"/>
  <c r="J221" i="17"/>
  <c r="BK215" i="17"/>
  <c r="BK203" i="17"/>
  <c r="J192" i="17"/>
  <c r="BK179" i="17"/>
  <c r="J171" i="17"/>
  <c r="J150" i="17"/>
  <c r="BK136" i="17"/>
  <c r="J237" i="17"/>
  <c r="BK189" i="17"/>
  <c r="BK239" i="17"/>
  <c r="BK224" i="17"/>
  <c r="J214" i="17"/>
  <c r="BK211" i="17"/>
  <c r="BK199" i="17"/>
  <c r="J190" i="17"/>
  <c r="BK181" i="17"/>
  <c r="BK172" i="17"/>
  <c r="J158" i="17"/>
  <c r="BK140" i="17"/>
  <c r="BK227" i="17"/>
  <c r="J157" i="17"/>
  <c r="BK143" i="17"/>
  <c r="BK216" i="17"/>
  <c r="BK201" i="17"/>
  <c r="J189" i="17"/>
  <c r="J180" i="17"/>
  <c r="J155" i="17"/>
  <c r="BK137" i="17"/>
  <c r="BK129" i="17"/>
  <c r="J150" i="18"/>
  <c r="J131" i="18"/>
  <c r="BK184" i="18"/>
  <c r="J171" i="18"/>
  <c r="BK163" i="18"/>
  <c r="J141" i="18"/>
  <c r="J185" i="18"/>
  <c r="BK167" i="18"/>
  <c r="BK144" i="18"/>
  <c r="J188" i="18"/>
  <c r="J159" i="18"/>
  <c r="BK145" i="18"/>
  <c r="BK129" i="18"/>
  <c r="J157" i="18"/>
  <c r="BK173" i="18"/>
  <c r="J154" i="18"/>
  <c r="J160" i="18"/>
  <c r="BK182" i="18"/>
  <c r="J163" i="18"/>
  <c r="J145" i="18"/>
  <c r="BK152" i="19"/>
  <c r="BK135" i="19"/>
  <c r="J153" i="19"/>
  <c r="J141" i="19"/>
  <c r="BK155" i="19"/>
  <c r="J144" i="19"/>
  <c r="BK144" i="19"/>
  <c r="BK148" i="19"/>
  <c r="BK134" i="19"/>
  <c r="BK129" i="19"/>
  <c r="J203" i="20"/>
  <c r="J182" i="20"/>
  <c r="BK157" i="20"/>
  <c r="BK196" i="20"/>
  <c r="BK175" i="20"/>
  <c r="J144" i="20"/>
  <c r="J205" i="20"/>
  <c r="J192" i="20"/>
  <c r="J179" i="20"/>
  <c r="BK159" i="20"/>
  <c r="BK146" i="20"/>
  <c r="BK135" i="20"/>
  <c r="J173" i="20"/>
  <c r="J220" i="20"/>
  <c r="J209" i="20"/>
  <c r="BK205" i="20"/>
  <c r="BK185" i="20"/>
  <c r="BK169" i="20"/>
  <c r="J147" i="20"/>
  <c r="J141" i="20"/>
  <c r="J133" i="20"/>
  <c r="BK210" i="20"/>
  <c r="BK190" i="20"/>
  <c r="BK173" i="20"/>
  <c r="J153" i="20"/>
  <c r="BK204" i="21"/>
  <c r="J145" i="21"/>
  <c r="BK214" i="21"/>
  <c r="BK203" i="21"/>
  <c r="J188" i="21"/>
  <c r="BK178" i="21"/>
  <c r="BK164" i="21"/>
  <c r="BK152" i="21"/>
  <c r="BK137" i="21"/>
  <c r="J131" i="21"/>
  <c r="BK211" i="21"/>
  <c r="BK193" i="21"/>
  <c r="J175" i="21"/>
  <c r="J163" i="21"/>
  <c r="BK144" i="21"/>
  <c r="BK127" i="21"/>
  <c r="J139" i="21"/>
  <c r="J146" i="21"/>
  <c r="BK194" i="21"/>
  <c r="J178" i="21"/>
  <c r="BK135" i="21"/>
  <c r="J211" i="21"/>
  <c r="J193" i="21"/>
  <c r="BK185" i="21"/>
  <c r="J179" i="21"/>
  <c r="BK159" i="21"/>
  <c r="J148" i="21"/>
  <c r="BK131" i="21"/>
  <c r="BK205" i="22"/>
  <c r="BK245" i="22"/>
  <c r="J203" i="22"/>
  <c r="BK185" i="22"/>
  <c r="BK142" i="22"/>
  <c r="J245" i="22"/>
  <c r="J236" i="22"/>
  <c r="BK218" i="22"/>
  <c r="BK204" i="22"/>
  <c r="J187" i="22"/>
  <c r="BK174" i="22"/>
  <c r="J161" i="22"/>
  <c r="BK144" i="22"/>
  <c r="BK172" i="22"/>
  <c r="BK243" i="22"/>
  <c r="J234" i="22"/>
  <c r="BK224" i="22"/>
  <c r="J210" i="22"/>
  <c r="BK189" i="22"/>
  <c r="J182" i="22"/>
  <c r="J158" i="22"/>
  <c r="J140" i="22"/>
  <c r="J238" i="22"/>
  <c r="BK203" i="22"/>
  <c r="J150" i="22"/>
  <c r="BK160" i="22"/>
  <c r="BK246" i="22"/>
  <c r="J231" i="22"/>
  <c r="BK223" i="22"/>
  <c r="BK211" i="22"/>
  <c r="J198" i="22"/>
  <c r="J191" i="22"/>
  <c r="BK170" i="22"/>
  <c r="J151" i="22"/>
  <c r="J138" i="22"/>
  <c r="BK128" i="22"/>
  <c r="J170" i="23"/>
  <c r="J152" i="23"/>
  <c r="BK141" i="23"/>
  <c r="BK166" i="23"/>
  <c r="BK167" i="23"/>
  <c r="BK151" i="23"/>
  <c r="J143" i="23"/>
  <c r="J122" i="23"/>
  <c r="J139" i="23"/>
  <c r="J165" i="23"/>
  <c r="J159" i="23"/>
  <c r="J148" i="23"/>
  <c r="J131" i="23"/>
  <c r="J124" i="23"/>
  <c r="J171" i="24"/>
  <c r="BK179" i="24"/>
  <c r="J160" i="24"/>
  <c r="BK145" i="24"/>
  <c r="J131" i="24"/>
  <c r="J166" i="24"/>
  <c r="BK157" i="24"/>
  <c r="BK136" i="24"/>
  <c r="J180" i="24"/>
  <c r="BK144" i="24"/>
  <c r="BK154" i="24"/>
  <c r="BK177" i="24"/>
  <c r="J161" i="24"/>
  <c r="BK148" i="24"/>
  <c r="J132" i="24"/>
  <c r="BK150" i="25"/>
  <c r="BK161" i="25"/>
  <c r="J141" i="25"/>
  <c r="J154" i="25"/>
  <c r="BK132" i="25"/>
  <c r="BK130" i="25"/>
  <c r="BK149" i="25"/>
  <c r="BK143" i="25"/>
  <c r="BK132" i="26"/>
  <c r="J160" i="26"/>
  <c r="BK145" i="26"/>
  <c r="BK129" i="26"/>
  <c r="BK166" i="26"/>
  <c r="J146" i="26"/>
  <c r="J154" i="26"/>
  <c r="BK128" i="26"/>
  <c r="BK127" i="26"/>
  <c r="J164" i="26"/>
  <c r="BK144" i="26"/>
  <c r="BK125" i="26"/>
  <c r="BK136" i="26"/>
  <c r="BK263" i="2"/>
  <c r="J190" i="2"/>
  <c r="J235" i="2"/>
  <c r="BK286" i="2"/>
  <c r="BK273" i="2"/>
  <c r="BK234" i="2"/>
  <c r="J177" i="2"/>
  <c r="J151" i="2"/>
  <c r="J274" i="2"/>
  <c r="J246" i="2"/>
  <c r="BK225" i="2"/>
  <c r="BK184" i="2"/>
  <c r="BK157" i="2"/>
  <c r="BK211" i="2"/>
  <c r="J191" i="2"/>
  <c r="BK259" i="2"/>
  <c r="BK238" i="2"/>
  <c r="J203" i="2"/>
  <c r="BK175" i="2"/>
  <c r="BK164" i="3"/>
  <c r="J142" i="3"/>
  <c r="J149" i="3"/>
  <c r="J163" i="3"/>
  <c r="J154" i="3"/>
  <c r="J134" i="4"/>
  <c r="BK134" i="4"/>
  <c r="BK130" i="5"/>
  <c r="BK132" i="6"/>
  <c r="BK133" i="7"/>
  <c r="J138" i="7"/>
  <c r="J162" i="7"/>
  <c r="J144" i="7"/>
  <c r="J163" i="7"/>
  <c r="J141" i="7"/>
  <c r="BK162" i="7"/>
  <c r="J152" i="7"/>
  <c r="BK137" i="7"/>
  <c r="BK923" i="8"/>
  <c r="BK896" i="8"/>
  <c r="J888" i="8"/>
  <c r="BK873" i="8"/>
  <c r="J863" i="8"/>
  <c r="J844" i="8"/>
  <c r="J821" i="8"/>
  <c r="J806" i="8"/>
  <c r="J784" i="8"/>
  <c r="BK744" i="8"/>
  <c r="J725" i="8"/>
  <c r="BK709" i="8"/>
  <c r="J697" i="8"/>
  <c r="J677" i="8"/>
  <c r="J658" i="8"/>
  <c r="BK645" i="8"/>
  <c r="J625" i="8"/>
  <c r="J609" i="8"/>
  <c r="J585" i="8"/>
  <c r="BK566" i="8"/>
  <c r="J550" i="8"/>
  <c r="J539" i="8"/>
  <c r="BK500" i="8"/>
  <c r="J481" i="8"/>
  <c r="BK469" i="8"/>
  <c r="J446" i="8"/>
  <c r="BK413" i="8"/>
  <c r="BK391" i="8"/>
  <c r="J367" i="8"/>
  <c r="BK347" i="8"/>
  <c r="BK320" i="8"/>
  <c r="J311" i="8"/>
  <c r="BK291" i="8"/>
  <c r="J273" i="8"/>
  <c r="BK266" i="8"/>
  <c r="BK249" i="8"/>
  <c r="J851" i="8"/>
  <c r="J789" i="8"/>
  <c r="J682" i="8"/>
  <c r="J610" i="8"/>
  <c r="BK484" i="8"/>
  <c r="J429" i="8"/>
  <c r="J375" i="8"/>
  <c r="BK310" i="8"/>
  <c r="J188" i="8"/>
  <c r="J878" i="8"/>
  <c r="BK840" i="8"/>
  <c r="BK817" i="8"/>
  <c r="J801" i="8"/>
  <c r="J776" i="8"/>
  <c r="BK732" i="8"/>
  <c r="BK706" i="8"/>
  <c r="BK690" i="8"/>
  <c r="J649" i="8"/>
  <c r="J645" i="8"/>
  <c r="BK629" i="8"/>
  <c r="J603" i="8"/>
  <c r="J586" i="8"/>
  <c r="J574" i="8"/>
  <c r="J562" i="8"/>
  <c r="J543" i="8"/>
  <c r="J530" i="8"/>
  <c r="J516" i="8"/>
  <c r="BK493" i="8"/>
  <c r="BK478" i="8"/>
  <c r="BK466" i="8"/>
  <c r="J439" i="8"/>
  <c r="BK431" i="8"/>
  <c r="BK416" i="8"/>
  <c r="J396" i="8"/>
  <c r="J376" i="8"/>
  <c r="BK360" i="8"/>
  <c r="J339" i="8"/>
  <c r="BK326" i="8"/>
  <c r="J319" i="8"/>
  <c r="J299" i="8"/>
  <c r="BK286" i="8"/>
  <c r="BK270" i="8"/>
  <c r="J246" i="8"/>
  <c r="J227" i="8"/>
  <c r="BK200" i="8"/>
  <c r="BK183" i="8"/>
  <c r="BK867" i="8"/>
  <c r="J781" i="8"/>
  <c r="BK713" i="8"/>
  <c r="J691" i="8"/>
  <c r="BK663" i="8"/>
  <c r="BK639" i="8"/>
  <c r="BK615" i="8"/>
  <c r="BK593" i="8"/>
  <c r="BK539" i="8"/>
  <c r="BK521" i="8"/>
  <c r="BK467" i="8"/>
  <c r="J449" i="8"/>
  <c r="J422" i="8"/>
  <c r="BK376" i="8"/>
  <c r="BK353" i="8"/>
  <c r="BK334" i="8"/>
  <c r="J302" i="8"/>
  <c r="J274" i="8"/>
  <c r="BK232" i="8"/>
  <c r="BK926" i="8"/>
  <c r="BK917" i="8"/>
  <c r="J903" i="8"/>
  <c r="BK870" i="8"/>
  <c r="BK856" i="8"/>
  <c r="J838" i="8"/>
  <c r="BK814" i="8"/>
  <c r="BK800" i="8"/>
  <c r="BK778" i="8"/>
  <c r="BK769" i="8"/>
  <c r="J759" i="8"/>
  <c r="J750" i="8"/>
  <c r="J654" i="8"/>
  <c r="BK565" i="8"/>
  <c r="J509" i="8"/>
  <c r="J431" i="8"/>
  <c r="J393" i="8"/>
  <c r="J345" i="8"/>
  <c r="J309" i="8"/>
  <c r="J195" i="8"/>
  <c r="J926" i="8"/>
  <c r="BK915" i="8"/>
  <c r="BK902" i="8"/>
  <c r="J887" i="8"/>
  <c r="BK879" i="8"/>
  <c r="J871" i="8"/>
  <c r="BK853" i="8"/>
  <c r="BK838" i="8"/>
  <c r="J833" i="8"/>
  <c r="BK815" i="8"/>
  <c r="J807" i="8"/>
  <c r="BK787" i="8"/>
  <c r="J771" i="8"/>
  <c r="J755" i="8"/>
  <c r="BK746" i="8"/>
  <c r="J737" i="8"/>
  <c r="J722" i="8"/>
  <c r="J707" i="8"/>
  <c r="BK691" i="8"/>
  <c r="J668" i="8"/>
  <c r="BK657" i="8"/>
  <c r="J643" i="8"/>
  <c r="BK624" i="8"/>
  <c r="BK612" i="8"/>
  <c r="BK602" i="8"/>
  <c r="J590" i="8"/>
  <c r="BK568" i="8"/>
  <c r="J557" i="8"/>
  <c r="BK544" i="8"/>
  <c r="BK528" i="8"/>
  <c r="BK518" i="8"/>
  <c r="BK503" i="8"/>
  <c r="BK487" i="8"/>
  <c r="J471" i="8"/>
  <c r="J459" i="8"/>
  <c r="J447" i="8"/>
  <c r="J426" i="8"/>
  <c r="J416" i="8"/>
  <c r="BK399" i="8"/>
  <c r="J371" i="8"/>
  <c r="J347" i="8"/>
  <c r="BK328" i="8"/>
  <c r="J295" i="8"/>
  <c r="BK274" i="8"/>
  <c r="J256" i="8"/>
  <c r="BK247" i="8"/>
  <c r="J226" i="8"/>
  <c r="BK212" i="8"/>
  <c r="BK195" i="8"/>
  <c r="BK190" i="8"/>
  <c r="BK794" i="8"/>
  <c r="BK793" i="8"/>
  <c r="J785" i="8"/>
  <c r="J746" i="8"/>
  <c r="J736" i="8"/>
  <c r="J733" i="8"/>
  <c r="J715" i="8"/>
  <c r="J709" i="8"/>
  <c r="J685" i="8"/>
  <c r="BK683" i="8"/>
  <c r="J679" i="8"/>
  <c r="BK676" i="8"/>
  <c r="J667" i="8"/>
  <c r="BK662" i="8"/>
  <c r="BK660" i="8"/>
  <c r="BK655" i="8"/>
  <c r="BK652" i="8"/>
  <c r="BK643" i="8"/>
  <c r="BK638" i="8"/>
  <c r="J554" i="8"/>
  <c r="BK433" i="8"/>
  <c r="BK344" i="8"/>
  <c r="J276" i="8"/>
  <c r="J236" i="8"/>
  <c r="J220" i="8"/>
  <c r="BK187" i="8"/>
  <c r="BK174" i="8"/>
  <c r="J158" i="8"/>
  <c r="BK816" i="8"/>
  <c r="BK693" i="8"/>
  <c r="BK654" i="8"/>
  <c r="J584" i="8"/>
  <c r="BK476" i="8"/>
  <c r="BK373" i="8"/>
  <c r="BK269" i="8"/>
  <c r="J235" i="8"/>
  <c r="BK226" i="8"/>
  <c r="BK203" i="8"/>
  <c r="J172" i="8"/>
  <c r="BK456" i="9"/>
  <c r="J396" i="9"/>
  <c r="BK379" i="9"/>
  <c r="BK344" i="9"/>
  <c r="BK263" i="9"/>
  <c r="J186" i="9"/>
  <c r="J143" i="9"/>
  <c r="J473" i="9"/>
  <c r="BK446" i="9"/>
  <c r="J438" i="9"/>
  <c r="J409" i="9"/>
  <c r="BK389" i="9"/>
  <c r="J377" i="9"/>
  <c r="BK365" i="9"/>
  <c r="J345" i="9"/>
  <c r="J323" i="9"/>
  <c r="BK309" i="9"/>
  <c r="BK288" i="9"/>
  <c r="BK280" i="9"/>
  <c r="J273" i="9"/>
  <c r="J251" i="9"/>
  <c r="BK239" i="9"/>
  <c r="BK208" i="9"/>
  <c r="J198" i="9"/>
  <c r="J183" i="9"/>
  <c r="J161" i="9"/>
  <c r="J468" i="9"/>
  <c r="BK395" i="9"/>
  <c r="J341" i="9"/>
  <c r="BK277" i="9"/>
  <c r="J148" i="9"/>
  <c r="BK357" i="9"/>
  <c r="J240" i="9"/>
  <c r="BK405" i="9"/>
  <c r="BK319" i="9"/>
  <c r="BK241" i="9"/>
  <c r="J167" i="9"/>
  <c r="BK491" i="9"/>
  <c r="BK481" i="9"/>
  <c r="BK467" i="9"/>
  <c r="J446" i="9"/>
  <c r="J418" i="9"/>
  <c r="J406" i="9"/>
  <c r="BK384" i="9"/>
  <c r="BK364" i="9"/>
  <c r="J346" i="9"/>
  <c r="BK334" i="9"/>
  <c r="J325" i="9"/>
  <c r="BK317" i="9"/>
  <c r="BK267" i="9"/>
  <c r="BK187" i="9"/>
  <c r="BK163" i="9"/>
  <c r="J147" i="9"/>
  <c r="J487" i="9"/>
  <c r="BK469" i="9"/>
  <c r="J461" i="9"/>
  <c r="BK439" i="9"/>
  <c r="J428" i="9"/>
  <c r="J420" i="9"/>
  <c r="J390" i="9"/>
  <c r="BK375" i="9"/>
  <c r="BK360" i="9"/>
  <c r="J338" i="9"/>
  <c r="J327" i="9"/>
  <c r="J316" i="9"/>
  <c r="J301" i="9"/>
  <c r="J296" i="9"/>
  <c r="BK278" i="9"/>
  <c r="BK245" i="9"/>
  <c r="BK226" i="9"/>
  <c r="J212" i="9"/>
  <c r="BK195" i="9"/>
  <c r="BK178" i="9"/>
  <c r="J155" i="9"/>
  <c r="J455" i="9"/>
  <c r="BK433" i="9"/>
  <c r="BK352" i="9"/>
  <c r="J317" i="9"/>
  <c r="BK289" i="9"/>
  <c r="BK264" i="9"/>
  <c r="BK255" i="9"/>
  <c r="J242" i="9"/>
  <c r="J216" i="9"/>
  <c r="BK196" i="9"/>
  <c r="J188" i="9"/>
  <c r="BK167" i="9"/>
  <c r="J158" i="9"/>
  <c r="J706" i="10"/>
  <c r="BK616" i="10"/>
  <c r="BK525" i="10"/>
  <c r="BK460" i="10"/>
  <c r="J378" i="10"/>
  <c r="J316" i="10"/>
  <c r="J173" i="10"/>
  <c r="BK723" i="10"/>
  <c r="BK700" i="10"/>
  <c r="BK658" i="10"/>
  <c r="BK647" i="10"/>
  <c r="BK624" i="10"/>
  <c r="BK602" i="10"/>
  <c r="BK563" i="10"/>
  <c r="BK553" i="10"/>
  <c r="J540" i="10"/>
  <c r="J519" i="10"/>
  <c r="BK499" i="10"/>
  <c r="J491" i="10"/>
  <c r="BK473" i="10"/>
  <c r="J453" i="10"/>
  <c r="BK439" i="10"/>
  <c r="J425" i="10"/>
  <c r="BK408" i="10"/>
  <c r="J399" i="10"/>
  <c r="J383" i="10"/>
  <c r="BK358" i="10"/>
  <c r="J341" i="10"/>
  <c r="BK327" i="10"/>
  <c r="BK314" i="10"/>
  <c r="BK305" i="10"/>
  <c r="BK294" i="10"/>
  <c r="J281" i="10"/>
  <c r="J267" i="10"/>
  <c r="J249" i="10"/>
  <c r="BK226" i="10"/>
  <c r="J810" i="10"/>
  <c r="BK807" i="10"/>
  <c r="J793" i="10"/>
  <c r="BK781" i="10"/>
  <c r="J764" i="10"/>
  <c r="BK748" i="10"/>
  <c r="J707" i="10"/>
  <c r="J646" i="10"/>
  <c r="BK607" i="10"/>
  <c r="J535" i="10"/>
  <c r="BK478" i="10"/>
  <c r="J362" i="10"/>
  <c r="J310" i="10"/>
  <c r="J251" i="10"/>
  <c r="J196" i="10"/>
  <c r="J175" i="10"/>
  <c r="BK161" i="10"/>
  <c r="J724" i="10"/>
  <c r="BK709" i="10"/>
  <c r="BK683" i="10"/>
  <c r="BK660" i="10"/>
  <c r="J641" i="10"/>
  <c r="J629" i="10"/>
  <c r="J614" i="10"/>
  <c r="BK597" i="10"/>
  <c r="J581" i="10"/>
  <c r="J562" i="10"/>
  <c r="BK554" i="10"/>
  <c r="BK532" i="10"/>
  <c r="J514" i="10"/>
  <c r="J504" i="10"/>
  <c r="J493" i="10"/>
  <c r="J471" i="10"/>
  <c r="J456" i="10"/>
  <c r="J438" i="10"/>
  <c r="BK425" i="10"/>
  <c r="J417" i="10"/>
  <c r="BK404" i="10"/>
  <c r="J377" i="10"/>
  <c r="BK360" i="10"/>
  <c r="J348" i="10"/>
  <c r="J337" i="10"/>
  <c r="J321" i="10"/>
  <c r="J309" i="10"/>
  <c r="J296" i="10"/>
  <c r="J285" i="10"/>
  <c r="J268" i="10"/>
  <c r="J247" i="10"/>
  <c r="J230" i="10"/>
  <c r="J221" i="10"/>
  <c r="BK179" i="10"/>
  <c r="J787" i="10"/>
  <c r="BK778" i="10"/>
  <c r="J740" i="10"/>
  <c r="BK692" i="10"/>
  <c r="J678" i="10"/>
  <c r="BK659" i="10"/>
  <c r="J645" i="10"/>
  <c r="BK631" i="10"/>
  <c r="J594" i="10"/>
  <c r="BK558" i="10"/>
  <c r="J526" i="10"/>
  <c r="BK440" i="10"/>
  <c r="BK389" i="10"/>
  <c r="J352" i="10"/>
  <c r="BK321" i="10"/>
  <c r="BK282" i="10"/>
  <c r="J252" i="10"/>
  <c r="J237" i="10"/>
  <c r="J211" i="10"/>
  <c r="J185" i="10"/>
  <c r="J743" i="10"/>
  <c r="BK633" i="10"/>
  <c r="J549" i="10"/>
  <c r="J455" i="10"/>
  <c r="BK369" i="10"/>
  <c r="BK311" i="10"/>
  <c r="BK227" i="10"/>
  <c r="BK211" i="10"/>
  <c r="BK189" i="10"/>
  <c r="BK176" i="10"/>
  <c r="J162" i="10"/>
  <c r="J798" i="10"/>
  <c r="BK767" i="10"/>
  <c r="BK753" i="10"/>
  <c r="J733" i="10"/>
  <c r="J680" i="10"/>
  <c r="BK576" i="10"/>
  <c r="BK518" i="10"/>
  <c r="BK365" i="10"/>
  <c r="BK325" i="10"/>
  <c r="BK262" i="10"/>
  <c r="BK194" i="10"/>
  <c r="BK823" i="10"/>
  <c r="J820" i="10"/>
  <c r="J815" i="10"/>
  <c r="J809" i="10"/>
  <c r="J799" i="10"/>
  <c r="BK785" i="10"/>
  <c r="BK762" i="10"/>
  <c r="J748" i="10"/>
  <c r="BK737" i="10"/>
  <c r="J721" i="10"/>
  <c r="BK698" i="10"/>
  <c r="BK672" i="10"/>
  <c r="J656" i="10"/>
  <c r="BK629" i="10"/>
  <c r="J607" i="10"/>
  <c r="BK601" i="10"/>
  <c r="J584" i="10"/>
  <c r="BK572" i="10"/>
  <c r="BK560" i="10"/>
  <c r="BK529" i="10"/>
  <c r="BK514" i="10"/>
  <c r="J506" i="10"/>
  <c r="BK474" i="10"/>
  <c r="J459" i="10"/>
  <c r="BK438" i="10"/>
  <c r="BK419" i="10"/>
  <c r="BK411" i="10"/>
  <c r="J394" i="10"/>
  <c r="BK383" i="10"/>
  <c r="BK373" i="10"/>
  <c r="BK341" i="10"/>
  <c r="J329" i="10"/>
  <c r="BK313" i="10"/>
  <c r="BK301" i="10"/>
  <c r="J284" i="10"/>
  <c r="BK254" i="10"/>
  <c r="J239" i="10"/>
  <c r="J226" i="10"/>
  <c r="J213" i="10"/>
  <c r="J193" i="10"/>
  <c r="BK172" i="10"/>
  <c r="J160" i="10"/>
  <c r="BK313" i="11"/>
  <c r="BK302" i="11"/>
  <c r="BK276" i="11"/>
  <c r="BK262" i="11"/>
  <c r="J250" i="11"/>
  <c r="BK237" i="11"/>
  <c r="J214" i="11"/>
  <c r="J201" i="11"/>
  <c r="J181" i="11"/>
  <c r="J167" i="11"/>
  <c r="J145" i="11"/>
  <c r="J374" i="11"/>
  <c r="BK324" i="11"/>
  <c r="J240" i="11"/>
  <c r="J193" i="11"/>
  <c r="BK142" i="11"/>
  <c r="BK349" i="11"/>
  <c r="J329" i="11"/>
  <c r="BK309" i="11"/>
  <c r="BK296" i="11"/>
  <c r="J284" i="11"/>
  <c r="J262" i="11"/>
  <c r="J254" i="11"/>
  <c r="J237" i="11"/>
  <c r="BK215" i="11"/>
  <c r="J200" i="11"/>
  <c r="J190" i="11"/>
  <c r="BK173" i="11"/>
  <c r="J155" i="11"/>
  <c r="J144" i="11"/>
  <c r="BK366" i="11"/>
  <c r="BK355" i="11"/>
  <c r="BK344" i="11"/>
  <c r="BK333" i="11"/>
  <c r="J298" i="11"/>
  <c r="BK274" i="11"/>
  <c r="BK182" i="11"/>
  <c r="J142" i="11"/>
  <c r="BK367" i="11"/>
  <c r="BK359" i="11"/>
  <c r="BK343" i="11"/>
  <c r="BK322" i="11"/>
  <c r="BK307" i="11"/>
  <c r="BK291" i="11"/>
  <c r="BK270" i="11"/>
  <c r="BK256" i="11"/>
  <c r="BK233" i="11"/>
  <c r="J226" i="11"/>
  <c r="BK214" i="11"/>
  <c r="BK204" i="11"/>
  <c r="BK186" i="11"/>
  <c r="BK174" i="11"/>
  <c r="BK159" i="11"/>
  <c r="BK147" i="11"/>
  <c r="BK320" i="11"/>
  <c r="BK257" i="11"/>
  <c r="BK187" i="11"/>
  <c r="J259" i="11"/>
  <c r="J228" i="11"/>
  <c r="BK294" i="11"/>
  <c r="J233" i="11"/>
  <c r="J177" i="11"/>
  <c r="J603" i="12"/>
  <c r="BK517" i="12"/>
  <c r="BK487" i="12"/>
  <c r="J457" i="12"/>
  <c r="J446" i="12"/>
  <c r="J424" i="12"/>
  <c r="BK410" i="12"/>
  <c r="BK395" i="12"/>
  <c r="J380" i="12"/>
  <c r="BK361" i="12"/>
  <c r="BK333" i="12"/>
  <c r="J313" i="12"/>
  <c r="J299" i="12"/>
  <c r="J287" i="12"/>
  <c r="J277" i="12"/>
  <c r="J259" i="12"/>
  <c r="J248" i="12"/>
  <c r="BK218" i="12"/>
  <c r="J212" i="12"/>
  <c r="BK192" i="12"/>
  <c r="BK182" i="12"/>
  <c r="BK169" i="12"/>
  <c r="BK150" i="12"/>
  <c r="BK651" i="12"/>
  <c r="J633" i="12"/>
  <c r="J596" i="12"/>
  <c r="BK550" i="12"/>
  <c r="BK526" i="12"/>
  <c r="J490" i="12"/>
  <c r="BK478" i="12"/>
  <c r="J458" i="12"/>
  <c r="J428" i="12"/>
  <c r="J406" i="12"/>
  <c r="BK394" i="12"/>
  <c r="J374" i="12"/>
  <c r="J350" i="12"/>
  <c r="BK335" i="12"/>
  <c r="J309" i="12"/>
  <c r="BK300" i="12"/>
  <c r="BK288" i="12"/>
  <c r="BK274" i="12"/>
  <c r="BK254" i="12"/>
  <c r="J235" i="12"/>
  <c r="J218" i="12"/>
  <c r="BK198" i="12"/>
  <c r="BK187" i="12"/>
  <c r="BK167" i="12"/>
  <c r="BK672" i="12"/>
  <c r="BK658" i="12"/>
  <c r="BK639" i="12"/>
  <c r="BK626" i="12"/>
  <c r="BK607" i="12"/>
  <c r="J588" i="12"/>
  <c r="J573" i="12"/>
  <c r="J553" i="12"/>
  <c r="BK515" i="12"/>
  <c r="J498" i="12"/>
  <c r="BK471" i="12"/>
  <c r="BK402" i="12"/>
  <c r="BK372" i="12"/>
  <c r="BK327" i="12"/>
  <c r="J307" i="12"/>
  <c r="BK281" i="12"/>
  <c r="BK253" i="12"/>
  <c r="J220" i="12"/>
  <c r="BK197" i="12"/>
  <c r="J152" i="12"/>
  <c r="J674" i="12"/>
  <c r="BK662" i="12"/>
  <c r="J648" i="12"/>
  <c r="BK643" i="12"/>
  <c r="J622" i="12"/>
  <c r="J611" i="12"/>
  <c r="BK595" i="12"/>
  <c r="J572" i="12"/>
  <c r="BK562" i="12"/>
  <c r="BK545" i="12"/>
  <c r="BK533" i="12"/>
  <c r="BK522" i="12"/>
  <c r="BK511" i="12"/>
  <c r="BK473" i="12"/>
  <c r="BK451" i="12"/>
  <c r="J390" i="12"/>
  <c r="BK298" i="12"/>
  <c r="J252" i="12"/>
  <c r="J204" i="12"/>
  <c r="J185" i="12"/>
  <c r="BK590" i="12"/>
  <c r="J488" i="12"/>
  <c r="BK421" i="12"/>
  <c r="BK379" i="12"/>
  <c r="BK346" i="12"/>
  <c r="BK302" i="12"/>
  <c r="J190" i="12"/>
  <c r="BK673" i="12"/>
  <c r="BK661" i="12"/>
  <c r="J646" i="12"/>
  <c r="BK622" i="12"/>
  <c r="J602" i="12"/>
  <c r="BK592" i="12"/>
  <c r="J578" i="12"/>
  <c r="J560" i="12"/>
  <c r="J546" i="12"/>
  <c r="BK535" i="12"/>
  <c r="J508" i="12"/>
  <c r="J495" i="12"/>
  <c r="J477" i="12"/>
  <c r="BK457" i="12"/>
  <c r="J442" i="12"/>
  <c r="BK428" i="12"/>
  <c r="BK415" i="12"/>
  <c r="BK399" i="12"/>
  <c r="BK380" i="12"/>
  <c r="BK366" i="12"/>
  <c r="BK353" i="12"/>
  <c r="J333" i="12"/>
  <c r="BK325" i="12"/>
  <c r="BK310" i="12"/>
  <c r="BK295" i="12"/>
  <c r="J273" i="12"/>
  <c r="J261" i="12"/>
  <c r="J250" i="12"/>
  <c r="BK227" i="12"/>
  <c r="J199" i="12"/>
  <c r="BK185" i="12"/>
  <c r="J169" i="12"/>
  <c r="J613" i="12"/>
  <c r="BK534" i="12"/>
  <c r="J469" i="12"/>
  <c r="BK413" i="12"/>
  <c r="J336" i="12"/>
  <c r="J232" i="12"/>
  <c r="J626" i="12"/>
  <c r="J561" i="12"/>
  <c r="BK481" i="12"/>
  <c r="BK427" i="12"/>
  <c r="BK349" i="12"/>
  <c r="BK283" i="12"/>
  <c r="BK175" i="12"/>
  <c r="BK169" i="13"/>
  <c r="J146" i="13"/>
  <c r="BK164" i="13"/>
  <c r="J169" i="13"/>
  <c r="BK240" i="14"/>
  <c r="BK218" i="14"/>
  <c r="BK189" i="14"/>
  <c r="BK157" i="14"/>
  <c r="BK732" i="14"/>
  <c r="J711" i="14"/>
  <c r="BK698" i="14"/>
  <c r="BK684" i="14"/>
  <c r="BK668" i="14"/>
  <c r="BK647" i="14"/>
  <c r="J637" i="14"/>
  <c r="BK627" i="14"/>
  <c r="J613" i="14"/>
  <c r="J587" i="14"/>
  <c r="BK577" i="14"/>
  <c r="J568" i="14"/>
  <c r="J556" i="14"/>
  <c r="J546" i="14"/>
  <c r="BK524" i="14"/>
  <c r="J512" i="14"/>
  <c r="BK500" i="14"/>
  <c r="J474" i="14"/>
  <c r="BK457" i="14"/>
  <c r="J438" i="14"/>
  <c r="BK420" i="14"/>
  <c r="BK404" i="14"/>
  <c r="J384" i="14"/>
  <c r="J369" i="14"/>
  <c r="J357" i="14"/>
  <c r="BK341" i="14"/>
  <c r="J323" i="14"/>
  <c r="J316" i="14"/>
  <c r="BK302" i="14"/>
  <c r="J284" i="14"/>
  <c r="J261" i="14"/>
  <c r="BK244" i="14"/>
  <c r="J236" i="14"/>
  <c r="BK215" i="14"/>
  <c r="J201" i="14"/>
  <c r="J187" i="14"/>
  <c r="J169" i="14"/>
  <c r="BK161" i="14"/>
  <c r="BK688" i="14"/>
  <c r="BK656" i="14"/>
  <c r="BK525" i="14"/>
  <c r="BK479" i="14"/>
  <c r="J368" i="14"/>
  <c r="BK257" i="14"/>
  <c r="BK734" i="14"/>
  <c r="J718" i="14"/>
  <c r="J701" i="14"/>
  <c r="J681" i="14"/>
  <c r="BK667" i="14"/>
  <c r="BK654" i="14"/>
  <c r="BK641" i="14"/>
  <c r="BK628" i="14"/>
  <c r="BK621" i="14"/>
  <c r="J606" i="14"/>
  <c r="J596" i="14"/>
  <c r="J577" i="14"/>
  <c r="BK557" i="14"/>
  <c r="BK542" i="14"/>
  <c r="J517" i="14"/>
  <c r="J501" i="14"/>
  <c r="J478" i="14"/>
  <c r="BK470" i="14"/>
  <c r="J460" i="14"/>
  <c r="J450" i="14"/>
  <c r="J437" i="14"/>
  <c r="J420" i="14"/>
  <c r="J408" i="14"/>
  <c r="J387" i="14"/>
  <c r="BK372" i="14"/>
  <c r="BK329" i="14"/>
  <c r="BK289" i="14"/>
  <c r="J266" i="14"/>
  <c r="J241" i="14"/>
  <c r="J197" i="14"/>
  <c r="BK699" i="14"/>
  <c r="J547" i="14"/>
  <c r="J199" i="14"/>
  <c r="BK662" i="14"/>
  <c r="BK409" i="14"/>
  <c r="J235" i="14"/>
  <c r="BK710" i="14"/>
  <c r="BK675" i="14"/>
  <c r="J649" i="14"/>
  <c r="BK620" i="14"/>
  <c r="BK598" i="14"/>
  <c r="J572" i="14"/>
  <c r="BK553" i="14"/>
  <c r="J531" i="14"/>
  <c r="BK512" i="14"/>
  <c r="BK487" i="14"/>
  <c r="BK458" i="14"/>
  <c r="J218" i="14"/>
  <c r="BK203" i="14"/>
  <c r="J190" i="14"/>
  <c r="BK175" i="14"/>
  <c r="BK558" i="14"/>
  <c r="BK460" i="14"/>
  <c r="BK382" i="14"/>
  <c r="BK326" i="14"/>
  <c r="J267" i="14"/>
  <c r="BK160" i="14"/>
  <c r="BK241" i="15"/>
  <c r="J241" i="15"/>
  <c r="J158" i="15"/>
  <c r="BK129" i="16"/>
  <c r="J151" i="16"/>
  <c r="J180" i="16"/>
  <c r="J165" i="16"/>
  <c r="J147" i="16"/>
  <c r="J185" i="16"/>
  <c r="J135" i="16"/>
  <c r="J176" i="16"/>
  <c r="BK155" i="16"/>
  <c r="J133" i="16"/>
  <c r="BK170" i="16"/>
  <c r="J174" i="16"/>
  <c r="J152" i="16"/>
  <c r="J167" i="17"/>
  <c r="J208" i="17"/>
  <c r="J176" i="17"/>
  <c r="J227" i="17"/>
  <c r="J200" i="17"/>
  <c r="BK174" i="17"/>
  <c r="BK155" i="17"/>
  <c r="J137" i="17"/>
  <c r="J218" i="17"/>
  <c r="BK161" i="17"/>
  <c r="BK232" i="17"/>
  <c r="J219" i="17"/>
  <c r="J197" i="17"/>
  <c r="J182" i="17"/>
  <c r="BK163" i="17"/>
  <c r="J138" i="17"/>
  <c r="J174" i="17"/>
  <c r="J131" i="17"/>
  <c r="BK191" i="17"/>
  <c r="BK165" i="17"/>
  <c r="J149" i="17"/>
  <c r="J149" i="18"/>
  <c r="J186" i="18"/>
  <c r="BK155" i="18"/>
  <c r="BK134" i="18"/>
  <c r="BK146" i="18"/>
  <c r="BK174" i="18"/>
  <c r="J166" i="23"/>
  <c r="J138" i="23"/>
  <c r="BK172" i="23"/>
  <c r="BK158" i="23"/>
  <c r="J136" i="23"/>
  <c r="J172" i="23"/>
  <c r="J162" i="23"/>
  <c r="BK140" i="23"/>
  <c r="BK129" i="23"/>
  <c r="BK146" i="23"/>
  <c r="J154" i="24"/>
  <c r="BK181" i="24"/>
  <c r="J158" i="24"/>
  <c r="J136" i="24"/>
  <c r="J165" i="24"/>
  <c r="BK153" i="24"/>
  <c r="BK142" i="24"/>
  <c r="J172" i="24"/>
  <c r="J130" i="24"/>
  <c r="J139" i="24"/>
  <c r="BK165" i="24"/>
  <c r="J175" i="24"/>
  <c r="J159" i="24"/>
  <c r="J135" i="24"/>
  <c r="J143" i="25"/>
  <c r="J149" i="25"/>
  <c r="BK154" i="25"/>
  <c r="BK146" i="25"/>
  <c r="J142" i="25"/>
  <c r="BK158" i="25"/>
  <c r="J132" i="25"/>
  <c r="BK162" i="26"/>
  <c r="J153" i="26"/>
  <c r="J137" i="26"/>
  <c r="BK147" i="26"/>
  <c r="BK159" i="26"/>
  <c r="BK150" i="26"/>
  <c r="J132" i="26"/>
  <c r="BK133" i="26"/>
  <c r="J157" i="26"/>
  <c r="BK134" i="26"/>
  <c r="BK149" i="26"/>
  <c r="J122" i="27"/>
  <c r="F35" i="27" l="1"/>
  <c r="BB123" i="1" s="1"/>
  <c r="J33" i="27"/>
  <c r="AV123" i="1" s="1"/>
  <c r="P139" i="2"/>
  <c r="R275" i="2"/>
  <c r="BK135" i="3"/>
  <c r="J135" i="3" s="1"/>
  <c r="J102" i="3" s="1"/>
  <c r="R148" i="3"/>
  <c r="BK131" i="5"/>
  <c r="J131" i="5" s="1"/>
  <c r="J101" i="5" s="1"/>
  <c r="R129" i="7"/>
  <c r="R128" i="7"/>
  <c r="P154" i="7"/>
  <c r="R157" i="8"/>
  <c r="R207" i="8"/>
  <c r="R240" i="8"/>
  <c r="BK300" i="8"/>
  <c r="J300" i="8" s="1"/>
  <c r="J106" i="8" s="1"/>
  <c r="BK336" i="8"/>
  <c r="J336" i="8" s="1"/>
  <c r="J109" i="8" s="1"/>
  <c r="P358" i="8"/>
  <c r="BK392" i="8"/>
  <c r="J392" i="8" s="1"/>
  <c r="J112" i="8" s="1"/>
  <c r="BK428" i="8"/>
  <c r="J428" i="8" s="1"/>
  <c r="J113" i="8" s="1"/>
  <c r="P444" i="8"/>
  <c r="R448" i="8"/>
  <c r="R455" i="8"/>
  <c r="BK461" i="8"/>
  <c r="J461" i="8" s="1"/>
  <c r="J118" i="8" s="1"/>
  <c r="P489" i="8"/>
  <c r="BK499" i="8"/>
  <c r="J499" i="8" s="1"/>
  <c r="J120" i="8" s="1"/>
  <c r="T875" i="8"/>
  <c r="BK907" i="8"/>
  <c r="J907" i="8" s="1"/>
  <c r="J126" i="8" s="1"/>
  <c r="T916" i="8"/>
  <c r="T142" i="9"/>
  <c r="P164" i="9"/>
  <c r="BK168" i="9"/>
  <c r="J168" i="9" s="1"/>
  <c r="J102" i="9" s="1"/>
  <c r="R168" i="9"/>
  <c r="T234" i="9"/>
  <c r="R279" i="9"/>
  <c r="BK391" i="9"/>
  <c r="J391" i="9" s="1"/>
  <c r="J111" i="9" s="1"/>
  <c r="P466" i="9"/>
  <c r="R477" i="9"/>
  <c r="BK489" i="9"/>
  <c r="BK488" i="9" s="1"/>
  <c r="J488" i="9" s="1"/>
  <c r="J116" i="9" s="1"/>
  <c r="T155" i="10"/>
  <c r="P280" i="10"/>
  <c r="T328" i="10"/>
  <c r="R379" i="10"/>
  <c r="BK430" i="10"/>
  <c r="J430" i="10" s="1"/>
  <c r="J108" i="10" s="1"/>
  <c r="R458" i="10"/>
  <c r="P485" i="10"/>
  <c r="BK543" i="10"/>
  <c r="P566" i="10"/>
  <c r="R606" i="10"/>
  <c r="P643" i="10"/>
  <c r="T661" i="10"/>
  <c r="T679" i="10"/>
  <c r="BK718" i="10"/>
  <c r="J718" i="10" s="1"/>
  <c r="J123" i="10" s="1"/>
  <c r="T718" i="10"/>
  <c r="BK779" i="10"/>
  <c r="J779" i="10" s="1"/>
  <c r="J128" i="10" s="1"/>
  <c r="BK824" i="10"/>
  <c r="J824" i="10" s="1"/>
  <c r="J130" i="10" s="1"/>
  <c r="R138" i="11"/>
  <c r="T168" i="11"/>
  <c r="T216" i="11"/>
  <c r="R283" i="11"/>
  <c r="T335" i="11"/>
  <c r="P365" i="11"/>
  <c r="BK375" i="11"/>
  <c r="J375" i="11" s="1"/>
  <c r="J114" i="11" s="1"/>
  <c r="R354" i="12"/>
  <c r="T363" i="12"/>
  <c r="T373" i="12"/>
  <c r="R393" i="12"/>
  <c r="BK464" i="12"/>
  <c r="J464" i="12" s="1"/>
  <c r="J107" i="12" s="1"/>
  <c r="R482" i="12"/>
  <c r="R502" i="12"/>
  <c r="P539" i="12"/>
  <c r="P559" i="12"/>
  <c r="BK591" i="12"/>
  <c r="J591" i="12" s="1"/>
  <c r="J114" i="12" s="1"/>
  <c r="P608" i="12"/>
  <c r="BK623" i="12"/>
  <c r="J623" i="12" s="1"/>
  <c r="J116" i="12" s="1"/>
  <c r="T623" i="12"/>
  <c r="R671" i="12"/>
  <c r="R128" i="13"/>
  <c r="P170" i="13"/>
  <c r="BK173" i="14"/>
  <c r="J173" i="14" s="1"/>
  <c r="J102" i="14" s="1"/>
  <c r="BK193" i="14"/>
  <c r="J193" i="14" s="1"/>
  <c r="J103" i="14" s="1"/>
  <c r="BK246" i="14"/>
  <c r="J246" i="14" s="1"/>
  <c r="J105" i="14" s="1"/>
  <c r="P259" i="14"/>
  <c r="P204" i="14" s="1"/>
  <c r="T277" i="14"/>
  <c r="T333" i="14"/>
  <c r="BK406" i="14"/>
  <c r="J406" i="14" s="1"/>
  <c r="J112" i="14" s="1"/>
  <c r="BK419" i="14"/>
  <c r="J419" i="14" s="1"/>
  <c r="J113" i="14" s="1"/>
  <c r="P480" i="14"/>
  <c r="P493" i="14"/>
  <c r="P445" i="14" s="1"/>
  <c r="P511" i="14"/>
  <c r="T519" i="14"/>
  <c r="T529" i="14"/>
  <c r="BK545" i="14"/>
  <c r="J545" i="14" s="1"/>
  <c r="J121" i="14" s="1"/>
  <c r="P554" i="14"/>
  <c r="P563" i="14"/>
  <c r="R609" i="14"/>
  <c r="R733" i="14"/>
  <c r="P239" i="15"/>
  <c r="BK274" i="15"/>
  <c r="J274" i="15" s="1"/>
  <c r="J102" i="15" s="1"/>
  <c r="BK128" i="16"/>
  <c r="J128" i="16" s="1"/>
  <c r="J100" i="16" s="1"/>
  <c r="P172" i="16"/>
  <c r="P187" i="16"/>
  <c r="P230" i="17"/>
  <c r="P190" i="18"/>
  <c r="BK127" i="19"/>
  <c r="J127" i="19" s="1"/>
  <c r="J100" i="19" s="1"/>
  <c r="BK154" i="19"/>
  <c r="J154" i="19" s="1"/>
  <c r="J101" i="19" s="1"/>
  <c r="BK129" i="20"/>
  <c r="J129" i="20" s="1"/>
  <c r="J98" i="20" s="1"/>
  <c r="T160" i="20"/>
  <c r="BK221" i="20"/>
  <c r="J221" i="20" s="1"/>
  <c r="J107" i="20" s="1"/>
  <c r="R166" i="21"/>
  <c r="T216" i="21"/>
  <c r="P126" i="22"/>
  <c r="BK147" i="22"/>
  <c r="J147" i="22" s="1"/>
  <c r="J99" i="22" s="1"/>
  <c r="T147" i="22"/>
  <c r="P156" i="22"/>
  <c r="R156" i="22"/>
  <c r="T222" i="22"/>
  <c r="BK250" i="22"/>
  <c r="J250" i="22" s="1"/>
  <c r="J104" i="22" s="1"/>
  <c r="P121" i="23"/>
  <c r="P120" i="23" s="1"/>
  <c r="P119" i="23" s="1"/>
  <c r="AU118" i="1" s="1"/>
  <c r="R149" i="24"/>
  <c r="R127" i="24" s="1"/>
  <c r="R126" i="24" s="1"/>
  <c r="T182" i="24"/>
  <c r="BK145" i="25"/>
  <c r="J145" i="25" s="1"/>
  <c r="J101" i="25" s="1"/>
  <c r="BK150" i="2"/>
  <c r="J150" i="2" s="1"/>
  <c r="J102" i="2" s="1"/>
  <c r="BK271" i="2"/>
  <c r="J271" i="2" s="1"/>
  <c r="J110" i="2" s="1"/>
  <c r="P132" i="3"/>
  <c r="P139" i="3"/>
  <c r="T148" i="3"/>
  <c r="R125" i="4"/>
  <c r="R124" i="4"/>
  <c r="R123" i="4"/>
  <c r="BK125" i="6"/>
  <c r="J125" i="6" s="1"/>
  <c r="J100" i="6" s="1"/>
  <c r="R143" i="7"/>
  <c r="T157" i="7"/>
  <c r="R165" i="8"/>
  <c r="T192" i="8"/>
  <c r="P253" i="8"/>
  <c r="P542" i="8"/>
  <c r="BK875" i="8"/>
  <c r="J875" i="8" s="1"/>
  <c r="J123" i="8" s="1"/>
  <c r="T891" i="8"/>
  <c r="R907" i="8"/>
  <c r="T911" i="8"/>
  <c r="R921" i="8"/>
  <c r="P930" i="8"/>
  <c r="BK142" i="9"/>
  <c r="R164" i="9"/>
  <c r="T168" i="9"/>
  <c r="P221" i="9"/>
  <c r="R313" i="9"/>
  <c r="P459" i="9"/>
  <c r="P482" i="9"/>
  <c r="P210" i="10"/>
  <c r="BK350" i="10"/>
  <c r="J350" i="10" s="1"/>
  <c r="J105" i="10" s="1"/>
  <c r="BK416" i="10"/>
  <c r="J416" i="10" s="1"/>
  <c r="J107" i="10" s="1"/>
  <c r="P458" i="10"/>
  <c r="R485" i="10"/>
  <c r="P537" i="10"/>
  <c r="P587" i="10"/>
  <c r="BK643" i="10"/>
  <c r="J643" i="10" s="1"/>
  <c r="J119" i="10" s="1"/>
  <c r="T696" i="10"/>
  <c r="T779" i="10"/>
  <c r="P161" i="11"/>
  <c r="BK165" i="11"/>
  <c r="J165" i="11" s="1"/>
  <c r="J102" i="11" s="1"/>
  <c r="BK216" i="11"/>
  <c r="J216" i="11" s="1"/>
  <c r="J104" i="11" s="1"/>
  <c r="BK283" i="11"/>
  <c r="J283" i="11" s="1"/>
  <c r="J106" i="11" s="1"/>
  <c r="R331" i="11"/>
  <c r="R354" i="11"/>
  <c r="P360" i="11"/>
  <c r="T369" i="11"/>
  <c r="P383" i="12"/>
  <c r="R464" i="12"/>
  <c r="T521" i="12"/>
  <c r="R574" i="12"/>
  <c r="P623" i="12"/>
  <c r="BK671" i="12"/>
  <c r="J671" i="12" s="1"/>
  <c r="J118" i="12" s="1"/>
  <c r="P163" i="13"/>
  <c r="P173" i="14"/>
  <c r="BK259" i="14"/>
  <c r="J259" i="14" s="1"/>
  <c r="J106" i="14" s="1"/>
  <c r="P346" i="14"/>
  <c r="P291" i="14" s="1"/>
  <c r="BK480" i="14"/>
  <c r="J480" i="14" s="1"/>
  <c r="J115" i="14" s="1"/>
  <c r="BK519" i="14"/>
  <c r="J519" i="14" s="1"/>
  <c r="J118" i="14" s="1"/>
  <c r="T537" i="14"/>
  <c r="R563" i="14"/>
  <c r="BK583" i="14"/>
  <c r="J583" i="14" s="1"/>
  <c r="J125" i="14" s="1"/>
  <c r="P591" i="14"/>
  <c r="R715" i="14"/>
  <c r="R239" i="15"/>
  <c r="BK240" i="17"/>
  <c r="J240" i="17" s="1"/>
  <c r="J104" i="17" s="1"/>
  <c r="R176" i="18"/>
  <c r="R128" i="18" s="1"/>
  <c r="R127" i="18" s="1"/>
  <c r="R126" i="18" s="1"/>
  <c r="R160" i="20"/>
  <c r="T166" i="21"/>
  <c r="R126" i="22"/>
  <c r="R147" i="22"/>
  <c r="BK222" i="22"/>
  <c r="J222" i="22" s="1"/>
  <c r="J102" i="22" s="1"/>
  <c r="T247" i="22"/>
  <c r="BK173" i="23"/>
  <c r="J173" i="23" s="1"/>
  <c r="J99" i="23" s="1"/>
  <c r="R128" i="24"/>
  <c r="R182" i="24"/>
  <c r="P145" i="25"/>
  <c r="P121" i="26"/>
  <c r="P120" i="26" s="1"/>
  <c r="P119" i="26" s="1"/>
  <c r="AU122" i="1" s="1"/>
  <c r="R150" i="2"/>
  <c r="P266" i="2"/>
  <c r="P257" i="2"/>
  <c r="R271" i="2"/>
  <c r="BK139" i="3"/>
  <c r="J139" i="3" s="1"/>
  <c r="J103" i="3" s="1"/>
  <c r="BK156" i="3"/>
  <c r="J156" i="3"/>
  <c r="J105" i="3" s="1"/>
  <c r="T125" i="4"/>
  <c r="T124" i="4"/>
  <c r="T123" i="4" s="1"/>
  <c r="P125" i="6"/>
  <c r="P124" i="6"/>
  <c r="P123" i="6" s="1"/>
  <c r="AU100" i="1" s="1"/>
  <c r="T143" i="7"/>
  <c r="R154" i="7"/>
  <c r="T165" i="8"/>
  <c r="R192" i="8"/>
  <c r="R253" i="8"/>
  <c r="BK542" i="8"/>
  <c r="J542" i="8" s="1"/>
  <c r="J121" i="8" s="1"/>
  <c r="R875" i="8"/>
  <c r="R897" i="8"/>
  <c r="BK911" i="8"/>
  <c r="J911" i="8" s="1"/>
  <c r="J127" i="8" s="1"/>
  <c r="BK921" i="8"/>
  <c r="J921" i="8" s="1"/>
  <c r="J130" i="8" s="1"/>
  <c r="BK930" i="8"/>
  <c r="J930" i="8" s="1"/>
  <c r="J132" i="8" s="1"/>
  <c r="R174" i="9"/>
  <c r="T221" i="9"/>
  <c r="P313" i="9"/>
  <c r="P388" i="9"/>
  <c r="BK459" i="9"/>
  <c r="J459" i="9" s="1"/>
  <c r="J112" i="9" s="1"/>
  <c r="P477" i="9"/>
  <c r="P489" i="9"/>
  <c r="P488" i="9"/>
  <c r="BK155" i="10"/>
  <c r="T280" i="10"/>
  <c r="R350" i="10"/>
  <c r="BK458" i="10"/>
  <c r="J458" i="10" s="1"/>
  <c r="J109" i="10" s="1"/>
  <c r="BK485" i="10"/>
  <c r="J485" i="10" s="1"/>
  <c r="J110" i="10" s="1"/>
  <c r="R543" i="10"/>
  <c r="T587" i="10"/>
  <c r="R643" i="10"/>
  <c r="R696" i="10"/>
  <c r="R718" i="10"/>
  <c r="P763" i="10"/>
  <c r="R776" i="10"/>
  <c r="T816" i="10"/>
  <c r="BK161" i="11"/>
  <c r="J161" i="11" s="1"/>
  <c r="J101" i="11" s="1"/>
  <c r="BK236" i="11"/>
  <c r="J236" i="11" s="1"/>
  <c r="J105" i="11" s="1"/>
  <c r="BK335" i="11"/>
  <c r="J335" i="11" s="1"/>
  <c r="J108" i="11" s="1"/>
  <c r="T360" i="11"/>
  <c r="BK354" i="12"/>
  <c r="J354" i="12" s="1"/>
  <c r="J101" i="12" s="1"/>
  <c r="BK383" i="12"/>
  <c r="J383" i="12" s="1"/>
  <c r="J104" i="12" s="1"/>
  <c r="BK444" i="12"/>
  <c r="J444" i="12" s="1"/>
  <c r="J106" i="12" s="1"/>
  <c r="T502" i="12"/>
  <c r="P574" i="12"/>
  <c r="R638" i="12"/>
  <c r="BK170" i="13"/>
  <c r="J170" i="13" s="1"/>
  <c r="J102" i="13" s="1"/>
  <c r="BK156" i="14"/>
  <c r="J156" i="14" s="1"/>
  <c r="J101" i="14" s="1"/>
  <c r="P246" i="14"/>
  <c r="BK333" i="14"/>
  <c r="J333" i="14" s="1"/>
  <c r="J109" i="14" s="1"/>
  <c r="BK609" i="14"/>
  <c r="J609" i="14" s="1"/>
  <c r="J127" i="14" s="1"/>
  <c r="P733" i="14"/>
  <c r="BK128" i="15"/>
  <c r="J128" i="15" s="1"/>
  <c r="J100" i="15" s="1"/>
  <c r="T274" i="15"/>
  <c r="T172" i="16"/>
  <c r="T207" i="17"/>
  <c r="T128" i="17"/>
  <c r="T127" i="17" s="1"/>
  <c r="T126" i="17" s="1"/>
  <c r="BK176" i="18"/>
  <c r="J176" i="18" s="1"/>
  <c r="J101" i="18" s="1"/>
  <c r="P151" i="20"/>
  <c r="R154" i="20"/>
  <c r="BK214" i="20"/>
  <c r="BK213" i="20" s="1"/>
  <c r="J213" i="20" s="1"/>
  <c r="J105" i="20" s="1"/>
  <c r="BK166" i="21"/>
  <c r="J166" i="21" s="1"/>
  <c r="J101" i="21" s="1"/>
  <c r="R216" i="21"/>
  <c r="T162" i="22"/>
  <c r="BK121" i="23"/>
  <c r="BK120" i="23" s="1"/>
  <c r="T128" i="24"/>
  <c r="T128" i="25"/>
  <c r="P150" i="2"/>
  <c r="P138" i="2" s="1"/>
  <c r="BK266" i="2"/>
  <c r="J266" i="2" s="1"/>
  <c r="J109" i="2" s="1"/>
  <c r="P275" i="2"/>
  <c r="R282" i="2"/>
  <c r="R281" i="2"/>
  <c r="R135" i="3"/>
  <c r="T156" i="3"/>
  <c r="BK137" i="4"/>
  <c r="J137" i="4" s="1"/>
  <c r="J101" i="4" s="1"/>
  <c r="BK125" i="5"/>
  <c r="J125" i="5" s="1"/>
  <c r="J100" i="5" s="1"/>
  <c r="BK129" i="7"/>
  <c r="J129" i="7" s="1"/>
  <c r="J100" i="7" s="1"/>
  <c r="P157" i="7"/>
  <c r="BK165" i="8"/>
  <c r="J165" i="8" s="1"/>
  <c r="J101" i="8" s="1"/>
  <c r="BK192" i="8"/>
  <c r="J192" i="8" s="1"/>
  <c r="J102" i="8" s="1"/>
  <c r="BK253" i="8"/>
  <c r="J253" i="8" s="1"/>
  <c r="J105" i="8" s="1"/>
  <c r="T542" i="8"/>
  <c r="R869" i="8"/>
  <c r="P891" i="8"/>
  <c r="P907" i="8"/>
  <c r="P911" i="8"/>
  <c r="T921" i="8"/>
  <c r="P142" i="9"/>
  <c r="BK164" i="9"/>
  <c r="J164" i="9" s="1"/>
  <c r="J101" i="9" s="1"/>
  <c r="P168" i="9"/>
  <c r="BK234" i="9"/>
  <c r="J234" i="9" s="1"/>
  <c r="J107" i="9" s="1"/>
  <c r="T313" i="9"/>
  <c r="R388" i="9"/>
  <c r="T388" i="9"/>
  <c r="T459" i="9"/>
  <c r="BK477" i="9"/>
  <c r="J477" i="9" s="1"/>
  <c r="J114" i="9" s="1"/>
  <c r="R489" i="9"/>
  <c r="R488" i="9" s="1"/>
  <c r="R210" i="10"/>
  <c r="BK328" i="10"/>
  <c r="J328" i="10" s="1"/>
  <c r="J104" i="10" s="1"/>
  <c r="P379" i="10"/>
  <c r="P430" i="10"/>
  <c r="P500" i="10"/>
  <c r="T543" i="10"/>
  <c r="R587" i="10"/>
  <c r="BK626" i="10"/>
  <c r="J626" i="10" s="1"/>
  <c r="J118" i="10" s="1"/>
  <c r="P661" i="10"/>
  <c r="R679" i="10"/>
  <c r="BK731" i="10"/>
  <c r="J731" i="10" s="1"/>
  <c r="J125" i="10" s="1"/>
  <c r="P779" i="10"/>
  <c r="BK168" i="11"/>
  <c r="J168" i="11" s="1"/>
  <c r="J103" i="11" s="1"/>
  <c r="T236" i="11"/>
  <c r="P331" i="11"/>
  <c r="BK354" i="11"/>
  <c r="J354" i="11" s="1"/>
  <c r="J110" i="11" s="1"/>
  <c r="R365" i="11"/>
  <c r="BK373" i="12"/>
  <c r="J373" i="12" s="1"/>
  <c r="J103" i="12" s="1"/>
  <c r="T383" i="12"/>
  <c r="T464" i="12"/>
  <c r="R539" i="12"/>
  <c r="T591" i="12"/>
  <c r="R623" i="12"/>
  <c r="P671" i="12"/>
  <c r="R163" i="13"/>
  <c r="R156" i="14"/>
  <c r="R246" i="14"/>
  <c r="R333" i="14"/>
  <c r="T406" i="14"/>
  <c r="P519" i="14"/>
  <c r="P545" i="14"/>
  <c r="P573" i="14"/>
  <c r="R583" i="14"/>
  <c r="T591" i="14"/>
  <c r="BK733" i="14"/>
  <c r="J733" i="14" s="1"/>
  <c r="J129" i="14" s="1"/>
  <c r="R128" i="15"/>
  <c r="R127" i="15"/>
  <c r="R128" i="16"/>
  <c r="T176" i="18"/>
  <c r="T128" i="18"/>
  <c r="T127" i="18" s="1"/>
  <c r="T126" i="18" s="1"/>
  <c r="P166" i="21"/>
  <c r="R162" i="22"/>
  <c r="BK128" i="24"/>
  <c r="J128" i="24" s="1"/>
  <c r="J100" i="24" s="1"/>
  <c r="BK182" i="24"/>
  <c r="J182" i="24" s="1"/>
  <c r="J102" i="24" s="1"/>
  <c r="R145" i="25"/>
  <c r="BK170" i="26"/>
  <c r="J170" i="26" s="1"/>
  <c r="J99" i="26" s="1"/>
  <c r="T150" i="2"/>
  <c r="R266" i="2"/>
  <c r="R257" i="2" s="1"/>
  <c r="T271" i="2"/>
  <c r="P282" i="2"/>
  <c r="P281" i="2" s="1"/>
  <c r="P135" i="3"/>
  <c r="BK148" i="3"/>
  <c r="J148" i="3" s="1"/>
  <c r="J104" i="3" s="1"/>
  <c r="R156" i="3"/>
  <c r="R125" i="6"/>
  <c r="R124" i="6" s="1"/>
  <c r="R123" i="6" s="1"/>
  <c r="P129" i="7"/>
  <c r="P128" i="7"/>
  <c r="R157" i="7"/>
  <c r="P165" i="8"/>
  <c r="T207" i="8"/>
  <c r="P240" i="8"/>
  <c r="R542" i="8"/>
  <c r="BK869" i="8"/>
  <c r="J869" i="8" s="1"/>
  <c r="J122" i="8" s="1"/>
  <c r="BK891" i="8"/>
  <c r="J891" i="8" s="1"/>
  <c r="J124" i="8" s="1"/>
  <c r="T897" i="8"/>
  <c r="R911" i="8"/>
  <c r="P921" i="8"/>
  <c r="P920" i="8"/>
  <c r="T930" i="8"/>
  <c r="T920" i="8" s="1"/>
  <c r="T174" i="9"/>
  <c r="R221" i="9"/>
  <c r="BK279" i="9"/>
  <c r="J279" i="9" s="1"/>
  <c r="J108" i="9" s="1"/>
  <c r="T391" i="9"/>
  <c r="T466" i="9"/>
  <c r="T489" i="9"/>
  <c r="T488" i="9" s="1"/>
  <c r="P155" i="10"/>
  <c r="R280" i="10"/>
  <c r="T350" i="10"/>
  <c r="R430" i="10"/>
  <c r="R500" i="10"/>
  <c r="R537" i="10"/>
  <c r="T566" i="10"/>
  <c r="T606" i="10"/>
  <c r="T643" i="10"/>
  <c r="P679" i="10"/>
  <c r="P731" i="10"/>
  <c r="P730" i="10" s="1"/>
  <c r="T763" i="10"/>
  <c r="P776" i="10"/>
  <c r="R816" i="10"/>
  <c r="T138" i="11"/>
  <c r="T161" i="11"/>
  <c r="P165" i="11"/>
  <c r="T165" i="11"/>
  <c r="R236" i="11"/>
  <c r="BK331" i="11"/>
  <c r="J331" i="11" s="1"/>
  <c r="J107" i="11" s="1"/>
  <c r="P354" i="11"/>
  <c r="P353" i="11" s="1"/>
  <c r="BK369" i="11"/>
  <c r="J369" i="11" s="1"/>
  <c r="J113" i="11" s="1"/>
  <c r="P354" i="12"/>
  <c r="R373" i="12"/>
  <c r="R383" i="12"/>
  <c r="P464" i="12"/>
  <c r="P521" i="12"/>
  <c r="T574" i="12"/>
  <c r="T163" i="13"/>
  <c r="T156" i="14"/>
  <c r="T246" i="14"/>
  <c r="P333" i="14"/>
  <c r="R406" i="14"/>
  <c r="R493" i="14"/>
  <c r="R445" i="14" s="1"/>
  <c r="R529" i="14"/>
  <c r="BK554" i="14"/>
  <c r="J554" i="14" s="1"/>
  <c r="J122" i="14" s="1"/>
  <c r="T573" i="14"/>
  <c r="BK591" i="14"/>
  <c r="J591" i="14" s="1"/>
  <c r="J126" i="14" s="1"/>
  <c r="P715" i="14"/>
  <c r="P128" i="15"/>
  <c r="P127" i="15" s="1"/>
  <c r="P128" i="16"/>
  <c r="P127" i="16" s="1"/>
  <c r="P126" i="16" s="1"/>
  <c r="AU111" i="1" s="1"/>
  <c r="BK207" i="17"/>
  <c r="BK128" i="17" s="1"/>
  <c r="BK230" i="17"/>
  <c r="J230" i="17" s="1"/>
  <c r="J102" i="17" s="1"/>
  <c r="P127" i="19"/>
  <c r="P126" i="19"/>
  <c r="R154" i="19"/>
  <c r="R129" i="20"/>
  <c r="BK160" i="20"/>
  <c r="J160" i="20" s="1"/>
  <c r="J102" i="20" s="1"/>
  <c r="P195" i="20"/>
  <c r="R214" i="20"/>
  <c r="R213" i="20" s="1"/>
  <c r="T126" i="21"/>
  <c r="T151" i="21"/>
  <c r="P160" i="21"/>
  <c r="R199" i="21"/>
  <c r="BK219" i="21"/>
  <c r="J219" i="21" s="1"/>
  <c r="J104" i="21" s="1"/>
  <c r="P162" i="22"/>
  <c r="P247" i="22"/>
  <c r="BK149" i="24"/>
  <c r="J149" i="24" s="1"/>
  <c r="J101" i="24" s="1"/>
  <c r="P128" i="25"/>
  <c r="P127" i="25" s="1"/>
  <c r="P126" i="25" s="1"/>
  <c r="AU121" i="1" s="1"/>
  <c r="T121" i="26"/>
  <c r="T120" i="26" s="1"/>
  <c r="T119" i="26" s="1"/>
  <c r="BK139" i="2"/>
  <c r="T282" i="2"/>
  <c r="T281" i="2"/>
  <c r="T132" i="3"/>
  <c r="T129" i="3"/>
  <c r="T128" i="3" s="1"/>
  <c r="R139" i="3"/>
  <c r="P156" i="3"/>
  <c r="BK125" i="4"/>
  <c r="J125" i="4" s="1"/>
  <c r="J100" i="4" s="1"/>
  <c r="P125" i="5"/>
  <c r="P124" i="5"/>
  <c r="P123" i="5" s="1"/>
  <c r="AU99" i="1" s="1"/>
  <c r="BK134" i="6"/>
  <c r="J134" i="6" s="1"/>
  <c r="J101" i="6" s="1"/>
  <c r="T129" i="7"/>
  <c r="T128" i="7"/>
  <c r="BK157" i="7"/>
  <c r="J157" i="7" s="1"/>
  <c r="J104" i="7" s="1"/>
  <c r="T157" i="8"/>
  <c r="P207" i="8"/>
  <c r="T240" i="8"/>
  <c r="P300" i="8"/>
  <c r="P336" i="8"/>
  <c r="R358" i="8"/>
  <c r="R392" i="8"/>
  <c r="T428" i="8"/>
  <c r="BK448" i="8"/>
  <c r="J448" i="8" s="1"/>
  <c r="J115" i="8" s="1"/>
  <c r="BK455" i="8"/>
  <c r="J455" i="8" s="1"/>
  <c r="J116" i="8" s="1"/>
  <c r="P458" i="8"/>
  <c r="P461" i="8"/>
  <c r="R489" i="8"/>
  <c r="T499" i="8"/>
  <c r="P869" i="8"/>
  <c r="BK897" i="8"/>
  <c r="J897" i="8" s="1"/>
  <c r="J125" i="8" s="1"/>
  <c r="BK916" i="8"/>
  <c r="J916" i="8" s="1"/>
  <c r="J128" i="8" s="1"/>
  <c r="BK933" i="8"/>
  <c r="J933" i="8" s="1"/>
  <c r="J133" i="8" s="1"/>
  <c r="BK174" i="9"/>
  <c r="J174" i="9" s="1"/>
  <c r="J103" i="9" s="1"/>
  <c r="R234" i="9"/>
  <c r="T279" i="9"/>
  <c r="R391" i="9"/>
  <c r="BK466" i="9"/>
  <c r="J466" i="9" s="1"/>
  <c r="J113" i="9" s="1"/>
  <c r="T477" i="9"/>
  <c r="R482" i="9"/>
  <c r="R155" i="10"/>
  <c r="BK280" i="10"/>
  <c r="J280" i="10" s="1"/>
  <c r="J103" i="10" s="1"/>
  <c r="P328" i="10"/>
  <c r="BK379" i="10"/>
  <c r="J379" i="10" s="1"/>
  <c r="J106" i="10" s="1"/>
  <c r="P416" i="10"/>
  <c r="T416" i="10"/>
  <c r="T458" i="10"/>
  <c r="T485" i="10"/>
  <c r="P543" i="10"/>
  <c r="R566" i="10"/>
  <c r="P606" i="10"/>
  <c r="T626" i="10"/>
  <c r="R661" i="10"/>
  <c r="BK696" i="10"/>
  <c r="J696" i="10" s="1"/>
  <c r="J122" i="10" s="1"/>
  <c r="R731" i="10"/>
  <c r="R763" i="10"/>
  <c r="R730" i="10" s="1"/>
  <c r="BK776" i="10"/>
  <c r="J776" i="10"/>
  <c r="J127" i="10" s="1"/>
  <c r="T776" i="10"/>
  <c r="P816" i="10"/>
  <c r="R161" i="11"/>
  <c r="R165" i="11"/>
  <c r="P236" i="11"/>
  <c r="T331" i="11"/>
  <c r="T365" i="11"/>
  <c r="T354" i="12"/>
  <c r="P363" i="12"/>
  <c r="P373" i="12"/>
  <c r="P144" i="12" s="1"/>
  <c r="P143" i="12" s="1"/>
  <c r="P142" i="12" s="1"/>
  <c r="AU107" i="1" s="1"/>
  <c r="BK393" i="12"/>
  <c r="J393" i="12" s="1"/>
  <c r="J105" i="12" s="1"/>
  <c r="P444" i="12"/>
  <c r="P482" i="12"/>
  <c r="BK502" i="12"/>
  <c r="J502" i="12" s="1"/>
  <c r="J109" i="12" s="1"/>
  <c r="BK521" i="12"/>
  <c r="J521" i="12" s="1"/>
  <c r="J110" i="12" s="1"/>
  <c r="T539" i="12"/>
  <c r="BK574" i="12"/>
  <c r="J574" i="12" s="1"/>
  <c r="J113" i="12" s="1"/>
  <c r="P591" i="12"/>
  <c r="T608" i="12"/>
  <c r="P638" i="12"/>
  <c r="BK677" i="12"/>
  <c r="J677" i="12" s="1"/>
  <c r="J120" i="12" s="1"/>
  <c r="T128" i="13"/>
  <c r="T127" i="13"/>
  <c r="R170" i="13"/>
  <c r="R173" i="14"/>
  <c r="R193" i="14"/>
  <c r="T259" i="14"/>
  <c r="T204" i="14" s="1"/>
  <c r="R277" i="14"/>
  <c r="BK346" i="14"/>
  <c r="J346" i="14" s="1"/>
  <c r="J110" i="14" s="1"/>
  <c r="P406" i="14"/>
  <c r="R419" i="14"/>
  <c r="R364" i="14" s="1"/>
  <c r="R480" i="14"/>
  <c r="T493" i="14"/>
  <c r="R511" i="14"/>
  <c r="P529" i="14"/>
  <c r="P537" i="14"/>
  <c r="R545" i="14"/>
  <c r="R554" i="14"/>
  <c r="BK573" i="14"/>
  <c r="J573" i="14" s="1"/>
  <c r="J124" i="14" s="1"/>
  <c r="T609" i="14"/>
  <c r="T733" i="14"/>
  <c r="BK239" i="15"/>
  <c r="J239" i="15" s="1"/>
  <c r="J101" i="15" s="1"/>
  <c r="R274" i="15"/>
  <c r="R172" i="16"/>
  <c r="R187" i="16"/>
  <c r="R230" i="17"/>
  <c r="P176" i="18"/>
  <c r="P128" i="18"/>
  <c r="P127" i="18" s="1"/>
  <c r="P126" i="18" s="1"/>
  <c r="AU113" i="1" s="1"/>
  <c r="R190" i="18"/>
  <c r="T127" i="19"/>
  <c r="T126" i="19"/>
  <c r="BK161" i="19"/>
  <c r="J161" i="19" s="1"/>
  <c r="J103" i="19" s="1"/>
  <c r="P129" i="20"/>
  <c r="P160" i="20"/>
  <c r="R195" i="20"/>
  <c r="T214" i="20"/>
  <c r="T213" i="20" s="1"/>
  <c r="P126" i="21"/>
  <c r="P151" i="21"/>
  <c r="BK160" i="21"/>
  <c r="J160" i="21" s="1"/>
  <c r="J100" i="21" s="1"/>
  <c r="R160" i="21"/>
  <c r="BK199" i="21"/>
  <c r="J199" i="21" s="1"/>
  <c r="J102" i="21" s="1"/>
  <c r="P216" i="21"/>
  <c r="BK162" i="22"/>
  <c r="J162" i="22" s="1"/>
  <c r="J101" i="22" s="1"/>
  <c r="P222" i="22"/>
  <c r="BK247" i="22"/>
  <c r="J247" i="22" s="1"/>
  <c r="J103" i="22" s="1"/>
  <c r="T121" i="23"/>
  <c r="T120" i="23" s="1"/>
  <c r="T119" i="23" s="1"/>
  <c r="T149" i="24"/>
  <c r="T127" i="24"/>
  <c r="T126" i="24" s="1"/>
  <c r="BK187" i="24"/>
  <c r="J187" i="24" s="1"/>
  <c r="J104" i="24" s="1"/>
  <c r="T145" i="25"/>
  <c r="BK162" i="25"/>
  <c r="J162" i="25" s="1"/>
  <c r="J104" i="25" s="1"/>
  <c r="R121" i="26"/>
  <c r="R120" i="26" s="1"/>
  <c r="R119" i="26" s="1"/>
  <c r="R139" i="2"/>
  <c r="T266" i="2"/>
  <c r="T257" i="2" s="1"/>
  <c r="BK275" i="2"/>
  <c r="J275" i="2"/>
  <c r="J111" i="2" s="1"/>
  <c r="BK282" i="2"/>
  <c r="BK281" i="2" s="1"/>
  <c r="J281" i="2" s="1"/>
  <c r="J113" i="2" s="1"/>
  <c r="BK132" i="3"/>
  <c r="J132" i="3" s="1"/>
  <c r="J101" i="3" s="1"/>
  <c r="T135" i="3"/>
  <c r="P148" i="3"/>
  <c r="P125" i="4"/>
  <c r="P124" i="4"/>
  <c r="P123" i="4" s="1"/>
  <c r="AU98" i="1" s="1"/>
  <c r="R125" i="5"/>
  <c r="R124" i="5"/>
  <c r="R123" i="5" s="1"/>
  <c r="BK143" i="7"/>
  <c r="J143" i="7" s="1"/>
  <c r="J102" i="7" s="1"/>
  <c r="BK167" i="7"/>
  <c r="J167" i="7" s="1"/>
  <c r="J105" i="7" s="1"/>
  <c r="BK207" i="8"/>
  <c r="J207" i="8" s="1"/>
  <c r="J103" i="8" s="1"/>
  <c r="BK240" i="8"/>
  <c r="J240" i="8" s="1"/>
  <c r="J104" i="8" s="1"/>
  <c r="R300" i="8"/>
  <c r="BK358" i="8"/>
  <c r="J358" i="8" s="1"/>
  <c r="J111" i="8" s="1"/>
  <c r="P392" i="8"/>
  <c r="P428" i="8"/>
  <c r="R444" i="8"/>
  <c r="P448" i="8"/>
  <c r="T455" i="8"/>
  <c r="T461" i="8"/>
  <c r="P499" i="8"/>
  <c r="T869" i="8"/>
  <c r="P897" i="8"/>
  <c r="P916" i="8"/>
  <c r="R930" i="8"/>
  <c r="R142" i="9"/>
  <c r="R141" i="9" s="1"/>
  <c r="T164" i="9"/>
  <c r="BK221" i="9"/>
  <c r="J221" i="9" s="1"/>
  <c r="J104" i="9" s="1"/>
  <c r="BK313" i="9"/>
  <c r="J313" i="9" s="1"/>
  <c r="J109" i="9" s="1"/>
  <c r="BK388" i="9"/>
  <c r="J388" i="9" s="1"/>
  <c r="J110" i="9" s="1"/>
  <c r="R459" i="9"/>
  <c r="T482" i="9"/>
  <c r="BK210" i="10"/>
  <c r="J210" i="10" s="1"/>
  <c r="J102" i="10" s="1"/>
  <c r="P350" i="10"/>
  <c r="R416" i="10"/>
  <c r="T500" i="10"/>
  <c r="BK587" i="10"/>
  <c r="J587" i="10" s="1"/>
  <c r="J116" i="10" s="1"/>
  <c r="P626" i="10"/>
  <c r="BK679" i="10"/>
  <c r="J679" i="10" s="1"/>
  <c r="J121" i="10" s="1"/>
  <c r="P718" i="10"/>
  <c r="BK763" i="10"/>
  <c r="J763" i="10"/>
  <c r="J126" i="10" s="1"/>
  <c r="BK816" i="10"/>
  <c r="J816" i="10" s="1"/>
  <c r="J129" i="10" s="1"/>
  <c r="BK138" i="11"/>
  <c r="J138" i="11" s="1"/>
  <c r="J100" i="11" s="1"/>
  <c r="P168" i="11"/>
  <c r="P216" i="11"/>
  <c r="T283" i="11"/>
  <c r="R335" i="11"/>
  <c r="BK360" i="11"/>
  <c r="J360" i="11" s="1"/>
  <c r="J111" i="11" s="1"/>
  <c r="BK365" i="11"/>
  <c r="J365" i="11" s="1"/>
  <c r="J112" i="11" s="1"/>
  <c r="P369" i="11"/>
  <c r="P393" i="12"/>
  <c r="T444" i="12"/>
  <c r="T482" i="12"/>
  <c r="T144" i="12" s="1"/>
  <c r="T143" i="12" s="1"/>
  <c r="T142" i="12" s="1"/>
  <c r="BK539" i="12"/>
  <c r="J539" i="12" s="1"/>
  <c r="J111" i="12" s="1"/>
  <c r="R559" i="12"/>
  <c r="BK608" i="12"/>
  <c r="J608" i="12" s="1"/>
  <c r="J115" i="12" s="1"/>
  <c r="T638" i="12"/>
  <c r="P128" i="13"/>
  <c r="P127" i="13" s="1"/>
  <c r="P126" i="13" s="1"/>
  <c r="AU108" i="1" s="1"/>
  <c r="BK176" i="13"/>
  <c r="J176" i="13" s="1"/>
  <c r="J104" i="13" s="1"/>
  <c r="P156" i="14"/>
  <c r="P193" i="14"/>
  <c r="BK277" i="14"/>
  <c r="J277" i="14" s="1"/>
  <c r="J107" i="14" s="1"/>
  <c r="R346" i="14"/>
  <c r="R291" i="14" s="1"/>
  <c r="T419" i="14"/>
  <c r="T364" i="14" s="1"/>
  <c r="BK493" i="14"/>
  <c r="J493" i="14" s="1"/>
  <c r="J116" i="14" s="1"/>
  <c r="R519" i="14"/>
  <c r="R537" i="14"/>
  <c r="T554" i="14"/>
  <c r="R573" i="14"/>
  <c r="P583" i="14"/>
  <c r="T583" i="14"/>
  <c r="R591" i="14"/>
  <c r="BK715" i="14"/>
  <c r="J715" i="14" s="1"/>
  <c r="J128" i="14" s="1"/>
  <c r="T128" i="15"/>
  <c r="P274" i="15"/>
  <c r="T128" i="16"/>
  <c r="T127" i="16" s="1"/>
  <c r="T126" i="16" s="1"/>
  <c r="T187" i="16"/>
  <c r="R207" i="17"/>
  <c r="R128" i="17"/>
  <c r="R127" i="17"/>
  <c r="R126" i="17" s="1"/>
  <c r="T190" i="18"/>
  <c r="P154" i="19"/>
  <c r="BK151" i="20"/>
  <c r="J151" i="20" s="1"/>
  <c r="J100" i="20" s="1"/>
  <c r="BK195" i="20"/>
  <c r="J195" i="20" s="1"/>
  <c r="J103" i="20" s="1"/>
  <c r="R126" i="21"/>
  <c r="T199" i="21"/>
  <c r="BK126" i="22"/>
  <c r="J126" i="22" s="1"/>
  <c r="J98" i="22" s="1"/>
  <c r="P128" i="24"/>
  <c r="R128" i="25"/>
  <c r="R127" i="25"/>
  <c r="R126" i="25"/>
  <c r="T139" i="2"/>
  <c r="P271" i="2"/>
  <c r="T275" i="2"/>
  <c r="BK287" i="2"/>
  <c r="J287" i="2" s="1"/>
  <c r="J115" i="2" s="1"/>
  <c r="R132" i="3"/>
  <c r="R129" i="3"/>
  <c r="R128" i="3" s="1"/>
  <c r="T139" i="3"/>
  <c r="BK166" i="3"/>
  <c r="J166" i="3" s="1"/>
  <c r="J106" i="3" s="1"/>
  <c r="T125" i="5"/>
  <c r="T124" i="5"/>
  <c r="T123" i="5"/>
  <c r="T125" i="6"/>
  <c r="T124" i="6" s="1"/>
  <c r="T123" i="6" s="1"/>
  <c r="P143" i="7"/>
  <c r="P142" i="7" s="1"/>
  <c r="BK154" i="7"/>
  <c r="J154" i="7" s="1"/>
  <c r="J103" i="7" s="1"/>
  <c r="T154" i="7"/>
  <c r="BK157" i="8"/>
  <c r="J157" i="8" s="1"/>
  <c r="J100" i="8" s="1"/>
  <c r="P157" i="8"/>
  <c r="P192" i="8"/>
  <c r="T253" i="8"/>
  <c r="T300" i="8"/>
  <c r="R336" i="8"/>
  <c r="T336" i="8"/>
  <c r="T358" i="8"/>
  <c r="T352" i="8"/>
  <c r="T392" i="8"/>
  <c r="R428" i="8"/>
  <c r="BK444" i="8"/>
  <c r="J444" i="8" s="1"/>
  <c r="J114" i="8" s="1"/>
  <c r="T444" i="8"/>
  <c r="T448" i="8"/>
  <c r="P455" i="8"/>
  <c r="BK458" i="8"/>
  <c r="J458" i="8" s="1"/>
  <c r="J117" i="8" s="1"/>
  <c r="R458" i="8"/>
  <c r="T458" i="8"/>
  <c r="R461" i="8"/>
  <c r="BK489" i="8"/>
  <c r="J489" i="8" s="1"/>
  <c r="J119" i="8" s="1"/>
  <c r="T489" i="8"/>
  <c r="R499" i="8"/>
  <c r="P875" i="8"/>
  <c r="R891" i="8"/>
  <c r="T907" i="8"/>
  <c r="R916" i="8"/>
  <c r="P174" i="9"/>
  <c r="P234" i="9"/>
  <c r="P279" i="9"/>
  <c r="P391" i="9"/>
  <c r="R466" i="9"/>
  <c r="BK482" i="9"/>
  <c r="J482" i="9" s="1"/>
  <c r="J115" i="9" s="1"/>
  <c r="BK496" i="9"/>
  <c r="J496" i="9" s="1"/>
  <c r="J118" i="9" s="1"/>
  <c r="T210" i="10"/>
  <c r="R328" i="10"/>
  <c r="T379" i="10"/>
  <c r="T430" i="10"/>
  <c r="BK500" i="10"/>
  <c r="J500" i="10" s="1"/>
  <c r="J111" i="10" s="1"/>
  <c r="BK537" i="10"/>
  <c r="J537" i="10" s="1"/>
  <c r="J112" i="10" s="1"/>
  <c r="T537" i="10"/>
  <c r="BK566" i="10"/>
  <c r="J566" i="10" s="1"/>
  <c r="J115" i="10" s="1"/>
  <c r="BK606" i="10"/>
  <c r="J606" i="10" s="1"/>
  <c r="J117" i="10" s="1"/>
  <c r="R626" i="10"/>
  <c r="BK661" i="10"/>
  <c r="J661" i="10" s="1"/>
  <c r="J120" i="10" s="1"/>
  <c r="P696" i="10"/>
  <c r="T731" i="10"/>
  <c r="T730" i="10"/>
  <c r="R779" i="10"/>
  <c r="P138" i="11"/>
  <c r="R168" i="11"/>
  <c r="R216" i="11"/>
  <c r="P283" i="11"/>
  <c r="P335" i="11"/>
  <c r="T354" i="11"/>
  <c r="T353" i="11"/>
  <c r="R360" i="11"/>
  <c r="R369" i="11"/>
  <c r="BK363" i="12"/>
  <c r="J363" i="12" s="1"/>
  <c r="J102" i="12" s="1"/>
  <c r="R363" i="12"/>
  <c r="R144" i="12" s="1"/>
  <c r="R143" i="12" s="1"/>
  <c r="R142" i="12" s="1"/>
  <c r="T393" i="12"/>
  <c r="R444" i="12"/>
  <c r="BK482" i="12"/>
  <c r="J482" i="12" s="1"/>
  <c r="J108" i="12" s="1"/>
  <c r="P502" i="12"/>
  <c r="R521" i="12"/>
  <c r="BK559" i="12"/>
  <c r="J559" i="12" s="1"/>
  <c r="J112" i="12" s="1"/>
  <c r="T559" i="12"/>
  <c r="R591" i="12"/>
  <c r="R608" i="12"/>
  <c r="BK638" i="12"/>
  <c r="J638" i="12" s="1"/>
  <c r="J117" i="12" s="1"/>
  <c r="T671" i="12"/>
  <c r="BK128" i="13"/>
  <c r="J128" i="13" s="1"/>
  <c r="J100" i="13" s="1"/>
  <c r="BK163" i="13"/>
  <c r="J163" i="13" s="1"/>
  <c r="J101" i="13" s="1"/>
  <c r="T170" i="13"/>
  <c r="T173" i="14"/>
  <c r="T193" i="14"/>
  <c r="R259" i="14"/>
  <c r="R204" i="14" s="1"/>
  <c r="P277" i="14"/>
  <c r="T346" i="14"/>
  <c r="T291" i="14" s="1"/>
  <c r="P419" i="14"/>
  <c r="P364" i="14" s="1"/>
  <c r="T480" i="14"/>
  <c r="T445" i="14"/>
  <c r="BK511" i="14"/>
  <c r="J511" i="14" s="1"/>
  <c r="J117" i="14" s="1"/>
  <c r="T511" i="14"/>
  <c r="BK529" i="14"/>
  <c r="J529" i="14" s="1"/>
  <c r="J119" i="14" s="1"/>
  <c r="BK537" i="14"/>
  <c r="J537" i="14" s="1"/>
  <c r="J120" i="14" s="1"/>
  <c r="T545" i="14"/>
  <c r="BK563" i="14"/>
  <c r="J563" i="14" s="1"/>
  <c r="J123" i="14" s="1"/>
  <c r="T563" i="14"/>
  <c r="P609" i="14"/>
  <c r="T715" i="14"/>
  <c r="BK745" i="14"/>
  <c r="J745" i="14" s="1"/>
  <c r="J131" i="14" s="1"/>
  <c r="T239" i="15"/>
  <c r="BK285" i="15"/>
  <c r="J285" i="15" s="1"/>
  <c r="J104" i="15" s="1"/>
  <c r="BK172" i="16"/>
  <c r="J172" i="16" s="1"/>
  <c r="J101" i="16" s="1"/>
  <c r="BK187" i="16"/>
  <c r="J187" i="16" s="1"/>
  <c r="J102" i="16" s="1"/>
  <c r="BK197" i="16"/>
  <c r="J197" i="16" s="1"/>
  <c r="J104" i="16" s="1"/>
  <c r="P207" i="17"/>
  <c r="P128" i="17"/>
  <c r="P127" i="17"/>
  <c r="P126" i="17" s="1"/>
  <c r="AU112" i="1" s="1"/>
  <c r="T230" i="17"/>
  <c r="BK190" i="18"/>
  <c r="J190" i="18" s="1"/>
  <c r="J102" i="18" s="1"/>
  <c r="BK197" i="18"/>
  <c r="J197" i="18" s="1"/>
  <c r="J104" i="18" s="1"/>
  <c r="R127" i="19"/>
  <c r="R126" i="19"/>
  <c r="R125" i="19"/>
  <c r="T154" i="19"/>
  <c r="T129" i="20"/>
  <c r="R151" i="20"/>
  <c r="T151" i="20"/>
  <c r="BK154" i="20"/>
  <c r="J154" i="20" s="1"/>
  <c r="J101" i="20" s="1"/>
  <c r="P154" i="20"/>
  <c r="T154" i="20"/>
  <c r="T195" i="20"/>
  <c r="P214" i="20"/>
  <c r="P213" i="20" s="1"/>
  <c r="BK126" i="21"/>
  <c r="BK151" i="21"/>
  <c r="J151" i="21" s="1"/>
  <c r="J99" i="21" s="1"/>
  <c r="R151" i="21"/>
  <c r="T160" i="21"/>
  <c r="P199" i="21"/>
  <c r="BK216" i="21"/>
  <c r="J216" i="21" s="1"/>
  <c r="J103" i="21" s="1"/>
  <c r="T126" i="22"/>
  <c r="T125" i="22" s="1"/>
  <c r="T124" i="22" s="1"/>
  <c r="P147" i="22"/>
  <c r="BK156" i="22"/>
  <c r="J156" i="22" s="1"/>
  <c r="J100" i="22" s="1"/>
  <c r="T156" i="22"/>
  <c r="R222" i="22"/>
  <c r="R247" i="22"/>
  <c r="R121" i="23"/>
  <c r="R120" i="23" s="1"/>
  <c r="R119" i="23" s="1"/>
  <c r="P149" i="24"/>
  <c r="P182" i="24"/>
  <c r="BK128" i="25"/>
  <c r="J128" i="25" s="1"/>
  <c r="J100" i="25" s="1"/>
  <c r="BK121" i="26"/>
  <c r="J121" i="26" s="1"/>
  <c r="J98" i="26" s="1"/>
  <c r="BK123" i="27"/>
  <c r="J99" i="27" s="1"/>
  <c r="BK928" i="8"/>
  <c r="J928" i="8" s="1"/>
  <c r="J131" i="8" s="1"/>
  <c r="BK743" i="14"/>
  <c r="J743" i="14" s="1"/>
  <c r="J130" i="14" s="1"/>
  <c r="BK283" i="15"/>
  <c r="J283" i="15" s="1"/>
  <c r="J103" i="15" s="1"/>
  <c r="BK195" i="16"/>
  <c r="J195" i="16" s="1"/>
  <c r="J103" i="16" s="1"/>
  <c r="BK279" i="2"/>
  <c r="J279" i="2"/>
  <c r="J112" i="2" s="1"/>
  <c r="BK130" i="3"/>
  <c r="J130" i="3" s="1"/>
  <c r="J100" i="3" s="1"/>
  <c r="BK174" i="13"/>
  <c r="J174" i="13" s="1"/>
  <c r="J103" i="13" s="1"/>
  <c r="BK258" i="2"/>
  <c r="BK260" i="2"/>
  <c r="J260" i="2" s="1"/>
  <c r="J106" i="2" s="1"/>
  <c r="BK231" i="9"/>
  <c r="J231" i="9" s="1"/>
  <c r="J105" i="9" s="1"/>
  <c r="BK238" i="17"/>
  <c r="J238" i="17" s="1"/>
  <c r="J103" i="17" s="1"/>
  <c r="BK159" i="19"/>
  <c r="J159" i="19" s="1"/>
  <c r="J102" i="19" s="1"/>
  <c r="BK211" i="20"/>
  <c r="J211" i="20" s="1"/>
  <c r="J104" i="20" s="1"/>
  <c r="BK160" i="25"/>
  <c r="J160" i="25" s="1"/>
  <c r="J103" i="25" s="1"/>
  <c r="BK121" i="27"/>
  <c r="BK120" i="27" s="1"/>
  <c r="J120" i="27" s="1"/>
  <c r="J97" i="27" s="1"/>
  <c r="BK195" i="18"/>
  <c r="J195" i="18" s="1"/>
  <c r="J103" i="18" s="1"/>
  <c r="BK149" i="20"/>
  <c r="J149" i="20"/>
  <c r="J99" i="20" s="1"/>
  <c r="BK148" i="2"/>
  <c r="J148" i="2" s="1"/>
  <c r="J101" i="2" s="1"/>
  <c r="BK262" i="2"/>
  <c r="J262" i="2"/>
  <c r="J107" i="2"/>
  <c r="BK333" i="8"/>
  <c r="J333" i="8" s="1"/>
  <c r="J107" i="8" s="1"/>
  <c r="BK675" i="12"/>
  <c r="J675" i="12" s="1"/>
  <c r="J119" i="12" s="1"/>
  <c r="BK255" i="2"/>
  <c r="J255" i="2"/>
  <c r="J103" i="2"/>
  <c r="BK264" i="2"/>
  <c r="J264" i="2" s="1"/>
  <c r="J108" i="2" s="1"/>
  <c r="BK185" i="24"/>
  <c r="J185" i="24" s="1"/>
  <c r="J103" i="24" s="1"/>
  <c r="J89" i="27"/>
  <c r="J92" i="27"/>
  <c r="J115" i="27"/>
  <c r="F92" i="27"/>
  <c r="E85" i="27"/>
  <c r="BF122" i="27"/>
  <c r="BF122" i="26"/>
  <c r="F116" i="26"/>
  <c r="BF152" i="26"/>
  <c r="BF162" i="26"/>
  <c r="J89" i="26"/>
  <c r="J92" i="26"/>
  <c r="BF123" i="26"/>
  <c r="BF124" i="26"/>
  <c r="BF127" i="26"/>
  <c r="BF145" i="26"/>
  <c r="BF147" i="26"/>
  <c r="BF154" i="26"/>
  <c r="BF157" i="26"/>
  <c r="BF163" i="26"/>
  <c r="BF164" i="26"/>
  <c r="BF167" i="26"/>
  <c r="BF169" i="26"/>
  <c r="BF130" i="26"/>
  <c r="BF139" i="26"/>
  <c r="BF143" i="26"/>
  <c r="BF156" i="26"/>
  <c r="E85" i="26"/>
  <c r="J91" i="26"/>
  <c r="BF125" i="26"/>
  <c r="BF129" i="26"/>
  <c r="BF141" i="26"/>
  <c r="BF144" i="26"/>
  <c r="BF158" i="26"/>
  <c r="BF161" i="26"/>
  <c r="BF166" i="26"/>
  <c r="BF135" i="26"/>
  <c r="BF140" i="26"/>
  <c r="BF151" i="26"/>
  <c r="BF128" i="26"/>
  <c r="BF131" i="26"/>
  <c r="BF132" i="26"/>
  <c r="BF133" i="26"/>
  <c r="BF134" i="26"/>
  <c r="BF136" i="26"/>
  <c r="BF137" i="26"/>
  <c r="BF142" i="26"/>
  <c r="BF146" i="26"/>
  <c r="BF148" i="26"/>
  <c r="BF149" i="26"/>
  <c r="BF150" i="26"/>
  <c r="BF153" i="26"/>
  <c r="BF155" i="26"/>
  <c r="BF159" i="26"/>
  <c r="BF160" i="26"/>
  <c r="BF126" i="26"/>
  <c r="BF138" i="26"/>
  <c r="BF165" i="26"/>
  <c r="BF168" i="26"/>
  <c r="E85" i="25"/>
  <c r="J91" i="25"/>
  <c r="J93" i="25"/>
  <c r="BF131" i="25"/>
  <c r="BF132" i="25"/>
  <c r="BF136" i="25"/>
  <c r="BF139" i="25"/>
  <c r="BF141" i="25"/>
  <c r="BF146" i="25"/>
  <c r="BF147" i="25"/>
  <c r="BF150" i="25"/>
  <c r="BF153" i="25"/>
  <c r="BF140" i="25"/>
  <c r="BF159" i="25"/>
  <c r="F94" i="25"/>
  <c r="J123" i="25"/>
  <c r="BF134" i="25"/>
  <c r="BF152" i="25"/>
  <c r="BF155" i="25"/>
  <c r="BF143" i="25"/>
  <c r="BF135" i="25"/>
  <c r="BF137" i="25"/>
  <c r="BF138" i="25"/>
  <c r="BF142" i="25"/>
  <c r="BF144" i="25"/>
  <c r="BF158" i="25"/>
  <c r="BF129" i="25"/>
  <c r="BF130" i="25"/>
  <c r="BF133" i="25"/>
  <c r="BF148" i="25"/>
  <c r="BF149" i="25"/>
  <c r="BF151" i="25"/>
  <c r="BF154" i="25"/>
  <c r="BF156" i="25"/>
  <c r="BF161" i="25"/>
  <c r="F94" i="24"/>
  <c r="J120" i="24"/>
  <c r="BF129" i="24"/>
  <c r="BF132" i="24"/>
  <c r="BF139" i="24"/>
  <c r="BF147" i="24"/>
  <c r="BF154" i="24"/>
  <c r="BF176" i="24"/>
  <c r="BF131" i="24"/>
  <c r="BF152" i="24"/>
  <c r="BF162" i="24"/>
  <c r="BF135" i="24"/>
  <c r="BF145" i="24"/>
  <c r="BF148" i="24"/>
  <c r="BF158" i="24"/>
  <c r="BF166" i="24"/>
  <c r="BF174" i="24"/>
  <c r="BF136" i="24"/>
  <c r="BF137" i="24"/>
  <c r="BF141" i="24"/>
  <c r="BF142" i="24"/>
  <c r="BF151" i="24"/>
  <c r="BF156" i="24"/>
  <c r="BF160" i="24"/>
  <c r="BF164" i="24"/>
  <c r="BF168" i="24"/>
  <c r="BF173" i="24"/>
  <c r="BF144" i="24"/>
  <c r="BF179" i="24"/>
  <c r="E85" i="24"/>
  <c r="J94" i="24"/>
  <c r="BF140" i="24"/>
  <c r="BF143" i="24"/>
  <c r="BF150" i="24"/>
  <c r="BF155" i="24"/>
  <c r="BF157" i="24"/>
  <c r="BF161" i="24"/>
  <c r="BF165" i="24"/>
  <c r="BF169" i="24"/>
  <c r="BF172" i="24"/>
  <c r="BF175" i="24"/>
  <c r="BF184" i="24"/>
  <c r="J93" i="24"/>
  <c r="BF133" i="24"/>
  <c r="BF134" i="24"/>
  <c r="BF146" i="24"/>
  <c r="BF153" i="24"/>
  <c r="BF159" i="24"/>
  <c r="BF163" i="24"/>
  <c r="BF167" i="24"/>
  <c r="BF170" i="24"/>
  <c r="BF171" i="24"/>
  <c r="BF178" i="24"/>
  <c r="BF180" i="24"/>
  <c r="BF181" i="24"/>
  <c r="BF183" i="24"/>
  <c r="BF186" i="24"/>
  <c r="BF130" i="24"/>
  <c r="BF138" i="24"/>
  <c r="BF177" i="24"/>
  <c r="BF122" i="23"/>
  <c r="BF129" i="23"/>
  <c r="BF137" i="23"/>
  <c r="BF138" i="23"/>
  <c r="J89" i="23"/>
  <c r="F116" i="23"/>
  <c r="BF124" i="23"/>
  <c r="BF125" i="23"/>
  <c r="BF127" i="23"/>
  <c r="BF139" i="23"/>
  <c r="BF140" i="23"/>
  <c r="BF158" i="23"/>
  <c r="BF161" i="23"/>
  <c r="BF164" i="23"/>
  <c r="BF166" i="23"/>
  <c r="BF167" i="23"/>
  <c r="BF168" i="23"/>
  <c r="BF128" i="23"/>
  <c r="BF130" i="23"/>
  <c r="BF153" i="23"/>
  <c r="BF169" i="23"/>
  <c r="J116" i="23"/>
  <c r="BF123" i="23"/>
  <c r="BF131" i="23"/>
  <c r="BF141" i="23"/>
  <c r="BF165" i="23"/>
  <c r="BF171" i="23"/>
  <c r="E85" i="23"/>
  <c r="J91" i="23"/>
  <c r="BF135" i="23"/>
  <c r="BF142" i="23"/>
  <c r="BF143" i="23"/>
  <c r="BF145" i="23"/>
  <c r="BF146" i="23"/>
  <c r="BF149" i="23"/>
  <c r="BF150" i="23"/>
  <c r="BF154" i="23"/>
  <c r="BF160" i="23"/>
  <c r="BF162" i="23"/>
  <c r="BF172" i="23"/>
  <c r="BF126" i="23"/>
  <c r="BF144" i="23"/>
  <c r="BF147" i="23"/>
  <c r="BF155" i="23"/>
  <c r="BF157" i="23"/>
  <c r="BF159" i="23"/>
  <c r="BF132" i="23"/>
  <c r="BF133" i="23"/>
  <c r="BF134" i="23"/>
  <c r="BF148" i="23"/>
  <c r="BF151" i="23"/>
  <c r="BF152" i="23"/>
  <c r="BF170" i="23"/>
  <c r="BF136" i="23"/>
  <c r="BF156" i="23"/>
  <c r="BF163" i="23"/>
  <c r="J121" i="22"/>
  <c r="BF127" i="22"/>
  <c r="BF132" i="22"/>
  <c r="BF139" i="22"/>
  <c r="BF140" i="22"/>
  <c r="BF142" i="22"/>
  <c r="BF145" i="22"/>
  <c r="BF148" i="22"/>
  <c r="BF150" i="22"/>
  <c r="BF158" i="22"/>
  <c r="BF175" i="22"/>
  <c r="BF182" i="22"/>
  <c r="BF183" i="22"/>
  <c r="BF186" i="22"/>
  <c r="BF189" i="22"/>
  <c r="BF191" i="22"/>
  <c r="BF195" i="22"/>
  <c r="BF196" i="22"/>
  <c r="BF198" i="22"/>
  <c r="BF200" i="22"/>
  <c r="BF202" i="22"/>
  <c r="BF203" i="22"/>
  <c r="BF204" i="22"/>
  <c r="BF211" i="22"/>
  <c r="BF212" i="22"/>
  <c r="BF213" i="22"/>
  <c r="BF216" i="22"/>
  <c r="BF226" i="22"/>
  <c r="BF229" i="22"/>
  <c r="BF234" i="22"/>
  <c r="BF236" i="22"/>
  <c r="BF243" i="22"/>
  <c r="BF154" i="22"/>
  <c r="BF197" i="22"/>
  <c r="BF199" i="22"/>
  <c r="BF215" i="22"/>
  <c r="BF217" i="22"/>
  <c r="BF225" i="22"/>
  <c r="F92" i="22"/>
  <c r="BF128" i="22"/>
  <c r="BF136" i="22"/>
  <c r="BF138" i="22"/>
  <c r="BF157" i="22"/>
  <c r="BF166" i="22"/>
  <c r="BF179" i="22"/>
  <c r="BF201" i="22"/>
  <c r="BF205" i="22"/>
  <c r="BF218" i="22"/>
  <c r="BF232" i="22"/>
  <c r="J91" i="22"/>
  <c r="E114" i="22"/>
  <c r="BF131" i="22"/>
  <c r="BF134" i="22"/>
  <c r="BF141" i="22"/>
  <c r="BF146" i="22"/>
  <c r="BF160" i="22"/>
  <c r="BF161" i="22"/>
  <c r="BF165" i="22"/>
  <c r="BF167" i="22"/>
  <c r="BF174" i="22"/>
  <c r="BF176" i="22"/>
  <c r="BF187" i="22"/>
  <c r="BF209" i="22"/>
  <c r="BF210" i="22"/>
  <c r="BF221" i="22"/>
  <c r="BF223" i="22"/>
  <c r="BF228" i="22"/>
  <c r="BF231" i="22"/>
  <c r="BF237" i="22"/>
  <c r="BF240" i="22"/>
  <c r="BF241" i="22"/>
  <c r="BF242" i="22"/>
  <c r="BF244" i="22"/>
  <c r="BF245" i="22"/>
  <c r="BF248" i="22"/>
  <c r="BF249" i="22"/>
  <c r="J118" i="22"/>
  <c r="BF133" i="22"/>
  <c r="BF137" i="22"/>
  <c r="BF153" i="22"/>
  <c r="BF159" i="22"/>
  <c r="BF170" i="22"/>
  <c r="BF181" i="22"/>
  <c r="BF194" i="22"/>
  <c r="BF230" i="22"/>
  <c r="BF129" i="22"/>
  <c r="BF143" i="22"/>
  <c r="BF144" i="22"/>
  <c r="BF149" i="22"/>
  <c r="BF151" i="22"/>
  <c r="BF164" i="22"/>
  <c r="BF168" i="22"/>
  <c r="BF169" i="22"/>
  <c r="BF172" i="22"/>
  <c r="BF177" i="22"/>
  <c r="BF178" i="22"/>
  <c r="BF180" i="22"/>
  <c r="BF185" i="22"/>
  <c r="BF188" i="22"/>
  <c r="BF190" i="22"/>
  <c r="BF192" i="22"/>
  <c r="BF206" i="22"/>
  <c r="BF207" i="22"/>
  <c r="BF214" i="22"/>
  <c r="BF219" i="22"/>
  <c r="BF227" i="22"/>
  <c r="BF246" i="22"/>
  <c r="BF130" i="22"/>
  <c r="BF152" i="22"/>
  <c r="BF163" i="22"/>
  <c r="BF184" i="22"/>
  <c r="BF193" i="22"/>
  <c r="BF220" i="22"/>
  <c r="BF233" i="22"/>
  <c r="BF235" i="22"/>
  <c r="BF238" i="22"/>
  <c r="BF239" i="22"/>
  <c r="BF135" i="22"/>
  <c r="BF155" i="22"/>
  <c r="BF171" i="22"/>
  <c r="BF173" i="22"/>
  <c r="BF208" i="22"/>
  <c r="BF224" i="22"/>
  <c r="F121" i="21"/>
  <c r="BF127" i="21"/>
  <c r="BF135" i="21"/>
  <c r="BF137" i="21"/>
  <c r="BF139" i="21"/>
  <c r="BF154" i="21"/>
  <c r="BF155" i="21"/>
  <c r="BF157" i="21"/>
  <c r="BF170" i="21"/>
  <c r="BF182" i="21"/>
  <c r="BF184" i="21"/>
  <c r="BF189" i="21"/>
  <c r="BF193" i="21"/>
  <c r="BF194" i="21"/>
  <c r="BF205" i="21"/>
  <c r="BF208" i="21"/>
  <c r="BF211" i="21"/>
  <c r="E85" i="21"/>
  <c r="J118" i="21"/>
  <c r="BF128" i="21"/>
  <c r="BF141" i="21"/>
  <c r="BF145" i="21"/>
  <c r="BF156" i="21"/>
  <c r="BF164" i="21"/>
  <c r="BF173" i="21"/>
  <c r="BF201" i="21"/>
  <c r="BF207" i="21"/>
  <c r="BF215" i="21"/>
  <c r="BF138" i="21"/>
  <c r="BF147" i="21"/>
  <c r="BF162" i="21"/>
  <c r="BF169" i="21"/>
  <c r="BF171" i="21"/>
  <c r="BF178" i="21"/>
  <c r="BF206" i="21"/>
  <c r="BF158" i="21"/>
  <c r="BF161" i="21"/>
  <c r="BF163" i="21"/>
  <c r="BF168" i="21"/>
  <c r="BF172" i="21"/>
  <c r="BF185" i="21"/>
  <c r="BF187" i="21"/>
  <c r="BF191" i="21"/>
  <c r="BF196" i="21"/>
  <c r="BF204" i="21"/>
  <c r="J91" i="21"/>
  <c r="J121" i="21"/>
  <c r="BF129" i="21"/>
  <c r="BF130" i="21"/>
  <c r="BF133" i="21"/>
  <c r="BF144" i="21"/>
  <c r="BF146" i="21"/>
  <c r="BF148" i="21"/>
  <c r="BF149" i="21"/>
  <c r="BF150" i="21"/>
  <c r="BF165" i="21"/>
  <c r="BF176" i="21"/>
  <c r="BF183" i="21"/>
  <c r="BF190" i="21"/>
  <c r="BF197" i="21"/>
  <c r="BF200" i="21"/>
  <c r="BF202" i="21"/>
  <c r="BF203" i="21"/>
  <c r="BF209" i="21"/>
  <c r="BF210" i="21"/>
  <c r="BF212" i="21"/>
  <c r="BF213" i="21"/>
  <c r="BF218" i="21"/>
  <c r="BF131" i="21"/>
  <c r="BF134" i="21"/>
  <c r="BF136" i="21"/>
  <c r="BF140" i="21"/>
  <c r="BF142" i="21"/>
  <c r="BF143" i="21"/>
  <c r="BF153" i="21"/>
  <c r="BF174" i="21"/>
  <c r="BF175" i="21"/>
  <c r="BF180" i="21"/>
  <c r="BF181" i="21"/>
  <c r="BF188" i="21"/>
  <c r="BF195" i="21"/>
  <c r="BF214" i="21"/>
  <c r="BF217" i="21"/>
  <c r="BF159" i="21"/>
  <c r="BF167" i="21"/>
  <c r="BF177" i="21"/>
  <c r="BF179" i="21"/>
  <c r="BF186" i="21"/>
  <c r="BF132" i="21"/>
  <c r="BF152" i="21"/>
  <c r="BF192" i="21"/>
  <c r="BF198" i="21"/>
  <c r="J89" i="20"/>
  <c r="J92" i="20"/>
  <c r="BF140" i="20"/>
  <c r="BF142" i="20"/>
  <c r="BF143" i="20"/>
  <c r="BF145" i="20"/>
  <c r="BF161" i="20"/>
  <c r="BF167" i="20"/>
  <c r="BF169" i="20"/>
  <c r="BF179" i="20"/>
  <c r="BF189" i="20"/>
  <c r="BF196" i="20"/>
  <c r="BF200" i="20"/>
  <c r="BF217" i="20"/>
  <c r="BF218" i="20"/>
  <c r="E117" i="20"/>
  <c r="BF130" i="20"/>
  <c r="BF134" i="20"/>
  <c r="BF144" i="20"/>
  <c r="BF146" i="20"/>
  <c r="BF152" i="20"/>
  <c r="BF155" i="20"/>
  <c r="BF158" i="20"/>
  <c r="BF163" i="20"/>
  <c r="BF173" i="20"/>
  <c r="BF178" i="20"/>
  <c r="BF180" i="20"/>
  <c r="BF182" i="20"/>
  <c r="BF190" i="20"/>
  <c r="BF192" i="20"/>
  <c r="BF194" i="20"/>
  <c r="BF197" i="20"/>
  <c r="BF204" i="20"/>
  <c r="BF208" i="20"/>
  <c r="BF210" i="20"/>
  <c r="BF216" i="20"/>
  <c r="BF219" i="20"/>
  <c r="BF220" i="20"/>
  <c r="BF147" i="20"/>
  <c r="BF174" i="20"/>
  <c r="F92" i="20"/>
  <c r="BF135" i="20"/>
  <c r="BF137" i="20"/>
  <c r="BF138" i="20"/>
  <c r="BF139" i="20"/>
  <c r="BF148" i="20"/>
  <c r="BF156" i="20"/>
  <c r="BF157" i="20"/>
  <c r="BF162" i="20"/>
  <c r="BF164" i="20"/>
  <c r="BF168" i="20"/>
  <c r="BF170" i="20"/>
  <c r="BF175" i="20"/>
  <c r="BF185" i="20"/>
  <c r="BF186" i="20"/>
  <c r="BF187" i="20"/>
  <c r="BF198" i="20"/>
  <c r="BF203" i="20"/>
  <c r="BF206" i="20"/>
  <c r="BF209" i="20"/>
  <c r="BF212" i="20"/>
  <c r="J91" i="20"/>
  <c r="BF132" i="20"/>
  <c r="BF136" i="20"/>
  <c r="BF153" i="20"/>
  <c r="BF166" i="20"/>
  <c r="BF172" i="20"/>
  <c r="BF181" i="20"/>
  <c r="BF183" i="20"/>
  <c r="BF193" i="20"/>
  <c r="BF201" i="20"/>
  <c r="BF202" i="20"/>
  <c r="BF133" i="20"/>
  <c r="BF177" i="20"/>
  <c r="BF191" i="20"/>
  <c r="BF199" i="20"/>
  <c r="BF141" i="20"/>
  <c r="BF150" i="20"/>
  <c r="BF165" i="20"/>
  <c r="BF171" i="20"/>
  <c r="BF176" i="20"/>
  <c r="BF188" i="20"/>
  <c r="BF205" i="20"/>
  <c r="BF131" i="20"/>
  <c r="BF159" i="20"/>
  <c r="BF184" i="20"/>
  <c r="BF207" i="20"/>
  <c r="BF215" i="20"/>
  <c r="F94" i="19"/>
  <c r="BF135" i="19"/>
  <c r="BF137" i="19"/>
  <c r="BF138" i="19"/>
  <c r="BF139" i="19"/>
  <c r="BF141" i="19"/>
  <c r="BF146" i="19"/>
  <c r="BF151" i="19"/>
  <c r="BF152" i="19"/>
  <c r="BF158" i="19"/>
  <c r="BF160" i="19"/>
  <c r="BF131" i="19"/>
  <c r="BF157" i="19"/>
  <c r="BF136" i="19"/>
  <c r="BF140" i="19"/>
  <c r="E113" i="19"/>
  <c r="BF129" i="19"/>
  <c r="BF153" i="19"/>
  <c r="J94" i="19"/>
  <c r="BF147" i="19"/>
  <c r="BF149" i="19"/>
  <c r="J93" i="19"/>
  <c r="BF128" i="19"/>
  <c r="BF133" i="19"/>
  <c r="BF142" i="19"/>
  <c r="BF145" i="19"/>
  <c r="BF150" i="19"/>
  <c r="BF155" i="19"/>
  <c r="J91" i="19"/>
  <c r="BF130" i="19"/>
  <c r="BF143" i="19"/>
  <c r="BF132" i="19"/>
  <c r="BF134" i="19"/>
  <c r="BF144" i="19"/>
  <c r="BF148" i="19"/>
  <c r="BF156" i="19"/>
  <c r="E85" i="18"/>
  <c r="J91" i="18"/>
  <c r="J94" i="18"/>
  <c r="F123" i="18"/>
  <c r="BF131" i="18"/>
  <c r="BF132" i="18"/>
  <c r="BF140" i="18"/>
  <c r="BF141" i="18"/>
  <c r="BF143" i="18"/>
  <c r="BF147" i="18"/>
  <c r="BF148" i="18"/>
  <c r="BF153" i="18"/>
  <c r="BF157" i="18"/>
  <c r="BF170" i="18"/>
  <c r="BF171" i="18"/>
  <c r="BF173" i="18"/>
  <c r="BF184" i="18"/>
  <c r="BF136" i="18"/>
  <c r="BF142" i="18"/>
  <c r="BF146" i="18"/>
  <c r="BF155" i="18"/>
  <c r="BF161" i="18"/>
  <c r="BF164" i="18"/>
  <c r="BF169" i="18"/>
  <c r="BF181" i="18"/>
  <c r="BF192" i="18"/>
  <c r="BF196" i="18"/>
  <c r="BF135" i="18"/>
  <c r="BF179" i="18"/>
  <c r="BF193" i="18"/>
  <c r="BF194" i="18"/>
  <c r="BF129" i="18"/>
  <c r="BF158" i="18"/>
  <c r="BF167" i="18"/>
  <c r="BF191" i="18"/>
  <c r="BF137" i="18"/>
  <c r="BF139" i="18"/>
  <c r="BF144" i="18"/>
  <c r="BF151" i="18"/>
  <c r="BF166" i="18"/>
  <c r="BF172" i="18"/>
  <c r="BF180" i="18"/>
  <c r="BF186" i="18"/>
  <c r="BF187" i="18"/>
  <c r="BF188" i="18"/>
  <c r="J93" i="18"/>
  <c r="BF145" i="18"/>
  <c r="BF149" i="18"/>
  <c r="BF154" i="18"/>
  <c r="BF162" i="18"/>
  <c r="BF165" i="18"/>
  <c r="BF174" i="18"/>
  <c r="BF175" i="18"/>
  <c r="BF177" i="18"/>
  <c r="BF182" i="18"/>
  <c r="BF189" i="18"/>
  <c r="BF133" i="18"/>
  <c r="BF138" i="18"/>
  <c r="BF150" i="18"/>
  <c r="BF152" i="18"/>
  <c r="BF156" i="18"/>
  <c r="BF159" i="18"/>
  <c r="BF163" i="18"/>
  <c r="BF178" i="18"/>
  <c r="BF183" i="18"/>
  <c r="BF185" i="18"/>
  <c r="BF130" i="18"/>
  <c r="BF134" i="18"/>
  <c r="BF160" i="18"/>
  <c r="BF168" i="18"/>
  <c r="E85" i="17"/>
  <c r="J91" i="17"/>
  <c r="F123" i="17"/>
  <c r="BF131" i="17"/>
  <c r="BF136" i="17"/>
  <c r="BF137" i="17"/>
  <c r="BF151" i="17"/>
  <c r="BF155" i="17"/>
  <c r="BF162" i="17"/>
  <c r="BF167" i="17"/>
  <c r="BF170" i="17"/>
  <c r="BF181" i="17"/>
  <c r="BF183" i="17"/>
  <c r="BF187" i="17"/>
  <c r="BF190" i="17"/>
  <c r="BF203" i="17"/>
  <c r="BF205" i="17"/>
  <c r="BF217" i="17"/>
  <c r="BF221" i="17"/>
  <c r="BF228" i="17"/>
  <c r="BF234" i="17"/>
  <c r="BF235" i="17"/>
  <c r="BF239" i="17"/>
  <c r="BF169" i="17"/>
  <c r="BF177" i="17"/>
  <c r="BF213" i="17"/>
  <c r="BF132" i="17"/>
  <c r="BF135" i="17"/>
  <c r="BF142" i="17"/>
  <c r="BF144" i="17"/>
  <c r="BF153" i="17"/>
  <c r="BF158" i="17"/>
  <c r="BF161" i="17"/>
  <c r="BF175" i="17"/>
  <c r="BF184" i="17"/>
  <c r="BF198" i="17"/>
  <c r="BF218" i="17"/>
  <c r="BF225" i="17"/>
  <c r="J94" i="17"/>
  <c r="BF129" i="17"/>
  <c r="BF130" i="17"/>
  <c r="BF133" i="17"/>
  <c r="BF150" i="17"/>
  <c r="BF154" i="17"/>
  <c r="BF156" i="17"/>
  <c r="BF160" i="17"/>
  <c r="BF176" i="17"/>
  <c r="BF178" i="17"/>
  <c r="BF180" i="17"/>
  <c r="BF186" i="17"/>
  <c r="BF188" i="17"/>
  <c r="BF191" i="17"/>
  <c r="BF193" i="17"/>
  <c r="BF194" i="17"/>
  <c r="BF195" i="17"/>
  <c r="BF202" i="17"/>
  <c r="BF208" i="17"/>
  <c r="BF212" i="17"/>
  <c r="BF215" i="17"/>
  <c r="BF219" i="17"/>
  <c r="BF227" i="17"/>
  <c r="BF232" i="17"/>
  <c r="BF233" i="17"/>
  <c r="BF237" i="17"/>
  <c r="J122" i="17"/>
  <c r="BF138" i="17"/>
  <c r="BF143" i="17"/>
  <c r="BF146" i="17"/>
  <c r="BF147" i="17"/>
  <c r="BF149" i="17"/>
  <c r="BF157" i="17"/>
  <c r="BF197" i="17"/>
  <c r="BF204" i="17"/>
  <c r="BF206" i="17"/>
  <c r="BF211" i="17"/>
  <c r="BF226" i="17"/>
  <c r="BF134" i="17"/>
  <c r="BF140" i="17"/>
  <c r="BF148" i="17"/>
  <c r="BF152" i="17"/>
  <c r="BF159" i="17"/>
  <c r="BF164" i="17"/>
  <c r="BF166" i="17"/>
  <c r="BF168" i="17"/>
  <c r="BF171" i="17"/>
  <c r="BF173" i="17"/>
  <c r="BF174" i="17"/>
  <c r="BF179" i="17"/>
  <c r="BF182" i="17"/>
  <c r="BF185" i="17"/>
  <c r="BF189" i="17"/>
  <c r="BF192" i="17"/>
  <c r="BF199" i="17"/>
  <c r="BF200" i="17"/>
  <c r="BF209" i="17"/>
  <c r="BF223" i="17"/>
  <c r="BF224" i="17"/>
  <c r="BF229" i="17"/>
  <c r="BF231" i="17"/>
  <c r="BF236" i="17"/>
  <c r="BF139" i="17"/>
  <c r="BF145" i="17"/>
  <c r="BF172" i="17"/>
  <c r="BF196" i="17"/>
  <c r="BF214" i="17"/>
  <c r="BF216" i="17"/>
  <c r="BF141" i="17"/>
  <c r="BF163" i="17"/>
  <c r="BF165" i="17"/>
  <c r="BF201" i="17"/>
  <c r="BF210" i="17"/>
  <c r="BF220" i="17"/>
  <c r="BF222" i="17"/>
  <c r="E85" i="16"/>
  <c r="J122" i="16"/>
  <c r="BF133" i="16"/>
  <c r="BF135" i="16"/>
  <c r="BF141" i="16"/>
  <c r="BF144" i="16"/>
  <c r="BF147" i="16"/>
  <c r="BF153" i="16"/>
  <c r="BF155" i="16"/>
  <c r="BF157" i="16"/>
  <c r="BF160" i="16"/>
  <c r="BF175" i="16"/>
  <c r="BF178" i="16"/>
  <c r="BF181" i="16"/>
  <c r="BF193" i="16"/>
  <c r="BF164" i="16"/>
  <c r="BF177" i="16"/>
  <c r="BF180" i="16"/>
  <c r="BF137" i="16"/>
  <c r="BF189" i="16"/>
  <c r="F94" i="16"/>
  <c r="BF132" i="16"/>
  <c r="BF134" i="16"/>
  <c r="BF143" i="16"/>
  <c r="BF146" i="16"/>
  <c r="BF148" i="16"/>
  <c r="BF150" i="16"/>
  <c r="BF163" i="16"/>
  <c r="BF165" i="16"/>
  <c r="BF168" i="16"/>
  <c r="BF171" i="16"/>
  <c r="BF184" i="16"/>
  <c r="BF185" i="16"/>
  <c r="BF186" i="16"/>
  <c r="BF188" i="16"/>
  <c r="BF191" i="16"/>
  <c r="BF192" i="16"/>
  <c r="BF194" i="16"/>
  <c r="J91" i="16"/>
  <c r="BF131" i="16"/>
  <c r="BF138" i="16"/>
  <c r="BF140" i="16"/>
  <c r="BF145" i="16"/>
  <c r="BF151" i="16"/>
  <c r="BF152" i="16"/>
  <c r="BF158" i="16"/>
  <c r="BF170" i="16"/>
  <c r="BF173" i="16"/>
  <c r="BF174" i="16"/>
  <c r="J94" i="16"/>
  <c r="BF129" i="16"/>
  <c r="BF136" i="16"/>
  <c r="BF149" i="16"/>
  <c r="BF159" i="16"/>
  <c r="BF161" i="16"/>
  <c r="BF166" i="16"/>
  <c r="BF167" i="16"/>
  <c r="BF182" i="16"/>
  <c r="BF183" i="16"/>
  <c r="BF130" i="16"/>
  <c r="BF139" i="16"/>
  <c r="BF142" i="16"/>
  <c r="BF156" i="16"/>
  <c r="BF162" i="16"/>
  <c r="BF176" i="16"/>
  <c r="BF179" i="16"/>
  <c r="BF196" i="16"/>
  <c r="BF154" i="16"/>
  <c r="BF169" i="16"/>
  <c r="BF190" i="16"/>
  <c r="J93" i="15"/>
  <c r="BF137" i="15"/>
  <c r="BF141" i="15"/>
  <c r="BF143" i="15"/>
  <c r="BF162" i="15"/>
  <c r="BF165" i="15"/>
  <c r="F94" i="15"/>
  <c r="BF135" i="15"/>
  <c r="BF151" i="15"/>
  <c r="BF159" i="15"/>
  <c r="BF167" i="15"/>
  <c r="BF172" i="15"/>
  <c r="BF174" i="15"/>
  <c r="BF175" i="15"/>
  <c r="BF178" i="15"/>
  <c r="BF180" i="15"/>
  <c r="BF186" i="15"/>
  <c r="BF196" i="15"/>
  <c r="BF197" i="15"/>
  <c r="BF204" i="15"/>
  <c r="BF206" i="15"/>
  <c r="BF214" i="15"/>
  <c r="BF218" i="15"/>
  <c r="BF221" i="15"/>
  <c r="BF227" i="15"/>
  <c r="BF231" i="15"/>
  <c r="BF232" i="15"/>
  <c r="BF233" i="15"/>
  <c r="BF234" i="15"/>
  <c r="BF248" i="15"/>
  <c r="BF253" i="15"/>
  <c r="BF255" i="15"/>
  <c r="BF259" i="15"/>
  <c r="BF261" i="15"/>
  <c r="BF264" i="15"/>
  <c r="BF265" i="15"/>
  <c r="BF276" i="15"/>
  <c r="BF281" i="15"/>
  <c r="BF129" i="15"/>
  <c r="BF157" i="15"/>
  <c r="BF166" i="15"/>
  <c r="BF184" i="15"/>
  <c r="BF188" i="15"/>
  <c r="BF192" i="15"/>
  <c r="BF199" i="15"/>
  <c r="BF228" i="15"/>
  <c r="BF250" i="15"/>
  <c r="BF260" i="15"/>
  <c r="BF262" i="15"/>
  <c r="BF273" i="15"/>
  <c r="J94" i="15"/>
  <c r="BF132" i="15"/>
  <c r="BF133" i="15"/>
  <c r="BF144" i="15"/>
  <c r="BF145" i="15"/>
  <c r="BF152" i="15"/>
  <c r="BF154" i="15"/>
  <c r="BF158" i="15"/>
  <c r="BF170" i="15"/>
  <c r="BF171" i="15"/>
  <c r="BF182" i="15"/>
  <c r="BF189" i="15"/>
  <c r="BF190" i="15"/>
  <c r="BF201" i="15"/>
  <c r="BF203" i="15"/>
  <c r="BF211" i="15"/>
  <c r="BF212" i="15"/>
  <c r="BF216" i="15"/>
  <c r="BF219" i="15"/>
  <c r="BF222" i="15"/>
  <c r="BF230" i="15"/>
  <c r="BF241" i="15"/>
  <c r="BF242" i="15"/>
  <c r="BF244" i="15"/>
  <c r="BF245" i="15"/>
  <c r="BF246" i="15"/>
  <c r="BF247" i="15"/>
  <c r="BF256" i="15"/>
  <c r="BF263" i="15"/>
  <c r="BF269" i="15"/>
  <c r="BF149" i="15"/>
  <c r="BF164" i="15"/>
  <c r="BF183" i="15"/>
  <c r="BF193" i="15"/>
  <c r="BF220" i="15"/>
  <c r="BF223" i="15"/>
  <c r="BF226" i="15"/>
  <c r="BF240" i="15"/>
  <c r="BF252" i="15"/>
  <c r="BF254" i="15"/>
  <c r="BF275" i="15"/>
  <c r="BF277" i="15"/>
  <c r="E85" i="15"/>
  <c r="BF139" i="15"/>
  <c r="BF140" i="15"/>
  <c r="BF146" i="15"/>
  <c r="BF147" i="15"/>
  <c r="BF150" i="15"/>
  <c r="BF161" i="15"/>
  <c r="BF176" i="15"/>
  <c r="BF185" i="15"/>
  <c r="BF191" i="15"/>
  <c r="BF194" i="15"/>
  <c r="BF195" i="15"/>
  <c r="BF200" i="15"/>
  <c r="BF202" i="15"/>
  <c r="BF208" i="15"/>
  <c r="BF209" i="15"/>
  <c r="BF210" i="15"/>
  <c r="BF224" i="15"/>
  <c r="BF236" i="15"/>
  <c r="BF238" i="15"/>
  <c r="BF243" i="15"/>
  <c r="BF258" i="15"/>
  <c r="BF267" i="15"/>
  <c r="BF268" i="15"/>
  <c r="BF272" i="15"/>
  <c r="BF278" i="15"/>
  <c r="BF279" i="15"/>
  <c r="BF280" i="15"/>
  <c r="BF284" i="15"/>
  <c r="BF131" i="15"/>
  <c r="BF134" i="15"/>
  <c r="BF136" i="15"/>
  <c r="BF138" i="15"/>
  <c r="BF148" i="15"/>
  <c r="BF156" i="15"/>
  <c r="BF168" i="15"/>
  <c r="BF177" i="15"/>
  <c r="BF179" i="15"/>
  <c r="BF181" i="15"/>
  <c r="BF213" i="15"/>
  <c r="BF217" i="15"/>
  <c r="BF237" i="15"/>
  <c r="BF251" i="15"/>
  <c r="BF257" i="15"/>
  <c r="BF266" i="15"/>
  <c r="BF271" i="15"/>
  <c r="J91" i="15"/>
  <c r="BF130" i="15"/>
  <c r="BF142" i="15"/>
  <c r="BF153" i="15"/>
  <c r="BF155" i="15"/>
  <c r="BF160" i="15"/>
  <c r="BF163" i="15"/>
  <c r="BF169" i="15"/>
  <c r="BF173" i="15"/>
  <c r="BF187" i="15"/>
  <c r="BF198" i="15"/>
  <c r="BF205" i="15"/>
  <c r="BF207" i="15"/>
  <c r="BF215" i="15"/>
  <c r="BF225" i="15"/>
  <c r="BF229" i="15"/>
  <c r="BF235" i="15"/>
  <c r="BF249" i="15"/>
  <c r="BF270" i="15"/>
  <c r="BF282" i="15"/>
  <c r="BF172" i="14"/>
  <c r="BF179" i="14"/>
  <c r="BF194" i="14"/>
  <c r="BF197" i="14"/>
  <c r="BF209" i="14"/>
  <c r="BF218" i="14"/>
  <c r="BF223" i="14"/>
  <c r="BF229" i="14"/>
  <c r="BF241" i="14"/>
  <c r="BF249" i="14"/>
  <c r="BF265" i="14"/>
  <c r="BF271" i="14"/>
  <c r="BF282" i="14"/>
  <c r="BF286" i="14"/>
  <c r="BF292" i="14"/>
  <c r="BF303" i="14"/>
  <c r="BF307" i="14"/>
  <c r="BF332" i="14"/>
  <c r="BF335" i="14"/>
  <c r="BF349" i="14"/>
  <c r="BF353" i="14"/>
  <c r="BF362" i="14"/>
  <c r="BF366" i="14"/>
  <c r="BF394" i="14"/>
  <c r="BF397" i="14"/>
  <c r="BF399" i="14"/>
  <c r="BF408" i="14"/>
  <c r="BF410" i="14"/>
  <c r="BF433" i="14"/>
  <c r="BF435" i="14"/>
  <c r="BF442" i="14"/>
  <c r="BF449" i="14"/>
  <c r="BF461" i="14"/>
  <c r="BF472" i="14"/>
  <c r="BF482" i="14"/>
  <c r="BF489" i="14"/>
  <c r="BF497" i="14"/>
  <c r="BF501" i="14"/>
  <c r="BF503" i="14"/>
  <c r="BF515" i="14"/>
  <c r="BF521" i="14"/>
  <c r="BF524" i="14"/>
  <c r="BF526" i="14"/>
  <c r="BF547" i="14"/>
  <c r="BF568" i="14"/>
  <c r="J93" i="14"/>
  <c r="BF157" i="14"/>
  <c r="BF158" i="14"/>
  <c r="BF160" i="14"/>
  <c r="BF162" i="14"/>
  <c r="BF164" i="14"/>
  <c r="BF171" i="14"/>
  <c r="BF186" i="14"/>
  <c r="BF195" i="14"/>
  <c r="BF206" i="14"/>
  <c r="BF208" i="14"/>
  <c r="BF210" i="14"/>
  <c r="BF216" i="14"/>
  <c r="BF222" i="14"/>
  <c r="BF224" i="14"/>
  <c r="BF225" i="14"/>
  <c r="BF233" i="14"/>
  <c r="BF247" i="14"/>
  <c r="BF253" i="14"/>
  <c r="BF257" i="14"/>
  <c r="BF258" i="14"/>
  <c r="BF266" i="14"/>
  <c r="BF267" i="14"/>
  <c r="BF269" i="14"/>
  <c r="BF272" i="14"/>
  <c r="BF275" i="14"/>
  <c r="BF278" i="14"/>
  <c r="BF284" i="14"/>
  <c r="BF285" i="14"/>
  <c r="BF300" i="14"/>
  <c r="BF312" i="14"/>
  <c r="BF319" i="14"/>
  <c r="BF320" i="14"/>
  <c r="BF321" i="14"/>
  <c r="BF324" i="14"/>
  <c r="BF330" i="14"/>
  <c r="BF337" i="14"/>
  <c r="BF345" i="14"/>
  <c r="BF350" i="14"/>
  <c r="BF367" i="14"/>
  <c r="BF371" i="14"/>
  <c r="BF372" i="14"/>
  <c r="BF381" i="14"/>
  <c r="BF384" i="14"/>
  <c r="BF405" i="14"/>
  <c r="BF409" i="14"/>
  <c r="BF422" i="14"/>
  <c r="BF429" i="14"/>
  <c r="BF432" i="14"/>
  <c r="BF447" i="14"/>
  <c r="BF448" i="14"/>
  <c r="BF451" i="14"/>
  <c r="BF454" i="14"/>
  <c r="BF457" i="14"/>
  <c r="BF463" i="14"/>
  <c r="BF476" i="14"/>
  <c r="BF478" i="14"/>
  <c r="BF483" i="14"/>
  <c r="BF484" i="14"/>
  <c r="BF499" i="14"/>
  <c r="BF507" i="14"/>
  <c r="BF518" i="14"/>
  <c r="BF530" i="14"/>
  <c r="BF542" i="14"/>
  <c r="BF555" i="14"/>
  <c r="BF570" i="14"/>
  <c r="BF572" i="14"/>
  <c r="BF575" i="14"/>
  <c r="BF577" i="14"/>
  <c r="BF580" i="14"/>
  <c r="BF585" i="14"/>
  <c r="BF588" i="14"/>
  <c r="BF593" i="14"/>
  <c r="BF600" i="14"/>
  <c r="BF606" i="14"/>
  <c r="BF612" i="14"/>
  <c r="BF613" i="14"/>
  <c r="BF621" i="14"/>
  <c r="BF622" i="14"/>
  <c r="BF626" i="14"/>
  <c r="BF627" i="14"/>
  <c r="BF639" i="14"/>
  <c r="BF647" i="14"/>
  <c r="BF648" i="14"/>
  <c r="BF656" i="14"/>
  <c r="BF666" i="14"/>
  <c r="BF673" i="14"/>
  <c r="BF677" i="14"/>
  <c r="BF688" i="14"/>
  <c r="BF692" i="14"/>
  <c r="BF695" i="14"/>
  <c r="BF706" i="14"/>
  <c r="BF709" i="14"/>
  <c r="BF711" i="14"/>
  <c r="BF714" i="14"/>
  <c r="BF722" i="14"/>
  <c r="BF723" i="14"/>
  <c r="BF724" i="14"/>
  <c r="BF728" i="14"/>
  <c r="BF729" i="14"/>
  <c r="BF735" i="14"/>
  <c r="BF744" i="14"/>
  <c r="J94" i="14"/>
  <c r="BF161" i="14"/>
  <c r="BF189" i="14"/>
  <c r="BF203" i="14"/>
  <c r="BF214" i="14"/>
  <c r="BF220" i="14"/>
  <c r="BF242" i="14"/>
  <c r="BF252" i="14"/>
  <c r="BF260" i="14"/>
  <c r="BF279" i="14"/>
  <c r="BF293" i="14"/>
  <c r="BF297" i="14"/>
  <c r="BF299" i="14"/>
  <c r="BF304" i="14"/>
  <c r="BF318" i="14"/>
  <c r="BF325" i="14"/>
  <c r="BF327" i="14"/>
  <c r="BF352" i="14"/>
  <c r="BF356" i="14"/>
  <c r="BF373" i="14"/>
  <c r="BF387" i="14"/>
  <c r="BF404" i="14"/>
  <c r="BF431" i="14"/>
  <c r="BF434" i="14"/>
  <c r="BF475" i="14"/>
  <c r="BF496" i="14"/>
  <c r="BF525" i="14"/>
  <c r="BF539" i="14"/>
  <c r="BF579" i="14"/>
  <c r="BF595" i="14"/>
  <c r="BF616" i="14"/>
  <c r="BF649" i="14"/>
  <c r="BF665" i="14"/>
  <c r="BF667" i="14"/>
  <c r="BF669" i="14"/>
  <c r="BF680" i="14"/>
  <c r="BF685" i="14"/>
  <c r="BF694" i="14"/>
  <c r="BF702" i="14"/>
  <c r="J91" i="14"/>
  <c r="BF205" i="14"/>
  <c r="BF207" i="14"/>
  <c r="BF450" i="14"/>
  <c r="BF488" i="14"/>
  <c r="BF506" i="14"/>
  <c r="BF516" i="14"/>
  <c r="BF528" i="14"/>
  <c r="BF531" i="14"/>
  <c r="BF551" i="14"/>
  <c r="BF571" i="14"/>
  <c r="BF574" i="14"/>
  <c r="BF599" i="14"/>
  <c r="BF607" i="14"/>
  <c r="BF619" i="14"/>
  <c r="BF628" i="14"/>
  <c r="BF636" i="14"/>
  <c r="BF645" i="14"/>
  <c r="BF652" i="14"/>
  <c r="BF687" i="14"/>
  <c r="BF689" i="14"/>
  <c r="BF693" i="14"/>
  <c r="BF697" i="14"/>
  <c r="E85" i="14"/>
  <c r="BF159" i="14"/>
  <c r="BF169" i="14"/>
  <c r="BF176" i="14"/>
  <c r="BF177" i="14"/>
  <c r="BF181" i="14"/>
  <c r="BF183" i="14"/>
  <c r="BF184" i="14"/>
  <c r="BF188" i="14"/>
  <c r="BF191" i="14"/>
  <c r="BF199" i="14"/>
  <c r="BF211" i="14"/>
  <c r="BF215" i="14"/>
  <c r="BF219" i="14"/>
  <c r="BF221" i="14"/>
  <c r="BF226" i="14"/>
  <c r="BF230" i="14"/>
  <c r="BF231" i="14"/>
  <c r="BF236" i="14"/>
  <c r="BF250" i="14"/>
  <c r="BF254" i="14"/>
  <c r="BF255" i="14"/>
  <c r="BF261" i="14"/>
  <c r="BF268" i="14"/>
  <c r="BF276" i="14"/>
  <c r="BF287" i="14"/>
  <c r="BF288" i="14"/>
  <c r="BF298" i="14"/>
  <c r="BF301" i="14"/>
  <c r="BF302" i="14"/>
  <c r="BF306" i="14"/>
  <c r="BF308" i="14"/>
  <c r="BF323" i="14"/>
  <c r="BF331" i="14"/>
  <c r="BF339" i="14"/>
  <c r="BF347" i="14"/>
  <c r="BF355" i="14"/>
  <c r="BF357" i="14"/>
  <c r="BF363" i="14"/>
  <c r="BF370" i="14"/>
  <c r="BF374" i="14"/>
  <c r="BF377" i="14"/>
  <c r="BF386" i="14"/>
  <c r="BF390" i="14"/>
  <c r="BF391" i="14"/>
  <c r="BF393" i="14"/>
  <c r="BF396" i="14"/>
  <c r="BF400" i="14"/>
  <c r="BF407" i="14"/>
  <c r="BF412" i="14"/>
  <c r="BF413" i="14"/>
  <c r="BF417" i="14"/>
  <c r="BF418" i="14"/>
  <c r="BF420" i="14"/>
  <c r="BF425" i="14"/>
  <c r="BF430" i="14"/>
  <c r="BF436" i="14"/>
  <c r="BF440" i="14"/>
  <c r="BF446" i="14"/>
  <c r="BF456" i="14"/>
  <c r="BF464" i="14"/>
  <c r="BF473" i="14"/>
  <c r="BF481" i="14"/>
  <c r="BF485" i="14"/>
  <c r="BF492" i="14"/>
  <c r="BF494" i="14"/>
  <c r="BF500" i="14"/>
  <c r="BF513" i="14"/>
  <c r="BF522" i="14"/>
  <c r="BF527" i="14"/>
  <c r="BF533" i="14"/>
  <c r="BF534" i="14"/>
  <c r="BF535" i="14"/>
  <c r="BF541" i="14"/>
  <c r="BF543" i="14"/>
  <c r="BF546" i="14"/>
  <c r="BF548" i="14"/>
  <c r="BF565" i="14"/>
  <c r="BF582" i="14"/>
  <c r="BF590" i="14"/>
  <c r="BF602" i="14"/>
  <c r="BF605" i="14"/>
  <c r="BF617" i="14"/>
  <c r="BF618" i="14"/>
  <c r="BF620" i="14"/>
  <c r="BF630" i="14"/>
  <c r="BF635" i="14"/>
  <c r="BF637" i="14"/>
  <c r="BF638" i="14"/>
  <c r="BF644" i="14"/>
  <c r="BF650" i="14"/>
  <c r="BF653" i="14"/>
  <c r="BF657" i="14"/>
  <c r="BF661" i="14"/>
  <c r="BF662" i="14"/>
  <c r="BF668" i="14"/>
  <c r="BF671" i="14"/>
  <c r="BF676" i="14"/>
  <c r="BF682" i="14"/>
  <c r="BF683" i="14"/>
  <c r="BF684" i="14"/>
  <c r="BF686" i="14"/>
  <c r="BF690" i="14"/>
  <c r="BF696" i="14"/>
  <c r="BF700" i="14"/>
  <c r="BF703" i="14"/>
  <c r="BF705" i="14"/>
  <c r="BF707" i="14"/>
  <c r="BF712" i="14"/>
  <c r="BF725" i="14"/>
  <c r="BF726" i="14"/>
  <c r="BF727" i="14"/>
  <c r="BF731" i="14"/>
  <c r="BF739" i="14"/>
  <c r="BF740" i="14"/>
  <c r="BF741" i="14"/>
  <c r="BF742" i="14"/>
  <c r="BF239" i="14"/>
  <c r="BF244" i="14"/>
  <c r="BF281" i="14"/>
  <c r="BF296" i="14"/>
  <c r="BF313" i="14"/>
  <c r="BF316" i="14"/>
  <c r="BF322" i="14"/>
  <c r="BF328" i="14"/>
  <c r="BF360" i="14"/>
  <c r="BF365" i="14"/>
  <c r="BF380" i="14"/>
  <c r="BF401" i="14"/>
  <c r="BF403" i="14"/>
  <c r="BF414" i="14"/>
  <c r="BF421" i="14"/>
  <c r="BF424" i="14"/>
  <c r="BF437" i="14"/>
  <c r="BF444" i="14"/>
  <c r="BF460" i="14"/>
  <c r="BF465" i="14"/>
  <c r="BF469" i="14"/>
  <c r="BF471" i="14"/>
  <c r="BF474" i="14"/>
  <c r="BF477" i="14"/>
  <c r="BF491" i="14"/>
  <c r="BF495" i="14"/>
  <c r="BF509" i="14"/>
  <c r="BF520" i="14"/>
  <c r="BF538" i="14"/>
  <c r="BF544" i="14"/>
  <c r="BF552" i="14"/>
  <c r="BF557" i="14"/>
  <c r="BF564" i="14"/>
  <c r="BF569" i="14"/>
  <c r="BF576" i="14"/>
  <c r="BF587" i="14"/>
  <c r="BF589" i="14"/>
  <c r="BF592" i="14"/>
  <c r="BF603" i="14"/>
  <c r="BF614" i="14"/>
  <c r="BF623" i="14"/>
  <c r="BF654" i="14"/>
  <c r="BF664" i="14"/>
  <c r="BF672" i="14"/>
  <c r="BF674" i="14"/>
  <c r="BF699" i="14"/>
  <c r="BF710" i="14"/>
  <c r="BF163" i="14"/>
  <c r="BF165" i="14"/>
  <c r="BF167" i="14"/>
  <c r="BF168" i="14"/>
  <c r="BF174" i="14"/>
  <c r="BF175" i="14"/>
  <c r="BF178" i="14"/>
  <c r="BF182" i="14"/>
  <c r="BF185" i="14"/>
  <c r="BF187" i="14"/>
  <c r="BF192" i="14"/>
  <c r="BF200" i="14"/>
  <c r="BF202" i="14"/>
  <c r="BF212" i="14"/>
  <c r="BF213" i="14"/>
  <c r="BF217" i="14"/>
  <c r="BF227" i="14"/>
  <c r="BF228" i="14"/>
  <c r="BF232" i="14"/>
  <c r="BF234" i="14"/>
  <c r="BF235" i="14"/>
  <c r="BF238" i="14"/>
  <c r="BF240" i="14"/>
  <c r="BF243" i="14"/>
  <c r="BF245" i="14"/>
  <c r="BF251" i="14"/>
  <c r="BF256" i="14"/>
  <c r="BF263" i="14"/>
  <c r="BF264" i="14"/>
  <c r="BF270" i="14"/>
  <c r="BF273" i="14"/>
  <c r="BF280" i="14"/>
  <c r="BF283" i="14"/>
  <c r="BF289" i="14"/>
  <c r="BF290" i="14"/>
  <c r="BF294" i="14"/>
  <c r="BF295" i="14"/>
  <c r="BF309" i="14"/>
  <c r="BF310" i="14"/>
  <c r="BF314" i="14"/>
  <c r="BF315" i="14"/>
  <c r="BF317" i="14"/>
  <c r="BF326" i="14"/>
  <c r="BF334" i="14"/>
  <c r="BF338" i="14"/>
  <c r="BF342" i="14"/>
  <c r="BF343" i="14"/>
  <c r="BF344" i="14"/>
  <c r="BF348" i="14"/>
  <c r="BF358" i="14"/>
  <c r="BF359" i="14"/>
  <c r="BF368" i="14"/>
  <c r="BF369" i="14"/>
  <c r="BF375" i="14"/>
  <c r="BF376" i="14"/>
  <c r="BF378" i="14"/>
  <c r="BF379" i="14"/>
  <c r="BF382" i="14"/>
  <c r="BF383" i="14"/>
  <c r="BF385" i="14"/>
  <c r="BF389" i="14"/>
  <c r="BF392" i="14"/>
  <c r="BF395" i="14"/>
  <c r="BF402" i="14"/>
  <c r="BF411" i="14"/>
  <c r="BF415" i="14"/>
  <c r="BF416" i="14"/>
  <c r="BF423" i="14"/>
  <c r="BF426" i="14"/>
  <c r="BF427" i="14"/>
  <c r="BF428" i="14"/>
  <c r="BF438" i="14"/>
  <c r="BF452" i="14"/>
  <c r="BF453" i="14"/>
  <c r="BF458" i="14"/>
  <c r="BF459" i="14"/>
  <c r="BF466" i="14"/>
  <c r="BF467" i="14"/>
  <c r="BF468" i="14"/>
  <c r="BF470" i="14"/>
  <c r="BF479" i="14"/>
  <c r="BF486" i="14"/>
  <c r="BF487" i="14"/>
  <c r="BF490" i="14"/>
  <c r="BF502" i="14"/>
  <c r="BF504" i="14"/>
  <c r="BF510" i="14"/>
  <c r="BF512" i="14"/>
  <c r="BF514" i="14"/>
  <c r="BF517" i="14"/>
  <c r="BF523" i="14"/>
  <c r="BF536" i="14"/>
  <c r="BF540" i="14"/>
  <c r="BF549" i="14"/>
  <c r="BF550" i="14"/>
  <c r="BF553" i="14"/>
  <c r="BF556" i="14"/>
  <c r="BF559" i="14"/>
  <c r="BF567" i="14"/>
  <c r="BF578" i="14"/>
  <c r="BF584" i="14"/>
  <c r="BF586" i="14"/>
  <c r="BF594" i="14"/>
  <c r="BF596" i="14"/>
  <c r="BF597" i="14"/>
  <c r="BF598" i="14"/>
  <c r="BF601" i="14"/>
  <c r="BF604" i="14"/>
  <c r="BF610" i="14"/>
  <c r="BF611" i="14"/>
  <c r="BF615" i="14"/>
  <c r="BF625" i="14"/>
  <c r="BF631" i="14"/>
  <c r="BF632" i="14"/>
  <c r="BF633" i="14"/>
  <c r="BF634" i="14"/>
  <c r="BF642" i="14"/>
  <c r="BF643" i="14"/>
  <c r="BF646" i="14"/>
  <c r="BF651" i="14"/>
  <c r="BF655" i="14"/>
  <c r="BF658" i="14"/>
  <c r="BF659" i="14"/>
  <c r="BF660" i="14"/>
  <c r="BF670" i="14"/>
  <c r="BF675" i="14"/>
  <c r="BF678" i="14"/>
  <c r="BF679" i="14"/>
  <c r="BF681" i="14"/>
  <c r="BF691" i="14"/>
  <c r="BF701" i="14"/>
  <c r="BF704" i="14"/>
  <c r="BF708" i="14"/>
  <c r="BF716" i="14"/>
  <c r="BF719" i="14"/>
  <c r="BF720" i="14"/>
  <c r="BF721" i="14"/>
  <c r="BF730" i="14"/>
  <c r="BF732" i="14"/>
  <c r="BF737" i="14"/>
  <c r="F94" i="14"/>
  <c r="BF166" i="14"/>
  <c r="BF170" i="14"/>
  <c r="BF180" i="14"/>
  <c r="BF190" i="14"/>
  <c r="BF196" i="14"/>
  <c r="BF198" i="14"/>
  <c r="BF201" i="14"/>
  <c r="BF237" i="14"/>
  <c r="BF248" i="14"/>
  <c r="BF262" i="14"/>
  <c r="BF274" i="14"/>
  <c r="BF305" i="14"/>
  <c r="BF311" i="14"/>
  <c r="BF329" i="14"/>
  <c r="BF336" i="14"/>
  <c r="BF340" i="14"/>
  <c r="BF341" i="14"/>
  <c r="BF351" i="14"/>
  <c r="BF354" i="14"/>
  <c r="BF361" i="14"/>
  <c r="BF388" i="14"/>
  <c r="BF398" i="14"/>
  <c r="BF439" i="14"/>
  <c r="BF441" i="14"/>
  <c r="BF443" i="14"/>
  <c r="BF455" i="14"/>
  <c r="BF462" i="14"/>
  <c r="BF498" i="14"/>
  <c r="BF505" i="14"/>
  <c r="BF508" i="14"/>
  <c r="BF532" i="14"/>
  <c r="BF558" i="14"/>
  <c r="BF560" i="14"/>
  <c r="BF561" i="14"/>
  <c r="BF562" i="14"/>
  <c r="BF566" i="14"/>
  <c r="BF581" i="14"/>
  <c r="BF608" i="14"/>
  <c r="BF624" i="14"/>
  <c r="BF629" i="14"/>
  <c r="BF640" i="14"/>
  <c r="BF641" i="14"/>
  <c r="BF663" i="14"/>
  <c r="BF698" i="14"/>
  <c r="BF713" i="14"/>
  <c r="BF717" i="14"/>
  <c r="BF718" i="14"/>
  <c r="BF734" i="14"/>
  <c r="BF736" i="14"/>
  <c r="BF738" i="14"/>
  <c r="J122" i="13"/>
  <c r="BF138" i="13"/>
  <c r="E85" i="13"/>
  <c r="BF141" i="13"/>
  <c r="BF153" i="13"/>
  <c r="BF155" i="13"/>
  <c r="BF160" i="13"/>
  <c r="BF164" i="13"/>
  <c r="BF171" i="13"/>
  <c r="J91" i="13"/>
  <c r="F94" i="13"/>
  <c r="BF130" i="13"/>
  <c r="BF135" i="13"/>
  <c r="BF142" i="13"/>
  <c r="BF150" i="13"/>
  <c r="BF152" i="13"/>
  <c r="BF158" i="13"/>
  <c r="BF161" i="13"/>
  <c r="BF162" i="13"/>
  <c r="BF173" i="13"/>
  <c r="BF131" i="13"/>
  <c r="BF133" i="13"/>
  <c r="BF136" i="13"/>
  <c r="BF137" i="13"/>
  <c r="BF140" i="13"/>
  <c r="BF144" i="13"/>
  <c r="BF159" i="13"/>
  <c r="BF166" i="13"/>
  <c r="BF169" i="13"/>
  <c r="BF172" i="13"/>
  <c r="BF175" i="13"/>
  <c r="J94" i="13"/>
  <c r="BF134" i="13"/>
  <c r="BF129" i="13"/>
  <c r="BF132" i="13"/>
  <c r="BF143" i="13"/>
  <c r="BF154" i="13"/>
  <c r="BF157" i="13"/>
  <c r="BF139" i="13"/>
  <c r="BF145" i="13"/>
  <c r="BF147" i="13"/>
  <c r="BF149" i="13"/>
  <c r="BF156" i="13"/>
  <c r="BF167" i="13"/>
  <c r="BF146" i="13"/>
  <c r="BF148" i="13"/>
  <c r="BF151" i="13"/>
  <c r="BF165" i="13"/>
  <c r="BF168" i="13"/>
  <c r="J138" i="12"/>
  <c r="BF182" i="12"/>
  <c r="BF208" i="12"/>
  <c r="BF210" i="12"/>
  <c r="BF223" i="12"/>
  <c r="BF231" i="12"/>
  <c r="BF233" i="12"/>
  <c r="BF246" i="12"/>
  <c r="BF273" i="12"/>
  <c r="BF276" i="12"/>
  <c r="BF281" i="12"/>
  <c r="BF288" i="12"/>
  <c r="BF324" i="12"/>
  <c r="BF389" i="12"/>
  <c r="BF395" i="12"/>
  <c r="BF403" i="12"/>
  <c r="BF407" i="12"/>
  <c r="BF419" i="12"/>
  <c r="BF425" i="12"/>
  <c r="BF454" i="12"/>
  <c r="BF467" i="12"/>
  <c r="BF503" i="12"/>
  <c r="BF505" i="12"/>
  <c r="BF523" i="12"/>
  <c r="BF542" i="12"/>
  <c r="BF579" i="12"/>
  <c r="BF589" i="12"/>
  <c r="BF596" i="12"/>
  <c r="BF603" i="12"/>
  <c r="BF632" i="12"/>
  <c r="BF641" i="12"/>
  <c r="BF643" i="12"/>
  <c r="BF649" i="12"/>
  <c r="BF658" i="12"/>
  <c r="BF663" i="12"/>
  <c r="BF147" i="12"/>
  <c r="BF158" i="12"/>
  <c r="BF166" i="12"/>
  <c r="BF187" i="12"/>
  <c r="BF222" i="12"/>
  <c r="BF248" i="12"/>
  <c r="BF255" i="12"/>
  <c r="BF259" i="12"/>
  <c r="BF277" i="12"/>
  <c r="BF279" i="12"/>
  <c r="BF286" i="12"/>
  <c r="BF310" i="12"/>
  <c r="BF318" i="12"/>
  <c r="BF322" i="12"/>
  <c r="BF329" i="12"/>
  <c r="BF333" i="12"/>
  <c r="BF339" i="12"/>
  <c r="BF343" i="12"/>
  <c r="BF375" i="12"/>
  <c r="BF390" i="12"/>
  <c r="BF392" i="12"/>
  <c r="BF418" i="12"/>
  <c r="BF424" i="12"/>
  <c r="BF513" i="12"/>
  <c r="BF527" i="12"/>
  <c r="BF531" i="12"/>
  <c r="BF554" i="12"/>
  <c r="BF568" i="12"/>
  <c r="BF570" i="12"/>
  <c r="BF582" i="12"/>
  <c r="BF590" i="12"/>
  <c r="BF595" i="12"/>
  <c r="BF611" i="12"/>
  <c r="BF618" i="12"/>
  <c r="BF620" i="12"/>
  <c r="BF639" i="12"/>
  <c r="BF642" i="12"/>
  <c r="BF148" i="12"/>
  <c r="BF168" i="12"/>
  <c r="BF174" i="12"/>
  <c r="BF177" i="12"/>
  <c r="BF184" i="12"/>
  <c r="BF190" i="12"/>
  <c r="BF192" i="12"/>
  <c r="BF198" i="12"/>
  <c r="BF212" i="12"/>
  <c r="BF221" i="12"/>
  <c r="BF230" i="12"/>
  <c r="BF243" i="12"/>
  <c r="BF249" i="12"/>
  <c r="BF251" i="12"/>
  <c r="BF262" i="12"/>
  <c r="BF264" i="12"/>
  <c r="BF278" i="12"/>
  <c r="BF292" i="12"/>
  <c r="BF293" i="12"/>
  <c r="BF298" i="12"/>
  <c r="BF299" i="12"/>
  <c r="BF302" i="12"/>
  <c r="BF304" i="12"/>
  <c r="BF308" i="12"/>
  <c r="BF314" i="12"/>
  <c r="BF317" i="12"/>
  <c r="BF321" i="12"/>
  <c r="BF325" i="12"/>
  <c r="BF336" i="12"/>
  <c r="BF341" i="12"/>
  <c r="BF342" i="12"/>
  <c r="BF355" i="12"/>
  <c r="BF356" i="12"/>
  <c r="BF360" i="12"/>
  <c r="BF367" i="12"/>
  <c r="BF372" i="12"/>
  <c r="BF376" i="12"/>
  <c r="BF387" i="12"/>
  <c r="BF405" i="12"/>
  <c r="BF410" i="12"/>
  <c r="BF416" i="12"/>
  <c r="BF427" i="12"/>
  <c r="BF431" i="12"/>
  <c r="BF441" i="12"/>
  <c r="BF455" i="12"/>
  <c r="BF456" i="12"/>
  <c r="BF459" i="12"/>
  <c r="BF462" i="12"/>
  <c r="BF472" i="12"/>
  <c r="BF478" i="12"/>
  <c r="BF480" i="12"/>
  <c r="BF481" i="12"/>
  <c r="BF487" i="12"/>
  <c r="BF490" i="12"/>
  <c r="BF494" i="12"/>
  <c r="BF496" i="12"/>
  <c r="BF500" i="12"/>
  <c r="BF501" i="12"/>
  <c r="BF514" i="12"/>
  <c r="BF515" i="12"/>
  <c r="BF520" i="12"/>
  <c r="BF526" i="12"/>
  <c r="BF529" i="12"/>
  <c r="BF543" i="12"/>
  <c r="BF546" i="12"/>
  <c r="BF549" i="12"/>
  <c r="BF561" i="12"/>
  <c r="BF563" i="12"/>
  <c r="BF567" i="12"/>
  <c r="BF571" i="12"/>
  <c r="BF584" i="12"/>
  <c r="BF593" i="12"/>
  <c r="BF599" i="12"/>
  <c r="BF604" i="12"/>
  <c r="BF605" i="12"/>
  <c r="BF616" i="12"/>
  <c r="BF625" i="12"/>
  <c r="BF628" i="12"/>
  <c r="BF633" i="12"/>
  <c r="BF636" i="12"/>
  <c r="BF640" i="12"/>
  <c r="BF648" i="12"/>
  <c r="BF650" i="12"/>
  <c r="BF660" i="12"/>
  <c r="BF667" i="12"/>
  <c r="J91" i="12"/>
  <c r="F139" i="12"/>
  <c r="BF150" i="12"/>
  <c r="BF157" i="12"/>
  <c r="BF159" i="12"/>
  <c r="BF160" i="12"/>
  <c r="BF161" i="12"/>
  <c r="BF181" i="12"/>
  <c r="BF205" i="12"/>
  <c r="BF213" i="12"/>
  <c r="BF215" i="12"/>
  <c r="BF224" i="12"/>
  <c r="BF260" i="12"/>
  <c r="BF263" i="12"/>
  <c r="BF274" i="12"/>
  <c r="BF289" i="12"/>
  <c r="BF315" i="12"/>
  <c r="BF320" i="12"/>
  <c r="BF328" i="12"/>
  <c r="BF377" i="12"/>
  <c r="BF381" i="12"/>
  <c r="BF396" i="12"/>
  <c r="BF401" i="12"/>
  <c r="BF412" i="12"/>
  <c r="BF432" i="12"/>
  <c r="BF440" i="12"/>
  <c r="BF453" i="12"/>
  <c r="BF468" i="12"/>
  <c r="BF495" i="12"/>
  <c r="BF509" i="12"/>
  <c r="BF511" i="12"/>
  <c r="BF525" i="12"/>
  <c r="BF535" i="12"/>
  <c r="BF540" i="12"/>
  <c r="BF553" i="12"/>
  <c r="BF566" i="12"/>
  <c r="BF577" i="12"/>
  <c r="BF585" i="12"/>
  <c r="BF588" i="12"/>
  <c r="BF601" i="12"/>
  <c r="BF607" i="12"/>
  <c r="BF612" i="12"/>
  <c r="BF615" i="12"/>
  <c r="BF624" i="12"/>
  <c r="BF145" i="12"/>
  <c r="BF165" i="12"/>
  <c r="BF170" i="12"/>
  <c r="BF180" i="12"/>
  <c r="BF207" i="12"/>
  <c r="BF216" i="12"/>
  <c r="BF218" i="12"/>
  <c r="BF220" i="12"/>
  <c r="BF225" i="12"/>
  <c r="BF236" i="12"/>
  <c r="BF239" i="12"/>
  <c r="BF242" i="12"/>
  <c r="BF254" i="12"/>
  <c r="BF256" i="12"/>
  <c r="BF290" i="12"/>
  <c r="BF300" i="12"/>
  <c r="BF311" i="12"/>
  <c r="BF345" i="12"/>
  <c r="BF350" i="12"/>
  <c r="BF357" i="12"/>
  <c r="BF359" i="12"/>
  <c r="BF380" i="12"/>
  <c r="BF385" i="12"/>
  <c r="BF388" i="12"/>
  <c r="BF406" i="12"/>
  <c r="BF413" i="12"/>
  <c r="BF420" i="12"/>
  <c r="BF457" i="12"/>
  <c r="BF469" i="12"/>
  <c r="BF493" i="12"/>
  <c r="BF528" i="12"/>
  <c r="BF530" i="12"/>
  <c r="BF532" i="12"/>
  <c r="BF534" i="12"/>
  <c r="BF538" i="12"/>
  <c r="BF541" i="12"/>
  <c r="BF545" i="12"/>
  <c r="BF547" i="12"/>
  <c r="BF551" i="12"/>
  <c r="BF555" i="12"/>
  <c r="BF556" i="12"/>
  <c r="BF558" i="12"/>
  <c r="BF569" i="12"/>
  <c r="BF573" i="12"/>
  <c r="BF575" i="12"/>
  <c r="BF576" i="12"/>
  <c r="BF578" i="12"/>
  <c r="BF581" i="12"/>
  <c r="BF598" i="12"/>
  <c r="BF614" i="12"/>
  <c r="BF621" i="12"/>
  <c r="BF630" i="12"/>
  <c r="BF637" i="12"/>
  <c r="BF651" i="12"/>
  <c r="BF654" i="12"/>
  <c r="BF656" i="12"/>
  <c r="BF659" i="12"/>
  <c r="BF665" i="12"/>
  <c r="BF670" i="12"/>
  <c r="BF672" i="12"/>
  <c r="BF673" i="12"/>
  <c r="BF674" i="12"/>
  <c r="BF676" i="12"/>
  <c r="E85" i="12"/>
  <c r="J94" i="12"/>
  <c r="BF151" i="12"/>
  <c r="BF154" i="12"/>
  <c r="BF156" i="12"/>
  <c r="BF163" i="12"/>
  <c r="BF169" i="12"/>
  <c r="BF183" i="12"/>
  <c r="BF185" i="12"/>
  <c r="BF186" i="12"/>
  <c r="BF191" i="12"/>
  <c r="BF195" i="12"/>
  <c r="BF201" i="12"/>
  <c r="BF203" i="12"/>
  <c r="BF227" i="12"/>
  <c r="BF247" i="12"/>
  <c r="BF275" i="12"/>
  <c r="BF294" i="12"/>
  <c r="BF297" i="12"/>
  <c r="BF303" i="12"/>
  <c r="BF305" i="12"/>
  <c r="BF312" i="12"/>
  <c r="BF332" i="12"/>
  <c r="BF334" i="12"/>
  <c r="BF335" i="12"/>
  <c r="BF337" i="12"/>
  <c r="BF347" i="12"/>
  <c r="BF351" i="12"/>
  <c r="BF361" i="12"/>
  <c r="BF374" i="12"/>
  <c r="BF398" i="12"/>
  <c r="BF443" i="12"/>
  <c r="BF445" i="12"/>
  <c r="BF449" i="12"/>
  <c r="BF458" i="12"/>
  <c r="BF463" i="12"/>
  <c r="BF474" i="12"/>
  <c r="BF486" i="12"/>
  <c r="BF489" i="12"/>
  <c r="BF506" i="12"/>
  <c r="BF508" i="12"/>
  <c r="BF512" i="12"/>
  <c r="BF516" i="12"/>
  <c r="BF517" i="12"/>
  <c r="BF522" i="12"/>
  <c r="BF524" i="12"/>
  <c r="BF533" i="12"/>
  <c r="BF537" i="12"/>
  <c r="BF550" i="12"/>
  <c r="BF552" i="12"/>
  <c r="BF557" i="12"/>
  <c r="BF572" i="12"/>
  <c r="BF580" i="12"/>
  <c r="BF594" i="12"/>
  <c r="BF597" i="12"/>
  <c r="BF600" i="12"/>
  <c r="BF609" i="12"/>
  <c r="BF619" i="12"/>
  <c r="BF629" i="12"/>
  <c r="BF635" i="12"/>
  <c r="BF645" i="12"/>
  <c r="BF646" i="12"/>
  <c r="BF652" i="12"/>
  <c r="BF653" i="12"/>
  <c r="BF655" i="12"/>
  <c r="BF657" i="12"/>
  <c r="BF661" i="12"/>
  <c r="BF662" i="12"/>
  <c r="BF664" i="12"/>
  <c r="BF666" i="12"/>
  <c r="BF668" i="12"/>
  <c r="BF669" i="12"/>
  <c r="BF146" i="12"/>
  <c r="BF173" i="12"/>
  <c r="BF176" i="12"/>
  <c r="BF189" i="12"/>
  <c r="BF194" i="12"/>
  <c r="BF196" i="12"/>
  <c r="BF197" i="12"/>
  <c r="BF199" i="12"/>
  <c r="BF202" i="12"/>
  <c r="BF219" i="12"/>
  <c r="BF226" i="12"/>
  <c r="BF228" i="12"/>
  <c r="BF229" i="12"/>
  <c r="BF237" i="12"/>
  <c r="BF238" i="12"/>
  <c r="BF244" i="12"/>
  <c r="BF250" i="12"/>
  <c r="BF253" i="12"/>
  <c r="BF261" i="12"/>
  <c r="BF265" i="12"/>
  <c r="BF268" i="12"/>
  <c r="BF270" i="12"/>
  <c r="BF271" i="12"/>
  <c r="BF282" i="12"/>
  <c r="BF285" i="12"/>
  <c r="BF287" i="12"/>
  <c r="BF291" i="12"/>
  <c r="BF295" i="12"/>
  <c r="BF313" i="12"/>
  <c r="BF327" i="12"/>
  <c r="BF330" i="12"/>
  <c r="BF338" i="12"/>
  <c r="BF340" i="12"/>
  <c r="BF348" i="12"/>
  <c r="BF352" i="12"/>
  <c r="BF358" i="12"/>
  <c r="BF362" i="12"/>
  <c r="BF364" i="12"/>
  <c r="BF369" i="12"/>
  <c r="BF370" i="12"/>
  <c r="BF378" i="12"/>
  <c r="BF384" i="12"/>
  <c r="BF386" i="12"/>
  <c r="BF408" i="12"/>
  <c r="BF411" i="12"/>
  <c r="BF417" i="12"/>
  <c r="BF421" i="12"/>
  <c r="BF422" i="12"/>
  <c r="BF429" i="12"/>
  <c r="BF434" i="12"/>
  <c r="BF435" i="12"/>
  <c r="BF437" i="12"/>
  <c r="BF438" i="12"/>
  <c r="BF446" i="12"/>
  <c r="BF447" i="12"/>
  <c r="BF448" i="12"/>
  <c r="BF451" i="12"/>
  <c r="BF466" i="12"/>
  <c r="BF473" i="12"/>
  <c r="BF477" i="12"/>
  <c r="BF479" i="12"/>
  <c r="BF484" i="12"/>
  <c r="BF488" i="12"/>
  <c r="BF491" i="12"/>
  <c r="BF498" i="12"/>
  <c r="BF504" i="12"/>
  <c r="BF507" i="12"/>
  <c r="BF510" i="12"/>
  <c r="BF518" i="12"/>
  <c r="BF519" i="12"/>
  <c r="BF536" i="12"/>
  <c r="BF544" i="12"/>
  <c r="BF548" i="12"/>
  <c r="BF565" i="12"/>
  <c r="BF583" i="12"/>
  <c r="BF586" i="12"/>
  <c r="BF587" i="12"/>
  <c r="BF602" i="12"/>
  <c r="BF606" i="12"/>
  <c r="BF622" i="12"/>
  <c r="BF626" i="12"/>
  <c r="BF627" i="12"/>
  <c r="BF631" i="12"/>
  <c r="BF644" i="12"/>
  <c r="BF149" i="12"/>
  <c r="BF152" i="12"/>
  <c r="BF153" i="12"/>
  <c r="BF155" i="12"/>
  <c r="BF162" i="12"/>
  <c r="BF164" i="12"/>
  <c r="BF167" i="12"/>
  <c r="BF171" i="12"/>
  <c r="BF172" i="12"/>
  <c r="BF175" i="12"/>
  <c r="BF178" i="12"/>
  <c r="BF179" i="12"/>
  <c r="BF188" i="12"/>
  <c r="BF193" i="12"/>
  <c r="BF200" i="12"/>
  <c r="BF204" i="12"/>
  <c r="BF206" i="12"/>
  <c r="BF209" i="12"/>
  <c r="BF211" i="12"/>
  <c r="BF214" i="12"/>
  <c r="BF217" i="12"/>
  <c r="BF232" i="12"/>
  <c r="BF234" i="12"/>
  <c r="BF235" i="12"/>
  <c r="BF240" i="12"/>
  <c r="BF241" i="12"/>
  <c r="BF245" i="12"/>
  <c r="BF252" i="12"/>
  <c r="BF257" i="12"/>
  <c r="BF258" i="12"/>
  <c r="BF266" i="12"/>
  <c r="BF267" i="12"/>
  <c r="BF269" i="12"/>
  <c r="BF272" i="12"/>
  <c r="BF280" i="12"/>
  <c r="BF283" i="12"/>
  <c r="BF284" i="12"/>
  <c r="BF296" i="12"/>
  <c r="BF301" i="12"/>
  <c r="BF306" i="12"/>
  <c r="BF307" i="12"/>
  <c r="BF309" i="12"/>
  <c r="BF316" i="12"/>
  <c r="BF319" i="12"/>
  <c r="BF323" i="12"/>
  <c r="BF326" i="12"/>
  <c r="BF331" i="12"/>
  <c r="BF344" i="12"/>
  <c r="BF346" i="12"/>
  <c r="BF349" i="12"/>
  <c r="BF353" i="12"/>
  <c r="BF365" i="12"/>
  <c r="BF366" i="12"/>
  <c r="BF368" i="12"/>
  <c r="BF371" i="12"/>
  <c r="BF379" i="12"/>
  <c r="BF382" i="12"/>
  <c r="BF391" i="12"/>
  <c r="BF394" i="12"/>
  <c r="BF397" i="12"/>
  <c r="BF399" i="12"/>
  <c r="BF400" i="12"/>
  <c r="BF402" i="12"/>
  <c r="BF404" i="12"/>
  <c r="BF409" i="12"/>
  <c r="BF414" i="12"/>
  <c r="BF415" i="12"/>
  <c r="BF423" i="12"/>
  <c r="BF426" i="12"/>
  <c r="BF428" i="12"/>
  <c r="BF430" i="12"/>
  <c r="BF433" i="12"/>
  <c r="BF436" i="12"/>
  <c r="BF439" i="12"/>
  <c r="BF442" i="12"/>
  <c r="BF450" i="12"/>
  <c r="BF452" i="12"/>
  <c r="BF460" i="12"/>
  <c r="BF461" i="12"/>
  <c r="BF465" i="12"/>
  <c r="BF470" i="12"/>
  <c r="BF471" i="12"/>
  <c r="BF475" i="12"/>
  <c r="BF476" i="12"/>
  <c r="BF483" i="12"/>
  <c r="BF485" i="12"/>
  <c r="BF492" i="12"/>
  <c r="BF497" i="12"/>
  <c r="BF499" i="12"/>
  <c r="BF560" i="12"/>
  <c r="BF562" i="12"/>
  <c r="BF564" i="12"/>
  <c r="BF592" i="12"/>
  <c r="BF610" i="12"/>
  <c r="BF613" i="12"/>
  <c r="BF617" i="12"/>
  <c r="BF634" i="12"/>
  <c r="BF647" i="12"/>
  <c r="BF141" i="11"/>
  <c r="BF154" i="11"/>
  <c r="BF155" i="11"/>
  <c r="BF160" i="11"/>
  <c r="BF163" i="11"/>
  <c r="BF174" i="11"/>
  <c r="BF179" i="11"/>
  <c r="BF181" i="11"/>
  <c r="BF188" i="11"/>
  <c r="BF199" i="11"/>
  <c r="BF217" i="11"/>
  <c r="BF227" i="11"/>
  <c r="BF240" i="11"/>
  <c r="BF251" i="11"/>
  <c r="BF253" i="11"/>
  <c r="BF254" i="11"/>
  <c r="BF256" i="11"/>
  <c r="BF260" i="11"/>
  <c r="BF263" i="11"/>
  <c r="BF276" i="11"/>
  <c r="BF299" i="11"/>
  <c r="BF190" i="11"/>
  <c r="BF202" i="11"/>
  <c r="BF210" i="11"/>
  <c r="BF212" i="11"/>
  <c r="BF222" i="11"/>
  <c r="BF224" i="11"/>
  <c r="BF226" i="11"/>
  <c r="BF243" i="11"/>
  <c r="BF245" i="11"/>
  <c r="BF255" i="11"/>
  <c r="BF279" i="11"/>
  <c r="BF302" i="11"/>
  <c r="BF336" i="11"/>
  <c r="BF347" i="11"/>
  <c r="F133" i="11"/>
  <c r="BF149" i="11"/>
  <c r="BF153" i="11"/>
  <c r="BF158" i="11"/>
  <c r="BF170" i="11"/>
  <c r="BF175" i="11"/>
  <c r="BF177" i="11"/>
  <c r="BF183" i="11"/>
  <c r="BF197" i="11"/>
  <c r="BF223" i="11"/>
  <c r="BF231" i="11"/>
  <c r="BF246" i="11"/>
  <c r="BF248" i="11"/>
  <c r="BF250" i="11"/>
  <c r="BF268" i="11"/>
  <c r="BF274" i="11"/>
  <c r="BF284" i="11"/>
  <c r="BF289" i="11"/>
  <c r="BF293" i="11"/>
  <c r="BF295" i="11"/>
  <c r="BF314" i="11"/>
  <c r="BF317" i="11"/>
  <c r="BF330" i="11"/>
  <c r="BF333" i="11"/>
  <c r="J543" i="10"/>
  <c r="J114" i="10" s="1"/>
  <c r="BF150" i="11"/>
  <c r="BF152" i="11"/>
  <c r="BF162" i="11"/>
  <c r="BF164" i="11"/>
  <c r="BF167" i="11"/>
  <c r="BF171" i="11"/>
  <c r="BF178" i="11"/>
  <c r="BF184" i="11"/>
  <c r="BF185" i="11"/>
  <c r="BF189" i="11"/>
  <c r="BF193" i="11"/>
  <c r="BF201" i="11"/>
  <c r="BF207" i="11"/>
  <c r="BF209" i="11"/>
  <c r="BF215" i="11"/>
  <c r="BF218" i="11"/>
  <c r="BF220" i="11"/>
  <c r="BF225" i="11"/>
  <c r="BF229" i="11"/>
  <c r="BF234" i="11"/>
  <c r="BF237" i="11"/>
  <c r="BF241" i="11"/>
  <c r="BF258" i="11"/>
  <c r="BF265" i="11"/>
  <c r="BF269" i="11"/>
  <c r="BF272" i="11"/>
  <c r="BF280" i="11"/>
  <c r="BF285" i="11"/>
  <c r="BF291" i="11"/>
  <c r="BF294" i="11"/>
  <c r="BF297" i="11"/>
  <c r="BF298" i="11"/>
  <c r="BF303" i="11"/>
  <c r="BF306" i="11"/>
  <c r="BF308" i="11"/>
  <c r="BF318" i="11"/>
  <c r="BF320" i="11"/>
  <c r="BF322" i="11"/>
  <c r="BF324" i="11"/>
  <c r="BF326" i="11"/>
  <c r="BF329" i="11"/>
  <c r="BF334" i="11"/>
  <c r="BF337" i="11"/>
  <c r="BF339" i="11"/>
  <c r="BF346" i="11"/>
  <c r="BF352" i="11"/>
  <c r="BF362" i="11"/>
  <c r="BF370" i="11"/>
  <c r="BF371" i="11"/>
  <c r="J133" i="11"/>
  <c r="BF143" i="11"/>
  <c r="BF159" i="11"/>
  <c r="BF173" i="11"/>
  <c r="BF230" i="11"/>
  <c r="BF233" i="11"/>
  <c r="BF247" i="11"/>
  <c r="BF261" i="11"/>
  <c r="BF271" i="11"/>
  <c r="BF278" i="11"/>
  <c r="BF287" i="11"/>
  <c r="BF304" i="11"/>
  <c r="BF316" i="11"/>
  <c r="BF327" i="11"/>
  <c r="BF338" i="11"/>
  <c r="BF341" i="11"/>
  <c r="BF342" i="11"/>
  <c r="BF345" i="11"/>
  <c r="BF348" i="11"/>
  <c r="BF357" i="11"/>
  <c r="BF358" i="11"/>
  <c r="BF361" i="11"/>
  <c r="BF363" i="11"/>
  <c r="BF364" i="11"/>
  <c r="J155" i="10"/>
  <c r="J101" i="10" s="1"/>
  <c r="J91" i="11"/>
  <c r="BF140" i="11"/>
  <c r="BF145" i="11"/>
  <c r="BF147" i="11"/>
  <c r="BF151" i="11"/>
  <c r="BF156" i="11"/>
  <c r="BF172" i="11"/>
  <c r="BF182" i="11"/>
  <c r="BF186" i="11"/>
  <c r="BF187" i="11"/>
  <c r="BF204" i="11"/>
  <c r="BF214" i="11"/>
  <c r="BF219" i="11"/>
  <c r="BF228" i="11"/>
  <c r="BF232" i="11"/>
  <c r="BF239" i="11"/>
  <c r="BF244" i="11"/>
  <c r="BF252" i="11"/>
  <c r="BF257" i="11"/>
  <c r="BF264" i="11"/>
  <c r="BF275" i="11"/>
  <c r="BF286" i="11"/>
  <c r="BF288" i="11"/>
  <c r="BF296" i="11"/>
  <c r="BF300" i="11"/>
  <c r="BF301" i="11"/>
  <c r="BF307" i="11"/>
  <c r="BF310" i="11"/>
  <c r="BF311" i="11"/>
  <c r="BF312" i="11"/>
  <c r="BF315" i="11"/>
  <c r="BF319" i="11"/>
  <c r="BF321" i="11"/>
  <c r="BF325" i="11"/>
  <c r="BF328" i="11"/>
  <c r="BF340" i="11"/>
  <c r="BF343" i="11"/>
  <c r="BF351" i="11"/>
  <c r="BF367" i="11"/>
  <c r="BF368" i="11"/>
  <c r="BF372" i="11"/>
  <c r="BF139" i="11"/>
  <c r="BF194" i="11"/>
  <c r="BF196" i="11"/>
  <c r="BF203" i="11"/>
  <c r="BF205" i="11"/>
  <c r="BF213" i="11"/>
  <c r="BF221" i="11"/>
  <c r="BF249" i="11"/>
  <c r="BF262" i="11"/>
  <c r="BF282" i="11"/>
  <c r="BF292" i="11"/>
  <c r="BF323" i="11"/>
  <c r="BF350" i="11"/>
  <c r="BF355" i="11"/>
  <c r="BF356" i="11"/>
  <c r="BF359" i="11"/>
  <c r="BF373" i="11"/>
  <c r="BF374" i="11"/>
  <c r="E85" i="11"/>
  <c r="J93" i="11"/>
  <c r="BF142" i="11"/>
  <c r="BF144" i="11"/>
  <c r="BF146" i="11"/>
  <c r="BF148" i="11"/>
  <c r="BF157" i="11"/>
  <c r="BF166" i="11"/>
  <c r="BF169" i="11"/>
  <c r="BF176" i="11"/>
  <c r="BF180" i="11"/>
  <c r="BF191" i="11"/>
  <c r="BF192" i="11"/>
  <c r="BF195" i="11"/>
  <c r="BF198" i="11"/>
  <c r="BF200" i="11"/>
  <c r="BF206" i="11"/>
  <c r="BF208" i="11"/>
  <c r="BF211" i="11"/>
  <c r="BF235" i="11"/>
  <c r="BF238" i="11"/>
  <c r="BF242" i="11"/>
  <c r="BF259" i="11"/>
  <c r="BF266" i="11"/>
  <c r="BF267" i="11"/>
  <c r="BF270" i="11"/>
  <c r="BF273" i="11"/>
  <c r="BF277" i="11"/>
  <c r="BF281" i="11"/>
  <c r="BF290" i="11"/>
  <c r="BF305" i="11"/>
  <c r="BF309" i="11"/>
  <c r="BF313" i="11"/>
  <c r="BF332" i="11"/>
  <c r="BF344" i="11"/>
  <c r="BF349" i="11"/>
  <c r="BF366" i="11"/>
  <c r="E85" i="10"/>
  <c r="J94" i="10"/>
  <c r="BF159" i="10"/>
  <c r="BF160" i="10"/>
  <c r="BF165" i="10"/>
  <c r="BF173" i="10"/>
  <c r="BF175" i="10"/>
  <c r="BF179" i="10"/>
  <c r="BF188" i="10"/>
  <c r="BF196" i="10"/>
  <c r="BF197" i="10"/>
  <c r="BF198" i="10"/>
  <c r="BF207" i="10"/>
  <c r="BF208" i="10"/>
  <c r="BF209" i="10"/>
  <c r="BF215" i="10"/>
  <c r="BF219" i="10"/>
  <c r="BF225" i="10"/>
  <c r="BF228" i="10"/>
  <c r="BF229" i="10"/>
  <c r="BF233" i="10"/>
  <c r="BF235" i="10"/>
  <c r="BF236" i="10"/>
  <c r="BF239" i="10"/>
  <c r="BF240" i="10"/>
  <c r="BF244" i="10"/>
  <c r="BF245" i="10"/>
  <c r="BF250" i="10"/>
  <c r="BF251" i="10"/>
  <c r="BF257" i="10"/>
  <c r="BF261" i="10"/>
  <c r="BF279" i="10"/>
  <c r="BF283" i="10"/>
  <c r="BF287" i="10"/>
  <c r="BF290" i="10"/>
  <c r="BF292" i="10"/>
  <c r="BF295" i="10"/>
  <c r="BF297" i="10"/>
  <c r="BF298" i="10"/>
  <c r="BF300" i="10"/>
  <c r="BF316" i="10"/>
  <c r="BF319" i="10"/>
  <c r="BF323" i="10"/>
  <c r="BF327" i="10"/>
  <c r="BF330" i="10"/>
  <c r="BF331" i="10"/>
  <c r="BF332" i="10"/>
  <c r="BF337" i="10"/>
  <c r="BF339" i="10"/>
  <c r="BF347" i="10"/>
  <c r="BF349" i="10"/>
  <c r="BF355" i="10"/>
  <c r="BF359" i="10"/>
  <c r="BF366" i="10"/>
  <c r="BF368" i="10"/>
  <c r="BF373" i="10"/>
  <c r="BF381" i="10"/>
  <c r="BF382" i="10"/>
  <c r="BF384" i="10"/>
  <c r="BF388" i="10"/>
  <c r="BF397" i="10"/>
  <c r="BF399" i="10"/>
  <c r="BF402" i="10"/>
  <c r="BF406" i="10"/>
  <c r="BF411" i="10"/>
  <c r="BF414" i="10"/>
  <c r="BF427" i="10"/>
  <c r="BF434" i="10"/>
  <c r="BF435" i="10"/>
  <c r="BF441" i="10"/>
  <c r="BF443" i="10"/>
  <c r="BF459" i="10"/>
  <c r="BF460" i="10"/>
  <c r="BF462" i="10"/>
  <c r="BF469" i="10"/>
  <c r="BF473" i="10"/>
  <c r="BF482" i="10"/>
  <c r="BF483" i="10"/>
  <c r="BF505" i="10"/>
  <c r="BF507" i="10"/>
  <c r="BF512" i="10"/>
  <c r="BF522" i="10"/>
  <c r="BF523" i="10"/>
  <c r="BF526" i="10"/>
  <c r="BF527" i="10"/>
  <c r="BF532" i="10"/>
  <c r="BF538" i="10"/>
  <c r="BF544" i="10"/>
  <c r="BF546" i="10"/>
  <c r="BF548" i="10"/>
  <c r="BF557" i="10"/>
  <c r="BF561" i="10"/>
  <c r="BF562" i="10"/>
  <c r="BF565" i="10"/>
  <c r="BF575" i="10"/>
  <c r="BF582" i="10"/>
  <c r="BF589" i="10"/>
  <c r="BF590" i="10"/>
  <c r="BF597" i="10"/>
  <c r="BF599" i="10"/>
  <c r="BF602" i="10"/>
  <c r="BF605" i="10"/>
  <c r="BF640" i="10"/>
  <c r="BF647" i="10"/>
  <c r="BF652" i="10"/>
  <c r="BF655" i="10"/>
  <c r="BF659" i="10"/>
  <c r="BF662" i="10"/>
  <c r="BF665" i="10"/>
  <c r="BF681" i="10"/>
  <c r="BF683" i="10"/>
  <c r="BF693" i="10"/>
  <c r="BF697" i="10"/>
  <c r="BF704" i="10"/>
  <c r="BF711" i="10"/>
  <c r="BF715" i="10"/>
  <c r="BF721" i="10"/>
  <c r="BF722" i="10"/>
  <c r="BF726" i="10"/>
  <c r="BF727" i="10"/>
  <c r="BF742" i="10"/>
  <c r="BF744" i="10"/>
  <c r="BF745" i="10"/>
  <c r="BF765" i="10"/>
  <c r="BF766" i="10"/>
  <c r="BF770" i="10"/>
  <c r="BF774" i="10"/>
  <c r="BF777" i="10"/>
  <c r="BF780" i="10"/>
  <c r="BF784" i="10"/>
  <c r="BF786" i="10"/>
  <c r="BF787" i="10"/>
  <c r="BF795" i="10"/>
  <c r="BF797" i="10"/>
  <c r="BF798" i="10"/>
  <c r="BF804" i="10"/>
  <c r="BF811" i="10"/>
  <c r="BF812" i="10"/>
  <c r="BF813" i="10"/>
  <c r="BF814" i="10"/>
  <c r="BF815" i="10"/>
  <c r="BF817" i="10"/>
  <c r="BF818" i="10"/>
  <c r="BF819" i="10"/>
  <c r="BF820" i="10"/>
  <c r="BF821" i="10"/>
  <c r="BF822" i="10"/>
  <c r="BF823" i="10"/>
  <c r="J148" i="10"/>
  <c r="BF168" i="10"/>
  <c r="BF182" i="10"/>
  <c r="BF184" i="10"/>
  <c r="BF211" i="10"/>
  <c r="BF227" i="10"/>
  <c r="BF241" i="10"/>
  <c r="BF252" i="10"/>
  <c r="BF270" i="10"/>
  <c r="BF275" i="10"/>
  <c r="BF281" i="10"/>
  <c r="BF318" i="10"/>
  <c r="BF389" i="10"/>
  <c r="BF410" i="10"/>
  <c r="BF424" i="10"/>
  <c r="BF496" i="10"/>
  <c r="BF503" i="10"/>
  <c r="BF516" i="10"/>
  <c r="BF534" i="10"/>
  <c r="BF536" i="10"/>
  <c r="BF558" i="10"/>
  <c r="BF581" i="10"/>
  <c r="BF583" i="10"/>
  <c r="BF629" i="10"/>
  <c r="BF633" i="10"/>
  <c r="BF639" i="10"/>
  <c r="BF654" i="10"/>
  <c r="BF672" i="10"/>
  <c r="BF684" i="10"/>
  <c r="BF689" i="10"/>
  <c r="BF701" i="10"/>
  <c r="BF723" i="10"/>
  <c r="BF725" i="10"/>
  <c r="BF734" i="10"/>
  <c r="BF735" i="10"/>
  <c r="BF743" i="10"/>
  <c r="BF749" i="10"/>
  <c r="BF755" i="10"/>
  <c r="BF760" i="10"/>
  <c r="BF769" i="10"/>
  <c r="BF775" i="10"/>
  <c r="BF782" i="10"/>
  <c r="BF785" i="10"/>
  <c r="BF790" i="10"/>
  <c r="BF792" i="10"/>
  <c r="BF794" i="10"/>
  <c r="BF796" i="10"/>
  <c r="BF800" i="10"/>
  <c r="BF802" i="10"/>
  <c r="BF803" i="10"/>
  <c r="BF805" i="10"/>
  <c r="BF806" i="10"/>
  <c r="BF807" i="10"/>
  <c r="J142" i="9"/>
  <c r="J100" i="9" s="1"/>
  <c r="J91" i="10"/>
  <c r="BF156" i="10"/>
  <c r="BF162" i="10"/>
  <c r="BF166" i="10"/>
  <c r="BF172" i="10"/>
  <c r="BF178" i="10"/>
  <c r="BF180" i="10"/>
  <c r="BF186" i="10"/>
  <c r="BF191" i="10"/>
  <c r="BF195" i="10"/>
  <c r="BF201" i="10"/>
  <c r="BF206" i="10"/>
  <c r="BF246" i="10"/>
  <c r="BF259" i="10"/>
  <c r="BF307" i="10"/>
  <c r="BF336" i="10"/>
  <c r="BF351" i="10"/>
  <c r="BF361" i="10"/>
  <c r="BF390" i="10"/>
  <c r="BF405" i="10"/>
  <c r="BF431" i="10"/>
  <c r="BF433" i="10"/>
  <c r="BF437" i="10"/>
  <c r="BF447" i="10"/>
  <c r="BF450" i="10"/>
  <c r="BF471" i="10"/>
  <c r="BF477" i="10"/>
  <c r="BF504" i="10"/>
  <c r="BF517" i="10"/>
  <c r="BF545" i="10"/>
  <c r="BF553" i="10"/>
  <c r="BF556" i="10"/>
  <c r="BF559" i="10"/>
  <c r="BF568" i="10"/>
  <c r="BF573" i="10"/>
  <c r="BF576" i="10"/>
  <c r="BF591" i="10"/>
  <c r="BF595" i="10"/>
  <c r="BF610" i="10"/>
  <c r="BF612" i="10"/>
  <c r="BF619" i="10"/>
  <c r="BF631" i="10"/>
  <c r="BF646" i="10"/>
  <c r="BF663" i="10"/>
  <c r="BF666" i="10"/>
  <c r="BF676" i="10"/>
  <c r="BF680" i="10"/>
  <c r="BF700" i="10"/>
  <c r="BF706" i="10"/>
  <c r="BF748" i="10"/>
  <c r="BF756" i="10"/>
  <c r="BF764" i="10"/>
  <c r="F94" i="10"/>
  <c r="BF158" i="10"/>
  <c r="BF161" i="10"/>
  <c r="BF171" i="10"/>
  <c r="BF176" i="10"/>
  <c r="BF183" i="10"/>
  <c r="BF193" i="10"/>
  <c r="BF212" i="10"/>
  <c r="BF231" i="10"/>
  <c r="BF232" i="10"/>
  <c r="BF254" i="10"/>
  <c r="BF266" i="10"/>
  <c r="BF268" i="10"/>
  <c r="BF277" i="10"/>
  <c r="BF294" i="10"/>
  <c r="BF299" i="10"/>
  <c r="BF304" i="10"/>
  <c r="BF305" i="10"/>
  <c r="BF310" i="10"/>
  <c r="BF311" i="10"/>
  <c r="BF314" i="10"/>
  <c r="BF338" i="10"/>
  <c r="BF342" i="10"/>
  <c r="BF357" i="10"/>
  <c r="BF374" i="10"/>
  <c r="BF393" i="10"/>
  <c r="BF403" i="10"/>
  <c r="BF404" i="10"/>
  <c r="BF407" i="10"/>
  <c r="BF409" i="10"/>
  <c r="BF426" i="10"/>
  <c r="BF429" i="10"/>
  <c r="BF457" i="10"/>
  <c r="BF481" i="10"/>
  <c r="BF492" i="10"/>
  <c r="BF497" i="10"/>
  <c r="BF506" i="10"/>
  <c r="BF508" i="10"/>
  <c r="BF513" i="10"/>
  <c r="BF514" i="10"/>
  <c r="BF520" i="10"/>
  <c r="BF524" i="10"/>
  <c r="BF528" i="10"/>
  <c r="BF529" i="10"/>
  <c r="BF539" i="10"/>
  <c r="BF541" i="10"/>
  <c r="BF547" i="10"/>
  <c r="BF551" i="10"/>
  <c r="BF563" i="10"/>
  <c r="BF586" i="10"/>
  <c r="BF592" i="10"/>
  <c r="BF593" i="10"/>
  <c r="BF598" i="10"/>
  <c r="BF600" i="10"/>
  <c r="BF604" i="10"/>
  <c r="BF608" i="10"/>
  <c r="BF609" i="10"/>
  <c r="BF611" i="10"/>
  <c r="BF614" i="10"/>
  <c r="BF623" i="10"/>
  <c r="BF630" i="10"/>
  <c r="BF636" i="10"/>
  <c r="BF638" i="10"/>
  <c r="BF644" i="10"/>
  <c r="BF649" i="10"/>
  <c r="BF651" i="10"/>
  <c r="BF657" i="10"/>
  <c r="BF658" i="10"/>
  <c r="BF660" i="10"/>
  <c r="BF668" i="10"/>
  <c r="BF687" i="10"/>
  <c r="BF694" i="10"/>
  <c r="BF699" i="10"/>
  <c r="BF708" i="10"/>
  <c r="BF710" i="10"/>
  <c r="BF714" i="10"/>
  <c r="BF716" i="10"/>
  <c r="BF719" i="10"/>
  <c r="BF729" i="10"/>
  <c r="BF750" i="10"/>
  <c r="BF752" i="10"/>
  <c r="BF758" i="10"/>
  <c r="BF759" i="10"/>
  <c r="BF772" i="10"/>
  <c r="BF781" i="10"/>
  <c r="BF799" i="10"/>
  <c r="BF801" i="10"/>
  <c r="BF157" i="10"/>
  <c r="BF169" i="10"/>
  <c r="BF217" i="10"/>
  <c r="BF218" i="10"/>
  <c r="BF220" i="10"/>
  <c r="BF223" i="10"/>
  <c r="BF226" i="10"/>
  <c r="BF238" i="10"/>
  <c r="BF243" i="10"/>
  <c r="BF249" i="10"/>
  <c r="BF253" i="10"/>
  <c r="BF255" i="10"/>
  <c r="BF258" i="10"/>
  <c r="BF262" i="10"/>
  <c r="BF263" i="10"/>
  <c r="BF269" i="10"/>
  <c r="BF271" i="10"/>
  <c r="BF272" i="10"/>
  <c r="BF284" i="10"/>
  <c r="BF286" i="10"/>
  <c r="BF296" i="10"/>
  <c r="BF302" i="10"/>
  <c r="BF303" i="10"/>
  <c r="BF306" i="10"/>
  <c r="BF313" i="10"/>
  <c r="BF317" i="10"/>
  <c r="BF320" i="10"/>
  <c r="BF341" i="10"/>
  <c r="BF344" i="10"/>
  <c r="BF352" i="10"/>
  <c r="BF358" i="10"/>
  <c r="BF364" i="10"/>
  <c r="BF369" i="10"/>
  <c r="BF371" i="10"/>
  <c r="BF376" i="10"/>
  <c r="BF385" i="10"/>
  <c r="BF387" i="10"/>
  <c r="BF391" i="10"/>
  <c r="BF396" i="10"/>
  <c r="BF398" i="10"/>
  <c r="BF408" i="10"/>
  <c r="BF439" i="10"/>
  <c r="BF446" i="10"/>
  <c r="BF448" i="10"/>
  <c r="BF449" i="10"/>
  <c r="BF451" i="10"/>
  <c r="BF454" i="10"/>
  <c r="BF456" i="10"/>
  <c r="BF463" i="10"/>
  <c r="BF467" i="10"/>
  <c r="BF468" i="10"/>
  <c r="BF474" i="10"/>
  <c r="BF475" i="10"/>
  <c r="BF479" i="10"/>
  <c r="BF484" i="10"/>
  <c r="BF487" i="10"/>
  <c r="BF510" i="10"/>
  <c r="BF521" i="10"/>
  <c r="BF550" i="10"/>
  <c r="BF552" i="10"/>
  <c r="BF564" i="10"/>
  <c r="BF570" i="10"/>
  <c r="BF572" i="10"/>
  <c r="BF577" i="10"/>
  <c r="BF580" i="10"/>
  <c r="BF585" i="10"/>
  <c r="BF588" i="10"/>
  <c r="BF594" i="10"/>
  <c r="BF596" i="10"/>
  <c r="BF613" i="10"/>
  <c r="BF615" i="10"/>
  <c r="BF618" i="10"/>
  <c r="BF620" i="10"/>
  <c r="BF621" i="10"/>
  <c r="BF622" i="10"/>
  <c r="BF628" i="10"/>
  <c r="BF635" i="10"/>
  <c r="BF642" i="10"/>
  <c r="BF648" i="10"/>
  <c r="BF664" i="10"/>
  <c r="BF670" i="10"/>
  <c r="BF674" i="10"/>
  <c r="BF675" i="10"/>
  <c r="BF682" i="10"/>
  <c r="BF686" i="10"/>
  <c r="BF695" i="10"/>
  <c r="BF707" i="10"/>
  <c r="BF717" i="10"/>
  <c r="BF720" i="10"/>
  <c r="BF746" i="10"/>
  <c r="BF757" i="10"/>
  <c r="BF761" i="10"/>
  <c r="BF164" i="10"/>
  <c r="BF167" i="10"/>
  <c r="BF170" i="10"/>
  <c r="BF185" i="10"/>
  <c r="BF187" i="10"/>
  <c r="BF190" i="10"/>
  <c r="BF192" i="10"/>
  <c r="BF199" i="10"/>
  <c r="BF200" i="10"/>
  <c r="BF202" i="10"/>
  <c r="BF205" i="10"/>
  <c r="BF213" i="10"/>
  <c r="BF214" i="10"/>
  <c r="BF234" i="10"/>
  <c r="BF273" i="10"/>
  <c r="BF289" i="10"/>
  <c r="BF293" i="10"/>
  <c r="BF312" i="10"/>
  <c r="BF322" i="10"/>
  <c r="BF324" i="10"/>
  <c r="BF326" i="10"/>
  <c r="BF365" i="10"/>
  <c r="BF375" i="10"/>
  <c r="BF401" i="10"/>
  <c r="BF420" i="10"/>
  <c r="BF423" i="10"/>
  <c r="BF444" i="10"/>
  <c r="BF453" i="10"/>
  <c r="BF464" i="10"/>
  <c r="BF466" i="10"/>
  <c r="BF491" i="10"/>
  <c r="BF499" i="10"/>
  <c r="BF540" i="10"/>
  <c r="BF569" i="10"/>
  <c r="BF601" i="10"/>
  <c r="BF650" i="10"/>
  <c r="BF678" i="10"/>
  <c r="BF685" i="10"/>
  <c r="BF690" i="10"/>
  <c r="BF692" i="10"/>
  <c r="BF709" i="10"/>
  <c r="BF712" i="10"/>
  <c r="BF728" i="10"/>
  <c r="BF732" i="10"/>
  <c r="BF733" i="10"/>
  <c r="BF736" i="10"/>
  <c r="BF737" i="10"/>
  <c r="BF738" i="10"/>
  <c r="BF739" i="10"/>
  <c r="BF741" i="10"/>
  <c r="BF747" i="10"/>
  <c r="BF753" i="10"/>
  <c r="BF767" i="10"/>
  <c r="BF768" i="10"/>
  <c r="BF771" i="10"/>
  <c r="BF773" i="10"/>
  <c r="BF778" i="10"/>
  <c r="BF783" i="10"/>
  <c r="BF788" i="10"/>
  <c r="BF789" i="10"/>
  <c r="BF791" i="10"/>
  <c r="BF793" i="10"/>
  <c r="BF808" i="10"/>
  <c r="BF809" i="10"/>
  <c r="BF810" i="10"/>
  <c r="BF163" i="10"/>
  <c r="BF174" i="10"/>
  <c r="BF181" i="10"/>
  <c r="BF189" i="10"/>
  <c r="BF204" i="10"/>
  <c r="BF216" i="10"/>
  <c r="BF221" i="10"/>
  <c r="BF222" i="10"/>
  <c r="BF224" i="10"/>
  <c r="BF237" i="10"/>
  <c r="BF247" i="10"/>
  <c r="BF248" i="10"/>
  <c r="BF256" i="10"/>
  <c r="BF264" i="10"/>
  <c r="BF265" i="10"/>
  <c r="BF274" i="10"/>
  <c r="BF276" i="10"/>
  <c r="BF285" i="10"/>
  <c r="BF288" i="10"/>
  <c r="BF291" i="10"/>
  <c r="BF308" i="10"/>
  <c r="BF315" i="10"/>
  <c r="BF321" i="10"/>
  <c r="BF325" i="10"/>
  <c r="BF333" i="10"/>
  <c r="BF335" i="10"/>
  <c r="BF343" i="10"/>
  <c r="BF345" i="10"/>
  <c r="BF346" i="10"/>
  <c r="BF353" i="10"/>
  <c r="BF354" i="10"/>
  <c r="BF356" i="10"/>
  <c r="BF362" i="10"/>
  <c r="BF363" i="10"/>
  <c r="BF367" i="10"/>
  <c r="BF377" i="10"/>
  <c r="BF378" i="10"/>
  <c r="BF380" i="10"/>
  <c r="BF383" i="10"/>
  <c r="BF392" i="10"/>
  <c r="BF394" i="10"/>
  <c r="BF395" i="10"/>
  <c r="BF400" i="10"/>
  <c r="BF412" i="10"/>
  <c r="BF413" i="10"/>
  <c r="BF417" i="10"/>
  <c r="BF419" i="10"/>
  <c r="BF421" i="10"/>
  <c r="BF422" i="10"/>
  <c r="BF425" i="10"/>
  <c r="BF428" i="10"/>
  <c r="BF432" i="10"/>
  <c r="BF436" i="10"/>
  <c r="BF438" i="10"/>
  <c r="BF440" i="10"/>
  <c r="BF442" i="10"/>
  <c r="BF445" i="10"/>
  <c r="BF452" i="10"/>
  <c r="BF461" i="10"/>
  <c r="BF470" i="10"/>
  <c r="BF478" i="10"/>
  <c r="BF486" i="10"/>
  <c r="BF488" i="10"/>
  <c r="BF489" i="10"/>
  <c r="BF493" i="10"/>
  <c r="BF495" i="10"/>
  <c r="BF498" i="10"/>
  <c r="BF501" i="10"/>
  <c r="BF502" i="10"/>
  <c r="BF509" i="10"/>
  <c r="BF515" i="10"/>
  <c r="BF518" i="10"/>
  <c r="BF525" i="10"/>
  <c r="BF530" i="10"/>
  <c r="BF531" i="10"/>
  <c r="BF533" i="10"/>
  <c r="BF549" i="10"/>
  <c r="BF554" i="10"/>
  <c r="BF555" i="10"/>
  <c r="BF567" i="10"/>
  <c r="BF571" i="10"/>
  <c r="BF574" i="10"/>
  <c r="BF579" i="10"/>
  <c r="BF584" i="10"/>
  <c r="BF607" i="10"/>
  <c r="BF616" i="10"/>
  <c r="BF617" i="10"/>
  <c r="BF625" i="10"/>
  <c r="BF632" i="10"/>
  <c r="BF634" i="10"/>
  <c r="BF637" i="10"/>
  <c r="BF645" i="10"/>
  <c r="BF669" i="10"/>
  <c r="BF673" i="10"/>
  <c r="BF677" i="10"/>
  <c r="BF691" i="10"/>
  <c r="BF702" i="10"/>
  <c r="BF705" i="10"/>
  <c r="BF713" i="10"/>
  <c r="BF754" i="10"/>
  <c r="BF177" i="10"/>
  <c r="BF194" i="10"/>
  <c r="BF203" i="10"/>
  <c r="BF230" i="10"/>
  <c r="BF242" i="10"/>
  <c r="BF260" i="10"/>
  <c r="BF267" i="10"/>
  <c r="BF278" i="10"/>
  <c r="BF282" i="10"/>
  <c r="BF301" i="10"/>
  <c r="BF309" i="10"/>
  <c r="BF329" i="10"/>
  <c r="BF334" i="10"/>
  <c r="BF340" i="10"/>
  <c r="BF348" i="10"/>
  <c r="BF360" i="10"/>
  <c r="BF370" i="10"/>
  <c r="BF372" i="10"/>
  <c r="BF386" i="10"/>
  <c r="BF415" i="10"/>
  <c r="BF418" i="10"/>
  <c r="BF455" i="10"/>
  <c r="BF465" i="10"/>
  <c r="BF472" i="10"/>
  <c r="BF476" i="10"/>
  <c r="BF480" i="10"/>
  <c r="BF490" i="10"/>
  <c r="BF494" i="10"/>
  <c r="BF511" i="10"/>
  <c r="BF519" i="10"/>
  <c r="BF535" i="10"/>
  <c r="BF560" i="10"/>
  <c r="BF578" i="10"/>
  <c r="BF603" i="10"/>
  <c r="BF624" i="10"/>
  <c r="BF627" i="10"/>
  <c r="BF641" i="10"/>
  <c r="BF653" i="10"/>
  <c r="BF656" i="10"/>
  <c r="BF667" i="10"/>
  <c r="BF671" i="10"/>
  <c r="BF688" i="10"/>
  <c r="BF698" i="10"/>
  <c r="BF703" i="10"/>
  <c r="BF724" i="10"/>
  <c r="BF740" i="10"/>
  <c r="BF751" i="10"/>
  <c r="BF762" i="10"/>
  <c r="E128" i="9"/>
  <c r="J134" i="9"/>
  <c r="J137" i="9"/>
  <c r="BF148" i="9"/>
  <c r="BF151" i="9"/>
  <c r="BF152" i="9"/>
  <c r="BF155" i="9"/>
  <c r="BF157" i="9"/>
  <c r="BF158" i="9"/>
  <c r="BF163" i="9"/>
  <c r="BF165" i="9"/>
  <c r="BF166" i="9"/>
  <c r="BF169" i="9"/>
  <c r="BF170" i="9"/>
  <c r="BF178" i="9"/>
  <c r="BF184" i="9"/>
  <c r="BF185" i="9"/>
  <c r="BF202" i="9"/>
  <c r="BF205" i="9"/>
  <c r="BF207" i="9"/>
  <c r="BF215" i="9"/>
  <c r="BF219" i="9"/>
  <c r="BF220" i="9"/>
  <c r="BF224" i="9"/>
  <c r="BF235" i="9"/>
  <c r="BF237" i="9"/>
  <c r="BF240" i="9"/>
  <c r="BF241" i="9"/>
  <c r="BF243" i="9"/>
  <c r="BF245" i="9"/>
  <c r="BF249" i="9"/>
  <c r="BF252" i="9"/>
  <c r="BF255" i="9"/>
  <c r="BF257" i="9"/>
  <c r="BF262" i="9"/>
  <c r="BF267" i="9"/>
  <c r="BF270" i="9"/>
  <c r="BF280" i="9"/>
  <c r="BF283" i="9"/>
  <c r="BF323" i="9"/>
  <c r="BF325" i="9"/>
  <c r="BF335" i="9"/>
  <c r="BF347" i="9"/>
  <c r="BF356" i="9"/>
  <c r="BF381" i="9"/>
  <c r="BF404" i="9"/>
  <c r="BF416" i="9"/>
  <c r="BF442" i="9"/>
  <c r="BF453" i="9"/>
  <c r="BF458" i="9"/>
  <c r="BF460" i="9"/>
  <c r="BF462" i="9"/>
  <c r="BF469" i="9"/>
  <c r="BF473" i="9"/>
  <c r="BF478" i="9"/>
  <c r="J136" i="9"/>
  <c r="BF143" i="9"/>
  <c r="BF144" i="9"/>
  <c r="BF146" i="9"/>
  <c r="BF150" i="9"/>
  <c r="BF153" i="9"/>
  <c r="BF159" i="9"/>
  <c r="BF175" i="9"/>
  <c r="BF176" i="9"/>
  <c r="BF179" i="9"/>
  <c r="BF180" i="9"/>
  <c r="BF181" i="9"/>
  <c r="BF189" i="9"/>
  <c r="BF191" i="9"/>
  <c r="BF194" i="9"/>
  <c r="BF200" i="9"/>
  <c r="BF204" i="9"/>
  <c r="BF211" i="9"/>
  <c r="BF218" i="9"/>
  <c r="BF246" i="9"/>
  <c r="BF253" i="9"/>
  <c r="BF269" i="9"/>
  <c r="BF272" i="9"/>
  <c r="BF273" i="9"/>
  <c r="BF287" i="9"/>
  <c r="BF294" i="9"/>
  <c r="BF296" i="9"/>
  <c r="BF299" i="9"/>
  <c r="BF301" i="9"/>
  <c r="BF304" i="9"/>
  <c r="BF305" i="9"/>
  <c r="BF310" i="9"/>
  <c r="BF317" i="9"/>
  <c r="BF328" i="9"/>
  <c r="BF331" i="9"/>
  <c r="BF334" i="9"/>
  <c r="BF338" i="9"/>
  <c r="BF343" i="9"/>
  <c r="BF346" i="9"/>
  <c r="BF348" i="9"/>
  <c r="BF350" i="9"/>
  <c r="BF353" i="9"/>
  <c r="BF387" i="9"/>
  <c r="BF389" i="9"/>
  <c r="BF397" i="9"/>
  <c r="BF413" i="9"/>
  <c r="BF415" i="9"/>
  <c r="BF419" i="9"/>
  <c r="BF426" i="9"/>
  <c r="BF427" i="9"/>
  <c r="BF430" i="9"/>
  <c r="BF434" i="9"/>
  <c r="BF436" i="9"/>
  <c r="BF452" i="9"/>
  <c r="BF454" i="9"/>
  <c r="BF457" i="9"/>
  <c r="BF461" i="9"/>
  <c r="BF465" i="9"/>
  <c r="BF467" i="9"/>
  <c r="BF470" i="9"/>
  <c r="BF474" i="9"/>
  <c r="BF476" i="9"/>
  <c r="BF481" i="9"/>
  <c r="BF483" i="9"/>
  <c r="BF484" i="9"/>
  <c r="BF485" i="9"/>
  <c r="BF486" i="9"/>
  <c r="BF490" i="9"/>
  <c r="BF493" i="9"/>
  <c r="BF494" i="9"/>
  <c r="BF188" i="9"/>
  <c r="BF197" i="9"/>
  <c r="BF201" i="9"/>
  <c r="BF203" i="9"/>
  <c r="BF210" i="9"/>
  <c r="BF213" i="9"/>
  <c r="BF222" i="9"/>
  <c r="BF228" i="9"/>
  <c r="BF236" i="9"/>
  <c r="BF244" i="9"/>
  <c r="BF275" i="9"/>
  <c r="BF276" i="9"/>
  <c r="BF281" i="9"/>
  <c r="BF284" i="9"/>
  <c r="BF285" i="9"/>
  <c r="BF289" i="9"/>
  <c r="BF290" i="9"/>
  <c r="BF295" i="9"/>
  <c r="BF303" i="9"/>
  <c r="BF306" i="9"/>
  <c r="BF309" i="9"/>
  <c r="BF320" i="9"/>
  <c r="BF332" i="9"/>
  <c r="BF341" i="9"/>
  <c r="BF345" i="9"/>
  <c r="BF358" i="9"/>
  <c r="BF363" i="9"/>
  <c r="BF367" i="9"/>
  <c r="BF371" i="9"/>
  <c r="BF373" i="9"/>
  <c r="BF380" i="9"/>
  <c r="BF382" i="9"/>
  <c r="BF383" i="9"/>
  <c r="BF385" i="9"/>
  <c r="BF390" i="9"/>
  <c r="BF394" i="9"/>
  <c r="BF395" i="9"/>
  <c r="BF398" i="9"/>
  <c r="BF402" i="9"/>
  <c r="BF406" i="9"/>
  <c r="BF412" i="9"/>
  <c r="BF428" i="9"/>
  <c r="BF433" i="9"/>
  <c r="BF435" i="9"/>
  <c r="BF440" i="9"/>
  <c r="BF444" i="9"/>
  <c r="BF450" i="9"/>
  <c r="BF451" i="9"/>
  <c r="BF472" i="9"/>
  <c r="BF475" i="9"/>
  <c r="BF479" i="9"/>
  <c r="BF491" i="9"/>
  <c r="BF145" i="9"/>
  <c r="BF173" i="9"/>
  <c r="BF177" i="9"/>
  <c r="BF186" i="9"/>
  <c r="BF190" i="9"/>
  <c r="BF193" i="9"/>
  <c r="BF216" i="9"/>
  <c r="BF223" i="9"/>
  <c r="BF259" i="9"/>
  <c r="BF264" i="9"/>
  <c r="BF271" i="9"/>
  <c r="BF286" i="9"/>
  <c r="BF293" i="9"/>
  <c r="BF311" i="9"/>
  <c r="BF315" i="9"/>
  <c r="BF322" i="9"/>
  <c r="BF324" i="9"/>
  <c r="BF352" i="9"/>
  <c r="BF357" i="9"/>
  <c r="BF359" i="9"/>
  <c r="BF361" i="9"/>
  <c r="BF372" i="9"/>
  <c r="BF403" i="9"/>
  <c r="BF409" i="9"/>
  <c r="BF417" i="9"/>
  <c r="BF422" i="9"/>
  <c r="BF429" i="9"/>
  <c r="BF437" i="9"/>
  <c r="BF447" i="9"/>
  <c r="BF468" i="9"/>
  <c r="BF147" i="9"/>
  <c r="BF149" i="9"/>
  <c r="BF162" i="9"/>
  <c r="BF172" i="9"/>
  <c r="BF183" i="9"/>
  <c r="BF192" i="9"/>
  <c r="BF196" i="9"/>
  <c r="BF198" i="9"/>
  <c r="BF247" i="9"/>
  <c r="BF256" i="9"/>
  <c r="BF291" i="9"/>
  <c r="BF300" i="9"/>
  <c r="BF344" i="9"/>
  <c r="BF379" i="9"/>
  <c r="BF384" i="9"/>
  <c r="BF396" i="9"/>
  <c r="BF400" i="9"/>
  <c r="F94" i="9"/>
  <c r="BF154" i="9"/>
  <c r="BF171" i="9"/>
  <c r="BF209" i="9"/>
  <c r="BF212" i="9"/>
  <c r="BF239" i="9"/>
  <c r="BF242" i="9"/>
  <c r="BF297" i="9"/>
  <c r="BF316" i="9"/>
  <c r="BF321" i="9"/>
  <c r="BF339" i="9"/>
  <c r="BF362" i="9"/>
  <c r="BF374" i="9"/>
  <c r="BF376" i="9"/>
  <c r="BF386" i="9"/>
  <c r="BF411" i="9"/>
  <c r="BF420" i="9"/>
  <c r="BF425" i="9"/>
  <c r="BF431" i="9"/>
  <c r="BF438" i="9"/>
  <c r="BF443" i="9"/>
  <c r="BF445" i="9"/>
  <c r="BF455" i="9"/>
  <c r="BF160" i="9"/>
  <c r="BF167" i="9"/>
  <c r="BF182" i="9"/>
  <c r="BF187" i="9"/>
  <c r="BF199" i="9"/>
  <c r="BF206" i="9"/>
  <c r="BF208" i="9"/>
  <c r="BF217" i="9"/>
  <c r="BF225" i="9"/>
  <c r="BF226" i="9"/>
  <c r="BF227" i="9"/>
  <c r="BF230" i="9"/>
  <c r="BF232" i="9"/>
  <c r="BF248" i="9"/>
  <c r="BF251" i="9"/>
  <c r="BF254" i="9"/>
  <c r="BF258" i="9"/>
  <c r="BF260" i="9"/>
  <c r="BF261" i="9"/>
  <c r="BF263" i="9"/>
  <c r="BF266" i="9"/>
  <c r="BF268" i="9"/>
  <c r="BF277" i="9"/>
  <c r="BF282" i="9"/>
  <c r="BF288" i="9"/>
  <c r="BF302" i="9"/>
  <c r="BF307" i="9"/>
  <c r="BF312" i="9"/>
  <c r="BF314" i="9"/>
  <c r="BF318" i="9"/>
  <c r="BF319" i="9"/>
  <c r="BF326" i="9"/>
  <c r="BF329" i="9"/>
  <c r="BF333" i="9"/>
  <c r="BF337" i="9"/>
  <c r="BF340" i="9"/>
  <c r="BF342" i="9"/>
  <c r="BF349" i="9"/>
  <c r="BF351" i="9"/>
  <c r="BF354" i="9"/>
  <c r="BF360" i="9"/>
  <c r="BF364" i="9"/>
  <c r="BF365" i="9"/>
  <c r="BF366" i="9"/>
  <c r="BF369" i="9"/>
  <c r="BF375" i="9"/>
  <c r="BF377" i="9"/>
  <c r="BF378" i="9"/>
  <c r="BF392" i="9"/>
  <c r="BF399" i="9"/>
  <c r="BF401" i="9"/>
  <c r="BF405" i="9"/>
  <c r="BF407" i="9"/>
  <c r="BF408" i="9"/>
  <c r="BF410" i="9"/>
  <c r="BF418" i="9"/>
  <c r="BF421" i="9"/>
  <c r="BF423" i="9"/>
  <c r="BF424" i="9"/>
  <c r="BF432" i="9"/>
  <c r="BF439" i="9"/>
  <c r="BF441" i="9"/>
  <c r="BF448" i="9"/>
  <c r="BF456" i="9"/>
  <c r="BF463" i="9"/>
  <c r="BF464" i="9"/>
  <c r="BF471" i="9"/>
  <c r="BF480" i="9"/>
  <c r="BF487" i="9"/>
  <c r="BF492" i="9"/>
  <c r="BF495" i="9"/>
  <c r="BF156" i="9"/>
  <c r="BF161" i="9"/>
  <c r="BF195" i="9"/>
  <c r="BF214" i="9"/>
  <c r="BF229" i="9"/>
  <c r="BF238" i="9"/>
  <c r="BF250" i="9"/>
  <c r="BF265" i="9"/>
  <c r="BF274" i="9"/>
  <c r="BF278" i="9"/>
  <c r="BF292" i="9"/>
  <c r="BF298" i="9"/>
  <c r="BF308" i="9"/>
  <c r="BF327" i="9"/>
  <c r="BF330" i="9"/>
  <c r="BF336" i="9"/>
  <c r="BF355" i="9"/>
  <c r="BF368" i="9"/>
  <c r="BF370" i="9"/>
  <c r="BF393" i="9"/>
  <c r="BF414" i="9"/>
  <c r="BF446" i="9"/>
  <c r="BF449" i="9"/>
  <c r="J91" i="8"/>
  <c r="BF163" i="8"/>
  <c r="BF166" i="8"/>
  <c r="BF174" i="8"/>
  <c r="BF176" i="8"/>
  <c r="BF182" i="8"/>
  <c r="BF184" i="8"/>
  <c r="BF199" i="8"/>
  <c r="BF201" i="8"/>
  <c r="BF206" i="8"/>
  <c r="BF209" i="8"/>
  <c r="BF213" i="8"/>
  <c r="BF220" i="8"/>
  <c r="BF228" i="8"/>
  <c r="BF236" i="8"/>
  <c r="BF255" i="8"/>
  <c r="BF273" i="8"/>
  <c r="BF277" i="8"/>
  <c r="BF304" i="8"/>
  <c r="BF320" i="8"/>
  <c r="BF338" i="8"/>
  <c r="BF347" i="8"/>
  <c r="BF369" i="8"/>
  <c r="BF377" i="8"/>
  <c r="BF379" i="8"/>
  <c r="BF381" i="8"/>
  <c r="BF411" i="8"/>
  <c r="BF467" i="8"/>
  <c r="BF471" i="8"/>
  <c r="BF491" i="8"/>
  <c r="BF506" i="8"/>
  <c r="BF511" i="8"/>
  <c r="BF513" i="8"/>
  <c r="BF518" i="8"/>
  <c r="BF537" i="8"/>
  <c r="BF539" i="8"/>
  <c r="BF545" i="8"/>
  <c r="BF561" i="8"/>
  <c r="BF564" i="8"/>
  <c r="BF580" i="8"/>
  <c r="BF586" i="8"/>
  <c r="BF603" i="8"/>
  <c r="BF633" i="8"/>
  <c r="BF656" i="8"/>
  <c r="BF702" i="8"/>
  <c r="BF711" i="8"/>
  <c r="BF731" i="8"/>
  <c r="BF744" i="8"/>
  <c r="BF753" i="8"/>
  <c r="BF771" i="8"/>
  <c r="BF779" i="8"/>
  <c r="BF785" i="8"/>
  <c r="BF803" i="8"/>
  <c r="BF808" i="8"/>
  <c r="BF826" i="8"/>
  <c r="E85" i="8"/>
  <c r="J94" i="8"/>
  <c r="F152" i="8"/>
  <c r="BF159" i="8"/>
  <c r="BF164" i="8"/>
  <c r="BF167" i="8"/>
  <c r="BF169" i="8"/>
  <c r="BF170" i="8"/>
  <c r="BF172" i="8"/>
  <c r="BF173" i="8"/>
  <c r="BF175" i="8"/>
  <c r="BF177" i="8"/>
  <c r="BF178" i="8"/>
  <c r="BF179" i="8"/>
  <c r="BF185" i="8"/>
  <c r="BF188" i="8"/>
  <c r="BF195" i="8"/>
  <c r="BF198" i="8"/>
  <c r="BF204" i="8"/>
  <c r="BF205" i="8"/>
  <c r="BF211" i="8"/>
  <c r="BF218" i="8"/>
  <c r="BF221" i="8"/>
  <c r="BF230" i="8"/>
  <c r="BF243" i="8"/>
  <c r="BF256" i="8"/>
  <c r="BF258" i="8"/>
  <c r="BF288" i="8"/>
  <c r="BF294" i="8"/>
  <c r="BF296" i="8"/>
  <c r="BF299" i="8"/>
  <c r="BF307" i="8"/>
  <c r="BF309" i="8"/>
  <c r="BF319" i="8"/>
  <c r="BF337" i="8"/>
  <c r="BF349" i="8"/>
  <c r="BF360" i="8"/>
  <c r="BF362" i="8"/>
  <c r="BF370" i="8"/>
  <c r="BF373" i="8"/>
  <c r="BF378" i="8"/>
  <c r="BF385" i="8"/>
  <c r="BF389" i="8"/>
  <c r="BF399" i="8"/>
  <c r="BF443" i="8"/>
  <c r="BF450" i="8"/>
  <c r="BF457" i="8"/>
  <c r="BF464" i="8"/>
  <c r="BF466" i="8"/>
  <c r="BF473" i="8"/>
  <c r="BF475" i="8"/>
  <c r="BF477" i="8"/>
  <c r="BF481" i="8"/>
  <c r="BF487" i="8"/>
  <c r="BF528" i="8"/>
  <c r="BF531" i="8"/>
  <c r="BF534" i="8"/>
  <c r="BF536" i="8"/>
  <c r="BF538" i="8"/>
  <c r="BF550" i="8"/>
  <c r="BF560" i="8"/>
  <c r="BF563" i="8"/>
  <c r="BF570" i="8"/>
  <c r="BF574" i="8"/>
  <c r="BF610" i="8"/>
  <c r="BF617" i="8"/>
  <c r="BF636" i="8"/>
  <c r="BF650" i="8"/>
  <c r="BF658" i="8"/>
  <c r="BF664" i="8"/>
  <c r="BF681" i="8"/>
  <c r="BF687" i="8"/>
  <c r="BF689" i="8"/>
  <c r="BF720" i="8"/>
  <c r="BF738" i="8"/>
  <c r="BF767" i="8"/>
  <c r="BF769" i="8"/>
  <c r="BF775" i="8"/>
  <c r="BF780" i="8"/>
  <c r="BF782" i="8"/>
  <c r="BF813" i="8"/>
  <c r="BF815" i="8"/>
  <c r="BF829" i="8"/>
  <c r="BF836" i="8"/>
  <c r="BF841" i="8"/>
  <c r="BF848" i="8"/>
  <c r="BF856" i="8"/>
  <c r="BF168" i="8"/>
  <c r="BF180" i="8"/>
  <c r="BF189" i="8"/>
  <c r="BF194" i="8"/>
  <c r="BF197" i="8"/>
  <c r="BF203" i="8"/>
  <c r="BF222" i="8"/>
  <c r="BF223" i="8"/>
  <c r="BF226" i="8"/>
  <c r="BF237" i="8"/>
  <c r="BF239" i="8"/>
  <c r="BF242" i="8"/>
  <c r="BF251" i="8"/>
  <c r="BF254" i="8"/>
  <c r="BF260" i="8"/>
  <c r="BF263" i="8"/>
  <c r="BF268" i="8"/>
  <c r="BF269" i="8"/>
  <c r="BF276" i="8"/>
  <c r="BF280" i="8"/>
  <c r="BF292" i="8"/>
  <c r="BF310" i="8"/>
  <c r="BF312" i="8"/>
  <c r="BF318" i="8"/>
  <c r="BF323" i="8"/>
  <c r="BF331" i="8"/>
  <c r="BF334" i="8"/>
  <c r="BF339" i="8"/>
  <c r="BF341" i="8"/>
  <c r="BF344" i="8"/>
  <c r="BF363" i="8"/>
  <c r="BF365" i="8"/>
  <c r="BF368" i="8"/>
  <c r="BF371" i="8"/>
  <c r="BF376" i="8"/>
  <c r="BF380" i="8"/>
  <c r="BF400" i="8"/>
  <c r="BF401" i="8"/>
  <c r="BF404" i="8"/>
  <c r="BF405" i="8"/>
  <c r="BF414" i="8"/>
  <c r="BF415" i="8"/>
  <c r="BF419" i="8"/>
  <c r="BF420" i="8"/>
  <c r="BF422" i="8"/>
  <c r="BF425" i="8"/>
  <c r="BF426" i="8"/>
  <c r="BF433" i="8"/>
  <c r="BF434" i="8"/>
  <c r="BF437" i="8"/>
  <c r="BF439" i="8"/>
  <c r="BF447" i="8"/>
  <c r="BF456" i="8"/>
  <c r="BF476" i="8"/>
  <c r="BF478" i="8"/>
  <c r="BF496" i="8"/>
  <c r="BF497" i="8"/>
  <c r="BF500" i="8"/>
  <c r="BF502" i="8"/>
  <c r="BF509" i="8"/>
  <c r="BF510" i="8"/>
  <c r="BF516" i="8"/>
  <c r="BF519" i="8"/>
  <c r="BF520" i="8"/>
  <c r="BF535" i="8"/>
  <c r="BF551" i="8"/>
  <c r="BF552" i="8"/>
  <c r="BF554" i="8"/>
  <c r="BF557" i="8"/>
  <c r="BF559" i="8"/>
  <c r="BF562" i="8"/>
  <c r="BF566" i="8"/>
  <c r="BF573" i="8"/>
  <c r="BF590" i="8"/>
  <c r="BF592" i="8"/>
  <c r="BF593" i="8"/>
  <c r="BF598" i="8"/>
  <c r="BF601" i="8"/>
  <c r="BF604" i="8"/>
  <c r="BF611" i="8"/>
  <c r="BF612" i="8"/>
  <c r="BF613" i="8"/>
  <c r="BF614" i="8"/>
  <c r="BF616" i="8"/>
  <c r="BF619" i="8"/>
  <c r="BF620" i="8"/>
  <c r="BF628" i="8"/>
  <c r="BF630" i="8"/>
  <c r="BF631" i="8"/>
  <c r="BF632" i="8"/>
  <c r="BF635" i="8"/>
  <c r="BF638" i="8"/>
  <c r="BF646" i="8"/>
  <c r="BF647" i="8"/>
  <c r="BF649" i="8"/>
  <c r="BF651" i="8"/>
  <c r="BF660" i="8"/>
  <c r="BF661" i="8"/>
  <c r="BF663" i="8"/>
  <c r="BF667" i="8"/>
  <c r="BF669" i="8"/>
  <c r="BF674" i="8"/>
  <c r="BF678" i="8"/>
  <c r="BF679" i="8"/>
  <c r="BF683" i="8"/>
  <c r="BF688" i="8"/>
  <c r="BF690" i="8"/>
  <c r="BF697" i="8"/>
  <c r="BF701" i="8"/>
  <c r="BF703" i="8"/>
  <c r="BF704" i="8"/>
  <c r="BF706" i="8"/>
  <c r="BF707" i="8"/>
  <c r="BF709" i="8"/>
  <c r="BF710" i="8"/>
  <c r="BF714" i="8"/>
  <c r="BF716" i="8"/>
  <c r="BF719" i="8"/>
  <c r="BF724" i="8"/>
  <c r="BF726" i="8"/>
  <c r="BF727" i="8"/>
  <c r="BF743" i="8"/>
  <c r="BF745" i="8"/>
  <c r="BF748" i="8"/>
  <c r="BF750" i="8"/>
  <c r="BF751" i="8"/>
  <c r="BF755" i="8"/>
  <c r="BF756" i="8"/>
  <c r="BF762" i="8"/>
  <c r="BF764" i="8"/>
  <c r="BF772" i="8"/>
  <c r="BF774" i="8"/>
  <c r="BF776" i="8"/>
  <c r="BF778" i="8"/>
  <c r="BF783" i="8"/>
  <c r="BF786" i="8"/>
  <c r="BF789" i="8"/>
  <c r="BF797" i="8"/>
  <c r="BF798" i="8"/>
  <c r="BF802" i="8"/>
  <c r="BF804" i="8"/>
  <c r="BF806" i="8"/>
  <c r="BF812" i="8"/>
  <c r="BF814" i="8"/>
  <c r="BF816" i="8"/>
  <c r="BF824" i="8"/>
  <c r="BF827" i="8"/>
  <c r="BF833" i="8"/>
  <c r="BF834" i="8"/>
  <c r="BF839" i="8"/>
  <c r="BF845" i="8"/>
  <c r="BF847" i="8"/>
  <c r="BF850" i="8"/>
  <c r="BF853" i="8"/>
  <c r="BF859" i="8"/>
  <c r="BF860" i="8"/>
  <c r="BF861" i="8"/>
  <c r="BF868" i="8"/>
  <c r="BF871" i="8"/>
  <c r="BF876" i="8"/>
  <c r="BF879" i="8"/>
  <c r="BF881" i="8"/>
  <c r="BF886" i="8"/>
  <c r="BF887" i="8"/>
  <c r="BF888" i="8"/>
  <c r="BF889" i="8"/>
  <c r="BF892" i="8"/>
  <c r="BF895" i="8"/>
  <c r="BF898" i="8"/>
  <c r="BF901" i="8"/>
  <c r="BF917" i="8"/>
  <c r="BF922" i="8"/>
  <c r="BF924" i="8"/>
  <c r="BF932" i="8"/>
  <c r="BF219" i="8"/>
  <c r="BF224" i="8"/>
  <c r="BF229" i="8"/>
  <c r="BF244" i="8"/>
  <c r="BF272" i="8"/>
  <c r="BF293" i="8"/>
  <c r="BF297" i="8"/>
  <c r="BF316" i="8"/>
  <c r="BF322" i="8"/>
  <c r="BF324" i="8"/>
  <c r="BF330" i="8"/>
  <c r="BF353" i="8"/>
  <c r="BF355" i="8"/>
  <c r="BF361" i="8"/>
  <c r="BF390" i="8"/>
  <c r="BF427" i="8"/>
  <c r="BF438" i="8"/>
  <c r="BF451" i="8"/>
  <c r="BF494" i="8"/>
  <c r="BF504" i="8"/>
  <c r="BF524" i="8"/>
  <c r="BF532" i="8"/>
  <c r="BF544" i="8"/>
  <c r="BF568" i="8"/>
  <c r="BF591" i="8"/>
  <c r="BF594" i="8"/>
  <c r="BF609" i="8"/>
  <c r="BF621" i="8"/>
  <c r="BF623" i="8"/>
  <c r="BF634" i="8"/>
  <c r="BF642" i="8"/>
  <c r="BF676" i="8"/>
  <c r="BF699" i="8"/>
  <c r="BF712" i="8"/>
  <c r="BF725" i="8"/>
  <c r="BF733" i="8"/>
  <c r="BF746" i="8"/>
  <c r="BF758" i="8"/>
  <c r="BF761" i="8"/>
  <c r="BF765" i="8"/>
  <c r="BF766" i="8"/>
  <c r="BF790" i="8"/>
  <c r="BF794" i="8"/>
  <c r="BF810" i="8"/>
  <c r="BF823" i="8"/>
  <c r="BF828" i="8"/>
  <c r="BF832" i="8"/>
  <c r="BF835" i="8"/>
  <c r="BF838" i="8"/>
  <c r="BF842" i="8"/>
  <c r="BF844" i="8"/>
  <c r="BF846" i="8"/>
  <c r="BF852" i="8"/>
  <c r="BF863" i="8"/>
  <c r="BF872" i="8"/>
  <c r="BF880" i="8"/>
  <c r="BF885" i="8"/>
  <c r="BF890" i="8"/>
  <c r="BF893" i="8"/>
  <c r="BF899" i="8"/>
  <c r="BF903" i="8"/>
  <c r="BF904" i="8"/>
  <c r="BF905" i="8"/>
  <c r="BF909" i="8"/>
  <c r="BF914" i="8"/>
  <c r="BF919" i="8"/>
  <c r="BF927" i="8"/>
  <c r="BF931" i="8"/>
  <c r="BF200" i="8"/>
  <c r="BF217" i="8"/>
  <c r="BF246" i="8"/>
  <c r="BF262" i="8"/>
  <c r="BF264" i="8"/>
  <c r="BF275" i="8"/>
  <c r="BF283" i="8"/>
  <c r="BF286" i="8"/>
  <c r="BF291" i="8"/>
  <c r="BF295" i="8"/>
  <c r="BF298" i="8"/>
  <c r="BF340" i="8"/>
  <c r="BF356" i="8"/>
  <c r="BF366" i="8"/>
  <c r="BF383" i="8"/>
  <c r="BF387" i="8"/>
  <c r="BF395" i="8"/>
  <c r="BF403" i="8"/>
  <c r="BF409" i="8"/>
  <c r="BF424" i="8"/>
  <c r="BF431" i="8"/>
  <c r="BF446" i="8"/>
  <c r="BF485" i="8"/>
  <c r="BF490" i="8"/>
  <c r="BF505" i="8"/>
  <c r="BF512" i="8"/>
  <c r="BF529" i="8"/>
  <c r="BF540" i="8"/>
  <c r="BF541" i="8"/>
  <c r="BF548" i="8"/>
  <c r="BF576" i="8"/>
  <c r="BF589" i="8"/>
  <c r="BF597" i="8"/>
  <c r="BF605" i="8"/>
  <c r="BF641" i="8"/>
  <c r="BF675" i="8"/>
  <c r="BF700" i="8"/>
  <c r="BF705" i="8"/>
  <c r="BF728" i="8"/>
  <c r="BF730" i="8"/>
  <c r="BF742" i="8"/>
  <c r="BF754" i="8"/>
  <c r="BF768" i="8"/>
  <c r="BF770" i="8"/>
  <c r="BF811" i="8"/>
  <c r="BF817" i="8"/>
  <c r="BF821" i="8"/>
  <c r="BF831" i="8"/>
  <c r="BF840" i="8"/>
  <c r="BF858" i="8"/>
  <c r="BF865" i="8"/>
  <c r="BF873" i="8"/>
  <c r="J93" i="8"/>
  <c r="BF158" i="8"/>
  <c r="BF161" i="8"/>
  <c r="BF181" i="8"/>
  <c r="BF187" i="8"/>
  <c r="BF191" i="8"/>
  <c r="BF208" i="8"/>
  <c r="BF212" i="8"/>
  <c r="BF216" i="8"/>
  <c r="BF232" i="8"/>
  <c r="BF234" i="8"/>
  <c r="BF235" i="8"/>
  <c r="BF238" i="8"/>
  <c r="BF241" i="8"/>
  <c r="BF247" i="8"/>
  <c r="BF248" i="8"/>
  <c r="BF249" i="8"/>
  <c r="BF250" i="8"/>
  <c r="BF252" i="8"/>
  <c r="BF261" i="8"/>
  <c r="BF265" i="8"/>
  <c r="BF267" i="8"/>
  <c r="BF270" i="8"/>
  <c r="BF271" i="8"/>
  <c r="BF285" i="8"/>
  <c r="BF301" i="8"/>
  <c r="BF306" i="8"/>
  <c r="BF311" i="8"/>
  <c r="BF313" i="8"/>
  <c r="BF314" i="8"/>
  <c r="BF321" i="8"/>
  <c r="BF328" i="8"/>
  <c r="BF329" i="8"/>
  <c r="BF342" i="8"/>
  <c r="BF343" i="8"/>
  <c r="BF348" i="8"/>
  <c r="BF350" i="8"/>
  <c r="BF354" i="8"/>
  <c r="BF359" i="8"/>
  <c r="BF374" i="8"/>
  <c r="BF375" i="8"/>
  <c r="BF384" i="8"/>
  <c r="BF386" i="8"/>
  <c r="BF391" i="8"/>
  <c r="BF393" i="8"/>
  <c r="BF396" i="8"/>
  <c r="BF397" i="8"/>
  <c r="BF398" i="8"/>
  <c r="BF410" i="8"/>
  <c r="BF421" i="8"/>
  <c r="BF423" i="8"/>
  <c r="BF430" i="8"/>
  <c r="BF452" i="8"/>
  <c r="BF453" i="8"/>
  <c r="BF459" i="8"/>
  <c r="BF462" i="8"/>
  <c r="BF469" i="8"/>
  <c r="BF474" i="8"/>
  <c r="BF479" i="8"/>
  <c r="BF480" i="8"/>
  <c r="BF484" i="8"/>
  <c r="BF492" i="8"/>
  <c r="BF495" i="8"/>
  <c r="BF498" i="8"/>
  <c r="BF501" i="8"/>
  <c r="BF507" i="8"/>
  <c r="BF508" i="8"/>
  <c r="BF514" i="8"/>
  <c r="BF517" i="8"/>
  <c r="BF522" i="8"/>
  <c r="BF530" i="8"/>
  <c r="BF546" i="8"/>
  <c r="BF547" i="8"/>
  <c r="BF549" i="8"/>
  <c r="BF553" i="8"/>
  <c r="BF556" i="8"/>
  <c r="BF575" i="8"/>
  <c r="BF577" i="8"/>
  <c r="BF583" i="8"/>
  <c r="BF585" i="8"/>
  <c r="BF595" i="8"/>
  <c r="BF596" i="8"/>
  <c r="BF599" i="8"/>
  <c r="BF606" i="8"/>
  <c r="BF615" i="8"/>
  <c r="BF622" i="8"/>
  <c r="BF637" i="8"/>
  <c r="BF644" i="8"/>
  <c r="BF653" i="8"/>
  <c r="BF657" i="8"/>
  <c r="BF659" i="8"/>
  <c r="BF662" i="8"/>
  <c r="BF665" i="8"/>
  <c r="BF673" i="8"/>
  <c r="BF677" i="8"/>
  <c r="BF680" i="8"/>
  <c r="BF691" i="8"/>
  <c r="BF695" i="8"/>
  <c r="BF717" i="8"/>
  <c r="BF722" i="8"/>
  <c r="BF723" i="8"/>
  <c r="BF729" i="8"/>
  <c r="BF734" i="8"/>
  <c r="BF736" i="8"/>
  <c r="BF739" i="8"/>
  <c r="BF747" i="8"/>
  <c r="BF757" i="8"/>
  <c r="BF763" i="8"/>
  <c r="BF781" i="8"/>
  <c r="BF784" i="8"/>
  <c r="BF792" i="8"/>
  <c r="BF796" i="8"/>
  <c r="BF825" i="8"/>
  <c r="BF830" i="8"/>
  <c r="BF857" i="8"/>
  <c r="BF864" i="8"/>
  <c r="BF867" i="8"/>
  <c r="BF870" i="8"/>
  <c r="BF877" i="8"/>
  <c r="BF906" i="8"/>
  <c r="BF910" i="8"/>
  <c r="BF162" i="8"/>
  <c r="BF186" i="8"/>
  <c r="BF190" i="8"/>
  <c r="BF193" i="8"/>
  <c r="BF196" i="8"/>
  <c r="BF202" i="8"/>
  <c r="BF215" i="8"/>
  <c r="BF225" i="8"/>
  <c r="BF233" i="8"/>
  <c r="BF245" i="8"/>
  <c r="BF259" i="8"/>
  <c r="BF266" i="8"/>
  <c r="BF281" i="8"/>
  <c r="BF290" i="8"/>
  <c r="BF308" i="8"/>
  <c r="BF315" i="8"/>
  <c r="BF317" i="8"/>
  <c r="BF325" i="8"/>
  <c r="BF332" i="8"/>
  <c r="BF372" i="8"/>
  <c r="BF413" i="8"/>
  <c r="BF417" i="8"/>
  <c r="BF432" i="8"/>
  <c r="BF442" i="8"/>
  <c r="BF454" i="8"/>
  <c r="BF472" i="8"/>
  <c r="BF482" i="8"/>
  <c r="BF515" i="8"/>
  <c r="BF526" i="8"/>
  <c r="BF543" i="8"/>
  <c r="BF555" i="8"/>
  <c r="BF567" i="8"/>
  <c r="BF569" i="8"/>
  <c r="BF579" i="8"/>
  <c r="BF602" i="8"/>
  <c r="BF618" i="8"/>
  <c r="BF639" i="8"/>
  <c r="BF643" i="8"/>
  <c r="BF645" i="8"/>
  <c r="BF652" i="8"/>
  <c r="BF670" i="8"/>
  <c r="BF672" i="8"/>
  <c r="BF708" i="8"/>
  <c r="BF713" i="8"/>
  <c r="BF715" i="8"/>
  <c r="BF721" i="8"/>
  <c r="BF732" i="8"/>
  <c r="BF735" i="8"/>
  <c r="BF741" i="8"/>
  <c r="BF787" i="8"/>
  <c r="BF791" i="8"/>
  <c r="BF799" i="8"/>
  <c r="BF801" i="8"/>
  <c r="BF807" i="8"/>
  <c r="BF820" i="8"/>
  <c r="BF849" i="8"/>
  <c r="BF854" i="8"/>
  <c r="BF862" i="8"/>
  <c r="BF866" i="8"/>
  <c r="BF160" i="8"/>
  <c r="BF171" i="8"/>
  <c r="BF183" i="8"/>
  <c r="BF210" i="8"/>
  <c r="BF214" i="8"/>
  <c r="BF227" i="8"/>
  <c r="BF231" i="8"/>
  <c r="BF257" i="8"/>
  <c r="BF274" i="8"/>
  <c r="BF278" i="8"/>
  <c r="BF279" i="8"/>
  <c r="BF282" i="8"/>
  <c r="BF284" i="8"/>
  <c r="BF287" i="8"/>
  <c r="BF289" i="8"/>
  <c r="BF302" i="8"/>
  <c r="BF303" i="8"/>
  <c r="BF305" i="8"/>
  <c r="BF326" i="8"/>
  <c r="BF327" i="8"/>
  <c r="BF345" i="8"/>
  <c r="BF346" i="8"/>
  <c r="BF351" i="8"/>
  <c r="BF357" i="8"/>
  <c r="BF364" i="8"/>
  <c r="BF367" i="8"/>
  <c r="BF382" i="8"/>
  <c r="BF388" i="8"/>
  <c r="BF394" i="8"/>
  <c r="BF402" i="8"/>
  <c r="BF406" i="8"/>
  <c r="BF407" i="8"/>
  <c r="BF408" i="8"/>
  <c r="BF412" i="8"/>
  <c r="BF416" i="8"/>
  <c r="BF418" i="8"/>
  <c r="BF429" i="8"/>
  <c r="BF435" i="8"/>
  <c r="BF436" i="8"/>
  <c r="BF440" i="8"/>
  <c r="BF441" i="8"/>
  <c r="BF445" i="8"/>
  <c r="BF449" i="8"/>
  <c r="BF460" i="8"/>
  <c r="BF463" i="8"/>
  <c r="BF465" i="8"/>
  <c r="BF468" i="8"/>
  <c r="BF470" i="8"/>
  <c r="BF483" i="8"/>
  <c r="BF486" i="8"/>
  <c r="BF488" i="8"/>
  <c r="BF493" i="8"/>
  <c r="BF503" i="8"/>
  <c r="BF521" i="8"/>
  <c r="BF523" i="8"/>
  <c r="BF525" i="8"/>
  <c r="BF527" i="8"/>
  <c r="BF533" i="8"/>
  <c r="BF558" i="8"/>
  <c r="BF565" i="8"/>
  <c r="BF571" i="8"/>
  <c r="BF572" i="8"/>
  <c r="BF578" i="8"/>
  <c r="BF581" i="8"/>
  <c r="BF582" i="8"/>
  <c r="BF584" i="8"/>
  <c r="BF587" i="8"/>
  <c r="BF588" i="8"/>
  <c r="BF600" i="8"/>
  <c r="BF607" i="8"/>
  <c r="BF608" i="8"/>
  <c r="BF624" i="8"/>
  <c r="BF625" i="8"/>
  <c r="BF626" i="8"/>
  <c r="BF627" i="8"/>
  <c r="BF629" i="8"/>
  <c r="BF640" i="8"/>
  <c r="BF648" i="8"/>
  <c r="BF654" i="8"/>
  <c r="BF655" i="8"/>
  <c r="BF666" i="8"/>
  <c r="BF668" i="8"/>
  <c r="BF671" i="8"/>
  <c r="BF682" i="8"/>
  <c r="BF684" i="8"/>
  <c r="BF685" i="8"/>
  <c r="BF686" i="8"/>
  <c r="BF692" i="8"/>
  <c r="BF693" i="8"/>
  <c r="BF694" i="8"/>
  <c r="BF696" i="8"/>
  <c r="BF698" i="8"/>
  <c r="BF718" i="8"/>
  <c r="BF737" i="8"/>
  <c r="BF740" i="8"/>
  <c r="BF749" i="8"/>
  <c r="BF752" i="8"/>
  <c r="BF759" i="8"/>
  <c r="BF760" i="8"/>
  <c r="BF773" i="8"/>
  <c r="BF777" i="8"/>
  <c r="BF788" i="8"/>
  <c r="BF793" i="8"/>
  <c r="BF795" i="8"/>
  <c r="BF800" i="8"/>
  <c r="BF805" i="8"/>
  <c r="BF809" i="8"/>
  <c r="BF818" i="8"/>
  <c r="BF819" i="8"/>
  <c r="BF822" i="8"/>
  <c r="BF837" i="8"/>
  <c r="BF843" i="8"/>
  <c r="BF851" i="8"/>
  <c r="BF855" i="8"/>
  <c r="BF874" i="8"/>
  <c r="BF878" i="8"/>
  <c r="BF882" i="8"/>
  <c r="BF883" i="8"/>
  <c r="BF884" i="8"/>
  <c r="BF894" i="8"/>
  <c r="BF896" i="8"/>
  <c r="BF900" i="8"/>
  <c r="BF902" i="8"/>
  <c r="BF908" i="8"/>
  <c r="BF912" i="8"/>
  <c r="BF913" i="8"/>
  <c r="BF915" i="8"/>
  <c r="BF918" i="8"/>
  <c r="BF923" i="8"/>
  <c r="BF925" i="8"/>
  <c r="BF926" i="8"/>
  <c r="BF929" i="8"/>
  <c r="BF130" i="7"/>
  <c r="BF149" i="7"/>
  <c r="BF152" i="7"/>
  <c r="E115" i="7"/>
  <c r="J123" i="7"/>
  <c r="BF132" i="7"/>
  <c r="BF135" i="7"/>
  <c r="BF150" i="7"/>
  <c r="BF151" i="7"/>
  <c r="BF160" i="7"/>
  <c r="BF161" i="7"/>
  <c r="BF164" i="7"/>
  <c r="F94" i="7"/>
  <c r="J121" i="7"/>
  <c r="BF133" i="7"/>
  <c r="BF137" i="7"/>
  <c r="BF147" i="7"/>
  <c r="BF148" i="7"/>
  <c r="BF155" i="7"/>
  <c r="BF158" i="7"/>
  <c r="BF166" i="7"/>
  <c r="J124" i="7"/>
  <c r="BF138" i="7"/>
  <c r="BF141" i="7"/>
  <c r="BF156" i="7"/>
  <c r="BF159" i="7"/>
  <c r="BF163" i="7"/>
  <c r="BF139" i="7"/>
  <c r="BF140" i="7"/>
  <c r="BF144" i="7"/>
  <c r="BF162" i="7"/>
  <c r="BF165" i="7"/>
  <c r="BK124" i="6"/>
  <c r="BK123" i="6" s="1"/>
  <c r="J123" i="6" s="1"/>
  <c r="J98" i="6" s="1"/>
  <c r="BF145" i="7"/>
  <c r="BF136" i="7"/>
  <c r="BF153" i="7"/>
  <c r="BF131" i="7"/>
  <c r="BF134" i="7"/>
  <c r="BF146" i="7"/>
  <c r="J120" i="6"/>
  <c r="BF129" i="6"/>
  <c r="J91" i="6"/>
  <c r="BF127" i="6"/>
  <c r="BF133" i="6"/>
  <c r="E85" i="6"/>
  <c r="J93" i="6"/>
  <c r="F120" i="6"/>
  <c r="BF128" i="6"/>
  <c r="BF130" i="6"/>
  <c r="BF131" i="6"/>
  <c r="BF132" i="6"/>
  <c r="BK124" i="5"/>
  <c r="J124" i="5"/>
  <c r="J99" i="5" s="1"/>
  <c r="BF126" i="6"/>
  <c r="BK124" i="4"/>
  <c r="BK123" i="4" s="1"/>
  <c r="J123" i="4" s="1"/>
  <c r="J32" i="4" s="1"/>
  <c r="J91" i="5"/>
  <c r="F94" i="5"/>
  <c r="E85" i="5"/>
  <c r="J93" i="5"/>
  <c r="BF128" i="5"/>
  <c r="J94" i="5"/>
  <c r="BF126" i="5"/>
  <c r="BF130" i="5"/>
  <c r="BF127" i="5"/>
  <c r="BF129" i="5"/>
  <c r="F94" i="4"/>
  <c r="J120" i="4"/>
  <c r="BF128" i="4"/>
  <c r="BF133" i="4"/>
  <c r="E111" i="4"/>
  <c r="BF131" i="4"/>
  <c r="J117" i="4"/>
  <c r="J119" i="4"/>
  <c r="BF127" i="4"/>
  <c r="BF134" i="4"/>
  <c r="BF129" i="4"/>
  <c r="BF135" i="4"/>
  <c r="BF136" i="4"/>
  <c r="BF126" i="4"/>
  <c r="BF130" i="4"/>
  <c r="BF132" i="4"/>
  <c r="F94" i="3"/>
  <c r="J124" i="3"/>
  <c r="BF131" i="3"/>
  <c r="BF146" i="3"/>
  <c r="BF157" i="3"/>
  <c r="BF159" i="3"/>
  <c r="J139" i="2"/>
  <c r="J100" i="2" s="1"/>
  <c r="BF140" i="3"/>
  <c r="BF151" i="3"/>
  <c r="BF154" i="3"/>
  <c r="BF160" i="3"/>
  <c r="BF165" i="3"/>
  <c r="BF150" i="3"/>
  <c r="J91" i="3"/>
  <c r="J94" i="3"/>
  <c r="BF133" i="3"/>
  <c r="BF142" i="3"/>
  <c r="BF144" i="3"/>
  <c r="BF145" i="3"/>
  <c r="BF147" i="3"/>
  <c r="BF158" i="3"/>
  <c r="BF162" i="3"/>
  <c r="BF164" i="3"/>
  <c r="E116" i="3"/>
  <c r="BF152" i="3"/>
  <c r="BF155" i="3"/>
  <c r="BF161" i="3"/>
  <c r="BF136" i="3"/>
  <c r="BF153" i="3"/>
  <c r="BF163" i="3"/>
  <c r="BF134" i="3"/>
  <c r="BF138" i="3"/>
  <c r="BF141" i="3"/>
  <c r="BF143" i="3"/>
  <c r="BF149" i="3"/>
  <c r="BF137" i="3"/>
  <c r="E85" i="2"/>
  <c r="F134" i="2"/>
  <c r="BF141" i="2"/>
  <c r="BF165" i="2"/>
  <c r="BF167" i="2"/>
  <c r="BF188" i="2"/>
  <c r="BF191" i="2"/>
  <c r="BF196" i="2"/>
  <c r="BF199" i="2"/>
  <c r="BF202" i="2"/>
  <c r="BF203" i="2"/>
  <c r="BF208" i="2"/>
  <c r="BF211" i="2"/>
  <c r="BF220" i="2"/>
  <c r="BF223" i="2"/>
  <c r="BF229" i="2"/>
  <c r="BF233" i="2"/>
  <c r="BF235" i="2"/>
  <c r="BF237" i="2"/>
  <c r="BF238" i="2"/>
  <c r="BF242" i="2"/>
  <c r="BF249" i="2"/>
  <c r="BF250" i="2"/>
  <c r="BF252" i="2"/>
  <c r="BF267" i="2"/>
  <c r="BF270" i="2"/>
  <c r="BF276" i="2"/>
  <c r="BF277" i="2"/>
  <c r="BF285" i="2"/>
  <c r="J94" i="2"/>
  <c r="BF157" i="2"/>
  <c r="BF160" i="2"/>
  <c r="BF162" i="2"/>
  <c r="BF174" i="2"/>
  <c r="BF179" i="2"/>
  <c r="BF183" i="2"/>
  <c r="BF189" i="2"/>
  <c r="BF215" i="2"/>
  <c r="BF218" i="2"/>
  <c r="BF158" i="2"/>
  <c r="BF164" i="2"/>
  <c r="BF170" i="2"/>
  <c r="BF182" i="2"/>
  <c r="BF184" i="2"/>
  <c r="BF195" i="2"/>
  <c r="J91" i="2"/>
  <c r="BF143" i="2"/>
  <c r="BF144" i="2"/>
  <c r="BF155" i="2"/>
  <c r="BF159" i="2"/>
  <c r="BF166" i="2"/>
  <c r="BF168" i="2"/>
  <c r="BF172" i="2"/>
  <c r="BF173" i="2"/>
  <c r="BF181" i="2"/>
  <c r="BF185" i="2"/>
  <c r="BF187" i="2"/>
  <c r="BF190" i="2"/>
  <c r="BF197" i="2"/>
  <c r="BF206" i="2"/>
  <c r="BF214" i="2"/>
  <c r="BF219" i="2"/>
  <c r="BF221" i="2"/>
  <c r="BF222" i="2"/>
  <c r="BF224" i="2"/>
  <c r="BF228" i="2"/>
  <c r="BF234" i="2"/>
  <c r="BF236" i="2"/>
  <c r="BF247" i="2"/>
  <c r="BF253" i="2"/>
  <c r="BF254" i="2"/>
  <c r="BF256" i="2"/>
  <c r="BF259" i="2"/>
  <c r="BF261" i="2"/>
  <c r="BF263" i="2"/>
  <c r="BF273" i="2"/>
  <c r="BF283" i="2"/>
  <c r="BF286" i="2"/>
  <c r="BF193" i="2"/>
  <c r="BF198" i="2"/>
  <c r="BF200" i="2"/>
  <c r="BF213" i="2"/>
  <c r="BF216" i="2"/>
  <c r="J93" i="2"/>
  <c r="BF142" i="2"/>
  <c r="BF145" i="2"/>
  <c r="BF146" i="2"/>
  <c r="BF152" i="2"/>
  <c r="BF153" i="2"/>
  <c r="BF154" i="2"/>
  <c r="BF156" i="2"/>
  <c r="BF161" i="2"/>
  <c r="BF163" i="2"/>
  <c r="BF171" i="2"/>
  <c r="BF176" i="2"/>
  <c r="BF178" i="2"/>
  <c r="BF186" i="2"/>
  <c r="BF192" i="2"/>
  <c r="BF201" i="2"/>
  <c r="BF209" i="2"/>
  <c r="BF217" i="2"/>
  <c r="BF225" i="2"/>
  <c r="BF227" i="2"/>
  <c r="BF230" i="2"/>
  <c r="BF239" i="2"/>
  <c r="BF240" i="2"/>
  <c r="BF243" i="2"/>
  <c r="BF248" i="2"/>
  <c r="BF265" i="2"/>
  <c r="BF269" i="2"/>
  <c r="BF274" i="2"/>
  <c r="BF278" i="2"/>
  <c r="BF147" i="2"/>
  <c r="BF151" i="2"/>
  <c r="BF169" i="2"/>
  <c r="BF180" i="2"/>
  <c r="BF194" i="2"/>
  <c r="BF207" i="2"/>
  <c r="BF241" i="2"/>
  <c r="BF251" i="2"/>
  <c r="BF268" i="2"/>
  <c r="BF272" i="2"/>
  <c r="BF280" i="2"/>
  <c r="BF284" i="2"/>
  <c r="BF140" i="2"/>
  <c r="BF149" i="2"/>
  <c r="BF175" i="2"/>
  <c r="BF177" i="2"/>
  <c r="BF204" i="2"/>
  <c r="BF205" i="2"/>
  <c r="BF210" i="2"/>
  <c r="BF212" i="2"/>
  <c r="BF226" i="2"/>
  <c r="BF231" i="2"/>
  <c r="BF232" i="2"/>
  <c r="BF244" i="2"/>
  <c r="BF245" i="2"/>
  <c r="BF246" i="2"/>
  <c r="J35" i="2"/>
  <c r="AV96" i="1" s="1"/>
  <c r="J35" i="8"/>
  <c r="AV103" i="1" s="1"/>
  <c r="F38" i="10"/>
  <c r="BC105" i="1" s="1"/>
  <c r="J35" i="14"/>
  <c r="AV109" i="1" s="1"/>
  <c r="F37" i="20"/>
  <c r="BD115" i="1" s="1"/>
  <c r="J33" i="22"/>
  <c r="AV117" i="1" s="1"/>
  <c r="J35" i="25"/>
  <c r="AV121" i="1" s="1"/>
  <c r="F36" i="26"/>
  <c r="BC122" i="1" s="1"/>
  <c r="F38" i="3"/>
  <c r="BC97" i="1" s="1"/>
  <c r="F39" i="3"/>
  <c r="BD97" i="1" s="1"/>
  <c r="F38" i="4"/>
  <c r="BC98" i="1" s="1"/>
  <c r="F39" i="6"/>
  <c r="BD100" i="1" s="1"/>
  <c r="J35" i="7"/>
  <c r="AV101" i="1" s="1"/>
  <c r="F39" i="9"/>
  <c r="BD104" i="1" s="1"/>
  <c r="J35" i="9"/>
  <c r="AV104" i="1" s="1"/>
  <c r="F39" i="10"/>
  <c r="BD105" i="1" s="1"/>
  <c r="F38" i="13"/>
  <c r="BC108" i="1" s="1"/>
  <c r="F35" i="14"/>
  <c r="AZ109" i="1" s="1"/>
  <c r="J35" i="19"/>
  <c r="AV114" i="1" s="1"/>
  <c r="F33" i="20"/>
  <c r="AZ115" i="1" s="1"/>
  <c r="F33" i="22"/>
  <c r="AZ117" i="1" s="1"/>
  <c r="F37" i="24"/>
  <c r="BB120" i="1" s="1"/>
  <c r="F33" i="27"/>
  <c r="AZ123" i="1" s="1"/>
  <c r="F35" i="3"/>
  <c r="AZ97" i="1" s="1"/>
  <c r="J35" i="3"/>
  <c r="AV97" i="1" s="1"/>
  <c r="F37" i="4"/>
  <c r="BB98" i="1" s="1"/>
  <c r="F35" i="5"/>
  <c r="AZ99" i="1" s="1"/>
  <c r="F37" i="5"/>
  <c r="BB99" i="1" s="1"/>
  <c r="F35" i="7"/>
  <c r="AZ101" i="1" s="1"/>
  <c r="F35" i="9"/>
  <c r="AZ104" i="1" s="1"/>
  <c r="F38" i="9"/>
  <c r="BC104" i="1" s="1"/>
  <c r="J35" i="11"/>
  <c r="AV106" i="1" s="1"/>
  <c r="F35" i="12"/>
  <c r="AZ107" i="1" s="1"/>
  <c r="F35" i="15"/>
  <c r="AZ110" i="1" s="1"/>
  <c r="F38" i="15"/>
  <c r="BC110" i="1" s="1"/>
  <c r="F37" i="16"/>
  <c r="BB111" i="1" s="1"/>
  <c r="F35" i="17"/>
  <c r="AZ112" i="1" s="1"/>
  <c r="F38" i="18"/>
  <c r="BC113" i="1" s="1"/>
  <c r="F39" i="19"/>
  <c r="BD114" i="1" s="1"/>
  <c r="J33" i="20"/>
  <c r="AV115" i="1" s="1"/>
  <c r="F35" i="22"/>
  <c r="BB117" i="1" s="1"/>
  <c r="F39" i="24"/>
  <c r="BD120" i="1" s="1"/>
  <c r="J33" i="26"/>
  <c r="AV122" i="1" s="1"/>
  <c r="F37" i="2"/>
  <c r="BB96" i="1" s="1"/>
  <c r="F35" i="4"/>
  <c r="AZ98" i="1" s="1"/>
  <c r="J35" i="5"/>
  <c r="AV99" i="1" s="1"/>
  <c r="F38" i="5"/>
  <c r="BC99" i="1" s="1"/>
  <c r="F35" i="6"/>
  <c r="AZ100" i="1" s="1"/>
  <c r="F38" i="6"/>
  <c r="BC100" i="1" s="1"/>
  <c r="F38" i="7"/>
  <c r="BC101" i="1" s="1"/>
  <c r="F38" i="8"/>
  <c r="BC103" i="1" s="1"/>
  <c r="F37" i="10"/>
  <c r="BB105" i="1" s="1"/>
  <c r="J35" i="12"/>
  <c r="AV107" i="1" s="1"/>
  <c r="F38" i="14"/>
  <c r="BC109" i="1" s="1"/>
  <c r="F39" i="16"/>
  <c r="BD111" i="1" s="1"/>
  <c r="J35" i="17"/>
  <c r="AV112" i="1" s="1"/>
  <c r="J35" i="18"/>
  <c r="AV113" i="1" s="1"/>
  <c r="F35" i="19"/>
  <c r="AZ114" i="1" s="1"/>
  <c r="F36" i="20"/>
  <c r="BC115" i="1" s="1"/>
  <c r="F36" i="21"/>
  <c r="BC116" i="1" s="1"/>
  <c r="F36" i="23"/>
  <c r="BC118" i="1" s="1"/>
  <c r="F38" i="24"/>
  <c r="BC120" i="1" s="1"/>
  <c r="F37" i="25"/>
  <c r="BB121" i="1" s="1"/>
  <c r="F34" i="27"/>
  <c r="BA123" i="1" s="1"/>
  <c r="F35" i="2"/>
  <c r="AZ96" i="1" s="1"/>
  <c r="F35" i="8"/>
  <c r="AZ103" i="1" s="1"/>
  <c r="F38" i="11"/>
  <c r="BC106" i="1" s="1"/>
  <c r="F37" i="12"/>
  <c r="BB107" i="1" s="1"/>
  <c r="F37" i="15"/>
  <c r="BB110" i="1" s="1"/>
  <c r="J35" i="16"/>
  <c r="AV111" i="1" s="1"/>
  <c r="F37" i="17"/>
  <c r="BB112" i="1" s="1"/>
  <c r="F37" i="18"/>
  <c r="BB113" i="1" s="1"/>
  <c r="J33" i="21"/>
  <c r="AV116" i="1" s="1"/>
  <c r="F35" i="23"/>
  <c r="BB118" i="1" s="1"/>
  <c r="F37" i="23"/>
  <c r="BD118" i="1" s="1"/>
  <c r="F38" i="25"/>
  <c r="BC121" i="1" s="1"/>
  <c r="F39" i="2"/>
  <c r="BD96" i="1" s="1"/>
  <c r="F39" i="8"/>
  <c r="BD103" i="1" s="1"/>
  <c r="F39" i="11"/>
  <c r="BD106" i="1" s="1"/>
  <c r="F35" i="13"/>
  <c r="AZ108" i="1" s="1"/>
  <c r="J35" i="13"/>
  <c r="AV108" i="1" s="1"/>
  <c r="F37" i="13"/>
  <c r="BB108" i="1" s="1"/>
  <c r="F39" i="13"/>
  <c r="BD108" i="1" s="1"/>
  <c r="F37" i="14"/>
  <c r="BB109" i="1" s="1"/>
  <c r="F37" i="19"/>
  <c r="BB114" i="1" s="1"/>
  <c r="F35" i="21"/>
  <c r="BB116" i="1" s="1"/>
  <c r="F33" i="23"/>
  <c r="AZ118" i="1" s="1"/>
  <c r="F35" i="24"/>
  <c r="AZ120" i="1" s="1"/>
  <c r="F35" i="26"/>
  <c r="BB122" i="1" s="1"/>
  <c r="AS94" i="1"/>
  <c r="F37" i="3"/>
  <c r="BB97" i="1" s="1"/>
  <c r="J35" i="4"/>
  <c r="AV98" i="1" s="1"/>
  <c r="F39" i="5"/>
  <c r="BD99" i="1" s="1"/>
  <c r="F37" i="6"/>
  <c r="BB100" i="1" s="1"/>
  <c r="F37" i="7"/>
  <c r="BB101" i="1" s="1"/>
  <c r="F37" i="9"/>
  <c r="BB104" i="1" s="1"/>
  <c r="J35" i="10"/>
  <c r="AV105" i="1" s="1"/>
  <c r="F35" i="11"/>
  <c r="AZ106" i="1" s="1"/>
  <c r="F37" i="11"/>
  <c r="BB106" i="1" s="1"/>
  <c r="F39" i="12"/>
  <c r="BD107" i="1" s="1"/>
  <c r="F39" i="14"/>
  <c r="BD109" i="1" s="1"/>
  <c r="F35" i="16"/>
  <c r="AZ111" i="1" s="1"/>
  <c r="F39" i="17"/>
  <c r="BD112" i="1" s="1"/>
  <c r="F35" i="18"/>
  <c r="AZ113" i="1" s="1"/>
  <c r="F38" i="19"/>
  <c r="BC114" i="1" s="1"/>
  <c r="F35" i="20"/>
  <c r="BB115" i="1" s="1"/>
  <c r="F37" i="21"/>
  <c r="BD116" i="1" s="1"/>
  <c r="F36" i="22"/>
  <c r="BC117" i="1" s="1"/>
  <c r="J33" i="23"/>
  <c r="AV118" i="1" s="1"/>
  <c r="J35" i="24"/>
  <c r="AV120" i="1" s="1"/>
  <c r="F39" i="25"/>
  <c r="BD121" i="1" s="1"/>
  <c r="F37" i="26"/>
  <c r="BD122" i="1" s="1"/>
  <c r="F38" i="2"/>
  <c r="BC96" i="1" s="1"/>
  <c r="F39" i="4"/>
  <c r="BD98" i="1" s="1"/>
  <c r="J35" i="6"/>
  <c r="AV100" i="1" s="1"/>
  <c r="F39" i="7"/>
  <c r="BD101" i="1" s="1"/>
  <c r="F37" i="8"/>
  <c r="BB103" i="1" s="1"/>
  <c r="F35" i="10"/>
  <c r="AZ105" i="1" s="1"/>
  <c r="F38" i="12"/>
  <c r="BC107" i="1" s="1"/>
  <c r="J35" i="15"/>
  <c r="AV110" i="1" s="1"/>
  <c r="F39" i="15"/>
  <c r="BD110" i="1" s="1"/>
  <c r="F38" i="16"/>
  <c r="BC111" i="1" s="1"/>
  <c r="F38" i="17"/>
  <c r="BC112" i="1" s="1"/>
  <c r="F39" i="18"/>
  <c r="BD113" i="1" s="1"/>
  <c r="F33" i="21"/>
  <c r="AZ116" i="1" s="1"/>
  <c r="F37" i="22"/>
  <c r="BD117" i="1" s="1"/>
  <c r="F35" i="25"/>
  <c r="AZ121" i="1" s="1"/>
  <c r="F33" i="26"/>
  <c r="AZ122" i="1" s="1"/>
  <c r="BK127" i="25" l="1"/>
  <c r="J127" i="25" s="1"/>
  <c r="J99" i="25" s="1"/>
  <c r="J121" i="23"/>
  <c r="J98" i="23" s="1"/>
  <c r="BK125" i="21"/>
  <c r="J125" i="21" s="1"/>
  <c r="J97" i="21" s="1"/>
  <c r="J126" i="21"/>
  <c r="J98" i="21" s="1"/>
  <c r="J214" i="20"/>
  <c r="J106" i="20" s="1"/>
  <c r="BK126" i="19"/>
  <c r="J126" i="19" s="1"/>
  <c r="J99" i="19" s="1"/>
  <c r="BK128" i="18"/>
  <c r="J128" i="18" s="1"/>
  <c r="J100" i="18" s="1"/>
  <c r="BK127" i="16"/>
  <c r="J127" i="16" s="1"/>
  <c r="J99" i="16" s="1"/>
  <c r="BK445" i="14"/>
  <c r="J445" i="14" s="1"/>
  <c r="J114" i="14" s="1"/>
  <c r="BK364" i="14"/>
  <c r="J364" i="14" s="1"/>
  <c r="J111" i="14" s="1"/>
  <c r="BK291" i="14"/>
  <c r="J291" i="14" s="1"/>
  <c r="J108" i="14" s="1"/>
  <c r="BK204" i="14"/>
  <c r="J204" i="14" s="1"/>
  <c r="J104" i="14" s="1"/>
  <c r="BK127" i="13"/>
  <c r="J127" i="13" s="1"/>
  <c r="J99" i="13" s="1"/>
  <c r="BK137" i="11"/>
  <c r="J137" i="11" s="1"/>
  <c r="J99" i="11" s="1"/>
  <c r="BK730" i="10"/>
  <c r="J730" i="10" s="1"/>
  <c r="J124" i="10" s="1"/>
  <c r="J489" i="9"/>
  <c r="J117" i="9" s="1"/>
  <c r="BK920" i="8"/>
  <c r="J920" i="8" s="1"/>
  <c r="J129" i="8" s="1"/>
  <c r="BK352" i="8"/>
  <c r="J352" i="8" s="1"/>
  <c r="J110" i="8" s="1"/>
  <c r="T335" i="8"/>
  <c r="BK142" i="7"/>
  <c r="J142" i="7" s="1"/>
  <c r="J101" i="7" s="1"/>
  <c r="J282" i="2"/>
  <c r="J114" i="2" s="1"/>
  <c r="P137" i="11"/>
  <c r="P136" i="11" s="1"/>
  <c r="AU106" i="1" s="1"/>
  <c r="J128" i="17"/>
  <c r="J100" i="17" s="1"/>
  <c r="BK127" i="17"/>
  <c r="BK126" i="17" s="1"/>
  <c r="J126" i="17" s="1"/>
  <c r="J98" i="17" s="1"/>
  <c r="BK119" i="23"/>
  <c r="J119" i="23" s="1"/>
  <c r="J96" i="23" s="1"/>
  <c r="J120" i="23"/>
  <c r="J97" i="23" s="1"/>
  <c r="BK144" i="12"/>
  <c r="BK127" i="24"/>
  <c r="J127" i="24" s="1"/>
  <c r="J99" i="24" s="1"/>
  <c r="J207" i="17"/>
  <c r="J101" i="17" s="1"/>
  <c r="BK233" i="9"/>
  <c r="J233" i="9" s="1"/>
  <c r="J106" i="9" s="1"/>
  <c r="BK120" i="26"/>
  <c r="R125" i="21"/>
  <c r="R124" i="21"/>
  <c r="P542" i="10"/>
  <c r="P126" i="15"/>
  <c r="AU110" i="1" s="1"/>
  <c r="P127" i="7"/>
  <c r="AU101" i="1"/>
  <c r="T542" i="10"/>
  <c r="T154" i="10" s="1"/>
  <c r="T153" i="10" s="1"/>
  <c r="T152" i="10" s="1"/>
  <c r="R138" i="2"/>
  <c r="R137" i="2" s="1"/>
  <c r="R542" i="10"/>
  <c r="T142" i="7"/>
  <c r="T127" i="7"/>
  <c r="R125" i="22"/>
  <c r="R124" i="22"/>
  <c r="R353" i="11"/>
  <c r="R233" i="9"/>
  <c r="R140" i="9" s="1"/>
  <c r="R920" i="8"/>
  <c r="R156" i="8"/>
  <c r="R137" i="11"/>
  <c r="R136" i="11" s="1"/>
  <c r="BK542" i="10"/>
  <c r="T141" i="9"/>
  <c r="P352" i="8"/>
  <c r="P335" i="8"/>
  <c r="T127" i="15"/>
  <c r="T126" i="15" s="1"/>
  <c r="P155" i="14"/>
  <c r="P154" i="14" s="1"/>
  <c r="P153" i="14" s="1"/>
  <c r="AU109" i="1" s="1"/>
  <c r="T125" i="19"/>
  <c r="P125" i="19"/>
  <c r="AU114" i="1" s="1"/>
  <c r="P154" i="10"/>
  <c r="P153" i="10" s="1"/>
  <c r="P152" i="10" s="1"/>
  <c r="AU105" i="1" s="1"/>
  <c r="R127" i="16"/>
  <c r="R126" i="16"/>
  <c r="P141" i="9"/>
  <c r="R127" i="13"/>
  <c r="R126" i="13" s="1"/>
  <c r="BK138" i="2"/>
  <c r="T155" i="14"/>
  <c r="T154" i="14" s="1"/>
  <c r="T153" i="14" s="1"/>
  <c r="BK141" i="9"/>
  <c r="J141" i="9" s="1"/>
  <c r="J99" i="9" s="1"/>
  <c r="BK125" i="22"/>
  <c r="BK124" i="22" s="1"/>
  <c r="J124" i="22" s="1"/>
  <c r="J96" i="22" s="1"/>
  <c r="P125" i="21"/>
  <c r="P124" i="21"/>
  <c r="AU116" i="1"/>
  <c r="BK353" i="11"/>
  <c r="T128" i="20"/>
  <c r="T127" i="20" s="1"/>
  <c r="P233" i="9"/>
  <c r="P128" i="20"/>
  <c r="P127" i="20"/>
  <c r="AU115" i="1"/>
  <c r="R352" i="8"/>
  <c r="R335" i="8" s="1"/>
  <c r="T125" i="21"/>
  <c r="T124" i="21" s="1"/>
  <c r="R128" i="20"/>
  <c r="R127" i="20"/>
  <c r="R126" i="15"/>
  <c r="R154" i="10"/>
  <c r="R153" i="10" s="1"/>
  <c r="R152" i="10" s="1"/>
  <c r="P129" i="3"/>
  <c r="P128" i="3" s="1"/>
  <c r="AU97" i="1" s="1"/>
  <c r="P125" i="22"/>
  <c r="P124" i="22"/>
  <c r="AU117" i="1"/>
  <c r="BK257" i="2"/>
  <c r="J257" i="2" s="1"/>
  <c r="J104" i="2" s="1"/>
  <c r="T126" i="13"/>
  <c r="R155" i="14"/>
  <c r="R154" i="14" s="1"/>
  <c r="R153" i="14" s="1"/>
  <c r="BK127" i="15"/>
  <c r="J127" i="15" s="1"/>
  <c r="J99" i="15" s="1"/>
  <c r="R142" i="7"/>
  <c r="R127" i="7" s="1"/>
  <c r="P156" i="8"/>
  <c r="P127" i="24"/>
  <c r="P126" i="24"/>
  <c r="AU120" i="1"/>
  <c r="AU119" i="1" s="1"/>
  <c r="T156" i="8"/>
  <c r="T137" i="11"/>
  <c r="T136" i="11" s="1"/>
  <c r="T138" i="2"/>
  <c r="T137" i="2"/>
  <c r="T233" i="9"/>
  <c r="P137" i="2"/>
  <c r="AU96" i="1" s="1"/>
  <c r="T127" i="25"/>
  <c r="T126" i="25" s="1"/>
  <c r="BK157" i="25"/>
  <c r="J157" i="25" s="1"/>
  <c r="J102" i="25" s="1"/>
  <c r="J258" i="2"/>
  <c r="J105" i="2" s="1"/>
  <c r="BK128" i="7"/>
  <c r="J128" i="7" s="1"/>
  <c r="J99" i="7" s="1"/>
  <c r="BK128" i="20"/>
  <c r="J128" i="20" s="1"/>
  <c r="J97" i="20" s="1"/>
  <c r="BK129" i="3"/>
  <c r="J129" i="3" s="1"/>
  <c r="J99" i="3" s="1"/>
  <c r="BK156" i="8"/>
  <c r="J156" i="8" s="1"/>
  <c r="J99" i="8" s="1"/>
  <c r="BK119" i="27"/>
  <c r="J119" i="27" s="1"/>
  <c r="J96" i="27" s="1"/>
  <c r="J121" i="27"/>
  <c r="J98" i="27" s="1"/>
  <c r="BK125" i="19"/>
  <c r="J125" i="19" s="1"/>
  <c r="J98" i="19" s="1"/>
  <c r="J124" i="6"/>
  <c r="J99" i="6" s="1"/>
  <c r="BK123" i="5"/>
  <c r="J123" i="5" s="1"/>
  <c r="J98" i="5" s="1"/>
  <c r="AG98" i="1"/>
  <c r="J124" i="4"/>
  <c r="J99" i="4" s="1"/>
  <c r="J98" i="4"/>
  <c r="F36" i="2"/>
  <c r="BA96" i="1" s="1"/>
  <c r="F36" i="11"/>
  <c r="BA106" i="1" s="1"/>
  <c r="F36" i="12"/>
  <c r="BA107" i="1" s="1"/>
  <c r="F36" i="18"/>
  <c r="BA113" i="1" s="1"/>
  <c r="AZ102" i="1"/>
  <c r="AV102" i="1" s="1"/>
  <c r="F34" i="22"/>
  <c r="BA117" i="1" s="1"/>
  <c r="J36" i="4"/>
  <c r="AW98" i="1" s="1"/>
  <c r="AT98" i="1" s="1"/>
  <c r="AZ95" i="1"/>
  <c r="AV95" i="1" s="1"/>
  <c r="F36" i="9"/>
  <c r="BA104" i="1" s="1"/>
  <c r="F36" i="13"/>
  <c r="BA108" i="1" s="1"/>
  <c r="F36" i="15"/>
  <c r="BA110" i="1" s="1"/>
  <c r="F36" i="16"/>
  <c r="BA111" i="1" s="1"/>
  <c r="J36" i="17"/>
  <c r="AW112" i="1" s="1"/>
  <c r="AT112" i="1" s="1"/>
  <c r="F34" i="23"/>
  <c r="BA118" i="1" s="1"/>
  <c r="AZ119" i="1"/>
  <c r="AV119" i="1" s="1"/>
  <c r="F34" i="26"/>
  <c r="BA122" i="1" s="1"/>
  <c r="J36" i="2"/>
  <c r="AW96" i="1" s="1"/>
  <c r="AT96" i="1" s="1"/>
  <c r="J36" i="11"/>
  <c r="AW106" i="1" s="1"/>
  <c r="AT106" i="1" s="1"/>
  <c r="J36" i="12"/>
  <c r="AW107" i="1" s="1"/>
  <c r="AT107" i="1" s="1"/>
  <c r="F36" i="19"/>
  <c r="BA114" i="1" s="1"/>
  <c r="J36" i="19"/>
  <c r="AW114" i="1" s="1"/>
  <c r="AT114" i="1" s="1"/>
  <c r="BD102" i="1"/>
  <c r="J34" i="21"/>
  <c r="AW116" i="1" s="1"/>
  <c r="AT116" i="1" s="1"/>
  <c r="F36" i="25"/>
  <c r="BA121" i="1" s="1"/>
  <c r="F36" i="3"/>
  <c r="BA97" i="1" s="1"/>
  <c r="F36" i="6"/>
  <c r="BA100" i="1" s="1"/>
  <c r="F36" i="7"/>
  <c r="BA101" i="1" s="1"/>
  <c r="F36" i="10"/>
  <c r="BA105" i="1" s="1"/>
  <c r="J36" i="13"/>
  <c r="AW108" i="1" s="1"/>
  <c r="AT108" i="1" s="1"/>
  <c r="F36" i="14"/>
  <c r="BA109" i="1" s="1"/>
  <c r="J36" i="18"/>
  <c r="AW113" i="1" s="1"/>
  <c r="AT113" i="1" s="1"/>
  <c r="BB102" i="1"/>
  <c r="AX102" i="1" s="1"/>
  <c r="BC102" i="1"/>
  <c r="AY102" i="1" s="1"/>
  <c r="J34" i="20"/>
  <c r="AW115" i="1" s="1"/>
  <c r="AT115" i="1" s="1"/>
  <c r="F36" i="24"/>
  <c r="BA120" i="1" s="1"/>
  <c r="BD119" i="1"/>
  <c r="BC119" i="1"/>
  <c r="AY119" i="1" s="1"/>
  <c r="J36" i="25"/>
  <c r="AW121" i="1" s="1"/>
  <c r="AT121" i="1" s="1"/>
  <c r="F36" i="4"/>
  <c r="BA98" i="1" s="1"/>
  <c r="J32" i="6"/>
  <c r="AG100" i="1" s="1"/>
  <c r="BD95" i="1"/>
  <c r="J36" i="8"/>
  <c r="AW103" i="1" s="1"/>
  <c r="AT103" i="1" s="1"/>
  <c r="F34" i="20"/>
  <c r="BA115" i="1" s="1"/>
  <c r="J36" i="24"/>
  <c r="AW120" i="1" s="1"/>
  <c r="AT120" i="1" s="1"/>
  <c r="J34" i="27"/>
  <c r="AW123" i="1" s="1"/>
  <c r="AT123" i="1" s="1"/>
  <c r="J36" i="3"/>
  <c r="AW97" i="1" s="1"/>
  <c r="AT97" i="1" s="1"/>
  <c r="BB95" i="1"/>
  <c r="AX95" i="1" s="1"/>
  <c r="J36" i="9"/>
  <c r="AW104" i="1" s="1"/>
  <c r="AT104" i="1" s="1"/>
  <c r="J36" i="14"/>
  <c r="AW109" i="1" s="1"/>
  <c r="AT109" i="1" s="1"/>
  <c r="J34" i="22"/>
  <c r="AW117" i="1" s="1"/>
  <c r="AT117" i="1" s="1"/>
  <c r="J36" i="5"/>
  <c r="AW99" i="1" s="1"/>
  <c r="AT99" i="1" s="1"/>
  <c r="J36" i="7"/>
  <c r="AW101" i="1" s="1"/>
  <c r="AT101" i="1" s="1"/>
  <c r="J36" i="10"/>
  <c r="AW105" i="1" s="1"/>
  <c r="AT105" i="1" s="1"/>
  <c r="J36" i="15"/>
  <c r="AW110" i="1" s="1"/>
  <c r="AT110" i="1" s="1"/>
  <c r="J36" i="16"/>
  <c r="AW111" i="1" s="1"/>
  <c r="AT111" i="1" s="1"/>
  <c r="F36" i="17"/>
  <c r="BA112" i="1" s="1"/>
  <c r="J34" i="23"/>
  <c r="AW118" i="1" s="1"/>
  <c r="AT118" i="1" s="1"/>
  <c r="J34" i="26"/>
  <c r="AW122" i="1" s="1"/>
  <c r="AT122" i="1" s="1"/>
  <c r="F36" i="5"/>
  <c r="BA99" i="1" s="1"/>
  <c r="J36" i="6"/>
  <c r="AW100" i="1" s="1"/>
  <c r="AT100" i="1" s="1"/>
  <c r="BC95" i="1"/>
  <c r="AY95" i="1" s="1"/>
  <c r="F36" i="8"/>
  <c r="BA103" i="1" s="1"/>
  <c r="F34" i="21"/>
  <c r="BA116" i="1" s="1"/>
  <c r="BB119" i="1"/>
  <c r="AX119" i="1" s="1"/>
  <c r="BK126" i="24" l="1"/>
  <c r="J126" i="24" s="1"/>
  <c r="J98" i="24" s="1"/>
  <c r="J30" i="23"/>
  <c r="AG118" i="1" s="1"/>
  <c r="AN118" i="1" s="1"/>
  <c r="BK124" i="21"/>
  <c r="J124" i="21" s="1"/>
  <c r="J96" i="21" s="1"/>
  <c r="BK127" i="18"/>
  <c r="BK126" i="18" s="1"/>
  <c r="J126" i="18" s="1"/>
  <c r="J32" i="17"/>
  <c r="AG112" i="1" s="1"/>
  <c r="AN112" i="1" s="1"/>
  <c r="J127" i="17"/>
  <c r="J99" i="17" s="1"/>
  <c r="BK126" i="16"/>
  <c r="J126" i="16" s="1"/>
  <c r="J32" i="16" s="1"/>
  <c r="AG111" i="1" s="1"/>
  <c r="AN111" i="1" s="1"/>
  <c r="BK155" i="14"/>
  <c r="J155" i="14" s="1"/>
  <c r="J100" i="14" s="1"/>
  <c r="BK126" i="13"/>
  <c r="J126" i="13" s="1"/>
  <c r="J32" i="13" s="1"/>
  <c r="AG108" i="1" s="1"/>
  <c r="AN108" i="1" s="1"/>
  <c r="BK136" i="11"/>
  <c r="J136" i="11" s="1"/>
  <c r="J98" i="11" s="1"/>
  <c r="BK154" i="10"/>
  <c r="BK153" i="10" s="1"/>
  <c r="J153" i="10" s="1"/>
  <c r="J99" i="10" s="1"/>
  <c r="J542" i="10"/>
  <c r="J113" i="10" s="1"/>
  <c r="BK140" i="9"/>
  <c r="J140" i="9" s="1"/>
  <c r="J32" i="9" s="1"/>
  <c r="AG104" i="1" s="1"/>
  <c r="AN104" i="1" s="1"/>
  <c r="T155" i="8"/>
  <c r="BK335" i="8"/>
  <c r="J335" i="8" s="1"/>
  <c r="J108" i="8" s="1"/>
  <c r="BK127" i="7"/>
  <c r="J127" i="7" s="1"/>
  <c r="J98" i="7" s="1"/>
  <c r="AN98" i="1"/>
  <c r="J353" i="11"/>
  <c r="J109" i="11" s="1"/>
  <c r="BK119" i="26"/>
  <c r="J119" i="26" s="1"/>
  <c r="J120" i="26"/>
  <c r="J97" i="26" s="1"/>
  <c r="J127" i="18"/>
  <c r="J99" i="18" s="1"/>
  <c r="BK143" i="12"/>
  <c r="J144" i="12"/>
  <c r="J100" i="12" s="1"/>
  <c r="BK137" i="2"/>
  <c r="J137" i="2" s="1"/>
  <c r="J98" i="2" s="1"/>
  <c r="P140" i="9"/>
  <c r="AU104" i="1" s="1"/>
  <c r="P155" i="8"/>
  <c r="AU103" i="1" s="1"/>
  <c r="T140" i="9"/>
  <c r="R155" i="8"/>
  <c r="J138" i="2"/>
  <c r="J99" i="2" s="1"/>
  <c r="BK126" i="25"/>
  <c r="J126" i="25" s="1"/>
  <c r="J98" i="25" s="1"/>
  <c r="J125" i="22"/>
  <c r="J97" i="22" s="1"/>
  <c r="BK126" i="15"/>
  <c r="J126" i="15" s="1"/>
  <c r="J98" i="15" s="1"/>
  <c r="BK127" i="20"/>
  <c r="J127" i="20" s="1"/>
  <c r="J30" i="20" s="1"/>
  <c r="AG115" i="1" s="1"/>
  <c r="BK128" i="3"/>
  <c r="J128" i="3" s="1"/>
  <c r="J32" i="3" s="1"/>
  <c r="AG97" i="1" s="1"/>
  <c r="AN100" i="1"/>
  <c r="J41" i="6"/>
  <c r="J41" i="4"/>
  <c r="AU95" i="1"/>
  <c r="J32" i="5"/>
  <c r="AG99" i="1" s="1"/>
  <c r="BD94" i="1"/>
  <c r="W33" i="1" s="1"/>
  <c r="BC94" i="1"/>
  <c r="W32" i="1" s="1"/>
  <c r="BA119" i="1"/>
  <c r="AW119" i="1" s="1"/>
  <c r="AT119" i="1" s="1"/>
  <c r="J30" i="22"/>
  <c r="AG117" i="1" s="1"/>
  <c r="J30" i="27"/>
  <c r="AG123" i="1" s="1"/>
  <c r="BA95" i="1"/>
  <c r="AW95" i="1" s="1"/>
  <c r="AT95" i="1" s="1"/>
  <c r="J32" i="19"/>
  <c r="AG114" i="1" s="1"/>
  <c r="AN114" i="1" s="1"/>
  <c r="BB94" i="1"/>
  <c r="W31" i="1" s="1"/>
  <c r="AZ94" i="1"/>
  <c r="W29" i="1" s="1"/>
  <c r="BA102" i="1"/>
  <c r="AW102" i="1" s="1"/>
  <c r="AT102" i="1" s="1"/>
  <c r="J32" i="24" l="1"/>
  <c r="AG120" i="1" s="1"/>
  <c r="AN120" i="1" s="1"/>
  <c r="J39" i="23"/>
  <c r="J30" i="21"/>
  <c r="AG116" i="1" s="1"/>
  <c r="AN116" i="1" s="1"/>
  <c r="J41" i="17"/>
  <c r="J98" i="16"/>
  <c r="J41" i="16"/>
  <c r="BK154" i="14"/>
  <c r="J154" i="14" s="1"/>
  <c r="J99" i="14" s="1"/>
  <c r="J98" i="13"/>
  <c r="J41" i="13"/>
  <c r="J32" i="11"/>
  <c r="AG106" i="1" s="1"/>
  <c r="AN106" i="1" s="1"/>
  <c r="J154" i="10"/>
  <c r="J100" i="10" s="1"/>
  <c r="BK152" i="10"/>
  <c r="J152" i="10" s="1"/>
  <c r="J98" i="10" s="1"/>
  <c r="AU102" i="1"/>
  <c r="AU94" i="1" s="1"/>
  <c r="J98" i="9"/>
  <c r="J41" i="9"/>
  <c r="BK155" i="8"/>
  <c r="J155" i="8" s="1"/>
  <c r="J98" i="8" s="1"/>
  <c r="J32" i="7"/>
  <c r="AG101" i="1" s="1"/>
  <c r="AN101" i="1" s="1"/>
  <c r="J143" i="12"/>
  <c r="J99" i="12" s="1"/>
  <c r="BK142" i="12"/>
  <c r="J142" i="12" s="1"/>
  <c r="J98" i="18"/>
  <c r="J32" i="18"/>
  <c r="J30" i="26"/>
  <c r="J96" i="26"/>
  <c r="J41" i="3"/>
  <c r="J39" i="20"/>
  <c r="J39" i="22"/>
  <c r="J39" i="27"/>
  <c r="J96" i="20"/>
  <c r="J98" i="3"/>
  <c r="J41" i="19"/>
  <c r="J41" i="5"/>
  <c r="AN99" i="1"/>
  <c r="AN115" i="1"/>
  <c r="AN123" i="1"/>
  <c r="AN97" i="1"/>
  <c r="AN117" i="1"/>
  <c r="J32" i="25"/>
  <c r="AG121" i="1" s="1"/>
  <c r="AN121" i="1" s="1"/>
  <c r="AX94" i="1"/>
  <c r="J32" i="2"/>
  <c r="AG96" i="1" s="1"/>
  <c r="AY94" i="1"/>
  <c r="J32" i="15"/>
  <c r="AG110" i="1" s="1"/>
  <c r="AN110" i="1" s="1"/>
  <c r="AV94" i="1"/>
  <c r="AK29" i="1" s="1"/>
  <c r="BA94" i="1"/>
  <c r="AW94" i="1" s="1"/>
  <c r="AK30" i="1" s="1"/>
  <c r="J41" i="24" l="1"/>
  <c r="J39" i="21"/>
  <c r="BK153" i="14"/>
  <c r="J153" i="14" s="1"/>
  <c r="J32" i="14" s="1"/>
  <c r="AG109" i="1" s="1"/>
  <c r="AN109" i="1" s="1"/>
  <c r="J41" i="11"/>
  <c r="J32" i="10"/>
  <c r="AG105" i="1" s="1"/>
  <c r="AN105" i="1" s="1"/>
  <c r="J32" i="8"/>
  <c r="AG103" i="1" s="1"/>
  <c r="AN103" i="1" s="1"/>
  <c r="J41" i="7"/>
  <c r="AG95" i="1"/>
  <c r="AN95" i="1" s="1"/>
  <c r="AG113" i="1"/>
  <c r="AN113" i="1" s="1"/>
  <c r="J41" i="18"/>
  <c r="AG122" i="1"/>
  <c r="AN122" i="1" s="1"/>
  <c r="J39" i="26"/>
  <c r="J32" i="12"/>
  <c r="J98" i="12"/>
  <c r="J41" i="2"/>
  <c r="J41" i="15"/>
  <c r="J41" i="25"/>
  <c r="AN96" i="1"/>
  <c r="AG119" i="1"/>
  <c r="AN119" i="1" s="1"/>
  <c r="W30" i="1"/>
  <c r="AT94" i="1"/>
  <c r="J98" i="14" l="1"/>
  <c r="J41" i="14"/>
  <c r="J41" i="10"/>
  <c r="J41" i="8"/>
  <c r="AG107" i="1"/>
  <c r="J41" i="12"/>
  <c r="AN107" i="1" l="1"/>
  <c r="AG102" i="1"/>
  <c r="AN102" i="1" l="1"/>
  <c r="AG94" i="1"/>
  <c r="AK26" i="1" l="1"/>
  <c r="AK35" i="1" s="1"/>
  <c r="AN94" i="1"/>
</calcChain>
</file>

<file path=xl/sharedStrings.xml><?xml version="1.0" encoding="utf-8"?>
<sst xmlns="http://schemas.openxmlformats.org/spreadsheetml/2006/main" count="65132" uniqueCount="11097">
  <si>
    <t>Export Komplet</t>
  </si>
  <si>
    <t/>
  </si>
  <si>
    <t>2.0</t>
  </si>
  <si>
    <t>False</t>
  </si>
  <si>
    <t>{dcbfb654-d351-4eb5-b0d6-6abeeefe8d62}</t>
  </si>
  <si>
    <t>&gt;&gt;  skryté stĺpce  &lt;&lt;</t>
  </si>
  <si>
    <t>0,01</t>
  </si>
  <si>
    <t>20</t>
  </si>
  <si>
    <t>REKAPITULÁCIA STAVBY</t>
  </si>
  <si>
    <t>v ---  nižšie sa nachádzajú doplnkové a pomocné údaje k zostavám  --- v</t>
  </si>
  <si>
    <t>Návod na vyplnenie</t>
  </si>
  <si>
    <t>0,001</t>
  </si>
  <si>
    <t>Kód:</t>
  </si>
  <si>
    <t>23085c</t>
  </si>
  <si>
    <t>Stavba:</t>
  </si>
  <si>
    <t>Rekonštrukcia SO34 ÚAO a SO22 sociálna časť ÚAO</t>
  </si>
  <si>
    <t>JKSO:</t>
  </si>
  <si>
    <t>KS:</t>
  </si>
  <si>
    <t>Miesto:</t>
  </si>
  <si>
    <t>ÚVTOS a ÚVV Leopoldov</t>
  </si>
  <si>
    <t>Dátum:</t>
  </si>
  <si>
    <t>16. 11. 2023</t>
  </si>
  <si>
    <t>Objednávateľ:</t>
  </si>
  <si>
    <t>IČO:</t>
  </si>
  <si>
    <t>IČ DPH:</t>
  </si>
  <si>
    <t>Zhotoviteľ:</t>
  </si>
  <si>
    <t>Vyplň údaj</t>
  </si>
  <si>
    <t>Projektant:</t>
  </si>
  <si>
    <t xml:space="preserve"> </t>
  </si>
  <si>
    <t>True</t>
  </si>
  <si>
    <t>Spracovateľ:</t>
  </si>
  <si>
    <t>Poznámka: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</si>
  <si>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</si>
  <si>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</si>
  <si>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</si>
  <si>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</si>
  <si>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</si>
  <si>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</si>
  <si>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</si>
  <si>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</si>
  <si>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</si>
  <si>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</si>
  <si>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</si>
  <si>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</si>
  <si>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</si>
  <si>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</si>
  <si>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</si>
  <si>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</si>
  <si>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</si>
  <si>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</si>
  <si>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</si>
  <si>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</si>
  <si>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</si>
  <si>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</si>
  <si>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</si>
  <si>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</si>
  <si>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</si>
  <si>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</si>
  <si>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</si>
  <si>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</si>
  <si>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</si>
  <si>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</si>
  <si>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</si>
  <si>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</si>
  <si>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</si>
  <si>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</si>
  <si>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</si>
  <si>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</si>
  <si>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</si>
  <si>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</si>
  <si>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Náklady z rozpočtov</t>
  </si>
  <si>
    <t>D</t>
  </si>
  <si>
    <t>0</t>
  </si>
  <si>
    <t>###NOIMPORT###</t>
  </si>
  <si>
    <t>IMPORT</t>
  </si>
  <si>
    <t>{00000000-0000-0000-0000-000000000000}</t>
  </si>
  <si>
    <t>SO00</t>
  </si>
  <si>
    <t>Búracie práce</t>
  </si>
  <si>
    <t>STA</t>
  </si>
  <si>
    <t>1</t>
  </si>
  <si>
    <t>{2cc7ee4a-30ce-4a33-b4ee-7732c480a5fb}</t>
  </si>
  <si>
    <t>/</t>
  </si>
  <si>
    <t>SO00.1</t>
  </si>
  <si>
    <t>Búracie práce - ASR</t>
  </si>
  <si>
    <t>Časť</t>
  </si>
  <si>
    <t>2</t>
  </si>
  <si>
    <t>{32b86124-093a-4d59-b082-1d2200934864}</t>
  </si>
  <si>
    <t>SO00.a</t>
  </si>
  <si>
    <t>Búracie práce - UK</t>
  </si>
  <si>
    <t>{0d130013-cabc-4b54-b77f-4c243a2bf175}</t>
  </si>
  <si>
    <t>SO00.b</t>
  </si>
  <si>
    <t>Demontáž ELI a osvetlenie</t>
  </si>
  <si>
    <t>{db969792-a1f7-43f6-854d-763a1456f6ce}</t>
  </si>
  <si>
    <t>SO00.c</t>
  </si>
  <si>
    <t>Demontáž bleskozvod</t>
  </si>
  <si>
    <t>{f7f953ad-ca1f-42b6-a9fa-45ff1a22fe48}</t>
  </si>
  <si>
    <t>SO00.d</t>
  </si>
  <si>
    <t>Demontáž SLP</t>
  </si>
  <si>
    <t>{b917c8ee-2287-40eb-81f1-6d0c5f95ee1c}</t>
  </si>
  <si>
    <t>SO00.e</t>
  </si>
  <si>
    <t>Búracie práce ZTI</t>
  </si>
  <si>
    <t>{701f05fe-8037-48ea-84e9-bff81d91cc57}</t>
  </si>
  <si>
    <t>SO22_SO34</t>
  </si>
  <si>
    <t>Inštitút vzdelávania zboru väzenskej a justičnej stráže</t>
  </si>
  <si>
    <t>{4f069a15-6e24-45ec-bab3-1de41932dfdd}</t>
  </si>
  <si>
    <t>SO22 _SO34</t>
  </si>
  <si>
    <t>Inštitút vzdelávania zboru väzenskej a justičnej stráže - ASR</t>
  </si>
  <si>
    <t>{c4df4605-6530-4001-b50d-0e038de718cb}</t>
  </si>
  <si>
    <t>SO22_SO34a</t>
  </si>
  <si>
    <t>Inštitút vzdelávania zboru väzenskej a justičnej stráže - ZTI</t>
  </si>
  <si>
    <t>{8cb7ff57-5bb7-45ff-ba40-23b1df0c9a2f}</t>
  </si>
  <si>
    <t>SO22_SO34b</t>
  </si>
  <si>
    <t>Inštitút vzdelávania zboru väzenskej a justičnej stráže - VZT a chladenie</t>
  </si>
  <si>
    <t>{34a5bcac-ba35-4e41-b7e5-c5130b46de3e}</t>
  </si>
  <si>
    <t>SO22_SO34c</t>
  </si>
  <si>
    <t>Inštitút vzdelávania zboru väzenskej a justičnej stráže - UK</t>
  </si>
  <si>
    <t>{6846d160-607e-4110-9c4a-1e93ff98ec3c}</t>
  </si>
  <si>
    <t>SO22_SO34d</t>
  </si>
  <si>
    <t>Inštitút vzdelávania zboru väzenskej a justičnej stráže - ELI a osvetlenie</t>
  </si>
  <si>
    <t>{d70d4254-5a79-4e12-b7c0-73ed42be9495}</t>
  </si>
  <si>
    <t>SO22_SO34e</t>
  </si>
  <si>
    <t>Inštitút vzdelávania zboru väzenskej a justičnej stráže -ochrana pred bleskom</t>
  </si>
  <si>
    <t>{a44f13c4-33b8-4168-a331-14dd16fc578c}</t>
  </si>
  <si>
    <t>SO22_SO34f</t>
  </si>
  <si>
    <t>Inštitút vzdelávania zboru väzenskej a justičnej stráže - SLP</t>
  </si>
  <si>
    <t>{cfc85502-c4c0-41a0-ab7e-efe6691d6c25}</t>
  </si>
  <si>
    <t>SO22_SO34g</t>
  </si>
  <si>
    <t>Inštitút vzdelávania zboru väzenskej a justičnej stráže - EPS</t>
  </si>
  <si>
    <t>{1216ab04-55ee-46e0-87ff-f1c058fd83b4}</t>
  </si>
  <si>
    <t>SO22_SO34h</t>
  </si>
  <si>
    <t>Inštitút vzdelávania zboru väzenskej a justičnej stráže - EPS západná vrátnica</t>
  </si>
  <si>
    <t>{42c6a6d9-43dc-4c6b-b099-0bee6b93180e}</t>
  </si>
  <si>
    <t>SO22_SO34i</t>
  </si>
  <si>
    <t>Inštitút vzdelávania zboru väzenskej a justičnej stráže - HSP</t>
  </si>
  <si>
    <t>{9815b180-8be4-4031-b056-55973a104696}</t>
  </si>
  <si>
    <t>SO22_SO34j</t>
  </si>
  <si>
    <t>Inštitút vzdelávania zboru väzenskej a justičnej stráže - ozvučenie m.č. 1.27</t>
  </si>
  <si>
    <t>{41d3e17d-fb30-4d07-9f36-c96d8c3d43e1}</t>
  </si>
  <si>
    <t>SO22_SO34k</t>
  </si>
  <si>
    <t>Inštitút vzdelávania zboru väzenskej a justičnej stráže - ozvučenie m.č. 2.09</t>
  </si>
  <si>
    <t>{8f8ed776-ff3f-41be-8d24-5051407954d6}</t>
  </si>
  <si>
    <t>SO101</t>
  </si>
  <si>
    <t>Vonkajší vodovod</t>
  </si>
  <si>
    <t>{db4765e4-5fee-4305-aa14-445dfb4731aa}</t>
  </si>
  <si>
    <t>SO102</t>
  </si>
  <si>
    <t>Kanalizácia splašková</t>
  </si>
  <si>
    <t>{b1c1700d-8c44-4e5c-9706-709a4c3b9870}</t>
  </si>
  <si>
    <t>SO103</t>
  </si>
  <si>
    <t>Kanalizácia dažďová</t>
  </si>
  <si>
    <t>{78648314-5b4f-4a51-bdea-461d9bade981}</t>
  </si>
  <si>
    <t>SO201</t>
  </si>
  <si>
    <t>VN prípojka</t>
  </si>
  <si>
    <t>{0a912dec-b007-4200-9c64-86b9db81c05f}</t>
  </si>
  <si>
    <t>SO202</t>
  </si>
  <si>
    <t>NN prípojka</t>
  </si>
  <si>
    <t>{c82da31f-af2f-49ee-a577-b0887ef9270f}</t>
  </si>
  <si>
    <t>SO202a</t>
  </si>
  <si>
    <t>{c0e317f7-7ba1-4df1-97ee-341308d5fdf8}</t>
  </si>
  <si>
    <t>SO202b</t>
  </si>
  <si>
    <t>Napojenie pôvodných NN rozvodov</t>
  </si>
  <si>
    <t>{11c5ccb2-6eae-4bf8-9456-9ebe35a114da}</t>
  </si>
  <si>
    <t>SO203</t>
  </si>
  <si>
    <t>Trafostanica</t>
  </si>
  <si>
    <t>{64dd9668-a311-4c72-8624-5188494ed047}</t>
  </si>
  <si>
    <t>REZ</t>
  </si>
  <si>
    <t>Rozpočtová rezerva 8%</t>
  </si>
  <si>
    <t>{0e58ac6f-92a8-45c7-bb00-87e08e4a1a7d}</t>
  </si>
  <si>
    <t>KRYCÍ LIST ROZPOČTU</t>
  </si>
  <si>
    <t>Objekt:</t>
  </si>
  <si>
    <t>SO00 - Búracie práce</t>
  </si>
  <si>
    <t>Časť:</t>
  </si>
  <si>
    <t>SO00.1 - Búracie práce - ASR</t>
  </si>
  <si>
    <t>REKAPITULÁCIA ROZPOČTU</t>
  </si>
  <si>
    <t>Kód dielu - Popis</t>
  </si>
  <si>
    <t>Cena celkom [EUR]</t>
  </si>
  <si>
    <t>Náklady z rozpočtu</t>
  </si>
  <si>
    <t>-1</t>
  </si>
  <si>
    <t>HSV - Práce a dodávky HSV</t>
  </si>
  <si>
    <t xml:space="preserve">    1 - Zemné práce</t>
  </si>
  <si>
    <t xml:space="preserve">    2 - Zakladanie</t>
  </si>
  <si>
    <t xml:space="preserve">    9 - Ostatné konštrukcie a práce-búranie</t>
  </si>
  <si>
    <t xml:space="preserve">    99 - Presun hmôt HSV</t>
  </si>
  <si>
    <t>PSV - Práce a dodávky PSV</t>
  </si>
  <si>
    <t xml:space="preserve">    712 - Izolácie striech, povlakové krytiny</t>
  </si>
  <si>
    <t xml:space="preserve">    722 - Zdravotechnika - vnútorný vodovod</t>
  </si>
  <si>
    <t xml:space="preserve">    724 - Zdravotechnika - strojné vybavenie</t>
  </si>
  <si>
    <t xml:space="preserve">    763 - Konštrukcie - drevostavby</t>
  </si>
  <si>
    <t xml:space="preserve">    764 - Konštrukcie klampiarske</t>
  </si>
  <si>
    <t xml:space="preserve">    766 - Konštrukcie stolárske</t>
  </si>
  <si>
    <t xml:space="preserve">    767 - Konštrukcie doplnkové kovové</t>
  </si>
  <si>
    <t xml:space="preserve">    776 - Podlahy povlakové</t>
  </si>
  <si>
    <t>M - Práce a dodávky M</t>
  </si>
  <si>
    <t xml:space="preserve">    33-M - Montáže dopravných zariadení, skladových zariadení a váh</t>
  </si>
  <si>
    <t>VP -   Práce naviac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</si>
  <si>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</si>
  <si>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</si>
  <si>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</si>
  <si>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</si>
  <si>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</si>
  <si>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</si>
  <si>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</si>
  <si>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</si>
  <si>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</si>
  <si>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</si>
  <si>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</si>
  <si>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</si>
  <si>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</si>
  <si>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</si>
  <si>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</si>
  <si>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Zemné práce</t>
  </si>
  <si>
    <t>K</t>
  </si>
  <si>
    <t>113107131.S</t>
  </si>
  <si>
    <t>Odstránenie krytu v ploche do 200 m2 z betónu prostého, hr. vrstvy do 150 mm,  -0,22500t</t>
  </si>
  <si>
    <t>m2</t>
  </si>
  <si>
    <t>4</t>
  </si>
  <si>
    <t>65320152</t>
  </si>
  <si>
    <t>113107142.S</t>
  </si>
  <si>
    <t>Odstránenie krytu asfaltového v ploche do 200 m2, hr. nad 50 do 100 mm,  -0,25000t</t>
  </si>
  <si>
    <t>-1270694248</t>
  </si>
  <si>
    <t>3</t>
  </si>
  <si>
    <t>113107143.S</t>
  </si>
  <si>
    <t>Odstránenie krytu asfaltového v ploche do 200 m2, hr. nad 100 do 150 mm,  -0,37500t</t>
  </si>
  <si>
    <t>616384098</t>
  </si>
  <si>
    <t>113307122.S</t>
  </si>
  <si>
    <t>Odstránenie podkladu v ploche do 200 m2 z kameniva hrubého drveného, hr.100 do 200 mm,  -0,23500t</t>
  </si>
  <si>
    <t>-1091413605</t>
  </si>
  <si>
    <t>5</t>
  </si>
  <si>
    <t>113307131.S</t>
  </si>
  <si>
    <t>Odstránenie podkladu v ploche do 200 m2 z betónu prostého, hr. vrstvy do 150 mm,  -0,22500t</t>
  </si>
  <si>
    <t>-416986519</t>
  </si>
  <si>
    <t>6</t>
  </si>
  <si>
    <t>131211101.S</t>
  </si>
  <si>
    <t>Hĺbenie jám v  hornine tr.3 súdržných - ručným náradím</t>
  </si>
  <si>
    <t>m3</t>
  </si>
  <si>
    <t>1148069588</t>
  </si>
  <si>
    <t>7</t>
  </si>
  <si>
    <t>131211119.S</t>
  </si>
  <si>
    <t>Príplatok za lepivosť pri hĺbení jám ručným náradím v hornine tr. 3</t>
  </si>
  <si>
    <t>1166527969</t>
  </si>
  <si>
    <t>8</t>
  </si>
  <si>
    <t>174101102.S</t>
  </si>
  <si>
    <t>Zásyp sypaninou v uzavretých priestoroch s urovnaním povrchu zásypu</t>
  </si>
  <si>
    <t>-134715896</t>
  </si>
  <si>
    <t>Zakladanie</t>
  </si>
  <si>
    <t>9</t>
  </si>
  <si>
    <t>271533001.S</t>
  </si>
  <si>
    <t>Násyp pod základové konštrukcie so zhutnením z  kameniva hrubého drveného fr.32-63 mm</t>
  </si>
  <si>
    <t>-260511332</t>
  </si>
  <si>
    <t>Ostatné konštrukcie a práce-búranie</t>
  </si>
  <si>
    <t>10</t>
  </si>
  <si>
    <t>919735112.S</t>
  </si>
  <si>
    <t>Rezanie existujúceho asfaltového krytu alebo podkladu hĺbky nad 50 do 100 mm</t>
  </si>
  <si>
    <t>m</t>
  </si>
  <si>
    <t>2110407800</t>
  </si>
  <si>
    <t>11</t>
  </si>
  <si>
    <t>919735116.S</t>
  </si>
  <si>
    <t>Rezanie existujúceho asfaltového krytu alebo podkladu hĺbky nad 250 do 300 mm</t>
  </si>
  <si>
    <t>913243773</t>
  </si>
  <si>
    <t>12</t>
  </si>
  <si>
    <t>938902031.S</t>
  </si>
  <si>
    <t>Otryskanie degradovaného betónu vodou do 20 mm,  -0,02200t _nebezpačný odpad</t>
  </si>
  <si>
    <t>-2029849283</t>
  </si>
  <si>
    <t>13</t>
  </si>
  <si>
    <t>941941041.S</t>
  </si>
  <si>
    <t>Montáž lešenia ľahkého pracovného radového s podlahami šírky nad 1,00 do 1,20 m, výšky do 10 m</t>
  </si>
  <si>
    <t>95251005</t>
  </si>
  <si>
    <t>14</t>
  </si>
  <si>
    <t>941941291.S</t>
  </si>
  <si>
    <t>Príplatok za prvý a každý ďalší i začatý mesiac použitia lešenia ľahkého pracovného radového s podlahami šírky nad 1,00 do 1,20 m, výšky do 10 m</t>
  </si>
  <si>
    <t>1603343106</t>
  </si>
  <si>
    <t>15</t>
  </si>
  <si>
    <t>941941841.S</t>
  </si>
  <si>
    <t>Demontáž lešenia ľahkého pracovného radového s podlahami šírky nad 1,00 do 1,20 m, výšky do 10 m</t>
  </si>
  <si>
    <t>-1775773753</t>
  </si>
  <si>
    <t>16</t>
  </si>
  <si>
    <t>944944103.S</t>
  </si>
  <si>
    <t>Ochranná sieť na boku lešenia</t>
  </si>
  <si>
    <t>1035141032</t>
  </si>
  <si>
    <t>17</t>
  </si>
  <si>
    <t>944944803.S</t>
  </si>
  <si>
    <t>Demontáž ochrannej siete na boku lešenia</t>
  </si>
  <si>
    <t>1554556051</t>
  </si>
  <si>
    <t>18</t>
  </si>
  <si>
    <t>952902110.S</t>
  </si>
  <si>
    <t>Čistenie budov zametaním v miestnostiach, chodbách, na schodišti a na povalách</t>
  </si>
  <si>
    <t>1996192572</t>
  </si>
  <si>
    <t>19</t>
  </si>
  <si>
    <t>961043111.S</t>
  </si>
  <si>
    <t>Búranie základov alebo vybúranie otvorov plochy nad 4 m2 z betónu prostého alebo preloženého kameňom,  -2,20000t</t>
  </si>
  <si>
    <t>-728601377</t>
  </si>
  <si>
    <t>961055111.S</t>
  </si>
  <si>
    <t>Búranie základov alebo vybúranie otvorov plochy nad 4 m2 v základoch železobetónových,  -2,40000t</t>
  </si>
  <si>
    <t>1567343797</t>
  </si>
  <si>
    <t>21</t>
  </si>
  <si>
    <t>962031132.S</t>
  </si>
  <si>
    <t>Búranie priečok alebo vybúranie otvorov plochy nad 4 m2 z tehál pálených, plných alebo dutých hr. do 150 mm,  -0,19600t</t>
  </si>
  <si>
    <t>817184673</t>
  </si>
  <si>
    <t>22</t>
  </si>
  <si>
    <t>962032231.S</t>
  </si>
  <si>
    <t>Búranie muriva alebo vybúranie otvorov plochy nad 4 m2 nadzákladového z tehál pálených, vápenopieskových, cementových na maltu,  -1,90500t</t>
  </si>
  <si>
    <t>-2075808597</t>
  </si>
  <si>
    <t>23</t>
  </si>
  <si>
    <t>962041314.S</t>
  </si>
  <si>
    <t>Búranie priečok alebo vybúranie otvorov plochy nad 4 m2 z betónu prostého hr.do 120 mm,  -0,20000t</t>
  </si>
  <si>
    <t>129270998</t>
  </si>
  <si>
    <t>24</t>
  </si>
  <si>
    <t>962051115.S</t>
  </si>
  <si>
    <t>Búranie priečok alebo vybúranie otvorov plochy nad 4 m2 železobetónových hr. do 100 mm,  -0,16800t</t>
  </si>
  <si>
    <t>-832710496</t>
  </si>
  <si>
    <t>25</t>
  </si>
  <si>
    <t>962052211.S</t>
  </si>
  <si>
    <t>Búranie muriva alebo vybúranie otvorov plochy nad 4 m2 železobetonového nadzákladného,  -2,40000t</t>
  </si>
  <si>
    <t>935684088</t>
  </si>
  <si>
    <t>26</t>
  </si>
  <si>
    <t>962052211.S1</t>
  </si>
  <si>
    <t>Búranie muriva alebo vybúranie otvorov plochy nad 4 m2 železobetonového nadzákladného,  -2,40000t_nebezpečný odpad</t>
  </si>
  <si>
    <t>1994583634</t>
  </si>
  <si>
    <t>27</t>
  </si>
  <si>
    <t>962052314.S</t>
  </si>
  <si>
    <t>Búranie muriva alebo vybúranie otvorov plochy nad 4 m2 železobetonového pilierov,  -2,40000t</t>
  </si>
  <si>
    <t>-1235141307</t>
  </si>
  <si>
    <t>28</t>
  </si>
  <si>
    <t>962081131.S</t>
  </si>
  <si>
    <t>Búranie muriva priečok zo sklenených tvárnic, hr. do 100 mm,  -0,05500t</t>
  </si>
  <si>
    <t>-1677965931</t>
  </si>
  <si>
    <t>29</t>
  </si>
  <si>
    <t>963042819.S</t>
  </si>
  <si>
    <t>Búranie akýchkoľvek betónových schodiskových stupňov zhotovených na mieste,  -0,07000t</t>
  </si>
  <si>
    <t>1317896335</t>
  </si>
  <si>
    <t>30</t>
  </si>
  <si>
    <t>963051113.S</t>
  </si>
  <si>
    <t>Búranie železobetónových stropov doskových hr.nad 80 mm,  -2,40000t</t>
  </si>
  <si>
    <t>-1803375427</t>
  </si>
  <si>
    <t>31</t>
  </si>
  <si>
    <t>963051113.S1</t>
  </si>
  <si>
    <t>Búranie železobetónových stropov doskových hr.nad 80 mm,  -2,40000t_nebezpečný odpad</t>
  </si>
  <si>
    <t>2097573187</t>
  </si>
  <si>
    <t>32</t>
  </si>
  <si>
    <t>963051213.S</t>
  </si>
  <si>
    <t>Búranie železobetónových stropov rebrových s viditeľnými trámami,  -2,40000t</t>
  </si>
  <si>
    <t>-811207313</t>
  </si>
  <si>
    <t>33</t>
  </si>
  <si>
    <t>963053935.S</t>
  </si>
  <si>
    <t>Búranie železobetónových schodiskových ramien monolitických,  -0,39200t</t>
  </si>
  <si>
    <t>-1001288540</t>
  </si>
  <si>
    <t>34</t>
  </si>
  <si>
    <t>964051111.S</t>
  </si>
  <si>
    <t>Búranie samostatných trámov, prievlakov alebo pásov zo železobetónu do 0,16 m2,  -2,40000t</t>
  </si>
  <si>
    <t>-1709465677</t>
  </si>
  <si>
    <t>35</t>
  </si>
  <si>
    <t>964053111.S</t>
  </si>
  <si>
    <t>Búranie samostatných trámov, prievlakov alebo pásov zo železobetónu do 0,36 m2,  -2,40000t</t>
  </si>
  <si>
    <t>1860718828</t>
  </si>
  <si>
    <t>36</t>
  </si>
  <si>
    <t>965041441.S</t>
  </si>
  <si>
    <t>Búranie podkladov pod dlažby, perlitbetón hr. nad 100 mm, plochy nad 4 m2 -1,60000t</t>
  </si>
  <si>
    <t>-2017670738</t>
  </si>
  <si>
    <t>37</t>
  </si>
  <si>
    <t>965042141.S</t>
  </si>
  <si>
    <t>Búranie podkladov pod dlažby, liatych dlažieb a mazanín,betón alebo liaty asfalt hr.do 100 mm, plochy nad 4 m2 -2,20000t</t>
  </si>
  <si>
    <t>1154590591</t>
  </si>
  <si>
    <t>38</t>
  </si>
  <si>
    <t>965042141.S1</t>
  </si>
  <si>
    <t>Búranie podkladov pod dlažby, liatych dlažieb a mazanín,betón alebo liaty asfalt hr.do 100 mm, plochy nad 4 m2 -2,20000t_nebezpečný odpad</t>
  </si>
  <si>
    <t>2007525061</t>
  </si>
  <si>
    <t>39</t>
  </si>
  <si>
    <t>965042241.S</t>
  </si>
  <si>
    <t>Búranie podkladov pod dlažby, liatych dlažieb a mazanín,betón,liaty asfalt hr.nad 100 mm, plochy nad 4 m2 -2,20000t</t>
  </si>
  <si>
    <t>-1939909809</t>
  </si>
  <si>
    <t>40</t>
  </si>
  <si>
    <t>965044201.S</t>
  </si>
  <si>
    <t>Brúsenie existujúcich betónových podláh, zbrúsenie hrúbky do 3 mm -0,00600t</t>
  </si>
  <si>
    <t>-1633909501</t>
  </si>
  <si>
    <t>41</t>
  </si>
  <si>
    <t>965049110.S</t>
  </si>
  <si>
    <t>Príplatok za búranie betónovej mazaniny so zváranou sieťou alebo rabicovým pletivom hr. do 100 mm</t>
  </si>
  <si>
    <t>-1218834277</t>
  </si>
  <si>
    <t>42</t>
  </si>
  <si>
    <t>965049120.S</t>
  </si>
  <si>
    <t>Príplatok za búranie betónovej mazaniny so zváranou sieťou alebo rabicovým pletivom hr. nad 100 mm</t>
  </si>
  <si>
    <t>-1082831311</t>
  </si>
  <si>
    <t>43</t>
  </si>
  <si>
    <t>965081712.S</t>
  </si>
  <si>
    <t>Búranie dlažieb, bez podklad. lôžka zeramických dlaždíc hr. do 10 mm,  -0,02000t</t>
  </si>
  <si>
    <t>1221990642</t>
  </si>
  <si>
    <t>44</t>
  </si>
  <si>
    <t>965081812.S</t>
  </si>
  <si>
    <t>Búranie dlažieb, z kamen., cement., terazzových, , hr. nad 10 mm,  -0,06500t</t>
  </si>
  <si>
    <t>1345734546</t>
  </si>
  <si>
    <t>45</t>
  </si>
  <si>
    <t>965082920.S</t>
  </si>
  <si>
    <t>Odstránenie násypu pod podlahami alebo na strechách, hr.do 100 mm,  -1,40000t</t>
  </si>
  <si>
    <t>-738852927</t>
  </si>
  <si>
    <t>46</t>
  </si>
  <si>
    <t>965082941.S</t>
  </si>
  <si>
    <t>Odstránenie násypu pod podlahami alebo na strechách, hr.nad 200 mm,  -1,40000t</t>
  </si>
  <si>
    <t>-159956765</t>
  </si>
  <si>
    <t>47</t>
  </si>
  <si>
    <t>966089302.S</t>
  </si>
  <si>
    <t>Demontáž rozvodu vody z tlakových azbestocem. rúr DN 200,  -0,02600t</t>
  </si>
  <si>
    <t>1653080645</t>
  </si>
  <si>
    <t>48</t>
  </si>
  <si>
    <t>968061112.S</t>
  </si>
  <si>
    <t>Vyvesenie dreveného okenného krídla do suti plochy do 1,5 m2, -0,01200t</t>
  </si>
  <si>
    <t>ks</t>
  </si>
  <si>
    <t>38001858</t>
  </si>
  <si>
    <t>49</t>
  </si>
  <si>
    <t>968061115.S</t>
  </si>
  <si>
    <t>Demontáž okien drevených, 1 bm obvodu - 0,008t</t>
  </si>
  <si>
    <t>-1318369313</t>
  </si>
  <si>
    <t>50</t>
  </si>
  <si>
    <t>968061125.S</t>
  </si>
  <si>
    <t>Vyvesenie dreveného dverného krídla do suti plochy do 2 m2, -0,02400t</t>
  </si>
  <si>
    <t>1871117566</t>
  </si>
  <si>
    <t>51</t>
  </si>
  <si>
    <t>968062245.S</t>
  </si>
  <si>
    <t>Vybúranie drevených rámov okien jednoduchých plochy do 2 m2,  -0,03100t</t>
  </si>
  <si>
    <t>-757499492</t>
  </si>
  <si>
    <t>52</t>
  </si>
  <si>
    <t>968071112.S</t>
  </si>
  <si>
    <t>Vyvesenie kovového okenného krídla do suti plochy do 1, 5 m2</t>
  </si>
  <si>
    <t>575952961</t>
  </si>
  <si>
    <t>53</t>
  </si>
  <si>
    <t>968071113.S</t>
  </si>
  <si>
    <t>Vyvesenie kovového okenného krídla do suti plochy nad 1, 5 m2</t>
  </si>
  <si>
    <t>1347725738</t>
  </si>
  <si>
    <t>54</t>
  </si>
  <si>
    <t>968071115.S</t>
  </si>
  <si>
    <t>Demontáž okien kovových, 1 bm obvodu - 0,005t</t>
  </si>
  <si>
    <t>1743046195</t>
  </si>
  <si>
    <t>55</t>
  </si>
  <si>
    <t>968071116.S</t>
  </si>
  <si>
    <t>Demontáž dverí kovových vchodových, 1 bm obvodu - 0,005t</t>
  </si>
  <si>
    <t>-924347957</t>
  </si>
  <si>
    <t>56</t>
  </si>
  <si>
    <t>968071125.S</t>
  </si>
  <si>
    <t>Vyvesenie kovového dverného krídla do suti plochy do 2 m2</t>
  </si>
  <si>
    <t>1493230762</t>
  </si>
  <si>
    <t>57</t>
  </si>
  <si>
    <t>968071126.S</t>
  </si>
  <si>
    <t>Vyvesenie kovového dverného krídla do suti plochy nad 2 m2</t>
  </si>
  <si>
    <t>409507483</t>
  </si>
  <si>
    <t>58</t>
  </si>
  <si>
    <t>968071136.S</t>
  </si>
  <si>
    <t>Vyvesenie kovového krídla vrát do suti plochy do 4 m2</t>
  </si>
  <si>
    <t>149799736</t>
  </si>
  <si>
    <t>59</t>
  </si>
  <si>
    <t>968071137.S</t>
  </si>
  <si>
    <t>Vyvesenie kovového krídla vrát do suti plochy nad 4 m2</t>
  </si>
  <si>
    <t>-1446678433</t>
  </si>
  <si>
    <t>60</t>
  </si>
  <si>
    <t>968072355.S</t>
  </si>
  <si>
    <t>Vybúranie kovových rámov okien dvojitých alebo zdvojených, plochy do 2 m2,  -0,06100t</t>
  </si>
  <si>
    <t>-2065621468</t>
  </si>
  <si>
    <t>61</t>
  </si>
  <si>
    <t>968072356.S</t>
  </si>
  <si>
    <t>Vybúranie kovových rámov okien dvojitých alebo zdvojených, plochy do 4 m2,  -0,05300t</t>
  </si>
  <si>
    <t>1403556202</t>
  </si>
  <si>
    <t>62</t>
  </si>
  <si>
    <t>968072357.S</t>
  </si>
  <si>
    <t>Vybúranie kovových rámov okien dvojitých alebo zdvojených, plochy nad 4 m2,  -0,05000t</t>
  </si>
  <si>
    <t>-322348689</t>
  </si>
  <si>
    <t>63</t>
  </si>
  <si>
    <t>968072455.S</t>
  </si>
  <si>
    <t>Vybúranie kovových dverových zárubní plochy do 2 m2,  -0,07600t</t>
  </si>
  <si>
    <t>280860779</t>
  </si>
  <si>
    <t>64</t>
  </si>
  <si>
    <t>193081843</t>
  </si>
  <si>
    <t>65</t>
  </si>
  <si>
    <t>968072456.S</t>
  </si>
  <si>
    <t>Vybúranie kovových dverových zárubní plochy nad 2 m2,  -0,06300t</t>
  </si>
  <si>
    <t>824655225</t>
  </si>
  <si>
    <t>66</t>
  </si>
  <si>
    <t>968072558.S</t>
  </si>
  <si>
    <t>Vybúranie kovových vrát plochy do 5 m2,  -0,06000t</t>
  </si>
  <si>
    <t>602185690</t>
  </si>
  <si>
    <t>67</t>
  </si>
  <si>
    <t>968072559.S</t>
  </si>
  <si>
    <t>Vybúranie kovových vrát plochy nad 5 m2,  -0,06600t</t>
  </si>
  <si>
    <t>1263972150</t>
  </si>
  <si>
    <t>68</t>
  </si>
  <si>
    <t>971055003.S</t>
  </si>
  <si>
    <t>Rezanie konštrukcií zo železobetónu hr. panelu 100 mm stenovou pílou -0,01200t</t>
  </si>
  <si>
    <t>-1767793384</t>
  </si>
  <si>
    <t>69</t>
  </si>
  <si>
    <t>971055008.S</t>
  </si>
  <si>
    <t>Rezanie konštrukcií zo železobetónu hr. panelu 150 mm stenovou pílou -0,01800t</t>
  </si>
  <si>
    <t>-127847239</t>
  </si>
  <si>
    <t>70</t>
  </si>
  <si>
    <t>971055014.S</t>
  </si>
  <si>
    <t>Rezanie konštrukcií zo železobetónu hr. panelu 200 mm stenovou pílou -0,02400t</t>
  </si>
  <si>
    <t>-1446520285</t>
  </si>
  <si>
    <t>71</t>
  </si>
  <si>
    <t>971055021.S</t>
  </si>
  <si>
    <t>Rezanie konštrukcií zo železobetónu hr. panelu 250 mm stenovou pílou -0,03000t</t>
  </si>
  <si>
    <t>1543464949</t>
  </si>
  <si>
    <t>72</t>
  </si>
  <si>
    <t>971055031.S</t>
  </si>
  <si>
    <t>Rezanie konštrukcií zo železobetónu hr. panelu 370 mm stenovou pílou -0,04440t</t>
  </si>
  <si>
    <t>193159237</t>
  </si>
  <si>
    <t>73</t>
  </si>
  <si>
    <t>971055034.S</t>
  </si>
  <si>
    <t>Rezanie konštrukcií zo železobetónu hr. panelu 400 mm stenovou pílou -0,04800t</t>
  </si>
  <si>
    <t>-1896032915</t>
  </si>
  <si>
    <t>74</t>
  </si>
  <si>
    <t>972056014.S</t>
  </si>
  <si>
    <t>Jadrové vrty diamantovými korunkami do D 150 mm do stropov - železobetónových -0,00042t</t>
  </si>
  <si>
    <t>cm</t>
  </si>
  <si>
    <t>-1183646770</t>
  </si>
  <si>
    <t>75</t>
  </si>
  <si>
    <t>972056021.S</t>
  </si>
  <si>
    <t>Jadrové vrty diamantovými korunkami do D 300 mm do stropov - železobetónových -0,00170t</t>
  </si>
  <si>
    <t>583093916</t>
  </si>
  <si>
    <t>76</t>
  </si>
  <si>
    <t>972056022.S</t>
  </si>
  <si>
    <t>Jadrové vrty diamantovými korunkami do D 350 mm do stropov - železobetónových -0,00175t</t>
  </si>
  <si>
    <t>-36995238</t>
  </si>
  <si>
    <t>77</t>
  </si>
  <si>
    <t>975053151.S</t>
  </si>
  <si>
    <t>Viacradové podchytenie stropov pre osadenie nosníkov, do výšky podchytenia 3,50 m a zaťaženia nad 1500 kg/m2</t>
  </si>
  <si>
    <t>-2129606783</t>
  </si>
  <si>
    <t>78</t>
  </si>
  <si>
    <t>976071111.S</t>
  </si>
  <si>
    <t>Vybúranie kovových madiel a zábradlí,  -0,03700t</t>
  </si>
  <si>
    <t>958004750</t>
  </si>
  <si>
    <t>79</t>
  </si>
  <si>
    <t>976084111.S</t>
  </si>
  <si>
    <t>Vybúranie ochranných uholníkov, s vysekaním kotiev, z akéhokoľvek muriva,  -0,01000t</t>
  </si>
  <si>
    <t>-1018789781</t>
  </si>
  <si>
    <t>80</t>
  </si>
  <si>
    <t>976085311.S</t>
  </si>
  <si>
    <t>Vybúranie kanalizačného rámu liatinového vrátane poklopu alebo mreže,  -0,04400t</t>
  </si>
  <si>
    <t>-1420606620</t>
  </si>
  <si>
    <t>81</t>
  </si>
  <si>
    <t>976085311.S1</t>
  </si>
  <si>
    <t>Vybúranie kanalizačného rámu liatinového vrátane poklopu alebo mreže,  -0,04400t_nebezpečný odpad</t>
  </si>
  <si>
    <t>-148086840</t>
  </si>
  <si>
    <t>82</t>
  </si>
  <si>
    <t>978011191.S</t>
  </si>
  <si>
    <t>Otlčenie omietok stropov vnútorných vápenných alebo vápennocementových v rozsahu do 100 %,  -0,05000t</t>
  </si>
  <si>
    <t>-285896721</t>
  </si>
  <si>
    <t>83</t>
  </si>
  <si>
    <t>978013191.S</t>
  </si>
  <si>
    <t>Otlčenie omietok stien vnútorných vápenných alebo vápennocementových v rozsahu do 100 %,  -0,04600t</t>
  </si>
  <si>
    <t>-751992171</t>
  </si>
  <si>
    <t>84</t>
  </si>
  <si>
    <t>978020191.S1</t>
  </si>
  <si>
    <t>Otlčenie omietok stropov vnútorných cementových v rozsahu do 100 %,  -0,06400t_nebezpečný odpad</t>
  </si>
  <si>
    <t>-715085847</t>
  </si>
  <si>
    <t>85</t>
  </si>
  <si>
    <t>978021191.S1</t>
  </si>
  <si>
    <t>Otlčenie omietok stien vnútorných cementových v rozsahu do 100 %,  -0,06100t_nebezpečný odpad</t>
  </si>
  <si>
    <t>-2092615063</t>
  </si>
  <si>
    <t>86</t>
  </si>
  <si>
    <t>978071211.S</t>
  </si>
  <si>
    <t>Odsekanie a odstránenie izolácie lepenkovej zvislej,  -0,07300t</t>
  </si>
  <si>
    <t>572193077</t>
  </si>
  <si>
    <t>87</t>
  </si>
  <si>
    <t>978071251.S</t>
  </si>
  <si>
    <t>Odsekanie a odstránenie izolácie lepenkovej vodorovnej,  -0,07300t</t>
  </si>
  <si>
    <t>2001844153</t>
  </si>
  <si>
    <t>88</t>
  </si>
  <si>
    <t>979011111.S</t>
  </si>
  <si>
    <t>Zvislá doprava sutiny a vybúraných hmôt za prvé podlažie nad alebo pod základným podlažím</t>
  </si>
  <si>
    <t>t</t>
  </si>
  <si>
    <t>-960104691</t>
  </si>
  <si>
    <t>89</t>
  </si>
  <si>
    <t>979011201.S</t>
  </si>
  <si>
    <t>Plastový sklz na stavebnú sutinu výšky do 10 m</t>
  </si>
  <si>
    <t>-1827431189</t>
  </si>
  <si>
    <t>90</t>
  </si>
  <si>
    <t>979011231.S</t>
  </si>
  <si>
    <t>Demontáž sklzu na stavebnú sutinu výšky do 10 m</t>
  </si>
  <si>
    <t>-1250447897</t>
  </si>
  <si>
    <t>91</t>
  </si>
  <si>
    <t>979081111.S</t>
  </si>
  <si>
    <t>Odvoz sutiny a vybúraných hmôt na skládku do 1 km</t>
  </si>
  <si>
    <t>-946190797</t>
  </si>
  <si>
    <t>92</t>
  </si>
  <si>
    <t>979081111.S1</t>
  </si>
  <si>
    <t>Odvoz sutiny a vybúraných hmôt na skládku do 1 km_nebezpečný odpad</t>
  </si>
  <si>
    <t>-891676267</t>
  </si>
  <si>
    <t>93</t>
  </si>
  <si>
    <t>979081121.S</t>
  </si>
  <si>
    <t>Odvoz sutiny a vybúraných hmôt na skládku za každý ďalší 1 km</t>
  </si>
  <si>
    <t>-1991601048</t>
  </si>
  <si>
    <t>94</t>
  </si>
  <si>
    <t>979081121.S1</t>
  </si>
  <si>
    <t xml:space="preserve">Odvoz sutiny a vybúraných hmôt na skládku za každý ďalší 1 km_nebezpečný odpad </t>
  </si>
  <si>
    <t>-1143671984</t>
  </si>
  <si>
    <t>95</t>
  </si>
  <si>
    <t>979082111.S</t>
  </si>
  <si>
    <t>Vnútrostavenisková doprava sutiny a vybúraných hmôt do 10 m</t>
  </si>
  <si>
    <t>1371679049</t>
  </si>
  <si>
    <t>96</t>
  </si>
  <si>
    <t>979082111.S1</t>
  </si>
  <si>
    <t>Vnútrostavenisková doprava sutiny a vybúraných hmôt do 10 m_nebezpečný odpad</t>
  </si>
  <si>
    <t>1021675532</t>
  </si>
  <si>
    <t>97</t>
  </si>
  <si>
    <t>979082121.S</t>
  </si>
  <si>
    <t>Vnútrostavenisková doprava sutiny a vybúraných hmôt za každých ďalších 5 m</t>
  </si>
  <si>
    <t>-1271765708</t>
  </si>
  <si>
    <t>98</t>
  </si>
  <si>
    <t>979082121.S1</t>
  </si>
  <si>
    <t>Vnútrostavenisková doprava sutiny a vybúraných hmôt za každých ďalších 5 m_nebezpečný odpad</t>
  </si>
  <si>
    <t>264295954</t>
  </si>
  <si>
    <t>99</t>
  </si>
  <si>
    <t>979087011.S</t>
  </si>
  <si>
    <t>Odvoz na skládku, demontovaných konštrukcií azbestocementových do 1000m</t>
  </si>
  <si>
    <t>-246923845</t>
  </si>
  <si>
    <t>100</t>
  </si>
  <si>
    <t>979087018.S</t>
  </si>
  <si>
    <t>Príplatok za každých ďalších aj začatých 5000 m pre odvoz na skládku demontovaných konštrukcií azbestocementových</t>
  </si>
  <si>
    <t>-1268095932</t>
  </si>
  <si>
    <t>101</t>
  </si>
  <si>
    <t>979089011.S</t>
  </si>
  <si>
    <t>Poplatok za skládku - betón, tehly, dlaždice, (17 01) nebezpečné</t>
  </si>
  <si>
    <t>1551716533</t>
  </si>
  <si>
    <t>102</t>
  </si>
  <si>
    <t>979089012.S</t>
  </si>
  <si>
    <t>Poplatok za skládku - betón, tehly, dlaždice (17 01) ostatné</t>
  </si>
  <si>
    <t>1356285640</t>
  </si>
  <si>
    <t>103</t>
  </si>
  <si>
    <t>979089112.S</t>
  </si>
  <si>
    <t>Poplatok za skládku - drevo, sklo, plasty (17 02 ), ostatné</t>
  </si>
  <si>
    <t>1354731465</t>
  </si>
  <si>
    <t>104</t>
  </si>
  <si>
    <t>979089212.S</t>
  </si>
  <si>
    <t>Poplatok za skládku - bitúmenové zmesi, uholný decht, dechtové výrobky (17 03 ), ostatné</t>
  </si>
  <si>
    <t>-22136348</t>
  </si>
  <si>
    <t>105</t>
  </si>
  <si>
    <t>979089311.S</t>
  </si>
  <si>
    <t>Poplatok za skládku - kovy (med, bronz, mosadz, atď) (17 04), nebezpečné</t>
  </si>
  <si>
    <t>-920489523</t>
  </si>
  <si>
    <t>106</t>
  </si>
  <si>
    <t>979089312.S</t>
  </si>
  <si>
    <t>Poplatok za skládku - kovy (meď, bronz, mosadz atď.) (17 04 ), ostatné</t>
  </si>
  <si>
    <t>-827363983</t>
  </si>
  <si>
    <t>107</t>
  </si>
  <si>
    <t>979089411.S</t>
  </si>
  <si>
    <t>Poplatok za skládku - izolačné materiály a materiály obsahujúce azbest (17 06 ), nebezpečné</t>
  </si>
  <si>
    <t>-1602792531</t>
  </si>
  <si>
    <t>108</t>
  </si>
  <si>
    <t>981011414.S</t>
  </si>
  <si>
    <t>Demolácia budov postupným rozoberaním z tehál, kameňa s podielom konštrukcií do 25%,  -0,47000t</t>
  </si>
  <si>
    <t>-101207047</t>
  </si>
  <si>
    <t>109</t>
  </si>
  <si>
    <t>981011415.S</t>
  </si>
  <si>
    <t>Demolácia budov postupným rozoberaním z tehál, kameňa s podielom konštrukcií do 30%,  -0,57000t</t>
  </si>
  <si>
    <t>-292006343</t>
  </si>
  <si>
    <t>110</t>
  </si>
  <si>
    <t>981011416.S</t>
  </si>
  <si>
    <t>Demolácia budov postupným rozoberaním z tehál, kameňa s podielom konštrukcií do 35%,  -0,68000t</t>
  </si>
  <si>
    <t>-1693384192</t>
  </si>
  <si>
    <t>111</t>
  </si>
  <si>
    <t>981511112.S</t>
  </si>
  <si>
    <t>Demolácia konštrukcií objektov, postupným rozoberaním z tehál alebo tvárnic na maltu cementovú,  -2,00400t</t>
  </si>
  <si>
    <t>814563930</t>
  </si>
  <si>
    <t>112</t>
  </si>
  <si>
    <t>981511113.S</t>
  </si>
  <si>
    <t>Demolácia konštrukcií objektov, postupným rozoberaním z betónu prostého na maltu cementovú,  -2,38000t</t>
  </si>
  <si>
    <t>637661579</t>
  </si>
  <si>
    <t>113</t>
  </si>
  <si>
    <t>981511114.S</t>
  </si>
  <si>
    <t>Demolácia konštrukcií objektov, vykonávaná postupným rozoberaním zo železobetónu,  -2,41000t</t>
  </si>
  <si>
    <t>536835677</t>
  </si>
  <si>
    <t>Presun hmôt HSV</t>
  </si>
  <si>
    <t>114</t>
  </si>
  <si>
    <t>999281111.S</t>
  </si>
  <si>
    <t>Presun hmôt pre opravy a údržbu objektov vrátane vonkajších plášťov výšky do 25 m</t>
  </si>
  <si>
    <t>1959220770</t>
  </si>
  <si>
    <t>PSV</t>
  </si>
  <si>
    <t>Práce a dodávky PSV</t>
  </si>
  <si>
    <t>712</t>
  </si>
  <si>
    <t>Izolácie striech, povlakové krytiny</t>
  </si>
  <si>
    <t>115</t>
  </si>
  <si>
    <t>712300832.S</t>
  </si>
  <si>
    <t>Odstránenie povlakovej krytiny na strechách plochých 10° dvojvrstvovej,  -0,01000t</t>
  </si>
  <si>
    <t>-1297981406</t>
  </si>
  <si>
    <t>722</t>
  </si>
  <si>
    <t>Zdravotechnika - vnútorný vodovod</t>
  </si>
  <si>
    <t>116</t>
  </si>
  <si>
    <t>722250050.SD</t>
  </si>
  <si>
    <t>Demontáž nástenného hydrantu C 52</t>
  </si>
  <si>
    <t>-902440582</t>
  </si>
  <si>
    <t>724</t>
  </si>
  <si>
    <t>Zdravotechnika - strojné vybavenie</t>
  </si>
  <si>
    <t>117</t>
  </si>
  <si>
    <t>724311816.S</t>
  </si>
  <si>
    <t>Demontáž tlakovej nádrže nad 750 do 1500 l,  -0,59500t_nebezpečný odpad</t>
  </si>
  <si>
    <t>súb.</t>
  </si>
  <si>
    <t>-167550805</t>
  </si>
  <si>
    <t>763</t>
  </si>
  <si>
    <t>Konštrukcie - drevostavby</t>
  </si>
  <si>
    <t>118</t>
  </si>
  <si>
    <t>763129522.S</t>
  </si>
  <si>
    <t>Demontáž sadrokartónovej predsadenej alebo šachtovej steny, s jednoduchou oceľovou konštrukciou, dvojité opláštenie, -0,03164t</t>
  </si>
  <si>
    <t>-1747669386</t>
  </si>
  <si>
    <t>764</t>
  </si>
  <si>
    <t>Konštrukcie klampiarske</t>
  </si>
  <si>
    <t>119</t>
  </si>
  <si>
    <t>764321820.S</t>
  </si>
  <si>
    <t>Demontáž oplechovania ríms pod nadrímsovým žľabom vrátane podkladového plechu, do 30° rš 500 mm,   -0,00420t</t>
  </si>
  <si>
    <t>-737840169</t>
  </si>
  <si>
    <t>120</t>
  </si>
  <si>
    <t>764331830.S</t>
  </si>
  <si>
    <t>Demontáž lemovania múrov na strechách s tvrdou krytinou, so sklonom do 30st. rš 250 a 330 mm,  -0,00205t</t>
  </si>
  <si>
    <t>-1105611812</t>
  </si>
  <si>
    <t>121</t>
  </si>
  <si>
    <t>764410850.S</t>
  </si>
  <si>
    <t>Demontáž oplechovania parapetov rš od 100 do 330 mm,  -0,00135t</t>
  </si>
  <si>
    <t>500675284</t>
  </si>
  <si>
    <t>122</t>
  </si>
  <si>
    <t>764430840.S</t>
  </si>
  <si>
    <t>Demontáž oplechovania múrov a nadmuroviek rš od 330 do 500 mm,  -0,00230t</t>
  </si>
  <si>
    <t>-221588964</t>
  </si>
  <si>
    <t>766</t>
  </si>
  <si>
    <t>Konštrukcie stolárske</t>
  </si>
  <si>
    <t>123</t>
  </si>
  <si>
    <t>766662811.S</t>
  </si>
  <si>
    <t>Demontáž dverného krídla,  prahu dverí jednokrídlových,  -0,00100t</t>
  </si>
  <si>
    <t>-659134942</t>
  </si>
  <si>
    <t>124</t>
  </si>
  <si>
    <t>766694980.S</t>
  </si>
  <si>
    <t>Demontáž parapetnej dosky drevenej šírky do 300 mm, dĺžky do 1600 mm, -0,003t</t>
  </si>
  <si>
    <t>491607824</t>
  </si>
  <si>
    <t>125</t>
  </si>
  <si>
    <t>766694981.S</t>
  </si>
  <si>
    <t>Demontáž parapetnej dosky drevenej šírky do 300 mm, dĺžky nad 1600 mm, -0,006t</t>
  </si>
  <si>
    <t>-291394853</t>
  </si>
  <si>
    <t>767</t>
  </si>
  <si>
    <t>Konštrukcie doplnkové kovové</t>
  </si>
  <si>
    <t>126</t>
  </si>
  <si>
    <t>767112812.S</t>
  </si>
  <si>
    <t>Demontáž stien a priečok pre zasklenie zváraných,  -0,03300t</t>
  </si>
  <si>
    <t>-829124512</t>
  </si>
  <si>
    <t>127</t>
  </si>
  <si>
    <t>767996801.S</t>
  </si>
  <si>
    <t>Demontáž ostatných doplnkov stavieb s hmotnosťou jednotlivých dielov konštrukcií do 50 kg,  -0,00100t</t>
  </si>
  <si>
    <t>kg</t>
  </si>
  <si>
    <t>-435232912</t>
  </si>
  <si>
    <t>128</t>
  </si>
  <si>
    <t>767996803.S</t>
  </si>
  <si>
    <t>Demontáž ostatných doplnkov stavieb s hmotnosťou jednotlivých dielov konšt. nad 100 do 250 kg,  -0,00100t</t>
  </si>
  <si>
    <t>361311424</t>
  </si>
  <si>
    <t>776</t>
  </si>
  <si>
    <t>Podlahy povlakové</t>
  </si>
  <si>
    <t>129</t>
  </si>
  <si>
    <t>776990105.S</t>
  </si>
  <si>
    <t>Vysávanie podkladu pred kladením povlakovýck podláh</t>
  </si>
  <si>
    <t>1518174451</t>
  </si>
  <si>
    <t>M</t>
  </si>
  <si>
    <t>Práce a dodávky M</t>
  </si>
  <si>
    <t>33-M</t>
  </si>
  <si>
    <t>Montáže dopravných zariadení, skladových zariadení a váh</t>
  </si>
  <si>
    <t>130</t>
  </si>
  <si>
    <t>330010172.S1</t>
  </si>
  <si>
    <t>Demontáž podveseného  žeriavu</t>
  </si>
  <si>
    <t>-1492306027</t>
  </si>
  <si>
    <t>131</t>
  </si>
  <si>
    <t>330030007.S1</t>
  </si>
  <si>
    <t>Demontáž  výťah, zaťaženie 1000 kg rýchlosť 2-2.8 m/sec.,pre 3 stanice - demontáž strojná</t>
  </si>
  <si>
    <t>121264031</t>
  </si>
  <si>
    <t>132</t>
  </si>
  <si>
    <t>330030008.S1</t>
  </si>
  <si>
    <t>Demontáž výťah, zaťaženie 1000 kg rýchlosť 2-2.8 m/sec.,, 3 stanice - demontáž elektro</t>
  </si>
  <si>
    <t>-1133899414</t>
  </si>
  <si>
    <t>133</t>
  </si>
  <si>
    <t>330030180.S1</t>
  </si>
  <si>
    <t>Demontáž autovýťahu 2 stanice - 2 nákladiská</t>
  </si>
  <si>
    <t>-1170439244</t>
  </si>
  <si>
    <t>VP</t>
  </si>
  <si>
    <t xml:space="preserve">  Práce naviac</t>
  </si>
  <si>
    <t>PN</t>
  </si>
  <si>
    <t>SO00.a - Búracie práce - UK</t>
  </si>
  <si>
    <t xml:space="preserve">PSV - Práce a dodávky PSV   </t>
  </si>
  <si>
    <t xml:space="preserve">    713 - Izolácie tepelné   </t>
  </si>
  <si>
    <t xml:space="preserve">    731 - Ústredné kúrenie - kotolne   </t>
  </si>
  <si>
    <t xml:space="preserve">    732 - Ústredné kúrenie - strojovne   </t>
  </si>
  <si>
    <t xml:space="preserve">    733 - Ústredné kúrenie - rozvodné potrubie   </t>
  </si>
  <si>
    <t xml:space="preserve">    734 - Ústredné kúrenie - armatúry   </t>
  </si>
  <si>
    <t xml:space="preserve">    735 - Ústredné kúrenie - vykurovacie telesá   </t>
  </si>
  <si>
    <t xml:space="preserve">Práce a dodávky PSV   </t>
  </si>
  <si>
    <t>713</t>
  </si>
  <si>
    <t xml:space="preserve">Izolácie tepelné   </t>
  </si>
  <si>
    <t>713400842.S</t>
  </si>
  <si>
    <t>Odstránenie tepelnej izolácie potrubia s konštrukciou vrátane povrchovej úpravy,  -0,04810t</t>
  </si>
  <si>
    <t>731</t>
  </si>
  <si>
    <t xml:space="preserve">Ústredné kúrenie - kotolne   </t>
  </si>
  <si>
    <t>731200831.S</t>
  </si>
  <si>
    <t>Demontáž kotla rýchlovyhrievacieho závesného (agregát) bez prípravy TV,  -0,06055t</t>
  </si>
  <si>
    <t>731890802.S</t>
  </si>
  <si>
    <t>Vnútrostaveniskové premiestnenie vybúraných hmôt kotolní vodorovne do 12 m</t>
  </si>
  <si>
    <t>732</t>
  </si>
  <si>
    <t xml:space="preserve">Ústredné kúrenie - strojovne   </t>
  </si>
  <si>
    <t>732110813.S</t>
  </si>
  <si>
    <t>Demontáž telesa rozdeľovača a zberača nad DN 200 do 300,  -0,20748t</t>
  </si>
  <si>
    <t>732320812.S</t>
  </si>
  <si>
    <t>Demontáž nádrže beztlakovej alebo tlakovej, odpojenie od rozvodov potrubia nádrže objemu do 100 l</t>
  </si>
  <si>
    <t>732890802.S</t>
  </si>
  <si>
    <t>Vnútrostaveniskové premiestnenie vybúraných hmôt strojovní vodorovne 100 m z objektov výšky nad 6 do 12 m</t>
  </si>
  <si>
    <t>733</t>
  </si>
  <si>
    <t xml:space="preserve">Ústredné kúrenie - rozvodné potrubie   </t>
  </si>
  <si>
    <t>733110806.S</t>
  </si>
  <si>
    <t>Demontáž potrubia z oceľových rúrok závitových nad 15 do DN 32,  -0,00320t</t>
  </si>
  <si>
    <t>733110808.S</t>
  </si>
  <si>
    <t>Demontáž potrubia z oceľových rúrok závitových nad 32 do DN 50,  -0,00532t</t>
  </si>
  <si>
    <t>733110810.S</t>
  </si>
  <si>
    <t>Demontáž potrubia z oceľových rúrok závitových nad 50 do DN 80,  -0,00858t</t>
  </si>
  <si>
    <t>733120832.S</t>
  </si>
  <si>
    <t>Demontáž potrubia z oceľových rúrok hladkých nad 89 do D 133,  -0,01384t</t>
  </si>
  <si>
    <t>733190801.S</t>
  </si>
  <si>
    <t>Demontáž príslušenstva potrubia, odrezanie objímky dvojitej do DN 50 -0,00072t</t>
  </si>
  <si>
    <t>733191823.S</t>
  </si>
  <si>
    <t>Odrezanie strmeňového držiaka do priemeru 76 -0,00031t</t>
  </si>
  <si>
    <t>733191828.S</t>
  </si>
  <si>
    <t>Odrezanie strmeňového držiaka do priemeru 108 -0,00068t</t>
  </si>
  <si>
    <t>733890803.S</t>
  </si>
  <si>
    <t>Vnútrostav. premiestnenie vybúraných hmôt rozvodov potrubia vodorovne do 100 m z obj. výš. do 24m</t>
  </si>
  <si>
    <t>734</t>
  </si>
  <si>
    <t xml:space="preserve">Ústredné kúrenie - armatúry   </t>
  </si>
  <si>
    <t>734100811.S</t>
  </si>
  <si>
    <t>Demontáž armatúry prírubovej s dvomi prírubami do DN 50,  -0,01400t</t>
  </si>
  <si>
    <t>734100812.S</t>
  </si>
  <si>
    <t>Demontáž armatúry prírubovej s dvomi prírubami nad 50 do DN 100,  -0,03900t</t>
  </si>
  <si>
    <t>734200811.S</t>
  </si>
  <si>
    <t>Demontáž armatúry závitovej s jedným závitom do G 1/2 -0,00045t</t>
  </si>
  <si>
    <t>734200812.S</t>
  </si>
  <si>
    <t>Demontáž armatúry závitovej s jedným závitom nad 1/2 do G 1,  -0,00110t</t>
  </si>
  <si>
    <t>734200814.S</t>
  </si>
  <si>
    <t>Demontáž armatúry závitovej s jedným závitom nad 6/4 do G 2,  -0,00220t</t>
  </si>
  <si>
    <t>734420811.S</t>
  </si>
  <si>
    <t>Demontáž tlakomera so spodným pripojením,  -0,01900t</t>
  </si>
  <si>
    <t>734890803.S</t>
  </si>
  <si>
    <t>Vnútrostaveniskové premiestnenie vybúraných hmôt armatúr do 24m</t>
  </si>
  <si>
    <t>735</t>
  </si>
  <si>
    <t xml:space="preserve">Ústredné kúrenie - vykurovacie telesá   </t>
  </si>
  <si>
    <t>735151821.S</t>
  </si>
  <si>
    <t>Demontáž vykurovacieho telesa panelového dvojradového stavebnej dĺžky do 1500 mm,  -0,02493t</t>
  </si>
  <si>
    <t>735221821.S</t>
  </si>
  <si>
    <t>Demontáž registra z rúrok hladkých DN 65 do 3m s počtom prameňov registra 1,  -0,01252t</t>
  </si>
  <si>
    <t>735221822.S</t>
  </si>
  <si>
    <t>Demontáž registra z rúrok hladkých DN 65 do 3m s počtom prameňov registra 2,  -0,02816t</t>
  </si>
  <si>
    <t>735221826.S</t>
  </si>
  <si>
    <t>Demontáž registra z rúrok hladkých DN 65 do 6m s počtom prameňov registra 1,  -0,03129t</t>
  </si>
  <si>
    <t>735221827.S</t>
  </si>
  <si>
    <t>Demontáž registra z rúrok hladkých DN 65 do 6m s počtom prameňov registra 2,  -0,06571t</t>
  </si>
  <si>
    <t>735221828.S</t>
  </si>
  <si>
    <t>Demontáž registra z rúrok hladkých DN 65 do 6m s počtom prameňov registra 3,  -0,09888t</t>
  </si>
  <si>
    <t>735291800.S</t>
  </si>
  <si>
    <t>Demontáž konzol alebo držiakov vykurovacieho telesa, registra, konvektora do odpadu,  0,00075t</t>
  </si>
  <si>
    <t>735411813.S</t>
  </si>
  <si>
    <t>Demontáž konvektora stavebnej dĺžky nad 1600 do 2150 mm,  -0,04500t</t>
  </si>
  <si>
    <t>735890802.S</t>
  </si>
  <si>
    <t>Vnútrostaveniskové premiestnenie vybúraných hmôt vykurovacích telies do 12m</t>
  </si>
  <si>
    <t>SO00.b - Demontáž ELI a osvetlenie</t>
  </si>
  <si>
    <t xml:space="preserve">    21-M - Elektromontáže</t>
  </si>
  <si>
    <t>21-M</t>
  </si>
  <si>
    <t>Elektromontáže</t>
  </si>
  <si>
    <t>210-Rk</t>
  </si>
  <si>
    <t>Demontáž existujúcich  káblov a vodičov</t>
  </si>
  <si>
    <t>hod</t>
  </si>
  <si>
    <t>120777943</t>
  </si>
  <si>
    <t>210-Rr</t>
  </si>
  <si>
    <t>Demontáž existujúcich rúriek, roštov, krabíc</t>
  </si>
  <si>
    <t>1226133405</t>
  </si>
  <si>
    <t>2109622.Rt</t>
  </si>
  <si>
    <t>Demontáž existujúcej technológie-elektromotorov</t>
  </si>
  <si>
    <t>-213430778</t>
  </si>
  <si>
    <t>210-Rr.1</t>
  </si>
  <si>
    <t>Demontáž existujúcich rozvádzačov komplet</t>
  </si>
  <si>
    <t>-997453095</t>
  </si>
  <si>
    <t>210-Rz</t>
  </si>
  <si>
    <t>Demontáž - zásuvka polozapustená alebo zapustená</t>
  </si>
  <si>
    <t>-1026541615</t>
  </si>
  <si>
    <t>210-Rs</t>
  </si>
  <si>
    <t>Demontáž - spínač polozapustený a zapustený</t>
  </si>
  <si>
    <t>-899275198</t>
  </si>
  <si>
    <t>210962000.D</t>
  </si>
  <si>
    <t>Demontáž svietidla - žiarivkové priemyslové</t>
  </si>
  <si>
    <t>-564247278</t>
  </si>
  <si>
    <t>979081111.S.1</t>
  </si>
  <si>
    <t>-332213669</t>
  </si>
  <si>
    <t>979081121.S.1</t>
  </si>
  <si>
    <t>-1084995093</t>
  </si>
  <si>
    <t>979082111.S.1</t>
  </si>
  <si>
    <t>372165566</t>
  </si>
  <si>
    <t>979089612.S</t>
  </si>
  <si>
    <t>Poplatok za skládku - iné odpady zo stavieb a demolácií (17 09 04), ostatné</t>
  </si>
  <si>
    <t>784088108</t>
  </si>
  <si>
    <t>SO00.c - Demontáž bleskozvod</t>
  </si>
  <si>
    <t>210-Rb</t>
  </si>
  <si>
    <t>Demontáž existujúceho bleskozvodu</t>
  </si>
  <si>
    <t>162789319</t>
  </si>
  <si>
    <t>-620605517</t>
  </si>
  <si>
    <t>-109469223</t>
  </si>
  <si>
    <t>-546086788</t>
  </si>
  <si>
    <t>-909404319</t>
  </si>
  <si>
    <t>SO00.d - Demontáž SLP</t>
  </si>
  <si>
    <t>567914964</t>
  </si>
  <si>
    <t>545631966</t>
  </si>
  <si>
    <t>2109622.Rt.1</t>
  </si>
  <si>
    <t>Demontáž existujúcej technológie</t>
  </si>
  <si>
    <t>-228994211</t>
  </si>
  <si>
    <t>-1858438514</t>
  </si>
  <si>
    <t>774632860</t>
  </si>
  <si>
    <t>-240544607</t>
  </si>
  <si>
    <t>979089012.S.1</t>
  </si>
  <si>
    <t>Poplatok za skladovanie - betón, tehly, dlaždice (17 01) ostatné</t>
  </si>
  <si>
    <t>932539287</t>
  </si>
  <si>
    <t>-344479921</t>
  </si>
  <si>
    <t>SO00.e - Búracie práce ZTI</t>
  </si>
  <si>
    <t xml:space="preserve">    725 - Zdravotechnika - zariaďovacie predmety</t>
  </si>
  <si>
    <t>450342442</t>
  </si>
  <si>
    <t>969011121.S</t>
  </si>
  <si>
    <t>Vybúranie vodovodného vedenia DN do 52 mm,  -0,01300t</t>
  </si>
  <si>
    <t>-256816224</t>
  </si>
  <si>
    <t>969011131.S</t>
  </si>
  <si>
    <t>Vybúranie vodovodného vedenia DN do 125 mm,  -0,03700t</t>
  </si>
  <si>
    <t>-1199143783</t>
  </si>
  <si>
    <t>969021111.S</t>
  </si>
  <si>
    <t>Vybúranie kanalizačného potrubia DN do 100 mm,  -0,03700t</t>
  </si>
  <si>
    <t>-418161530</t>
  </si>
  <si>
    <t>969021121.S</t>
  </si>
  <si>
    <t>Vybúranie kanalizačného potrubia DN do 200 mm,  -0,06300t</t>
  </si>
  <si>
    <t>-816018801</t>
  </si>
  <si>
    <t>1572008708</t>
  </si>
  <si>
    <t>-655577604</t>
  </si>
  <si>
    <t>-1568895816</t>
  </si>
  <si>
    <t>1614861285</t>
  </si>
  <si>
    <t>Poplatok za skládku - betón, keramika, dlaždice (17 01) ostatné</t>
  </si>
  <si>
    <t>1790644056</t>
  </si>
  <si>
    <t>Poplatok za skládku - sklo, plasty (17 02 ), ostatné</t>
  </si>
  <si>
    <t>2108600666</t>
  </si>
  <si>
    <t>2031964976</t>
  </si>
  <si>
    <t>722181812.S</t>
  </si>
  <si>
    <t>Demontáž plstených pásov z rúr do D 50 mm,  -0,00023t</t>
  </si>
  <si>
    <t>-493252939</t>
  </si>
  <si>
    <t>722181817.S</t>
  </si>
  <si>
    <t>Demontáž plstených pásov z rúr D 50 mm - D 150 mm,  -0,00060t</t>
  </si>
  <si>
    <t>585072751</t>
  </si>
  <si>
    <t>722211813.S</t>
  </si>
  <si>
    <t>Demontáž armatúry prírubovej, vodomer s dvomi prírubami do DN 80,  -0,02826t</t>
  </si>
  <si>
    <t>-1096937161</t>
  </si>
  <si>
    <t>722220851.S</t>
  </si>
  <si>
    <t>Demontáž armatúry závitovej s jedným závitom do G 3/4,  -0,00069t</t>
  </si>
  <si>
    <t>38673715</t>
  </si>
  <si>
    <t>722220856.S</t>
  </si>
  <si>
    <t>Demontáž armatúry závitovej s jedným závitom G 3,  -0,00656t</t>
  </si>
  <si>
    <t>-1070008050</t>
  </si>
  <si>
    <t>722220861.S</t>
  </si>
  <si>
    <t>Demontáž armatúry závitovej s dvomi závitmi do G 3/4,  -0,00053t</t>
  </si>
  <si>
    <t>769808820</t>
  </si>
  <si>
    <t>722220862.S</t>
  </si>
  <si>
    <t>Demontáž armatúry závitovej s dvomi závitmi nad G 3/4 do G 5/4,  -0,00123t</t>
  </si>
  <si>
    <t>-520235761</t>
  </si>
  <si>
    <t>722220863.S</t>
  </si>
  <si>
    <t>Demontáž armatúry závitovej s dvomi závitmi G 6/4,  -0,00146t</t>
  </si>
  <si>
    <t>-1214546494</t>
  </si>
  <si>
    <t>722220864.S</t>
  </si>
  <si>
    <t>Demontáž armatúry závitovej s dvomi závitmi G 2,  -0,00244t</t>
  </si>
  <si>
    <t>2084932797</t>
  </si>
  <si>
    <t>722220866.S</t>
  </si>
  <si>
    <t>Demontáž armatúry závitovej s dvomi závitmi G 3,  -0,01118t</t>
  </si>
  <si>
    <t>-1975234330</t>
  </si>
  <si>
    <t>724211811.S</t>
  </si>
  <si>
    <t>Demontáž domovej vodárne s odstred. čerpadlom a s tlak. nádržou do 300 l,  -0,18300t</t>
  </si>
  <si>
    <t>1879032409</t>
  </si>
  <si>
    <t>724311811.S</t>
  </si>
  <si>
    <t>Demontáž tlakovej nádrže do 300 l,  -0,11700t</t>
  </si>
  <si>
    <t>375145963</t>
  </si>
  <si>
    <t>725</t>
  </si>
  <si>
    <t>Zdravotechnika - zariaďovacie predmety</t>
  </si>
  <si>
    <t>725110811.S</t>
  </si>
  <si>
    <t>Demontáž záchoda splachovacieho s nádržou alebo s tlakovým splachovačom,  -0,01933t</t>
  </si>
  <si>
    <t>2063721684</t>
  </si>
  <si>
    <t>725122813.S</t>
  </si>
  <si>
    <t>Demontáž pisoára s nádržkou a 1 záchodom,  -0,01720t</t>
  </si>
  <si>
    <t>886207343</t>
  </si>
  <si>
    <t>725210821.S</t>
  </si>
  <si>
    <t>Demontáž umývadiel alebo umývadielok bez výtokovej armatúry,  -0,01946t</t>
  </si>
  <si>
    <t>-88625830</t>
  </si>
  <si>
    <t>725320822.S</t>
  </si>
  <si>
    <t>Demontáž drezu dvojitého bez výtokovej armatúry vstavaného v kuchynskej zostave,  -0,01730t</t>
  </si>
  <si>
    <t>-44038449</t>
  </si>
  <si>
    <t>725810812.S</t>
  </si>
  <si>
    <t>Demontáž výtokového ventilu stojankových,  -0,00054t</t>
  </si>
  <si>
    <t>-730794465</t>
  </si>
  <si>
    <t>725820810.S</t>
  </si>
  <si>
    <t>Demontáž batérie drezovej, umývadlovej nástennej,  -0,0026t</t>
  </si>
  <si>
    <t>1154391127</t>
  </si>
  <si>
    <t>725840870.S</t>
  </si>
  <si>
    <t>Demontáž batérie vaňovej, sprchovej nástennej,  -0,00225t</t>
  </si>
  <si>
    <t>1708620276</t>
  </si>
  <si>
    <t>725840873.S</t>
  </si>
  <si>
    <t>Demontáž príslušenstva pre sprchové batérie, držiak na sprchu,  -0,00113t</t>
  </si>
  <si>
    <t>265629213</t>
  </si>
  <si>
    <t>725860820.S</t>
  </si>
  <si>
    <t>Demontáž jednoduchej zápachovej uzávierky pre zariaďovacie predmety, umývadlá, drezy, práčky  -0,00085t</t>
  </si>
  <si>
    <t>2094792755</t>
  </si>
  <si>
    <t>SO22_SO34 - Inštitút vzdelávania zboru väzenskej a justičnej stráže</t>
  </si>
  <si>
    <t>SO22 _SO34 - Inštitút vzdelávania zboru väzenskej a justičnej stráže - ASR</t>
  </si>
  <si>
    <t xml:space="preserve">    3 - Zvislé a kompletné konštrukcie</t>
  </si>
  <si>
    <t xml:space="preserve">    4 - Vodorovné konštrukcie</t>
  </si>
  <si>
    <t xml:space="preserve">    5 - Komunikácie</t>
  </si>
  <si>
    <t xml:space="preserve">    6 - Úpravy povrchov, podlahy, osadenie</t>
  </si>
  <si>
    <t xml:space="preserve">    711 - Izolácie proti vode a vlhkosti</t>
  </si>
  <si>
    <t xml:space="preserve">      712_1 - Izolácie striech, povlakové krytiny_skladba S01</t>
  </si>
  <si>
    <t xml:space="preserve">      712_2 - Izolácie striech, povlakové krytiny_skladba S02</t>
  </si>
  <si>
    <t xml:space="preserve">    713 - Izolácie tepelné</t>
  </si>
  <si>
    <t xml:space="preserve">    714 - Akustické a protiotrasové opatrenie</t>
  </si>
  <si>
    <t xml:space="preserve">    762 - Konštrukcie tesárske</t>
  </si>
  <si>
    <t xml:space="preserve">    771 - Podlahy z dlaždíc</t>
  </si>
  <si>
    <t xml:space="preserve">    777 - Podlahy syntetické</t>
  </si>
  <si>
    <t xml:space="preserve">    781 - Obklady</t>
  </si>
  <si>
    <t xml:space="preserve">    783 - Nátery</t>
  </si>
  <si>
    <t xml:space="preserve">    784 - Maľby</t>
  </si>
  <si>
    <t xml:space="preserve">    787 - Zasklievanie</t>
  </si>
  <si>
    <t xml:space="preserve">    25-M - Povrchová úprava strojov a zariadení</t>
  </si>
  <si>
    <t xml:space="preserve">    46-M - Zemné práce vykonávané pri externých montážnych prácach</t>
  </si>
  <si>
    <t>131211111.S</t>
  </si>
  <si>
    <t>Hĺbenie jám v  hornine tr.3 nesúdržných - ručným náradím</t>
  </si>
  <si>
    <t>-1449279335</t>
  </si>
  <si>
    <t>-110232911</t>
  </si>
  <si>
    <t>132211121.S</t>
  </si>
  <si>
    <t>Hĺbenie rýh šírky nad 600  do 1300 mm v  horninách tr. 3 súdržných - ručným náradím</t>
  </si>
  <si>
    <t>-19961907</t>
  </si>
  <si>
    <t>132211139.S</t>
  </si>
  <si>
    <t>Príplatok za lepivosť pri hĺbení rýh š nad 600 do 1300 mm ručným náradím v horninetr. 3</t>
  </si>
  <si>
    <t>-964366865</t>
  </si>
  <si>
    <t>162501123.S1</t>
  </si>
  <si>
    <t>Vodorovné premiestnenie výkopku po spevnenej ceste z horniny tr.1-4, nad 100 do 1000 m3, do vzdialenosti 25km</t>
  </si>
  <si>
    <t>1266365306</t>
  </si>
  <si>
    <t>167101100.S</t>
  </si>
  <si>
    <t>Nakladanie výkopku tr.1-4 ručne</t>
  </si>
  <si>
    <t>2092400479</t>
  </si>
  <si>
    <t>171209002.S</t>
  </si>
  <si>
    <t>Poplatok za skládku - zemina a kamenivo (17 05) ostatné</t>
  </si>
  <si>
    <t>-195643732</t>
  </si>
  <si>
    <t>271573001.S</t>
  </si>
  <si>
    <t>Násyp pod základové konštrukcie so zhutnením zo štrkopiesku fr.0-32 mm</t>
  </si>
  <si>
    <t>1824292131</t>
  </si>
  <si>
    <t>273321311.S</t>
  </si>
  <si>
    <t>Betón základových dosiek, železový (bez výstuže), tr. C 16/20, X0(SK), Cl0,4, Dmax16-S3</t>
  </si>
  <si>
    <t>115715894</t>
  </si>
  <si>
    <t>273321411.S</t>
  </si>
  <si>
    <t>Betón základových dosiek, železový (bez výstuže), tr. C 25/30, XC2(SK), Cl0,4, Dmax 16-S3</t>
  </si>
  <si>
    <t>-435424851</t>
  </si>
  <si>
    <t>273351217.S</t>
  </si>
  <si>
    <t>Debnenie stien základových dosiek, zhotovenie-tradičné</t>
  </si>
  <si>
    <t>-1701307311</t>
  </si>
  <si>
    <t>273351218.S</t>
  </si>
  <si>
    <t>Debnenie stien základových dosiek, odstránenie-tradičné</t>
  </si>
  <si>
    <t>-905685329</t>
  </si>
  <si>
    <t>273361821.S</t>
  </si>
  <si>
    <t>Výstuž základových dosiek z ocele B500 (10505)</t>
  </si>
  <si>
    <t>240445228</t>
  </si>
  <si>
    <t>273362021.S</t>
  </si>
  <si>
    <t>Výstuž základových dosiek zo zvár. sietí KARI</t>
  </si>
  <si>
    <t>-1533409148</t>
  </si>
  <si>
    <t>DB120</t>
  </si>
  <si>
    <t>Kovové dištančné pásy (hady) - krytie 120mm, 2m kusy, balenie 50m (25ks)</t>
  </si>
  <si>
    <t>-1729746667</t>
  </si>
  <si>
    <t>273362442.S</t>
  </si>
  <si>
    <t>Výstuž základových dosiek zo zvár. sietí KARI, priemer drôtu 8/8 mm, veľkosť oka 150x150 mm</t>
  </si>
  <si>
    <t>1307172560</t>
  </si>
  <si>
    <t>273362514.S</t>
  </si>
  <si>
    <t>Dodatočné vystužovanie betónových konštrukcií betonárskou oceľovou chemickou injektážnou kotvou VME, D 14 mm -0.00001t</t>
  </si>
  <si>
    <t>926641872</t>
  </si>
  <si>
    <t>273362516.S</t>
  </si>
  <si>
    <t>Dodatočné vystužovanie betónových konštrukcií betonárskou oceľovou chemickou injektážnou kotvou VME, D 16 mm -0.00001t</t>
  </si>
  <si>
    <t>-1770937095</t>
  </si>
  <si>
    <t>274271303</t>
  </si>
  <si>
    <t>Murivo základových pásov (m3)  50x30x25 s betónovou výplňou C 16/20 hr. 300 mm</t>
  </si>
  <si>
    <t>1412034272</t>
  </si>
  <si>
    <t>274321411.S</t>
  </si>
  <si>
    <t>Betón základových pásov, železový (bez výstuže), tr. C 25/30, XC2(SK), Cl0,4, Dmax 16-S3</t>
  </si>
  <si>
    <t>-1969021181</t>
  </si>
  <si>
    <t>274351217.S</t>
  </si>
  <si>
    <t>Debnenie stien základových pásov, zhotovenie-tradičné</t>
  </si>
  <si>
    <t>2110901309</t>
  </si>
  <si>
    <t>274351218.S</t>
  </si>
  <si>
    <t>Debnenie stien základových pásov, odstránenie-tradičné</t>
  </si>
  <si>
    <t>862762560</t>
  </si>
  <si>
    <t>274361821.S</t>
  </si>
  <si>
    <t>Výstuž základových pásov z ocele B500 (10505)</t>
  </si>
  <si>
    <t>-6152262</t>
  </si>
  <si>
    <t>275321411.S</t>
  </si>
  <si>
    <t>Betón základových pätiek, železový (bez výstuže), tr. C 25/30, XC2(SK),, Cl0,4, Dmax16-S3</t>
  </si>
  <si>
    <t>1347198593</t>
  </si>
  <si>
    <t>275351217.S</t>
  </si>
  <si>
    <t>Debnenie stien základových pätiek, zhotovenie-tradičné</t>
  </si>
  <si>
    <t>319182123</t>
  </si>
  <si>
    <t>275351218.S</t>
  </si>
  <si>
    <t>Debnenie stien základových pätiek, odstránenie-tradičné</t>
  </si>
  <si>
    <t>-49983062</t>
  </si>
  <si>
    <t>275361821.S</t>
  </si>
  <si>
    <t>Výstuž základových pätiek z ocele B500 (10505)</t>
  </si>
  <si>
    <t>-1273255455</t>
  </si>
  <si>
    <t>279321411.S</t>
  </si>
  <si>
    <t>Betón základových múrov, železový (bez výstuže), tr. C 25/30,  XC2(SK), Cl0,4, Dmax 16-S3</t>
  </si>
  <si>
    <t>-1462721871</t>
  </si>
  <si>
    <t>279351105.S</t>
  </si>
  <si>
    <t>Debnenie základových múrov obojstranné zhotovenie-dielce</t>
  </si>
  <si>
    <t>-1617100616</t>
  </si>
  <si>
    <t>279351106.S</t>
  </si>
  <si>
    <t>Debnenie základových múrov obojstranné odstránenie-dielce</t>
  </si>
  <si>
    <t>228036431</t>
  </si>
  <si>
    <t>279361821.S</t>
  </si>
  <si>
    <t>Výstuž základových múrov nosných z ocele B500 (10505)</t>
  </si>
  <si>
    <t>-2007243678</t>
  </si>
  <si>
    <t>289971211.S</t>
  </si>
  <si>
    <t>Zhotovenie vrstvy z geotextílie na upravenom povrchu sklon do 1 : 5 , šírky od 0 do 3 m</t>
  </si>
  <si>
    <t>-1360200944</t>
  </si>
  <si>
    <t>693110004500.S</t>
  </si>
  <si>
    <t>Geotextília polypropylénová netkaná 300 g/m2</t>
  </si>
  <si>
    <t>-511065087</t>
  </si>
  <si>
    <t>Zvislé a kompletné konštrukcie</t>
  </si>
  <si>
    <t>3112738021</t>
  </si>
  <si>
    <t>Murivo nosné (m3) z tvárnic vápanopieskových so zvýšenou nepriezvučnosťou hr. 250 mm</t>
  </si>
  <si>
    <t>1711912864</t>
  </si>
  <si>
    <t>311275121.S</t>
  </si>
  <si>
    <t>Murivo nosné (m3) z pórobetónových tvárnic PD pevnosti P2 až P4, nad 400 do 600 kg/m3 hrúbky 250 mm</t>
  </si>
  <si>
    <t>-67467787</t>
  </si>
  <si>
    <t>311275131.S</t>
  </si>
  <si>
    <t>Murivo nosné (m3) z pórobetónových tvárnic PD pevnosti P2 až P4, nad 400 do 600 kg/m3 hrúbky 300 mm</t>
  </si>
  <si>
    <t>928789592</t>
  </si>
  <si>
    <t>311361825</t>
  </si>
  <si>
    <t>Výstuž pre murivo nosné  s betónovou výplňou z ocele B500 (10505)</t>
  </si>
  <si>
    <t>-635430640</t>
  </si>
  <si>
    <t>317165202</t>
  </si>
  <si>
    <t>Nosný preklad YTONG šírky 250 mm, výšky 249 mm, dĺžky 1500 mm</t>
  </si>
  <si>
    <t>207259001</t>
  </si>
  <si>
    <t>317165203</t>
  </si>
  <si>
    <t>Nosný preklad YTONG šírky 250 mm, výšky 249 mm, dĺžky 1750 mm</t>
  </si>
  <si>
    <t>-1550767800</t>
  </si>
  <si>
    <t>317165222</t>
  </si>
  <si>
    <t>Nosný preklad YTONG šírky 300 mm, výšky 249 mm, dĺžky 1500 mm</t>
  </si>
  <si>
    <t>-1823537455</t>
  </si>
  <si>
    <t>317165225</t>
  </si>
  <si>
    <t>Nosný preklad YTONG šírky 300 mm, výšky 249 mm, dĺžky 2250 mm</t>
  </si>
  <si>
    <t>1073264969</t>
  </si>
  <si>
    <t>341321410.S</t>
  </si>
  <si>
    <t>Betón stien a priečok, železový (bez výstuže) tr. C 25/30, XC1(SK), Cl0,4 -Dmax16-S3</t>
  </si>
  <si>
    <t>1271058897</t>
  </si>
  <si>
    <t>341351101.S</t>
  </si>
  <si>
    <t>Debnenie  stien a priečok jednostranné, zhotovenie-dielce</t>
  </si>
  <si>
    <t>628215497</t>
  </si>
  <si>
    <t>341351102.S</t>
  </si>
  <si>
    <t>Debnenie  stien a priečok jednostranné, odstránenie-dielce</t>
  </si>
  <si>
    <t>724633975</t>
  </si>
  <si>
    <t>341351105.S</t>
  </si>
  <si>
    <t>Debnenie stien a priečok obojstranné zhotovenie-dielce</t>
  </si>
  <si>
    <t>-1050542770</t>
  </si>
  <si>
    <t>341351106.S</t>
  </si>
  <si>
    <t>Debnenie stien a priečok obojstranné odstránenie-dielce</t>
  </si>
  <si>
    <t>-283739942</t>
  </si>
  <si>
    <t>341361821.S</t>
  </si>
  <si>
    <t>Výstuž stien a priečok B500 (10505)</t>
  </si>
  <si>
    <t>1261512341</t>
  </si>
  <si>
    <t>Vodorovné konštrukcie</t>
  </si>
  <si>
    <t>411321616.S</t>
  </si>
  <si>
    <t>Betón stropov doskových a trámových,  železový tr. C 30/37, XC1(SK), Cl0,4-Dmax16-S3</t>
  </si>
  <si>
    <t>900749083</t>
  </si>
  <si>
    <t>411351101.S</t>
  </si>
  <si>
    <t>Debnenie stropov doskových zhotovenie-dielce</t>
  </si>
  <si>
    <t>-1855343049</t>
  </si>
  <si>
    <t>411351102.S</t>
  </si>
  <si>
    <t>Debnenie stropov doskových odstránenie-dielce</t>
  </si>
  <si>
    <t>1404109773</t>
  </si>
  <si>
    <t>411354173.S</t>
  </si>
  <si>
    <t>Podporná konštrukcia stropov výšky do 4 m pre zaťaženie do 12 kPa zhotovenie</t>
  </si>
  <si>
    <t>377526180</t>
  </si>
  <si>
    <t>411354174.S</t>
  </si>
  <si>
    <t>Podporná konštrukcia stropov výšky do 4 m pre zaťaženie do 12 kPa odstránenie</t>
  </si>
  <si>
    <t>-1865488737</t>
  </si>
  <si>
    <t>411354261.S</t>
  </si>
  <si>
    <t>Debnenie stropu, zabudované s plechom vlnitým pozinkovaným, výšky vĺn do 80 mm hr. 0,8 mm</t>
  </si>
  <si>
    <t>989254708</t>
  </si>
  <si>
    <t>411354262.S</t>
  </si>
  <si>
    <t>Debnenie stropu, zabudované s plechom vlnitým pozinkovaným, výšky vĺn do 80 mm hr. 1,0 mm</t>
  </si>
  <si>
    <t>301653042</t>
  </si>
  <si>
    <t>411361821.S</t>
  </si>
  <si>
    <t>Výstuž stropov doskových, trámových, vložkových,konzolových alebo balkónových, B500 (10505)</t>
  </si>
  <si>
    <t>1814840222</t>
  </si>
  <si>
    <t>411362021.S</t>
  </si>
  <si>
    <t>Výstuž stropov doskových, trámových, vložkových,konzolových alebo balkónových, zo zváraných sietí KARI</t>
  </si>
  <si>
    <t>741871409</t>
  </si>
  <si>
    <t>-34517970</t>
  </si>
  <si>
    <t>DB070</t>
  </si>
  <si>
    <t xml:space="preserve"> Kovové dištančné pásy (hady) - krytie 70mm, 2m kusy, balenie 50m (25ks)</t>
  </si>
  <si>
    <t>-1633054376</t>
  </si>
  <si>
    <t>411391026.S</t>
  </si>
  <si>
    <t>Sanácia stropov a prievlakov uhlíkovými lamelami lepených na povrch, modul pružnosti lamely nad 210 kN/mm2, rozmer 120/1,4 mm</t>
  </si>
  <si>
    <t>132565933</t>
  </si>
  <si>
    <t>413321315.S</t>
  </si>
  <si>
    <t>Betón nosníkov, železový tr. C 20/25, XC1(SK), Cl0,4-Dmax16-S3</t>
  </si>
  <si>
    <t>-144574645</t>
  </si>
  <si>
    <t>413351107.S</t>
  </si>
  <si>
    <t>Debnenie nosníka zhotovenie-dielce</t>
  </si>
  <si>
    <t>-282989126</t>
  </si>
  <si>
    <t>413351108.S</t>
  </si>
  <si>
    <t>Debnenie nosníka odstránenie-dielce</t>
  </si>
  <si>
    <t>-942066322</t>
  </si>
  <si>
    <t>413351235.S</t>
  </si>
  <si>
    <t>Príplatok za podpornú konštrukciu pre výšku 4-6m, do 20 kPa - zhotovenie</t>
  </si>
  <si>
    <t>425695784</t>
  </si>
  <si>
    <t>413351236.S</t>
  </si>
  <si>
    <t>Príplatok za podpornú konštrukciu pre výšku 4-6m, do 20 kPa - odstránenie</t>
  </si>
  <si>
    <t>-461842063</t>
  </si>
  <si>
    <t>413361821.S</t>
  </si>
  <si>
    <t>Výstuž nosníkov a trámov, bez rozdielu tvaru a uloženia, B500 (10505)</t>
  </si>
  <si>
    <t>47776715</t>
  </si>
  <si>
    <t>417321515.S</t>
  </si>
  <si>
    <t>Betón stužujúcich pásov a vencov železový tr. C 25/30</t>
  </si>
  <si>
    <t>-1911834007</t>
  </si>
  <si>
    <t>417351115.S</t>
  </si>
  <si>
    <t>Debnenie bočníc stužujúcich pásov a vencov vrátane vzpier zhotovenie</t>
  </si>
  <si>
    <t>-1899901302</t>
  </si>
  <si>
    <t>417351116.S</t>
  </si>
  <si>
    <t>Debnenie bočníc stužujúcich pásov a vencov vrátane vzpier odstránenie</t>
  </si>
  <si>
    <t>14009883</t>
  </si>
  <si>
    <t>417361821.S</t>
  </si>
  <si>
    <t>Výstuž stužujúcich pásov a vencov z betonárskej ocele B500 (10505)</t>
  </si>
  <si>
    <t>-1639840806</t>
  </si>
  <si>
    <t>417391151.S</t>
  </si>
  <si>
    <t>Montáž obkladu betónových konštrukcií vykonaný súčasne s betónovaním extrudovaným polystyrénom</t>
  </si>
  <si>
    <t>636515961</t>
  </si>
  <si>
    <t>283750000700.S</t>
  </si>
  <si>
    <t>Doska XPS hr. 50 mm, zateplenie soklov, suterénov, podláh</t>
  </si>
  <si>
    <t>-2079567551</t>
  </si>
  <si>
    <t>430321616.S</t>
  </si>
  <si>
    <t>Schodiskové konštrukcie, betón železový tr. C 30/37, XC1(SK), Cl0,4-Dmax16-S3</t>
  </si>
  <si>
    <t>997132523</t>
  </si>
  <si>
    <t>430361821.S</t>
  </si>
  <si>
    <t>Výstuž schodiskových konštrukcií z betonárskej ocele B500 (10505)</t>
  </si>
  <si>
    <t>221855339</t>
  </si>
  <si>
    <t>430991016.S</t>
  </si>
  <si>
    <t>Montáž prvku pre odhlučnenie schodísk - kročajový box zabudovaný do betónovej steny s hrúbkou podesty od 160 do 200 mm</t>
  </si>
  <si>
    <t>1975865147</t>
  </si>
  <si>
    <t>283820000800.S</t>
  </si>
  <si>
    <t>Protihluková izolácia schodiska - kročajový box pre murivo a betón, hr. podesty 160-180 mm - dolné ložisko</t>
  </si>
  <si>
    <t>-1332764730</t>
  </si>
  <si>
    <t>431351125.S</t>
  </si>
  <si>
    <t>Debnenie do 4 m výšky - podest a podstupňových dosiek pôdorysne krivočiarych zhotovenie</t>
  </si>
  <si>
    <t>-1085358054</t>
  </si>
  <si>
    <t>431351126.S</t>
  </si>
  <si>
    <t>Debnenie do 4 m výšky - podest a podstupňových dosiek pôdorysne krivočiarych odstránenie</t>
  </si>
  <si>
    <t>1715059939</t>
  </si>
  <si>
    <t>434351141.S</t>
  </si>
  <si>
    <t>Debnenie stupňov na podstupňovej doske alebo na teréne pôdorysne priamočiarych zhotovenie</t>
  </si>
  <si>
    <t>-1801139081</t>
  </si>
  <si>
    <t>434351142.S</t>
  </si>
  <si>
    <t>Debnenie stupňov na podstupňovej doske alebo na teréne pôdorysne priamočiarych odstránenie</t>
  </si>
  <si>
    <t>-165748409</t>
  </si>
  <si>
    <t>Komunikácie</t>
  </si>
  <si>
    <t>564750211.S</t>
  </si>
  <si>
    <t>Podklad alebo kryt z kameniva hrubého drveného veľ. 16-32 mm s rozprestretím a zhutnením hr. 150 mm</t>
  </si>
  <si>
    <t>-455018102</t>
  </si>
  <si>
    <t>564751111.S</t>
  </si>
  <si>
    <t>Podklad alebo kryt z kameniva hrubého drveného veľ. 32-63 mm s rozprestretím a zhutnením hr. 150 mm</t>
  </si>
  <si>
    <t>272733622</t>
  </si>
  <si>
    <t>564760211.S</t>
  </si>
  <si>
    <t>Kryt z kameniva hrubého drveného veľ. 16-32 mm s rozprestretím a zhutnením hr. 200 mm</t>
  </si>
  <si>
    <t>228880452</t>
  </si>
  <si>
    <t>564762113.S</t>
  </si>
  <si>
    <t>Podklad alebo kryt z kameniva hrubého drveného veľ. 32-63 mm (vibr.štrk) po zhut.hr. 220 mm</t>
  </si>
  <si>
    <t>1364524636</t>
  </si>
  <si>
    <t>564801112.S</t>
  </si>
  <si>
    <t>Podklad zo štrkodrviny  fr 4-8mm s rozprestretím a zhutnením, po zhutnení hr. 40 mm</t>
  </si>
  <si>
    <t>1716963803</t>
  </si>
  <si>
    <t>567132113.S</t>
  </si>
  <si>
    <t>Podklad z kameniva stmeleného cementom s rozprestretím a zhutnením, CBGM C 8/10 (C 6/8), po zhutnení hr. 180 mm</t>
  </si>
  <si>
    <t>455115679</t>
  </si>
  <si>
    <t>573211108.S</t>
  </si>
  <si>
    <t>Postrek asfaltový spojovací bez posypu kamenivom z asfaltu cestného v množstve 0,50 kg/m2</t>
  </si>
  <si>
    <t>1183620622</t>
  </si>
  <si>
    <t>577134251.S</t>
  </si>
  <si>
    <t>Asfaltový betón vrstva obrusná AC 11 O v pruhu š. do 3 m z modifik. asfaltu tr. I, po zhutnení hr. 40 mm</t>
  </si>
  <si>
    <t>400836969</t>
  </si>
  <si>
    <t>577174451.S</t>
  </si>
  <si>
    <t>Asfaltový betón vrstva ložná AC 22 L v pruhu š. do 3 m z modifik. asfaltu tr. I, po zhutnení hr. 80 mm</t>
  </si>
  <si>
    <t>1649730762</t>
  </si>
  <si>
    <t>596911141.S</t>
  </si>
  <si>
    <t>Kladenie betónovej zámkovej dlažby komunikácií pre peších hr. 60 mm pre peších do 50 m2 so zriadením lôžka z kameniva hr. 30 mm</t>
  </si>
  <si>
    <t>1905814865</t>
  </si>
  <si>
    <t>592460008100.S</t>
  </si>
  <si>
    <t>Dlažba betónová škárová začiatočná, rozmer 200x165x60 mm, prírodná</t>
  </si>
  <si>
    <t>-1422983647</t>
  </si>
  <si>
    <t>599142111.S</t>
  </si>
  <si>
    <t>Úprava zálievky dilatačných alebo pracovných škár hĺbky do 40 mm, šírky nad 20 do 40 mm</t>
  </si>
  <si>
    <t>1595257895</t>
  </si>
  <si>
    <t>Úpravy povrchov, podlahy, osadenie</t>
  </si>
  <si>
    <t>611460112.S</t>
  </si>
  <si>
    <t>Príprava vnútorného podkladu stropov na betónové podklady kontaktným mostíkom</t>
  </si>
  <si>
    <t>-1726059840</t>
  </si>
  <si>
    <t>611460241.S</t>
  </si>
  <si>
    <t>Ci14 Vnútorná omietka stropov vápennocementová jadrová (hrubá), hr. 10 mm</t>
  </si>
  <si>
    <t>-355275539</t>
  </si>
  <si>
    <t>611460242.S</t>
  </si>
  <si>
    <t>Vnútorná omietka stropov vápennocementová jadrová (hrubá), hr. 15 mm</t>
  </si>
  <si>
    <t>-128098705</t>
  </si>
  <si>
    <t>611460361.S</t>
  </si>
  <si>
    <t>Vnútorná omietka stropov vápennocementová jednovrstvová, hr. 5 mm</t>
  </si>
  <si>
    <t>227904136</t>
  </si>
  <si>
    <t>611481119.S</t>
  </si>
  <si>
    <t>Potiahnutie vnútorných stropov sklotextilnou mriežkou s celoplošným prilepením</t>
  </si>
  <si>
    <t>-278048135</t>
  </si>
  <si>
    <t>612421421.S</t>
  </si>
  <si>
    <t>Oprava vnútorných vápenných omietok stien, v množstve opravenej plochy nad 30 do 50 % hladkých</t>
  </si>
  <si>
    <t>-197843985</t>
  </si>
  <si>
    <t>612460111.S</t>
  </si>
  <si>
    <t>Príprava vnútorného podkladu stien na silno a nerovnomerne nasiakavé podklady regulátorom nasiakavosti</t>
  </si>
  <si>
    <t>710759562</t>
  </si>
  <si>
    <t>612460112.S</t>
  </si>
  <si>
    <t>Príprava vnútorného podkladu stien na betónové podklady kontaktným mostíkom</t>
  </si>
  <si>
    <t>-230830179</t>
  </si>
  <si>
    <t>612460122.S</t>
  </si>
  <si>
    <t>Príprava vnútorného podkladu stien penetráciou hĺbkovou na nasiakavé podklady</t>
  </si>
  <si>
    <t>539557673</t>
  </si>
  <si>
    <t>612460125.S</t>
  </si>
  <si>
    <t>Príprava vnútorného podkladu stien penetráciou pod nátery a maľby</t>
  </si>
  <si>
    <t>-276695683</t>
  </si>
  <si>
    <t>612460361.S</t>
  </si>
  <si>
    <t>Vnútorná omietka stien vápennocementová jednovrstvová, hr. 5 mm</t>
  </si>
  <si>
    <t>-1997817085</t>
  </si>
  <si>
    <t>612460363.S</t>
  </si>
  <si>
    <t>Vnútorná omietka stien vápennocementová jednovrstvová, hr. 10 mm</t>
  </si>
  <si>
    <t>-374772905</t>
  </si>
  <si>
    <t>612461053.S</t>
  </si>
  <si>
    <t>Vnútorná omietka stien pastovitá silikónová roztieraná, hr. 2 mm</t>
  </si>
  <si>
    <t>-555140227</t>
  </si>
  <si>
    <t>612481011.S</t>
  </si>
  <si>
    <t>Priebežná omietková lišta (omietnik) z pozinkovaného plechu pre hrúbku omietky 6 mm</t>
  </si>
  <si>
    <t>-504319000</t>
  </si>
  <si>
    <t>612481021.S</t>
  </si>
  <si>
    <t>Okenný a dverový plastový dilatačný profil pre hrúbku omietky 6 mm</t>
  </si>
  <si>
    <t>-1845991466</t>
  </si>
  <si>
    <t>612481031.S</t>
  </si>
  <si>
    <t>Rohový profil z pozinkovaného plechu pre hrúbku omietky 8 až 12 mm</t>
  </si>
  <si>
    <t>145012809</t>
  </si>
  <si>
    <t>612481119.S</t>
  </si>
  <si>
    <t>Potiahnutie vnútorných stien sklotextilnou mriežkou s celoplošným prilepením</t>
  </si>
  <si>
    <t>902930865</t>
  </si>
  <si>
    <t>621460122.S</t>
  </si>
  <si>
    <t>Príprava vonkajšieho podkladu podhľadov penetráciou hĺbkovou na nasiakavé podklady</t>
  </si>
  <si>
    <t>993121123</t>
  </si>
  <si>
    <t>621465773</t>
  </si>
  <si>
    <t>Vonkajšia omietka podhľadov tenkovrstvová , silikátová,, hladená, hr. 3 mm, farbená v hmote, vystužená vláknami</t>
  </si>
  <si>
    <t>-488948064</t>
  </si>
  <si>
    <t>622460121.S</t>
  </si>
  <si>
    <t>Príprava vonkajšieho podkladu stien penetráciou základnou</t>
  </si>
  <si>
    <t>-2101226799</t>
  </si>
  <si>
    <t>6224642332</t>
  </si>
  <si>
    <t>Vonkajšia omietka stien tenkovrstvová , silikónová, , škrabaná, hr. 3 mm, farbená v hmote</t>
  </si>
  <si>
    <t>-665676225</t>
  </si>
  <si>
    <t>622481119.S</t>
  </si>
  <si>
    <t>Potiahnutie vonkajších stien sklotextilnou mriežkou s celoplošným prilepením</t>
  </si>
  <si>
    <t>-1458995660</t>
  </si>
  <si>
    <t>625250203.S</t>
  </si>
  <si>
    <t>Kontaktný zatepľovací systém z bieleho EPS hr. 50 mm, skrutkovacie kotvy</t>
  </si>
  <si>
    <t>1031785747</t>
  </si>
  <si>
    <t>625250203.S1</t>
  </si>
  <si>
    <t>Ci12 Kontaktný zatepľovací systém podhľadu  z bieleho EPS hr. 50 mm, skrutkovacie kotvy</t>
  </si>
  <si>
    <t>558277940</t>
  </si>
  <si>
    <t>625250631.S</t>
  </si>
  <si>
    <t>Doteplenie konštrukcie extrudovaným polystyrénom hr. 20 mm, lepený celoplošne bez prikotvenia</t>
  </si>
  <si>
    <t>-1192798949</t>
  </si>
  <si>
    <t>625250711.S</t>
  </si>
  <si>
    <t>Kontaktný zatepľovací systém z minerálnej vlny hr. 160 mm, skrutkovacie kotvy</t>
  </si>
  <si>
    <t>1852296369</t>
  </si>
  <si>
    <t>625250781.S</t>
  </si>
  <si>
    <t>Kontaktný zatepľovací systém z fenolovej peny hr. 30 mm, skrutkovacie kotvy</t>
  </si>
  <si>
    <t>-252672711</t>
  </si>
  <si>
    <t>631316012.S</t>
  </si>
  <si>
    <t>Mazanina z betónu s polypropylénovými vláknami  (m3) tr.C20/25 hr. nad 50 do 80 mm</t>
  </si>
  <si>
    <t>76797240</t>
  </si>
  <si>
    <t>631316022.S</t>
  </si>
  <si>
    <t>Mazanina z betónu s polypropylénovými vláknami  (m3) tr.C20/25 hr. nad 80 do 120 mm</t>
  </si>
  <si>
    <t>2083215591</t>
  </si>
  <si>
    <t>631316032.S</t>
  </si>
  <si>
    <t>Mazanina z betónu s polypropylénovými vláknami  (m3) tr.C20/25 hr. nad 120 do 240 mm</t>
  </si>
  <si>
    <t>384126907</t>
  </si>
  <si>
    <t>631319161.S</t>
  </si>
  <si>
    <t>Príplatok za prehlad. betónovej mazaniny min. tr.C 8/10 oceľ. hlad. hr. 50-80 mm (40kg/m3)</t>
  </si>
  <si>
    <t>1692290375</t>
  </si>
  <si>
    <t>631319163.S</t>
  </si>
  <si>
    <t>Príplatok za prehlad. betónovej mazaniny min. tr.C 8/10 oceľ. hlad. hr. 80-120 mm (20kg/m3)</t>
  </si>
  <si>
    <t>-393802074</t>
  </si>
  <si>
    <t>631319165.S</t>
  </si>
  <si>
    <t>Príplatok za prehlad. betónovej mazaniny min. tr.C 8/10 oceľ. hlad. hr. 120-240 mm (10kg/m3)</t>
  </si>
  <si>
    <t>1313155837</t>
  </si>
  <si>
    <t>631362401.S</t>
  </si>
  <si>
    <t>Výstuž mazanín z betónov (z kameniva) a z ľahkých betónov zo sietí KARI, priemer drôtu 4/4 mm, veľkosť oka 100x100 mm</t>
  </si>
  <si>
    <t>399265488</t>
  </si>
  <si>
    <t>631362421.S</t>
  </si>
  <si>
    <t>Výstuž mazanín z betónov (z kameniva) a z ľahkých betónov zo sietí KARI, priemer drôtu 6/6 mm, veľkosť oka 100x100 mm</t>
  </si>
  <si>
    <t>1204581069</t>
  </si>
  <si>
    <t>632001051.S</t>
  </si>
  <si>
    <t>Zhotovenie jednonásobného penetračného náteru pre potery a stierky</t>
  </si>
  <si>
    <t>-169691661</t>
  </si>
  <si>
    <t>585520008700.S</t>
  </si>
  <si>
    <t>Penetračný náter na nasiakavé podklady pod potery, samonivelizačné hmoty a stavebné lepidlá</t>
  </si>
  <si>
    <t>9263750</t>
  </si>
  <si>
    <t>632440118.S2</t>
  </si>
  <si>
    <t>Anhydritový samonivelizačný poter, pevnosti v tlaku 20 MPa, hr. 57 mm</t>
  </si>
  <si>
    <t>-1777656004</t>
  </si>
  <si>
    <t>632440118.S3</t>
  </si>
  <si>
    <t>Anhydritový samonivelizačný poter, pevnosti v tlaku 20 MPa, hr. 67 mm</t>
  </si>
  <si>
    <t>1483340461</t>
  </si>
  <si>
    <t>632451431.S</t>
  </si>
  <si>
    <t>Doplnenie cementového poteru s plochou jednotlivo (s dodaním hmôt) do 4 m2 a hr. do 30 mm</t>
  </si>
  <si>
    <t>-418282339</t>
  </si>
  <si>
    <t>632451505.S</t>
  </si>
  <si>
    <t>Opravná a vyrovnávacia hmota na báze cementu,, vo vonkajších aj vnútorných priestoroch, hr. 10 mm</t>
  </si>
  <si>
    <t>-1047375367</t>
  </si>
  <si>
    <t>632452245.S</t>
  </si>
  <si>
    <t>Cementový poter (vhodný aj ako spádový), pevnosti v tlaku 25 MPa, hr. 30 mm</t>
  </si>
  <si>
    <t>-110802438</t>
  </si>
  <si>
    <t>134</t>
  </si>
  <si>
    <t>632452282.S</t>
  </si>
  <si>
    <t>Cementový poter (vhodný aj ako spádový), pevnosti v tlaku 30 MPa, hr. 10 mm</t>
  </si>
  <si>
    <t>-308522513</t>
  </si>
  <si>
    <t>135</t>
  </si>
  <si>
    <t>632452684.S</t>
  </si>
  <si>
    <t>Cementová samonivelizačná stierka, pevnosti v tlaku 30 MPa, hr. 5 mm</t>
  </si>
  <si>
    <t>926436998</t>
  </si>
  <si>
    <t>136</t>
  </si>
  <si>
    <t>632452689.S</t>
  </si>
  <si>
    <t>Cementová samonivelizačná stierka, pevnosti v tlaku 30 MPa, hr. 10 mm</t>
  </si>
  <si>
    <t>797727571</t>
  </si>
  <si>
    <t>137</t>
  </si>
  <si>
    <t>632902211.S</t>
  </si>
  <si>
    <t>Príprava zatvrdnutého povrchu betónových mazanín cementovým mliekom s prísadou PVAC</t>
  </si>
  <si>
    <t>-1126127724</t>
  </si>
  <si>
    <t>138</t>
  </si>
  <si>
    <t>916561112.S</t>
  </si>
  <si>
    <t>Osadenie záhonového alebo parkového obrubníka betón., do lôžka z bet. pros. tr. C 16/20 s bočnou oporou</t>
  </si>
  <si>
    <t>-56437886</t>
  </si>
  <si>
    <t>139</t>
  </si>
  <si>
    <t>592170001800.S</t>
  </si>
  <si>
    <t>Obrubník parkový, lxšxv 1000x50x200 mm, prírodný</t>
  </si>
  <si>
    <t>-300767454</t>
  </si>
  <si>
    <t>140</t>
  </si>
  <si>
    <t>918101112.S</t>
  </si>
  <si>
    <t>Lôžko pod obrubníky, krajníky alebo obruby z dlažobných kociek z betónu prostého tr. C 16/20</t>
  </si>
  <si>
    <t>-258041411</t>
  </si>
  <si>
    <t>141</t>
  </si>
  <si>
    <t>919720222.S</t>
  </si>
  <si>
    <t>Geomreža pre vystuženie asfaltových vrstiev existujúceho krytu komunikácií zo sklenných vlákien, pozdĺžna pevnosť v ťahu nad 50 do 100 kN/m</t>
  </si>
  <si>
    <t>-1708313552</t>
  </si>
  <si>
    <t>142</t>
  </si>
  <si>
    <t>693210003400.S</t>
  </si>
  <si>
    <t>Geomreža sklovláknitá, pevnosť v ťahu 100 kN/m, výstužná do asfaltových vrstiev vozoviek</t>
  </si>
  <si>
    <t>312983582</t>
  </si>
  <si>
    <t>143</t>
  </si>
  <si>
    <t>931992123.S2</t>
  </si>
  <si>
    <t>Výplň dilatačných škár z minerálnej vlny hr. 40 mm</t>
  </si>
  <si>
    <t>-1515937301</t>
  </si>
  <si>
    <t>144</t>
  </si>
  <si>
    <t>931992124.S</t>
  </si>
  <si>
    <t>Výplň dilatačných škár z extrudovaného polystyrénu hr. 50 mm</t>
  </si>
  <si>
    <t>2147054985</t>
  </si>
  <si>
    <t>145</t>
  </si>
  <si>
    <t>1606029518</t>
  </si>
  <si>
    <t>146</t>
  </si>
  <si>
    <t>941941042.S</t>
  </si>
  <si>
    <t>Montáž lešenia ľahkého pracovného radového s podlahami šírky nad 1,00 do 1,20 m, výšky nad 10 do 30 m</t>
  </si>
  <si>
    <t>1232983810</t>
  </si>
  <si>
    <t>147</t>
  </si>
  <si>
    <t>-1694641695</t>
  </si>
  <si>
    <t>148</t>
  </si>
  <si>
    <t>941941292.S</t>
  </si>
  <si>
    <t>Príplatok za prvý a každý ďalší i začatý mesiac použitia lešenia ľahkého pracovného radového s podlahami šírky nad 1,00 do 1,20 m, v. nad 10 do 30 m</t>
  </si>
  <si>
    <t>1733836882</t>
  </si>
  <si>
    <t>149</t>
  </si>
  <si>
    <t>340686211</t>
  </si>
  <si>
    <t>150</t>
  </si>
  <si>
    <t>941941842.S</t>
  </si>
  <si>
    <t>Demontáž lešenia ľahkého pracovného radového s podlahami šírky nad 1,00 do 1,20 m, výšky nad 10 do 30 m</t>
  </si>
  <si>
    <t>1092727060</t>
  </si>
  <si>
    <t>151</t>
  </si>
  <si>
    <t>941955002.S</t>
  </si>
  <si>
    <t>Lešenie ľahké pracovné pomocné s výškou lešeňovej podlahy nad 1,20 do 1,90 m</t>
  </si>
  <si>
    <t>2080760873</t>
  </si>
  <si>
    <t>152</t>
  </si>
  <si>
    <t>427538772</t>
  </si>
  <si>
    <t>153</t>
  </si>
  <si>
    <t>1209202807</t>
  </si>
  <si>
    <t>154</t>
  </si>
  <si>
    <t>944976001.S</t>
  </si>
  <si>
    <t>Záchytná sieť umiestnená od 6m výšie nad niveletu podvalu zo sietí z umel. vlákien alebo oceľ.drôtov</t>
  </si>
  <si>
    <t>266332871</t>
  </si>
  <si>
    <t>155</t>
  </si>
  <si>
    <t>36923011632OV09</t>
  </si>
  <si>
    <t xml:space="preserve">OV09 Ochranná sieť z polypropylenu, oko 120x120mm, hrúbka 3mm, nehorľavý materiál, </t>
  </si>
  <si>
    <t>297637678</t>
  </si>
  <si>
    <t>156</t>
  </si>
  <si>
    <t>952901111.S</t>
  </si>
  <si>
    <t>Vyčistenie budov pri výške podlaží do 4 m</t>
  </si>
  <si>
    <t>-643395706</t>
  </si>
  <si>
    <t>157</t>
  </si>
  <si>
    <t>953171002.S</t>
  </si>
  <si>
    <t>Osadenie kovového predmetu, poklopu liatin.alebo oceľového vrátane rámu, hmotnosti 50-100 kg</t>
  </si>
  <si>
    <t>432301887</t>
  </si>
  <si>
    <t>158</t>
  </si>
  <si>
    <t>552410002332</t>
  </si>
  <si>
    <t>OV10 Poklop s požiarnou odolnosťou do podlahy, PO  EI 60 D1, 600x600mm, ocelový rám, dvojica plynových vzpier</t>
  </si>
  <si>
    <t>-1872909469</t>
  </si>
  <si>
    <t>159</t>
  </si>
  <si>
    <t>953943124.S</t>
  </si>
  <si>
    <t>Osadenie drobných kovových predmetov do betónu pred zabetónovaním, hmotnosti 15-50 kg/kus (bez dodávky)</t>
  </si>
  <si>
    <t>1452581256</t>
  </si>
  <si>
    <t>160</t>
  </si>
  <si>
    <t>953995411.S</t>
  </si>
  <si>
    <t>Nadokenný profil so skrytou okapničkou</t>
  </si>
  <si>
    <t>896093975</t>
  </si>
  <si>
    <t>161</t>
  </si>
  <si>
    <t>953995416.S</t>
  </si>
  <si>
    <t>Parapetný profil s integrovanou sieťovinou</t>
  </si>
  <si>
    <t>-1866332085</t>
  </si>
  <si>
    <t>162</t>
  </si>
  <si>
    <t>953995421.S</t>
  </si>
  <si>
    <t>Rohový profil s integrovanou sieťovinou - pevný</t>
  </si>
  <si>
    <t>-1640267004</t>
  </si>
  <si>
    <t>163</t>
  </si>
  <si>
    <t>953995427.S</t>
  </si>
  <si>
    <t>OV04 Dilatačný profil typ E - priebežný</t>
  </si>
  <si>
    <t>1310175173</t>
  </si>
  <si>
    <t>164</t>
  </si>
  <si>
    <t>953995428.S</t>
  </si>
  <si>
    <t>OV05 Dilatačný profil univerzálny (priebežný) s integrovanou sieťkou</t>
  </si>
  <si>
    <t>691409828</t>
  </si>
  <si>
    <t>165</t>
  </si>
  <si>
    <t>953996121</t>
  </si>
  <si>
    <t>Okenný APU profil s integrovanou tkaninou</t>
  </si>
  <si>
    <t>673839204</t>
  </si>
  <si>
    <t>166</t>
  </si>
  <si>
    <t>959941061.S</t>
  </si>
  <si>
    <t>Chemická kotva s kotevným svorníkom tesnená polyesterovou živicou a sieťovou rozperkou do muriva z dierovaných tehál, s vyvŕtaním otvoru M10/30/130 mm</t>
  </si>
  <si>
    <t>-1860720173</t>
  </si>
  <si>
    <t>167</t>
  </si>
  <si>
    <t>959941122.S</t>
  </si>
  <si>
    <t>Chemická kotva s kotevným svorníkom tesnená chemickou ampulkou do betónu, ŽB, kameňa, s vyvŕtaním otvoru M12/35/160 mm</t>
  </si>
  <si>
    <t>500792289</t>
  </si>
  <si>
    <t>168</t>
  </si>
  <si>
    <t>959941131.S</t>
  </si>
  <si>
    <t>Chemická kotva s kotevným svorníkom tesnená chemickou ampulkou do betónu, ŽB, kameňa, s vyvŕtaním otvoru M16/20/165 mm</t>
  </si>
  <si>
    <t>1962563528</t>
  </si>
  <si>
    <t>169</t>
  </si>
  <si>
    <t>959941141.S</t>
  </si>
  <si>
    <t>Chemická kotva s kotevným svorníkom tesnená chemickou ampulkou do betónu, ŽB, kameňa, s vyvŕtaním otvoru M20/60/260 mm</t>
  </si>
  <si>
    <t>-1711740261</t>
  </si>
  <si>
    <t>170</t>
  </si>
  <si>
    <t>1907117476</t>
  </si>
  <si>
    <t>711</t>
  </si>
  <si>
    <t>Izolácie proti vode a vlhkosti</t>
  </si>
  <si>
    <t>171</t>
  </si>
  <si>
    <t>711111001.S</t>
  </si>
  <si>
    <t>Zhotovenie izolácie proti zemnej vlhkosti vodorovná náterom penetračným za studena</t>
  </si>
  <si>
    <t>895428100</t>
  </si>
  <si>
    <t>172</t>
  </si>
  <si>
    <t>711112001.S</t>
  </si>
  <si>
    <t>Zhotovenie  izolácie proti zemnej vlhkosti zvislá penetračným náterom za studena</t>
  </si>
  <si>
    <t>1031462087</t>
  </si>
  <si>
    <t>173</t>
  </si>
  <si>
    <t>246170000900.S</t>
  </si>
  <si>
    <t>Lak asfaltový penetračný</t>
  </si>
  <si>
    <t>1563193639</t>
  </si>
  <si>
    <t>174</t>
  </si>
  <si>
    <t>711131102.S</t>
  </si>
  <si>
    <t>Zhotovenie geotextílie alebo tkaniny na plochu vodorovnú</t>
  </si>
  <si>
    <t>873577576</t>
  </si>
  <si>
    <t>175</t>
  </si>
  <si>
    <t>711132102.S</t>
  </si>
  <si>
    <t>Zhotovenie geotextílie alebo tkaniny na plochu zvislú</t>
  </si>
  <si>
    <t>411255259</t>
  </si>
  <si>
    <t>176</t>
  </si>
  <si>
    <t>2006305045</t>
  </si>
  <si>
    <t>177</t>
  </si>
  <si>
    <t>711132107.S</t>
  </si>
  <si>
    <t>Zhotovenie izolácie proti zemnej vlhkosti nopovou fóloiu položenou voľne na ploche zvislej</t>
  </si>
  <si>
    <t>-1010553863</t>
  </si>
  <si>
    <t>178</t>
  </si>
  <si>
    <t>283230002700.S</t>
  </si>
  <si>
    <t>Nopová HDPE fólia hrúbky 0,5 mm, výška nopu 8 mm, proti zemnej vlhkosti s radónovou ochranou, pre spodnú stavbu</t>
  </si>
  <si>
    <t>-764587526</t>
  </si>
  <si>
    <t>179</t>
  </si>
  <si>
    <t>711141559.S</t>
  </si>
  <si>
    <t>Zhotovenie  izolácie proti zemnej vlhkosti a tlakovej vode vodorovná NAIP pritavením</t>
  </si>
  <si>
    <t>253895022</t>
  </si>
  <si>
    <t>180</t>
  </si>
  <si>
    <t>711142559.S</t>
  </si>
  <si>
    <t>Zhotovenie  izolácie proti zemnej vlhkosti a tlakovej vode zvislá NAIP pritavením</t>
  </si>
  <si>
    <t>839671421</t>
  </si>
  <si>
    <t>181</t>
  </si>
  <si>
    <t>628310000800.S</t>
  </si>
  <si>
    <t>Pás asfaltový s jemným posypom hr. 4,0 mm vystužený vložkou zo sklenenej tkaniny</t>
  </si>
  <si>
    <t>1311999734</t>
  </si>
  <si>
    <t>182</t>
  </si>
  <si>
    <t>628320000100.S</t>
  </si>
  <si>
    <t>Pás asfaltový s jemným posypom hr. 3,8 mm vystužený sklenenou tkaninou pre spodné vrstvy hydroizolačných systémov</t>
  </si>
  <si>
    <t>2136462755</t>
  </si>
  <si>
    <t>183</t>
  </si>
  <si>
    <t>711211051.S</t>
  </si>
  <si>
    <t>Jednozlož. silikátová hydroizolačná hmota, stierka vodorovná</t>
  </si>
  <si>
    <t>1876709540</t>
  </si>
  <si>
    <t>184</t>
  </si>
  <si>
    <t>711212051.S</t>
  </si>
  <si>
    <t>Jednozlož. silikátová hydroizolačná hmota, stierka zvislá</t>
  </si>
  <si>
    <t>-1241095998</t>
  </si>
  <si>
    <t>185</t>
  </si>
  <si>
    <t>998711202.S</t>
  </si>
  <si>
    <t>Presun hmôt pre izoláciu proti vode v objektoch výšky nad 6 do 12 m</t>
  </si>
  <si>
    <t>%</t>
  </si>
  <si>
    <t>1047446995</t>
  </si>
  <si>
    <t>186</t>
  </si>
  <si>
    <t>712331120.S</t>
  </si>
  <si>
    <t>Zhotovenie povlak. krytiny striech plochých do 10° plnoplošným prilepením AIP, NAIP alebo tkaniny, so zvareným spojom</t>
  </si>
  <si>
    <t>470156941</t>
  </si>
  <si>
    <t>187</t>
  </si>
  <si>
    <t>628420000100.S</t>
  </si>
  <si>
    <t>Pás asfaltový SBS s jemným posypom hr. 3,0 mm s kombinovanou vložkou samolepiaci modifikovaný</t>
  </si>
  <si>
    <t>642303789</t>
  </si>
  <si>
    <t>188</t>
  </si>
  <si>
    <t>712973240.S</t>
  </si>
  <si>
    <t>Detaily k PVC-P fóliam osadenie vetracích komínkov</t>
  </si>
  <si>
    <t>219719395</t>
  </si>
  <si>
    <t>189</t>
  </si>
  <si>
    <t xml:space="preserve">8134OV08 </t>
  </si>
  <si>
    <t>OV08 Prestup parozábranou TopWET s PVC manžetou, alebo výrobok s rovnakými technickými vlastnosťami</t>
  </si>
  <si>
    <t>1357720599</t>
  </si>
  <si>
    <t>190</t>
  </si>
  <si>
    <t>998712202.S</t>
  </si>
  <si>
    <t>Presun hmôt pre izoláciu povlakovej krytiny v objektoch výšky nad 6 do 12 m</t>
  </si>
  <si>
    <t>1001023217</t>
  </si>
  <si>
    <t>712_1</t>
  </si>
  <si>
    <t>Izolácie striech, povlakové krytiny_skladba S01</t>
  </si>
  <si>
    <t>191</t>
  </si>
  <si>
    <t>631571015.S</t>
  </si>
  <si>
    <t>Násyp - ochranná krycia vrstva z praného kameniva fr.16-32 s utlačením a urovnaním povrchu pre obrátené ploché strechy</t>
  </si>
  <si>
    <t>-938590790</t>
  </si>
  <si>
    <t>192</t>
  </si>
  <si>
    <t>-751735563</t>
  </si>
  <si>
    <t>193</t>
  </si>
  <si>
    <t>950701022</t>
  </si>
  <si>
    <t>194</t>
  </si>
  <si>
    <t>712341759.S</t>
  </si>
  <si>
    <t>Zhotovenie povlakovej krytiny striech plochých do 10° pásmi pritavením NAIP na celej ploche, modifikované pásy v dvoch vrstvách</t>
  </si>
  <si>
    <t>-106511994</t>
  </si>
  <si>
    <t>195</t>
  </si>
  <si>
    <t>628310001200.S</t>
  </si>
  <si>
    <t>Pás asfaltový s jemným posypom hr. 4,0 mm vystužený sklenenou rohožou a hliníkovou fóliou</t>
  </si>
  <si>
    <t>919817559</t>
  </si>
  <si>
    <t>196</t>
  </si>
  <si>
    <t>712370050.S</t>
  </si>
  <si>
    <t>Zhotovenie povlakovej krytiny striech plochých do 10°PVC-P fóliou položenou voľne so zvarením spoju</t>
  </si>
  <si>
    <t>-875907403</t>
  </si>
  <si>
    <t>197</t>
  </si>
  <si>
    <t>283220002203.S</t>
  </si>
  <si>
    <t>Hydroizolačná fóliam PVC vystužená sklotextilnou sieťkou hr. 1,8 mm izolácia plochých striech</t>
  </si>
  <si>
    <t>1683006428</t>
  </si>
  <si>
    <t>198</t>
  </si>
  <si>
    <t>712973245.S</t>
  </si>
  <si>
    <t>Zhotovenie flekov v rohoch na povlakovej krytine z PVC-P fólie</t>
  </si>
  <si>
    <t>-1097893474</t>
  </si>
  <si>
    <t>199</t>
  </si>
  <si>
    <t>712973220.S</t>
  </si>
  <si>
    <t>Detaily k PVC-P fóliam osadenie hotovej strešnej vpuste</t>
  </si>
  <si>
    <t>-496418677</t>
  </si>
  <si>
    <t>200</t>
  </si>
  <si>
    <t>283770003700.S</t>
  </si>
  <si>
    <t>Strešná vpusť pre PVC-P fólie, priemer 100 mm, dĺ. 400 mm</t>
  </si>
  <si>
    <t>-1179544242</t>
  </si>
  <si>
    <t>201</t>
  </si>
  <si>
    <t>311690001000.S</t>
  </si>
  <si>
    <t>Rozperný nit 6x30 mm do betónu, hliníkový</t>
  </si>
  <si>
    <t>-1165131023</t>
  </si>
  <si>
    <t>202</t>
  </si>
  <si>
    <t>712973232.S</t>
  </si>
  <si>
    <t>Detaily k PVC-P fóliam zaizolovanie kruhového prestupu 101 – 250 mm</t>
  </si>
  <si>
    <t>561227604</t>
  </si>
  <si>
    <t>203</t>
  </si>
  <si>
    <t>712973410.S</t>
  </si>
  <si>
    <t>Detaily k termoplastom všeobecne, kútový uholník z hrubopoplastovaného plechu RŠ 80 mm, ohyb 90-135°</t>
  </si>
  <si>
    <t>-528839817</t>
  </si>
  <si>
    <t>204</t>
  </si>
  <si>
    <t>553430004700.S</t>
  </si>
  <si>
    <t>Lišta kútová z poplastovaného plechu pre ukončenie fólií z PVC š. 70 mm, dĺ. 2 m</t>
  </si>
  <si>
    <t>1736708331</t>
  </si>
  <si>
    <t>205</t>
  </si>
  <si>
    <t>712973610.S</t>
  </si>
  <si>
    <t>Detaily k termoplastom všeobecne, nárožný uholník z hrubopoplast. plechu RŠ 80 mm, ohyb 90-135°</t>
  </si>
  <si>
    <t>1818637451</t>
  </si>
  <si>
    <t>206</t>
  </si>
  <si>
    <t>553430004703.S</t>
  </si>
  <si>
    <t>Lišta nárožná z poplastovaného plechu pre ukončenie fólií z PVC š. 70 mm, dĺ. 2 m</t>
  </si>
  <si>
    <t>1778985963</t>
  </si>
  <si>
    <t>207</t>
  </si>
  <si>
    <t>712973770.S</t>
  </si>
  <si>
    <t>Detaily k termoplastom všeobecne, ukončujúci profil na stene, dverách, z hrubopoplast. plechu RŠ 75 mm</t>
  </si>
  <si>
    <t>1253482829</t>
  </si>
  <si>
    <t>208</t>
  </si>
  <si>
    <t>553430004500.S</t>
  </si>
  <si>
    <t>Lišta stenová z poplastovaného plechu PVC š. 70 mm, dĺ. 2 m</t>
  </si>
  <si>
    <t>-1391054097</t>
  </si>
  <si>
    <t>209</t>
  </si>
  <si>
    <t>712990040.S</t>
  </si>
  <si>
    <t>Položenie geotextílie vodorovne alebo zvislo na strechy ploché do 10°</t>
  </si>
  <si>
    <t>542662632</t>
  </si>
  <si>
    <t>210</t>
  </si>
  <si>
    <t>693110002003.S</t>
  </si>
  <si>
    <t>Geotextília polypropylénová netkaná 200 g/m2, vodivá</t>
  </si>
  <si>
    <t>-1556889931</t>
  </si>
  <si>
    <t>211</t>
  </si>
  <si>
    <t>693110002000.S</t>
  </si>
  <si>
    <t>Geotextília polypropylénová netkaná 200 g/m2</t>
  </si>
  <si>
    <t>315204804</t>
  </si>
  <si>
    <t>212</t>
  </si>
  <si>
    <t>693110005563.S</t>
  </si>
  <si>
    <t>Geotextília polyesterová fleecová netkaná , PVC náter na jednej strane</t>
  </si>
  <si>
    <t>385210786</t>
  </si>
  <si>
    <t>213</t>
  </si>
  <si>
    <t>712990400.S</t>
  </si>
  <si>
    <t>Vykonanie iskrovej skúšky striech z povlakových krytín, nevodivých fólií</t>
  </si>
  <si>
    <t>438111497</t>
  </si>
  <si>
    <t>214</t>
  </si>
  <si>
    <t>712991040.S</t>
  </si>
  <si>
    <t>Montáž podkladnej konštrukcie z OSB dosiek na atike šírky 411 - 620 mm pod klampiarske konštrukcie</t>
  </si>
  <si>
    <t>1135613880</t>
  </si>
  <si>
    <t>215</t>
  </si>
  <si>
    <t>-1277619047</t>
  </si>
  <si>
    <t>216</t>
  </si>
  <si>
    <t>607260000400.S</t>
  </si>
  <si>
    <t>Doska OSB nebrúsená hr. 22 mm</t>
  </si>
  <si>
    <t>-1958808094</t>
  </si>
  <si>
    <t>217</t>
  </si>
  <si>
    <t>713141151.S</t>
  </si>
  <si>
    <t>Montáž tepelnej izolácie striech plochých do 10° minerálnou vlnou, jednovrstvová kladenými voľne</t>
  </si>
  <si>
    <t>594534471</t>
  </si>
  <si>
    <t>218</t>
  </si>
  <si>
    <t>631440034000.S</t>
  </si>
  <si>
    <t>Doska z minerálnej vlny hr. 260 mm, izolácia pre zateplenie plochých striech</t>
  </si>
  <si>
    <t>1170413925</t>
  </si>
  <si>
    <t>219</t>
  </si>
  <si>
    <t>713141160.S</t>
  </si>
  <si>
    <t>Montáž tepelnej izolácie striech plochých do 10° spádovými doskami z minerálnej vlny v jednej vrstve</t>
  </si>
  <si>
    <t>-640685414</t>
  </si>
  <si>
    <t>220</t>
  </si>
  <si>
    <t>631440033703.S</t>
  </si>
  <si>
    <t>Doska z minerálnej vlny spádová , izolácia pre zateplenie plochých striech</t>
  </si>
  <si>
    <t>-1285364701</t>
  </si>
  <si>
    <t>221</t>
  </si>
  <si>
    <t>713144080.S</t>
  </si>
  <si>
    <t>Montáž tepelnej izolácie na atiku z XPS do lepidla</t>
  </si>
  <si>
    <t>-614105835</t>
  </si>
  <si>
    <t>222</t>
  </si>
  <si>
    <t>283750001800.S</t>
  </si>
  <si>
    <t>Doska XPS 300 hr. 50 mm, zakladanie stavieb, podlahy, obrátené ploché strechy</t>
  </si>
  <si>
    <t>1404875181</t>
  </si>
  <si>
    <t>223</t>
  </si>
  <si>
    <t>283750002500.S</t>
  </si>
  <si>
    <t>Doska XPS 300 hr. 160 mm, zakladanie stavieb, podlahy, obrátené ploché strechy</t>
  </si>
  <si>
    <t>-1903908614</t>
  </si>
  <si>
    <t>712_2</t>
  </si>
  <si>
    <t>Izolácie striech, povlakové krytiny_skladba S02</t>
  </si>
  <si>
    <t>224</t>
  </si>
  <si>
    <t>1104390023</t>
  </si>
  <si>
    <t>225</t>
  </si>
  <si>
    <t>1555520489</t>
  </si>
  <si>
    <t>226</t>
  </si>
  <si>
    <t>1441883116</t>
  </si>
  <si>
    <t>227</t>
  </si>
  <si>
    <t>2001729737</t>
  </si>
  <si>
    <t>228</t>
  </si>
  <si>
    <t>712370070.S</t>
  </si>
  <si>
    <t>Zhotovenie povlakovej krytiny striech plochých do 10° PVC-P fóliou upevnenou prikotvením so zvarením spoju</t>
  </si>
  <si>
    <t>311733921</t>
  </si>
  <si>
    <t>229</t>
  </si>
  <si>
    <t>283220002823</t>
  </si>
  <si>
    <t>Strešná hydroizolačná fólia  mPVC, hr. 1,8 mm, rozmer 2x15 m, vystužená skleným vláknom, pre kotevný  systém, farba béžová</t>
  </si>
  <si>
    <t>1830515827</t>
  </si>
  <si>
    <t>230</t>
  </si>
  <si>
    <t>311970001500.S</t>
  </si>
  <si>
    <t>Vrut do dĺžky 150 mm na upevnenie do kombi dosiek</t>
  </si>
  <si>
    <t>-1124863578</t>
  </si>
  <si>
    <t>231</t>
  </si>
  <si>
    <t>712370060.S</t>
  </si>
  <si>
    <t>Zhotovenie povlakovej krytiny striech plochých do 10° PVC-P fóliou celoplošne lepenou so zvarením spoju</t>
  </si>
  <si>
    <t>1522515690</t>
  </si>
  <si>
    <t>232</t>
  </si>
  <si>
    <t>245110000803</t>
  </si>
  <si>
    <t xml:space="preserve">Čističr L 100, pomocný produkt pre PVC systém, 4 kg, </t>
  </si>
  <si>
    <t>-1437463990</t>
  </si>
  <si>
    <t>233</t>
  </si>
  <si>
    <t>247410002604</t>
  </si>
  <si>
    <t>Lepidlo  na báze polyuretánu, pre strešné hydroizolácie, 6 kg</t>
  </si>
  <si>
    <t>bal</t>
  </si>
  <si>
    <t>91500936</t>
  </si>
  <si>
    <t>234</t>
  </si>
  <si>
    <t>S09053</t>
  </si>
  <si>
    <t>Pochôdzna PVC folia strešná  rozmery, hr. 1,00mm, rozmery 1.00 x 10.0 m tmavošedá</t>
  </si>
  <si>
    <t>-1568417620</t>
  </si>
  <si>
    <t>235</t>
  </si>
  <si>
    <t>-690735486</t>
  </si>
  <si>
    <t>236</t>
  </si>
  <si>
    <t>-1645191489</t>
  </si>
  <si>
    <t>237</t>
  </si>
  <si>
    <t>-1466120076</t>
  </si>
  <si>
    <t>238</t>
  </si>
  <si>
    <t>80953068</t>
  </si>
  <si>
    <t>239</t>
  </si>
  <si>
    <t>125042585</t>
  </si>
  <si>
    <t>240</t>
  </si>
  <si>
    <t>712973900.S</t>
  </si>
  <si>
    <t>Zhotovenie izolácie dilatačnej škáry v ploche strechy priebežnou príponkou z pozinovaného plechu</t>
  </si>
  <si>
    <t>1815818962</t>
  </si>
  <si>
    <t>241</t>
  </si>
  <si>
    <t>283220001300.S</t>
  </si>
  <si>
    <t>Hydroizolačná fólia PVC-P, hr. 2 mm izolácia balkónov, strešných detailov</t>
  </si>
  <si>
    <t>2114238344</t>
  </si>
  <si>
    <t>242</t>
  </si>
  <si>
    <t>-1164427892</t>
  </si>
  <si>
    <t>243</t>
  </si>
  <si>
    <t>-1317823349</t>
  </si>
  <si>
    <t>244</t>
  </si>
  <si>
    <t>1070659015</t>
  </si>
  <si>
    <t>245</t>
  </si>
  <si>
    <t>813132456</t>
  </si>
  <si>
    <t>246</t>
  </si>
  <si>
    <t>-2045121839</t>
  </si>
  <si>
    <t>247</t>
  </si>
  <si>
    <t>-1201046093</t>
  </si>
  <si>
    <t>248</t>
  </si>
  <si>
    <t>710056965</t>
  </si>
  <si>
    <t>249</t>
  </si>
  <si>
    <t>-1339572624</t>
  </si>
  <si>
    <t>250</t>
  </si>
  <si>
    <t>681003855</t>
  </si>
  <si>
    <t>251</t>
  </si>
  <si>
    <t>1850963079</t>
  </si>
  <si>
    <t>252</t>
  </si>
  <si>
    <t>-211709374</t>
  </si>
  <si>
    <t>253</t>
  </si>
  <si>
    <t>-736457863</t>
  </si>
  <si>
    <t>254</t>
  </si>
  <si>
    <t>-616293578</t>
  </si>
  <si>
    <t>255</t>
  </si>
  <si>
    <t>391956637</t>
  </si>
  <si>
    <t>256</t>
  </si>
  <si>
    <t>-324516465</t>
  </si>
  <si>
    <t>257</t>
  </si>
  <si>
    <t>-1784884346</t>
  </si>
  <si>
    <t>258</t>
  </si>
  <si>
    <t>443091376</t>
  </si>
  <si>
    <t>Izolácie tepelné</t>
  </si>
  <si>
    <t>259</t>
  </si>
  <si>
    <t>713120010.S</t>
  </si>
  <si>
    <t>Zakrývanie tepelnej izolácie podláh fóliou</t>
  </si>
  <si>
    <t>-1756002255</t>
  </si>
  <si>
    <t>260</t>
  </si>
  <si>
    <t>283230011400</t>
  </si>
  <si>
    <t xml:space="preserve">Krycia PE fólia hr. 0,12 mm, š. 2 m, , balenie 100 m2, </t>
  </si>
  <si>
    <t>-957787851</t>
  </si>
  <si>
    <t>261</t>
  </si>
  <si>
    <t>713122111.S</t>
  </si>
  <si>
    <t>Montáž tepelnej izolácie podláh polystyrénom, kladeným voľne v jednej vrstve</t>
  </si>
  <si>
    <t>1886266431</t>
  </si>
  <si>
    <t>262</t>
  </si>
  <si>
    <t>283720000800.S</t>
  </si>
  <si>
    <t>Doska EPS hr. 40 mm, pevnosť v tlaku 150 kPa, na zateplenie podláh a plochých striech</t>
  </si>
  <si>
    <t>1384297490</t>
  </si>
  <si>
    <t>263</t>
  </si>
  <si>
    <t>283750002200.S</t>
  </si>
  <si>
    <t>Doska XPS 300 hr. 120 mm, zakladanie stavieb, podlahy, obrátené ploché strechy</t>
  </si>
  <si>
    <t>1090194584</t>
  </si>
  <si>
    <t>264</t>
  </si>
  <si>
    <t>283750002100.S</t>
  </si>
  <si>
    <t>Doska XPS 300 hr. 100 mm, zakladanie stavieb, podlahy, obrátené ploché strechy</t>
  </si>
  <si>
    <t>504689076</t>
  </si>
  <si>
    <t>265</t>
  </si>
  <si>
    <t>283330002805</t>
  </si>
  <si>
    <t>Platňa nopová Combitop 30-2 s tepelnou izoláciou,s čiernou PS fóliou, hrúbka izolácie 30 mm, výška (v mieste výstupkov) 51 mm, kročajová izolácia 23 dB, pre priemery rúrok 14 - 17 mm,, alebo výrobok s rovnakými technickými vlastnosťami</t>
  </si>
  <si>
    <t>-1567086086</t>
  </si>
  <si>
    <t>266</t>
  </si>
  <si>
    <t>283820000835.S</t>
  </si>
  <si>
    <t>kročajová izolácia - pohliníkovaný film, sieťovaný polyolefín, polyesterová plsť, hr. 9mm</t>
  </si>
  <si>
    <t>-444272470</t>
  </si>
  <si>
    <t>267</t>
  </si>
  <si>
    <t>713132211.S</t>
  </si>
  <si>
    <t>Montáž tepelnej izolácie podzemných stien a základov xps celoplošným prilepením</t>
  </si>
  <si>
    <t>1183695627</t>
  </si>
  <si>
    <t>268</t>
  </si>
  <si>
    <t>-1351541944</t>
  </si>
  <si>
    <t>269</t>
  </si>
  <si>
    <t>713141255.S</t>
  </si>
  <si>
    <t>Montáž tepelnej izolácie striech plochých do 10° minerálnou vlnou, rozloženej v dvoch vrstvách, prikotvením</t>
  </si>
  <si>
    <t>-406273221</t>
  </si>
  <si>
    <t>270</t>
  </si>
  <si>
    <t>631440025000.S</t>
  </si>
  <si>
    <t>Doska z minerálnej vlny hr. 140 mm, izolácia pre zateplenie plochých striech</t>
  </si>
  <si>
    <t>1459633392</t>
  </si>
  <si>
    <t>271</t>
  </si>
  <si>
    <t>631440033500.S</t>
  </si>
  <si>
    <t>Doska z minerálnej vlny hr. 160 mm, izolácia pre zateplenie plochých striech</t>
  </si>
  <si>
    <t>-532288003</t>
  </si>
  <si>
    <t>272</t>
  </si>
  <si>
    <t>713191221.S</t>
  </si>
  <si>
    <t>Izolácie tepelné obloženie stien páskami do výšky 100 mm</t>
  </si>
  <si>
    <t>1972558859</t>
  </si>
  <si>
    <t>273</t>
  </si>
  <si>
    <t>998713202.S</t>
  </si>
  <si>
    <t>Presun hmôt pre izolácie tepelné v objektoch výšky nad 6 m do 12 m</t>
  </si>
  <si>
    <t>-1837205768</t>
  </si>
  <si>
    <t>714</t>
  </si>
  <si>
    <t>Akustické a protiotrasové opatrenie</t>
  </si>
  <si>
    <t>274</t>
  </si>
  <si>
    <t>714110100.S</t>
  </si>
  <si>
    <t>Montáž akustických minerálnych obkladov na stenu pomocou bočných klipov</t>
  </si>
  <si>
    <t>1638633718</t>
  </si>
  <si>
    <t>275</t>
  </si>
  <si>
    <t>283750009023</t>
  </si>
  <si>
    <t>OV13 Širokopásmový akustický obkladový stenový materiál hr. 50mm</t>
  </si>
  <si>
    <t>1404821293</t>
  </si>
  <si>
    <t>276</t>
  </si>
  <si>
    <t>998714202.S</t>
  </si>
  <si>
    <t>Presun hmôt pre izolácie akustické a protiotrasové opatrenia v objektoch výšky (hĺbky) nad 6 do 12 m</t>
  </si>
  <si>
    <t>-376931943</t>
  </si>
  <si>
    <t>277</t>
  </si>
  <si>
    <t>722252134.S</t>
  </si>
  <si>
    <t>Montáž a osadenie prenosného hasiaceho prístroja</t>
  </si>
  <si>
    <t>-1055647919</t>
  </si>
  <si>
    <t>278</t>
  </si>
  <si>
    <t>4498115025</t>
  </si>
  <si>
    <t>Držiak prenosného hasiaceho prístroja</t>
  </si>
  <si>
    <t>-404050696</t>
  </si>
  <si>
    <t>279</t>
  </si>
  <si>
    <t>4498115026</t>
  </si>
  <si>
    <t>Piktogram pre stanovisko hasiaceho prístroja</t>
  </si>
  <si>
    <t>-1747159746</t>
  </si>
  <si>
    <t>280</t>
  </si>
  <si>
    <t>4498115027</t>
  </si>
  <si>
    <t>Prenosný hasiaci prístroj snehový, náplň 5 kg</t>
  </si>
  <si>
    <t>828041112</t>
  </si>
  <si>
    <t>281</t>
  </si>
  <si>
    <t>449170000900.S</t>
  </si>
  <si>
    <t>Prenosný hasiaci prístroj práškový P6Če 6 kg, 21A</t>
  </si>
  <si>
    <t>-2019216238</t>
  </si>
  <si>
    <t>282</t>
  </si>
  <si>
    <t>998722201</t>
  </si>
  <si>
    <t>Presun hmôt pre vnútorný vodovod v objektoch výšky do 6 m</t>
  </si>
  <si>
    <t>1615959657</t>
  </si>
  <si>
    <t>283</t>
  </si>
  <si>
    <t>725190151.S1</t>
  </si>
  <si>
    <t xml:space="preserve">OV06  D+M Deliaca priečka  - drevené hoblované profily na ocelovej konštrukcii, s dverami š. 600mm, výška 2600mm, </t>
  </si>
  <si>
    <t>1088519735</t>
  </si>
  <si>
    <t>284</t>
  </si>
  <si>
    <t>998725202.S</t>
  </si>
  <si>
    <t>Presun hmôt pre zariaďovacie predmety v objektoch výšky nad 6 do 12 m</t>
  </si>
  <si>
    <t>-1630054595</t>
  </si>
  <si>
    <t>762</t>
  </si>
  <si>
    <t>Konštrukcie tesárske</t>
  </si>
  <si>
    <t>285</t>
  </si>
  <si>
    <t>762810036.S</t>
  </si>
  <si>
    <t>Záklop stropov z dosiek OSB skrutkovaných na rošt na zraz hr. dosky 22 mm</t>
  </si>
  <si>
    <t>-1590554317</t>
  </si>
  <si>
    <t>286</t>
  </si>
  <si>
    <t>998762202.S</t>
  </si>
  <si>
    <t>Presun hmôt pre konštrukcie tesárske v objektoch výšky do 12 m</t>
  </si>
  <si>
    <t>-27602334</t>
  </si>
  <si>
    <t>287</t>
  </si>
  <si>
    <t>7631155131</t>
  </si>
  <si>
    <t>Wi01 Priečka SDK Rigips hr. 125 mm dvojito opláštená doskami RB 2x12,5 mm s tep. izoláciou hr. 50mm, CW 75, Rw=53 dB,  alebo výrobok s rovnakými technickými vlastnosťami, kvalita povrchu Q3</t>
  </si>
  <si>
    <t>-252814572</t>
  </si>
  <si>
    <t>288</t>
  </si>
  <si>
    <t>7631155132</t>
  </si>
  <si>
    <t>Wi02 Priečka SDK Rigips hr. 125 mm dvojito opláštená doskami RB 2x12,5 mm s tep. izoláciou hr. 75mm, CW 75, Rw=75dB, PO EI60, alebo výrobok s rovnakými technickými vlastnosťami , kvalita povrchu Q3</t>
  </si>
  <si>
    <t>-1077475655</t>
  </si>
  <si>
    <t>289</t>
  </si>
  <si>
    <t>7631155141</t>
  </si>
  <si>
    <t>Wi04 Priečka SDK Rigips hr. 150 mm dvojito opláštená doskami RB 2x12,5 mm s tep. izoláciou, CW 100, PO EI60,  alebo výrobok s rovnakými technickými vlastnosťami,  kvalita povrchu Q3</t>
  </si>
  <si>
    <t>-1421731709</t>
  </si>
  <si>
    <t>290</t>
  </si>
  <si>
    <t>7631155143</t>
  </si>
  <si>
    <t>Wi03 Priečka SDK Rigips hr. 150 mm dvojito opláštená doskami RB 2x12,5 mm s tep. izoláciou hr. 50mm, CW 100, Rw=56 dB, alebo výrobok s rovnakými technickými vlastnosťami,  kvalita povrchu Q3</t>
  </si>
  <si>
    <t>-143453993</t>
  </si>
  <si>
    <t>291</t>
  </si>
  <si>
    <t>7631165201</t>
  </si>
  <si>
    <t>Wi07 Priečka SDK Rigips hr. 255 mm dvojito opláštená doskami RB 2x12.5 mm s tep. izoláciou hr. 2x80mm, dvojitá podkonštrukcia 2xCW 100, Rw=65 dB,  alebo výrobok s rovnakými technickými vlastnosťami,  kvalita povrchu Q3</t>
  </si>
  <si>
    <t>-1386333302</t>
  </si>
  <si>
    <t>292</t>
  </si>
  <si>
    <t>7631165302</t>
  </si>
  <si>
    <t>Wi13 Inštalačná priečka SDK Rigips hr. 350 mm dvojito opláštená doskami RBI 2x12.5 mm s tep. izoláciou hr. 50mm, dvojitá podkonštrukcia 2xCW 50, Rw=54 dB, alebo výrobok s rovnakými technickými vlastnosťami,  kvalita povrchu Q3</t>
  </si>
  <si>
    <t>-1206792689</t>
  </si>
  <si>
    <t>293</t>
  </si>
  <si>
    <t>7631165515</t>
  </si>
  <si>
    <t>Wi08 Priečka SDK Rigips hr. 165 mm dvojito opláštená doskami Habito 2x12.5 mm s tep. izoláciou 2x40mm, dvojitá podkonštrukcia 2xCW 50 s medzerou vyplnenou doskou 1xRB 12,5, alebo výrobok s rovnakými technickými vlastnosťami,  kvalita povrchu Q3</t>
  </si>
  <si>
    <t>-1883312560</t>
  </si>
  <si>
    <t>294</t>
  </si>
  <si>
    <t>7631168611</t>
  </si>
  <si>
    <t>Wi05 Priečka SDK Rigips hr. 125 mm dvojito opláštená doskami HABITO 12,5 + RB 12,5 mm s tep. izoláciou, CW 75, 3.40.05 HB,  Rw=58dB, PO EI60, alebo výrobok s rovnakými technickými vlastnosťami,  kvalita povrchu Q3</t>
  </si>
  <si>
    <t>448953420</t>
  </si>
  <si>
    <t>295</t>
  </si>
  <si>
    <t>763125305.S3</t>
  </si>
  <si>
    <t>Wi06 Šachtová SDK predsadená stena, jednoduchá kca CW+UW 50 dvojito opláštená doskou RB 2x12,5 mm, TI 40 mm, Rw=62dB, PO EI45, alebo výrobok s rovnakými technickými vlastnosťami,  kvalita povrchu Q3</t>
  </si>
  <si>
    <t>-1239673939</t>
  </si>
  <si>
    <t>296</t>
  </si>
  <si>
    <t>763125490.S2</t>
  </si>
  <si>
    <t>Wi12 Šachtová SDK predsadená stena, dvojitá kca 2xCW+2xUW 50, dvojito opláštené doskou protipožiarnou DF 2x12,5 mm, TI 50 mm, Rw=27 dB, PO EI45, alebo výrobok s rovnakými technickými vlastnosťami,  kvalita povrchu Q3</t>
  </si>
  <si>
    <t>1273697388</t>
  </si>
  <si>
    <t>297</t>
  </si>
  <si>
    <t>7631266222</t>
  </si>
  <si>
    <t>Wi11 Predsadená SDK stena Rigips hr. 75 mm, dvojito opláštená doskou RBI 2x12.5 mm s tep. izoláciou hr. 50mm, spriahnutá na oceľ. konštrukcií R-CD, alebo výrobok s rovnakými technickými vlastnosťami,  kvalita povrchu Q3</t>
  </si>
  <si>
    <t>1203438266</t>
  </si>
  <si>
    <t>298</t>
  </si>
  <si>
    <t>7631266224</t>
  </si>
  <si>
    <t>Wi10 Predsadená SDK stena Rigips hr. 75 mm, dvojito opláštená doskou RBI 2x12.5 mm bez tep. izolácie, spriahnutá na oceľ. konštrukcií R-CD, alebo výrobok s rovnakými technickými vlastnosťami,  kvalita povrchu Q3</t>
  </si>
  <si>
    <t>2041049857</t>
  </si>
  <si>
    <t>299</t>
  </si>
  <si>
    <t>763121810.S4</t>
  </si>
  <si>
    <t>Montáž  predsadenáho podhladu bez nosnej kca lepená celoplošne</t>
  </si>
  <si>
    <t>-338590654</t>
  </si>
  <si>
    <t>300</t>
  </si>
  <si>
    <t>590110001603.S</t>
  </si>
  <si>
    <t>Ci07 Doska sadrokartónová akustická absorbčná , 600x600mm, hr. 35mm, skosené hrany</t>
  </si>
  <si>
    <t>-506183360</t>
  </si>
  <si>
    <t>301</t>
  </si>
  <si>
    <t>590110001604.S</t>
  </si>
  <si>
    <t>Ci08 Doska  akustická absorbčná , 600x600mm, hr. 50mm, skosené hrany</t>
  </si>
  <si>
    <t>1480237313</t>
  </si>
  <si>
    <t>302</t>
  </si>
  <si>
    <t>763134540.S</t>
  </si>
  <si>
    <t>Montáž podhľadu z minerálnych kaziet, rozmer 600x600 mm, konštrukcia viditeľná</t>
  </si>
  <si>
    <t>-1301214225</t>
  </si>
  <si>
    <t>303</t>
  </si>
  <si>
    <t>631480002023</t>
  </si>
  <si>
    <t>Ci11 Kazetový podhlad akustický absorbčný, odolný voči mechanickému nárazu, 600x600mm, viditeľný rošt, príložky proti nárazu</t>
  </si>
  <si>
    <t>-1895102035</t>
  </si>
  <si>
    <t>304</t>
  </si>
  <si>
    <t>763134580.S</t>
  </si>
  <si>
    <t>Montáž podhľadu z minerálnych kaziet, rozmer 600x600 mm, konštrukcia skrytá</t>
  </si>
  <si>
    <t>1750022327</t>
  </si>
  <si>
    <t>305</t>
  </si>
  <si>
    <t>631480002162.S</t>
  </si>
  <si>
    <t>Ci04 Kazeta stropná minerálna 600x600mm, hr. 50mm, zapustená hrana, akustická. Rw=21dB, skosené hrany</t>
  </si>
  <si>
    <t>-199268290</t>
  </si>
  <si>
    <t>306</t>
  </si>
  <si>
    <t>631480002163.S</t>
  </si>
  <si>
    <t>Ci05 Kazeta stropná minerálna 600x600mm, hr. 15mm, zapustená hrana,  skosené hrany</t>
  </si>
  <si>
    <t>-652959326</t>
  </si>
  <si>
    <t>307</t>
  </si>
  <si>
    <t>631480002164.S</t>
  </si>
  <si>
    <t>Ci10 Kazeta stropná minerálna akustická absorbčná  600x600mm, hr. 20mm, zapustená hrana,  skosené hrany, Rw=21 dB</t>
  </si>
  <si>
    <t>418606699</t>
  </si>
  <si>
    <t>308</t>
  </si>
  <si>
    <t>7631382101</t>
  </si>
  <si>
    <t>Ci01 Podhľad SDK RB 12.5 mm závesný, jednoúrovňová oceľová podkonštrukcia CD, alebo výrobok s rovnakými technickými vlastnosťami, kvalita povrchu Q3</t>
  </si>
  <si>
    <t>-1890096793</t>
  </si>
  <si>
    <t>309</t>
  </si>
  <si>
    <t>76313822011</t>
  </si>
  <si>
    <t>CI09 Podhľad SDK Rigips RB 12.5 mm samonosný, jednourovňová oceľová podkonštrukcia CD, alebo výrobok s rovnakými technickými vlastnosťami, kvalita povrchi Q3</t>
  </si>
  <si>
    <t>-1877279178</t>
  </si>
  <si>
    <t>310</t>
  </si>
  <si>
    <t>7631382221</t>
  </si>
  <si>
    <t>Ci03 Podhľad SDK  RBI 12.5 mm závesný, dvojúrovňová oceľová podkonštrukcia CD, alebo výrobok s rovnakými technickými vlastnosťami, kvalita povrchu Q3</t>
  </si>
  <si>
    <t>-785645477</t>
  </si>
  <si>
    <t>311</t>
  </si>
  <si>
    <t>76313822231</t>
  </si>
  <si>
    <t>Ci09i Podhľad SDK  RBI 12.5 mm samonosný, jednoúrovňová oceľová podkonštrukcia CD, alebo výrobok s rovnakými technickými vlastnosťami, kvalita povrchu Q3</t>
  </si>
  <si>
    <t>93882432</t>
  </si>
  <si>
    <t>312</t>
  </si>
  <si>
    <t>763138280.S1</t>
  </si>
  <si>
    <t>Ci06 Akustický podhľad SDK na oceľovej podkonštrukcií CD+UD, doska sadrokartónová akustická perforovaná 12.5 mm, TI 50 mm</t>
  </si>
  <si>
    <t>-2079865546</t>
  </si>
  <si>
    <t>313</t>
  </si>
  <si>
    <t>998763201.S</t>
  </si>
  <si>
    <t>Presun hmôt pre drevostavby v objektoch výšky do 12 m</t>
  </si>
  <si>
    <t>-109374351</t>
  </si>
  <si>
    <t>314</t>
  </si>
  <si>
    <t>764327220.S2</t>
  </si>
  <si>
    <t>K04 Oplechovanie z pozinkovaného farbeného PZf plechu, odkvapov na strechách s tvrdou krytinou r.š. 180 mm</t>
  </si>
  <si>
    <t>-1698286412</t>
  </si>
  <si>
    <t>315</t>
  </si>
  <si>
    <t>764333470.S1</t>
  </si>
  <si>
    <t>K02 Lemovanie z pozinkovaného farbeného PZf plechu, múrov na plochých strechách r.š. 705 mm</t>
  </si>
  <si>
    <t>-985832172</t>
  </si>
  <si>
    <t>316</t>
  </si>
  <si>
    <t>764396430.S1</t>
  </si>
  <si>
    <t>K03 Pripojovacia lišta dilatačná z pozinkovaného farbeného PZf plechu, r.š. do 110 mm</t>
  </si>
  <si>
    <t>15919707</t>
  </si>
  <si>
    <t>317</t>
  </si>
  <si>
    <t>764430430.S</t>
  </si>
  <si>
    <t>K01 Oplechovanie muriva a atík z pozinkovaného farbeného PZf plechu, vrátane rohov r.š. 400 mm</t>
  </si>
  <si>
    <t>-36586493</t>
  </si>
  <si>
    <t>318</t>
  </si>
  <si>
    <t>764611402.S3</t>
  </si>
  <si>
    <t>K05 Bezpečnostný prepad  z pozinkovaného farbeného PZf plechu, hr. plechu 0,6 mm</t>
  </si>
  <si>
    <t>640899303</t>
  </si>
  <si>
    <t>319</t>
  </si>
  <si>
    <t>764611402.S4</t>
  </si>
  <si>
    <t>K06a Bezpečnostný prepad  z pozinkovaného farbeného PZf plechu, hr. plechu 0,6 mm</t>
  </si>
  <si>
    <t>1849449180</t>
  </si>
  <si>
    <t>320</t>
  </si>
  <si>
    <t>764611402.S5</t>
  </si>
  <si>
    <t>K06b Bezpečnostný prepad  z pozinkovaného farbeného PZf plechu, hr. plechu 0,6 mm</t>
  </si>
  <si>
    <t>-2146323359</t>
  </si>
  <si>
    <t>321</t>
  </si>
  <si>
    <t>764611402.S6</t>
  </si>
  <si>
    <t>K07 Bezpečnostný prepad  z pozinkovaného farbeného PZf plechu, hr. plechu 0,6 mm</t>
  </si>
  <si>
    <t>-1591895892</t>
  </si>
  <si>
    <t>322</t>
  </si>
  <si>
    <t>998764202.S</t>
  </si>
  <si>
    <t>Presun hmôt pre konštrukcie klampiarske v objektoch výšky nad 6 do 12 m</t>
  </si>
  <si>
    <t>1707956292</t>
  </si>
  <si>
    <t>323</t>
  </si>
  <si>
    <t>766124101.S</t>
  </si>
  <si>
    <t>Me01 D+M Melamínová deliaca hygienická stienka s dverami, výška 2100mm, rám elox Al, výplň melamín hr. 28mm, nožičkyv. 150mm, klučka s rozetou WC, šírka dverí 600mm</t>
  </si>
  <si>
    <t>1414215975</t>
  </si>
  <si>
    <t>324</t>
  </si>
  <si>
    <t>766124102.S</t>
  </si>
  <si>
    <t>Me02 D+M Melamínová deliaca hygienická stienka s dverami, výška 2100mm, rám elox Al, výplň melamín hr. 28mm, nožičkyv. 150mm, klučka s rozetou WC, šírka dverí 600mm</t>
  </si>
  <si>
    <t>-133139946</t>
  </si>
  <si>
    <t>325</t>
  </si>
  <si>
    <t>766124103.S</t>
  </si>
  <si>
    <t xml:space="preserve">Me03 D+M Melamínová deliaca pisoárová stienkai, výška 900mm šírky 400mm, rám elox Al s prichytením do steny , výplň melamín hr. 28mm, </t>
  </si>
  <si>
    <t>-1017262552</t>
  </si>
  <si>
    <t>326</t>
  </si>
  <si>
    <t>7666621Di01L</t>
  </si>
  <si>
    <t>Di01L  D+M Interiérové dvere drevené: 600x2100mm, jednokrídlové dvere, otváravé, plné, hladké, vrátane oceľovej zárubne do SDK priečok , krídlo DTD+CPL laminát, K/K , vložka WC, podrezanie 10mm, doraz</t>
  </si>
  <si>
    <t>-89146742</t>
  </si>
  <si>
    <t>327</t>
  </si>
  <si>
    <t>7666621Di01P</t>
  </si>
  <si>
    <t>Di01P  D+M Interiérové dvere drevené: 600x2100mm, jednokrídlové dvere, otváravé, plné, hladké, vrátane oceľovej zárubne do SDK priečok , krídlo DTD+CPL laminát, K/K , vložka WC, podrezanie 10mm, doraz</t>
  </si>
  <si>
    <t>1077071711</t>
  </si>
  <si>
    <t>328</t>
  </si>
  <si>
    <t>7666621Di02L</t>
  </si>
  <si>
    <t>Di02P  D+M Interiérové dvere drevené: 700x2100mm, jednokrídlové dvere, otváravé, plné, hladké, vrátane oceľovej zárubne do SDK priečok , krídlo DTD+CPL laminát, K/K , vložka CV, podrezanie 10mm, doraz</t>
  </si>
  <si>
    <t>-1040471149</t>
  </si>
  <si>
    <t>329</t>
  </si>
  <si>
    <t>7666621Di02P</t>
  </si>
  <si>
    <t>-214779154</t>
  </si>
  <si>
    <t>330</t>
  </si>
  <si>
    <t>7666621Di02Pa</t>
  </si>
  <si>
    <t>Di02L  D+M Interiérové dvere drevené: 700x2100mm, jednokrídlové dvere, otváravé, plné, hladké, vrátane oceľovej zárubne do SDK priečok , krídlo DTD+CPL laminát, K/K , vložka CV, podrezanie 10mm, doraz</t>
  </si>
  <si>
    <t>-1408473614</t>
  </si>
  <si>
    <t>331</t>
  </si>
  <si>
    <t>7666621Di02Pb</t>
  </si>
  <si>
    <t>-1805855486</t>
  </si>
  <si>
    <t>332</t>
  </si>
  <si>
    <t>7666621Di03L</t>
  </si>
  <si>
    <t>Di03aL  D+M Interiérové dvere drevené: 800x2100mm, jednokrídlové dvere, otváravé, plné, hladké, vrátane oceľovej zárubne do SDK priečok , krídlo DTD+CPL laminát, K/K , vložka CV, , doraz</t>
  </si>
  <si>
    <t>-1042091952</t>
  </si>
  <si>
    <t>333</t>
  </si>
  <si>
    <t>7666621Di03P</t>
  </si>
  <si>
    <t>Di03aP  D+M Interiérové dvere drevené: 800x2100mm, jednokrídlové dvere, otváravé, plné, hladké, vrátane oceľovej zárubne do SDK priečok , krídlo DTD+CPL laminát, K/K , vložka CV, , doraz</t>
  </si>
  <si>
    <t>-1200452368</t>
  </si>
  <si>
    <t>334</t>
  </si>
  <si>
    <t>7666621Di03Lb</t>
  </si>
  <si>
    <t>Di03bL  D+M Interiérové dvere drevené: 800x2100mm, jednokrídlové dvere, otváravé, plné, hladké, vrátane oceľovej zárubne do SDK priečok , krídlo DTD+CPL laminát, K/K , vložka CV,  doraz,  Rb=27dB</t>
  </si>
  <si>
    <t>-1880374522</t>
  </si>
  <si>
    <t>335</t>
  </si>
  <si>
    <t>7666621Di03bP</t>
  </si>
  <si>
    <t>Di03bP  D+M Interiérové dvere drevené: 800x2100mm, jednokrídlové dvere, otváravé, plné, hladké, vrátane oceľovej zárubne do SDK priečok , krídlo DTD+CPL laminát, K/K , vložka CV,  doraz, Rb=27dB</t>
  </si>
  <si>
    <t>-1291543721</t>
  </si>
  <si>
    <t>336</t>
  </si>
  <si>
    <t>7666621Di03Lbb</t>
  </si>
  <si>
    <t>2058417352</t>
  </si>
  <si>
    <t>337</t>
  </si>
  <si>
    <t>7666621Di03Lc</t>
  </si>
  <si>
    <t>Di03cP  D+M Interiérové dvere drevené: 800x2100mm, jednokrídlové dvere, otváravé, plné, hladké, vrátane oceľovej zárubne do SDK priečok , krídlo DTD+CPL laminát, K/K , vložka CV,  doraz,    Rb=32dB</t>
  </si>
  <si>
    <t>1650548733</t>
  </si>
  <si>
    <t>338</t>
  </si>
  <si>
    <t>7666621Di03Lcc</t>
  </si>
  <si>
    <t>Di03cL  D+M Interiérové dvere drevené: 800x2100mm, jednokrídlové dvere, otváravé, plné, hladké, vrátane oceľovej zárubne do SDK priečok , krídlo DTD+CPL laminát, K/K , vložka CV,  doraz,  Rb=32dB</t>
  </si>
  <si>
    <t>2039878881</t>
  </si>
  <si>
    <t>339</t>
  </si>
  <si>
    <t>7666621Di03Ld</t>
  </si>
  <si>
    <t>Di03dL  D+M Interiérové dvere drevené: 800x2100mm, jednokrídlové dvere, otváravé, plné, hladké, vrátane oceľovej zárubne do SDK priečok , krídlo DTD+CPL laminát, K/K , vložka CV,  doraz,   Rb=42dB</t>
  </si>
  <si>
    <t>-720690124</t>
  </si>
  <si>
    <t>340</t>
  </si>
  <si>
    <t>7666621Di03Le</t>
  </si>
  <si>
    <t>Di03eL  D+M Interiérové dvere drevené: 800x2100mm, jednokrídlové dvere, otváravé, plné, hladké, vrátane oceľovej zárubne do SDK priečok , krídlo DTD+CPL laminát, K/K , vložka CV,  doraz</t>
  </si>
  <si>
    <t>384956799</t>
  </si>
  <si>
    <t>341</t>
  </si>
  <si>
    <t>7666621Di04La</t>
  </si>
  <si>
    <t>Di04aL  D+M Interiérové dvere drevené: 900x2100mm, jednokrídlové dvere, otváravé, plné, hladké, vrátane oceľovej zárubne do SDK priečok , krídlo DTD+CPL laminát, K/K , vložka CV,  doraz</t>
  </si>
  <si>
    <t>-2089363455</t>
  </si>
  <si>
    <t>342</t>
  </si>
  <si>
    <t>7666621Di04Lb</t>
  </si>
  <si>
    <t>Di04bL  D+M Interiérové dvere drevené: 900x2100mm, jednokrídlové dvere, otváravé, plné, hladké, vrátane oceľovej zárubne do SDK priečok , krídlo DTD+CPL laminát, K/K , vložka CV,  doraz,  Rb=42dB</t>
  </si>
  <si>
    <t>-1386089329</t>
  </si>
  <si>
    <t>343</t>
  </si>
  <si>
    <t>7666621Di04Lbb</t>
  </si>
  <si>
    <t>-2018460569</t>
  </si>
  <si>
    <t>344</t>
  </si>
  <si>
    <t>7666621Di05P</t>
  </si>
  <si>
    <t xml:space="preserve">Di05P D+M Interiérové dvere drevené: 900x2100mm, jednokrídlové dvere,posuvné na stenu, plné, hladké, vrátane zárubne do SDK priečok , krídlo DTD+CPL laminát, posuv , vložka CV,  doraz, </t>
  </si>
  <si>
    <t>-1560221470</t>
  </si>
  <si>
    <t>345</t>
  </si>
  <si>
    <t>7666621Di06P</t>
  </si>
  <si>
    <t>Di06P  D+M Interiérové dvere drevené: 900+800x2100mm,dvojkrídlové dvere, otváravé, plné, hladké, vrátane oceľovej zárubne do SDK priečok , krídlo DTD+CPL laminát, K/K , vložka CV,  doraz,  Rb=42dB</t>
  </si>
  <si>
    <t>-1484963117</t>
  </si>
  <si>
    <t>346</t>
  </si>
  <si>
    <t>7666621Di06L</t>
  </si>
  <si>
    <t>Di06L  D+M Interiérové dvere drevené: 900+800x2100mm,dvojkrídlové dvere, otváravé, plné, hladké, vrátane oceľovej zárubne do SDK priečok , krídlo DTD+CPL laminát, K/K , vložka CV,  doraz,  Rb=42dB</t>
  </si>
  <si>
    <t>1532565859</t>
  </si>
  <si>
    <t>347</t>
  </si>
  <si>
    <t>7666621Dp01aP</t>
  </si>
  <si>
    <t>Dp01aP  D+M Interiérové dvere drevené, 800x2100mm,PO EI30D3-C, 1krídlové, otváravé, plné, hladké, vrátane oceľovej zárubne do SDK priečok , krídlo DTD+CPL laminát, K/K , vložka CV,  doraz,samozatvárač  Rb=27dB</t>
  </si>
  <si>
    <t>-555471855</t>
  </si>
  <si>
    <t>348</t>
  </si>
  <si>
    <t>7666621Dp01bL</t>
  </si>
  <si>
    <t xml:space="preserve">Dp01bL  D+M Interiérové dvere drevené, 800x2100mm,PO EW30D3-C, 1krídlové, otváravé, plné, hladké, vrátane oceľovej zárubne do SDK priečok , krídlo DTD+CPL laminát, K/K , vložka CV,  doraz,samozatvárač </t>
  </si>
  <si>
    <t>-1189319663</t>
  </si>
  <si>
    <t>349</t>
  </si>
  <si>
    <t>7666621Dp01cP</t>
  </si>
  <si>
    <t>Dp01cP  D+M Interiérové dvere drevené, 800x2100mm,PO EW30D3-C, 1krídlové, otváravé, plné, hladké, vrátane oceľovej zárubne do SDK priečok , krídlo DTD+CPL laminát, K/K , vložka CV,  doraz,samozatvárač  Rb=27dB</t>
  </si>
  <si>
    <t>1532023055</t>
  </si>
  <si>
    <t>350</t>
  </si>
  <si>
    <t>7666621Dp01cL</t>
  </si>
  <si>
    <t>Dp01cL  D+M Interiérové dvere drevené, 800x2100mm,PO EW30D3-C, 1krídlové, otváravé, plné, hladké, vrátane oceľovej zárubne do SDK priečok , krídlo DTD+CPL laminát, K/K , vložka CV,  doraz,samozatvárač  Rb=27dB</t>
  </si>
  <si>
    <t>1247433818</t>
  </si>
  <si>
    <t>351</t>
  </si>
  <si>
    <t>7666621Dp01dP</t>
  </si>
  <si>
    <t>Dp01dP  D+M Interiérové dvere drevené, 800x2100mm,PO EW30D3-C, 1krídlové, otváravé, plné, hladké, vrátane oceľovej zárubne do SDK priečok , krídlo DTD+CPL laminát, K/K , vložka CV,  doraz,samozatvárač</t>
  </si>
  <si>
    <t>1802598831</t>
  </si>
  <si>
    <t>352</t>
  </si>
  <si>
    <t>7666621Dp01eP</t>
  </si>
  <si>
    <t>Dp01eP  D+M Interiérové dvere drevené, 800x2100mm,PO EW30D3-C, 1krídlové, otváravé, plné, hladké, vrátane oceľovej zárubne do SDK priečok , krídlo DTD+CPL laminát, K/K , vložka CV,  doraz,samozatvárač, Rw=27dB</t>
  </si>
  <si>
    <t>-1507383580</t>
  </si>
  <si>
    <t>353</t>
  </si>
  <si>
    <t>7666621Dp02aP</t>
  </si>
  <si>
    <t>Dp02aP  D+M Interiérové dvere drevené, 900x2100mm,PO EW30D3-C, 1krídlové, otváravé, plné, hladké, vrátane oceľovej zárubne do SDK priečok , krídlo DTD+CPL laminát EGGER, K/K , vložka CV,  doraz,samozatvárač, Rw=37dB</t>
  </si>
  <si>
    <t>249047527</t>
  </si>
  <si>
    <t>354</t>
  </si>
  <si>
    <t>7666621Dp02aL</t>
  </si>
  <si>
    <t>Dp02aL  D+M Interiérové dvere drevené, 900x2100mm,PO EW30D3-C, 1krídlové, otváravé, plné, hladké, vrátane oceľovej zárubne do SDK priečok , krídlo DTD+CPL laminát EGGER, K/K , vložka CV,  doraz,samozatvárač, Rw=37dB</t>
  </si>
  <si>
    <t>2032553060</t>
  </si>
  <si>
    <t>355</t>
  </si>
  <si>
    <t>7666621Dp02bL</t>
  </si>
  <si>
    <t xml:space="preserve">Dp02bL  D+M Interiérové dvere drevené, 900x2100mm,PO EW30D3-C, 1krídlové, otváravé, plné, hladké, vrátane oceľovej zárubne do SDK priečok , krídlo DTD+CPL laminát EGGER, K/K , vložka CV,  doraz,samozatvárač, </t>
  </si>
  <si>
    <t>253519435</t>
  </si>
  <si>
    <t>356</t>
  </si>
  <si>
    <t>7666621Dp02cL</t>
  </si>
  <si>
    <t>Dp02cL  D+M Interiérové dvere drevené, 900x2100mm,PO EW30D3-C, 1krídlové, otváravé, plné, hladké, vrátane oceľovej zárubne do SDK priečok , krídlo DTD+CPL laminát, K/K , vložka CV,  doraz,samozatvárač, Rw=27dB</t>
  </si>
  <si>
    <t>1226566835</t>
  </si>
  <si>
    <t>357</t>
  </si>
  <si>
    <t>7666621Dp02dP</t>
  </si>
  <si>
    <t>Dp02dP  D+M Interiérové dvere drevené, 900x2100mm,PO EW30D3-C, 1krídlové, otváravé, plné, hladké, vrátane oceľovej zárubne do SDK priečok , krídlo DTD+CPL laminát, K/K , vložka CV,  doraz,samozatvárač, Rw=27dB</t>
  </si>
  <si>
    <t>1329643151</t>
  </si>
  <si>
    <t>358</t>
  </si>
  <si>
    <t>7666621Dp02dPop</t>
  </si>
  <si>
    <t>OPCIA  D+M Interiérové dvere drevené, 900x2100mm,PO EW30D3-C, 1krídlové, otváravé, plné, hladké, vrátane oceľovej zárubne do SDK priečok , krídlo DTD+CPL laminát, K/K ,dvere do ubytovacej jednotky BEZ SAMOZATVÁRAČA_nezarátať do celkovej ceny</t>
  </si>
  <si>
    <t>1823757422</t>
  </si>
  <si>
    <t>359</t>
  </si>
  <si>
    <t>7666621Dp03L</t>
  </si>
  <si>
    <t>Dp03L D+M Interiérové dvere drevené, 1100x2100mm,PO EI30D3-C, 1krídlové, otváravé, plné, hladké, vrátane oceľovej zárubne do SDK priečok , krídlo DTD+CPL laminát, K/K , vložka CV,  doraz,samozatvárač, Rw=27dB</t>
  </si>
  <si>
    <t>-1549171765</t>
  </si>
  <si>
    <t>360</t>
  </si>
  <si>
    <t>7666621Dp04P</t>
  </si>
  <si>
    <t xml:space="preserve">Dp04P D+M Interiérové dvere drevené, 900x2500mm,PO EW30D3-C, 1krídlové, otváravé, plné, hladké, vrátane oceľovej zárubne do SDK priečok , krídlo DTD+CPL laminát, K/K , vložka CV,  doraz,samozatvárač, </t>
  </si>
  <si>
    <t>-754411389</t>
  </si>
  <si>
    <t>361</t>
  </si>
  <si>
    <t>7666621Dp05P</t>
  </si>
  <si>
    <t xml:space="preserve">Dp05P D+M Interiérové dvere drevené, 800+800x2100mm,PO EW30D3-C, 2krídlové, otváravé, plné, hladké, vrátane oceľovej zárubne do SDK priečok , krídlo DTD+CPL laminát, K/K , vložka CV,  doraz,samozatvárač, </t>
  </si>
  <si>
    <t>260843693</t>
  </si>
  <si>
    <t>362</t>
  </si>
  <si>
    <t>7666621Dp06P</t>
  </si>
  <si>
    <t xml:space="preserve">Dp06P D+M Interiérové dvere drevené,900x2500mm,PO EW30D3-C, 1krídlové, otváravé, plné, hladké, vrátane oceľovej zárubne do SDK priečok , krídlo DTD+CPL laminát, K/K , vložka CV,  doraz,samozatvárač, </t>
  </si>
  <si>
    <t>73268709</t>
  </si>
  <si>
    <t>363</t>
  </si>
  <si>
    <t>7666621Dp07L</t>
  </si>
  <si>
    <t xml:space="preserve">Dp07L D+M Interiérové dvere drevené,900x2100mm,PO EI60D1-C, 1krídlové, otváravé, plné, hladké, vrátane oceľovej zárubne do SDK priečok , krídlo DTD+CPL laminát, K/K , vložka CV,  doraz,samozatvárač, </t>
  </si>
  <si>
    <t>-1766622265</t>
  </si>
  <si>
    <t>364</t>
  </si>
  <si>
    <t>998766202.S</t>
  </si>
  <si>
    <t>Presun hmot pre konštrukcie stolárske v objektoch výšky nad 6 do 12 m</t>
  </si>
  <si>
    <t>1332251401</t>
  </si>
  <si>
    <t>365</t>
  </si>
  <si>
    <t>767135501.S</t>
  </si>
  <si>
    <t>Montáž stien a priečok z akustických lamiel  na pomocnú konštrukciu</t>
  </si>
  <si>
    <t>-101846711</t>
  </si>
  <si>
    <t>366</t>
  </si>
  <si>
    <t>631480002143.S</t>
  </si>
  <si>
    <t>Akustický protihlukový panel, Rw=min37dB,, zvuková pohltivosť= 0,7,  plošná hmotnosť 23kg/m2, hrúbka 53mm</t>
  </si>
  <si>
    <t>1483950753</t>
  </si>
  <si>
    <t>367</t>
  </si>
  <si>
    <t>767162110.S</t>
  </si>
  <si>
    <t>Montáž zábradlia rovného z profilovej ocele do muriva, s hmotnosťou 1 m zábradlia do 20 kg</t>
  </si>
  <si>
    <t>349560713</t>
  </si>
  <si>
    <t>368</t>
  </si>
  <si>
    <t>767165120.S</t>
  </si>
  <si>
    <t>Montáž zábradlia rovného montáž madiel z rúrok alebo tenkostenných profilov zváraním</t>
  </si>
  <si>
    <t>876926830</t>
  </si>
  <si>
    <t>369</t>
  </si>
  <si>
    <t>767221120.S</t>
  </si>
  <si>
    <t>Montáž zábradlí schodísk z rúrok do muriva, s hmotnosťou 1 bm zábradlia nad 15 do 25 kg</t>
  </si>
  <si>
    <t>1684156860</t>
  </si>
  <si>
    <t>370</t>
  </si>
  <si>
    <t>767330022.S</t>
  </si>
  <si>
    <t>Montáž svetlovodu tubusového priemeru do 360 mm do plochej strechy</t>
  </si>
  <si>
    <t>1904873642</t>
  </si>
  <si>
    <t>371</t>
  </si>
  <si>
    <t>611510000200.S</t>
  </si>
  <si>
    <t>SV01 Svetlovod tubusový priemeru do 360 mm do plochej strechy</t>
  </si>
  <si>
    <t>1638079133</t>
  </si>
  <si>
    <t>372</t>
  </si>
  <si>
    <t>611510003300.S</t>
  </si>
  <si>
    <t>Predlžovací diel pre svetlovod DN 350, s pevným tubusom dĺžky 610 mm</t>
  </si>
  <si>
    <t>-2122058532</t>
  </si>
  <si>
    <t>373</t>
  </si>
  <si>
    <t>7673302OV01a</t>
  </si>
  <si>
    <t>OV01a D+M Markíza prekrytia vstupu, nosníky Al profily, podvesená polykarbonátová platňa hr. 10mm, šírka 1200mm, dlžka 3150mm</t>
  </si>
  <si>
    <t>-1679025031</t>
  </si>
  <si>
    <t>374</t>
  </si>
  <si>
    <t>7673302OV01b</t>
  </si>
  <si>
    <t>OV01b D+M Markíza prekrytia vstupu, nosníky Al profily, podvesená polykarbonátová platňa hr. 10mm, šírka 1500mm, dlžka 3725mm</t>
  </si>
  <si>
    <t>1638947960</t>
  </si>
  <si>
    <t>375</t>
  </si>
  <si>
    <t>7673302OV01c</t>
  </si>
  <si>
    <t>OV01c D+M Markíza prekrytia vstupu, nosníky Al profily, podvesená polykarbonátová platňa hr. 10mm, šírka 1500mm, dlžka 2950mm</t>
  </si>
  <si>
    <t>98664854</t>
  </si>
  <si>
    <t>376</t>
  </si>
  <si>
    <t>7673302OV01d</t>
  </si>
  <si>
    <t>OV01d D+M Markíza prekrytia vstupu, nosníky Al profily, podvesená polykarbonátová platňa hr. 10mm, šírka 1500mm, dlžka 2950mm</t>
  </si>
  <si>
    <t>436674571</t>
  </si>
  <si>
    <t>377</t>
  </si>
  <si>
    <t>7673302OV02a</t>
  </si>
  <si>
    <t>OV02a  D+M Horizontálny slnolam s pevnými lamelami  šírka 1500mm, dlžka 84,56 m</t>
  </si>
  <si>
    <t>-1550888519</t>
  </si>
  <si>
    <t>378</t>
  </si>
  <si>
    <t>7673302OV02b</t>
  </si>
  <si>
    <t>OV02b  D+M Horizontálny slnolam s pevnými lamelami  šírka 1200mm, dlžka 30,45 m</t>
  </si>
  <si>
    <t>56349494</t>
  </si>
  <si>
    <t>379</t>
  </si>
  <si>
    <t>7673302OV02c</t>
  </si>
  <si>
    <t>OV02c  D+M Horizontálny slnolam s pevnými lamelami  šírka 1200mm, dlžka 12,41 m</t>
  </si>
  <si>
    <t>-1438085162</t>
  </si>
  <si>
    <t>380</t>
  </si>
  <si>
    <t>7673302OV02d</t>
  </si>
  <si>
    <t>OV02d  D+M Horizontálny slnolam s pevnými lamelami  šírka 1200mm, dlžka 13,19 m</t>
  </si>
  <si>
    <t>93168368</t>
  </si>
  <si>
    <t>381</t>
  </si>
  <si>
    <t>767510111.S</t>
  </si>
  <si>
    <t>Montáž kanálových krytov osadenie krytov</t>
  </si>
  <si>
    <t>1396125217</t>
  </si>
  <si>
    <t>382</t>
  </si>
  <si>
    <t>76759020OV07</t>
  </si>
  <si>
    <t>OV07 D+M Čistiaca rohož 1000x700mm, Al profily v. 22mm spojené lankom, vložka gumová pilka, lemovacie profilyv. 25mm</t>
  </si>
  <si>
    <t>-1351121115</t>
  </si>
  <si>
    <t>383</t>
  </si>
  <si>
    <t>7676121O01</t>
  </si>
  <si>
    <t>O01 D+M Exterierové plasthliníkové okno 1dielne 6komorový profil, 1150x1500mm, OS,  iz. 3sklo, 4-18-4-18-4, Uf=0,85W/m2K, Ug=0,65W/m2K, Uw=0,85W/M2K, ext. parapet poplast plech, int. par. plast, obojstranné izol. pásky, Rw=28dB</t>
  </si>
  <si>
    <t>1491830370</t>
  </si>
  <si>
    <t>384</t>
  </si>
  <si>
    <t>7676121O02</t>
  </si>
  <si>
    <t>O02 D+M Exterierové plasthliníkové okno 1dielne 6komorový profil, 1150x1500mm, OS,  iz. 3sklo, 4-18-4-18-4, Uf=0,85W/m2K, Ug=0,65W/m2K, Uw=0,85W/M2K, ext. parapet poplast plech, int. par. plast, obojstranné izol. pásky, Rw=28dB</t>
  </si>
  <si>
    <t>-2034779484</t>
  </si>
  <si>
    <t>385</t>
  </si>
  <si>
    <t>7676121O03a</t>
  </si>
  <si>
    <t>O03a D+M Exterierové plasthliníkové okno 2dielne 6komorový profil, 1700x1500mm, OS + O,  iz. 3sklo, 4-18-4-18-4, Uf=0,85W/m2K, Ug=0,65W/m2K, Uw=0,85W/M2K, ext. parapet poplast plech, int. par. plast, obojstranné izol. pásky, Rw=28dB</t>
  </si>
  <si>
    <t>-1512567274</t>
  </si>
  <si>
    <t>386</t>
  </si>
  <si>
    <t>7676121O03b</t>
  </si>
  <si>
    <t>O03b D+M Exterierové plasthliníkové okno 2dielne 6komorový profil, 1700x1500mm, OS + O,  iz. 3sklo, 4-18-4-18-4, Uf=0,85W/m2K, Ug=0,65W/m2K, Uw=0,85W/M2K, ext. parapet poplast plech, int. par. plast, obojstranné izol. pásky, Rw=30dB</t>
  </si>
  <si>
    <t>-739521173</t>
  </si>
  <si>
    <t>387</t>
  </si>
  <si>
    <t>7676121O04a</t>
  </si>
  <si>
    <t>O04a D+M Exterierové plasthliníkové okno 2dielne 6komorový profil, 1700x1500mm, OS + O,  iz. 3sklo, 4-18-4-18-4, Uf=0,85W/m2K, Ug=0,65W/m2K, Uw=0,85W/M2K, ext. parapet poplast plech, int. par. plast, obojstranné izol. pásky, Rw=26dB</t>
  </si>
  <si>
    <t>2025754148</t>
  </si>
  <si>
    <t>388</t>
  </si>
  <si>
    <t>7676121O04b</t>
  </si>
  <si>
    <t>O04b D+M Exterierové plasthliníkové okno 2dielne 6komorový profil, 1700x1500mm, OS + O,  iz. 3sklo, 4-18-4-18-4, Uf=0,85W/m2K, Ug=0,65W/m2K, Uw=0,85W/M2K, ext. parapet poplast plech, int. par. plast, obojstranné izol. pásky, Rw=30dB</t>
  </si>
  <si>
    <t>705627110</t>
  </si>
  <si>
    <t>389</t>
  </si>
  <si>
    <t>7676121O05</t>
  </si>
  <si>
    <t>O05 D+M Exterierové plasthliníkové okno 2dielne 6komorový profil, 1500x2500mm, S+FIX,  iz. 3sklo, 4-18-4-18-4, Uf=0,85W/m2K, Ug=0,65W/m2K, Uw=0,85W/M2K, ext. parapet poplast plech, int. par. plast, obojstranné izol. pásky, Rw=25dB</t>
  </si>
  <si>
    <t>1835827560</t>
  </si>
  <si>
    <t>390</t>
  </si>
  <si>
    <t>7676121O06</t>
  </si>
  <si>
    <t>O06 D+M Exterierové plasthliníkové okno 2dielne 6komorový profil, 2310x1500mm, O+OS,  iz. 3sklo, 4-18-4-18-4, Uf=0,85W/m2K, Ug=0,65W/m2K, Uw=0,85W/M2K, ext. parapet poplast plech, int. par. plast, obojstranné izol. pásky, Rw=28dB</t>
  </si>
  <si>
    <t>1949873674</t>
  </si>
  <si>
    <t>391</t>
  </si>
  <si>
    <t>7676121O07</t>
  </si>
  <si>
    <t>O07 D+M Exterierové plasthliníkové okno 3dielne 6komorový profil,4700x1500mm, O+O+OS,  iz. 3sklo, 4-18-4-18-4, Uf=0,85W/m2K, Ug=0,65W/m2K, Uw=0,85W/M2K, ext. parapet poplast plech, int. par. plast, obojstranné izol. pásky, Rw=28dB</t>
  </si>
  <si>
    <t>1487959260</t>
  </si>
  <si>
    <t>392</t>
  </si>
  <si>
    <t>7676121O08</t>
  </si>
  <si>
    <t>O08 D+M Exterierové plasthliníkové okno 1dielne 6komorový profil ,1700x750mm, O,  iz. 3sklo, 4-18-4-18-4, Uf=0,85W/m2K, Ug=0,65W/m2K, Uw=0,85W/M2K, ext. parapet poplast plech, int. par. plast, obojstranné izol. pásky, Rw=27dB</t>
  </si>
  <si>
    <t>-2002844184</t>
  </si>
  <si>
    <t>393</t>
  </si>
  <si>
    <t>7676121O09</t>
  </si>
  <si>
    <t>O09 D+M Exterierové plasthliníkové okno 3dielne 6komorový profil,4700x750mm, 3xO,  iz. 3sklo, 4-18-4-18-4, Uf=0,85W/m2K, Ug=0,65W/m2K, Uw=0,85W/M2K, ext. parapet poplast plech, int. par. plast, obojstranné izol. pásky, Rw=27dB</t>
  </si>
  <si>
    <t>-1925016503</t>
  </si>
  <si>
    <t>394</t>
  </si>
  <si>
    <t>7676121O10</t>
  </si>
  <si>
    <t>O10 D+M Exterierové plasthliníkové okno 3dielne 6komorový profil, 3250x1100mm, O+2xFIX,  iz. 3sklo, 4-18-4-18-4, Uf=0,85W/m2K, Ug=0,65W/m2K, Uw=0,85W/M2K, ext. parapet poplast plech, int. par. plast, obojstranné izol. pásky, Rw=31dB</t>
  </si>
  <si>
    <t>1115544600</t>
  </si>
  <si>
    <t>395</t>
  </si>
  <si>
    <t>7676121O11</t>
  </si>
  <si>
    <t>O11 D+M Exterierové plasthliníkové okno 2dielne 6komorový profil, 1700x1100mm, O+FIX,  iz. 3sklo, 4-18-4-18-4, Uf=0,85W/m2K, Ug=0,65W/m2K, Uw=0,85W/M2K, ext. parapet poplast plech, int. par. plast, obojstranné izol. pásky, Rw=31dB</t>
  </si>
  <si>
    <t>320623468</t>
  </si>
  <si>
    <t>396</t>
  </si>
  <si>
    <t>7676121O12</t>
  </si>
  <si>
    <t>O12 D+M Exterierové plasthliníkové okno 1dielne 6komorový profil, 1200x2300mm, OS,  iz. 3sklo, 4-18-4-18-4, Uf=0,85W/m2K, Ug=0,65W/m2K, Uw=0,85W/M2K, ext. parapet poplast plech, int. par. plast, obojstranné izol. pásky, Rw=31dB</t>
  </si>
  <si>
    <t>-1689826017</t>
  </si>
  <si>
    <t>397</t>
  </si>
  <si>
    <t>7676121O13</t>
  </si>
  <si>
    <t>O13 D+M Exterierové plasthliníkové okno 2dielne 6komorový profil, 1700x1500mm, OS+FIX,  iz. 3sklo, 4-18-4-18-4, Uf=0,85W/m2K, Ug=0,65W/m2K, Uw=0,85W/M2K, ext. parapet poplast plech, int. par. plast, obojstranné izol. pásky, Rw=28dB</t>
  </si>
  <si>
    <t>-1414430275</t>
  </si>
  <si>
    <t>398</t>
  </si>
  <si>
    <t>7676121O14</t>
  </si>
  <si>
    <t>O14 D+M Exterierové plasthliníkové okno 4dielne 6komorový profil, 4250x1500mm, OS+3xFIX,  iz. 3sklo, 4-18-4-18-4, Uf=0,85W/m2K, Ug=0,65W/m2K, Uw=0,85W/M2K, ext. parapet poplast plech, int. par. plast, obojstranné izol. pásky, Rw=28dB</t>
  </si>
  <si>
    <t>1462686255</t>
  </si>
  <si>
    <t>399</t>
  </si>
  <si>
    <t>7676121O15</t>
  </si>
  <si>
    <t>O15 D+M Exterierové plasthliníkové okno 2dielne 6komorový profil, 1700x1450mm, OS+O,  iz. 3sklo, 4-18-4-18-4, Uf=0,85W/m2K, Ug=0,65W/m2K, Uw=0,85W/M2K, ext. parapet poplast plech, int. par. plast, obojstranné izol. pásky, Rw=30dB</t>
  </si>
  <si>
    <t>2122972589</t>
  </si>
  <si>
    <t>400</t>
  </si>
  <si>
    <t>7676121O16</t>
  </si>
  <si>
    <t>O16 D+M Exterierové plasthliníkové okno 2dielne 6komorový profil, 1700x1700mm, OS+O,  iz. 3sklo, 4-18-4-18-4, Uf=0,85W/m2K, Ug=0,65W/m2K, Uw=0,85W/M2K, ext. parapet poplast plech, int. par. plast, obojstranné izol. pásky, Rw=30dB</t>
  </si>
  <si>
    <t>-1709709121</t>
  </si>
  <si>
    <t>401</t>
  </si>
  <si>
    <t>7676121O17</t>
  </si>
  <si>
    <t>O17 D+M Exterierové plasthliníkové okno 4dielne 6komorový profil, 4250x1500mm, 4xFIX,  iz. 3sklo, 4-18-4-18-4, Uf=0,85W/m2K, Ug=0,65W/m2K, Uw=0,85W/M2K, ext. parapet poplast plech, int. par. plast, obojstranné izol. pásky, Rw=28dB</t>
  </si>
  <si>
    <t>1617013252</t>
  </si>
  <si>
    <t>402</t>
  </si>
  <si>
    <t>7676121O18</t>
  </si>
  <si>
    <t>O18 D+M Exterierové plasthliníkové okno 2dielne 6komorový profil, 3000x750mm, O,  iz. 3sklo, 4-18-4-18-4, Uf=0,85W/m2K, Ug=0,65W/m2K, Uw=0,85W/M2K, ext. parapet poplast plech, int. par. plast, obojstranné izol. pásky, Rw=27dB</t>
  </si>
  <si>
    <t>-1774259035</t>
  </si>
  <si>
    <t>403</t>
  </si>
  <si>
    <t>7676121Op01</t>
  </si>
  <si>
    <t>Op01 D+M Exterierové plasthliníkové okno 2dielne 6komorový profil, 1700x1500mm, FIX,  PO EW 30 D1,  protipožiarne zasklenie, Uf=0,85W/m2K, Ug=0,65W/m2K, Uw=0,85W/M2K, ext. parapet poplast plech, int. par. plast, obojstranné izol. pásky, Rw=28dB</t>
  </si>
  <si>
    <t>-153348079</t>
  </si>
  <si>
    <t>404</t>
  </si>
  <si>
    <t>7676121Op02</t>
  </si>
  <si>
    <t>Op02 D+M Exterierové plasthliníkové okno 2dielne 6komorový profil, 3400x750mm, FIX,  PO EW 30 D1,  protipožiarne zasklenie,  iz. 3sklo, Uf=0,85W/m2K, Ug=0,65W/m2K, Uw=0,85W/M2K, ext. parapet poplast plech, int. par. plast, obojstranné izol. pásky, Rw=30dB</t>
  </si>
  <si>
    <t>-314520375</t>
  </si>
  <si>
    <t>405</t>
  </si>
  <si>
    <t>7676121Op03</t>
  </si>
  <si>
    <t>Op03 D+M Exterierové plasthliníkové okno 2dielne 6komorový profil, 3400x1500mm, FIX,  PO EI 30 D1,  protipož.e zasklenie,  iz. 3sklo, Uf=0,85W/m2K, Ug=0,65W/m2K, Uw=0,85W/M2K, ext. parapet poplast plech, int. par. plast, obojstranné izol. pásky, Rw=30dB</t>
  </si>
  <si>
    <t>1346353003</t>
  </si>
  <si>
    <t>406</t>
  </si>
  <si>
    <t>7676411De01L</t>
  </si>
  <si>
    <t>De01L D+M Exter. dvere 1krídlové ocelové, zateplené 900x2300mm, vrátane zárubne,Uf=0,85W/m2K, Ug=0,65W/m2K, Uw=0,85W/m2K, gula/klučka, bezp. kovanie, cylinder vložka, bezp. zámok, tesnenie farba RAL, Rw=26dB</t>
  </si>
  <si>
    <t>299873025</t>
  </si>
  <si>
    <t>407</t>
  </si>
  <si>
    <t>7676411De02L</t>
  </si>
  <si>
    <t>De02L D+M Exter. dvere 1krídlové ocelové,presklené 900x2300mm, vrátane zárubne, iz. 3sklo, 4-18-4-18-4, Uf=0,85W/m2K, Ug=0,65W/m2K, Uw=0,85W/m2K, gula/klučka, bezp. kovanie, cylinder vložka, bezp. zámok, tesnenie farba RAL, Rw=26dB</t>
  </si>
  <si>
    <t>1725467486</t>
  </si>
  <si>
    <t>408</t>
  </si>
  <si>
    <t>7676411ZSe01P</t>
  </si>
  <si>
    <t>ZSe01P D+M Exter. Al zasklená stena 1500x2650mm,s 2k. dverami,  vrátane zárubne, iz. 3sklo, 4-18-4-18-4, Uf=0,85W/m2K, Ug=0,65W/m2K, Uw=0,85W/m2K, madlo/madlo, bezp. kovanie, cylinder vložka, panik tyč, samozatvárač,  RAL, Rw=33dB, el. zámok</t>
  </si>
  <si>
    <t>208793479</t>
  </si>
  <si>
    <t>409</t>
  </si>
  <si>
    <t>7676411ZSe02L</t>
  </si>
  <si>
    <t>ZSe02L D+M Exter. Al zasklená stena 1500x2650mm,s 2k. dverami,  vrátane zárubne, iz. 3sklo, 4-18-4-18-4, Uf=0,85W/m2K, Ug=0,65W/m2K, Uw=0,85W/m2K, madlo/madlo, bezp. kovanie, cylinder vložka, panik tyč, samozatvárač,  RAL, Rw=33dB, el. zámok</t>
  </si>
  <si>
    <t>-113301163</t>
  </si>
  <si>
    <t>410</t>
  </si>
  <si>
    <t>7676411ZSe03P</t>
  </si>
  <si>
    <t xml:space="preserve">ZSe03P D+M Exter. Al zasklená stena 1500x2650mm,s 1k. dverami OS + FIX,  vrátane zárubne, iz. 3sklo, 4-18-4-18-4, Uf=0,85W/m2K, Ug=0,65W/m2K, Uw=0,85W/m2K, klučka  RAL, Rw=33dB, </t>
  </si>
  <si>
    <t>-148278793</t>
  </si>
  <si>
    <t>411</t>
  </si>
  <si>
    <t>7676411ZSe04L</t>
  </si>
  <si>
    <t xml:space="preserve">ZSe04L D+M Exter. Al zasklená stena 1500x2650mm,s 1k. dverami OS + FIX,  vrátane zárubne, iz. 3sklo, 4-18-4-18-4, Uf=0,85W/m2K, Ug=0,65W/m2K, Uw=0,85W/m2K, klučka  RAL, Rw=33dB, </t>
  </si>
  <si>
    <t>-862164812</t>
  </si>
  <si>
    <t>412</t>
  </si>
  <si>
    <t>7676411ZSe05</t>
  </si>
  <si>
    <t xml:space="preserve">ZSe05 D+M Exter. Al zasklená stena 1500x2650mm,  FIX,  vrátane zárubne, iz. 3sklo betpečnostné, 4-18-4-18-4, Uf=0,85W/m2K, Ug=0,65W/m2K, Uw=0,85W/m2K,   RAL, Rw=33dB, </t>
  </si>
  <si>
    <t>652729544</t>
  </si>
  <si>
    <t>413</t>
  </si>
  <si>
    <t>7676411ZSe06a</t>
  </si>
  <si>
    <t>ZSe06a D+M Exter. Al zasklená stena 4500x2650mm,s 2krídl dverami 2300x2650mm, ,  vrátane zárubne, iz. 3sklo bezpečnostné, 4-18-4-18-4, Uf=0,85W/m2K, Ug=0,65W/m2K, Uw=0,85W/m2K,   RAL, Rw=33dB, panik klučka</t>
  </si>
  <si>
    <t>-1249456884</t>
  </si>
  <si>
    <t>414</t>
  </si>
  <si>
    <t>7676411ZSe06b</t>
  </si>
  <si>
    <t xml:space="preserve">ZSe06b D+M Exter. Al zasklená stena 4500x2650mm,s 2xsklopné 1150x2650 + 2xFIX, ,  vrátane zárubne, iz. 3sklo bezpečnostné, 4-18-4-18-4, Uf=0,85W/m2K, Ug=0,65W/m2K, Uw=0,85W/m2K,   RAL, Rw=33dB, </t>
  </si>
  <si>
    <t>1764668258</t>
  </si>
  <si>
    <t>415</t>
  </si>
  <si>
    <t>7676411ZSe07</t>
  </si>
  <si>
    <t>ZSe07 D+M Exter. Al zasklená stena 4500x2300mm,s 3xFIX, ,  vrátane zárubne, iz. 3sklo , 4-18-4-18-4, Uf=0,85W/m2K, Ug=0,65W/m2K, Uw=0,85W/m2K,   RAL, Rw=33dB, obojstranný parapet</t>
  </si>
  <si>
    <t>-1370369032</t>
  </si>
  <si>
    <t>416</t>
  </si>
  <si>
    <t>7676411ZSe08a</t>
  </si>
  <si>
    <t>ZSe08a D+M Exter. Al zasklená stena 3500x2300mm,s 2xFIX, ,  vrátane zárubne, iz. 3sklo , 4-18-4-18-4, Uf=0,85W/m2K, Ug=0,65W/m2K, Uw=0,85W/m2K,   RAL, Rw=33dB, obojstranný parapet</t>
  </si>
  <si>
    <t>539279706</t>
  </si>
  <si>
    <t>417</t>
  </si>
  <si>
    <t>7676411ZSe08b</t>
  </si>
  <si>
    <t>ZSe08b D+M Exter. Al zasklená stena 3500x2300mm,s 2xFIX, ,  vrátane zárubne, iz. 3sklo , 4-18-4-18-4, Uf=0,85W/m2K, Ug=0,65W/m2K, Uw=0,85W/m2K,   RAL, Rw=33dB, obojstranný parapet</t>
  </si>
  <si>
    <t>-1809114703</t>
  </si>
  <si>
    <t>418</t>
  </si>
  <si>
    <t>7676411ZSe09p</t>
  </si>
  <si>
    <t>ZSe09p D+M Exter. Al zasklená stena 1500x2650mm,s 2krídlo, ,  vrátane zárubne, iz. 3sklo bezpečn. , 4-18-4-18-4, Uf=0,85W/m2K, Ug=0,65W/m2K, Uw=0,85W/m2K,   RAL, Rw=33dB, madlo. panik tyč, cylinder, samozatvárač, bezp. zámok</t>
  </si>
  <si>
    <t>2132669466</t>
  </si>
  <si>
    <t>419</t>
  </si>
  <si>
    <t>7676411ZSi01L</t>
  </si>
  <si>
    <t xml:space="preserve">ZSi01L D+M Inter. Al zasklená stena 900x2100mm,s 1krídlo,,  vrátane zárubne,sklo bezpečnostné čire, klučka/klučka, cylinder, bezp. zámok samozatvárač  , </t>
  </si>
  <si>
    <t>1673349036</t>
  </si>
  <si>
    <t>420</t>
  </si>
  <si>
    <t>7676411ZSi01P</t>
  </si>
  <si>
    <t xml:space="preserve">ZSi01P D+M Inter. Al zasklená stena 900x2100mm,s 1krídlo,,  vrátane zárubne,sklo bezpečnostné čire, klučka/klučka, cylinder, bezp. zámok samozatvárač  , </t>
  </si>
  <si>
    <t>812927365</t>
  </si>
  <si>
    <t>421</t>
  </si>
  <si>
    <t>7676411ZSi02L</t>
  </si>
  <si>
    <t xml:space="preserve">ZSi02L D+M Inter. Al zasklená stena 1100x2100mm,s 1krídlo,,  vrátane zárubne,sklo bezpečnostné čire, klučka/klučka, cylinder, bezp. zámok samozatvárač  , </t>
  </si>
  <si>
    <t>-733889238</t>
  </si>
  <si>
    <t>422</t>
  </si>
  <si>
    <t>7676411ZSi03P</t>
  </si>
  <si>
    <t xml:space="preserve">ZSi03P D+M Inter. Al zasklená stena 1600x2600mm,s 1krídlo + 2xFIX,,  vrátane zárubne,sklo bezpečnostné čire, krídlo CPL laminát,madlo/madlo, cylinder, bezp. zámok samozatvárač  , </t>
  </si>
  <si>
    <t>119881214</t>
  </si>
  <si>
    <t>423</t>
  </si>
  <si>
    <t>7676411ZSi04L</t>
  </si>
  <si>
    <t xml:space="preserve">ZSi04L D+M Inter. Al zasklená stena 1600x2600mm,s 1krídlo + 2xFIX,,  vrátane zárubne,sklo bezpečnostné čire, krídlo CPL laminát,madlo/madlo, cylinder, bezp. zámok samozatvárač  , </t>
  </si>
  <si>
    <t>-2024412813</t>
  </si>
  <si>
    <t>424</t>
  </si>
  <si>
    <t>7676411ZSi05P</t>
  </si>
  <si>
    <t>ZSi05P D+M Inter. Al zasklená stena 2550x2500mm,s 2krídlo + 2xFIX,,  vrátane zárubne,sklo bezpečnostné čire,t,madlo/madlo, cylinder, bezp. zámok samozatvárač  , panik tyč</t>
  </si>
  <si>
    <t>1195645358</t>
  </si>
  <si>
    <t>425</t>
  </si>
  <si>
    <t>7676411ZSi06</t>
  </si>
  <si>
    <t>ZSi06P D+M Inter. Al zasklená stena 4600x2500mm,s 1krídlo + 3xFIX,,  vrátane zárubne,sklo bezpečnostné čire,t,madlo/madlo, cylinder, bezp. zámok  , doraz</t>
  </si>
  <si>
    <t>1656722293</t>
  </si>
  <si>
    <t>426</t>
  </si>
  <si>
    <t>7676411ZSi07</t>
  </si>
  <si>
    <t xml:space="preserve">ZSi07 D+M Inter. Al zasklená stena 5150x450mm,4xFIX,,  vrátane zárubne,sklo bezpečnostné čire,t,madlo/madlo, cylinder, bezp. zámok  , </t>
  </si>
  <si>
    <t>-617449599</t>
  </si>
  <si>
    <t>427</t>
  </si>
  <si>
    <t>7676411ZSi08</t>
  </si>
  <si>
    <t xml:space="preserve">ZSi08 D+M Inter. Al zasklená stena 5150x450mm,4xFIX,,  vrátane zárubne,sklo bezpečnostné čire,t,madlo/madlo, cylinder, bezp. zámok  , </t>
  </si>
  <si>
    <t>66561155</t>
  </si>
  <si>
    <t>428</t>
  </si>
  <si>
    <t>7676411ZSi09</t>
  </si>
  <si>
    <t xml:space="preserve">ZSi09 D+M Inter. Al zasklená stena 4900x450mm,4xFIX,,  vrátane zárubne,sklo bezpečnostné čire,t,madlo/madlo, cylinder, bezp. zámok  </t>
  </si>
  <si>
    <t>-663755667</t>
  </si>
  <si>
    <t>429</t>
  </si>
  <si>
    <t>7676411ZSi10L</t>
  </si>
  <si>
    <t>ZSi10L D+M Inter. Al zasklená stena 1650x2200mm,s 2krídlo ,,  vrátane zárubne,sklo bezpečnostné čire, ,madlo/madlo, cylinder, bezp. zámok samozatvárač  , koordinátor, panik tyč</t>
  </si>
  <si>
    <t>846994114</t>
  </si>
  <si>
    <t>430</t>
  </si>
  <si>
    <t>7676411ZSi11</t>
  </si>
  <si>
    <t>ZSi11 D+M Inter. Al zasklená stena 26150x1000+2750x2150 mm,s 1krídlo + 17x FIX ,,  vrátane zárubne,sklo bezpečnostné čire, nepriehľ. folia,klučka/klučka, cylinder, bezp. zámok</t>
  </si>
  <si>
    <t>1033665767</t>
  </si>
  <si>
    <t>431</t>
  </si>
  <si>
    <t>7676411ZSp01L</t>
  </si>
  <si>
    <t>ZSp01L D+M Inter. Al zasklená stena 1800x2200 mm,s 2krídlo ,PO EI 30 D3-CK  vrátane zárubne,sklo protipožiarne čire,madlo/madlo,valček. vložka, bezp. zámok, samozatvárač, koordinátor, dverná zástrč</t>
  </si>
  <si>
    <t>174945184</t>
  </si>
  <si>
    <t>432</t>
  </si>
  <si>
    <t>7676411ZSp01P</t>
  </si>
  <si>
    <t>ZSp01P D+M Inter. Al zasklená stena 1800x2200 mm,s 2krídlo ,PO EI 30 D3-CK  vrátane zárubne,sklo protipožiarne čire,madlo/madlo,valček. vložka, bezp. zámok, samozatvárač, koordinátor, dverná zástrč</t>
  </si>
  <si>
    <t>437532563</t>
  </si>
  <si>
    <t>433</t>
  </si>
  <si>
    <t>7676411ZSp03P</t>
  </si>
  <si>
    <t>ZSp03P D+M Inter. Al zasklená stena 1700x2200 mm,s 2krídlo ,PO EW 30 D3-CK  vrátane zárubne,sklo protipožiarne čire,madlo/madlo,valček. vložka, bezp. zámok, samozatvárač, koordinátor, dverná zástrč</t>
  </si>
  <si>
    <t>245484740</t>
  </si>
  <si>
    <t>434</t>
  </si>
  <si>
    <t>7676411ZSp04L</t>
  </si>
  <si>
    <t>ZSp04L D+M Inter. Al zasklená stena 2850x2200 mm,s 2krídlo+2xFIX ,PO EI 45 D3-CK  vrátane zárubne,sklo protipožiarne čire,madlo/madlo,valček. vložka, bezp. zámok, samozatvárač, koordinátor, dverná zástrč</t>
  </si>
  <si>
    <t>-842120200</t>
  </si>
  <si>
    <t>435</t>
  </si>
  <si>
    <t>7676411ZSp05P</t>
  </si>
  <si>
    <t>ZSp05P D+M Inter. Al zasklená stena 2750x2200 mm,s 2krídlo+2xFIX ,PO EW 30 D3-CK  vrátane zárubne,sklo protipožiarne čire,madlo/madlo,valček. vložka, bezp. zámok, samozatvárač, koordinátor, dverná zástrč</t>
  </si>
  <si>
    <t>-1678008953</t>
  </si>
  <si>
    <t>436</t>
  </si>
  <si>
    <t>7676411ZSp06P</t>
  </si>
  <si>
    <t>ZSp06P D+M Inter. Al zasklená stena 2925x2200 mm,s 2krídlo+1xFIX ,PO EI 30 D3-CK  vrátane zárubne,sklo protipožiarne čire,madlo/madlo,valček. vložka, bezp. zámok, samozatvárač, koordinátor, dverná zástrč</t>
  </si>
  <si>
    <t>1411283436</t>
  </si>
  <si>
    <t>437</t>
  </si>
  <si>
    <t>7676411ZSp07L</t>
  </si>
  <si>
    <t>ZSp07LP D+M Inter. Al zasklená stena 4450x2200 mm,s 2krídlo+2xFIX ,PO EI 30 D3-CK  vrátane zárubne,sklo protipožiarne čire,madlo/madlo,valček. vložka, bezp. zámok, samozatvárač, koordinátor, dverná zástrč</t>
  </si>
  <si>
    <t>-627016456</t>
  </si>
  <si>
    <t>438</t>
  </si>
  <si>
    <t>7676411ZSp08P</t>
  </si>
  <si>
    <t>ZSp08P D+M Inter. Al zasklená stena 1600x2200 mm,s 2krídlo ,PO EI 30 D3-CK  vrátane zárubne,sklo protipožiarne čire,madlo/madlo,valček. vložka, bezp. zámok, samozatvárač, koordinátor, dverná zástrč</t>
  </si>
  <si>
    <t>-1942018869</t>
  </si>
  <si>
    <t>439</t>
  </si>
  <si>
    <t>7676411ZSp09L</t>
  </si>
  <si>
    <t>ZSp09L D+M Inter. Al zasklená stena 1100x2200 mm,s 1krídlo ,PO EI 30 D3-CK  vrátane zárubne,sklo protipožiarne čire,madlo/madlo,valček. vložka, bezp. zámok, samozatvárač, koordinátor, dverná zástrč</t>
  </si>
  <si>
    <t>-721955938</t>
  </si>
  <si>
    <t>440</t>
  </si>
  <si>
    <t>7676411ZSp10L</t>
  </si>
  <si>
    <t>ZSp10L D+M Inter. Al zasklená stena 1800x2600 mm,s 2krídlo+nadsvetlík ,PO EI 45 D3-C  vrátane zárubne,sklo protipožiarne čire,madlo/madlo,valček. vložka, bezp. zámok, samozatvárač, , dverná zástrč</t>
  </si>
  <si>
    <t>-619314619</t>
  </si>
  <si>
    <t>441</t>
  </si>
  <si>
    <t>7676411ZSp10P</t>
  </si>
  <si>
    <t>ZSp10P D+M Inter. Al zasklená stena 1800x2600 mm,s 2krídlo+nadsvetlík ,PO EI 45 D3-C  vrátane zárubne,sklo protipožiarne čire,madlo/madlo,valček. vložka, bezp. zámok, samozatvárač, , dverná zástrč</t>
  </si>
  <si>
    <t>60198915</t>
  </si>
  <si>
    <t>442</t>
  </si>
  <si>
    <t>7676411ZSp11L</t>
  </si>
  <si>
    <t>ZSp11L D+M Inter. Al zasklená stena 1800x2600 mm,s 2krídlo+nadsvetlík ,PO EI 45 D3-C  vrátane zárubne,sklo protipožiarne čire,madlo/madlo,valček. vložka, bezp. zámok, samozatvárač, , dverná zástrč</t>
  </si>
  <si>
    <t>1299731155</t>
  </si>
  <si>
    <t>443</t>
  </si>
  <si>
    <t>7676411ZSp12L</t>
  </si>
  <si>
    <t>ZSp12L D+M Inter. Al zasklená stena 1800x2800 mm,s 2krídlo+nadsvetlík ,PO EI 30 D3-C  vrátane zárubne,sklo protipožiarne čire,madlo/madlo,valček. vložka, bezp. zámok, samozatvárač, , dverná zástrč</t>
  </si>
  <si>
    <t>-545902130</t>
  </si>
  <si>
    <t>444</t>
  </si>
  <si>
    <t>767658347.S</t>
  </si>
  <si>
    <t>Montáž sekcionálnej brány pozink farebný plochy nad 13 m2</t>
  </si>
  <si>
    <t>-1493624844</t>
  </si>
  <si>
    <t>445</t>
  </si>
  <si>
    <t>553410061833.S</t>
  </si>
  <si>
    <t>B01 Brána sekcionálna zateplená pozink farebný s elektrickým pohonom, hrúbka panelu 60 mm, vxš 4700x4400 mm</t>
  </si>
  <si>
    <t>-1791726423</t>
  </si>
  <si>
    <t>446</t>
  </si>
  <si>
    <t>7676601ze01</t>
  </si>
  <si>
    <t>Ze01 D+M Exter. horizont. Al žalúzia 1150x1500mm, š. lamely min.70mm, RAL9006 motorické ovládanie, zaomietací box, vodiaca lišta zapustená v ostení</t>
  </si>
  <si>
    <t>1392645687</t>
  </si>
  <si>
    <t>447</t>
  </si>
  <si>
    <t>7676601ze02</t>
  </si>
  <si>
    <t>Ze02 D+M Exter. horizont. Al žalúzia 1700x600mm, š. lamely min.70mm, RAL9006 motorické ovládanie, zaomietací box, vodiaca lišta zapustená v ostení</t>
  </si>
  <si>
    <t>-206230174</t>
  </si>
  <si>
    <t>448</t>
  </si>
  <si>
    <t>7676601ze03</t>
  </si>
  <si>
    <t>Ze03 D+M Exter. horizont. Al žalúzia 1700x1450mm, š. lamely min.70mm, RAL9006 motorické ovládanie, zaomietací box, vodiaca lišta zapustená v ostení</t>
  </si>
  <si>
    <t>-349763589</t>
  </si>
  <si>
    <t>449</t>
  </si>
  <si>
    <t>7676601ze04</t>
  </si>
  <si>
    <t>Ze04 D+M Exter. horizont. Al žalúzia 1700x1500mm, š. lamely min.70mm, RAL9006 motorické ovládanie, zaomietací box, vodiaca lišta zapustená v ostení</t>
  </si>
  <si>
    <t>-1731609407</t>
  </si>
  <si>
    <t>450</t>
  </si>
  <si>
    <t>7676601ze05</t>
  </si>
  <si>
    <t>Ze05 D+M Exter. horizont. Al žalúzia 1700x2750mm, š. lamely min.70mm, RAL9006 motorické ovládanie, zaomietací box, vodiaca lišta zapustená v ostení</t>
  </si>
  <si>
    <t>1276563042</t>
  </si>
  <si>
    <t>451</t>
  </si>
  <si>
    <t>7676601ze06</t>
  </si>
  <si>
    <t>Ze06 D+M Exter. horizont. Al žalúzia 2400x1500mm, š. lamely min.70mm, RAL9006 motorické ovládanie, zaomietací box, vodiaca lišta zapustená v ostení</t>
  </si>
  <si>
    <t>-475918751</t>
  </si>
  <si>
    <t>452</t>
  </si>
  <si>
    <t>7676601ze07</t>
  </si>
  <si>
    <t>Ze07 D+M Exter. horizont. Al žalúzia 4250x1500mm, š. lamely min.70mm, RAL9006 motorické ovládanie, zaomietací box, vodiaca lišta zapustená v ostení</t>
  </si>
  <si>
    <t>797774285</t>
  </si>
  <si>
    <t>453</t>
  </si>
  <si>
    <t>7676601ze08</t>
  </si>
  <si>
    <t>Ze08 D+M Exter. horizont. Al žalúzia 4700x600mm, š. lamely min.70mm, RAL9006 motorické ovládanie, zaomietací box, vodiaca lišta zapustená v ostení</t>
  </si>
  <si>
    <t>1148624497</t>
  </si>
  <si>
    <t>454</t>
  </si>
  <si>
    <t>7676601ze09</t>
  </si>
  <si>
    <t>Ze09 D+M Exter. horizont. Al žalúzia 4700x1500mm, š. lamely min.70mm, RAL9006 motorické ovládanie, zaomietací box, vodiaca lišta zapustená v ostení</t>
  </si>
  <si>
    <t>-1093393506</t>
  </si>
  <si>
    <t>455</t>
  </si>
  <si>
    <t>7676601ze10</t>
  </si>
  <si>
    <t>Ze10 D+M Exter. horizont. Al žalúzia 4700x2200mm, š. lamely min.70mm, RAL9006 motorické ovládanie, zaomietací box, vodiaca lišta zapustená v ostení</t>
  </si>
  <si>
    <t>553272101</t>
  </si>
  <si>
    <t>456</t>
  </si>
  <si>
    <t>7676601ze11</t>
  </si>
  <si>
    <t>Ze11 D+M Exter. horizont. Al žalúzia 4700x2750mm, š. lamely min.70mm, RAL9006 motorické ovládanie, zaomietací box, vodiaca lišta zapustená v ostení</t>
  </si>
  <si>
    <t>882150801</t>
  </si>
  <si>
    <t>457</t>
  </si>
  <si>
    <t>7676601ze12</t>
  </si>
  <si>
    <t>Ze12 D+M Exter. horizont. Al žalúzia 1200x2750mm, š. lamely min.70mm, RAL9006 motorické ovládanie, zaomietací box, vodiaca lišta zapustená v ostení</t>
  </si>
  <si>
    <t>1677203249</t>
  </si>
  <si>
    <t>458</t>
  </si>
  <si>
    <t>7676601ze13</t>
  </si>
  <si>
    <t>Ze13 D+M Exter. horizont. Al žalúzia 3500x2200mm, š. lamely min.70mm, RAL9006 motorické ovládanie, zaomietací box, vodiaca lišta zapustená v ostení</t>
  </si>
  <si>
    <t>-1069688889</t>
  </si>
  <si>
    <t>459</t>
  </si>
  <si>
    <t>767832100.S</t>
  </si>
  <si>
    <t>Montáž rebríkov do muriva s vodovodnou ochrannou rúrkou</t>
  </si>
  <si>
    <t>1005995870</t>
  </si>
  <si>
    <t>460</t>
  </si>
  <si>
    <t>767995102.S</t>
  </si>
  <si>
    <t>Montáž ostatných atypických kovových stavebných doplnkových konštrukcií nad 5 do 10 kg</t>
  </si>
  <si>
    <t>-878611092</t>
  </si>
  <si>
    <t>461</t>
  </si>
  <si>
    <t>767995103.S</t>
  </si>
  <si>
    <t>Montáž ostatných atypických kovových stavebných doplnkových konštrukcií nad 10 do 20 kg</t>
  </si>
  <si>
    <t>-917463597</t>
  </si>
  <si>
    <t>462</t>
  </si>
  <si>
    <t>767995106.S</t>
  </si>
  <si>
    <t>Montáž ostatných atypických kovových stavebných doplnkových konštrukcií nad 100 do 250 kg</t>
  </si>
  <si>
    <t>1905534761</t>
  </si>
  <si>
    <t>463</t>
  </si>
  <si>
    <t>767995265.S1</t>
  </si>
  <si>
    <t>Z02 Výroba doplnku stavebného atypického o hmotnosti od 1,01 do 2,5 kg stupňa zložitosti 2</t>
  </si>
  <si>
    <t>-1799846252</t>
  </si>
  <si>
    <t>464</t>
  </si>
  <si>
    <t>132310001400.S</t>
  </si>
  <si>
    <t>Tyč oceľová prierezu L 35x35x4 mm, ozn. 11 373, podľa EN ISO S235JRG1</t>
  </si>
  <si>
    <t>1277264606</t>
  </si>
  <si>
    <t>465</t>
  </si>
  <si>
    <t>132210009200.S</t>
  </si>
  <si>
    <t>Tyč oceľová jemná plochá šxhr 40x5 mm, ozn. 11 373, podľa EN alebo EN ISO S235JRG1</t>
  </si>
  <si>
    <t>2023242765</t>
  </si>
  <si>
    <t>466</t>
  </si>
  <si>
    <t>553430010105.S1</t>
  </si>
  <si>
    <t>Rošt podlahový lisovaný žiarozink - pororošt, rozmer oka 50x50 mm, nosná páska 30x3 mm</t>
  </si>
  <si>
    <t>2102626393</t>
  </si>
  <si>
    <t>467</t>
  </si>
  <si>
    <t>312110001200.S</t>
  </si>
  <si>
    <t>Elektróda zváracia E-B 121 D 3,2 mm x dĺ. 350 mm nelegovaná s bázickým obalom</t>
  </si>
  <si>
    <t>tks</t>
  </si>
  <si>
    <t>-1143751929</t>
  </si>
  <si>
    <t>468</t>
  </si>
  <si>
    <t>767995315.S1</t>
  </si>
  <si>
    <t>Z03 Výroba doplnku stavebného atypického o hmotnosti od 4,01 do 5,5 kg stupňa zložitosti 3</t>
  </si>
  <si>
    <t>-1123008349</t>
  </si>
  <si>
    <t>469</t>
  </si>
  <si>
    <t>145540000702.S</t>
  </si>
  <si>
    <t>Profil oceľový 50x4 mm zváraný tenkostenný uzavretý štvorcový</t>
  </si>
  <si>
    <t>-870930280</t>
  </si>
  <si>
    <t>470</t>
  </si>
  <si>
    <t>141110005500.S</t>
  </si>
  <si>
    <t>Rúra oceľová bezšvová hladká kruhová d 51 mm, hr. steny 4,0 mm, ozn. 11 353.0.</t>
  </si>
  <si>
    <t>-1309941134</t>
  </si>
  <si>
    <t>471</t>
  </si>
  <si>
    <t>132110002000.S</t>
  </si>
  <si>
    <t>Tyč oceľová jemná kruhová D 10 mm, ozn. 11 373, podľa EN alebo EN ISO S235JRG1</t>
  </si>
  <si>
    <t>1596602025</t>
  </si>
  <si>
    <t>472</t>
  </si>
  <si>
    <t>132110002100.S</t>
  </si>
  <si>
    <t>Tyč oceľová jemná kruhová D 12 mm, ozn. 11 373, podľa EN alebo EN ISO S235JRG1</t>
  </si>
  <si>
    <t>2088261575</t>
  </si>
  <si>
    <t>473</t>
  </si>
  <si>
    <t>132210008500.S</t>
  </si>
  <si>
    <t>Tyč oceľová jemná plochá šxhr 35x6 mm, ozn. 11 373, podľa EN alebo EN ISO S235JRG1</t>
  </si>
  <si>
    <t>-258545993</t>
  </si>
  <si>
    <t>474</t>
  </si>
  <si>
    <t>136110023200.S</t>
  </si>
  <si>
    <t>Plech oceľový hrubý hr. 8 mm, ozn. 11 373.0, podľa EN S235JRG1</t>
  </si>
  <si>
    <t>-1876191339</t>
  </si>
  <si>
    <t>475</t>
  </si>
  <si>
    <t>-1625239781</t>
  </si>
  <si>
    <t>476</t>
  </si>
  <si>
    <t>767995315.S2</t>
  </si>
  <si>
    <t>Z04a, Z04b  Výroba doplnku stavebného atypického o hmotnosti od 4,01 do 5,5 kg stupňa zložitosti 3</t>
  </si>
  <si>
    <t>628729280</t>
  </si>
  <si>
    <t>477</t>
  </si>
  <si>
    <t>-319209334</t>
  </si>
  <si>
    <t>478</t>
  </si>
  <si>
    <t>136110022900.S</t>
  </si>
  <si>
    <t>Plech oceľový hrubý hr. 5 mm, ozn. 11 373.0, podľa EN S235JRG1</t>
  </si>
  <si>
    <t>-1146959383</t>
  </si>
  <si>
    <t>479</t>
  </si>
  <si>
    <t>-1130765606</t>
  </si>
  <si>
    <t>480</t>
  </si>
  <si>
    <t>-2129574514</t>
  </si>
  <si>
    <t>481</t>
  </si>
  <si>
    <t>767995315.S3</t>
  </si>
  <si>
    <t>Z05 Výroba doplnku stavebného atypického o hmotnosti od 4,01 do 5,5 kg stupňa zložitosti 3</t>
  </si>
  <si>
    <t>1439850566</t>
  </si>
  <si>
    <t>482</t>
  </si>
  <si>
    <t>-1590385706</t>
  </si>
  <si>
    <t>483</t>
  </si>
  <si>
    <t>-1510501318</t>
  </si>
  <si>
    <t>484</t>
  </si>
  <si>
    <t>-1805850211</t>
  </si>
  <si>
    <t>485</t>
  </si>
  <si>
    <t>-1843616701</t>
  </si>
  <si>
    <t>486</t>
  </si>
  <si>
    <t>-946838080</t>
  </si>
  <si>
    <t>487</t>
  </si>
  <si>
    <t>-124371916</t>
  </si>
  <si>
    <t>488</t>
  </si>
  <si>
    <t>1235652719</t>
  </si>
  <si>
    <t>489</t>
  </si>
  <si>
    <t>767995315.S4</t>
  </si>
  <si>
    <t>Z06 Výroba doplnku stavebného atypického o hmotnosti od 4,01 do 5,5 kg stupňa zložitosti 3</t>
  </si>
  <si>
    <t>463038809</t>
  </si>
  <si>
    <t>490</t>
  </si>
  <si>
    <t>101224920</t>
  </si>
  <si>
    <t>491</t>
  </si>
  <si>
    <t>1707698096</t>
  </si>
  <si>
    <t>492</t>
  </si>
  <si>
    <t>-144833083</t>
  </si>
  <si>
    <t>493</t>
  </si>
  <si>
    <t>-1753363137</t>
  </si>
  <si>
    <t>494</t>
  </si>
  <si>
    <t>1212166768</t>
  </si>
  <si>
    <t>495</t>
  </si>
  <si>
    <t>-2104701566</t>
  </si>
  <si>
    <t>496</t>
  </si>
  <si>
    <t>672599882</t>
  </si>
  <si>
    <t>497</t>
  </si>
  <si>
    <t>1871837817</t>
  </si>
  <si>
    <t>498</t>
  </si>
  <si>
    <t>767995315.S5</t>
  </si>
  <si>
    <t>Z07 Výroba doplnku stavebného atypického o hmotnosti od 4,01 do 5,5 kg stupňa zložitosti 3</t>
  </si>
  <si>
    <t>-2014888999</t>
  </si>
  <si>
    <t>499</t>
  </si>
  <si>
    <t>-2107657167</t>
  </si>
  <si>
    <t>500</t>
  </si>
  <si>
    <t>-649409755</t>
  </si>
  <si>
    <t>501</t>
  </si>
  <si>
    <t>-1591968258</t>
  </si>
  <si>
    <t>502</t>
  </si>
  <si>
    <t>459278801</t>
  </si>
  <si>
    <t>503</t>
  </si>
  <si>
    <t>767995315.S6</t>
  </si>
  <si>
    <t>Z08 Výroba doplnku stavebného atypického o hmotnosti od 4,01 do 5,5 kg stupňa zložitosti 3</t>
  </si>
  <si>
    <t>1516381788</t>
  </si>
  <si>
    <t>504</t>
  </si>
  <si>
    <t>-888751977</t>
  </si>
  <si>
    <t>505</t>
  </si>
  <si>
    <t>-1055656603</t>
  </si>
  <si>
    <t>506</t>
  </si>
  <si>
    <t>-161407568</t>
  </si>
  <si>
    <t>507</t>
  </si>
  <si>
    <t>828899999</t>
  </si>
  <si>
    <t>508</t>
  </si>
  <si>
    <t>767995315.S7</t>
  </si>
  <si>
    <t>Z09 Výroba doplnku stavebného atypického o hmotnosti od 4,01 do 5,5 kg stupňa zložitosti 3</t>
  </si>
  <si>
    <t>-46055478</t>
  </si>
  <si>
    <t>509</t>
  </si>
  <si>
    <t>-322917340</t>
  </si>
  <si>
    <t>510</t>
  </si>
  <si>
    <t>1024591668</t>
  </si>
  <si>
    <t>511</t>
  </si>
  <si>
    <t>-1042541431</t>
  </si>
  <si>
    <t>512</t>
  </si>
  <si>
    <t>-100340744</t>
  </si>
  <si>
    <t>513</t>
  </si>
  <si>
    <t>767995315.S8</t>
  </si>
  <si>
    <t>Z10 Výroba doplnku stavebného atypického o hmotnosti od 4,01 do 5,5 kg stupňa zložitosti 3</t>
  </si>
  <si>
    <t>-1574071824</t>
  </si>
  <si>
    <t>514</t>
  </si>
  <si>
    <t>-2005033786</t>
  </si>
  <si>
    <t>515</t>
  </si>
  <si>
    <t>-1047385533</t>
  </si>
  <si>
    <t>516</t>
  </si>
  <si>
    <t>-1217969970</t>
  </si>
  <si>
    <t>517</t>
  </si>
  <si>
    <t>722264469</t>
  </si>
  <si>
    <t>518</t>
  </si>
  <si>
    <t>1699113610</t>
  </si>
  <si>
    <t>519</t>
  </si>
  <si>
    <t>136110023000.S</t>
  </si>
  <si>
    <t>Plech oceľový hrubý hr. 6 mm, ozn. 11 373.0, podľa EN S235JRG1</t>
  </si>
  <si>
    <t>793039346</t>
  </si>
  <si>
    <t>520</t>
  </si>
  <si>
    <t>1220891600</t>
  </si>
  <si>
    <t>521</t>
  </si>
  <si>
    <t>767995225.S1</t>
  </si>
  <si>
    <t>Z11 Výroba atypického výrobku - rebríka</t>
  </si>
  <si>
    <t>-2025068211</t>
  </si>
  <si>
    <t>522</t>
  </si>
  <si>
    <t>141110006800.S</t>
  </si>
  <si>
    <t>Rúra oceľová bezšvová hladká kruhová d 57 mm, hr. steny 4,0 mm, ozn. 11 353.0.</t>
  </si>
  <si>
    <t>772187162</t>
  </si>
  <si>
    <t>523</t>
  </si>
  <si>
    <t>141110008800.S</t>
  </si>
  <si>
    <t>Rúra oceľová bezšvová hladká kruhová d 76 mm, hr. steny 3,2 mm, ozn. 11 353.0.</t>
  </si>
  <si>
    <t>-1187053352</t>
  </si>
  <si>
    <t>524</t>
  </si>
  <si>
    <t>132110002900.S</t>
  </si>
  <si>
    <t>Tyč oceľová jemná kruhová D 20 mm, ozn. 11 373, podľa EN alebo EN ISO S235JRG1</t>
  </si>
  <si>
    <t>352123149</t>
  </si>
  <si>
    <t>525</t>
  </si>
  <si>
    <t>132310001606.S</t>
  </si>
  <si>
    <t>Tyč oceľová prierezu L 60x40x5 mm, ozn. 11 373, podľa EN ISO S235JRG1</t>
  </si>
  <si>
    <t>-1097483457</t>
  </si>
  <si>
    <t>526</t>
  </si>
  <si>
    <t>132310001618.S</t>
  </si>
  <si>
    <t>Spojka B75 + veko + retiazka</t>
  </si>
  <si>
    <t>-2008609497</t>
  </si>
  <si>
    <t>527</t>
  </si>
  <si>
    <t>553430010107.S1</t>
  </si>
  <si>
    <t>Rošt podlahový lisovaný žiarozink - pororošt, SP 230-34/38-3</t>
  </si>
  <si>
    <t>1002260509</t>
  </si>
  <si>
    <t>528</t>
  </si>
  <si>
    <t>136110023600.S</t>
  </si>
  <si>
    <t>Plech oceľový hrubý hr. 12 mm, ozn. 11 373.0, podľa EN S235JRG1</t>
  </si>
  <si>
    <t>1263206291</t>
  </si>
  <si>
    <t>529</t>
  </si>
  <si>
    <t>136110023400.S</t>
  </si>
  <si>
    <t>Plech oceľový hrubý hr. 10,0 mm, ozn. 11 373.0, podľa EN S235JRG1</t>
  </si>
  <si>
    <t>1206788817</t>
  </si>
  <si>
    <t>530</t>
  </si>
  <si>
    <t>-328993052</t>
  </si>
  <si>
    <t>531</t>
  </si>
  <si>
    <t>141110005023.S</t>
  </si>
  <si>
    <t>Rúra oceľová bezšvová hladká kruhová d 48,3 mm, hr. steny 6,3 mm, ozn. 11 353.0.</t>
  </si>
  <si>
    <t>-1367057379</t>
  </si>
  <si>
    <t>532</t>
  </si>
  <si>
    <t>107929286</t>
  </si>
  <si>
    <t>533</t>
  </si>
  <si>
    <t>311720000820.S</t>
  </si>
  <si>
    <t>Tyč závitová M 12, dĺžka 1000 mm, pevnostná trieda 8.8, oceľ pozinkovaná</t>
  </si>
  <si>
    <t>-1119482002</t>
  </si>
  <si>
    <t>534</t>
  </si>
  <si>
    <t>1700978721</t>
  </si>
  <si>
    <t>535</t>
  </si>
  <si>
    <t>767995225.S3</t>
  </si>
  <si>
    <t>Z12 Výroba atypického výrobku - rebríka</t>
  </si>
  <si>
    <t>-969541578</t>
  </si>
  <si>
    <t>536</t>
  </si>
  <si>
    <t>-1137942683</t>
  </si>
  <si>
    <t>537</t>
  </si>
  <si>
    <t>-1725158360</t>
  </si>
  <si>
    <t>538</t>
  </si>
  <si>
    <t>-442365882</t>
  </si>
  <si>
    <t>539</t>
  </si>
  <si>
    <t>1661720911</t>
  </si>
  <si>
    <t>540</t>
  </si>
  <si>
    <t>-1985185551</t>
  </si>
  <si>
    <t>541</t>
  </si>
  <si>
    <t>1981956992</t>
  </si>
  <si>
    <t>542</t>
  </si>
  <si>
    <t>-1943227414</t>
  </si>
  <si>
    <t>543</t>
  </si>
  <si>
    <t>1564286866</t>
  </si>
  <si>
    <t>544</t>
  </si>
  <si>
    <t>1725129941</t>
  </si>
  <si>
    <t>545</t>
  </si>
  <si>
    <t>-1784480614</t>
  </si>
  <si>
    <t>546</t>
  </si>
  <si>
    <t>-1690805895</t>
  </si>
  <si>
    <t>547</t>
  </si>
  <si>
    <t>1134887925</t>
  </si>
  <si>
    <t>548</t>
  </si>
  <si>
    <t>-105955022</t>
  </si>
  <si>
    <t>549</t>
  </si>
  <si>
    <t>767995330.S1</t>
  </si>
  <si>
    <t>Z13 Výroba doplnku stavebného atypického o hmotnosti od 5,51 do 10,0 kg stupňa zložitosti 1</t>
  </si>
  <si>
    <t>1628365334</t>
  </si>
  <si>
    <t>550</t>
  </si>
  <si>
    <t>136110023004.S</t>
  </si>
  <si>
    <t>Plech oceľový hrubý  slzičkový s výstupkami hr. 6 mm, ozn. 11 373.0, podľa EN S235JRG1</t>
  </si>
  <si>
    <t>177477071</t>
  </si>
  <si>
    <t>551</t>
  </si>
  <si>
    <t>767995330.S3</t>
  </si>
  <si>
    <t>Lemovacie uholníky Výroba doplnku stavebného atypického o hmotnosti od 5,51 do 10,0 kg stupňa zložitosti 1</t>
  </si>
  <si>
    <t>-427566684</t>
  </si>
  <si>
    <t>552</t>
  </si>
  <si>
    <t>133310002400.S</t>
  </si>
  <si>
    <t>Tyč oceľová prierezu L rovnoramenný uholník 50x50x5 mm, ozn. 11 373 podľa EN ISO S235JRG1</t>
  </si>
  <si>
    <t>-2112298486</t>
  </si>
  <si>
    <t>553</t>
  </si>
  <si>
    <t>132210006700.S</t>
  </si>
  <si>
    <t>Tyč oceľová jemná plochá šxhr 20x10 mm, ozn. 11 373, podľa EN alebo EN ISO S235JRG1</t>
  </si>
  <si>
    <t>-687283599</t>
  </si>
  <si>
    <t>554</t>
  </si>
  <si>
    <t>210509786</t>
  </si>
  <si>
    <t>555</t>
  </si>
  <si>
    <t>-663627129</t>
  </si>
  <si>
    <t>556</t>
  </si>
  <si>
    <t>767995355.S2</t>
  </si>
  <si>
    <t>Z15 Výroba doplnku stavebného atypického o hmotnosti od 10,01 do 20,0 kg stupňa zložitosti 1</t>
  </si>
  <si>
    <t>-174360153</t>
  </si>
  <si>
    <t>557</t>
  </si>
  <si>
    <t>133310002603.S</t>
  </si>
  <si>
    <t>Tyč oceľová prierezu L rovnoramenný uholník 60x60x5 mm, ozn. 11 373 podľa EN ISO S235JRG1</t>
  </si>
  <si>
    <t>564121562</t>
  </si>
  <si>
    <t>558</t>
  </si>
  <si>
    <t>767995355.S4</t>
  </si>
  <si>
    <t>OK výťahu Výroba doplnku stavebného atypického o hmotnosti od 10,01 do 20,0 kg stupňa zložitosti 1</t>
  </si>
  <si>
    <t>-634452102</t>
  </si>
  <si>
    <t>559</t>
  </si>
  <si>
    <t>134830000208.S</t>
  </si>
  <si>
    <t>Tyč oceľová prierezu IPE 160 mm, ozn. 11 373, podľa EN ISO S235JRG1</t>
  </si>
  <si>
    <t>-1228752515</t>
  </si>
  <si>
    <t>560</t>
  </si>
  <si>
    <t>1602705936</t>
  </si>
  <si>
    <t>561</t>
  </si>
  <si>
    <t>-2103838734</t>
  </si>
  <si>
    <t>562</t>
  </si>
  <si>
    <t>1806803886</t>
  </si>
  <si>
    <t>563</t>
  </si>
  <si>
    <t>767995360.S1</t>
  </si>
  <si>
    <t>Z01 Výroba doplnku stavebného atypického o hmotnosti od 10,01 do 20,0 kg stupňa zložitosti 2</t>
  </si>
  <si>
    <t>1020611657</t>
  </si>
  <si>
    <t>564</t>
  </si>
  <si>
    <t>133310003600.S</t>
  </si>
  <si>
    <t>Tyč oceľová prierezu L rovnoramenný uholník 100x100x6 mm, ozn. 11 373 podľa EN ISO S235JRG1</t>
  </si>
  <si>
    <t>880308813</t>
  </si>
  <si>
    <t>565</t>
  </si>
  <si>
    <t>133210005103.S</t>
  </si>
  <si>
    <t>Tyč oceľová plochá šxhr 80x6 mm, ozn. 11 373, podľa EN ISO S235JRG1</t>
  </si>
  <si>
    <t>1219968342</t>
  </si>
  <si>
    <t>566</t>
  </si>
  <si>
    <t>1530031879</t>
  </si>
  <si>
    <t>567</t>
  </si>
  <si>
    <t>767995395.S1</t>
  </si>
  <si>
    <t>Plošina VZT1 Výroba doplnku stavebného atypického o hmotnosti od 20,01 do 300 kg stupňa zložitosti 4</t>
  </si>
  <si>
    <t>1790370806</t>
  </si>
  <si>
    <t>568</t>
  </si>
  <si>
    <t>142110003401.S</t>
  </si>
  <si>
    <t>Rúra oceľová bezšvová hladká kruhová d 219 mm, hr. steny 8,0 mm, ozn.11 353.0</t>
  </si>
  <si>
    <t>1311199846</t>
  </si>
  <si>
    <t>569</t>
  </si>
  <si>
    <t>141110004800.S</t>
  </si>
  <si>
    <t>Rúra oceľová bezšvová hladká kruhová d 48,3 mm, hr. steny 3,2 mm, ozn. 11 353.0.</t>
  </si>
  <si>
    <t>-507350100</t>
  </si>
  <si>
    <t>570</t>
  </si>
  <si>
    <t>141110003800.S</t>
  </si>
  <si>
    <t>Rúra oceľová bezšvová hladká kruhová d 42,4 mm, hr. steny 3,2 mm, ozn. 11 353.0.</t>
  </si>
  <si>
    <t>1774166048</t>
  </si>
  <si>
    <t>571</t>
  </si>
  <si>
    <t>134840000401.S</t>
  </si>
  <si>
    <t>Tyč oceľová prierezu UPE 200 mm, ozn. 11 373, podľa EN ISO S235JRG1</t>
  </si>
  <si>
    <t>1910457717</t>
  </si>
  <si>
    <t>572</t>
  </si>
  <si>
    <t>134840000502.S</t>
  </si>
  <si>
    <t>Tyč oceľová prierezu UPE 270 mm, ozn. 11 373, podľa EN ISO S235JRG1</t>
  </si>
  <si>
    <t>976448599</t>
  </si>
  <si>
    <t>573</t>
  </si>
  <si>
    <t>134830000500.S</t>
  </si>
  <si>
    <t>Tyč oceľová prierezu IPE 240 mm, ozn. 11 373, podľa EN ISO S235JRG1</t>
  </si>
  <si>
    <t>1844613249</t>
  </si>
  <si>
    <t>574</t>
  </si>
  <si>
    <t>134840001003.S</t>
  </si>
  <si>
    <t>Tyč oceľová prierezu UPE 220 mm valcovaná za tepla, ozn. 11 375, podľa EN ISO S235JR</t>
  </si>
  <si>
    <t>1522843813</t>
  </si>
  <si>
    <t>575</t>
  </si>
  <si>
    <t>133830000200.S</t>
  </si>
  <si>
    <t>Tyč oceľová stredná prierezu IPE 120 mm, ozn. 11 373, podľa EN ISO S235JRG1</t>
  </si>
  <si>
    <t>1121434413</t>
  </si>
  <si>
    <t>576</t>
  </si>
  <si>
    <t>133840001002.S</t>
  </si>
  <si>
    <t>Tyč oceľová prierezu UPE 120 mm valcovaná za tepla, ozn. 11 375, podľa EN ISO S235JR</t>
  </si>
  <si>
    <t>-967112771</t>
  </si>
  <si>
    <t>577</t>
  </si>
  <si>
    <t>133880001130.S</t>
  </si>
  <si>
    <t>Oceľový nosník HEA 160, z valcovanej ocele S235JR</t>
  </si>
  <si>
    <t>1165202518</t>
  </si>
  <si>
    <t>578</t>
  </si>
  <si>
    <t>136110023900.S</t>
  </si>
  <si>
    <t>Plech oceľový hrubý hr. 15 mm, ozn. 11 373.0, podľa EN S235JRG1</t>
  </si>
  <si>
    <t>-1465874976</t>
  </si>
  <si>
    <t>579</t>
  </si>
  <si>
    <t>1697086941</t>
  </si>
  <si>
    <t>580</t>
  </si>
  <si>
    <t>-1972634723</t>
  </si>
  <si>
    <t>581</t>
  </si>
  <si>
    <t>1976242598</t>
  </si>
  <si>
    <t>582</t>
  </si>
  <si>
    <t>-2078901005</t>
  </si>
  <si>
    <t>583</t>
  </si>
  <si>
    <t>309020012801.S</t>
  </si>
  <si>
    <t>Skrutka presná 16x60 mm lisovaná</t>
  </si>
  <si>
    <t>709043938</t>
  </si>
  <si>
    <t>584</t>
  </si>
  <si>
    <t>309020017202.S</t>
  </si>
  <si>
    <t>Skrutka presná 20x80 mm sústružená</t>
  </si>
  <si>
    <t>1720087896</t>
  </si>
  <si>
    <t>585</t>
  </si>
  <si>
    <t>309020012102.S</t>
  </si>
  <si>
    <t>Skrutka presná 12x50 mm lisovaná</t>
  </si>
  <si>
    <t>-1708673538</t>
  </si>
  <si>
    <t>586</t>
  </si>
  <si>
    <t>311110004300.S</t>
  </si>
  <si>
    <t>Matica presná šesťhranná trieda 5 sústružená M 12 mm</t>
  </si>
  <si>
    <t>786945432</t>
  </si>
  <si>
    <t>587</t>
  </si>
  <si>
    <t>311110004400.S</t>
  </si>
  <si>
    <t>Matica presná šesťhranná trieda 5 sústružená M 16 mm</t>
  </si>
  <si>
    <t>46606515</t>
  </si>
  <si>
    <t>588</t>
  </si>
  <si>
    <t>311110004500.S</t>
  </si>
  <si>
    <t>Matica presná šesťhranná trieda 5 sústružená M 20 mm</t>
  </si>
  <si>
    <t>-633418617</t>
  </si>
  <si>
    <t>589</t>
  </si>
  <si>
    <t>311210005200.S</t>
  </si>
  <si>
    <t>Podložka presná otvor d 13 mm tvar A, oceľ pozinkovaná</t>
  </si>
  <si>
    <t>-606893056</t>
  </si>
  <si>
    <t>590</t>
  </si>
  <si>
    <t>311210005400.S</t>
  </si>
  <si>
    <t>Podložka presná otvor d 17 mm tvar A, oceľ pozinkovaná</t>
  </si>
  <si>
    <t>-1357986915</t>
  </si>
  <si>
    <t>591</t>
  </si>
  <si>
    <t>311210006200.S</t>
  </si>
  <si>
    <t>Podložka hrubá otvor d 22 mm, oceľ pozinkovaná</t>
  </si>
  <si>
    <t>1833333303</t>
  </si>
  <si>
    <t>592</t>
  </si>
  <si>
    <t>2064317736</t>
  </si>
  <si>
    <t>593</t>
  </si>
  <si>
    <t>-1887673034</t>
  </si>
  <si>
    <t>594</t>
  </si>
  <si>
    <t>767995395.S2</t>
  </si>
  <si>
    <t>Plošina VZT2  Výroba doplnku stavebného atypického o hmotnosti od 20,01 do 300 kg stupňa zložitosti 4</t>
  </si>
  <si>
    <t>-42079183</t>
  </si>
  <si>
    <t>595</t>
  </si>
  <si>
    <t>985810098</t>
  </si>
  <si>
    <t>596</t>
  </si>
  <si>
    <t>6283190</t>
  </si>
  <si>
    <t>597</t>
  </si>
  <si>
    <t>-489916122</t>
  </si>
  <si>
    <t>598</t>
  </si>
  <si>
    <t>141110008500.S</t>
  </si>
  <si>
    <t>Rúra oceľová bezšvová hladká kruhová d 70 mm, hr. steny 4,0 mm, ozn. 11 353.0.</t>
  </si>
  <si>
    <t>945334114</t>
  </si>
  <si>
    <t>599</t>
  </si>
  <si>
    <t>-1452998678</t>
  </si>
  <si>
    <t>600</t>
  </si>
  <si>
    <t>-1469159815</t>
  </si>
  <si>
    <t>601</t>
  </si>
  <si>
    <t>-913509448</t>
  </si>
  <si>
    <t>602</t>
  </si>
  <si>
    <t>-357582047</t>
  </si>
  <si>
    <t>603</t>
  </si>
  <si>
    <t>-906383254</t>
  </si>
  <si>
    <t>604</t>
  </si>
  <si>
    <t>-1617752067</t>
  </si>
  <si>
    <t>605</t>
  </si>
  <si>
    <t>-172430892</t>
  </si>
  <si>
    <t>606</t>
  </si>
  <si>
    <t>-759647878</t>
  </si>
  <si>
    <t>607</t>
  </si>
  <si>
    <t>1291006910</t>
  </si>
  <si>
    <t>608</t>
  </si>
  <si>
    <t>-91041606</t>
  </si>
  <si>
    <t>609</t>
  </si>
  <si>
    <t>-153243442</t>
  </si>
  <si>
    <t>610</t>
  </si>
  <si>
    <t>-95881986</t>
  </si>
  <si>
    <t>611</t>
  </si>
  <si>
    <t>490008928</t>
  </si>
  <si>
    <t>612</t>
  </si>
  <si>
    <t>434611843</t>
  </si>
  <si>
    <t>613</t>
  </si>
  <si>
    <t>-1214086734</t>
  </si>
  <si>
    <t>614</t>
  </si>
  <si>
    <t>896534334</t>
  </si>
  <si>
    <t>615</t>
  </si>
  <si>
    <t>888167754</t>
  </si>
  <si>
    <t>616</t>
  </si>
  <si>
    <t>-1123801044</t>
  </si>
  <si>
    <t>617</t>
  </si>
  <si>
    <t>365057504</t>
  </si>
  <si>
    <t>618</t>
  </si>
  <si>
    <t>1248588063</t>
  </si>
  <si>
    <t>619</t>
  </si>
  <si>
    <t>-1455375696</t>
  </si>
  <si>
    <t>620</t>
  </si>
  <si>
    <t>-198203519</t>
  </si>
  <si>
    <t>621</t>
  </si>
  <si>
    <t>85019113</t>
  </si>
  <si>
    <t>622</t>
  </si>
  <si>
    <t>767995395.S3</t>
  </si>
  <si>
    <t>Plošina VZT3  Výroba doplnku stavebného atypického o hmotnosti od 20,01 do 300 kg stupňa zložitosti 4</t>
  </si>
  <si>
    <t>618053469</t>
  </si>
  <si>
    <t>623</t>
  </si>
  <si>
    <t>142110002001.S</t>
  </si>
  <si>
    <t>Rúra oceľová bezšvová hladká kruhová d 159 mm, hr. steny 6,0 mm, ozn.11 353.0</t>
  </si>
  <si>
    <t>106917735</t>
  </si>
  <si>
    <t>624</t>
  </si>
  <si>
    <t>133840001104.S</t>
  </si>
  <si>
    <t>Tyč oceľová prierezu UPE 160 mm valcovaná za tepla, ozn. 11 375, podľa EN ISO S235JR</t>
  </si>
  <si>
    <t>1658366232</t>
  </si>
  <si>
    <t>625</t>
  </si>
  <si>
    <t>133880001110.S</t>
  </si>
  <si>
    <t>Oceľový nosník HEA 120, z valcovanej ocele S235JR</t>
  </si>
  <si>
    <t>-1496688162</t>
  </si>
  <si>
    <t>626</t>
  </si>
  <si>
    <t>-350009126</t>
  </si>
  <si>
    <t>627</t>
  </si>
  <si>
    <t>1337558978</t>
  </si>
  <si>
    <t>628</t>
  </si>
  <si>
    <t>-723159327</t>
  </si>
  <si>
    <t>629</t>
  </si>
  <si>
    <t>713738012</t>
  </si>
  <si>
    <t>630</t>
  </si>
  <si>
    <t>-641990728</t>
  </si>
  <si>
    <t>631</t>
  </si>
  <si>
    <t>391787612</t>
  </si>
  <si>
    <t>632</t>
  </si>
  <si>
    <t>527874173</t>
  </si>
  <si>
    <t>633</t>
  </si>
  <si>
    <t>767995395.S4</t>
  </si>
  <si>
    <t>Plošina VZT4  Výroba doplnku stavebného atypického o hmotnosti od 20,01 do 300 kg stupňa zložitosti 4</t>
  </si>
  <si>
    <t>554178230</t>
  </si>
  <si>
    <t>634</t>
  </si>
  <si>
    <t>134840000507.S</t>
  </si>
  <si>
    <t>Tyč oceľová prierezu U 220 mm, ozn. 11 373, podľa EN ISO S235JRG1</t>
  </si>
  <si>
    <t>1890064267</t>
  </si>
  <si>
    <t>635</t>
  </si>
  <si>
    <t>-154765486</t>
  </si>
  <si>
    <t>636</t>
  </si>
  <si>
    <t>134840001006.S</t>
  </si>
  <si>
    <t>Tyč oceľová prierezu IPE 220 mm valcovaná za tepla, ozn. 11 375, podľa EN ISO S235JR</t>
  </si>
  <si>
    <t>-1288383261</t>
  </si>
  <si>
    <t>637</t>
  </si>
  <si>
    <t>340971152</t>
  </si>
  <si>
    <t>638</t>
  </si>
  <si>
    <t>745053655</t>
  </si>
  <si>
    <t>639</t>
  </si>
  <si>
    <t>529545090</t>
  </si>
  <si>
    <t>640</t>
  </si>
  <si>
    <t>1781277049</t>
  </si>
  <si>
    <t>641</t>
  </si>
  <si>
    <t>1010049500</t>
  </si>
  <si>
    <t>642</t>
  </si>
  <si>
    <t>-1583673999</t>
  </si>
  <si>
    <t>643</t>
  </si>
  <si>
    <t>-1274535074</t>
  </si>
  <si>
    <t>644</t>
  </si>
  <si>
    <t>1653574395</t>
  </si>
  <si>
    <t>645</t>
  </si>
  <si>
    <t>1881233050</t>
  </si>
  <si>
    <t>646</t>
  </si>
  <si>
    <t>930488694</t>
  </si>
  <si>
    <t>647</t>
  </si>
  <si>
    <t>2025550634</t>
  </si>
  <si>
    <t>648</t>
  </si>
  <si>
    <t>1528877264</t>
  </si>
  <si>
    <t>649</t>
  </si>
  <si>
    <t>-1854873763</t>
  </si>
  <si>
    <t>650</t>
  </si>
  <si>
    <t>176445589</t>
  </si>
  <si>
    <t>651</t>
  </si>
  <si>
    <t>1946734798</t>
  </si>
  <si>
    <t>652</t>
  </si>
  <si>
    <t>2000154102</t>
  </si>
  <si>
    <t>653</t>
  </si>
  <si>
    <t>2009778966</t>
  </si>
  <si>
    <t>654</t>
  </si>
  <si>
    <t>1976575997</t>
  </si>
  <si>
    <t>655</t>
  </si>
  <si>
    <t>-778184659</t>
  </si>
  <si>
    <t>656</t>
  </si>
  <si>
    <t>-1559798066</t>
  </si>
  <si>
    <t>657</t>
  </si>
  <si>
    <t>-2001263746</t>
  </si>
  <si>
    <t>658</t>
  </si>
  <si>
    <t>-1303530818</t>
  </si>
  <si>
    <t>659</t>
  </si>
  <si>
    <t>767995395.S5</t>
  </si>
  <si>
    <t>Strop nad 1NP  Výroba doplnku stavebného atypického o hmotnosti od 20,01 do 300 kg stupňa zložitosti 4</t>
  </si>
  <si>
    <t>1502648111</t>
  </si>
  <si>
    <t>660</t>
  </si>
  <si>
    <t>134870001150.S</t>
  </si>
  <si>
    <t>Oceľový nosník HEB 200, z valcovanej ocele S235JR</t>
  </si>
  <si>
    <t>-242585319</t>
  </si>
  <si>
    <t>661</t>
  </si>
  <si>
    <t>134870001202.S</t>
  </si>
  <si>
    <t>Oceľový nosník HEB 340, z valcovanej ocele S235JR</t>
  </si>
  <si>
    <t>1590821379</t>
  </si>
  <si>
    <t>662</t>
  </si>
  <si>
    <t>133880001180.S</t>
  </si>
  <si>
    <t>Oceľový nosník HEA 260, z valcovanej ocele S235JR</t>
  </si>
  <si>
    <t>1399689668</t>
  </si>
  <si>
    <t>663</t>
  </si>
  <si>
    <t>133310003700.S</t>
  </si>
  <si>
    <t>Tyč oceľová prierezu L rovnoramenný uholník 100x100x8 mm, ozn. 11 373 podľa EN ISO S235JRG1</t>
  </si>
  <si>
    <t>-106035461</t>
  </si>
  <si>
    <t>664</t>
  </si>
  <si>
    <t>-73969341</t>
  </si>
  <si>
    <t>665</t>
  </si>
  <si>
    <t>512470500</t>
  </si>
  <si>
    <t>666</t>
  </si>
  <si>
    <t>-819887323</t>
  </si>
  <si>
    <t>667</t>
  </si>
  <si>
    <t>344724549</t>
  </si>
  <si>
    <t>668</t>
  </si>
  <si>
    <t>767995395.S6</t>
  </si>
  <si>
    <t>Zosilnenie nosníkov 1NP  Výroba doplnku stavebného atypického o hmotnosti od 20,01 do 300 kg stupňa zložitosti 4</t>
  </si>
  <si>
    <t>2067522514</t>
  </si>
  <si>
    <t>669</t>
  </si>
  <si>
    <t>134870001204.S</t>
  </si>
  <si>
    <t>Oceľový nosník HEB 400, z valcovanej ocele S235JR</t>
  </si>
  <si>
    <t>476675699</t>
  </si>
  <si>
    <t>670</t>
  </si>
  <si>
    <t>134870001170.S</t>
  </si>
  <si>
    <t>Oceľový nosník HEB 240, z valcovanej ocele S235JR</t>
  </si>
  <si>
    <t>1890928063</t>
  </si>
  <si>
    <t>671</t>
  </si>
  <si>
    <t>133840000900.S</t>
  </si>
  <si>
    <t>Tyč oceľová prierezu U 100 mm valcovaná za tepla, ozn. 11 375, podľa EN ISO S235JR</t>
  </si>
  <si>
    <t>2048165303</t>
  </si>
  <si>
    <t>672</t>
  </si>
  <si>
    <t>410057252</t>
  </si>
  <si>
    <t>673</t>
  </si>
  <si>
    <t>1900485863</t>
  </si>
  <si>
    <t>674</t>
  </si>
  <si>
    <t>528351848</t>
  </si>
  <si>
    <t>675</t>
  </si>
  <si>
    <t>136110024400.S</t>
  </si>
  <si>
    <t>Plech oceľový hrubý hr. 20 mm, ozn. 11 373.0, podľa EN S235JRG1</t>
  </si>
  <si>
    <t>330401537</t>
  </si>
  <si>
    <t>676</t>
  </si>
  <si>
    <t>-1085214791</t>
  </si>
  <si>
    <t>677</t>
  </si>
  <si>
    <t>309020017303.S</t>
  </si>
  <si>
    <t>Skrutka presná 24x100 mm sústružená</t>
  </si>
  <si>
    <t>164981222</t>
  </si>
  <si>
    <t>678</t>
  </si>
  <si>
    <t>-159057874</t>
  </si>
  <si>
    <t>679</t>
  </si>
  <si>
    <t>311110004600.S</t>
  </si>
  <si>
    <t>Matica presná šesťhranná trieda 5 sústružená M 24 mm</t>
  </si>
  <si>
    <t>-1534408999</t>
  </si>
  <si>
    <t>680</t>
  </si>
  <si>
    <t>-1583037848</t>
  </si>
  <si>
    <t>681</t>
  </si>
  <si>
    <t>311210006300.S</t>
  </si>
  <si>
    <t>Podložka hrubá otvor d 26 mm, oceľ pozinkovaná</t>
  </si>
  <si>
    <t>2057378615</t>
  </si>
  <si>
    <t>682</t>
  </si>
  <si>
    <t>359682510</t>
  </si>
  <si>
    <t>683</t>
  </si>
  <si>
    <t>767995395.S7</t>
  </si>
  <si>
    <t>Pomocná OK  Výroba doplnku stavebného atypického o hmotnosti od 20,01 do 300 kg stupňa zložitosti 4</t>
  </si>
  <si>
    <t>-2015162521</t>
  </si>
  <si>
    <t>684</t>
  </si>
  <si>
    <t>145640001005.S</t>
  </si>
  <si>
    <t>Profil oceľový 70x5 mm 1x ťahaný tenkostenný uzavretý štvorcový</t>
  </si>
  <si>
    <t>-1987982059</t>
  </si>
  <si>
    <t>685</t>
  </si>
  <si>
    <t>145640001006.S</t>
  </si>
  <si>
    <t>Profil oceľový 80x4 mm 1x ťahaný tenkostenný uzavretý štvorcový</t>
  </si>
  <si>
    <t>-1475394226</t>
  </si>
  <si>
    <t>686</t>
  </si>
  <si>
    <t>-288549179</t>
  </si>
  <si>
    <t>687</t>
  </si>
  <si>
    <t>-1712456442</t>
  </si>
  <si>
    <t>688</t>
  </si>
  <si>
    <t>145620001503.S</t>
  </si>
  <si>
    <t>Profil oceľový 100x80x5 mm 1x ťahaný tenkostenný uzavretý obdĺžnikový</t>
  </si>
  <si>
    <t>-993333940</t>
  </si>
  <si>
    <t>689</t>
  </si>
  <si>
    <t>-1756297460</t>
  </si>
  <si>
    <t>690</t>
  </si>
  <si>
    <t>998767202.S</t>
  </si>
  <si>
    <t>Presun hmôt pre kovové stavebné doplnkové konštrukcie v objektoch výšky nad 6 do 12 m</t>
  </si>
  <si>
    <t>-1717406157</t>
  </si>
  <si>
    <t>771</t>
  </si>
  <si>
    <t>Podlahy z dlaždíc</t>
  </si>
  <si>
    <t>691</t>
  </si>
  <si>
    <t>771541215.S</t>
  </si>
  <si>
    <t xml:space="preserve">Montáž podláh z dlaždíc gres kladených do tmelu flexibil. mrazuvzdorného </t>
  </si>
  <si>
    <t>-951221720</t>
  </si>
  <si>
    <t>692</t>
  </si>
  <si>
    <t>597740001911.S</t>
  </si>
  <si>
    <t>Pi05 Dlaždice gres, trieda protišmykovosti R10, hr. 10mm</t>
  </si>
  <si>
    <t>1974562203</t>
  </si>
  <si>
    <t>693</t>
  </si>
  <si>
    <t>597740001912.S</t>
  </si>
  <si>
    <t>Pi06 Dlaždice gres, trieda protišmykovosti R10, hr. 10mm</t>
  </si>
  <si>
    <t>-1739922380</t>
  </si>
  <si>
    <t>694</t>
  </si>
  <si>
    <t>597740001913.S</t>
  </si>
  <si>
    <t>Pi07 Dlaždice gres, trieda protišmykovosti R10, hr. 10mm</t>
  </si>
  <si>
    <t>805890110</t>
  </si>
  <si>
    <t>695</t>
  </si>
  <si>
    <t>998771202.S</t>
  </si>
  <si>
    <t>Presun hmôt pre podlahy z dlaždíc v objektoch výšky nad 6 do 12 m</t>
  </si>
  <si>
    <t>-295044297</t>
  </si>
  <si>
    <t>696</t>
  </si>
  <si>
    <t>776220110.S</t>
  </si>
  <si>
    <t>Lepenie povlakových podláh PVC homogénne alebo heterogénne na schodiskových stupňoch na stupnice rovné</t>
  </si>
  <si>
    <t>-1851958565</t>
  </si>
  <si>
    <t>697</t>
  </si>
  <si>
    <t>776220200.S</t>
  </si>
  <si>
    <t>Lepenie povlakových podláh PVC homogénne alebo heterogénne na schodiskových stupňoch na podstupnice</t>
  </si>
  <si>
    <t>908186420</t>
  </si>
  <si>
    <t>698</t>
  </si>
  <si>
    <t>284110003007</t>
  </si>
  <si>
    <t>Pi12 Podlaha PVC homogénna , hrúbka 2 mm, trieda záťaže 34/43, najvyššia trieda, použité prírodné plastifikátory, nízka abrazívnosť, samoobnoviteľný PUR povrch, 2800g/m2, bez ftalátov, VOC=max 10 mikrogram/m3</t>
  </si>
  <si>
    <t>140633222</t>
  </si>
  <si>
    <t>699</t>
  </si>
  <si>
    <t>776420011.S</t>
  </si>
  <si>
    <t>Lepenie podlahových soklov z PVC vytiahnutím</t>
  </si>
  <si>
    <t>676249515</t>
  </si>
  <si>
    <t>700</t>
  </si>
  <si>
    <t>697410003800.S</t>
  </si>
  <si>
    <t>Podlahová lišta</t>
  </si>
  <si>
    <t>537067339</t>
  </si>
  <si>
    <t>701</t>
  </si>
  <si>
    <t>776520005.S</t>
  </si>
  <si>
    <t>Položenie elastického športového povrchu hrúbky nad 9 mm</t>
  </si>
  <si>
    <t>1670459147</t>
  </si>
  <si>
    <t>702</t>
  </si>
  <si>
    <t>284170002300.S</t>
  </si>
  <si>
    <t>Športový povrch PVC heterogénny, hrúbka 20mm</t>
  </si>
  <si>
    <t>2068333785</t>
  </si>
  <si>
    <t>703</t>
  </si>
  <si>
    <t>776521100.S</t>
  </si>
  <si>
    <t>Lepenie povlakových podláh z PVC homogénnych pásov</t>
  </si>
  <si>
    <t>-1708832685</t>
  </si>
  <si>
    <t>704</t>
  </si>
  <si>
    <t>284110003002</t>
  </si>
  <si>
    <t>Pi01a Podlaha PVC homogénna , hrúbka 2 mm, trieda záťaže 34/43, najvyššia trieda, použité prírodné plastifikátory, nízka abrazívnosť, samoobnoviteľný PUR povrch, 2800g/m2,  bez ftalátov, VOC=max 10 mikrogram/m3</t>
  </si>
  <si>
    <t>1123619487</t>
  </si>
  <si>
    <t>705</t>
  </si>
  <si>
    <t>284110003003</t>
  </si>
  <si>
    <t>Pi01b Podlaha PVC homogénna , hrúbka 2 mm, trieda záťaže 34/43, najvyššia trieda, použité prírodné plastifikátory, nízka abrazívnosť, samoobnoviteľný PUR povrch, 2800g/m2, bez ftalátov, VOC=max 10 mikrogram/m3</t>
  </si>
  <si>
    <t>1672323036</t>
  </si>
  <si>
    <t>706</t>
  </si>
  <si>
    <t>284110003004</t>
  </si>
  <si>
    <t>Pi02 Podlaha PVC homogénna , hrúbka 2 mm, trieda záťaže 34/43, najvyššia trieda, použité prírodné plastifikátory, nízka abrazívnosť, samoobnoviteľný PUR povrch, 2800g/m2, bez ftalátov, VOC=max 10 mikrogram/m3</t>
  </si>
  <si>
    <t>1579315600</t>
  </si>
  <si>
    <t>707</t>
  </si>
  <si>
    <t>284110003005</t>
  </si>
  <si>
    <t>Pi03 Podlaha PVC homogénna , hrúbka 2 mm, trieda záťaže 34/43, najvyššia trieda, použité prírodné plastifikátory, nízka abrazívnosť, samoobnoviteľný PUR povrch, 2800g/m2, bez ftalátov, VOC=max 10 mikrogram/m3</t>
  </si>
  <si>
    <t>-1266698317</t>
  </si>
  <si>
    <t>708</t>
  </si>
  <si>
    <t>284110003006</t>
  </si>
  <si>
    <t>Pi11 Podlaha PVC homogénna , hrúbka 2 mm, trieda záťaže 34/43, najvyššia trieda, použité prírodné plastifikátory, nízka abrazívnosť, samoobnoviteľný PUR povrch, 2800g/m2, bez ftalátov, VOC=max 10 mikrogram/m3</t>
  </si>
  <si>
    <t>2036667943</t>
  </si>
  <si>
    <t>709</t>
  </si>
  <si>
    <t>311736144</t>
  </si>
  <si>
    <t>710</t>
  </si>
  <si>
    <t>998776202.S</t>
  </si>
  <si>
    <t>Presun hmôt pre podlahy povlakové v objektoch výšky nad 6 do 12 m</t>
  </si>
  <si>
    <t>-623624983</t>
  </si>
  <si>
    <t>777</t>
  </si>
  <si>
    <t>Podlahy syntetické</t>
  </si>
  <si>
    <t>777511001.S1</t>
  </si>
  <si>
    <t>Pi09 Epoxidová dvojzložková samonivelačná stierka hr. 2 mm, penetrácia, 1x náter s kremičitým pieskom</t>
  </si>
  <si>
    <t>255646357</t>
  </si>
  <si>
    <t>777511001.S2</t>
  </si>
  <si>
    <t>Pi10 Epoxidová dvojzložková samonivelačná stierka hr. 2 mm, penetrácia, 1x náter s kremičitým pieskom</t>
  </si>
  <si>
    <t>1876756039</t>
  </si>
  <si>
    <t>777511032.S1</t>
  </si>
  <si>
    <t>Pi04 Epoxidová stierka hr. 2 mm, elektrostaticky vodivá, 2x penetrácia, 1x stierka, zemniaca sada, napjenie na uzemňovaciu sústavu</t>
  </si>
  <si>
    <t>2117971022</t>
  </si>
  <si>
    <t>777990010.S</t>
  </si>
  <si>
    <t>Hliníková ukončovacia lišta - lepená</t>
  </si>
  <si>
    <t>1171655720</t>
  </si>
  <si>
    <t>715</t>
  </si>
  <si>
    <t>998777202.S</t>
  </si>
  <si>
    <t>Presun hmôt pre podlahy syntetické v objektoch výšky nad 6 do 12 m</t>
  </si>
  <si>
    <t>571946359</t>
  </si>
  <si>
    <t>781</t>
  </si>
  <si>
    <t>Obklady</t>
  </si>
  <si>
    <t>716</t>
  </si>
  <si>
    <t>781445268.S</t>
  </si>
  <si>
    <t>Montáž obkladov vnútor. stien z obkladačiek kladených do tmelu flexibilného v obmedzenom priestorem</t>
  </si>
  <si>
    <t>281178344</t>
  </si>
  <si>
    <t>717</t>
  </si>
  <si>
    <t>597620000702.S</t>
  </si>
  <si>
    <t>Obklad keramický</t>
  </si>
  <si>
    <t>1039444333</t>
  </si>
  <si>
    <t>718</t>
  </si>
  <si>
    <t>781491111.S</t>
  </si>
  <si>
    <t>Montáž plastových profilov pre obklad do tmelu - roh steny</t>
  </si>
  <si>
    <t>2097534280</t>
  </si>
  <si>
    <t>719</t>
  </si>
  <si>
    <t>283410018260.S</t>
  </si>
  <si>
    <t>Profil ukončovací oblý uzavretý s nosom na vonkajší roh pre hr. dlaždíc 10 mm, PVC</t>
  </si>
  <si>
    <t>956734233</t>
  </si>
  <si>
    <t>720</t>
  </si>
  <si>
    <t>781491113.S</t>
  </si>
  <si>
    <t>Montáž plastových profilov pre obklad do tmelu - dilatácia</t>
  </si>
  <si>
    <t>-769778121</t>
  </si>
  <si>
    <t>721</t>
  </si>
  <si>
    <t>283410018525</t>
  </si>
  <si>
    <t>OV03 Profil dilatačný do podlahy, š. 25-30mm, Al držiak</t>
  </si>
  <si>
    <t>-1779887490</t>
  </si>
  <si>
    <t>781731030.S</t>
  </si>
  <si>
    <t>Montáž obkladov vonk. stien z obkladačiek tehlových kladených do malty veľ. 290 x 65 mm</t>
  </si>
  <si>
    <t>-680072211</t>
  </si>
  <si>
    <t>723</t>
  </si>
  <si>
    <t>596360000100.S</t>
  </si>
  <si>
    <t>Obkladový pásik tehlový, rozmer 210x65x23 mm, rovný</t>
  </si>
  <si>
    <t>1966803724</t>
  </si>
  <si>
    <t>998781202.S</t>
  </si>
  <si>
    <t>Presun hmôt pre obklady keramické v objektoch výšky nad 6 do 12 m</t>
  </si>
  <si>
    <t>-1135770107</t>
  </si>
  <si>
    <t>783</t>
  </si>
  <si>
    <t>Nátery</t>
  </si>
  <si>
    <t>783180165.S</t>
  </si>
  <si>
    <t>Nátery oceľových konštrukcií protipožiarne vypeňovacie stredných B a plnostenných D, hr. 600 µm</t>
  </si>
  <si>
    <t>-1292708478</t>
  </si>
  <si>
    <t>726</t>
  </si>
  <si>
    <t>783222100.S</t>
  </si>
  <si>
    <t>Nátery kov.stav.doplnk.konštr. syntetické farby šedej na vzduchu schnúce dvojnásobné - 70µm</t>
  </si>
  <si>
    <t>1981152008</t>
  </si>
  <si>
    <t>727</t>
  </si>
  <si>
    <t>783225600.S</t>
  </si>
  <si>
    <t>Nátery kov.stav.doplnk.konštr. syntetické na vzduchu schnúce 2x emailovaním - 70µm</t>
  </si>
  <si>
    <t>-1326621509</t>
  </si>
  <si>
    <t>784</t>
  </si>
  <si>
    <t>Maľby</t>
  </si>
  <si>
    <t>728</t>
  </si>
  <si>
    <t>784410100.S</t>
  </si>
  <si>
    <t>Penetrovanie jednonásobné jemnozrnných podkladov výšky do 3,80 m</t>
  </si>
  <si>
    <t>-581737081</t>
  </si>
  <si>
    <t>729</t>
  </si>
  <si>
    <t>784418011.S</t>
  </si>
  <si>
    <t>Zakrývanie otvorov, podláh a zariadení fóliou v miestnostiach alebo na schodisku</t>
  </si>
  <si>
    <t>805269542</t>
  </si>
  <si>
    <t>730</t>
  </si>
  <si>
    <t>784418012.S</t>
  </si>
  <si>
    <t>Zakrývanie podláh a zariadení papierom v miestnostiach alebo na schodisku</t>
  </si>
  <si>
    <t>-337883610</t>
  </si>
  <si>
    <t>784452272.S</t>
  </si>
  <si>
    <t>Maľby z maliarskych zmesí na vodnej báze, ručne nanášané dvojnásobné základné na podklad jemnozrnný výšky nad 3,80 m</t>
  </si>
  <si>
    <t>255495060</t>
  </si>
  <si>
    <t>787</t>
  </si>
  <si>
    <t>Zasklievanie</t>
  </si>
  <si>
    <t>78718531OV11</t>
  </si>
  <si>
    <t>OV11 Lepenie zrkadla na SDK stenu</t>
  </si>
  <si>
    <t>1080921618</t>
  </si>
  <si>
    <t>63465000010OV11</t>
  </si>
  <si>
    <t>Zrkadlo hr. 6mm, brúsená hrana</t>
  </si>
  <si>
    <t>-1312708703</t>
  </si>
  <si>
    <t>998787202.S</t>
  </si>
  <si>
    <t>Presun hmôt pre zasklievanie v objektoch výšky nad 6 do 12 m</t>
  </si>
  <si>
    <t>1958707148</t>
  </si>
  <si>
    <t>25-M</t>
  </si>
  <si>
    <t>Povrchová úprava strojov a zariadení</t>
  </si>
  <si>
    <t>250020001.S</t>
  </si>
  <si>
    <t>Čistenie oceľovou kefou pred povrchovou úpravou (stupeň očistenia Cr 3) technolog. konštrukcie tr.II.</t>
  </si>
  <si>
    <t>-173192303</t>
  </si>
  <si>
    <t>736</t>
  </si>
  <si>
    <t>250020011.S</t>
  </si>
  <si>
    <t>Oklepanie pred povrchovou úpravou, technolog. konštrukcie tr. II.</t>
  </si>
  <si>
    <t>-1365144802</t>
  </si>
  <si>
    <t>737</t>
  </si>
  <si>
    <t>250020031.S</t>
  </si>
  <si>
    <t>Čistenie odhrdzovačom pred povrchovou úpravou technolog. konštrukcie tr. II.</t>
  </si>
  <si>
    <t>-2098105076</t>
  </si>
  <si>
    <t>738</t>
  </si>
  <si>
    <t>250020051.S</t>
  </si>
  <si>
    <t>Oprašovanie pred povrchovou úpravou technolog. konštrukcie tr. II.</t>
  </si>
  <si>
    <t>952110191</t>
  </si>
  <si>
    <t>739</t>
  </si>
  <si>
    <t>250020071.S</t>
  </si>
  <si>
    <t>Odmasťovanie pred povrchovou úpravou technolog. konštrukcie tr. II.</t>
  </si>
  <si>
    <t>1254846189</t>
  </si>
  <si>
    <t>740</t>
  </si>
  <si>
    <t>250040101.S</t>
  </si>
  <si>
    <t>Metalizácia zinkom /Zn/ 100 mikrometrov tr.I. spotreba kovu 1.85 kg/m2, výška do 1,9 m</t>
  </si>
  <si>
    <t>2016359994</t>
  </si>
  <si>
    <t>743</t>
  </si>
  <si>
    <t>330030009.S2</t>
  </si>
  <si>
    <t>D+M osobný výťah Schindler Replace - 3000 Plus 900kg, 3stanice, rýchlosť 1,0m/s, slebo výrobok s rovnakými technickými vlastnosťami</t>
  </si>
  <si>
    <t>-1920232931</t>
  </si>
  <si>
    <t>46-M</t>
  </si>
  <si>
    <t>Zemné práce vykonávané pri externých montážnych prácach</t>
  </si>
  <si>
    <t>741</t>
  </si>
  <si>
    <t>460510032.S</t>
  </si>
  <si>
    <t>Úplné zriadenie a osadenie káblového priestupu z polypropylénových rúr do D 160/9,1 bez zemných prác</t>
  </si>
  <si>
    <t>-926183201</t>
  </si>
  <si>
    <t>742</t>
  </si>
  <si>
    <t>286130073901</t>
  </si>
  <si>
    <t xml:space="preserve">OV12 Chránička dvojplášťová korugovaná FXKVR, DN 160, HDPE, </t>
  </si>
  <si>
    <t>-1729626776</t>
  </si>
  <si>
    <t>SO22_SO34a - Inštitút vzdelávania zboru väzenskej a justičnej stráže - ZTI</t>
  </si>
  <si>
    <t xml:space="preserve">    8 - Rúrové vedenie</t>
  </si>
  <si>
    <t xml:space="preserve">    721 - Zdravotechnika - vnútorná kanalizácia</t>
  </si>
  <si>
    <t xml:space="preserve">    727 - Špeciálne rozvody</t>
  </si>
  <si>
    <t xml:space="preserve">    732 - Ústredné kúrenie - strojovne</t>
  </si>
  <si>
    <t xml:space="preserve">    734 - Ústredné kúrenie - armatúry</t>
  </si>
  <si>
    <t xml:space="preserve">    23-M - Montáže potrubia</t>
  </si>
  <si>
    <t>119001801.S</t>
  </si>
  <si>
    <t>Ochranné zábradlie okolo výkopu, drevené výšky 1,10 m dvojtyčové</t>
  </si>
  <si>
    <t>-1315815654</t>
  </si>
  <si>
    <t>120001101.S</t>
  </si>
  <si>
    <t>Príplatok k cenám výkopov za sťaženie výkopu v blízkosti podzemného vedenia</t>
  </si>
  <si>
    <t>-708152943</t>
  </si>
  <si>
    <t>131201101.S</t>
  </si>
  <si>
    <t>Výkop nezapaženej jamy v hornine 3, do 100 m3</t>
  </si>
  <si>
    <t>-494556766</t>
  </si>
  <si>
    <t>131201109.S</t>
  </si>
  <si>
    <t>Hĺbenie nezapažených jám a zárezov. Príplatok za lepivosť horniny 3</t>
  </si>
  <si>
    <t>708262578</t>
  </si>
  <si>
    <t>132201202.S</t>
  </si>
  <si>
    <t>Výkop ryhy šírky 600-2000mm horn.3 od 100 do 1000 m3</t>
  </si>
  <si>
    <t>-527886759</t>
  </si>
  <si>
    <t>132201209.S</t>
  </si>
  <si>
    <t>Príplatok k cenám za lepivosť pri hĺbení rýh š. nad 600 do 2 000 mm zapaž. i nezapažených, s urovnaním dna v hornine 3</t>
  </si>
  <si>
    <t>-1678686183</t>
  </si>
  <si>
    <t>132201401.S</t>
  </si>
  <si>
    <t>Hĺbený výkop pod základmi s odhodením výkopku na vzdialenosť 3 m alebo naložením v hornine 3</t>
  </si>
  <si>
    <t>-2136167088</t>
  </si>
  <si>
    <t>151201101.S</t>
  </si>
  <si>
    <t>Paženie rýh pre podzemné vedenie, záťažné hĺbky do 2 m</t>
  </si>
  <si>
    <t>-2032086451</t>
  </si>
  <si>
    <t>151201111.S</t>
  </si>
  <si>
    <t>Odstránenie paženia rýh pre podzemné vedenie, záťažné hĺbky do 2 m</t>
  </si>
  <si>
    <t>1523908654</t>
  </si>
  <si>
    <t>162301101.S</t>
  </si>
  <si>
    <t>Vodorovné premiestnenie výkopku po spevnenej ceste z horniny tr.1-4, do 100 m3 na vzdialenosť do 500 m</t>
  </si>
  <si>
    <t>-176302321</t>
  </si>
  <si>
    <t>162301121.S</t>
  </si>
  <si>
    <t>Vodorovné premiestnenie výkopku po spevnenej ceste z horniny tr.1-4, nad 100 do 1000 m3 na vzdialenosť nad 50 do 500 m</t>
  </si>
  <si>
    <t>-911081278</t>
  </si>
  <si>
    <t>162501105.S</t>
  </si>
  <si>
    <t>Vodorovné premiestnenie výkopku po spevnenej ceste z horniny tr.1-4, do 100 m3,do 15km na riadenú skladku</t>
  </si>
  <si>
    <t>1886226807</t>
  </si>
  <si>
    <t>-189061571</t>
  </si>
  <si>
    <t>167101102.S</t>
  </si>
  <si>
    <t>Nakladanie neuľahnutého výkopku z hornín tr.1-4 nad 100 do 1000 m3</t>
  </si>
  <si>
    <t>1145315458</t>
  </si>
  <si>
    <t>171201201.S</t>
  </si>
  <si>
    <t>Uloženie sypaniny na skládky do 100 m3</t>
  </si>
  <si>
    <t>-746985363</t>
  </si>
  <si>
    <t>171201202.S</t>
  </si>
  <si>
    <t>Uloženie sypaniny na skládky nad 100 do 1000 m3</t>
  </si>
  <si>
    <t>1194679909</t>
  </si>
  <si>
    <t>-1054456211</t>
  </si>
  <si>
    <t>174101002.S</t>
  </si>
  <si>
    <t>Zásyp sypaninou so zhutnením jám, šachiet, rýh, zárezov alebo okolo objektov nad 100 do 1000 m3</t>
  </si>
  <si>
    <t>-1006614865</t>
  </si>
  <si>
    <t>175101101.S</t>
  </si>
  <si>
    <t>Obsyp potrubia sypaninou z vhodných hornín 1 až 4 bez prehodenia sypaniny</t>
  </si>
  <si>
    <t>57762880</t>
  </si>
  <si>
    <t>583310000300.S</t>
  </si>
  <si>
    <t>Kamenivo ťažené drobné frakcia 0-2 mm</t>
  </si>
  <si>
    <t>1774431595</t>
  </si>
  <si>
    <t>181101102.S</t>
  </si>
  <si>
    <t>Úprava pláne v zárezoch v hornine 1-4 so zhutnením</t>
  </si>
  <si>
    <t>1984869226</t>
  </si>
  <si>
    <t>279100180.S</t>
  </si>
  <si>
    <t>Prestup v základoch z vláknocem. rúr, DN 150, potrubie vonk.pr. 78-111 mm - pozinkovaná tesniaca sada - dvojitá (bez rúrky)</t>
  </si>
  <si>
    <t>-692395108</t>
  </si>
  <si>
    <t>279100204.S</t>
  </si>
  <si>
    <t>Prestup v základoch z vláknocem. rúr, DN 200, potrubie vonk.pr. 108-141 mm - pozinkovaná tesniaca sada - dvojitá (bez rúrky)</t>
  </si>
  <si>
    <t>1048277950</t>
  </si>
  <si>
    <t>279100216.S</t>
  </si>
  <si>
    <t>Prestup v základoch z vláknocem. rúr, DN 250, potrubie vonk.pr. 157-170 mm - pozinkovaná tesniaca sada - dvojitá (bez rúrky)</t>
  </si>
  <si>
    <t>-606069719</t>
  </si>
  <si>
    <t>451541111.S</t>
  </si>
  <si>
    <t>Lôžko pod potrubie, stoky a drobné objekty, v otvorenom výkope zo štrkodrvy 0-63 mm</t>
  </si>
  <si>
    <t>-1270217681</t>
  </si>
  <si>
    <t>451572111.S</t>
  </si>
  <si>
    <t>Lôžko pod potrubie, stoky a drobné objekty, v otvorenom výkope z kameniva drobného ťaženého 0-4 mm</t>
  </si>
  <si>
    <t>-1215473244</t>
  </si>
  <si>
    <t>451573111.S</t>
  </si>
  <si>
    <t xml:space="preserve">Lôžko pod potrubie, stoky a drobné objekty, v otvorenom výkope z piesku </t>
  </si>
  <si>
    <t>-1992878453</t>
  </si>
  <si>
    <t>452311146.S</t>
  </si>
  <si>
    <t>Dosky, bloky, sedlá z betónu v otvorenom výkope tr. C 20/25</t>
  </si>
  <si>
    <t>1623180534</t>
  </si>
  <si>
    <t>452351101.S</t>
  </si>
  <si>
    <t>Debnenie v otvorenom výkope dosiek, sedlových lôžok a blokov pod potrubie,stoky a drobné objekty</t>
  </si>
  <si>
    <t>546258135</t>
  </si>
  <si>
    <t>Rúrové vedenie</t>
  </si>
  <si>
    <t>871251178.S</t>
  </si>
  <si>
    <t>Montáž vodovodného RC potrubia z PE 100 RC SDR11 zváraného natupo D 90x8,2 mm</t>
  </si>
  <si>
    <t>2019461637</t>
  </si>
  <si>
    <t>286130018300.S</t>
  </si>
  <si>
    <t>Rúra dvojvrstvová na pitnú vodu SDR11, 90x8,2x12 m, materiál: PE 100 RC</t>
  </si>
  <si>
    <t>367512918</t>
  </si>
  <si>
    <t>871266016.S</t>
  </si>
  <si>
    <t>Montáž kanalizačného PVC-U potrubia hladkého plnostenného DN 110</t>
  </si>
  <si>
    <t>2070773373</t>
  </si>
  <si>
    <t>286110002300.S</t>
  </si>
  <si>
    <t>Rúra PVC-U hladký, kanalizačný, gravitačný systém Dxr 100x3,2 mm, dĺ. 6 m, SN8 - plnostenná</t>
  </si>
  <si>
    <t>1467281850</t>
  </si>
  <si>
    <t>871276002.S</t>
  </si>
  <si>
    <t>Montáž kanalizačného PVC-U potrubia hladkého viacvrstvového DN 125</t>
  </si>
  <si>
    <t>2099562823</t>
  </si>
  <si>
    <t>2861100027030.S</t>
  </si>
  <si>
    <t>Rúra PVC-U hladký, kanalizačný, gravitačný systém Dxr 125x4,7 mm dĺ. 6 m, SN8 - plnostenná</t>
  </si>
  <si>
    <t>-1390690010</t>
  </si>
  <si>
    <t>871326026.S</t>
  </si>
  <si>
    <t>Montáž kanalizačného PVC-U potrubia hladkého plnostenného DN 150</t>
  </si>
  <si>
    <t>-1092569179</t>
  </si>
  <si>
    <t>286110004900.S</t>
  </si>
  <si>
    <t>Rúra PVC-U hladký, kanalizačný, gravitačný systém D 160 mm, dĺ. 6 m, SN12 - plnostenná</t>
  </si>
  <si>
    <t>2031515291</t>
  </si>
  <si>
    <t>877251010.S</t>
  </si>
  <si>
    <t>Montáž tvarovky vodovodného potrubia z PE 100 zváranej natupo D 90 mm</t>
  </si>
  <si>
    <t>-25117817</t>
  </si>
  <si>
    <t>286530020600.S</t>
  </si>
  <si>
    <t>Koleno 90° na tupo PE 100, na vodu, plyn a kanalizáciu, SDR 11 D 90 mm</t>
  </si>
  <si>
    <t>-340062416</t>
  </si>
  <si>
    <t>286530153900.S</t>
  </si>
  <si>
    <t>Elektrotvarovka lemový nákružok s integrovanou prírubou PE 100 SDR 11 D/DN 90/80</t>
  </si>
  <si>
    <t>917975313</t>
  </si>
  <si>
    <t>877266000.S</t>
  </si>
  <si>
    <t>Montáž kanalizačného PVC-U kolena DN 110</t>
  </si>
  <si>
    <t>-458602617</t>
  </si>
  <si>
    <t>286510003400.S</t>
  </si>
  <si>
    <t>Koleno PVC-U, DN 110x, 45° pre hladký, kanalizačný, gravitačný systém</t>
  </si>
  <si>
    <t>-327035482</t>
  </si>
  <si>
    <t>877266024.S</t>
  </si>
  <si>
    <t>Montáž kanalizačnej PVC-U odbočky DN 100</t>
  </si>
  <si>
    <t>-1634014321</t>
  </si>
  <si>
    <t>286510013100</t>
  </si>
  <si>
    <t xml:space="preserve">Odbočka 45° PVC-U, DN 110/110 hladká pre gravitačnú kanalizáciu KG potrubia, </t>
  </si>
  <si>
    <t>1656166093</t>
  </si>
  <si>
    <t>877266096.S</t>
  </si>
  <si>
    <t>Montáž kanalizačnej PVC-U presuvky DN 100</t>
  </si>
  <si>
    <t>1900628150</t>
  </si>
  <si>
    <t>286510009602</t>
  </si>
  <si>
    <t>Prestupová tvarovk GEROTOP KG 2000 s110, alebo výrobok s rovnakými technickými vlastnosťami</t>
  </si>
  <si>
    <t>-855397165</t>
  </si>
  <si>
    <t>877267203.S</t>
  </si>
  <si>
    <t>Montáž kanalizačného PVC-U čistiaceho kusu DN 125</t>
  </si>
  <si>
    <t>-1731763229</t>
  </si>
  <si>
    <t>286520042400.S</t>
  </si>
  <si>
    <t>Čistiaci kus PVC, DN 125 pre hladký, kanalizačný, gravitačný systém</t>
  </si>
  <si>
    <t>1647297050</t>
  </si>
  <si>
    <t>877276002.S</t>
  </si>
  <si>
    <t>Montáž kanalizačného PVC-U kolena DN 125</t>
  </si>
  <si>
    <t>180896673</t>
  </si>
  <si>
    <t>286510003800.S</t>
  </si>
  <si>
    <t>Koleno PVC-U, DN 125x, 45° pre pre hladký, kanalizačný, gravitačný systém</t>
  </si>
  <si>
    <t>914770923</t>
  </si>
  <si>
    <t>877276026.S</t>
  </si>
  <si>
    <t>Montáž kanalizačnej PVC-U odbočky DN 125</t>
  </si>
  <si>
    <t>-1935667973</t>
  </si>
  <si>
    <t>286510013200.S</t>
  </si>
  <si>
    <t>Odbočka 45° PVC, DN 125/110 pre hladký, kanalizačný, gravitačný systém</t>
  </si>
  <si>
    <t>219720754</t>
  </si>
  <si>
    <t>877276048.S</t>
  </si>
  <si>
    <t>Montáž kanalizačnej PVC-U redukcie DN 125/100</t>
  </si>
  <si>
    <t>1157653884</t>
  </si>
  <si>
    <t>286510007900.S</t>
  </si>
  <si>
    <t>Redukcia PVC-U DN 125/110 pre hladký, kanalizačný, gravitačný systém</t>
  </si>
  <si>
    <t>1855709201</t>
  </si>
  <si>
    <t>877276098.S</t>
  </si>
  <si>
    <t>Montáž kanalizačnej PVC-U presuvky DN 125</t>
  </si>
  <si>
    <t>975696703</t>
  </si>
  <si>
    <t>286510009705.S</t>
  </si>
  <si>
    <t>Prestupová tvarovka GEROTOP KG 2000 d125, alebo výrobok s rovnakými technickými vlastnosťami</t>
  </si>
  <si>
    <t>-64044563</t>
  </si>
  <si>
    <t>877326004.S</t>
  </si>
  <si>
    <t>Montáž kanalizačného PVC-U kolena DN 150</t>
  </si>
  <si>
    <t>148697429</t>
  </si>
  <si>
    <t>286510004400.S</t>
  </si>
  <si>
    <t>Koleno PVC-U, DN 160x, 45° pre hladký, kanalizačný, gravitačný systém</t>
  </si>
  <si>
    <t>2032920169</t>
  </si>
  <si>
    <t>877326028.S</t>
  </si>
  <si>
    <t>Montáž kanalizačnej PVC-U odbočky DN 150</t>
  </si>
  <si>
    <t>376574316</t>
  </si>
  <si>
    <t>286510013500.S</t>
  </si>
  <si>
    <t>Odbočka 45° PVC, DN 160/125 pre hladký, kanalizačný, gravitačný systém</t>
  </si>
  <si>
    <t>-1875312536</t>
  </si>
  <si>
    <t>286510013600.S</t>
  </si>
  <si>
    <t>Odbočka 45° PVC, DN 160/160 pre hladký, kanalizačný, gravitačný systém</t>
  </si>
  <si>
    <t>149285424</t>
  </si>
  <si>
    <t>877326050.S</t>
  </si>
  <si>
    <t>Montáž kanalizačnej PVC-U redukcie DN 150/100</t>
  </si>
  <si>
    <t>-104484929</t>
  </si>
  <si>
    <t>286520010100.S</t>
  </si>
  <si>
    <t>Redukcia PVC-U DN 150/100 pre hladký, kanalizačný, gravitačný systém</t>
  </si>
  <si>
    <t>-2119019159</t>
  </si>
  <si>
    <t>877326052.S</t>
  </si>
  <si>
    <t>Montáž kanalizačnej PVC-U redukcie DN 150/125</t>
  </si>
  <si>
    <t>-653103009</t>
  </si>
  <si>
    <t>286510008100.S</t>
  </si>
  <si>
    <t>Redukcia PVC-U DN 160/125 pre hladký, kanalizačný, gravitačný systém</t>
  </si>
  <si>
    <t>1436086416</t>
  </si>
  <si>
    <t>877326206.S</t>
  </si>
  <si>
    <t>Montáž kanalizačného PVC-U čistiaceho kusu DN 150</t>
  </si>
  <si>
    <t>1814243108</t>
  </si>
  <si>
    <t>286520042500.S</t>
  </si>
  <si>
    <t>Čistiaci kus PVC, DN 150 pre hladký, kanalizačný, gravitačný systém</t>
  </si>
  <si>
    <t>-1590064899</t>
  </si>
  <si>
    <t>892233111.S</t>
  </si>
  <si>
    <t>Preplach a dezinfekcia vodovodného potrubia DN od 40 do 70</t>
  </si>
  <si>
    <t>-1087491345</t>
  </si>
  <si>
    <t>892241111.S</t>
  </si>
  <si>
    <t>Ostatné práce na rúrovom vedení, tlakové skúšky vodovodného potrubia DN do 80</t>
  </si>
  <si>
    <t>-1095590466</t>
  </si>
  <si>
    <t>892311000.S</t>
  </si>
  <si>
    <t>Skúška tesnosti kanalizácie D 150 mm</t>
  </si>
  <si>
    <t>-1030303281</t>
  </si>
  <si>
    <t>894421111.S</t>
  </si>
  <si>
    <t>Zriadenie šachiet prefabrikovaných do 4t</t>
  </si>
  <si>
    <t>2062131889</t>
  </si>
  <si>
    <t>205014023</t>
  </si>
  <si>
    <t>Armatúrna šachta 1500x1500x1200mm, vrátane záklopu a vstupného komína</t>
  </si>
  <si>
    <t>1331783348</t>
  </si>
  <si>
    <t>205014024</t>
  </si>
  <si>
    <t>Armatúrna šachta 1500x1200x900mm, vrátane záklopu a vstupného komína</t>
  </si>
  <si>
    <t>-1273717344</t>
  </si>
  <si>
    <t>899102111.S</t>
  </si>
  <si>
    <t>Osadenie poklopu liatinového a oceľového vrátane rámu hmotn. nad 50 do 100 kg</t>
  </si>
  <si>
    <t>164097195</t>
  </si>
  <si>
    <t>552410002503.S</t>
  </si>
  <si>
    <t>Hliníkový zadlaždovací poklop MEA DECK Al 600x600mm, alebo výrobok s rovnakými technickými vlastnosťami</t>
  </si>
  <si>
    <t>1428302677</t>
  </si>
  <si>
    <t>953947951.S</t>
  </si>
  <si>
    <t>Montáž hranatej kovovej vetracej mriežky plochy do 0,06 m2</t>
  </si>
  <si>
    <t>-136008314</t>
  </si>
  <si>
    <t>429720338900.S</t>
  </si>
  <si>
    <t>Mriežka ventilačná kovová, hranatá so sieťkou, rozmery šxvxhr 150x150x8 mm, pozinkovaná</t>
  </si>
  <si>
    <t>-1330178612</t>
  </si>
  <si>
    <t>971056018.S</t>
  </si>
  <si>
    <t>Jadrové vrty diamantovými korunkami do D 200 mm do stien - železobetónových -0,00075t</t>
  </si>
  <si>
    <t>-730930798</t>
  </si>
  <si>
    <t>971056020.S</t>
  </si>
  <si>
    <t>Jadrové vrty diamantovými korunkami do D 250 mm do stien - železobetónových -0,00118t</t>
  </si>
  <si>
    <t>2099825938</t>
  </si>
  <si>
    <t>115526932</t>
  </si>
  <si>
    <t>888621996</t>
  </si>
  <si>
    <t>1945420000</t>
  </si>
  <si>
    <t>-80501000</t>
  </si>
  <si>
    <t>-342843979</t>
  </si>
  <si>
    <t>998276101.S</t>
  </si>
  <si>
    <t>Presun hmôt pre rúrové vedenie hĺbené z rúr z plast., hmôt alebo sklolamin. v otvorenom výkope</t>
  </si>
  <si>
    <t>1166948183</t>
  </si>
  <si>
    <t>713482111.S</t>
  </si>
  <si>
    <t>Montáž trubíc z PE, hr.do 10 mm,vnút.priemer do 38 mm</t>
  </si>
  <si>
    <t>2023847703</t>
  </si>
  <si>
    <t>283310001000.S</t>
  </si>
  <si>
    <t>Izolačná PE trubica dxhr. 15x9 mm, nadrezaná, na izolovanie rozvodov vody, kúrenia, zdravotechniky</t>
  </si>
  <si>
    <t>-1550702803</t>
  </si>
  <si>
    <t>713482121.S</t>
  </si>
  <si>
    <t>Montáž trubíc z PE, hr.15-20 mm,vnút.priemer do 38 mm</t>
  </si>
  <si>
    <t>366848464</t>
  </si>
  <si>
    <t>283310004500.S</t>
  </si>
  <si>
    <t>Izolačná PE trubica dxhr. 15x20 mm, nadrezaná, na izolovanie rozvodov vody, kúrenia, zdravotechniky</t>
  </si>
  <si>
    <t>-968193674</t>
  </si>
  <si>
    <t>283310004600.S</t>
  </si>
  <si>
    <t>Izolačná PE trubica dxhr. 18x20 mm, nadrezaná, na izolovanie rozvodov vody, kúrenia, zdravotechniky</t>
  </si>
  <si>
    <t>1551522217</t>
  </si>
  <si>
    <t>283310002700.S</t>
  </si>
  <si>
    <t>Izolačná PE trubica dxhr. 18x13 mm, nadrezaná, na izolovanie rozvodov vody, kúrenia, zdravotechniky</t>
  </si>
  <si>
    <t>7685641</t>
  </si>
  <si>
    <t>283310002900.S</t>
  </si>
  <si>
    <t>Izolačná PE trubica dxhr. 22x13 mm, nadrezaná, na izolovanie rozvodov vody, kúrenia, zdravotechniky</t>
  </si>
  <si>
    <t>1007381285</t>
  </si>
  <si>
    <t>283310004800.S</t>
  </si>
  <si>
    <t>Izolačná PE trubica dxhr. 28x20 mm, nadrezaná, na izolovanie rozvodov vody, kúrenia, zdravotechniky</t>
  </si>
  <si>
    <t>-1898820425</t>
  </si>
  <si>
    <t>283310004900.S</t>
  </si>
  <si>
    <t>Izolačná PE trubica dxhr. 35x20 mm, nadrezaná, na izolovanie rozvodov vody, kúrenia, zdravotechniky</t>
  </si>
  <si>
    <t>753553914</t>
  </si>
  <si>
    <t>283310002800.S</t>
  </si>
  <si>
    <t>Izolačná PE trubica dxhr. 20x13 mm, nadrezaná, na izolovanie rozvodov vody, kúrenia, zdravotechniky</t>
  </si>
  <si>
    <t>-1090442568</t>
  </si>
  <si>
    <t>283310003000.S</t>
  </si>
  <si>
    <t>Izolačná PE trubica dxhr. 25x13 mm, nadrezaná, na izolovanie rozvodov vody, kúrenia, zdravotechniky</t>
  </si>
  <si>
    <t>-1497267155</t>
  </si>
  <si>
    <t>283310004700.S</t>
  </si>
  <si>
    <t>Izolačná PE trubica dxhr. 22x20 mm, nadrezaná, na izolovanie rozvodov vody, kúrenia, zdravotechniky</t>
  </si>
  <si>
    <t>-811551845</t>
  </si>
  <si>
    <t>1963627624</t>
  </si>
  <si>
    <t>713482122.S</t>
  </si>
  <si>
    <t>Montáž trubíc z PE, hr.15-20 mm,vnút.priemer 39-70 mm</t>
  </si>
  <si>
    <t>-906133942</t>
  </si>
  <si>
    <t>283310005000.S</t>
  </si>
  <si>
    <t>Izolačná PE trubica dxhr. 42x20 mm, nadrezaná, na izolovanie rozvodov vody, kúrenia, zdravotechniky</t>
  </si>
  <si>
    <t>-1119875997</t>
  </si>
  <si>
    <t>283310005300.S</t>
  </si>
  <si>
    <t>Izolačná PE trubica dxhr. 60x20 mm, nadrezaná, na izolovanie rozvodov vody, kúrenia, zdravotechniky</t>
  </si>
  <si>
    <t>-2003022497</t>
  </si>
  <si>
    <t>713482123.S</t>
  </si>
  <si>
    <t>Montáž trubíc z PE, hr.15-20 mm,vnút.priemer 71-95 mm</t>
  </si>
  <si>
    <t>1580807184</t>
  </si>
  <si>
    <t>283310005500.S</t>
  </si>
  <si>
    <t>Izolačná PE trubica dxhr. 89x20 mm, nadrezaná, na izolovanie rozvodov vody, kúrenia, zdravotechniky</t>
  </si>
  <si>
    <t>1155435466</t>
  </si>
  <si>
    <t>713482124.S</t>
  </si>
  <si>
    <t>Montáž trubíc z PE, hr.15-20 mm,vnút.priem. 96-133 mm</t>
  </si>
  <si>
    <t>420829838</t>
  </si>
  <si>
    <t>283310005600.S</t>
  </si>
  <si>
    <t>Izolačná PE trubica dxhr. 110x20 mm, nadrezaná, na izolovanie rozvodov vody, kúrenia, zdravotechniky</t>
  </si>
  <si>
    <t>-938614761</t>
  </si>
  <si>
    <t>283310005602.S</t>
  </si>
  <si>
    <t>Izolačná PE trubica dxhr. 125x20 mm, nadrezaná, na izolovanie rozvodov vody, kúrenia, zdravotechniky</t>
  </si>
  <si>
    <t>683239191</t>
  </si>
  <si>
    <t>713482131.S</t>
  </si>
  <si>
    <t>Montáž trubíc z PE, hr.30 mm,vnút.priemer do 38 mm</t>
  </si>
  <si>
    <t>-867689729</t>
  </si>
  <si>
    <t>283310006202.S</t>
  </si>
  <si>
    <t>Izolačná PE trubica dxhr. 26x25 mm, rozrezaná, na izolovanie rozvodov vody, kúrenia, zdravotechniky</t>
  </si>
  <si>
    <t>508483491</t>
  </si>
  <si>
    <t>283310029401.S</t>
  </si>
  <si>
    <t>Izolačná trubica elastomérová dxhr. 22x25 mm, dĺ. 2 m, pre izolovanie chladenia, klimatizácie, vzduchotechniky, vody a kúrenia</t>
  </si>
  <si>
    <t>251810996</t>
  </si>
  <si>
    <t>283310006400.S</t>
  </si>
  <si>
    <t>Izolačná PE trubica dxhr. 35x30 mm, rozrezaná, na izolovanie rozvodov vody, kúrenia, zdravotechniky</t>
  </si>
  <si>
    <t>-1226511944</t>
  </si>
  <si>
    <t>283310006300.S</t>
  </si>
  <si>
    <t>Izolačná PE trubica dxhr. 28x30 mm, rozrezaná, na izolovanie rozvodov vody, kúrenia, zdravotechniky</t>
  </si>
  <si>
    <t>671149374</t>
  </si>
  <si>
    <t>713482132.S</t>
  </si>
  <si>
    <t>Montáž trubíc z PE, hr.30 mm,vnút.priemer 39-70 mm</t>
  </si>
  <si>
    <t>581864848</t>
  </si>
  <si>
    <t>283310006700.S</t>
  </si>
  <si>
    <t>Izolačná PE trubica dxhr. 54x30 mm, rozrezaná, na izolovanie rozvodov vody, kúrenia, zdravotechniky</t>
  </si>
  <si>
    <t>1997139208</t>
  </si>
  <si>
    <t>713482133.S</t>
  </si>
  <si>
    <t>Montáž trubíc z PE, hr.30 mm,vnút.priemer 71-95 mm</t>
  </si>
  <si>
    <t>-1236536316</t>
  </si>
  <si>
    <t>283310006900.S</t>
  </si>
  <si>
    <t>Izolačná PE trubica dxhr. 76x30 mm, rozrezaná, na izolovanie rozvodov vody, kúrenia, zdravotechniky</t>
  </si>
  <si>
    <t>-1355212905</t>
  </si>
  <si>
    <t>283310007000.S</t>
  </si>
  <si>
    <t>Izolačná PE trubica dxhr. 89x30 mm, rozrezaná, na izolovanie rozvodov vody, kúrenia, zdravotechniky</t>
  </si>
  <si>
    <t>-1218097429</t>
  </si>
  <si>
    <t>713482164.S</t>
  </si>
  <si>
    <t>Montáž trubíc z EPDM, DN 32</t>
  </si>
  <si>
    <t>1647960900</t>
  </si>
  <si>
    <t>283310055200.S</t>
  </si>
  <si>
    <t>Izolačná trubica z kaučukovej peny EPDM, dxhr. 35x32 mm, pre izoláciu potrubia</t>
  </si>
  <si>
    <t>1243493333</t>
  </si>
  <si>
    <t>713482165.S</t>
  </si>
  <si>
    <t>Montáž trubíc z EPDM, DN 40</t>
  </si>
  <si>
    <t>-2059342580</t>
  </si>
  <si>
    <t>283310057200.S</t>
  </si>
  <si>
    <t>Izolačná trubica z kaučukovej peny EPDM, dxhr. 42x40 mm, pre izoláciu potrubia</t>
  </si>
  <si>
    <t>1313023534</t>
  </si>
  <si>
    <t>713482166.S</t>
  </si>
  <si>
    <t>Montáž trubíc z EPDM, DN 50</t>
  </si>
  <si>
    <t>-1015285732</t>
  </si>
  <si>
    <t>283310058800.S</t>
  </si>
  <si>
    <t>Izolačná trubica z kaučukovej peny EPDM, dxhr. 54x50 mm, pre izoláciu potrubia</t>
  </si>
  <si>
    <t>1468653665</t>
  </si>
  <si>
    <t>713482168.S</t>
  </si>
  <si>
    <t>Montáž trubíc z EPDM, DN 80</t>
  </si>
  <si>
    <t>801275738</t>
  </si>
  <si>
    <t>283310059232.S</t>
  </si>
  <si>
    <t>Izolačná trubica z kaučukovej peny EPDM, dxhr. 76x60 mm, pre izoláciu potrubia</t>
  </si>
  <si>
    <t>-393842219</t>
  </si>
  <si>
    <t>713530710.S</t>
  </si>
  <si>
    <t>Protipožiarny prestup potrubia prierez otvoru 0,01-0,015 m2 izolované protipožiarnou penou El60-120, zaplnenie prestupu 30%</t>
  </si>
  <si>
    <t>-1549080216</t>
  </si>
  <si>
    <t>713530860.S</t>
  </si>
  <si>
    <t>Tesnenie potrubia d 75 mm protipožiarnou speňujúcou páskou</t>
  </si>
  <si>
    <t>598373247</t>
  </si>
  <si>
    <t>713530870.S</t>
  </si>
  <si>
    <t>Tesnenie potrubia d 110 mm protipožiarnou speňujúcou páskou</t>
  </si>
  <si>
    <t>-58967382</t>
  </si>
  <si>
    <t>713530875.S</t>
  </si>
  <si>
    <t>Tesnenie potrubia d 125 mm protipožiarnou speňujúcou páskou</t>
  </si>
  <si>
    <t>689751636</t>
  </si>
  <si>
    <t>998713201.S</t>
  </si>
  <si>
    <t>Presun hmôt pre izolácie tepelné v objektoch výšky do 6 m</t>
  </si>
  <si>
    <t>-396406522</t>
  </si>
  <si>
    <t>Zdravotechnika - vnútorná kanalizácia</t>
  </si>
  <si>
    <t>721171411.S</t>
  </si>
  <si>
    <t>Potrubie z rúr PE-HD 110/4,3 odpadné zvislé</t>
  </si>
  <si>
    <t>-869734383</t>
  </si>
  <si>
    <t>721171530</t>
  </si>
  <si>
    <t>Potrubie z rúr GEBERIT SILENT - db 20 odpadné zvislé Dxt 75x3 mm, alebo výrobok s rovnakými technickými vlastnosťami</t>
  </si>
  <si>
    <t>1792551996</t>
  </si>
  <si>
    <t>721171531</t>
  </si>
  <si>
    <t>Potrubie z rúr GEBERIT SILENT - db 20 odpadné zvislé Dxt 110x6 mm, alebo výrobok s rovnakými technickými vlastnosťami</t>
  </si>
  <si>
    <t>39007919</t>
  </si>
  <si>
    <t>721171532</t>
  </si>
  <si>
    <t>Potrubie z rúr GEBERIT SILENT - db 20 odpadné zvislé Dxt 135x6 mm,  alebo výrobok s rovnakými technickými vlastnosťami</t>
  </si>
  <si>
    <t>1822360814</t>
  </si>
  <si>
    <t>721172022.S</t>
  </si>
  <si>
    <t>Potrubie odpadové HT z PP, zvislé DN 75</t>
  </si>
  <si>
    <t>-354803602</t>
  </si>
  <si>
    <t>721172023.S</t>
  </si>
  <si>
    <t>Potrubie odpadové HT z PP, zvislé DN 110</t>
  </si>
  <si>
    <t>-471998301</t>
  </si>
  <si>
    <t>721172031.S</t>
  </si>
  <si>
    <t>Potrubie odpadové HT z PP, pripojovacie DN 32</t>
  </si>
  <si>
    <t>-1333271733</t>
  </si>
  <si>
    <t>721172032.S</t>
  </si>
  <si>
    <t>Potrubie odpadové HT z PP, pripojovacie DN 40</t>
  </si>
  <si>
    <t>1014225523</t>
  </si>
  <si>
    <t>721172033.S</t>
  </si>
  <si>
    <t>Potrubie odpadové HT z PP, pripojovacie DN 50</t>
  </si>
  <si>
    <t>-1689516392</t>
  </si>
  <si>
    <t>721172034.S</t>
  </si>
  <si>
    <t>Potrubie odpadové HT z PP, pripojovacie DN 75</t>
  </si>
  <si>
    <t>1983077264</t>
  </si>
  <si>
    <t>721172035.S</t>
  </si>
  <si>
    <t>Potrubie odpadové HT z PP, pripojovacie DN 110</t>
  </si>
  <si>
    <t>-1695925075</t>
  </si>
  <si>
    <t>721172500.S</t>
  </si>
  <si>
    <t>Montáž čistiaceho kusu pre odhlučnené potrubia DN 75</t>
  </si>
  <si>
    <t>1643383648</t>
  </si>
  <si>
    <t>286540142000.S</t>
  </si>
  <si>
    <t>Čistiaci kus odhlučnený PP DN 75, tichý odpadový systém</t>
  </si>
  <si>
    <t>175853162</t>
  </si>
  <si>
    <t>721172503.S</t>
  </si>
  <si>
    <t>Montáž čistiaceho kusu pre odhlučnené potrubia DN 110</t>
  </si>
  <si>
    <t>113641388</t>
  </si>
  <si>
    <t>286540142100.S</t>
  </si>
  <si>
    <t>Čistiaci kus odhlučnený PP DN 110, tichý odpadový systém</t>
  </si>
  <si>
    <t>1696954537</t>
  </si>
  <si>
    <t>721172506.S</t>
  </si>
  <si>
    <t>Montáž čistiaceho kusu pre odhlučnené potrubia DN 125</t>
  </si>
  <si>
    <t>1658748400</t>
  </si>
  <si>
    <t>286540142200.S</t>
  </si>
  <si>
    <t>Čistiaci kus odhlučnený PP DN 125, tichý odpadový systém</t>
  </si>
  <si>
    <t>-799530592</t>
  </si>
  <si>
    <t>721194104.S</t>
  </si>
  <si>
    <t>Zriadenie prípojky na potrubí vyvedenie a upevnenie odpadových výpustiek D 40x1, 8</t>
  </si>
  <si>
    <t>-1115939467</t>
  </si>
  <si>
    <t>721194105.S</t>
  </si>
  <si>
    <t>Zriadenie prípojky na potrubí vyvedenie a upevnenie odpadových výpustiek D 50x1, 8</t>
  </si>
  <si>
    <t>803908296</t>
  </si>
  <si>
    <t>721194107.S</t>
  </si>
  <si>
    <t>Zriadenie prípojky na potrubí vyvedenie a upevnenie odpadových výpustiek D 75 mm</t>
  </si>
  <si>
    <t>-322710438</t>
  </si>
  <si>
    <t>721194109.S</t>
  </si>
  <si>
    <t>Zriadenie prípojky na potrubí vyvedenie a upevnenie odpadových výpustiek D 110x2, 3</t>
  </si>
  <si>
    <t>-519947125</t>
  </si>
  <si>
    <t>721213015.S</t>
  </si>
  <si>
    <t>Montáž podlahového vpustu s zvislým odtokom DN 110</t>
  </si>
  <si>
    <t>-1028275005</t>
  </si>
  <si>
    <t>286630026600</t>
  </si>
  <si>
    <t>Podlahový vpust HL310NPr-3020, (0,5 l/s), vertikálny odtok DN 50/75/110, mriežka 112x112 mm, nadstavec 132x132 mm, zápachová uzávierka Primus, PP/PE/ABS/nerez, alebo výrobok s rovnakými technickými vlastnosťami</t>
  </si>
  <si>
    <t>680242832</t>
  </si>
  <si>
    <t>721230065.S</t>
  </si>
  <si>
    <t>Montáž strešného vtoku "izolovaného boxu" pre mPVC izolácie DN 110</t>
  </si>
  <si>
    <t>1375645154</t>
  </si>
  <si>
    <t>286630004900</t>
  </si>
  <si>
    <t>Strešný vtok HL62P/1, DN 110, (7,85 l/s), PVC izolačná fólia, vertikálny odtok, záchytný kôš D 180 mm, PP/PVC,alebo výrobok s rovnakými technickými vlastnosťami</t>
  </si>
  <si>
    <t>1370781274</t>
  </si>
  <si>
    <t>286630005000</t>
  </si>
  <si>
    <t>Strešný vtok HL62P/2, DN 125, (10,75 l/s), PVC izolačná fólia, vertikálny odtok, záchytný kôš D 180 mm, PP/PVC,alebo výrobok s rovnakými technickými vlastnosťami</t>
  </si>
  <si>
    <t>-33764477</t>
  </si>
  <si>
    <t>721274112.S</t>
  </si>
  <si>
    <t>Montáž ventilačných hlavíc - iných typov DN 100</t>
  </si>
  <si>
    <t>1285622045</t>
  </si>
  <si>
    <t>429720001202.S</t>
  </si>
  <si>
    <t xml:space="preserve">Hlavica vetracia HL810, PP systém pre rozvod vnútorného odpadu, </t>
  </si>
  <si>
    <t>-890564872</t>
  </si>
  <si>
    <t>429720001205.S</t>
  </si>
  <si>
    <t>Hydroizolačný prestup - manžeta PVC pre D110</t>
  </si>
  <si>
    <t>144855970</t>
  </si>
  <si>
    <t>721290015.S</t>
  </si>
  <si>
    <t>Montáž privzdušňovacieho ventilu podomietkového</t>
  </si>
  <si>
    <t>535682048</t>
  </si>
  <si>
    <t>551610000200</t>
  </si>
  <si>
    <t>Privzdušňovacia hlavica HL900NECO, DN 110, (37 l/s), - 40 až + 60°C, dvojitá izolačná stena, vnútorná kanalizácia, PP,  alebo výrobok s rovnakými technickými vlastnosťami</t>
  </si>
  <si>
    <t>-1004582327</t>
  </si>
  <si>
    <t>721290111.S</t>
  </si>
  <si>
    <t>Ostatné - skúška tesnosti kanalizácie v objektoch vodou do DN 125</t>
  </si>
  <si>
    <t>569623373</t>
  </si>
  <si>
    <t>998721201.S</t>
  </si>
  <si>
    <t>Presun hmôt pre vnútornú kanalizáciu v objektoch výšky do 6 m</t>
  </si>
  <si>
    <t>-169663356</t>
  </si>
  <si>
    <t>722111912.S</t>
  </si>
  <si>
    <t>Oprava vodovodného potrubia liatin. prírubového príruba kruhová závit. PN 1, 6 z ocele 11 375 DN 50</t>
  </si>
  <si>
    <t>-1238450555</t>
  </si>
  <si>
    <t>722130214.S</t>
  </si>
  <si>
    <t>Potrubie z oceľových rúr pozink. bezšvíkových bežných-11 353.0, 10 004.0 zvarov. bežných-11 343.00 DN 32</t>
  </si>
  <si>
    <t>-1615535806</t>
  </si>
  <si>
    <t>722130216.S</t>
  </si>
  <si>
    <t>Potrubie z oceľových rúr pozink. bezšvíkových bežných-11 353.0, 10 004.0 zvarov. bežných-11 343.00 DN 50</t>
  </si>
  <si>
    <t>-1405224343</t>
  </si>
  <si>
    <t>722131112</t>
  </si>
  <si>
    <t>Potrubie z ušlachtilej ocele Geberit Mapress 1.4401, rúry lisovacie dxt 18x1,0 mm,  alebo výrobok s rovnakými technickými vlastnosťami</t>
  </si>
  <si>
    <t>-1353960734</t>
  </si>
  <si>
    <t>722131113</t>
  </si>
  <si>
    <t>Potrubie z ušlachtilej ocele Geberit Mapress 1.4401, rúry lisovacie dxt 22x1,2 mm,  alebo výrobok s rovnakými technickými vlastnosťami</t>
  </si>
  <si>
    <t>-1536233500</t>
  </si>
  <si>
    <t>722131114</t>
  </si>
  <si>
    <t>Potrubie z ušlachtilej ocele Geberit Mapress 1.4401, rúry lisovacie dxt 28x1,2 mm,  alebo výrobok s rovnakými technickými vlastnosťami</t>
  </si>
  <si>
    <t>1163962508</t>
  </si>
  <si>
    <t>722131115</t>
  </si>
  <si>
    <t>Potrubie z ušlachtilej ocele Geberit Mapress 1.4401, rúry lisovacie dxt 35x1,5 mm,  alebo výrobok s rovnakými technickými vlastnosťami</t>
  </si>
  <si>
    <t>-432031802</t>
  </si>
  <si>
    <t>722131116</t>
  </si>
  <si>
    <t>Potrubie z ušlachtilej ocele Geberit Mapress 1.4401, rúry lisovacie dxt 42x1,5 mm,  alebo výrobok s rovnakými technickými vlastnosťami</t>
  </si>
  <si>
    <t>-421782104</t>
  </si>
  <si>
    <t>722131117</t>
  </si>
  <si>
    <t>Potrubie z ušlachtilej ocele Geberit Mapress 1.4401, rúry lisovacie dxt 54x1,5 mm,  alebo výrobok s rovnakými technickými vlastnosťami</t>
  </si>
  <si>
    <t>-1926252748</t>
  </si>
  <si>
    <t>722131118</t>
  </si>
  <si>
    <t>Potrubie z ušlachtilej ocele Geberit Mapress 1.4401, rúry lisovacie dxt 76.1x2.0 mm,  alebo výrobok s rovnakými technickými vlastnosťami</t>
  </si>
  <si>
    <t>-1621322778</t>
  </si>
  <si>
    <t>722131119</t>
  </si>
  <si>
    <t>Potrubie z ušlachtilej ocele Geberit Mapress 1.4401, rúry lisovacie dxt 88,9x2.0 mm</t>
  </si>
  <si>
    <t>-304448222</t>
  </si>
  <si>
    <t>722171311.S</t>
  </si>
  <si>
    <t>Potrubie z viacvrstvových rúr PE Geberit Mepla d16x2,25mm, alebo výrobok s rovnakými technickými vlastnosťami</t>
  </si>
  <si>
    <t>304028863</t>
  </si>
  <si>
    <t>722171312.S</t>
  </si>
  <si>
    <t>Potrubie z viacvrstvových rúr PE Geberit Mepla d20x2,5mm, alebo výrobok s rovnakými technickými vlastnosťami</t>
  </si>
  <si>
    <t>-1928477458</t>
  </si>
  <si>
    <t>722171313.S</t>
  </si>
  <si>
    <t>Potrubie z viacvrstvových rúr PE Geberit Mepla d26x3,0mm, alebo výrobok s rovnakými technickými vlastnosťami</t>
  </si>
  <si>
    <t>-1480736728</t>
  </si>
  <si>
    <t>722171314.S</t>
  </si>
  <si>
    <t>Potrubie z viacvrstvových rúr PE Geberit Mepla d32x3,0mm, alebo výrobok s rovnakými technickými vlastnosťami</t>
  </si>
  <si>
    <t>-1296605740</t>
  </si>
  <si>
    <t>722171315</t>
  </si>
  <si>
    <t>Plasthliníkové potrubie z viacvrstvových rúr PE Geberit Mepla v tyčiach spájané lisovaním dxt 40x3,5 mm,  alebo výrobok s rovnakými technickými vlastnosťami</t>
  </si>
  <si>
    <t>1042168294</t>
  </si>
  <si>
    <t>722181131.S</t>
  </si>
  <si>
    <t>Ochrana potrubia gumovými vložkami do upevňovacích prvkov proti prenášaniu hluku do DN 25</t>
  </si>
  <si>
    <t>1749561681</t>
  </si>
  <si>
    <t>722181134.S</t>
  </si>
  <si>
    <t>Ochrana potrubia gumovými vložkami do upevňovacích prvkov proti prenášaniu hluku nad 25 do DN 50</t>
  </si>
  <si>
    <t>1886623052</t>
  </si>
  <si>
    <t>722181137.S</t>
  </si>
  <si>
    <t>Ochrana potrubia gumovými vložkami do upevňovacích prvkov proti prenášaniu hluku nad 50 do DN 100</t>
  </si>
  <si>
    <t>1360231393</t>
  </si>
  <si>
    <t>722181139.S</t>
  </si>
  <si>
    <t>Ochrana potrubia gumovými vložkami do upevňovacích prvkov proti prenášaniu hluku nad 100 do DN 200</t>
  </si>
  <si>
    <t>680894877</t>
  </si>
  <si>
    <t>722190401.S</t>
  </si>
  <si>
    <t>Vyvedenie a upevnenie výpustky DN 15</t>
  </si>
  <si>
    <t>-879649537</t>
  </si>
  <si>
    <t>722190402.S</t>
  </si>
  <si>
    <t>Vyvedenie a upevnenie výpustky DN 20</t>
  </si>
  <si>
    <t>-233531365</t>
  </si>
  <si>
    <t>722211065.S</t>
  </si>
  <si>
    <t>Montáž posúvača prírubového pre vodu DN 80</t>
  </si>
  <si>
    <t>1265214853</t>
  </si>
  <si>
    <t>422210023200.S</t>
  </si>
  <si>
    <t>Posúvač prírubový s tesnením krátky, DN 80, dĺ. 180 mm, liatina, PN 16</t>
  </si>
  <si>
    <t>-1723669539</t>
  </si>
  <si>
    <t>551180014900.S</t>
  </si>
  <si>
    <t>Ručné koliesko zo šedej liatiny DN 80 pre armatúry domovej prípojky, uzatváracie uzávery a armatúry pre viac dimenzií</t>
  </si>
  <si>
    <t>1349107670</t>
  </si>
  <si>
    <t>722211165.S</t>
  </si>
  <si>
    <t>Montáž spätnej klapky prírubovej pre vodu DN 65</t>
  </si>
  <si>
    <t>-210369174</t>
  </si>
  <si>
    <t>422820002200.S</t>
  </si>
  <si>
    <t>Klapka prírubová spätná DN 65, dĺ. 120 mm, nerez oceľ, NBR</t>
  </si>
  <si>
    <t>438781523</t>
  </si>
  <si>
    <t>722211210.S</t>
  </si>
  <si>
    <t>Montáž vodovodného filtra prírubového DN 80</t>
  </si>
  <si>
    <t>-1780536391</t>
  </si>
  <si>
    <t>422010001200.S</t>
  </si>
  <si>
    <t>Prírubový filter na vodu DN 80, dĺ. 310 mm, telo a viečko liatina, sitko oceľ, EPDM</t>
  </si>
  <si>
    <t>578683721</t>
  </si>
  <si>
    <t>722221015.S</t>
  </si>
  <si>
    <t>Montáž guľového kohúta závitového priameho pre vodu G 3/4</t>
  </si>
  <si>
    <t>244550442</t>
  </si>
  <si>
    <t>551110005000.S</t>
  </si>
  <si>
    <t>Guľový uzáver pre vodu 3/4", niklovaná mosadz</t>
  </si>
  <si>
    <t>-1548044280</t>
  </si>
  <si>
    <t>722221020.S</t>
  </si>
  <si>
    <t>Montáž guľového kohúta závitového priameho pre vodu G 1</t>
  </si>
  <si>
    <t>1711602054</t>
  </si>
  <si>
    <t>551110005100.S</t>
  </si>
  <si>
    <t>Guľový uzáver pre vodu 1", niklovaná mosadz</t>
  </si>
  <si>
    <t>1219947023</t>
  </si>
  <si>
    <t>722221310.S</t>
  </si>
  <si>
    <t>Montáž spätnej klapky závitovej pre vodu G 3/4</t>
  </si>
  <si>
    <t>-562568523</t>
  </si>
  <si>
    <t>551190000900.S</t>
  </si>
  <si>
    <t>Spätná klapka vodorovná závitová 3/4", PN 10, pre vodu, mosadz</t>
  </si>
  <si>
    <t>65747307</t>
  </si>
  <si>
    <t>722221315.S</t>
  </si>
  <si>
    <t>Montáž spätnej klapky závitovej pre vodu G 1</t>
  </si>
  <si>
    <t>-1632821376</t>
  </si>
  <si>
    <t>551190001000.S</t>
  </si>
  <si>
    <t>Spätná klapka vodorovná závitová 1", PN 10, pre vodu, mosadz</t>
  </si>
  <si>
    <t>-1302983909</t>
  </si>
  <si>
    <t>722221325.S</t>
  </si>
  <si>
    <t>Montáž spätnej klapky závitovej pre vodu G 6/4</t>
  </si>
  <si>
    <t>-1775495728</t>
  </si>
  <si>
    <t>551190001200.S</t>
  </si>
  <si>
    <t>Spätná klapka vodorovná závitová 6/4", PN 10, pre vodu, mosadz</t>
  </si>
  <si>
    <t>-834442742</t>
  </si>
  <si>
    <t>722222004.S</t>
  </si>
  <si>
    <t>Montáž vyvažovacieho ventilu šikmého na pitnú vodu DN 25</t>
  </si>
  <si>
    <t>901907065</t>
  </si>
  <si>
    <t>551110028812.S</t>
  </si>
  <si>
    <t>Armatúra STIEBEL-ELTRON SVMT pre napojenie EZO10, alebo výrobok s rovnakými technickými vlastnosťami</t>
  </si>
  <si>
    <t>1034930738</t>
  </si>
  <si>
    <t>722222012.S</t>
  </si>
  <si>
    <t>Montáž uzatváracieho ventilu šikmého na pitnú vodu DN 15</t>
  </si>
  <si>
    <t>647556147</t>
  </si>
  <si>
    <t>551210044376.S</t>
  </si>
  <si>
    <t>Ventil vyvažovací DN 15, šikmý, vyvažovací s 2-ma vrtmi pre osadenie vypúšťacích ventilčekov</t>
  </si>
  <si>
    <t>-1895343321</t>
  </si>
  <si>
    <t>722222014.S</t>
  </si>
  <si>
    <t>Montáž uzatváracieho ventilu šikmého na pitnú vodu DN 20</t>
  </si>
  <si>
    <t>-1992277376</t>
  </si>
  <si>
    <t>551110029510.S</t>
  </si>
  <si>
    <t>Ventil uzatvárací šikmý DN 20 na pitnú vodu s vnútorným závitom, nestúpavé vreteno</t>
  </si>
  <si>
    <t>1898273518</t>
  </si>
  <si>
    <t>551210044378.S</t>
  </si>
  <si>
    <t>Ventil vyvažovací DN 20, šikmý, vyvažovací s 2-ma vrtmi pre osadenie vypúšťacích ventilčekov</t>
  </si>
  <si>
    <t>-2046679717</t>
  </si>
  <si>
    <t>722222016.S</t>
  </si>
  <si>
    <t>Montáž uzatváracieho ventilu šikmého na pitnú vodu DN 25</t>
  </si>
  <si>
    <t>1258810103</t>
  </si>
  <si>
    <t>551110029520.S</t>
  </si>
  <si>
    <t>Ventil uzatvárací šikmý DN 25 na pitnú vodu s vnútorným závitom, nestúpavé vreteno</t>
  </si>
  <si>
    <t>-1328364632</t>
  </si>
  <si>
    <t>551210044380.S</t>
  </si>
  <si>
    <t>Ventil vyvažovací DN 25, šikmý, vyvažovací s 2-ma vrtmi pre osadenie vypúšťacích ventilčekov</t>
  </si>
  <si>
    <t>-1677931633</t>
  </si>
  <si>
    <t>722222018.S</t>
  </si>
  <si>
    <t>Montáž uzatváracieho ventilu šikmého na pitnú vodu DN 32</t>
  </si>
  <si>
    <t>1409910214</t>
  </si>
  <si>
    <t>551210044382.S</t>
  </si>
  <si>
    <t>Ventil vyvažovací DN 32, šikmý, vyvažovací s 2-ma vrtmi pre osadenie vypúšťacích ventilčekov</t>
  </si>
  <si>
    <t>398882481</t>
  </si>
  <si>
    <t>722222020.S</t>
  </si>
  <si>
    <t>Montáž uzatváracieho ventilu šikmého na pitnú vodu DN 40</t>
  </si>
  <si>
    <t>-887374222</t>
  </si>
  <si>
    <t>551110029540.S</t>
  </si>
  <si>
    <t>Ventil uzatvárací šikmý DN 40 na pitnú vodu s vnútorným závitom, nestúpavé vreteno</t>
  </si>
  <si>
    <t>-876108019</t>
  </si>
  <si>
    <t>551210044384.S</t>
  </si>
  <si>
    <t>Ventil vyvažovací DN 40, šikmý, vyvažovací s 2-ma vrtmi pre osadenie vypúšťacích ventilčekov</t>
  </si>
  <si>
    <t>-939220208</t>
  </si>
  <si>
    <t>722222022.S</t>
  </si>
  <si>
    <t>Montáž uzatváracieho ventilu šikmého na pitnú vodu DN 50</t>
  </si>
  <si>
    <t>-217400881</t>
  </si>
  <si>
    <t>551110029550.S</t>
  </si>
  <si>
    <t>Ventil uzatvárací šikmý DN 50 na pitnú vodu s vnútorným závitom, nestúpavé vreteno</t>
  </si>
  <si>
    <t>-1109882317</t>
  </si>
  <si>
    <t>551210044386.S</t>
  </si>
  <si>
    <t>Ventil vyvažovací DN 50, šikmý, vyvažovací s 2-ma vrtmi pre osadenie vypúšťacích ventilčekov</t>
  </si>
  <si>
    <t>1091800044</t>
  </si>
  <si>
    <t>722222024.S</t>
  </si>
  <si>
    <t>Montáž uzatváracieho ventilu šikmého na pitnú vodu DN 65</t>
  </si>
  <si>
    <t>1022791383</t>
  </si>
  <si>
    <t>551110029640.S</t>
  </si>
  <si>
    <t>Ventil uzatvárací šikmý DN 65, na pitnú vodu, hrdloxhrdlo, stúpavé vreteno</t>
  </si>
  <si>
    <t>-590978635</t>
  </si>
  <si>
    <t>551110029642.S</t>
  </si>
  <si>
    <t>Ventil uzatvárací šikmý DN 65, na pitnú vodu, hrdloxhrdlo, stúpavé vreteno, s vypúšťaním</t>
  </si>
  <si>
    <t>823127669</t>
  </si>
  <si>
    <t>722222104.S</t>
  </si>
  <si>
    <t>Montáž armatúry na oddelenie rozvodov pitnej a technologickej vody 2x2</t>
  </si>
  <si>
    <t>-2018909039</t>
  </si>
  <si>
    <t>551190008140.S</t>
  </si>
  <si>
    <t>Oddeľovač systémov na dovybavanie rozvodov 2x2, PN10</t>
  </si>
  <si>
    <t>306140240</t>
  </si>
  <si>
    <t>722250005.S</t>
  </si>
  <si>
    <t>Montáž hydrantového systému s tvarovo stálou hadicou D 25</t>
  </si>
  <si>
    <t>-1335414323</t>
  </si>
  <si>
    <t>449150003800</t>
  </si>
  <si>
    <t>Hydrantový systém s tvarovo stálou hadicou D 25, hadica 30 m, skriňa 710x710x245 mm, presklené dvierka, prúdnica ekv.6</t>
  </si>
  <si>
    <t>310736576</t>
  </si>
  <si>
    <t>722261010.S</t>
  </si>
  <si>
    <t>Montáž vodomeru bytového s modulom pre diaľkový zber údajov Qn= 1,6 m3/h, DN 15</t>
  </si>
  <si>
    <t>-2024943116</t>
  </si>
  <si>
    <t>388240001735.S</t>
  </si>
  <si>
    <t>Vodomer bytový s osadeným rádiovým modulom pre diaľkový zber údajov SV, prietok 1,6 m3/hod, PN 16, DN 15, l = 110 mm, G 3/4 B</t>
  </si>
  <si>
    <t>119837821</t>
  </si>
  <si>
    <t>722262151.S</t>
  </si>
  <si>
    <t>Montáž vodomeru pre vodu do 30°C prírubového skrutkového vertikálneho DN 50</t>
  </si>
  <si>
    <t>-1512427414</t>
  </si>
  <si>
    <t>388240000300.S</t>
  </si>
  <si>
    <t>Vodomer impulzný závitový 2" M, mosadzný</t>
  </si>
  <si>
    <t>-287643969</t>
  </si>
  <si>
    <t>722263420.S</t>
  </si>
  <si>
    <t>Montáž vodomeru závitového jednovtokového suchobežného G 6/4</t>
  </si>
  <si>
    <t>-21734461</t>
  </si>
  <si>
    <t>388240000200.S</t>
  </si>
  <si>
    <t>Vodomer impulzný závitový 6/4" M, mosadzný</t>
  </si>
  <si>
    <t>1718424549</t>
  </si>
  <si>
    <t>722290226.S</t>
  </si>
  <si>
    <t>Tlaková skúška vodovodného potrubia závitového do DN 50</t>
  </si>
  <si>
    <t>161352064</t>
  </si>
  <si>
    <t>722290229.S</t>
  </si>
  <si>
    <t>Tlaková skúška vodovodného potrubia závitového nad DN 50 do DN 100</t>
  </si>
  <si>
    <t>192703189</t>
  </si>
  <si>
    <t>722290234.S</t>
  </si>
  <si>
    <t>Prepláchnutie a dezinfekcia vodovodného potrubia do DN 80</t>
  </si>
  <si>
    <t>1815852000</t>
  </si>
  <si>
    <t>998722201.S</t>
  </si>
  <si>
    <t>-1820021254</t>
  </si>
  <si>
    <t>7243991032</t>
  </si>
  <si>
    <t xml:space="preserve">Chemicko bakteriologický rozbor vody </t>
  </si>
  <si>
    <t>1799042357</t>
  </si>
  <si>
    <t>998724201</t>
  </si>
  <si>
    <t>Presun hmôt pre strojné vybavenie v objektoch výšky do 6 m</t>
  </si>
  <si>
    <t>1911640609</t>
  </si>
  <si>
    <t>725119701.S</t>
  </si>
  <si>
    <t>Montáž predstenového systému záchodov do masívnej murovanej konštrukcie (napr.GEBERIT, AlcaPlast), alebo výrobok s rovnakými technickými vlastnosťami, alebo výrobok s rovnakými technickými vlastnosťami</t>
  </si>
  <si>
    <t>942247931</t>
  </si>
  <si>
    <t>552370000600</t>
  </si>
  <si>
    <t>Predstenový systém DuoFix pre závesné WC, výška 1120 mm, rohový so splachovacou podomietkovou nádržou Sigma 12, bezbariérový, výškovo nastaviteľné WC, plast, GEBERIT, alebo výrobok s rovnakými technickými vlastnosťami</t>
  </si>
  <si>
    <t>2012631216</t>
  </si>
  <si>
    <t>725119730.S</t>
  </si>
  <si>
    <t>Montáž záchodu do predstenového systému</t>
  </si>
  <si>
    <t>1022209151</t>
  </si>
  <si>
    <t>642360000300</t>
  </si>
  <si>
    <t>Misa záchodová keramická závesná OLYMP NEW, rozmer 360x530x400 mm, hlboké splachovanie, JIKA, alebo výrobok s rovnakými technickými vlastnosťami</t>
  </si>
  <si>
    <t>-1745105436</t>
  </si>
  <si>
    <t>725129210.S</t>
  </si>
  <si>
    <t>Montáž pisoáru keramického s automatickým splachovaním</t>
  </si>
  <si>
    <t>-1006355721</t>
  </si>
  <si>
    <t>642510000200.S</t>
  </si>
  <si>
    <t>Pisoár so senzorom keramický</t>
  </si>
  <si>
    <t>1153876133</t>
  </si>
  <si>
    <t>7251297012.S</t>
  </si>
  <si>
    <t>Montáž predstenového systému výleviek do masívnej murovanej konštrukcie (napr.GEBERIT, AlcaPlast), alebo výrobok s rovnakými technickými vlastnosťami</t>
  </si>
  <si>
    <t>-1427960169</t>
  </si>
  <si>
    <t>552370000700</t>
  </si>
  <si>
    <t>Predstenový systém DuoFix pre výlevku , GEBERIT, alebo výrobok s rovnakými technickými vlastnosťami</t>
  </si>
  <si>
    <t>1251928177</t>
  </si>
  <si>
    <t>725149740.S</t>
  </si>
  <si>
    <t>Montáž predstenového systému pisoárov do ľahkých stien s kovovou konštrukciou</t>
  </si>
  <si>
    <t>1850786135</t>
  </si>
  <si>
    <t>552370000900.S</t>
  </si>
  <si>
    <t>Predstenový systém pre pisoár do ľahkých montovaných konštrukcií</t>
  </si>
  <si>
    <t>-1900441314</t>
  </si>
  <si>
    <t>725149760.S</t>
  </si>
  <si>
    <t>Montáž predstenového systému umývadiel  do ľahkých stien s kovovou konštrukciou</t>
  </si>
  <si>
    <t>-949170392</t>
  </si>
  <si>
    <t>552280000600.S</t>
  </si>
  <si>
    <t>Predstenový systém pre umývadlo do ľahkých montovaných konštrukcií</t>
  </si>
  <si>
    <t>-1177086315</t>
  </si>
  <si>
    <t>725149780.S</t>
  </si>
  <si>
    <t>Montáž predstenového systému bidetov do ľahkých stien s kovovou konštrukciou</t>
  </si>
  <si>
    <t>1129547561</t>
  </si>
  <si>
    <t>552280001800.S</t>
  </si>
  <si>
    <t>Predstenový systém pre bidet do ľahkých montovaných konštrukcií</t>
  </si>
  <si>
    <t>-1811633059</t>
  </si>
  <si>
    <t>725149785.S</t>
  </si>
  <si>
    <t>Montáž bidetu do predstenového systému</t>
  </si>
  <si>
    <t>1828211014</t>
  </si>
  <si>
    <t>642430000100.S</t>
  </si>
  <si>
    <t>Bidet závesný keramický</t>
  </si>
  <si>
    <t>-156836351</t>
  </si>
  <si>
    <t>725219730.S</t>
  </si>
  <si>
    <t>Montáž umývadla do predstenového systému</t>
  </si>
  <si>
    <t>-1158237237</t>
  </si>
  <si>
    <t>642110000200</t>
  </si>
  <si>
    <t>Umývadlo keramické CUBITO, rozmer 600x450x170 mm, biela, JIKA, alebo výrobok s rovnakými technickými vlastnosťami</t>
  </si>
  <si>
    <t>1134474260</t>
  </si>
  <si>
    <t>642110000202</t>
  </si>
  <si>
    <t>Umývatko keramické pre WC</t>
  </si>
  <si>
    <t>-859076070</t>
  </si>
  <si>
    <t>725241112.S</t>
  </si>
  <si>
    <t>Montáž sprchovej vaničky akrylátovej štvorcovej 900x900 mm</t>
  </si>
  <si>
    <t>-1394241108</t>
  </si>
  <si>
    <t>554230002100.S</t>
  </si>
  <si>
    <t>Sprchová vanička štvorcová akrylátová s nožičkami rozmer 900x900 mm</t>
  </si>
  <si>
    <t>-1944362576</t>
  </si>
  <si>
    <t>725241126.S1</t>
  </si>
  <si>
    <t>Montáž sprchovej vaničky akrylátovej obdĺžnikovej 1200x900 mm</t>
  </si>
  <si>
    <t>1035625176</t>
  </si>
  <si>
    <t>554230000603.S</t>
  </si>
  <si>
    <t>Sprchovacia vanička akrylátová obdĺžniková s nožičkami rozmer 1200x900 mm</t>
  </si>
  <si>
    <t>-323733565</t>
  </si>
  <si>
    <t>725245122.S</t>
  </si>
  <si>
    <t>Montáž sprchovej zásteny dvojkrídlovej do výšky 2000 mm a šírky 900 mm</t>
  </si>
  <si>
    <t>1533051995</t>
  </si>
  <si>
    <t>552260001605.S</t>
  </si>
  <si>
    <t>Sprchové dvere dvojdielne rozmer 875-905x1950 mm, 6 mm bezpečnostné číre sklo</t>
  </si>
  <si>
    <t>-540146907</t>
  </si>
  <si>
    <t>725245123.S</t>
  </si>
  <si>
    <t>Montáž sprchovej zásteny dvojkrídlovej do výšky 2000 mm a šírky 1200 mm</t>
  </si>
  <si>
    <t>-572313719</t>
  </si>
  <si>
    <t>552260001610</t>
  </si>
  <si>
    <t>Sprchové dvere dvojstranné, 6 mm bezpečnostné číre sklo, rám biely, , alebo výrobok s rovnakými technickými vlastnosťami</t>
  </si>
  <si>
    <t>-1467839054</t>
  </si>
  <si>
    <t>552260001600.S</t>
  </si>
  <si>
    <t>Sprchové dvere jednodielne rozmer 1000x1950 mm, 6 mm bezpečnostné sklo</t>
  </si>
  <si>
    <t>537515395</t>
  </si>
  <si>
    <t>725291112.S</t>
  </si>
  <si>
    <t>Montáž doplnkov zariadení kúpeľní a záchodov, toaletná doska</t>
  </si>
  <si>
    <t>165832828</t>
  </si>
  <si>
    <t>642310000200</t>
  </si>
  <si>
    <t>Doska keramická toaletná VIOLA 7712.9 biela, alebo výrobok s rovnakými technickými vlastnosťami</t>
  </si>
  <si>
    <t>576788247</t>
  </si>
  <si>
    <t>725291113.S</t>
  </si>
  <si>
    <t>Montaž doplnkov zariadení kúpeľní a záchodov, drobné predmety (držiak na WC-papier, mydelnička)</t>
  </si>
  <si>
    <t>-674061485</t>
  </si>
  <si>
    <t>552280012800</t>
  </si>
  <si>
    <t>Držiak na WC kefu BASIC, 120x100x420 mm, chróm, sklo, alebo výrobok s rovnakými technickými vlastnosťami</t>
  </si>
  <si>
    <t>1839461349</t>
  </si>
  <si>
    <t>552280013200</t>
  </si>
  <si>
    <t>Držiak toaletného papiera BASIC, 180x80x40 mm, chróm, JIKA, alebo výrobok s rovnakými technickými vlastnosťami</t>
  </si>
  <si>
    <t>201879028</t>
  </si>
  <si>
    <t>725319112.S</t>
  </si>
  <si>
    <t>Montáž kuchynských drezov jednoduchých, hranatých s rozmerom do 600x600 mm, bez výtokových armatúr</t>
  </si>
  <si>
    <t>-797131217</t>
  </si>
  <si>
    <t>552310002903.S</t>
  </si>
  <si>
    <t>Kuchynský drez nerezový 600x600mm na konštrukcii s nohami výšky 980mm</t>
  </si>
  <si>
    <t>-1279424412</t>
  </si>
  <si>
    <t>725332320.S</t>
  </si>
  <si>
    <t>Montáž výlevky keramickej závesnej bez výtokovej armatúry</t>
  </si>
  <si>
    <t>278965514</t>
  </si>
  <si>
    <t>642710000300</t>
  </si>
  <si>
    <t>Výlevka závesná keramická QUELLE, rozmery 450x335x360mm, KOLO, alebo výrobok s rovnakými technickými vlastnosťami</t>
  </si>
  <si>
    <t>563642644</t>
  </si>
  <si>
    <t>725539141.S</t>
  </si>
  <si>
    <t>Montáž elektrického prietokového ohrievača malolitrážneho do 10 L</t>
  </si>
  <si>
    <t>-329186339</t>
  </si>
  <si>
    <t>541310000500</t>
  </si>
  <si>
    <t>Elektrický prietokový ohrievač ESH 10 O-P Plus tlakový, inštalácia nad umývadlo, objem 10 l, STIEBEL ELTRON, alebo výrobok s rovnakými technickými vlastnosťami</t>
  </si>
  <si>
    <t>-1729094602</t>
  </si>
  <si>
    <t>725819401.S</t>
  </si>
  <si>
    <t>Montáž ventilu rohového s pripojovacou rúrkou G 1/2</t>
  </si>
  <si>
    <t>-1083767511</t>
  </si>
  <si>
    <t>551110019900.S</t>
  </si>
  <si>
    <t>Guľový ventil rohový, 1/2" - 3/8", s filtrom, bez matice, chrómovaná mosadz</t>
  </si>
  <si>
    <t>-822671083</t>
  </si>
  <si>
    <t>551110020200.S</t>
  </si>
  <si>
    <t>Guľový ventil pračkový, 1/2" - 3/4", so spätnou klapkou, chrómovaná mosadz</t>
  </si>
  <si>
    <t>-1664053301</t>
  </si>
  <si>
    <t>725829201.S</t>
  </si>
  <si>
    <t>Montáž batérie umývadlovej a drezovej nástennej pákovej alebo klasickej s mechanickým ovládaním</t>
  </si>
  <si>
    <t>1862284475</t>
  </si>
  <si>
    <t>551450000200.S</t>
  </si>
  <si>
    <t>Batéria drezová nástenná jednopáková, chróm</t>
  </si>
  <si>
    <t>1789754190</t>
  </si>
  <si>
    <t>725829206.S</t>
  </si>
  <si>
    <t>Montáž batérie umývadlovej  stojankovej s mechanickým ovládaním odpadového ventilu</t>
  </si>
  <si>
    <t>-90020444</t>
  </si>
  <si>
    <t>551450003800</t>
  </si>
  <si>
    <t>Batéria umývadlová stojanková páková , s pop-up 5/4", rozmer 290x215x270 mm, chróm,</t>
  </si>
  <si>
    <t>393928186</t>
  </si>
  <si>
    <t>725829601.S</t>
  </si>
  <si>
    <t>Montáž batérie umývadlovej a drezovej stojankovej, pákovej alebo klasickej s mechanickým ovládaním</t>
  </si>
  <si>
    <t>-1420655574</t>
  </si>
  <si>
    <t>551450003503.S</t>
  </si>
  <si>
    <t>Batéria drezová stojanková s výsuvnou sprškou</t>
  </si>
  <si>
    <t>1999512591</t>
  </si>
  <si>
    <t>725829801.S</t>
  </si>
  <si>
    <t>Montáž batérie výlevkovej nástennej pákovej alebo klasickej s mechanickým ovládaním</t>
  </si>
  <si>
    <t>-1976596206</t>
  </si>
  <si>
    <t>551450003800.S</t>
  </si>
  <si>
    <t>Batéria umývadlová stojanková páková</t>
  </si>
  <si>
    <t>1963675107</t>
  </si>
  <si>
    <t>725849201.S</t>
  </si>
  <si>
    <t>Montáž batérie sprchovej nástennej pákovej, klasickej</t>
  </si>
  <si>
    <t>-1351452692</t>
  </si>
  <si>
    <t>551450002600.S</t>
  </si>
  <si>
    <t>Batéria sprchová nástenná páková</t>
  </si>
  <si>
    <t>1052526185</t>
  </si>
  <si>
    <t>552280000603</t>
  </si>
  <si>
    <t>Montážny prvok DuoFix pre sprchovú batériu, dĺ. 1120 mm, , pozinkovaný povrch, alebo výrobok s rovnakými technickými vlastnosťami</t>
  </si>
  <si>
    <t>751151596</t>
  </si>
  <si>
    <t>725849205.S</t>
  </si>
  <si>
    <t>Montáž batérie sprchovej nástennej, držiak sprchy s nastaviteľnou výškou sprchy</t>
  </si>
  <si>
    <t>554901571</t>
  </si>
  <si>
    <t>552270000200.S</t>
  </si>
  <si>
    <t>Hadica sprchová s dvojitou západkou, dĺ. 2 m, ružicou a držiakom, vodiaca tyč a mydelnička</t>
  </si>
  <si>
    <t>-1053576607</t>
  </si>
  <si>
    <t>725869301.S</t>
  </si>
  <si>
    <t>Montáž zápachovej uzávierky pre zariaďovacie predmety, umývadlová do D 40</t>
  </si>
  <si>
    <t>-941815058</t>
  </si>
  <si>
    <t>551620008700</t>
  </si>
  <si>
    <t>Zápachová uzávierka umývadlová nábytková HL137/40, DN 40x5/4", s veľkodušne zahnutými rúrkami s pripojovacím závitom, čistiacim kusom a rozetou, otočný odtok, PP, alebo výrobok s rovnakými technickými vlastnosťami</t>
  </si>
  <si>
    <t>1301472578</t>
  </si>
  <si>
    <t>725869311.S</t>
  </si>
  <si>
    <t>Montáž zápachovej uzávierky pre zariaďovacie predmety, drezovej do D 50 mm (pre jeden drez)</t>
  </si>
  <si>
    <t>-616454383</t>
  </si>
  <si>
    <t>551620007100.S</t>
  </si>
  <si>
    <t>Zápachová uzávierka- sifón pre jednodielne drezy DN 50</t>
  </si>
  <si>
    <t>95749791</t>
  </si>
  <si>
    <t>725869321.S</t>
  </si>
  <si>
    <t>Montáž zápachovej uzávierky pre zariaďovacie predmety, pračkovej do D 50 mm</t>
  </si>
  <si>
    <t>-1061947148</t>
  </si>
  <si>
    <t>551620013400</t>
  </si>
  <si>
    <t>Zápachová uzávierka podomietková HL406.2, DN 40/50, umývačkový UP sifón, 2x výtokový ventil 1/2", prítok/odtok vody R 1/2" vnútorný závit, spätná klapka a privzdušňovač, krytka nerez 280x100 mm, PE, alebo výrobok s rovnakými technickými vlastnosťami</t>
  </si>
  <si>
    <t>1680798752</t>
  </si>
  <si>
    <t>725869340.S</t>
  </si>
  <si>
    <t>Montáž zápachovej uzávierky pre zariaďovacie predmety, sprchovej do D 50 mm</t>
  </si>
  <si>
    <t>-548980084</t>
  </si>
  <si>
    <t>551620003300</t>
  </si>
  <si>
    <t>Zápachová uzávierka HL514 sprchových vaničiek DN 40/50, s odpadovým ventilom 6/4" a guľovým kĺbom, sieťkou na vlasy a zátkou, PP/PE</t>
  </si>
  <si>
    <t>1639463988</t>
  </si>
  <si>
    <t>725869380.S</t>
  </si>
  <si>
    <t>Montáž zápachovej uzávierky pre zariaďovacie predmety, ostatných typov do D 32</t>
  </si>
  <si>
    <t>-18380311</t>
  </si>
  <si>
    <t>551620015300</t>
  </si>
  <si>
    <t>Zápachová uzávierka kondenzačná HL136NT, DN 40, transparentný, horizontálne pripojenie 5/4", mechanický uzáver proti zápachu v suchom stave, čistiaci otvor, vetranie a klimatizácia, PP, alebo výrobok s rovnakými technickými vlastnosťami</t>
  </si>
  <si>
    <t>-98195467</t>
  </si>
  <si>
    <t>551620015600</t>
  </si>
  <si>
    <t>Zápachová uzávierka podomietková UP HL138, DN32, krytka 100x100 mm, prídavná zápachová uzávierka, vetranie a klimatizácia, PP/ABS, alebo výrobok s rovnakými technickými vlastnosťami</t>
  </si>
  <si>
    <t>-769589875</t>
  </si>
  <si>
    <t>998725201.S</t>
  </si>
  <si>
    <t>Presun hmôt pre zariaďovacie predmety v objektoch výšky do 6 m</t>
  </si>
  <si>
    <t>1338577049</t>
  </si>
  <si>
    <t>Špeciálne rozvody</t>
  </si>
  <si>
    <t>727110148.S</t>
  </si>
  <si>
    <t>Montáž redukcie oceľovej pozinkovanej pre priemyselné potrubie D 40 mm</t>
  </si>
  <si>
    <t>407179092</t>
  </si>
  <si>
    <t>316160002000.S</t>
  </si>
  <si>
    <t>Redukcia pozinkovaná centrická s hrdlom bez tesnenia DN 40/50</t>
  </si>
  <si>
    <t>700102212</t>
  </si>
  <si>
    <t>552540005600.S</t>
  </si>
  <si>
    <t>Redukcia liatinová závitová pozinkovaná 3/4"x1/2"</t>
  </si>
  <si>
    <t>-1567271310</t>
  </si>
  <si>
    <t>727110151.S</t>
  </si>
  <si>
    <t>Montáž redukcie oceľovej pozinkovanej pre priemyselné potrubie D 50 mm</t>
  </si>
  <si>
    <t>-690016424</t>
  </si>
  <si>
    <t>316160002022.S</t>
  </si>
  <si>
    <t>Redukcia pozinkovaná centrická s hrdlom bez tesnenia DN 50/65</t>
  </si>
  <si>
    <t>1997396701</t>
  </si>
  <si>
    <t>998727202.S</t>
  </si>
  <si>
    <t>Presun hmôt pre špeciálne rozvody v objektoch výšky nad 6 do 12 m</t>
  </si>
  <si>
    <t>1284959714</t>
  </si>
  <si>
    <t>Ústredné kúrenie - strojovne</t>
  </si>
  <si>
    <t>732331012.S</t>
  </si>
  <si>
    <t>Montáž expanznej nádoby tlak do 6 bar s membránou 35 l</t>
  </si>
  <si>
    <t>36981476</t>
  </si>
  <si>
    <t>484630011500.S</t>
  </si>
  <si>
    <t>Nádoba expanzná membránová pre inštaláciu pitnej vody, objem 33 l</t>
  </si>
  <si>
    <t>2042320062</t>
  </si>
  <si>
    <t>732331867.S</t>
  </si>
  <si>
    <t>Montáž expanznej nádoby pre solárne systémy tlak 10 barov s vakom objem 80 l</t>
  </si>
  <si>
    <t>-1908760251</t>
  </si>
  <si>
    <t>484620004900</t>
  </si>
  <si>
    <t>Nádoba expanzná s vymeniteľným vakom typ Refix DT 60 l, D 409 mm, v 766 mm, pripojenie Flowjet RP 1 1/4", 10 bar, zelená, REFLEX, alebo výrobok s rovnakými technickými vlastnosťami</t>
  </si>
  <si>
    <t>184275713</t>
  </si>
  <si>
    <t>732491000.S</t>
  </si>
  <si>
    <t>Montáž cirkulačného čerpadla výtlak do 1,4 m rozpon 80 mm</t>
  </si>
  <si>
    <t>1787972477</t>
  </si>
  <si>
    <t>99221216</t>
  </si>
  <si>
    <t>MAGNA1 obehové čerpadlo 25-40 180 1x230V, alebo výrobok s rovnakými technickými vlastnosťami</t>
  </si>
  <si>
    <t>1536793135</t>
  </si>
  <si>
    <t>992212132</t>
  </si>
  <si>
    <t>MAGNA1 obehové čerpadlo 25-60N 180 1x230V, alebo výrobok s rovnakými technickými vlastnosťami</t>
  </si>
  <si>
    <t>-261225260</t>
  </si>
  <si>
    <t>732640310.S</t>
  </si>
  <si>
    <t>Montáž regulačného ventilu závitového s prietokomerom  G 1</t>
  </si>
  <si>
    <t>208234603</t>
  </si>
  <si>
    <t>551210008210.S</t>
  </si>
  <si>
    <t>Ventil regulačný 1", s prietokomerom, prietok 10-10 l/min, T = -30 °C až +130 °C, mosadz, pre solárne systémy</t>
  </si>
  <si>
    <t>1863418811</t>
  </si>
  <si>
    <t>998732202.S</t>
  </si>
  <si>
    <t>Presun hmôt pre strojovne v objektoch výšky nad 6 m do 12 m</t>
  </si>
  <si>
    <t>-1745290752</t>
  </si>
  <si>
    <t>Ústredné kúrenie - armatúry</t>
  </si>
  <si>
    <t>734134413.S</t>
  </si>
  <si>
    <t>Ventil poistný pružinový P 15-217-616 II DN 40</t>
  </si>
  <si>
    <t>700000729</t>
  </si>
  <si>
    <t>734134416.S</t>
  </si>
  <si>
    <t>Ventil poistný pružinový P 15-217-616 II DN 65</t>
  </si>
  <si>
    <t>-1177680148</t>
  </si>
  <si>
    <t>734221414.S</t>
  </si>
  <si>
    <t>Ventil regulačný závitový V 4232-priamy G 3/4</t>
  </si>
  <si>
    <t>-1964974789</t>
  </si>
  <si>
    <t>998734203.S</t>
  </si>
  <si>
    <t>Presun hmôt pre armatúry v objektoch výšky nad 6 do 24 m</t>
  </si>
  <si>
    <t>1081651374</t>
  </si>
  <si>
    <t>763170040.S1</t>
  </si>
  <si>
    <t>Revízne dvierka vývesné 150x250 mm</t>
  </si>
  <si>
    <t>-327621905</t>
  </si>
  <si>
    <t>763170041.S</t>
  </si>
  <si>
    <t>Revízne dvierka vývesné 300x300 mm</t>
  </si>
  <si>
    <t>-745615387</t>
  </si>
  <si>
    <t>763170043.S1</t>
  </si>
  <si>
    <t>Revízne dvierka vývesné 400x500 mm</t>
  </si>
  <si>
    <t>1655737159</t>
  </si>
  <si>
    <t>763170070.S</t>
  </si>
  <si>
    <t>Revízne dvierka 300x300 mm protipožiarne EL90 pre SDK stropy</t>
  </si>
  <si>
    <t>1810135492</t>
  </si>
  <si>
    <t>1346459985</t>
  </si>
  <si>
    <t>23-M</t>
  </si>
  <si>
    <t>Montáže potrubia</t>
  </si>
  <si>
    <t>230021056.S</t>
  </si>
  <si>
    <t>Montáž rúrových dielov privarovacích, tr. 11-13 do 1 kg, Dxt 82.5x3.6 mm</t>
  </si>
  <si>
    <t>629622063</t>
  </si>
  <si>
    <t>319430004500.S</t>
  </si>
  <si>
    <t>Príruba privarovacia plochá nerezová DN 80, PN10/16, D 88,9 mm, s redukovanou hrúbkou 10 mm akosť ocele 1.4301</t>
  </si>
  <si>
    <t>-619627745</t>
  </si>
  <si>
    <t>230022267.S</t>
  </si>
  <si>
    <t>Montáž rúrových dielov privarovacích, tr. 15 do 3 kg, Dxt 51x2.6 mm</t>
  </si>
  <si>
    <t>1233906900</t>
  </si>
  <si>
    <t>319430004300.S</t>
  </si>
  <si>
    <t>Príruba privarovacia plochá nerezová DN 50, PN10/16, D 60,3 mm, s redukovanou hrúbkou 10 mm akosť ocele 1.4301</t>
  </si>
  <si>
    <t>-1220630950</t>
  </si>
  <si>
    <t>230022277.S</t>
  </si>
  <si>
    <t>Montáž rúrových dielov privarovacích, tr. 15 do 3 kg, Dxt 76x3.2 mm</t>
  </si>
  <si>
    <t>386699956</t>
  </si>
  <si>
    <t>319430004400.S</t>
  </si>
  <si>
    <t>Príruba privarovacia plochá nerezová DN 65, PN10/16, D 76,1 mm, s redukovanou hrúbkou 10 mm akosť ocele 1.4301</t>
  </si>
  <si>
    <t>1390883821</t>
  </si>
  <si>
    <t>SO22_SO34b - Inštitút vzdelávania zboru väzenskej a justičnej stráže - VZT a chladenie</t>
  </si>
  <si>
    <t xml:space="preserve">    769 - Montáže vzduchotechnických zariadení</t>
  </si>
  <si>
    <t xml:space="preserve">      769_01 - Zar.č L1 - Vetranie chodieb 1.NP</t>
  </si>
  <si>
    <t xml:space="preserve">      769_02 - Zar.č.L2 - Vetranie chodieb na 2.NP a 3.NP</t>
  </si>
  <si>
    <t xml:space="preserve">      769_03 - Zar.č.L3 - Vetranie telocvične a fitness</t>
  </si>
  <si>
    <t xml:space="preserve">      769_04 - Zar.č.L4 - Vetranie šatní</t>
  </si>
  <si>
    <t xml:space="preserve">      769_05 - Zar.č.L5 - Vetranie streleckej prípravy</t>
  </si>
  <si>
    <t xml:space="preserve">      769_06 - Zar.č.L6 - Vetranie multifunkčnej miestnosti </t>
  </si>
  <si>
    <t xml:space="preserve">      769_07 - Zar.č.L7 - Vetranie učební</t>
  </si>
  <si>
    <t xml:space="preserve">      769_08 - Zar.č.L8 - Vetranie sociálnych zariadení </t>
  </si>
  <si>
    <t xml:space="preserve">      769_09 - Zar.č.L9 - Vetranie technologických miestností na 1.NP</t>
  </si>
  <si>
    <t xml:space="preserve">      769_10 - Zar.č.L10 - Vetranie garáže</t>
  </si>
  <si>
    <t xml:space="preserve">      769_11 - Zar.č.L11 - Vetranie CHUC - A</t>
  </si>
  <si>
    <t xml:space="preserve">      769_12 - Zar.č.L12 - Odvetranie výťahovej šachty</t>
  </si>
  <si>
    <t xml:space="preserve">      769_13 - Zar.č. HC 01-10 - Chladenie a vykurovanie vybraných priestorov  (1.NP až 3.NP)</t>
  </si>
  <si>
    <t xml:space="preserve">        769_13a - HC01 VRV</t>
  </si>
  <si>
    <t xml:space="preserve">        769_13b - HC02 VRV</t>
  </si>
  <si>
    <t xml:space="preserve">        769_13c - HC03 VRV</t>
  </si>
  <si>
    <t xml:space="preserve">        769_13d - HC04 VRV</t>
  </si>
  <si>
    <t xml:space="preserve">        769_13e - HC05 VRV</t>
  </si>
  <si>
    <t xml:space="preserve">        769_13f - HC06 VRV</t>
  </si>
  <si>
    <t xml:space="preserve">        769_13g - HC07 VRV</t>
  </si>
  <si>
    <t xml:space="preserve">        769_13h - HC08 VRV</t>
  </si>
  <si>
    <t xml:space="preserve">        769_13i - HC09 VRV</t>
  </si>
  <si>
    <t xml:space="preserve">        769_13j - HC10 Split zariadenia pre chladenie bytov na 2.NP</t>
  </si>
  <si>
    <t xml:space="preserve">      769_14 - Zar.č. C - Chladenie technologických miestností </t>
  </si>
  <si>
    <t xml:space="preserve">        769_14a - Zariadenie C12</t>
  </si>
  <si>
    <t xml:space="preserve">        769_14b - Zariadenie C14</t>
  </si>
  <si>
    <t xml:space="preserve">      769_15 - Zar.č. L13 Lokálne rekuperačné jednotky vetranie bytov a ubytovacích jednotiek </t>
  </si>
  <si>
    <t xml:space="preserve">      769_16 - Demontážne práce</t>
  </si>
  <si>
    <t xml:space="preserve">      769_17 - Ostatné rozpočtové náklady</t>
  </si>
  <si>
    <t>769</t>
  </si>
  <si>
    <t>Montáže vzduchotechnických zariadení</t>
  </si>
  <si>
    <t>769_01</t>
  </si>
  <si>
    <t>Zar.č L1 - Vetranie chodieb 1.NP</t>
  </si>
  <si>
    <t>L1.1.17</t>
  </si>
  <si>
    <t>VZT jednotka do inter.  napr. DUPLEX 2500 Roto vrátane regulácie (vr. nástenného ovládača a  prepojovacej kabeláže) alebo ekvivalent. Špecifikácia v tab. zariadení. Pozn.: VZT jednotka - dodávka v demont!</t>
  </si>
  <si>
    <t>1678168445</t>
  </si>
  <si>
    <t>L1.1.1.1</t>
  </si>
  <si>
    <t>Štvorhranný tlmič hluku TUNE-S-200/115-630-400-1000 alebo ekvivalent</t>
  </si>
  <si>
    <t>-495914271</t>
  </si>
  <si>
    <t>L1.1.2.1</t>
  </si>
  <si>
    <t>Štvorhranný tlmič hluku TUNE-S-200/115-630-400-1500 alebo ekvivalent</t>
  </si>
  <si>
    <t>-1801424431</t>
  </si>
  <si>
    <t>L1.1.3.1</t>
  </si>
  <si>
    <t>Požiarna klapka s ručnou pákou a aktivačným mechanizmom s pružinou, s tavnou tepelnou poistkou. Napr. FDS-3G-250x100-H0 alebo ekvivalent</t>
  </si>
  <si>
    <t>-440155111</t>
  </si>
  <si>
    <t>-.32</t>
  </si>
  <si>
    <t>Požiarna upchávka v zmysle technologického predpisu výrobcu požiarnej klapky.</t>
  </si>
  <si>
    <t>1257862361</t>
  </si>
  <si>
    <t>L1.1.4.1</t>
  </si>
  <si>
    <t>Prívodný kovový tanierový ventil vrátane montážneho rámika  ø125</t>
  </si>
  <si>
    <t>1575974446</t>
  </si>
  <si>
    <t>L1.1.5.1</t>
  </si>
  <si>
    <t>Štvorhranná výustka napr. NOVA-A-1-1-525x125-R1-UR-H-AN alebo ekvivalent</t>
  </si>
  <si>
    <t>-824515486</t>
  </si>
  <si>
    <t>L1.1.6.1</t>
  </si>
  <si>
    <t>Štvorhranná výustka na kruhové potrubie napr. NOVA-C-1-625x125-R1-V-ZN alebo ekvivalent</t>
  </si>
  <si>
    <t>-1621699050</t>
  </si>
  <si>
    <t>L1.1.7.1</t>
  </si>
  <si>
    <t>Vírivá  výustka napr. VVKR-A-S-600-32-B-SW, vrátane pretlakovej komory s klapkou alebo ekvivalent</t>
  </si>
  <si>
    <t>14865815</t>
  </si>
  <si>
    <t>L1.1.8.1</t>
  </si>
  <si>
    <t>Štvorhranná regulačná klapka ručná 450x200</t>
  </si>
  <si>
    <t>-1186224847</t>
  </si>
  <si>
    <t>L1.1.9.1</t>
  </si>
  <si>
    <t>Štvorhranná regulačná klapka ručná 250x200</t>
  </si>
  <si>
    <t>1637647688</t>
  </si>
  <si>
    <t>L1.1.10.1</t>
  </si>
  <si>
    <t>Regulačná klapka ručná do kruhového potrubia ø250</t>
  </si>
  <si>
    <t>-739841202</t>
  </si>
  <si>
    <t>L1.1.11.1</t>
  </si>
  <si>
    <t>Požiarna klapka s ručnou pákou a aktivačným mechanizmom s pružinou, s tavnou tepelnou poistkou. Napr. FDS-3G-315x200-H0 alebo ekvivalent</t>
  </si>
  <si>
    <t>1117545731</t>
  </si>
  <si>
    <t>L1.1.12.1</t>
  </si>
  <si>
    <t>Požiarna klapka s ručnou pákou a aktivačným mechanizmom s pružinou, s tavnou tepelnou poistkou. Napr. FDS-3G-450x200-H0 alebo ekvivalent</t>
  </si>
  <si>
    <t>1392938071</t>
  </si>
  <si>
    <t>L1.1.13.1</t>
  </si>
  <si>
    <t>Požiarna vetracia mriežka napr. FGS-400x400-ZV alebo ekv.</t>
  </si>
  <si>
    <t>-1919839166</t>
  </si>
  <si>
    <t>1748227121</t>
  </si>
  <si>
    <t>L1.1.14.1</t>
  </si>
  <si>
    <t>Stenová mriežka napr. NOVA-L1-2-400x400-R-1-12-AN +UR alebo ekvivalent</t>
  </si>
  <si>
    <t>1460121608</t>
  </si>
  <si>
    <t>L1.1.15.1</t>
  </si>
  <si>
    <t>Protidažďová žalúzia PZ AL  560x1000 UR-S, RAL podľa ASR, alebo ekvivalent</t>
  </si>
  <si>
    <t>2078568736</t>
  </si>
  <si>
    <t>L1.1.16.1</t>
  </si>
  <si>
    <t>Výfuková hlavica DN400</t>
  </si>
  <si>
    <t>-807163346</t>
  </si>
  <si>
    <t>L1.2.1</t>
  </si>
  <si>
    <t>Kondenzačná jednotka ku VZT jednotke napr. MITSUBISHI PUZ-ZM50VKA, predplnené množstvo chladiva R32 - 2,0 kg; (Qch= 5,0 kW; Qvyk=6,0 kW) alebo ekvivalent</t>
  </si>
  <si>
    <t>630370856</t>
  </si>
  <si>
    <t>-.34</t>
  </si>
  <si>
    <t>Príslušenstvo: komunikačné rozhranie VZT jednotka / kondenzačná jednotka napr. PAC-IF013 alebo ekvivalent</t>
  </si>
  <si>
    <t>-314535969</t>
  </si>
  <si>
    <t>-.35</t>
  </si>
  <si>
    <t>Príslušenstvo: PAC-SJ08DS-E - Sada na odvod kondenzátu do jedného miesta alebo ekvivalent</t>
  </si>
  <si>
    <t>353810862</t>
  </si>
  <si>
    <t>-.36</t>
  </si>
  <si>
    <t>Príslušenstvo: Samovýhrevný DEVI kábel na odvod kondenzátu 3 m /  230 V alebo ekvivalent</t>
  </si>
  <si>
    <t>677708782</t>
  </si>
  <si>
    <t>L1.3.5</t>
  </si>
  <si>
    <t>Prívodná vzduchotechnická jednotka napr. Domekt S 650 F vrátane regulácie (vr. nástenného ovládača a  prepojovacej kabeláže) alebo ekvivalent. Špecifikácia v tab. Zariadení</t>
  </si>
  <si>
    <t>1693560547</t>
  </si>
  <si>
    <t>-.37</t>
  </si>
  <si>
    <t>Pružná pripojovacia manžeta ø160</t>
  </si>
  <si>
    <t>1576435378</t>
  </si>
  <si>
    <t>L1.3.1.1</t>
  </si>
  <si>
    <t>Tesná uzatváracia klapka do kruhového potrubia ø200 s prípravou na servopohon</t>
  </si>
  <si>
    <t>-457865220</t>
  </si>
  <si>
    <t>-.38</t>
  </si>
  <si>
    <t>Servopohon napr. Belimo LM 24 alebo ekvivalent</t>
  </si>
  <si>
    <t>1256537577</t>
  </si>
  <si>
    <t>L1.3.2.1</t>
  </si>
  <si>
    <t>Tlmič hluku s kruhovým pripojením ø200, dĺžky 1000 mm</t>
  </si>
  <si>
    <t>-1312595808</t>
  </si>
  <si>
    <t>L1.3.3.1</t>
  </si>
  <si>
    <t>-930096446</t>
  </si>
  <si>
    <t>L1.3.4.1</t>
  </si>
  <si>
    <t>Protidažďová žalúzia PZ AL 200x355 UR-S, RAL podľa ASR , alebo ekvivalent</t>
  </si>
  <si>
    <t>710388595</t>
  </si>
  <si>
    <t>-.39</t>
  </si>
  <si>
    <t>Medené predizolované potrubie Ø6,35 mm</t>
  </si>
  <si>
    <t>bm</t>
  </si>
  <si>
    <t>602247438</t>
  </si>
  <si>
    <t>-.40</t>
  </si>
  <si>
    <t>Medené predizolované potrubie Ø12,7 mm</t>
  </si>
  <si>
    <t>-631206318</t>
  </si>
  <si>
    <t>-.41</t>
  </si>
  <si>
    <t>Doplnenie chladiva R32 do systému, podľa predpísaných prevádzkových tlakov max:</t>
  </si>
  <si>
    <t>-1104204119</t>
  </si>
  <si>
    <t>-.42</t>
  </si>
  <si>
    <t>Komunikačná kabeláž - VZT jednotka - interface - kondenzačná jednotka</t>
  </si>
  <si>
    <t>387891357</t>
  </si>
  <si>
    <t>-.43</t>
  </si>
  <si>
    <t>Strešný izolovaný prestup so základňou do DN 200 pre rozvody chladenia z medenných rúr</t>
  </si>
  <si>
    <t>204469790</t>
  </si>
  <si>
    <t>-.44</t>
  </si>
  <si>
    <t>Protipožiarny prestup Cu potrubia prierez otvoru 0,005-0,01 m2 izolované  El60, zaplnenie prestupu 30%</t>
  </si>
  <si>
    <t>-1328901320</t>
  </si>
  <si>
    <t>-.45</t>
  </si>
  <si>
    <t>Kruhová izolovaná hliniková ohybná hadica, ø200</t>
  </si>
  <si>
    <t>-166750142</t>
  </si>
  <si>
    <t>-.46</t>
  </si>
  <si>
    <t>Kruhová izolovaná hliniková ohybná hadica, ø125</t>
  </si>
  <si>
    <t>1192966643</t>
  </si>
  <si>
    <t>-.47</t>
  </si>
  <si>
    <t>Kruhová neizolovaná hliniková ohybná hadica, ø125</t>
  </si>
  <si>
    <t>-826724698</t>
  </si>
  <si>
    <t>-.48</t>
  </si>
  <si>
    <t>Kruhové pozinkované SPIRO potrubie, ø250, tv 10%</t>
  </si>
  <si>
    <t>437856343</t>
  </si>
  <si>
    <t>-.49</t>
  </si>
  <si>
    <t>Kruhové pozinkované SPIRO potrubie, ø200, tv 20%</t>
  </si>
  <si>
    <t>826868950</t>
  </si>
  <si>
    <t>-.50</t>
  </si>
  <si>
    <t>Kruhové pozinkované SPIRO potrubie, ø160, tv 15%</t>
  </si>
  <si>
    <t>252145968</t>
  </si>
  <si>
    <t>-.51</t>
  </si>
  <si>
    <t>Kruhové pozinkované SPIRO potrubie, ø125, tv 5%</t>
  </si>
  <si>
    <t>420056654</t>
  </si>
  <si>
    <t>-.52</t>
  </si>
  <si>
    <t>Štvorhranné pozinkované potrubie sk.1, triedy tesnosti B, do obvodu 800 mm, tv. 15%</t>
  </si>
  <si>
    <t>573583493</t>
  </si>
  <si>
    <t>-.53</t>
  </si>
  <si>
    <t>Štvorhranné pozinkované potrubie sk.1, triedy tesnosti B, do obvodu 1000 mm, tv. 25%</t>
  </si>
  <si>
    <t>671578830</t>
  </si>
  <si>
    <t>-.54</t>
  </si>
  <si>
    <t>Štvorhranné pozinkované potrubie sk.1, triedy tesnosti B, do obvodu 1260 mm, tv. 40%</t>
  </si>
  <si>
    <t>-1694653125</t>
  </si>
  <si>
    <t>-.55</t>
  </si>
  <si>
    <t>Štvorhranné pozinkované potrubie sk.1, triedy tesnosti B, do obvodu 1420 mm, tv. 25%</t>
  </si>
  <si>
    <t>1130786155</t>
  </si>
  <si>
    <t>-.56</t>
  </si>
  <si>
    <t>Štvorhranné pozinkované potrubie sk.1, triedy tesnosti B, do obvodu 1600 mm, tv. 20%</t>
  </si>
  <si>
    <t>264328858</t>
  </si>
  <si>
    <t>-.57</t>
  </si>
  <si>
    <t>Štvorhranné pozinkované potrubie sk.1, triedy tesnosti B, do obvodu 1800 mm, tv. 50%</t>
  </si>
  <si>
    <t>1758412623</t>
  </si>
  <si>
    <t>-.58</t>
  </si>
  <si>
    <t>Štvorhranné pozinkované potrubie sk.1, triedy tesnosti B, do obvodu 2240 mm, tv. 100%</t>
  </si>
  <si>
    <t>1280661182</t>
  </si>
  <si>
    <t>-.59</t>
  </si>
  <si>
    <t>Štvorhranné pozinkované potrubie sk.1, triedy tesnosti B, do obvodu 3200 mm, tv. 50%</t>
  </si>
  <si>
    <t>-1418270531</t>
  </si>
  <si>
    <t>-.60</t>
  </si>
  <si>
    <t>Samolepiaca kaučuková izolácia hr.20 mm s povrchovou úpravou Al fóliou do interiéru, samolep  (napr. K-Flex H-DUCT KRAFT METAL hr.20 mm) alebo ekvivalent</t>
  </si>
  <si>
    <t>m²</t>
  </si>
  <si>
    <t>1322283377</t>
  </si>
  <si>
    <t>-.61</t>
  </si>
  <si>
    <t>Samolepiaca kaučuková izolácia hr.30 mm s povrchovou úpravou Al fóliou do interiéru, samolep   (napr. K-Flex H-DUCT KRAFT METAL hr.30 mm) alebo ekvivalent</t>
  </si>
  <si>
    <t>1533240276</t>
  </si>
  <si>
    <t>K001</t>
  </si>
  <si>
    <t>Montážny, tesniaci, závesný a spojovací materiál, prekáblovanie. Pozn.: trasovanie Cu potrubia v exteriéri opatriť UV ochranou (napr. silnejšia Al páska) a ochranou proti mechanickému poškodeniu (napr. elektr. žľab) → zahrnuté v montážnom, tesniacom a spo</t>
  </si>
  <si>
    <t>kpl</t>
  </si>
  <si>
    <t>-1346615060</t>
  </si>
  <si>
    <t>769_02</t>
  </si>
  <si>
    <t>Zar.č.L2 - Vetranie chodieb na 2.NP a 3.NP</t>
  </si>
  <si>
    <t>L2.1.3</t>
  </si>
  <si>
    <t>VZT jednotka do vnútorného prostredia  napr.  DUPLEX 5000 Roto-N vrátane regulácie (vr. nástenného ovládača a  prepojovacej kabeláže) alebo ekvivalent. Špecifikácia v tab. zariadení</t>
  </si>
  <si>
    <t>-2065253026</t>
  </si>
  <si>
    <t>L2.1.1.1</t>
  </si>
  <si>
    <t>Štvorhranný tlmič hluku TUNE-S-200/155-710-710-1500 alebo ekvivalent</t>
  </si>
  <si>
    <t>2018245286</t>
  </si>
  <si>
    <t>L2.1.2.1</t>
  </si>
  <si>
    <t>Požiarna klapka s ručnou pákou a aktivačným mechanizmom s pružinou, s tavnou tepelnou poistkou. Napr. FDR-3G-280-H0 alebo ekvivalent</t>
  </si>
  <si>
    <t>-1744779175</t>
  </si>
  <si>
    <t>L2.1.5.1</t>
  </si>
  <si>
    <t>Požiarna klapka s ručnou pákou a aktivačným mechanizmom s pružinou, s tavnou tepelnou poistkou. Napr. FDR-3G-250-H0 alebo ekvivalent</t>
  </si>
  <si>
    <t>-1585652084</t>
  </si>
  <si>
    <t>M032</t>
  </si>
  <si>
    <t>1373448422</t>
  </si>
  <si>
    <t>L2.1.6.1</t>
  </si>
  <si>
    <t>975480075</t>
  </si>
  <si>
    <t>M031</t>
  </si>
  <si>
    <t>-1572618248</t>
  </si>
  <si>
    <t>L2.1.7.1</t>
  </si>
  <si>
    <t>Regulačná klapka ručná do kruhového potrubia ø280</t>
  </si>
  <si>
    <t>705808692</t>
  </si>
  <si>
    <t>L2.1.8.1</t>
  </si>
  <si>
    <t>Štvorhranná regulačná klapka ručná 315x200</t>
  </si>
  <si>
    <t>-459082684</t>
  </si>
  <si>
    <t>L2.1.9</t>
  </si>
  <si>
    <t>Prívodný kovový tanierový ventil vrátane montážneho rámika  ø200</t>
  </si>
  <si>
    <t>548158537</t>
  </si>
  <si>
    <t>L2.1.10.1</t>
  </si>
  <si>
    <t>Prívodná vírivá  výustka napr. VVKR-A-S-600-40-B-SW, vrátane pretlakovej komory s klapkou alebo ekvivalent</t>
  </si>
  <si>
    <t>1969746112</t>
  </si>
  <si>
    <t>L2.1.11.1</t>
  </si>
  <si>
    <t>Odvodná vírivá  výustka napr. VVKR-A-S-600-40-B-SW, vrátane pretlakovej komory s klapkou alebo ekvivalent</t>
  </si>
  <si>
    <t>44772899</t>
  </si>
  <si>
    <t>L2.1.12.1</t>
  </si>
  <si>
    <t>Štvorhranná výustka napr. NOVA-A-1-2-1200x200-R1-UR-H-AN alebo ekvivalent</t>
  </si>
  <si>
    <t>1226427983</t>
  </si>
  <si>
    <t>L2.1.13.1</t>
  </si>
  <si>
    <t>Štvorhranná výustka napr. NOVA-A-1-1-525x225-R1-H-AN alebo ekvivalent</t>
  </si>
  <si>
    <t>1492209089</t>
  </si>
  <si>
    <t>L2.1.14.1</t>
  </si>
  <si>
    <t>Štvorhranná výustka napr. NOVA-A-1-2-225x625-R1-UR-H-AN alebo ekvivalent</t>
  </si>
  <si>
    <t>1160374997</t>
  </si>
  <si>
    <t>L2.1.15.1</t>
  </si>
  <si>
    <t>Dverná nepriehľadná mriežka 400x200</t>
  </si>
  <si>
    <t>-1278964014</t>
  </si>
  <si>
    <t>L2.1.16.1</t>
  </si>
  <si>
    <t>Výfuková hlavica DN500</t>
  </si>
  <si>
    <t>1652242415</t>
  </si>
  <si>
    <t>L2.1.17.1</t>
  </si>
  <si>
    <t>Šikmý nasávací kus 45° so sitom 710x710</t>
  </si>
  <si>
    <t>-1067505199</t>
  </si>
  <si>
    <t>L2.2.1</t>
  </si>
  <si>
    <t>Kondenzačná jednotka ku VZT jednotke napr. MITSUBISHI PUZ-ZM100YKA, predplnené množstvo chladiva R32 - 3,6 kg; (Qch= 10,0 kW; Qvyk=11,2 kW) alebo ekvivalent</t>
  </si>
  <si>
    <t>1494650948</t>
  </si>
  <si>
    <t>M033</t>
  </si>
  <si>
    <t>774028583</t>
  </si>
  <si>
    <t>M034</t>
  </si>
  <si>
    <t>Príslušenstvo: PAC-SG61DS-E - Sada na odvod kondenzátu do jedného miesta alebo ekvivalent</t>
  </si>
  <si>
    <t>448796904</t>
  </si>
  <si>
    <t>M035</t>
  </si>
  <si>
    <t>Príslušenstvo: Kábel CSC3 - Výhrevný kábel na odvod kondenzátu 3 m / 120 W / 230 V alebo ekvivalent</t>
  </si>
  <si>
    <t>-198293860</t>
  </si>
  <si>
    <t>M036</t>
  </si>
  <si>
    <t>Príslušenstvo: KABELSATZ 02VA-18LK900-D - Konektor na pripojenie výhrevného kábla alebo ekvivalent</t>
  </si>
  <si>
    <t>284951280</t>
  </si>
  <si>
    <t>L2.3.5</t>
  </si>
  <si>
    <t>-1849350766</t>
  </si>
  <si>
    <t>733073985</t>
  </si>
  <si>
    <t>L2.3.1.1</t>
  </si>
  <si>
    <t>-95275685</t>
  </si>
  <si>
    <t>M085</t>
  </si>
  <si>
    <t>-1837923739</t>
  </si>
  <si>
    <t>L2.3.2.1</t>
  </si>
  <si>
    <t>-760017249</t>
  </si>
  <si>
    <t>L2.3.3.1</t>
  </si>
  <si>
    <t>-1973601046</t>
  </si>
  <si>
    <t>L2.3.4.1</t>
  </si>
  <si>
    <t>-1733275389</t>
  </si>
  <si>
    <t>L2.4.11</t>
  </si>
  <si>
    <t>Vzduchotechnická jednotka do vnútorného prostredia  napr.  Domekt R 400 F C6M vrátane regulácie  (vr. nástenného ovládača a  prepojovacej kabeláže) alebo ekvivalent. Špecifikácia v tab. zariadení</t>
  </si>
  <si>
    <t>2036617654</t>
  </si>
  <si>
    <t>M169</t>
  </si>
  <si>
    <t>Pružná pripojovacia manžeta ø200</t>
  </si>
  <si>
    <t>516812355</t>
  </si>
  <si>
    <t>L2.4.1.1</t>
  </si>
  <si>
    <t>1473911876</t>
  </si>
  <si>
    <t>-1453150291</t>
  </si>
  <si>
    <t>L2.4.2.1</t>
  </si>
  <si>
    <t>917661295</t>
  </si>
  <si>
    <t>L2.4.3.1</t>
  </si>
  <si>
    <t>Protidažďová žalúzia PZ AL 200x400 UR- S, RAL podľa ASR, alebo ekvivalent</t>
  </si>
  <si>
    <t>-1974106956</t>
  </si>
  <si>
    <t>L2.4.4.1</t>
  </si>
  <si>
    <t>Výfuková hlavica DN200</t>
  </si>
  <si>
    <t>-1819673422</t>
  </si>
  <si>
    <t>L2.4.5.1</t>
  </si>
  <si>
    <t>Požiarna klapka s ručnou pákou a aktivačným mechanizmom s pružinou, s tavnou tepelnou poistkou. Napr. FDR-3G-125-H0 alebo ekvivalent</t>
  </si>
  <si>
    <t>-1128590312</t>
  </si>
  <si>
    <t>L2.4.6.1</t>
  </si>
  <si>
    <t>Požiarna vetracia mriežka napr. FGS-200x200-ZV alebo ekv.</t>
  </si>
  <si>
    <t>364651990</t>
  </si>
  <si>
    <t>1256006497</t>
  </si>
  <si>
    <t>L2.4.7.1</t>
  </si>
  <si>
    <t>Odvodný kovový tanierový ventil vrátane montážneho rámika  ø125</t>
  </si>
  <si>
    <t>515095642</t>
  </si>
  <si>
    <t>L2.4.8.1</t>
  </si>
  <si>
    <t>Štvorhranná výustka napr. NOVA-A-2-2-225x125-R1-UR-H-AN alebo ekvivalent</t>
  </si>
  <si>
    <t>506107200</t>
  </si>
  <si>
    <t>L2.4.9.1</t>
  </si>
  <si>
    <t>Štvorhranná výustka napr. NOVA-A-1-2-225x125-R1-UR-H-AN alebo ekvivalent</t>
  </si>
  <si>
    <t>-790936724</t>
  </si>
  <si>
    <t>L2.4.10.1</t>
  </si>
  <si>
    <t>Regulačná klapka ručná do kruhového potrubia ø125</t>
  </si>
  <si>
    <t>1838441485</t>
  </si>
  <si>
    <t>M037</t>
  </si>
  <si>
    <t>Medené predizolované potrubie Ø9,52 mm</t>
  </si>
  <si>
    <t>7447620</t>
  </si>
  <si>
    <t>M038</t>
  </si>
  <si>
    <t>Medené predizolované potrubie Ø15,88 mm</t>
  </si>
  <si>
    <t>-1785672078</t>
  </si>
  <si>
    <t>M039</t>
  </si>
  <si>
    <t>-1297370688</t>
  </si>
  <si>
    <t>M040</t>
  </si>
  <si>
    <t>1295084759</t>
  </si>
  <si>
    <t>M170</t>
  </si>
  <si>
    <t>Strešný prestup izolovaný DN200, iz. 50mm, l=1m</t>
  </si>
  <si>
    <t>998728898</t>
  </si>
  <si>
    <t>M056</t>
  </si>
  <si>
    <t>1529832499</t>
  </si>
  <si>
    <t>M171</t>
  </si>
  <si>
    <t>Kruhová neizolovaná hliniková ohybná hadica, ø200</t>
  </si>
  <si>
    <t>371619949</t>
  </si>
  <si>
    <t>1114622309</t>
  </si>
  <si>
    <t>M172</t>
  </si>
  <si>
    <t>Kruhové pozinkované SPIRO potrubie, ø500, tv 45%</t>
  </si>
  <si>
    <t>2143675185</t>
  </si>
  <si>
    <t>M173</t>
  </si>
  <si>
    <t>Kruhové pozinkované SPIRO potrubie, ø280, tv 20%</t>
  </si>
  <si>
    <t>2003172663</t>
  </si>
  <si>
    <t>M174</t>
  </si>
  <si>
    <t>Kruhové pozinkované SPIRO potrubie, ø225, tv 10%</t>
  </si>
  <si>
    <t>1921667172</t>
  </si>
  <si>
    <t>M175</t>
  </si>
  <si>
    <t>Kruhové pozinkované SPIRO potrubie, ø200, tv 35%</t>
  </si>
  <si>
    <t>-1547963612</t>
  </si>
  <si>
    <t>M176</t>
  </si>
  <si>
    <t>Kruhové pozinkované SPIRO potrubie, ø160, tv 5%</t>
  </si>
  <si>
    <t>1427388325</t>
  </si>
  <si>
    <t>M177</t>
  </si>
  <si>
    <t>Kruhové pozinkované SPIRO potrubie, ø125, tv 10%</t>
  </si>
  <si>
    <t>2048521610</t>
  </si>
  <si>
    <t>M178</t>
  </si>
  <si>
    <t>Štvorhranné pozinkované potrubie sk.1, triedy tesnosti B, do obvodu 800 mm, tv. 100%</t>
  </si>
  <si>
    <t>-217607760</t>
  </si>
  <si>
    <t>M179</t>
  </si>
  <si>
    <t>Štvorhranné pozinkované potrubie sk.1, triedy tesnosti B, do obvodu 1000 mm, tv. 15%</t>
  </si>
  <si>
    <t>-791226309</t>
  </si>
  <si>
    <t>M180</t>
  </si>
  <si>
    <t>Štvorhranné pozinkované potrubie sk.1, triedy tesnosti B, do obvodu 1260 mm, tv. 15%</t>
  </si>
  <si>
    <t>365303822</t>
  </si>
  <si>
    <t>M181</t>
  </si>
  <si>
    <t>Štvorhranné pozinkované potrubie sk.1, triedy tesnosti B, do obvodu 1420 mm, tv. 5%</t>
  </si>
  <si>
    <t>-1633345579</t>
  </si>
  <si>
    <t>M182</t>
  </si>
  <si>
    <t>Štvorhranné pozinkované potrubie sk.1, triedy tesnosti B, do obvodu 2240 mm, tv. 20%</t>
  </si>
  <si>
    <t>-824126368</t>
  </si>
  <si>
    <t>M183</t>
  </si>
  <si>
    <t>Štvorhranné pozinkované potrubie sk.1, triedy tesnosti B, do obvodu 2840 mm, tv. 30%</t>
  </si>
  <si>
    <t>-645374273</t>
  </si>
  <si>
    <t>M053</t>
  </si>
  <si>
    <t>2012057136</t>
  </si>
  <si>
    <t>M054</t>
  </si>
  <si>
    <t>1857990060</t>
  </si>
  <si>
    <t>M055</t>
  </si>
  <si>
    <t>Protipožiarna izolácia (napr. Systém Pyrorock hr.40mm), EI45, vrátane navarovacích tŕňov alebo ekvivalent</t>
  </si>
  <si>
    <t>1599835421</t>
  </si>
  <si>
    <t>M084</t>
  </si>
  <si>
    <t>Tepelná izolácia z minerálnej vlny hr.60 mm s oplechovaním pozinkovaným plechom hr. 0,6 mm</t>
  </si>
  <si>
    <t>-1928492575</t>
  </si>
  <si>
    <t>K031</t>
  </si>
  <si>
    <t>1.2Montážny, tesniaci, závesný a spojovací materiál, prekáblovanie. Pozn.: trasovanie Cu potrubia v exteriéri opatriť UV ochranou (napr. silnejšia Al páska) a ochranou proti mechanickému poškodeniu (napr. elektr. žľab) → zahrnuté v montážnom, tesniacom a</t>
  </si>
  <si>
    <t>-1946955236</t>
  </si>
  <si>
    <t>769_03</t>
  </si>
  <si>
    <t>Zar.č.L3 - Vetranie telocvične a fitness</t>
  </si>
  <si>
    <t>L3.1</t>
  </si>
  <si>
    <t>VZT jednotka do vnútorného prostredia  napr.  DUPLEX 5000 Multi vrátane regulácie (vr. nástenného ovládača a  prepojovacej kabeláže) alebo ekvivalent. Špecifikácia v tab. zariadení. Pozn.: VZT jednotka - dodávka v demont!</t>
  </si>
  <si>
    <t>882792565</t>
  </si>
  <si>
    <t>L3.1.1</t>
  </si>
  <si>
    <t>Štvorhranný tlmič hluku TUNE-S-150/58-1250-500-1500 alebo ekvivalent</t>
  </si>
  <si>
    <t>407842381</t>
  </si>
  <si>
    <t>L3.1.2</t>
  </si>
  <si>
    <t>-1651141462</t>
  </si>
  <si>
    <t>L3.1.3</t>
  </si>
  <si>
    <t>Požiarna klapka s ručnou pákou a aktivačným mechanizmom s pružinou, s tavnou tepelnou poistkou. Napr. FDS-3G-450x400-H0 alebo ekvivalent</t>
  </si>
  <si>
    <t>-1646609437</t>
  </si>
  <si>
    <t>-706984834</t>
  </si>
  <si>
    <t>L3.1.4</t>
  </si>
  <si>
    <t>Difúzor prívodný s termos. reguláciou, dosah prúdu do 6m veľ.:600x600, napr. NWPP-35-2-3-1, vrátane pretlakovej komory s klapkou napr. SKKA-25-35-5-2 alebo ekvivalent</t>
  </si>
  <si>
    <t>-924138691</t>
  </si>
  <si>
    <t>L3.1.5</t>
  </si>
  <si>
    <t>Difúzor odvodný veľ.:600x600, napr. NWPP-35-2-1-1, vrátane pretlakovej komory s klapkou napr. SKKA-25-35-5-2 alebo ekvivalent</t>
  </si>
  <si>
    <t>1821005863</t>
  </si>
  <si>
    <t>L3.1.6</t>
  </si>
  <si>
    <t>Štvorhranná regulačná klapka ručná 450x400</t>
  </si>
  <si>
    <t>-1567053240</t>
  </si>
  <si>
    <t>L3.1.7</t>
  </si>
  <si>
    <t>Štvorhranná regulačná klapka ručná 250x400</t>
  </si>
  <si>
    <t>1174501608</t>
  </si>
  <si>
    <t>L3.1.8</t>
  </si>
  <si>
    <t>Štvorhranná regulačná klapka ručná 125x400</t>
  </si>
  <si>
    <t>-1696910398</t>
  </si>
  <si>
    <t>L3.1.9</t>
  </si>
  <si>
    <t>Štvorhranná výustka na kruhové potrubie napr. NOVA-C-2-525x75-R1-V-SW alebo ekvivalent</t>
  </si>
  <si>
    <t>-447775537</t>
  </si>
  <si>
    <t>L3.1.10</t>
  </si>
  <si>
    <t>1145432145</t>
  </si>
  <si>
    <t>L3.1.11</t>
  </si>
  <si>
    <t>Štvorhranná výustka napr. NOVA-L1-2-1200x200-R-1-12-AN +UR alebo ekvivalent</t>
  </si>
  <si>
    <t>1521015770</t>
  </si>
  <si>
    <t>L3.1.12</t>
  </si>
  <si>
    <t>Štvorhranná výustka napr. NOVA-A-1-1-225x125-R1-UR-H-AN alebo ekvivalent</t>
  </si>
  <si>
    <t>2075574440</t>
  </si>
  <si>
    <t>L3.1.13</t>
  </si>
  <si>
    <t>Stenová mriežka napr. NOVA-L1-2-200x300-1-12-AN +UR alebo ekvivalent</t>
  </si>
  <si>
    <t>2051545379</t>
  </si>
  <si>
    <t>L3.1.14</t>
  </si>
  <si>
    <t>Protidažďová žalúzia ATYP PZ ALS 1100x2100 UR-S, RAL podľa ASR alebo ekvivalent  /rozmer overiť na stavbe /</t>
  </si>
  <si>
    <t>-1850657891</t>
  </si>
  <si>
    <t>L3.1.15</t>
  </si>
  <si>
    <t>Požiarna klapka s ručnou pákou a aktivačným mechanizmom s pružinou, s tavnou tepelnou poistkou. Napr. FDS-3G-450x250-H0 alebo ekvivalent</t>
  </si>
  <si>
    <t>357110640</t>
  </si>
  <si>
    <t>L3.1.16</t>
  </si>
  <si>
    <t>765871505</t>
  </si>
  <si>
    <t>L3.1.17</t>
  </si>
  <si>
    <t>Požiarna klapka s ručnou pákou a aktivačným mechanizmom s pružinou, s tavnou tepelnou poistkou. Napr. FDR-3G-225-H0 alebo ekvivalent</t>
  </si>
  <si>
    <t>1283881881</t>
  </si>
  <si>
    <t>1045241999</t>
  </si>
  <si>
    <t>L3.1.18</t>
  </si>
  <si>
    <t>1249542941</t>
  </si>
  <si>
    <t>L3.1.19</t>
  </si>
  <si>
    <t>Štvorhranná regulačná klapka ručná 250x250</t>
  </si>
  <si>
    <t>-1140089656</t>
  </si>
  <si>
    <t>L3.2</t>
  </si>
  <si>
    <t>Kondenzačná jednotka ku VZT jednotke napr. MITSUBISHI PUZ-ZM71VHA, predplnené množstvo chladiva R32 - 2,8 kg; (Qch= 7,1 kW; Qvyk=8,0 kW) alebo ekvivalent</t>
  </si>
  <si>
    <t>-1155281494</t>
  </si>
  <si>
    <t>-2023784365</t>
  </si>
  <si>
    <t>-1096596914</t>
  </si>
  <si>
    <t>861948426</t>
  </si>
  <si>
    <t>-1470337142</t>
  </si>
  <si>
    <t>1499889189</t>
  </si>
  <si>
    <t>-1696346600</t>
  </si>
  <si>
    <t>-162258478</t>
  </si>
  <si>
    <t>428336187</t>
  </si>
  <si>
    <t>M041</t>
  </si>
  <si>
    <t>-1723311083</t>
  </si>
  <si>
    <t>M042</t>
  </si>
  <si>
    <t>Kruhová izolovaná hliniková ohybná hadica, ø250</t>
  </si>
  <si>
    <t>1334935543</t>
  </si>
  <si>
    <t>M043</t>
  </si>
  <si>
    <t>Kruhové pozinkované SPIRO potrubie, ø250, tv 20%</t>
  </si>
  <si>
    <t>949389781</t>
  </si>
  <si>
    <t>M044</t>
  </si>
  <si>
    <t>Kruhové pozinkované SPIRO potrubie, ø225, tv 15%</t>
  </si>
  <si>
    <t>-1096602832</t>
  </si>
  <si>
    <t>M045</t>
  </si>
  <si>
    <t>Kruhové pozinkované SPIRO potrubie, ø280, tv 0 %</t>
  </si>
  <si>
    <t>639716280</t>
  </si>
  <si>
    <t>M046</t>
  </si>
  <si>
    <t>Štvorhranné pozinkované potrubie sk.1, triedy tesnosti B, do obvodu 1260 mm, tv. 10%</t>
  </si>
  <si>
    <t>-1655886056</t>
  </si>
  <si>
    <t>M047</t>
  </si>
  <si>
    <t>Štvorhranné pozinkované potrubie sk.1, triedy tesnosti B, do obvodu 1420 mm, tv. 15%</t>
  </si>
  <si>
    <t>942598400</t>
  </si>
  <si>
    <t>M048</t>
  </si>
  <si>
    <t>Štvorhranné pozinkované potrubie sk.1, triedy tesnosti B, do obvodu 1600 mm, tv. 100%</t>
  </si>
  <si>
    <t>-295699901</t>
  </si>
  <si>
    <t>M049</t>
  </si>
  <si>
    <t>Štvorhranné pozinkované potrubie sk.1, triedy tesnosti B, do obvodu 1800 mm, tv. 30%</t>
  </si>
  <si>
    <t>-660590128</t>
  </si>
  <si>
    <t>M050</t>
  </si>
  <si>
    <t>Štvorhranné pozinkované potrubie sk.1, triedy tesnosti B, do obvodu 2240 mm, tv. 50%</t>
  </si>
  <si>
    <t>-535205070</t>
  </si>
  <si>
    <t>M051</t>
  </si>
  <si>
    <t>Štvorhranné pozinkované potrubie sk.1, triedy tesnosti B, do obvodu 2840 mm, tv. 70%</t>
  </si>
  <si>
    <t>549015493</t>
  </si>
  <si>
    <t>M052</t>
  </si>
  <si>
    <t>Štvorhranné pozinkované potrubie sk.1, triedy tesnosti B, do obvodu 4000 mm, tv. 100%</t>
  </si>
  <si>
    <t>-285790296</t>
  </si>
  <si>
    <t>725575897</t>
  </si>
  <si>
    <t>1103312642</t>
  </si>
  <si>
    <t>2002632021</t>
  </si>
  <si>
    <t>K056</t>
  </si>
  <si>
    <t>1.3 Montážny, tesniaci, závesný a spojovací materiál, prekáblovanie.  Pozn.: trasovanie Cu potrubia v exteriéri opatriť UV ochranou (napr. silnejšia Al páska) a ochranou proti mechanickému poškodeniu (napr. elektr. žľab) → zahrnuté v montážnom, tesniacom</t>
  </si>
  <si>
    <t>7071035</t>
  </si>
  <si>
    <t>769_04</t>
  </si>
  <si>
    <t>Zar.č.L4 - Vetranie šatní</t>
  </si>
  <si>
    <t>L4.1</t>
  </si>
  <si>
    <t>Vzduchotechnická jednotka do vnútorného prostredia  napr.  DUPLEX 900 Flexi-V vrátane regulácie (vr. nástenného ovládača a  prepojovacej kabeláže) alebo ekvivalent. Špecifikácia v tab. zariadení</t>
  </si>
  <si>
    <t>773927055</t>
  </si>
  <si>
    <t>L4.1.1</t>
  </si>
  <si>
    <t>Elektrický ohrievač do potrubia EPO-V-250/3,0 alebo ekvivalent. Špecifikácia v tab. zariadení</t>
  </si>
  <si>
    <t>1146322797</t>
  </si>
  <si>
    <t>L4.1.2</t>
  </si>
  <si>
    <t>Tlmič hluku s kruhovým pripojením ø250, dĺžky 1000 mm</t>
  </si>
  <si>
    <t>-49219784</t>
  </si>
  <si>
    <t>L4.1.3</t>
  </si>
  <si>
    <t>Požiarna klapka s ručnou pákou a aktivačným mechanizmom s pružinou, s tavnou tepelnou poistkou. Napr. FDS-3G-355x100-H0 alebo ekvivalent</t>
  </si>
  <si>
    <t>-1799914214</t>
  </si>
  <si>
    <t>-816984024</t>
  </si>
  <si>
    <t>L4.1.4</t>
  </si>
  <si>
    <t>-1289813207</t>
  </si>
  <si>
    <t>L4.1.5</t>
  </si>
  <si>
    <t>Odvodný plastový tanierový ventil vrátane montážneho rámika  ø160</t>
  </si>
  <si>
    <t>1431043161</t>
  </si>
  <si>
    <t>L4.1.6</t>
  </si>
  <si>
    <t>Odvodný plastový tanierový ventil vrátane montážneho rámika  ø100</t>
  </si>
  <si>
    <t>1002331288</t>
  </si>
  <si>
    <t>L4.1.7</t>
  </si>
  <si>
    <t>-540170804</t>
  </si>
  <si>
    <t>-1726110888</t>
  </si>
  <si>
    <t>M057</t>
  </si>
  <si>
    <t>Kruhová neizolovaná hliniková ohybná hadica, ø160</t>
  </si>
  <si>
    <t>269103408</t>
  </si>
  <si>
    <t>M058</t>
  </si>
  <si>
    <t>Kruhová neizolovaná hliniková ohybná hadica, ø100</t>
  </si>
  <si>
    <t>145474632</t>
  </si>
  <si>
    <t>M059</t>
  </si>
  <si>
    <t>Kruhové pozinkované SPIRO potrubie, ø250, tv 15%</t>
  </si>
  <si>
    <t>-1672397647</t>
  </si>
  <si>
    <t>M060</t>
  </si>
  <si>
    <t>718224719</t>
  </si>
  <si>
    <t>M061</t>
  </si>
  <si>
    <t>Kruhové pozinkované SPIRO potrubie, ø160, tv 0%</t>
  </si>
  <si>
    <t>-2094294261</t>
  </si>
  <si>
    <t>M062</t>
  </si>
  <si>
    <t>Kruhové pozinkované SPIRO potrubie, ø100, tv 0%</t>
  </si>
  <si>
    <t>-2142036131</t>
  </si>
  <si>
    <t>M063</t>
  </si>
  <si>
    <t>Štvorhranné pozinkované potrubie sk.1, triedy tesnosti A, do obvodu 800 mm, tv. 30%</t>
  </si>
  <si>
    <t>500369839</t>
  </si>
  <si>
    <t>M064</t>
  </si>
  <si>
    <t>Štvorhranné pozinkované potrubie sk.1, triedy tesnosti A, do obvodu 1000 mm, tv. 30%</t>
  </si>
  <si>
    <t>1317144536</t>
  </si>
  <si>
    <t>979759817</t>
  </si>
  <si>
    <t>-1689983753</t>
  </si>
  <si>
    <t>K065</t>
  </si>
  <si>
    <t>1.4 Montážny, tesniaci, závesný a spojovací materiál, prekáblovanie</t>
  </si>
  <si>
    <t>779524915</t>
  </si>
  <si>
    <t>769_05</t>
  </si>
  <si>
    <t>Zar.č.L5 - Vetranie streleckej prípravy</t>
  </si>
  <si>
    <t>L5.1</t>
  </si>
  <si>
    <t>Vzduchotechnická jednotka do vnútorného prostredia  napr.   DUPLEX 1500 Multi vrátane regulácie alebo ekvivalent. Špecifikácia v tab. zariadení</t>
  </si>
  <si>
    <t>-361326835</t>
  </si>
  <si>
    <t>L5.1.1</t>
  </si>
  <si>
    <t>Kruhový tlmič hluku s jadrom  DN 315, dĺžky 1000 mm</t>
  </si>
  <si>
    <t>-36548097</t>
  </si>
  <si>
    <t>L5.1.2</t>
  </si>
  <si>
    <t>Protidažďová žalúzia PZ AL 450x500 UR-S, RAL podľa ASR  alebo ekvivalent</t>
  </si>
  <si>
    <t>-402472121</t>
  </si>
  <si>
    <t>L5.1.3</t>
  </si>
  <si>
    <t>Výfuková hlavica DN315</t>
  </si>
  <si>
    <t>-1940143334</t>
  </si>
  <si>
    <t>L5.1.4</t>
  </si>
  <si>
    <t>Štvorhranná výustka na kruhové potrubie napr. NOVA-C-2-825x125-R1-V-SW alebo ekvivalent</t>
  </si>
  <si>
    <t>-879946821</t>
  </si>
  <si>
    <t>L5.1.5</t>
  </si>
  <si>
    <t>-210122045</t>
  </si>
  <si>
    <t>L5.1.6</t>
  </si>
  <si>
    <t>Stenová mriežka napr. NOVA-L1-2-200x200-1-12-AN +UR alebo ekvivalent</t>
  </si>
  <si>
    <t>774919381</t>
  </si>
  <si>
    <t>L5.1.7</t>
  </si>
  <si>
    <t>531108736</t>
  </si>
  <si>
    <t>L5.1.8</t>
  </si>
  <si>
    <t>Požiarna klapka s ručnou pákou a aktivačným mechanizmom s pružinou, s tavnou tepelnou poistkou. Napr. FDR-3G-315-H0 alebo ekvivalent</t>
  </si>
  <si>
    <t>304940097</t>
  </si>
  <si>
    <t>-1881571611</t>
  </si>
  <si>
    <t>L5.2</t>
  </si>
  <si>
    <t>-188549461</t>
  </si>
  <si>
    <t>1915576539</t>
  </si>
  <si>
    <t>M065</t>
  </si>
  <si>
    <t>84911332</t>
  </si>
  <si>
    <t>M066</t>
  </si>
  <si>
    <t>338439033</t>
  </si>
  <si>
    <t>M067</t>
  </si>
  <si>
    <t>18945578</t>
  </si>
  <si>
    <t>M068</t>
  </si>
  <si>
    <t>-1903511525</t>
  </si>
  <si>
    <t>1878725123</t>
  </si>
  <si>
    <t>259697656</t>
  </si>
  <si>
    <t>-1331937280</t>
  </si>
  <si>
    <t>M069</t>
  </si>
  <si>
    <t>Kruhové pozinkované SPIRO potrubie, ø315, tv 15%</t>
  </si>
  <si>
    <t>722110568</t>
  </si>
  <si>
    <t>M070</t>
  </si>
  <si>
    <t>Kruhové pozinkované SPIRO potrubie, ø280, tv 10%</t>
  </si>
  <si>
    <t>381366210</t>
  </si>
  <si>
    <t>M071</t>
  </si>
  <si>
    <t>Kruhové pozinkované SPIRO potrubie, ø160, tv 5 %</t>
  </si>
  <si>
    <t>195742543</t>
  </si>
  <si>
    <t>M072</t>
  </si>
  <si>
    <t>Štvorhranné pozinkované potrubie sk.1, triedy tesnosti B, do obvodu 2240 mm, tv. 40%</t>
  </si>
  <si>
    <t>1221504379</t>
  </si>
  <si>
    <t>M073</t>
  </si>
  <si>
    <t>Štvorhranné pozinkované potrubie sk.1, triedy tesnosti B, do obvodu 2840 mm, tv. 65%</t>
  </si>
  <si>
    <t>743970334</t>
  </si>
  <si>
    <t>1489964367</t>
  </si>
  <si>
    <t>-1307248178</t>
  </si>
  <si>
    <t>1727292464</t>
  </si>
  <si>
    <t>K074</t>
  </si>
  <si>
    <t>1.5 Montážny, tesniaci, závesný a spojovací materiál, prekáblovanie. Pozn.: trasovanie Cu potrubia v exteriéri opatriť UV ochranou (napr. silnejšia Al páska) a ochranou proti mechanickému poškodeniu (napr. elektr. žľab) → zahrnuté v montážnom, tesniacom a</t>
  </si>
  <si>
    <t>-1829646347</t>
  </si>
  <si>
    <t>769_06</t>
  </si>
  <si>
    <t xml:space="preserve">Zar.č.L6 - Vetranie multifunkčnej miestnosti </t>
  </si>
  <si>
    <t>L6.1</t>
  </si>
  <si>
    <t>VZTá jednotka do vnútorného prostredia  napr.   DUPLEX 8000 Roto-N vrátane regulácie  (vr. nástenného ovládača a  prepojovacej kabeláže) alebo ekvivalent. Špecifikácia v tab. zariadení</t>
  </si>
  <si>
    <t>290484084</t>
  </si>
  <si>
    <t>L6.1.1</t>
  </si>
  <si>
    <t>Štvorhranný tlmič hluku TUNE-S-200/100-900-710-1500 alebo ekvivalent</t>
  </si>
  <si>
    <t>-1947863892</t>
  </si>
  <si>
    <t>L6.1.2</t>
  </si>
  <si>
    <t>Štvorhranný tlmič hluku TUNE-S-200/100-900-700-1500 alebo ekvivalent</t>
  </si>
  <si>
    <t>188218397</t>
  </si>
  <si>
    <t>L6.1.3</t>
  </si>
  <si>
    <t>Požiarna klapka s ručnou pákou a aktivačným mechanizmom s pružinou, s tavnou tepelnou poistkou. Napr. FDS-3G-1100x250-H0 alebo ekvivalent</t>
  </si>
  <si>
    <t>971972157</t>
  </si>
  <si>
    <t>1387562407</t>
  </si>
  <si>
    <t>L6.1.4</t>
  </si>
  <si>
    <t>847751193</t>
  </si>
  <si>
    <t>L6.1.5</t>
  </si>
  <si>
    <t>1521030347</t>
  </si>
  <si>
    <t>L6.1.6</t>
  </si>
  <si>
    <t>Štvorhranná regulačná klapka ručná 200x400</t>
  </si>
  <si>
    <t>1632300417</t>
  </si>
  <si>
    <t>L6.1.7</t>
  </si>
  <si>
    <t>Štvorhranná regulačná klapka ručná 315x400</t>
  </si>
  <si>
    <t>-1622122572</t>
  </si>
  <si>
    <t>L6.1.8</t>
  </si>
  <si>
    <t>Výfuková hlavica DN560</t>
  </si>
  <si>
    <t>-1865790388</t>
  </si>
  <si>
    <t>L6.1.9</t>
  </si>
  <si>
    <t>Šikmý nasávací kus 45° so sitom 900x700</t>
  </si>
  <si>
    <t>-156827000</t>
  </si>
  <si>
    <t>L6.2</t>
  </si>
  <si>
    <t>Kondenzačná jednotka ku VZT jednotke napr. MITSUBISHI PUZ-ZM200YKA, predplnené množstvo chladiva R32 - 6,3 kg; (Qch= 20,0 kW; Qvyk=22,4 kW) alebo ekvivalent</t>
  </si>
  <si>
    <t>-1369180435</t>
  </si>
  <si>
    <t>M074</t>
  </si>
  <si>
    <t>Príslušenstvo: komunikačné rozhranie VZT jednotka / kondenzačná jednotka napr. PAC-IF013 - MASTER alebo ekvivalent</t>
  </si>
  <si>
    <t>796765910</t>
  </si>
  <si>
    <t>M075</t>
  </si>
  <si>
    <t>Príslušenstvo: komunikačné rozhranie VZT jednotka / kondenzačná jednotka napr. PAC-SIF013 - SLAVE alebo ekvivalent</t>
  </si>
  <si>
    <t>882273573</t>
  </si>
  <si>
    <t>-562514097</t>
  </si>
  <si>
    <t>-1222218924</t>
  </si>
  <si>
    <t>1288792296</t>
  </si>
  <si>
    <t>-363644582</t>
  </si>
  <si>
    <t>-1820089386</t>
  </si>
  <si>
    <t>8274147</t>
  </si>
  <si>
    <t>-1171764042</t>
  </si>
  <si>
    <t>2147435</t>
  </si>
  <si>
    <t>-1967332545</t>
  </si>
  <si>
    <t>M076</t>
  </si>
  <si>
    <t>Kruhové pozinkované SPIRO potrubie, ø315, tv 30%</t>
  </si>
  <si>
    <t>619967717</t>
  </si>
  <si>
    <t>M077</t>
  </si>
  <si>
    <t>Kruhové pozinkované SPIRO potrubie, ø560, tv 40 %</t>
  </si>
  <si>
    <t>-708076679</t>
  </si>
  <si>
    <t>M078</t>
  </si>
  <si>
    <t>Štvorhranné pozinkované potrubie sk.1, triedy tesnosti B, do obvodu 1420 mm, tv. 40%</t>
  </si>
  <si>
    <t>-1469693874</t>
  </si>
  <si>
    <t>M079</t>
  </si>
  <si>
    <t>-210654598</t>
  </si>
  <si>
    <t>M080</t>
  </si>
  <si>
    <t>-1760238342</t>
  </si>
  <si>
    <t>M081</t>
  </si>
  <si>
    <t>Štvorhranné pozinkované potrubie sk.1, triedy tesnosti B, do obvodu 2240 mm, tv. 25%</t>
  </si>
  <si>
    <t>1471128896</t>
  </si>
  <si>
    <t>M082</t>
  </si>
  <si>
    <t>Štvorhranné pozinkované potrubie sk.1, triedy tesnosti B, do obvodu 2520 mm, tv. 65%</t>
  </si>
  <si>
    <t>-426035515</t>
  </si>
  <si>
    <t>M083</t>
  </si>
  <si>
    <t>Štvorhranné pozinkované potrubie sk.1, triedy tesnosti B, do obvodu 2840 mm, tv. 50%</t>
  </si>
  <si>
    <t>1963437149</t>
  </si>
  <si>
    <t>213014822</t>
  </si>
  <si>
    <t>1583710897</t>
  </si>
  <si>
    <t>1432408362</t>
  </si>
  <si>
    <t>595150729</t>
  </si>
  <si>
    <t>K085</t>
  </si>
  <si>
    <t>1.6 Montážny, tesniaci, závesný a spojovací materiál, prekáblovanie. Pozn.: trasovanie  Cu potrubia v exteriéri opatriť UV ochranou (napr. silnejšia Al páska) a ochranou proti mechanickému poškodeniu (napr. elektr. žľab) → zahrnuté v montážnom, tesniacom</t>
  </si>
  <si>
    <t>-332523345</t>
  </si>
  <si>
    <t>769_07</t>
  </si>
  <si>
    <t>Zar.č.L7 - Vetranie učební</t>
  </si>
  <si>
    <t>L7.1</t>
  </si>
  <si>
    <t>Vzduchotechnická jednotka do vnútorného prostredia  napr.   VERSO R 1000 FSA C5 vrátane regulácie (vr. nástenného ovládača a  prepojovacej kabeláže) alebo ekvivalent. Špecifikácia v tab. zariadení</t>
  </si>
  <si>
    <t>1822302139</t>
  </si>
  <si>
    <t>L7.1.1</t>
  </si>
  <si>
    <t>Pružná pripojovacia manžeta ø315</t>
  </si>
  <si>
    <t>-480998820</t>
  </si>
  <si>
    <t>L7.1.2</t>
  </si>
  <si>
    <t>ATYP združený sací a výfukový kus 300x1000x160 (š x v x hĺ.), 2 x prípoj ø315; v hornej časti protidažďová žalúzia 300x500 v spodnej časti šikmý výfukový kus 60° so sitom - 300x500, RAL podľa ASR</t>
  </si>
  <si>
    <t>-46668372</t>
  </si>
  <si>
    <t>L7.1.3</t>
  </si>
  <si>
    <t>Protidažďová žalúzia PZ AL 400x315 UR-S, RAL podľa ASR,  alebo ekvivalent</t>
  </si>
  <si>
    <t>-195382635</t>
  </si>
  <si>
    <t>L7.1.4</t>
  </si>
  <si>
    <t>Tesná uzatváracia klapka do kruhového potrubia ø250 s prípravou na servopohon</t>
  </si>
  <si>
    <t>322580326</t>
  </si>
  <si>
    <t>745777405</t>
  </si>
  <si>
    <t>M086</t>
  </si>
  <si>
    <t>Kruhové pozinkované SPIRO potrubie, ø250, tv 30%</t>
  </si>
  <si>
    <t>460166221</t>
  </si>
  <si>
    <t>M087</t>
  </si>
  <si>
    <t>Kruhové pozinkované SPIRO potrubie, ø315, tv 100%</t>
  </si>
  <si>
    <t>355639540</t>
  </si>
  <si>
    <t>M088</t>
  </si>
  <si>
    <t>Štvorhranné pozinkované potrubie sk.1, triedy tesnosti A, do obvodu 1000 mm, tv. 100%</t>
  </si>
  <si>
    <t>1821048495</t>
  </si>
  <si>
    <t>M089</t>
  </si>
  <si>
    <t>Štvorhranné pozinkované potrubie sk.1, triedy tesnosti A, do obvodu 1260 mm, tv. 50%</t>
  </si>
  <si>
    <t>-126049936</t>
  </si>
  <si>
    <t>M090</t>
  </si>
  <si>
    <t>Strešný prestup izolovaný 300x150 , iz. 50mm, l=1m</t>
  </si>
  <si>
    <t>-4880685</t>
  </si>
  <si>
    <t>9949575</t>
  </si>
  <si>
    <t>K091</t>
  </si>
  <si>
    <t>1.7 Montážny, tesniaci, závesný a spojovací materiál, prekáblovanie</t>
  </si>
  <si>
    <t>750399722</t>
  </si>
  <si>
    <t>769_08</t>
  </si>
  <si>
    <t xml:space="preserve">Zar.č.L8 - Vetranie sociálnych zariadení </t>
  </si>
  <si>
    <t>L8.1</t>
  </si>
  <si>
    <t>Radiálny nástenný ventilátor Qo: 60/35/h, ekvivalentný výrobok HELIOS ELS-VN 60/35</t>
  </si>
  <si>
    <t>-1778822147</t>
  </si>
  <si>
    <t>L8.2</t>
  </si>
  <si>
    <t>Radiálny nástenný ventilátor Qo: 100/60/h, ekvivalentný výrobok HELIOS ELS-VN 100/60</t>
  </si>
  <si>
    <t>202083331</t>
  </si>
  <si>
    <t>L8.3</t>
  </si>
  <si>
    <t>Potrubný ventilátor Qo: 475m3/h, ekvivalentný výrobok EL 160L E2M 01</t>
  </si>
  <si>
    <t>-1669784343</t>
  </si>
  <si>
    <t>M091</t>
  </si>
  <si>
    <t>Pružná manžeta pre ventilátor DN160</t>
  </si>
  <si>
    <t>1703241168</t>
  </si>
  <si>
    <t>L8.4</t>
  </si>
  <si>
    <t>Výfuková hlavica DN125</t>
  </si>
  <si>
    <t>-1281342049</t>
  </si>
  <si>
    <t>L8.5</t>
  </si>
  <si>
    <t>Výfuková hlavica DN250</t>
  </si>
  <si>
    <t>2070120156</t>
  </si>
  <si>
    <t>L8.6</t>
  </si>
  <si>
    <t>Výfuková hlavica DN160</t>
  </si>
  <si>
    <t>-1736942853</t>
  </si>
  <si>
    <t>L8.3.1</t>
  </si>
  <si>
    <t>Spätná klapka DN160</t>
  </si>
  <si>
    <t>963250486</t>
  </si>
  <si>
    <t>L8.3.2</t>
  </si>
  <si>
    <t>Tlmič hluku s kruhovým pripojením ø160, dĺžky 500 mm</t>
  </si>
  <si>
    <t>-1539635489</t>
  </si>
  <si>
    <t>L8.3.3</t>
  </si>
  <si>
    <t>1839880625</t>
  </si>
  <si>
    <t>L8.3.4</t>
  </si>
  <si>
    <t>Odvodný plastový tanierový ventil vrátane montážneho rámika  ø125</t>
  </si>
  <si>
    <t>-1869073368</t>
  </si>
  <si>
    <t>L8.3.5</t>
  </si>
  <si>
    <t>Dverová mriežka napr. NOVA-D-1-200x100-UR-AN alebo ekvivalent</t>
  </si>
  <si>
    <t>-541916234</t>
  </si>
  <si>
    <t>L8.3.6</t>
  </si>
  <si>
    <t>Dverová mriežka napr. NOVA-D-1-400x100-UR-AN alebo ekvivalent</t>
  </si>
  <si>
    <t>-751834187</t>
  </si>
  <si>
    <t>M092</t>
  </si>
  <si>
    <t>Strešný prestup izolovaný DN125, iz. 50mm, l=1m</t>
  </si>
  <si>
    <t>1008789628</t>
  </si>
  <si>
    <t>M093</t>
  </si>
  <si>
    <t>Strešný prestup izolovaný DN250, iz. 50mm, l=1m</t>
  </si>
  <si>
    <t>-1169211001</t>
  </si>
  <si>
    <t>M094</t>
  </si>
  <si>
    <t>Strešný prestup izolovaný DN160, iz. 50mm, l=1m</t>
  </si>
  <si>
    <t>-1814380892</t>
  </si>
  <si>
    <t>M095</t>
  </si>
  <si>
    <t>-1442665037</t>
  </si>
  <si>
    <t>M096</t>
  </si>
  <si>
    <t>-656031504</t>
  </si>
  <si>
    <t>M097</t>
  </si>
  <si>
    <t>Kruhové pozinkované SPIRO potrubie, ø250, tv 100%</t>
  </si>
  <si>
    <t>-374884266</t>
  </si>
  <si>
    <t>M098</t>
  </si>
  <si>
    <t>Kruhové pozinkované SPIRO potrubie, ø160, tv 30%</t>
  </si>
  <si>
    <t>50923054</t>
  </si>
  <si>
    <t>M099</t>
  </si>
  <si>
    <t>Kruhové pozinkované SPIRO potrubie, ø125, tv 30%</t>
  </si>
  <si>
    <t>61132016</t>
  </si>
  <si>
    <t>M100</t>
  </si>
  <si>
    <t>Kruhové pozinkované SPIRO potrubie, ø100, tv 40%</t>
  </si>
  <si>
    <t>70045943</t>
  </si>
  <si>
    <t>M101</t>
  </si>
  <si>
    <t>Štvorhranné pozinkované potrubie sk.1, triedy tesnosti A, do obvodu 800 mm, tv. 20%</t>
  </si>
  <si>
    <t>-1312165938</t>
  </si>
  <si>
    <t>1963339303</t>
  </si>
  <si>
    <t>M102</t>
  </si>
  <si>
    <t>Protipožiarna izolácia (napr. Systém ISOVER), EI60, vrátane navarovacích tŕňov alebo ekvivalent</t>
  </si>
  <si>
    <t>-1934356217</t>
  </si>
  <si>
    <t>-408333155</t>
  </si>
  <si>
    <t>K103</t>
  </si>
  <si>
    <t>1.8 Montážny, tesniaci, závesný a spojovací materiál, prekáblovanie</t>
  </si>
  <si>
    <t>-68317884</t>
  </si>
  <si>
    <t>769_09</t>
  </si>
  <si>
    <t>Zar.č.L9 - Vetranie technologických miestností na 1.NP</t>
  </si>
  <si>
    <t>L9.1</t>
  </si>
  <si>
    <t>Potrubný ventilátor Qo: 600m3/h, ekvivalentný výrobok EL 125 E2M 01</t>
  </si>
  <si>
    <t>-1656513657</t>
  </si>
  <si>
    <t>M103</t>
  </si>
  <si>
    <t>Pružná manžeta pre ventilátor DN125</t>
  </si>
  <si>
    <t>-2135479867</t>
  </si>
  <si>
    <t>L9.1.2</t>
  </si>
  <si>
    <t>Dymová klapka S-RA1-160-B230 alebo ekvivalent</t>
  </si>
  <si>
    <t>1235329534</t>
  </si>
  <si>
    <t>L9.1.3</t>
  </si>
  <si>
    <t>Krycia mriežka DN160</t>
  </si>
  <si>
    <t>-1404587225</t>
  </si>
  <si>
    <t>L9.2</t>
  </si>
  <si>
    <t>Radiálny ventilátor Qo: 600m3/h, ekvivalentný výrobok EL 160L E2M 01</t>
  </si>
  <si>
    <t>868274148</t>
  </si>
  <si>
    <t>832232558</t>
  </si>
  <si>
    <t>L9.2.2</t>
  </si>
  <si>
    <t>437993183</t>
  </si>
  <si>
    <t>L9.2.3</t>
  </si>
  <si>
    <t>Krycia mriežka DN200</t>
  </si>
  <si>
    <t>29814604</t>
  </si>
  <si>
    <t>L9.3</t>
  </si>
  <si>
    <t>Radiálny ventilátor Qo: 600m3/h, ekvivalentný výrobok EL 200L E2M 01</t>
  </si>
  <si>
    <t>-1981670972</t>
  </si>
  <si>
    <t>M104</t>
  </si>
  <si>
    <t>Pružná manžeta pre ventilátor DN200</t>
  </si>
  <si>
    <t>1572594123</t>
  </si>
  <si>
    <t>L9.3.2</t>
  </si>
  <si>
    <t>-1957976785</t>
  </si>
  <si>
    <t>L9.3.3</t>
  </si>
  <si>
    <t>Krycia mriežka DN250</t>
  </si>
  <si>
    <t>1694867318</t>
  </si>
  <si>
    <t>L9.4.</t>
  </si>
  <si>
    <t>Potrubný ventilátor Qo: 400m3/h, ekvivalentný výrobok 160L E2M 01</t>
  </si>
  <si>
    <t>-1541693827</t>
  </si>
  <si>
    <t>L9.4.1</t>
  </si>
  <si>
    <t>1618665316</t>
  </si>
  <si>
    <t>L9.4.2</t>
  </si>
  <si>
    <t>Regulačná klapka TUNE-R-160-2-M1 alebo ekvivalent</t>
  </si>
  <si>
    <t>-1755914186</t>
  </si>
  <si>
    <t>L9.4.3</t>
  </si>
  <si>
    <t>Požiarna vetracia mriežka napr. FGS-200x200-ZV alebo ekvivalent</t>
  </si>
  <si>
    <t>1747604722</t>
  </si>
  <si>
    <t>L9.4.4</t>
  </si>
  <si>
    <t>Krycia mriežka DN 200</t>
  </si>
  <si>
    <t>-1223168765</t>
  </si>
  <si>
    <t>L9.5</t>
  </si>
  <si>
    <t>Požiarna klapka s ručnou pákou a aktivačným mechanizmom s pružinou, s tavnou tepelnou poistkou. napr. FDR-3G-250-H0 alebo ekvivalent</t>
  </si>
  <si>
    <t>-2009022183</t>
  </si>
  <si>
    <t>-23782721</t>
  </si>
  <si>
    <t>L9.6</t>
  </si>
  <si>
    <t>Spätná klapka DN250</t>
  </si>
  <si>
    <t>-2128464584</t>
  </si>
  <si>
    <t>-1651754657</t>
  </si>
  <si>
    <t>M105</t>
  </si>
  <si>
    <t>1980260501</t>
  </si>
  <si>
    <t>M106</t>
  </si>
  <si>
    <t>Kruhové pozinkované SPIRO potrubie, ø160, tv 100%</t>
  </si>
  <si>
    <t>1617115840</t>
  </si>
  <si>
    <t>M107</t>
  </si>
  <si>
    <t>Kruhové pozinkované SPIRO potrubie, ø125 tv 100%</t>
  </si>
  <si>
    <t>-2066004414</t>
  </si>
  <si>
    <t>M108</t>
  </si>
  <si>
    <t>-302978611</t>
  </si>
  <si>
    <t>K109</t>
  </si>
  <si>
    <t>1.9 Montážny, tesniaci, závesný a spojovací materiál, prekáblovanie</t>
  </si>
  <si>
    <t>-36948665</t>
  </si>
  <si>
    <t>769_10</t>
  </si>
  <si>
    <t>Zar.č.L10 - Vetranie garáže</t>
  </si>
  <si>
    <t>L10.1</t>
  </si>
  <si>
    <t>Axiálny ventilátor Qo: 1600m3/h, ekvivalentný výrobok AL 315 D401</t>
  </si>
  <si>
    <t>-720599070</t>
  </si>
  <si>
    <t>M109</t>
  </si>
  <si>
    <t>Pružná manžeta pre ventilátor DN315</t>
  </si>
  <si>
    <t>1852192307</t>
  </si>
  <si>
    <t>L10.2</t>
  </si>
  <si>
    <t>Tlmič hluku s kruhovým pripojením ø315, dĺžky 1500 mm</t>
  </si>
  <si>
    <t>1175433494</t>
  </si>
  <si>
    <t>L10.3</t>
  </si>
  <si>
    <t>Štvorhranná výustka na kruhové potrubie napr. NOVA-C-1-1025x125-R1-V-ZN alebo ekvivalent</t>
  </si>
  <si>
    <t>-1001887861</t>
  </si>
  <si>
    <t>L10.4</t>
  </si>
  <si>
    <t>Krycia mriežka 400x1000</t>
  </si>
  <si>
    <t>-976164288</t>
  </si>
  <si>
    <t>L10.5</t>
  </si>
  <si>
    <t>Protidažďová žalúzia PZ AL 400x1000 UR-S, RAL podľa ASR,   alebo ekvivalent</t>
  </si>
  <si>
    <t>-1369596723</t>
  </si>
  <si>
    <t>L10.6</t>
  </si>
  <si>
    <t>Protidažďová žalúzia ATYP PZ ALS 1650x550  UR-S, RAL podľa ASR alebo ekvivalent  /rozmer overiť na stavbe /</t>
  </si>
  <si>
    <t>1128738343</t>
  </si>
  <si>
    <t>L10.7</t>
  </si>
  <si>
    <t>Tesná uzatváracia klapka do hranatého potrubia 400x1000 s prípravou na servopohon 230V</t>
  </si>
  <si>
    <t>1718173076</t>
  </si>
  <si>
    <t>L10.8</t>
  </si>
  <si>
    <t>Spätná klapka DN315</t>
  </si>
  <si>
    <t>-565643292</t>
  </si>
  <si>
    <t>M110</t>
  </si>
  <si>
    <t>Kruhové pozinkované SPIRO potrubie, ø315, tv 20%</t>
  </si>
  <si>
    <t>1544383665</t>
  </si>
  <si>
    <t>M111</t>
  </si>
  <si>
    <t>-2021377307</t>
  </si>
  <si>
    <t>M112</t>
  </si>
  <si>
    <t>ATYP združený výfukový box 1000x400x500 (š x v x hĺ.), prípoj ø315;  prípoj ø250, z druhej strany prípoj 1000x400  mm</t>
  </si>
  <si>
    <t>310368170</t>
  </si>
  <si>
    <t>-109146193</t>
  </si>
  <si>
    <t>K113</t>
  </si>
  <si>
    <t>1.10 Montážny, tesniaci, závesný a spojovací materiál, prekáblovanie</t>
  </si>
  <si>
    <t>1120299274</t>
  </si>
  <si>
    <t>769_11</t>
  </si>
  <si>
    <t>Zar.č.L11 - Vetranie CHUC - A</t>
  </si>
  <si>
    <t>L11.1</t>
  </si>
  <si>
    <t>Odvod. ventilátor skriňový,opláštenie izoláciou 30mm,max. teplota vzduchu 80°C,  ekvivalentný výrobok MPC 400 E4 21</t>
  </si>
  <si>
    <t>1886598040</t>
  </si>
  <si>
    <t>M113</t>
  </si>
  <si>
    <t>Pružná manžeta pre ventilátor 560x560</t>
  </si>
  <si>
    <t>1868029986</t>
  </si>
  <si>
    <t>M114</t>
  </si>
  <si>
    <t>Základový rám, ekvivalentný výrobok MPC 315 - 450 base frame - GR MPC 02</t>
  </si>
  <si>
    <t>789407205</t>
  </si>
  <si>
    <t>L11.1.2</t>
  </si>
  <si>
    <t>Štvorhranná výustka napr. NOVA-A-2-1-525x125-R1-UR-H-AN alebo ekvivalent</t>
  </si>
  <si>
    <t>1653761480</t>
  </si>
  <si>
    <t>L11.1.3</t>
  </si>
  <si>
    <t>Štvorhranná regulačná klapka ručná 180x160</t>
  </si>
  <si>
    <t>659994884</t>
  </si>
  <si>
    <t>L11.1.4</t>
  </si>
  <si>
    <t>Štvorhranná regulačná klapka ručná 250x160</t>
  </si>
  <si>
    <t>1936852094</t>
  </si>
  <si>
    <t>L11.1.5</t>
  </si>
  <si>
    <t>Tesná uzatváracia klapka do hranatého potrubia 560x560 s prípravou na servopohon 230V</t>
  </si>
  <si>
    <t>-401252621</t>
  </si>
  <si>
    <t>M115</t>
  </si>
  <si>
    <t>Servopohon napr. Belimo  NM 230P alebo ekvivalent</t>
  </si>
  <si>
    <t>1986319970</t>
  </si>
  <si>
    <t>L11.1.6</t>
  </si>
  <si>
    <t>Výfukový kus šikmý 560x560</t>
  </si>
  <si>
    <t>960691363</t>
  </si>
  <si>
    <t>M116</t>
  </si>
  <si>
    <t>Štvorhranné pozinkované potrubie sk.1, triedy tesnosti A, do obvodu 800 mm, tv. 40%</t>
  </si>
  <si>
    <t>268013092</t>
  </si>
  <si>
    <t>M117</t>
  </si>
  <si>
    <t>Štvorhranné pozinkované potrubie sk.1, triedy tesnosti A, do obvodu 1000 mm, tv. 10%</t>
  </si>
  <si>
    <t>1357307750</t>
  </si>
  <si>
    <t>M118</t>
  </si>
  <si>
    <t>Štvorhranné pozinkované potrubie sk.1, triedy tesnosti A, do obvodu 1600 mm, tv. 100%</t>
  </si>
  <si>
    <t>-988393107</t>
  </si>
  <si>
    <t>M119</t>
  </si>
  <si>
    <t>Štvorhranné pozinkované potrubie sk.1, triedy tesnosti A, do obvodu 2000 mm, tv. 100%</t>
  </si>
  <si>
    <t>-1341829500</t>
  </si>
  <si>
    <t>M120</t>
  </si>
  <si>
    <t>Protipožiarna izolácia (napr. Systém Pyrorock hr.60mm), EI60, vrátane navarovacích tŕňov alebo ekvivalent</t>
  </si>
  <si>
    <t>524313478</t>
  </si>
  <si>
    <t>L11.2</t>
  </si>
  <si>
    <t>Odvod. ventilátor skriňový,opláštenie izoláciou 30mm,max. teplota vzduchu 80°C,  ekvivalentný výrobok MPC 450 E4 20</t>
  </si>
  <si>
    <t>2117710809</t>
  </si>
  <si>
    <t>-1579120473</t>
  </si>
  <si>
    <t>M121</t>
  </si>
  <si>
    <t>-173320608</t>
  </si>
  <si>
    <t>L11.2.1</t>
  </si>
  <si>
    <t>-1436187735</t>
  </si>
  <si>
    <t>1287796267</t>
  </si>
  <si>
    <t>L11.2.2</t>
  </si>
  <si>
    <t>Stenová mriežka napr. NOVA-L1-2-400x200-1-12-AN +UR alebo ekvivalent</t>
  </si>
  <si>
    <t>1141969416</t>
  </si>
  <si>
    <t>L11.2.3</t>
  </si>
  <si>
    <t>Štvorhranná výustka napr. NOVA-A-1-2-400x200-UR-H-AN alebo ekvivalent</t>
  </si>
  <si>
    <t>123380203</t>
  </si>
  <si>
    <t>L11.2.4</t>
  </si>
  <si>
    <t>Stenová mriežka napr. NOVA-L1-2-400x200-R-1-12-AN +UR alebo ekvivalent</t>
  </si>
  <si>
    <t>-587387562</t>
  </si>
  <si>
    <t>L11.2.5</t>
  </si>
  <si>
    <t>Štvorhranná regulačná klapka ručná 280x160</t>
  </si>
  <si>
    <t>1999726095</t>
  </si>
  <si>
    <t>L11.2.6</t>
  </si>
  <si>
    <t>Krycia mriežka/sito DN180</t>
  </si>
  <si>
    <t>1269182852</t>
  </si>
  <si>
    <t>L11.2.7</t>
  </si>
  <si>
    <t>Regulačná klapka ručná do kruhového potrubia ø180</t>
  </si>
  <si>
    <t>-404115812</t>
  </si>
  <si>
    <t>L11.2.8</t>
  </si>
  <si>
    <t>1639733682</t>
  </si>
  <si>
    <t>L11.2.9</t>
  </si>
  <si>
    <t>Pretlaková klapka do 80°C, ekvivalentý výrobok ARK2-G/1000x345/ER/50Pa</t>
  </si>
  <si>
    <t>424490644</t>
  </si>
  <si>
    <t>L11.2.10</t>
  </si>
  <si>
    <t>Protidažďová žalúzia PZALS 1000x345 UR-S ,  RAL podľa ASR, alebo ekvivalent</t>
  </si>
  <si>
    <t>1053783805</t>
  </si>
  <si>
    <t>L11.2.11</t>
  </si>
  <si>
    <t>Krycia mriežka 1000x345, RAL podľa ASR</t>
  </si>
  <si>
    <t>-1531353089</t>
  </si>
  <si>
    <t>M122</t>
  </si>
  <si>
    <t>Kruhové pozinkované SPIRO potrubie, ø180, tv 90%</t>
  </si>
  <si>
    <t>-1032023058</t>
  </si>
  <si>
    <t>M123</t>
  </si>
  <si>
    <t>-262068371</t>
  </si>
  <si>
    <t>M124</t>
  </si>
  <si>
    <t>Štvorhranné pozinkované potrubie sk.1, triedy tesnosti A, do obvodu 1260 mm, tv. 90%</t>
  </si>
  <si>
    <t>344951098</t>
  </si>
  <si>
    <t>M125</t>
  </si>
  <si>
    <t>Štvorhranné pozinkované potrubie sk.1, triedy tesnosti A, do obvodu 1420 mm, tv. 20%</t>
  </si>
  <si>
    <t>1366901283</t>
  </si>
  <si>
    <t>M126</t>
  </si>
  <si>
    <t>Štvorhranné pozinkované potrubie sk.1, triedy tesnosti A, do obvodu 2840 mm, tv. 100%</t>
  </si>
  <si>
    <t>-861113103</t>
  </si>
  <si>
    <t>-250178966</t>
  </si>
  <si>
    <t>K127</t>
  </si>
  <si>
    <t>1.11 Montážny, tesniaci, závesný a spojovací materiál, prekáblovanie</t>
  </si>
  <si>
    <t>231359168</t>
  </si>
  <si>
    <t>769_12</t>
  </si>
  <si>
    <t>Zar.č.L12 - Odvetranie výťahovej šachty</t>
  </si>
  <si>
    <t>L12.1</t>
  </si>
  <si>
    <t>Výfuková hlavica DN100</t>
  </si>
  <si>
    <t>-1849122091</t>
  </si>
  <si>
    <t>L12.1.1</t>
  </si>
  <si>
    <t>Krycia mriežka/sito DN100</t>
  </si>
  <si>
    <t>-1141645046</t>
  </si>
  <si>
    <t>M127</t>
  </si>
  <si>
    <t>Kruhové pozinkované SPIRO potrubie, ø100, tv 30%</t>
  </si>
  <si>
    <t>330290614</t>
  </si>
  <si>
    <t>K128</t>
  </si>
  <si>
    <t>1.12 Montážny, tesniaci, závesný a spojovací materiál, prekáblovanie</t>
  </si>
  <si>
    <t>-2036437663</t>
  </si>
  <si>
    <t>769_13</t>
  </si>
  <si>
    <t>Zar.č. HC 01-10 - Chladenie a vykurovanie vybraných priestorov  (1.NP až 3.NP)</t>
  </si>
  <si>
    <t>769_13a</t>
  </si>
  <si>
    <t>HC01 VRV</t>
  </si>
  <si>
    <t>HC01.01</t>
  </si>
  <si>
    <t>Vonkajšia klimatizačná jednotka s kontinuálnym vykurovaním, CHL/ÚK (45/45) kW, ekvivalentný výrobok Haier AV16NMVETA</t>
  </si>
  <si>
    <t>-74584914</t>
  </si>
  <si>
    <t>HC01.02</t>
  </si>
  <si>
    <t>Vnútorná kazetová klimatizačná jednotka, CHL/ÚK (2,2/2,5) kW,  s panelom 620x620x60 mm, ekvivalentný výrobok Haier AB072MCERA(M)</t>
  </si>
  <si>
    <t>801187628</t>
  </si>
  <si>
    <t>HC01.03</t>
  </si>
  <si>
    <t>Vnútorná kazetová klimatizačná jednotka, CHL/ÚK (4,5/5) kW, s panelom 620x620x60 mm, ekvivalentný výrobok Haier AB162MCERA(M)</t>
  </si>
  <si>
    <t>1889169104</t>
  </si>
  <si>
    <t>HC01.04</t>
  </si>
  <si>
    <t>Vnútorná kazetová klimatizačná jednotka, CHL/ÚK (1,5/1,7) kW, s panelom 620x620x60 mm, ekvivalentný výrobok Haier AB052MCERA(M)</t>
  </si>
  <si>
    <t>-1512105570</t>
  </si>
  <si>
    <t>HC01.05</t>
  </si>
  <si>
    <t>Vnútorná kazetová klimatizačná jednotka, CHL/ÚK (2,8/3,2) kW, s panelom 620x620x60 mm, ekvivalentný výrobok Haier AB092MCERA(M)</t>
  </si>
  <si>
    <t>-1657354050</t>
  </si>
  <si>
    <t>M128</t>
  </si>
  <si>
    <t>2074952152</t>
  </si>
  <si>
    <t>M129</t>
  </si>
  <si>
    <t>-1850911838</t>
  </si>
  <si>
    <t>M130</t>
  </si>
  <si>
    <t>-309671584</t>
  </si>
  <si>
    <t>M131</t>
  </si>
  <si>
    <t>1899176718</t>
  </si>
  <si>
    <t>M132</t>
  </si>
  <si>
    <t>Medené predizolované potrubie Ø19,05 mm</t>
  </si>
  <si>
    <t>1623488364</t>
  </si>
  <si>
    <t>M133</t>
  </si>
  <si>
    <t>Medené predizolované potrubie Ø22,22 mm</t>
  </si>
  <si>
    <t>986499734</t>
  </si>
  <si>
    <t>M134</t>
  </si>
  <si>
    <t>Medené predizolované potrubie Ø28,58 mm vrátane tvaroviek</t>
  </si>
  <si>
    <t>-1098759091</t>
  </si>
  <si>
    <t>M135</t>
  </si>
  <si>
    <t>Kovový žľab 200x100x2000mm pre potrubia vrátane tvaroviek</t>
  </si>
  <si>
    <t>-1635353612</t>
  </si>
  <si>
    <t>M136</t>
  </si>
  <si>
    <t>Refnet FQG-B335A alebo ekvivalent</t>
  </si>
  <si>
    <t>1451536865</t>
  </si>
  <si>
    <t>M137</t>
  </si>
  <si>
    <t>Refnet FQG-B506A alebo ekvivalent</t>
  </si>
  <si>
    <t>2072013314</t>
  </si>
  <si>
    <t>M138</t>
  </si>
  <si>
    <t>Nástenný ovládač YR-E17A alebo ekvivalent</t>
  </si>
  <si>
    <t>-441036456</t>
  </si>
  <si>
    <t>M139</t>
  </si>
  <si>
    <t>Kabeláž</t>
  </si>
  <si>
    <t>-1035177837</t>
  </si>
  <si>
    <t>M140</t>
  </si>
  <si>
    <t>Doplnenie chaldiva R410A</t>
  </si>
  <si>
    <t>-255491054</t>
  </si>
  <si>
    <t>M141</t>
  </si>
  <si>
    <t>Skúška potrubí</t>
  </si>
  <si>
    <t>-1665793309</t>
  </si>
  <si>
    <t>M142</t>
  </si>
  <si>
    <t>revízia VTZ sk. B Revízny technik</t>
  </si>
  <si>
    <t>814398745</t>
  </si>
  <si>
    <t>M143</t>
  </si>
  <si>
    <t>Montážny, tesniaci, závesný a spojovací materiál</t>
  </si>
  <si>
    <t>479497650</t>
  </si>
  <si>
    <t>364138338</t>
  </si>
  <si>
    <t>769_13b</t>
  </si>
  <si>
    <t>HC02 VRV</t>
  </si>
  <si>
    <t>HC02.01</t>
  </si>
  <si>
    <t>Vonkajšia klimatizačná jednotka s kontinuálnym vykurovaním CHL/ÚK (33,5/33,5) kW, ekvivalentný výrobok Haier AV12NMVETA</t>
  </si>
  <si>
    <t>85455406</t>
  </si>
  <si>
    <t>HC02.02</t>
  </si>
  <si>
    <t>Vnútorná parapetná klimatizačná jednotka, CHL/ÚK (1,5/1,7) kW, ekvivalentný výrobok Haier AF052MBERA</t>
  </si>
  <si>
    <t>1785005745</t>
  </si>
  <si>
    <t>HC02.03</t>
  </si>
  <si>
    <t>343361405</t>
  </si>
  <si>
    <t>HC02.04</t>
  </si>
  <si>
    <t>-831882901</t>
  </si>
  <si>
    <t>920164852</t>
  </si>
  <si>
    <t>-563014189</t>
  </si>
  <si>
    <t>-1740164739</t>
  </si>
  <si>
    <t>-231325847</t>
  </si>
  <si>
    <t>-489444775</t>
  </si>
  <si>
    <t>-1585017215</t>
  </si>
  <si>
    <t>1794815907</t>
  </si>
  <si>
    <t>472212662</t>
  </si>
  <si>
    <t>-262114364</t>
  </si>
  <si>
    <t>-350533714</t>
  </si>
  <si>
    <t>-1710251953</t>
  </si>
  <si>
    <t>-1570408398</t>
  </si>
  <si>
    <t>1385148385</t>
  </si>
  <si>
    <t>219007653</t>
  </si>
  <si>
    <t>M144</t>
  </si>
  <si>
    <t>-1528824266</t>
  </si>
  <si>
    <t>-1184922635</t>
  </si>
  <si>
    <t>769_13c</t>
  </si>
  <si>
    <t>HC03 VRV</t>
  </si>
  <si>
    <t>HC 03.01</t>
  </si>
  <si>
    <t>Vonkajšia klimatizačná jednotka s kontinuálnym vykurovaním, CHL/ÚK (28/28) kW, ekvivalentný výrobok Haier AV10NMVETA</t>
  </si>
  <si>
    <t>-512648777</t>
  </si>
  <si>
    <t>HC03.02</t>
  </si>
  <si>
    <t>1019849837</t>
  </si>
  <si>
    <t>HC03.03</t>
  </si>
  <si>
    <t>Vnútorná parapetná klimatizačná jednotka, CHL/ÚK (2,2/2,6) kW, ekvivalentný výrobok Haier AF072MBERA</t>
  </si>
  <si>
    <t>-1765828377</t>
  </si>
  <si>
    <t>HC03.04</t>
  </si>
  <si>
    <t>Vnútorná parapetná klimatizačná jednotka, CHL/ÚK (3,6/4,0) kW, ekvivalentný výrobok Haier AF122MBERA</t>
  </si>
  <si>
    <t>992730561</t>
  </si>
  <si>
    <t>HC03.05</t>
  </si>
  <si>
    <t>Vnútorná kanálová klimatizačná jednotka 20-200Pa, CHL/ÚK (4,5/5,0) kW, ekvivalentný výrobok Haier AD162MJERA(H)</t>
  </si>
  <si>
    <t>-471552238</t>
  </si>
  <si>
    <t>1407001434</t>
  </si>
  <si>
    <t>236632501</t>
  </si>
  <si>
    <t>1482658852</t>
  </si>
  <si>
    <t>1932624485</t>
  </si>
  <si>
    <t>-2079093770</t>
  </si>
  <si>
    <t>976046368</t>
  </si>
  <si>
    <t>2139018463</t>
  </si>
  <si>
    <t>2098452034</t>
  </si>
  <si>
    <t>1927287154</t>
  </si>
  <si>
    <t>-2098981816</t>
  </si>
  <si>
    <t>-1418363013</t>
  </si>
  <si>
    <t>M145</t>
  </si>
  <si>
    <t>-1195097611</t>
  </si>
  <si>
    <t>-615661752</t>
  </si>
  <si>
    <t>769_13d</t>
  </si>
  <si>
    <t>HC04 VRV</t>
  </si>
  <si>
    <t>HC04.01</t>
  </si>
  <si>
    <t>Vonkajšia klimatizačná jednotka s kontinuálnym vykurovaním CHL/ÚK (28/28) kW, ekvivalentný výrobok Haier AV10NMVETA</t>
  </si>
  <si>
    <t>105417562</t>
  </si>
  <si>
    <t>HC04.02</t>
  </si>
  <si>
    <t>Vnútorná kazetová klimatizačná jednotka, CHL/ÚK (5,6/6,3) kW,  s panelom 620x620x60 mm, ekvivalentný výrobok Haier AB182MCERA(M)</t>
  </si>
  <si>
    <t>23685248</t>
  </si>
  <si>
    <t>HC04.03</t>
  </si>
  <si>
    <t>Vnútorná nástenná klimatizačná jednotka, CHL/ÚK (1,5/1,7) kW, ekvivalentný výrobok Haier AS052MNERAC</t>
  </si>
  <si>
    <t>1464832880</t>
  </si>
  <si>
    <t>HC04.04</t>
  </si>
  <si>
    <t>1007230303</t>
  </si>
  <si>
    <t>1341785399</t>
  </si>
  <si>
    <t>-1226961663</t>
  </si>
  <si>
    <t>-671502364</t>
  </si>
  <si>
    <t>1560451571</t>
  </si>
  <si>
    <t>-321082500</t>
  </si>
  <si>
    <t>2070680753</t>
  </si>
  <si>
    <t>-395943014</t>
  </si>
  <si>
    <t>1559703205</t>
  </si>
  <si>
    <t>442299353</t>
  </si>
  <si>
    <t>-2100682554</t>
  </si>
  <si>
    <t>-633106376</t>
  </si>
  <si>
    <t>1741563470</t>
  </si>
  <si>
    <t>-447882854</t>
  </si>
  <si>
    <t>M146</t>
  </si>
  <si>
    <t>385964867</t>
  </si>
  <si>
    <t>-2035360902</t>
  </si>
  <si>
    <t>769_13e</t>
  </si>
  <si>
    <t>HC05 VRV</t>
  </si>
  <si>
    <t>HC05.01</t>
  </si>
  <si>
    <t>Vonkajšia klimatizačná jednotka s kontinuálnym vykurovaním CHL/ÚK (25,2/25,2) kW, ekvivalentný výrobok Haier AV8NMVETA</t>
  </si>
  <si>
    <t>-972276757</t>
  </si>
  <si>
    <t>HC05.02</t>
  </si>
  <si>
    <t>-1461406692</t>
  </si>
  <si>
    <t>HC05.03</t>
  </si>
  <si>
    <t>Vnútorná kazetová klimatizačná jednotka, CHL/ÚK (3,6/4) kW,  s panelom 620x620x60 mm, ekvivalentný výrobok Haier AB122MCERA(M)</t>
  </si>
  <si>
    <t>-508082664</t>
  </si>
  <si>
    <t>221336452</t>
  </si>
  <si>
    <t>710353905</t>
  </si>
  <si>
    <t>410067795</t>
  </si>
  <si>
    <t>-1508132560</t>
  </si>
  <si>
    <t>1993978801</t>
  </si>
  <si>
    <t>-402127047</t>
  </si>
  <si>
    <t>147693649</t>
  </si>
  <si>
    <t>-1040733931</t>
  </si>
  <si>
    <t>-726953083</t>
  </si>
  <si>
    <t>-1105376221</t>
  </si>
  <si>
    <t>-701917144</t>
  </si>
  <si>
    <t>-1302999809</t>
  </si>
  <si>
    <t>M147</t>
  </si>
  <si>
    <t>-1906045576</t>
  </si>
  <si>
    <t>769_13f</t>
  </si>
  <si>
    <t>HC06 VRV</t>
  </si>
  <si>
    <t>HC06.01</t>
  </si>
  <si>
    <t>952868847</t>
  </si>
  <si>
    <t>HC06.02</t>
  </si>
  <si>
    <t>339868094</t>
  </si>
  <si>
    <t>HC06.03</t>
  </si>
  <si>
    <t>-978274677</t>
  </si>
  <si>
    <t>-1053812738</t>
  </si>
  <si>
    <t>2104785694</t>
  </si>
  <si>
    <t>358369264</t>
  </si>
  <si>
    <t>-1117816833</t>
  </si>
  <si>
    <t>1093343308</t>
  </si>
  <si>
    <t>-873135133</t>
  </si>
  <si>
    <t>-1973846729</t>
  </si>
  <si>
    <t>347785279</t>
  </si>
  <si>
    <t>956240794</t>
  </si>
  <si>
    <t>1251209758</t>
  </si>
  <si>
    <t>1976254675</t>
  </si>
  <si>
    <t>-818225097</t>
  </si>
  <si>
    <t>M148</t>
  </si>
  <si>
    <t>826085631</t>
  </si>
  <si>
    <t>1248146449</t>
  </si>
  <si>
    <t>769_13g</t>
  </si>
  <si>
    <t>HC07 VRV</t>
  </si>
  <si>
    <t>HC07.01</t>
  </si>
  <si>
    <t>-1010885412</t>
  </si>
  <si>
    <t>HC07.02</t>
  </si>
  <si>
    <t>-1991203849</t>
  </si>
  <si>
    <t>HC07.03</t>
  </si>
  <si>
    <t>-1193560985</t>
  </si>
  <si>
    <t>-509351032</t>
  </si>
  <si>
    <t>-2134235819</t>
  </si>
  <si>
    <t>1394267385</t>
  </si>
  <si>
    <t>375336633</t>
  </si>
  <si>
    <t>1036717071</t>
  </si>
  <si>
    <t>1534005478</t>
  </si>
  <si>
    <t>2078352764</t>
  </si>
  <si>
    <t>1636666138</t>
  </si>
  <si>
    <t>345783634</t>
  </si>
  <si>
    <t>M149</t>
  </si>
  <si>
    <t>1112851987</t>
  </si>
  <si>
    <t>M150</t>
  </si>
  <si>
    <t xml:space="preserve">úsek </t>
  </si>
  <si>
    <t>496839248</t>
  </si>
  <si>
    <t>-753045003</t>
  </si>
  <si>
    <t>M151</t>
  </si>
  <si>
    <t>-689390243</t>
  </si>
  <si>
    <t>20055836</t>
  </si>
  <si>
    <t>769_13h</t>
  </si>
  <si>
    <t>HC08 VRV</t>
  </si>
  <si>
    <t>HC08.01</t>
  </si>
  <si>
    <t>-1578716522</t>
  </si>
  <si>
    <t>HC08.02</t>
  </si>
  <si>
    <t>-1188284248</t>
  </si>
  <si>
    <t>1822648883</t>
  </si>
  <si>
    <t>1895663174</t>
  </si>
  <si>
    <t>316769106</t>
  </si>
  <si>
    <t>-169782298</t>
  </si>
  <si>
    <t>-1172067139</t>
  </si>
  <si>
    <t>-261737167</t>
  </si>
  <si>
    <t>M152</t>
  </si>
  <si>
    <t>Refnet FQG-B335A</t>
  </si>
  <si>
    <t>-1261391427</t>
  </si>
  <si>
    <t>1912647117</t>
  </si>
  <si>
    <t>945168386</t>
  </si>
  <si>
    <t>-1283161033</t>
  </si>
  <si>
    <t>775077702</t>
  </si>
  <si>
    <t>-1939624933</t>
  </si>
  <si>
    <t>M153</t>
  </si>
  <si>
    <t>181870289</t>
  </si>
  <si>
    <t>1450318957</t>
  </si>
  <si>
    <t>769_13i</t>
  </si>
  <si>
    <t>HC09 VRV</t>
  </si>
  <si>
    <t>HC09.01</t>
  </si>
  <si>
    <t>467564532</t>
  </si>
  <si>
    <t>HC09.02</t>
  </si>
  <si>
    <t>-761079205</t>
  </si>
  <si>
    <t>-991800920</t>
  </si>
  <si>
    <t>1823746125</t>
  </si>
  <si>
    <t>569060417</t>
  </si>
  <si>
    <t>-1064268204</t>
  </si>
  <si>
    <t>-259079512</t>
  </si>
  <si>
    <t>-1272583656</t>
  </si>
  <si>
    <t>-1333113944</t>
  </si>
  <si>
    <t>-1188043019</t>
  </si>
  <si>
    <t>-504000967</t>
  </si>
  <si>
    <t>1666058234</t>
  </si>
  <si>
    <t>1569839764</t>
  </si>
  <si>
    <t>1796497639</t>
  </si>
  <si>
    <t>M154</t>
  </si>
  <si>
    <t>199592191</t>
  </si>
  <si>
    <t>353333498</t>
  </si>
  <si>
    <t>M155</t>
  </si>
  <si>
    <t>Centrálny ovládač 12,5", max. 928 vnút. jednotiek, vzdielený prístup ethernet, Modbus rtu RS485, ekvivalentný výrobok Haier HC-LA1CDBR</t>
  </si>
  <si>
    <t>1399823324</t>
  </si>
  <si>
    <t>M156</t>
  </si>
  <si>
    <t>Komunikačný prevodník Modbus pre centrálny ovládač 12,5", ekvivalentný výrobok HA-MA1ADB</t>
  </si>
  <si>
    <t>-2020071987</t>
  </si>
  <si>
    <t>-310736069</t>
  </si>
  <si>
    <t>M157</t>
  </si>
  <si>
    <t>Strešný prestup Ø135mm, dĺžka 1m</t>
  </si>
  <si>
    <t>1946052592</t>
  </si>
  <si>
    <t>M158</t>
  </si>
  <si>
    <t>Protipožiarny prestup potrubia prierez otvoru 0,005-0,01 m2 izolované protipožiarnou penou El60, zaplnenie prestupu 30%</t>
  </si>
  <si>
    <t>660390106</t>
  </si>
  <si>
    <t>769_13j</t>
  </si>
  <si>
    <t>HC10 Split zariadenia pre chladenie bytov na 2.NP</t>
  </si>
  <si>
    <t>HC10.01</t>
  </si>
  <si>
    <t>Kondenzačná jednotka split, CHL/ÚK (3,6/4,1 kW), R32, max.dĺžka vedenia 50m, prevýšenie 30m, ekvivaletný výrobok MITSUBISHI PUZ-ZM35VKA</t>
  </si>
  <si>
    <t>-1907978289</t>
  </si>
  <si>
    <t>HC10.02</t>
  </si>
  <si>
    <t>Vnútorná nástenná klimatizačná jendotka CHL/ÚK (3,6/4,1 kW), infraovládač, ekvivalentný výrobok MITSUBISHI PKA-M35LAL</t>
  </si>
  <si>
    <t>-1243091248</t>
  </si>
  <si>
    <t>430106449</t>
  </si>
  <si>
    <t>-1235624050</t>
  </si>
  <si>
    <t>M159</t>
  </si>
  <si>
    <t>616592977</t>
  </si>
  <si>
    <t>M160</t>
  </si>
  <si>
    <t>Doplnenie chladiva R32</t>
  </si>
  <si>
    <t>-681532359</t>
  </si>
  <si>
    <t>M161</t>
  </si>
  <si>
    <t>68143798</t>
  </si>
  <si>
    <t>1205166625</t>
  </si>
  <si>
    <t>M162</t>
  </si>
  <si>
    <t>Strešný prestup izolovaný 400x200, dĺžka 1m</t>
  </si>
  <si>
    <t>-527468556</t>
  </si>
  <si>
    <t>M163</t>
  </si>
  <si>
    <t>Strešný prestup izolovaný Ø200mm, dĺžka 1m</t>
  </si>
  <si>
    <t>-673215357</t>
  </si>
  <si>
    <t>M164</t>
  </si>
  <si>
    <t>1960187084</t>
  </si>
  <si>
    <t>769_14</t>
  </si>
  <si>
    <t xml:space="preserve">Zar.č. C - Chladenie technologických miestností </t>
  </si>
  <si>
    <t>769_14a</t>
  </si>
  <si>
    <t>Zariadenie C12</t>
  </si>
  <si>
    <t>C12.01</t>
  </si>
  <si>
    <t>Kondenzačná jednotka split, CHL/ÚK (13,4/16 kW), R32, max.dĺžka vedenia 100m, prevýšenie 30m, ekvivaletný výrobok MITSUBISHI PUZ-ZM140YKA2</t>
  </si>
  <si>
    <t>1556222774</t>
  </si>
  <si>
    <t>C12.01A</t>
  </si>
  <si>
    <t>Stojatá jednotka splitová, CHL/ÚK (13,4/16kW), ekvivalentný výrobok MITSHUBISHI PSA-M140KA, nástenný ovládač ekvivalentný výrobok MITSUBISHI PAR-40MAA</t>
  </si>
  <si>
    <t>-919561654</t>
  </si>
  <si>
    <t>97614169</t>
  </si>
  <si>
    <t>1245326948</t>
  </si>
  <si>
    <t>-255898681</t>
  </si>
  <si>
    <t>-88675225</t>
  </si>
  <si>
    <t>890763475</t>
  </si>
  <si>
    <t>-1908075068</t>
  </si>
  <si>
    <t>C12.02</t>
  </si>
  <si>
    <t>Kondenzačná jednotka split, CHL/ÚK (6,1/7 kW), R32, max.dĺžka vedenia 100m, prevýšenie 30m, ekvivaletný výrobok MITSUBISHI PUZ-ZM60VHA2</t>
  </si>
  <si>
    <t>-731731069</t>
  </si>
  <si>
    <t>C12.02A</t>
  </si>
  <si>
    <t>Podstropná jednotka splitová CHL/ÚK (6,1/7,0kW), ekvivalentný výrobok MITSHUBISHI PCA-M71KA2, nástenný ovládač ekvivalentný výrobok MITSUBISHI PAR-40MAA</t>
  </si>
  <si>
    <t>-1856476907</t>
  </si>
  <si>
    <t>562004738</t>
  </si>
  <si>
    <t>-880394254</t>
  </si>
  <si>
    <t>-1581806311</t>
  </si>
  <si>
    <t>-644581001</t>
  </si>
  <si>
    <t>-852787078</t>
  </si>
  <si>
    <t>540756067</t>
  </si>
  <si>
    <t>C12.03</t>
  </si>
  <si>
    <t>Kondenzačná jednotka split, CHL/ÚK (7,1/8 kW), R32, max.dĺžka vedenia 100m, prevýšenie 30m, ekvivaletný výrobok MITSUBISHI PUZ-ZM71VHA2</t>
  </si>
  <si>
    <t>-555747695</t>
  </si>
  <si>
    <t>C12.03A</t>
  </si>
  <si>
    <t>Podstropná jednotka splitová CHL/ÚK (7,1/8,0kW), ekvivalentný výrobok MITSHUBISHI PCA-M100KA2, nástenný ovládač ekvivalentný výrobok MITSUBISHI PAR-40MAA</t>
  </si>
  <si>
    <t>-396752024</t>
  </si>
  <si>
    <t>1261375038</t>
  </si>
  <si>
    <t>376717413</t>
  </si>
  <si>
    <t>1486627478</t>
  </si>
  <si>
    <t>1718937008</t>
  </si>
  <si>
    <t>K002</t>
  </si>
  <si>
    <t>-1729790940</t>
  </si>
  <si>
    <t>-1347479236</t>
  </si>
  <si>
    <t>C12.04</t>
  </si>
  <si>
    <t>Kondenzačná jednotka split, CHL/ÚK (2,5/3,2 kW), R32, max.dĺžka vedenia 20m, prevýšenie 12m, ekvivaletný výrobok MITSUBISHI MUZ-AP25VG</t>
  </si>
  <si>
    <t>-645397663</t>
  </si>
  <si>
    <t>C12.04A</t>
  </si>
  <si>
    <t>Vnútorná nástenná klimatizačná jendotka CHL/ÚK (2,5/3,2 kW), ekvivalentný výrobok MITSUBISHI MSZ-AP25VGK, nástenný ovládač ekvivalentný výrobok MITSUBISHI PAR-40MAA + konektor na pripojenie ovládača.</t>
  </si>
  <si>
    <t>-629177272</t>
  </si>
  <si>
    <t>-1426042966</t>
  </si>
  <si>
    <t>-157459098</t>
  </si>
  <si>
    <t>-1427407003</t>
  </si>
  <si>
    <t>-488526920</t>
  </si>
  <si>
    <t>-475707540</t>
  </si>
  <si>
    <t>769_14b</t>
  </si>
  <si>
    <t>Zariadenie C14</t>
  </si>
  <si>
    <t>C14.01</t>
  </si>
  <si>
    <t>Kondenzačná jednotka split, CHL/ÚK (2,0/2,2 kW), R32, max.dĺžka vedenia 20m, prevýšenie 12m, ekvivaletný výrobok MITSUBISHI MUZ-AP20VG</t>
  </si>
  <si>
    <t>-740321464</t>
  </si>
  <si>
    <t>M165</t>
  </si>
  <si>
    <t>Vnútorná nástenná klimatizačná jendotka CHL/ÚK (2,0/2,2 kW), ekvivalentný výrobok MITSUBISHI MSZ-AP20VGK, nástenný ovládač ekvivalentný výrobok MITSUBISHI PAR-40MAA + konektor na pripojenie ovládača.</t>
  </si>
  <si>
    <t>375366728</t>
  </si>
  <si>
    <t>-402491985</t>
  </si>
  <si>
    <t>-2115182814</t>
  </si>
  <si>
    <t>-1583881665</t>
  </si>
  <si>
    <t>-1024202309</t>
  </si>
  <si>
    <t>-1068150409</t>
  </si>
  <si>
    <t>-.30</t>
  </si>
  <si>
    <t>Systém nehorľavej izolácie rozvodu chladenie TECLIT 6/30 vrátane púzdier a montážneho príslušenstva alebo ekv.</t>
  </si>
  <si>
    <t>-847856965</t>
  </si>
  <si>
    <t>-.31</t>
  </si>
  <si>
    <t>Systém nehorľavej izolácie rozvodu chladenie TECLIT 10/30 vrátane púzdier a montážneho príslušenstva alebo ekv.</t>
  </si>
  <si>
    <t>-1494079228</t>
  </si>
  <si>
    <t>-1813234260</t>
  </si>
  <si>
    <t>M166</t>
  </si>
  <si>
    <t>Strešný prestup izolovaný Ø150mm, dĺžka 1m</t>
  </si>
  <si>
    <t>-1917330994</t>
  </si>
  <si>
    <t>M167</t>
  </si>
  <si>
    <t>Montážny, tesniaci, závesný a spojovací materiál, prekáblovanie</t>
  </si>
  <si>
    <t>1981903577</t>
  </si>
  <si>
    <t>769_15</t>
  </si>
  <si>
    <t xml:space="preserve">Zar.č. L13 Lokálne rekuperačné jednotky vetranie bytov a ubytovacích jednotiek </t>
  </si>
  <si>
    <t>L13.1</t>
  </si>
  <si>
    <t>Vetrák AEROMAT VT WGR s akutickým útlmom a dvoma ventilátormi a krížovým výmenníkom alebo ekvivalentný výrobok</t>
  </si>
  <si>
    <t>1686758129</t>
  </si>
  <si>
    <t>M168</t>
  </si>
  <si>
    <t>1345419002</t>
  </si>
  <si>
    <t>769_16</t>
  </si>
  <si>
    <t>Demontážne práce</t>
  </si>
  <si>
    <t>K003</t>
  </si>
  <si>
    <t>Demontáž radiálneho potrubného ventilátora veľkosť: 250,  -0,05500 t</t>
  </si>
  <si>
    <t>388293238</t>
  </si>
  <si>
    <t>K004</t>
  </si>
  <si>
    <t>Demontáž radiálneho potrubného ventilátora veľkosť: 315,  -0,05800 t</t>
  </si>
  <si>
    <t>1012444889</t>
  </si>
  <si>
    <t>K005</t>
  </si>
  <si>
    <t>Demontáž radiálneho potrubného ventilátora veľkosť: 400,  -0,09000 t</t>
  </si>
  <si>
    <t>192990027</t>
  </si>
  <si>
    <t>K006</t>
  </si>
  <si>
    <t>Demontáž ventilátora axiálneho na stenu veľkosť: 315,  -0,00700 t</t>
  </si>
  <si>
    <t>1975554736</t>
  </si>
  <si>
    <t>K007</t>
  </si>
  <si>
    <t>Demontáž ventilátora priemyselného veľkosť: 400,  -0,12800 t</t>
  </si>
  <si>
    <t>1967588576</t>
  </si>
  <si>
    <t>K008</t>
  </si>
  <si>
    <t>Demontáž vodného ohrievača veľkosť 2,  -0,0330 t</t>
  </si>
  <si>
    <t>1485063957</t>
  </si>
  <si>
    <t>K009</t>
  </si>
  <si>
    <t>Demontáž doskového filtra do štvorhranného potrubia,  -0,0070 t</t>
  </si>
  <si>
    <t>-2104969444</t>
  </si>
  <si>
    <t>K010</t>
  </si>
  <si>
    <t>Demontáž konzoly šírky 270-320 mm,  -0,00011 t</t>
  </si>
  <si>
    <t>1277077360</t>
  </si>
  <si>
    <t>K011</t>
  </si>
  <si>
    <t>Demontáž konzoly šírky 900-1250 mm,  -0,00033 t</t>
  </si>
  <si>
    <t>-1489719458</t>
  </si>
  <si>
    <t>K012</t>
  </si>
  <si>
    <t>Demontáž protidažďovej žalúzie prierezu 0.160-0.200 m2,  -0,0072 t</t>
  </si>
  <si>
    <t>-1273486055</t>
  </si>
  <si>
    <t>K013</t>
  </si>
  <si>
    <t>Demontáž protidažďovej žalúzie prierezu 0.205-0.250 m2,  -0,0078 t</t>
  </si>
  <si>
    <t>-1457880998</t>
  </si>
  <si>
    <t>K014</t>
  </si>
  <si>
    <t>Demontáž pretlakovej žalúzie prierezu 0.500-1.00 m2,  -0,0124 t</t>
  </si>
  <si>
    <t>291297537</t>
  </si>
  <si>
    <t>K015</t>
  </si>
  <si>
    <t>Demontáž kruhového potrubia DN 125-140,  -0,00077 t</t>
  </si>
  <si>
    <t>-372435506</t>
  </si>
  <si>
    <t>K016</t>
  </si>
  <si>
    <t>Demontáž kruhového potrubia DN 200-225,  -0,00127 t</t>
  </si>
  <si>
    <t>-959148808</t>
  </si>
  <si>
    <t>K017</t>
  </si>
  <si>
    <t>Demontáž kruhového potrubia DN 250-280,  -0,00157 t</t>
  </si>
  <si>
    <t>-725466677</t>
  </si>
  <si>
    <t>K018</t>
  </si>
  <si>
    <t>Demontáž kruhového potrubia DN 315-355,  -0,00237 t</t>
  </si>
  <si>
    <t>-658100507</t>
  </si>
  <si>
    <t>K019</t>
  </si>
  <si>
    <t>Demontáž kruhového potrubia DN 400-450,  -0,00303 t</t>
  </si>
  <si>
    <t>1492960043</t>
  </si>
  <si>
    <t>K020</t>
  </si>
  <si>
    <t>Demontáž kruhového  potrubia DN 500-560,  -0,00397 t</t>
  </si>
  <si>
    <t>-1447369517</t>
  </si>
  <si>
    <t>K021</t>
  </si>
  <si>
    <t>Demontáž štvorhranného potrubia dĺžky 1000 mm do obvodu 1000 mm,  -0,0101 t</t>
  </si>
  <si>
    <t>-440349491</t>
  </si>
  <si>
    <t>K022</t>
  </si>
  <si>
    <t>Demontáž štvorhranného potrubia dĺžky 1000 mm do obvodu 1800 mm,  -0,0101 t</t>
  </si>
  <si>
    <t>208632967</t>
  </si>
  <si>
    <t>K023</t>
  </si>
  <si>
    <t>Demontáž štvorhranného potrubia dĺžky 1000 mm do obvodu 2240 mm,  -0,0101 t</t>
  </si>
  <si>
    <t>460383265</t>
  </si>
  <si>
    <t>K024</t>
  </si>
  <si>
    <t>Demontáž štvorhranného potrubia dĺžky 1000 mm do obvodu 2840 mm,  -0,0101 t</t>
  </si>
  <si>
    <t>1504106691</t>
  </si>
  <si>
    <t>K025</t>
  </si>
  <si>
    <t>Demontáž štvorhranného potrubia dĺžky 1000 mm do obvodu 3200 mm,  -0,0101 t</t>
  </si>
  <si>
    <t>-1358452664</t>
  </si>
  <si>
    <t>K026</t>
  </si>
  <si>
    <t>Demontáž štvorhranného potrubia dĺžky 1000 mm do obvodu 4000 mm,  -0,0101 t</t>
  </si>
  <si>
    <t>265739336</t>
  </si>
  <si>
    <t>K027</t>
  </si>
  <si>
    <t>Demontáž štvorhranného potrubia dĺžky 1000 mm do obvodu 6000 mm,  -0,0101 t</t>
  </si>
  <si>
    <t>-1566480603</t>
  </si>
  <si>
    <t>K028</t>
  </si>
  <si>
    <t>Demontáž tvarovky do štvorhranného potrubia do obvodu 2240 mm,  -0,0087 t</t>
  </si>
  <si>
    <t>135894374</t>
  </si>
  <si>
    <t>K029</t>
  </si>
  <si>
    <t>Demontáž výfukovej hlavice kruhovej priemeru 250-315 mm,  -0,0090 t</t>
  </si>
  <si>
    <t>198365004</t>
  </si>
  <si>
    <t>K030</t>
  </si>
  <si>
    <t>Demontáž výfukovej hlavice kruhovej priemeru 500-630 mm,  -0,0380 t</t>
  </si>
  <si>
    <t>185041833</t>
  </si>
  <si>
    <t>K032</t>
  </si>
  <si>
    <t>Demontáž kruhovej striešky priemeru 350-450 mm,  -0,0114 t</t>
  </si>
  <si>
    <t>-919848257</t>
  </si>
  <si>
    <t>K033</t>
  </si>
  <si>
    <t>Demontáž tlmiacej vložky hranatej prierezu 0.280-0.450 m2,  -0,0038 t</t>
  </si>
  <si>
    <t>673631308</t>
  </si>
  <si>
    <t>K034</t>
  </si>
  <si>
    <t>Demontáž tlmiacej vložky hranatej prierezu 1.400-1.800 m2,  -0,0064 t</t>
  </si>
  <si>
    <t>1647097085</t>
  </si>
  <si>
    <t>K035</t>
  </si>
  <si>
    <t>Demontáž tlmiacej vložky kruhovej priemeru 280-450 mm,  -0,0035 t</t>
  </si>
  <si>
    <t>-1629629389</t>
  </si>
  <si>
    <t>K036</t>
  </si>
  <si>
    <t>Demontáž regulačnej klapky hranatej prierezu 0.088-0.100 m2,  -0,0038 t</t>
  </si>
  <si>
    <t>-498223093</t>
  </si>
  <si>
    <t>K037</t>
  </si>
  <si>
    <t>Demontáž regulačnej klapky kruhovej DN 355-500,  -0,0040 t</t>
  </si>
  <si>
    <t>-1685673011</t>
  </si>
  <si>
    <t>K038</t>
  </si>
  <si>
    <t>Demontáž spätnej klapky do kruhového potrubia priemeru 355-450 mm,  -0,0007 t</t>
  </si>
  <si>
    <t>570222701</t>
  </si>
  <si>
    <t>K039</t>
  </si>
  <si>
    <t>Demontáž teplovdzušnej jednotky</t>
  </si>
  <si>
    <t>-1688894859</t>
  </si>
  <si>
    <t>769_17</t>
  </si>
  <si>
    <t>Ostatné rozpočtové náklady</t>
  </si>
  <si>
    <t>K040</t>
  </si>
  <si>
    <t>Revízne dvierka hliníkové zvárané 500x500 mm, tlačný zámok, pevné panty</t>
  </si>
  <si>
    <t>-1292867004</t>
  </si>
  <si>
    <t>K041</t>
  </si>
  <si>
    <t>Montážna konzola pre upevnenie klimatizačných zariadení na 3.NP cez žiarované pozinkové HILTI profily 41x6m s montážnym príslušesntvom</t>
  </si>
  <si>
    <t>-53214078</t>
  </si>
  <si>
    <t>K042</t>
  </si>
  <si>
    <t>Oživenie, zaregulovanie a komplexné skúšky</t>
  </si>
  <si>
    <t>1173367395</t>
  </si>
  <si>
    <t>K043</t>
  </si>
  <si>
    <t>Dokumentácia skutočného vyhotovenia</t>
  </si>
  <si>
    <t>-1058452268</t>
  </si>
  <si>
    <t>K044</t>
  </si>
  <si>
    <t>Odovzdávacia dokumentácia</t>
  </si>
  <si>
    <t>-61103124</t>
  </si>
  <si>
    <t>K045</t>
  </si>
  <si>
    <t>Montážne lešenie</t>
  </si>
  <si>
    <t>1587533922</t>
  </si>
  <si>
    <t>K046</t>
  </si>
  <si>
    <t>Žeriav</t>
  </si>
  <si>
    <t>1209010046</t>
  </si>
  <si>
    <t>SO22_SO34c - Inštitút vzdelávania zboru väzenskej a justičnej stráže - UK</t>
  </si>
  <si>
    <t xml:space="preserve">    721 - Zdravotechnika - vnútorná kanalizácia   </t>
  </si>
  <si>
    <t xml:space="preserve">    767 - Konštrukcie doplnkové kovové   </t>
  </si>
  <si>
    <t xml:space="preserve">    769 - Montáže vzduchotechnických zariadení   </t>
  </si>
  <si>
    <t xml:space="preserve">M - Práce a dodávky M   </t>
  </si>
  <si>
    <t xml:space="preserve">    23-M - Montáže potrubia   </t>
  </si>
  <si>
    <t xml:space="preserve">    36-M - Montáž prevádzkových, meracích a regulačných zariadení   </t>
  </si>
  <si>
    <t xml:space="preserve">HZS - Hodinové zúčtovacie sadzby   </t>
  </si>
  <si>
    <t xml:space="preserve">VRN - Investičné náklady neobsiahnuté v cenách   </t>
  </si>
  <si>
    <t>713412115.S</t>
  </si>
  <si>
    <t>Montáž izolácie tepelnej potrubia puzdrami z minerálnej vlny DN 40</t>
  </si>
  <si>
    <t>azf2541</t>
  </si>
  <si>
    <t>Izolácia z kamennej vlny s kašírovaním zosilnenou Al fóliou so samolepiacim presahom na pozdĺžnom spoji 42/40 izolácia-vinutá skruž s hliníkovou fóliou (ALS)</t>
  </si>
  <si>
    <t>713412117.S</t>
  </si>
  <si>
    <t>Montáž izolácie tepelnej potrubia puzdrami z minerálnej vlny DN 65</t>
  </si>
  <si>
    <t>azf2568</t>
  </si>
  <si>
    <t>Izolácia z kamennej vlny s kašírovaním zosilnenou Al fóliou so samolepiacim presahom na pozdĺžnom spoji60/50 izolácia-vinutá skruž s hliníkovou fóliou (ALS)</t>
  </si>
  <si>
    <t>B752RL</t>
  </si>
  <si>
    <t>Hliníková páska 50 mm x 50 m</t>
  </si>
  <si>
    <t>bal.</t>
  </si>
  <si>
    <t>azf1636</t>
  </si>
  <si>
    <t>Polyetylénová izolácia so štruktúrou uzatvorených buniek   28 x 30 izolácia-trubica alebo ekvivalentný výrobok</t>
  </si>
  <si>
    <t>azf1637</t>
  </si>
  <si>
    <t>Polyetylénová izolácia so štruktúrou uzatvorených buniek  35 x 30 izolácia-trubica alebo ekvivalentný výrobk</t>
  </si>
  <si>
    <t>azf1574</t>
  </si>
  <si>
    <t>Polyetylénová izolácia so štruktúrou uzatvorených buniek 22 x 9 izolácia-trubica alebo ekvivalentný výrobok</t>
  </si>
  <si>
    <t>azf1576</t>
  </si>
  <si>
    <t>Polyetylénová izolácia so štruktúrou uzatvorených buniek 28 x 9 izolácia-trubica  alebo ekvivalentný výrobok</t>
  </si>
  <si>
    <t>azf1638</t>
  </si>
  <si>
    <t>Polyetylénová izolácia so štruktúrou uzatvorených buniek 42 x 30 izolácia-trubica alebo ekvivalentný výrobok</t>
  </si>
  <si>
    <t>713483104.S</t>
  </si>
  <si>
    <t>Montáž tepelnej izolácie pre rozvodné potrubia priemeru od 20 mm kúrenia, zdravotechniky, klimatizácie a chladenia</t>
  </si>
  <si>
    <t>azf2201</t>
  </si>
  <si>
    <t>EPDM Tube 13 x 22 izolácia-trubica (exteriér)</t>
  </si>
  <si>
    <t>azf2202</t>
  </si>
  <si>
    <t>EPDM Tube 13 x 28 izolácia-trubica (exteriér)</t>
  </si>
  <si>
    <t>713530800.S</t>
  </si>
  <si>
    <t>Montáž protipožiarnej manžety na prestup potrubia d 32-64 mm</t>
  </si>
  <si>
    <t>5997724893</t>
  </si>
  <si>
    <t>Označovací štítok protipožiarneho prestupu</t>
  </si>
  <si>
    <t>0893304700</t>
  </si>
  <si>
    <t>Protipožiarna manžeta FP-EC sada alebo ekvivalent</t>
  </si>
  <si>
    <t>0893306010</t>
  </si>
  <si>
    <t>Protipožiarny tmel 310 ml</t>
  </si>
  <si>
    <t xml:space="preserve">Zdravotechnika - vnútorná kanalizácia   </t>
  </si>
  <si>
    <t>721171204.S</t>
  </si>
  <si>
    <t>Potrubie z rúr PE-HD Dxt 56x3 mm zvárané</t>
  </si>
  <si>
    <t>723150368.S</t>
  </si>
  <si>
    <t>Strešná chránička pre potrubie d56 mm D+M</t>
  </si>
  <si>
    <t>998721202.S</t>
  </si>
  <si>
    <t>Presun hmôt pre vnútornú kanalizáciu v objektoch výšky nad 6 do 12 m</t>
  </si>
  <si>
    <t>732199100.S</t>
  </si>
  <si>
    <t>Montáž orientačného štítka</t>
  </si>
  <si>
    <t>548230000900.S</t>
  </si>
  <si>
    <t>Orientačný štítok</t>
  </si>
  <si>
    <t>732219225.S</t>
  </si>
  <si>
    <t>Montáž zásobníkového ohrievača vody pre ohrev pitnej vody v spojení s kotlami objem 750-1000 l</t>
  </si>
  <si>
    <t>7845800</t>
  </si>
  <si>
    <t>Reflex Storatherm Aqua Heat Pump AH 750/1 zásobníkový ohrievač pre tepelné čerpadlá alebo ekvivalentný</t>
  </si>
  <si>
    <t>7845900</t>
  </si>
  <si>
    <t>Reflex Storatherm Aqua Heat Pump AH 1000/1 zásobníkový ohrievač pre tepelné čerpadlá elebo ekvivalentný</t>
  </si>
  <si>
    <t>9116501</t>
  </si>
  <si>
    <t>Reflex EFHR 16.0, electrické prírubové ohrevné teleso pre zásobník Storatherm alebo ekvivalentné</t>
  </si>
  <si>
    <t>732331003.S</t>
  </si>
  <si>
    <t>Montáž expanznej nádoby tlak do 6 bar s membránou 12l</t>
  </si>
  <si>
    <t>8203301</t>
  </si>
  <si>
    <t>Reflex N 12, šedá, expanzná nádoba, 4 bar / 1,5 bar alebo ekvivalentná</t>
  </si>
  <si>
    <t>9200140</t>
  </si>
  <si>
    <t>KS 8-33, konzola s páskou</t>
  </si>
  <si>
    <t>8208401</t>
  </si>
  <si>
    <t>Reflex N 35, šedá, expanzná nádoba, 4 bar / 1,5 bar alebo ekvivalentná</t>
  </si>
  <si>
    <t>732331015.S</t>
  </si>
  <si>
    <t>Montáž expanznej nádoby tlak do 6 bar s membránou 50 l</t>
  </si>
  <si>
    <t>8209315</t>
  </si>
  <si>
    <t>Reflex N 50, šedá, expanzná nádoba, 4 bar / 1,5 bar alebo ekvivalentná</t>
  </si>
  <si>
    <t>732331980.S</t>
  </si>
  <si>
    <t>Montáž medzikusu na pripojenie expanznej nádoby 3/4"</t>
  </si>
  <si>
    <t>7613000</t>
  </si>
  <si>
    <t>REFLEX MK 3/4" guľový kohút alebo ekvivalentný</t>
  </si>
  <si>
    <t>732331911.S</t>
  </si>
  <si>
    <t>Zariadenie na úpravu doplňovanej  vody montáž</t>
  </si>
  <si>
    <t>ERAL70K</t>
  </si>
  <si>
    <t>Patróna ERAL 70BK, inštalačný bypass PPR 3/4"(rýchlospojky, šrobenia, obmedzovač prietoku 2ks), riadiaci vodomer Qn1,5 m3/h, tester tvrdosti alebo ekvivalent</t>
  </si>
  <si>
    <t>ERAL 70BK S</t>
  </si>
  <si>
    <t>Spustenie a zaškolenie obsluhy úpravňa vody</t>
  </si>
  <si>
    <t>230040004.S</t>
  </si>
  <si>
    <t>Montáž oddeľovacieho člena</t>
  </si>
  <si>
    <t>6811805</t>
  </si>
  <si>
    <t>Reflex Fillset, kompakt</t>
  </si>
  <si>
    <t>732331920.S</t>
  </si>
  <si>
    <t>Automatické doplňovanie a kontrola tlaku vody bez čerpadla, do 10 bar/90st.C montáž</t>
  </si>
  <si>
    <t>6811500</t>
  </si>
  <si>
    <t>Reflex Fillcontrol, compact Kontrolované doplňovanie so systémovým oddeľovačom alebo ekvivalentné</t>
  </si>
  <si>
    <t>7945670</t>
  </si>
  <si>
    <t>Uvedenie do prevádzky automatické dolňovacie zariadenie</t>
  </si>
  <si>
    <t>732351000.S</t>
  </si>
  <si>
    <t>Montáž akumulačného zásobníka vykurovacej vody v spojení so solár. systémami, tepel. čerpadlami a kotlami na pevné palivo objem do 400 l</t>
  </si>
  <si>
    <t>14717</t>
  </si>
  <si>
    <t>REGULUS PS 200 N+ akumulačná nádoba 181l, PN4 , max.+95°C  alebo ekvivalentná</t>
  </si>
  <si>
    <t>19295</t>
  </si>
  <si>
    <t>Izolácia 1120x210x1440 mm, pre akumulačnú nádrž PS 200 N+ alebo ekvivalentná</t>
  </si>
  <si>
    <t>732422055.S</t>
  </si>
  <si>
    <t>Montáž obehového čerpadla teplovodného DN 25 výtlak do 6 m rozpon 180 mm</t>
  </si>
  <si>
    <t>2120640</t>
  </si>
  <si>
    <t>IN LINE mokrobežné obehové čerpadlo Yonos MAXO 25/0,5-10 PN10 alebo ekvivalentné</t>
  </si>
  <si>
    <t>4248086</t>
  </si>
  <si>
    <t>IN LINE mokrobežné obehové čerpadlo YONOS PICO1.0 25/1-8 alebo ekvivalentné</t>
  </si>
  <si>
    <t>5597</t>
  </si>
  <si>
    <t>Šrobenie k čerpadlu 6/4"x1"</t>
  </si>
  <si>
    <t>732460005.S</t>
  </si>
  <si>
    <t>Montáž tepelného čerpadla SPLIT 3-12 kW (vzduch-voda)</t>
  </si>
  <si>
    <t>PUD-SHWM80YAA</t>
  </si>
  <si>
    <t>Vonkajľia jednotka PUD-SHWM80YAA 3x400V/50Hz alebo ekvivalentná</t>
  </si>
  <si>
    <t>EHSA-YM9D</t>
  </si>
  <si>
    <t>Vnútorný hydromodul bez zásobníka TUV EHSD-YM9D alebo ekvivaletný výrobok</t>
  </si>
  <si>
    <t>PAC-IF02</t>
  </si>
  <si>
    <t>Riadenie kaskády PAC-IF072 alebo ekvivalentný výrobok</t>
  </si>
  <si>
    <t>PAC_K</t>
  </si>
  <si>
    <t>Komunikačná kabeláž medzi vonkajšími jednotkami a hydromodulmi bez zásobníka TUV, kabeláž pre kaskádový modul vrátane snímačov teplôt D+M</t>
  </si>
  <si>
    <t>732460010.S</t>
  </si>
  <si>
    <t>Montáž tepelného čerpadla (vzduch-voda) určeného pre prípravu OPV</t>
  </si>
  <si>
    <t>AM080AXVGGH/EU</t>
  </si>
  <si>
    <t>Vonkajšia kondezačná jednotka VRF 2 rúrková 1-ventilátorová AM080AXVGGH/EU alebo ekvivalentná</t>
  </si>
  <si>
    <t>AM250TNBFGB/EU</t>
  </si>
  <si>
    <t>Vnútorná VRF teplovodná jednotka DVM Hydro vysokoteplotná AM250TNBFGB/EU alebo ekvivalentná</t>
  </si>
  <si>
    <t>MXJ-TA3419M</t>
  </si>
  <si>
    <t>Refnet pripojenia vonkajšjej jednotky</t>
  </si>
  <si>
    <t>MXJ-YA2812M</t>
  </si>
  <si>
    <t>Refnet 2-rúrka 40kW až 45 kW</t>
  </si>
  <si>
    <t>MWR-WW10JN</t>
  </si>
  <si>
    <t>Káblový ovládač pre EHS alebo ekvivalentný</t>
  </si>
  <si>
    <t>OPV_K</t>
  </si>
  <si>
    <t>Komunikačná kabeláž medzi vonkajšími jednotkami a hydromodulmi , kabeláž pre ovládače  D+M</t>
  </si>
  <si>
    <t>PFP-V</t>
  </si>
  <si>
    <t>Vykurovací vodič ochrana odtoku kondenzátu z tepelného čerpalda</t>
  </si>
  <si>
    <t>733111104.S</t>
  </si>
  <si>
    <t>Potrubie z rúrok závitových oceľových bezšvových bežných nízkotlakových DN 20</t>
  </si>
  <si>
    <t>733111105.S</t>
  </si>
  <si>
    <t>Potrubie z rúrok závitových oceľových bezšvových bežných nízkotlakových DN 25</t>
  </si>
  <si>
    <t>733111106.S</t>
  </si>
  <si>
    <t>Potrubie z rúrok závitových oceľových bezšvových bežných nízkotlakových DN 32</t>
  </si>
  <si>
    <t>733111107.S</t>
  </si>
  <si>
    <t>Potrubie z rúrok závitových oceľových bezšvových bežných nízkotlakových DN 40</t>
  </si>
  <si>
    <t>733111108.S</t>
  </si>
  <si>
    <t>Potrubie z rúrok závitových oceľových bezšvových bežných nízkotlakových DN 50</t>
  </si>
  <si>
    <t>733166160.S</t>
  </si>
  <si>
    <t>Plasthliníkové potrubie v tyčiach pre vykurovanie spájané lisovaním d 40x4,0 mm</t>
  </si>
  <si>
    <t>733166174.S</t>
  </si>
  <si>
    <t>Plasthliníkové potrubie v kotúčoch pre vykurovanie spájané lisovaním d 20x2,25 mm</t>
  </si>
  <si>
    <t>733190107.S</t>
  </si>
  <si>
    <t>Tlaková skúška potrubia z oceľových rúrok závitových</t>
  </si>
  <si>
    <t>733191301.S</t>
  </si>
  <si>
    <t>Tlaková skúška plastového potrubia do 32 mm</t>
  </si>
  <si>
    <t>733191302.S</t>
  </si>
  <si>
    <t>Tlaková skúška plastového potrubia nad 32 do 63 mm</t>
  </si>
  <si>
    <t>998733203.S</t>
  </si>
  <si>
    <t>Presun hmôt pre rozvody potrubia v objektoch výšky nad 6 do 24 m</t>
  </si>
  <si>
    <t>734209101.S</t>
  </si>
  <si>
    <t>Montáž závitovej armatúry s 1 závitom do G 1/2</t>
  </si>
  <si>
    <t>R608DY053</t>
  </si>
  <si>
    <t>1/2" vypušť.guľ.vent.s krát.páčkou</t>
  </si>
  <si>
    <t>734209112.S</t>
  </si>
  <si>
    <t>Montáž závitovej armatúry s 2 závitmi do G 1/2</t>
  </si>
  <si>
    <t>R910X023</t>
  </si>
  <si>
    <t>1/2" FF gul.vent. pačka</t>
  </si>
  <si>
    <t>734209115.S</t>
  </si>
  <si>
    <t>Montáž závitovej armatúry s 2 závitmi G 1</t>
  </si>
  <si>
    <t>R910X025</t>
  </si>
  <si>
    <t>1" FF gul.vent. pačka</t>
  </si>
  <si>
    <t>TF.62148</t>
  </si>
  <si>
    <t>Total filter DN25 1uu mm alebo ekvivalentný</t>
  </si>
  <si>
    <t>I0603025SP</t>
  </si>
  <si>
    <t>Kúrenárske šróbenie - priame - 1",PN25, T=+110°C</t>
  </si>
  <si>
    <t>734209116.S</t>
  </si>
  <si>
    <t>Montáž závitovej armatúry s 2 závitmi G 5/4</t>
  </si>
  <si>
    <t>R910X026</t>
  </si>
  <si>
    <t>5/4" FF gul.vent. pačka</t>
  </si>
  <si>
    <t>R74MY006</t>
  </si>
  <si>
    <t>5/4" filter s magnetom</t>
  </si>
  <si>
    <t>R60Y036</t>
  </si>
  <si>
    <t>11/4" spätna klapka celomosadzná</t>
  </si>
  <si>
    <t>I0603032SP</t>
  </si>
  <si>
    <t>Kúrenárske šróbenie - priame - 5/4", PN25, T=+110°C</t>
  </si>
  <si>
    <t>734209117.S</t>
  </si>
  <si>
    <t>Montáž závitovej armatúry s 2 závitmi G 6/4</t>
  </si>
  <si>
    <t>R910X027</t>
  </si>
  <si>
    <t>6/4" FF gul.vent.pačka</t>
  </si>
  <si>
    <t>R74MY007</t>
  </si>
  <si>
    <t>6/4" filter s magnetom</t>
  </si>
  <si>
    <t>R60Y037</t>
  </si>
  <si>
    <t>11/2" spätna klapka celomosadzná</t>
  </si>
  <si>
    <t>52851-025</t>
  </si>
  <si>
    <t>Vyvažovací ventil DN40 PN25 s vnútorným závitom bez vypúšťania Kvs 19,3</t>
  </si>
  <si>
    <t>I0603040SP</t>
  </si>
  <si>
    <t>Kúrenárske šróbenie - priame - 6/4", PN25, T=+110°C</t>
  </si>
  <si>
    <t>734209126.S</t>
  </si>
  <si>
    <t>Montáž závitovej armatúry s 3 závitmi G 5/4</t>
  </si>
  <si>
    <t>43123400</t>
  </si>
  <si>
    <t>Zónový ventil trojcestný DN32 Kvs8,4 230V/50Hz PN16 pripojenie G1 1/4"</t>
  </si>
  <si>
    <t>734213270.S</t>
  </si>
  <si>
    <t>Montáž ventilu odvzdušňovacieho závitového automatického G 1/2 so spätnou klapkou</t>
  </si>
  <si>
    <t>551210009300.S</t>
  </si>
  <si>
    <t>Ventil odvzdušňovací automatický 1/2” so spätnou klapkou</t>
  </si>
  <si>
    <t>734252110.S</t>
  </si>
  <si>
    <t>Montáž ventilu poistného rohového G 1/2</t>
  </si>
  <si>
    <t>691520.30</t>
  </si>
  <si>
    <t>Ventil poistný 1/2"x 3/4", 3bar, 120kW, mebránový, závitový, vykurovanie, mosadzný</t>
  </si>
  <si>
    <t>734296170.S</t>
  </si>
  <si>
    <t>Montáž zmiešavacej armatúry trojcestnej DN 25 so servopohonom</t>
  </si>
  <si>
    <t>11601000</t>
  </si>
  <si>
    <t>Ventil trojcestný DN25, Kvs 6,3, rotačný, zmiešavací , vnútorný závit, mosadz</t>
  </si>
  <si>
    <t>KS</t>
  </si>
  <si>
    <t>12101100</t>
  </si>
  <si>
    <t>Pohon 230V rotačný, s trojbodovým riadením</t>
  </si>
  <si>
    <t>734412130.S</t>
  </si>
  <si>
    <t>Montáž teplomeru technického axiálneho priemer 63 mm dĺžka 100 mm</t>
  </si>
  <si>
    <t>388320001500.S</t>
  </si>
  <si>
    <t>Teplomer axiálny d 63 mm, pripojenie 1/2" zadné s jímkou dĺžky 100 mm, rozsah 0-120 °C</t>
  </si>
  <si>
    <t>734412440.S</t>
  </si>
  <si>
    <t>Montáž merača tepla ultrazvukového prietok 0,6 m3/h, G 1/2"</t>
  </si>
  <si>
    <t>389510008769</t>
  </si>
  <si>
    <t>Merač tepla ultrazvukový  DN 15- G3/4", prietok 0,6 m3/h, l = 110 mm, wM-Bus/OMS T, PN 25, 130 °C alebo 150 °C</t>
  </si>
  <si>
    <t>734412446.S</t>
  </si>
  <si>
    <t>Montáž merača tepla ultrazvukového prietok 3,5 m3/h, G 1"</t>
  </si>
  <si>
    <t>389510008781</t>
  </si>
  <si>
    <t>Merač tepla ultrazvukový, DN 25-G5/4", prietok 3,5 m3/h, l = 260 mm, wM-Bus/OMS T, PN 25, 130 °C alebo 150 °C</t>
  </si>
  <si>
    <t>202000025/56</t>
  </si>
  <si>
    <t>Šrobenie pre merač tepla s tesnením a vratnou maticou DN25</t>
  </si>
  <si>
    <t>734424120.S</t>
  </si>
  <si>
    <t>Montáž tlakomera - manometra vrátane dodávky príslušenstva</t>
  </si>
  <si>
    <t>MR63006BB</t>
  </si>
  <si>
    <t>Manometer -   1/4"M; D63; 0-6bar</t>
  </si>
  <si>
    <t>734494213.S</t>
  </si>
  <si>
    <t>Ostatné meracie armatúry, návarok s rúrkovým závitom akosť mat. 22 353.0 G 1/2</t>
  </si>
  <si>
    <t>735162230.S</t>
  </si>
  <si>
    <t>Montáž vykurovacieho telesa rúrkového elektrického výšky 1220 mm</t>
  </si>
  <si>
    <t>KTK-098045-11E10</t>
  </si>
  <si>
    <t>Kúpeľňový radiátor 980/450mm s vykurovacou tyčou, biela RAL9016, 230V/50Hz/200W</t>
  </si>
  <si>
    <t>735162240.S</t>
  </si>
  <si>
    <t>Montáž vykurovacieho telesa rúrkového elektrického výšky 1500 mm</t>
  </si>
  <si>
    <t>KTK-1340545-11E10</t>
  </si>
  <si>
    <t>Kúpeľňový radiátor 1340/450mm s vykurovacou tyčou, biela RAL9016, 230V/50Hz/300W</t>
  </si>
  <si>
    <t>735162250.S</t>
  </si>
  <si>
    <t>Montáž vykurovacieho telesa rúrkového elektrického výšky 1820 mm</t>
  </si>
  <si>
    <t>KTK-170045-11E10</t>
  </si>
  <si>
    <t>Kúpeľňový radiátor 1700/450mm s vykurovacou tyčou , biela RAL9016, 230V/50Hz/400W</t>
  </si>
  <si>
    <t>KTK-170060-11E10</t>
  </si>
  <si>
    <t>Kúpeľňový radiátor 1700/600mm s vykurovacou tyčou, biela RAL9016, 230V/50Hz/500W</t>
  </si>
  <si>
    <t>VS-BIELA (11613)</t>
  </si>
  <si>
    <t>Vidlica s vypínačom 16A/250V biela</t>
  </si>
  <si>
    <t>TZ33</t>
  </si>
  <si>
    <t>Zásuvkový termostat na spínanie jednofázového ohrevného zariadenia s max. spínacou záťažou 16A</t>
  </si>
  <si>
    <t>735311463.S</t>
  </si>
  <si>
    <t>Podlahové kúrenie s rasterom na rýchlu pokládku pomocou pripináčikov, s fóliou, potrubie 16x2,0 mm rozstup 150 mm</t>
  </si>
  <si>
    <t>735311466.S</t>
  </si>
  <si>
    <t>Podlahové kúrenie s rasterom na rýchlu pokládku pomocou pripináčikov,s fóliou,  potrubie  16x2,0 mm rozstup 200 mm</t>
  </si>
  <si>
    <t>1062045</t>
  </si>
  <si>
    <t>Polyetylénová rúrka PE-Xa s odolnosťou voči difúzii kyslíka vyrobená z peroxidom zosieťovaného polyetylénu 16x2,0 (240 m kotúč)</t>
  </si>
  <si>
    <t>1012860</t>
  </si>
  <si>
    <t>Ochranná rúrka 25/20 50m čierna</t>
  </si>
  <si>
    <t>1000012</t>
  </si>
  <si>
    <t>Multi páska 66 m, výsledok tesnosti podľa DIN 18560, 50 mm</t>
  </si>
  <si>
    <t>1122372</t>
  </si>
  <si>
    <t>Fólia s rastrom na inštaláciu na existujúcu tepelenú izoláciu , hrúbka 0,20mm, raster 100 x 100mm, dĺžka 100m, šírka 1,03m , transparentná</t>
  </si>
  <si>
    <t>1000080</t>
  </si>
  <si>
    <t>Obvodový dilatačný pás podľa DIN 18560,vyrobený z polyetylébu so samolepiacou zadnou stranou  150x10 v dĺžke 200 m</t>
  </si>
  <si>
    <t>1039933</t>
  </si>
  <si>
    <t>Press spojka 16-16</t>
  </si>
  <si>
    <t>1140124</t>
  </si>
  <si>
    <t>Spona dlhá 50mm,  250 ks montáž pomocou zošívačky</t>
  </si>
  <si>
    <t>735311520.S</t>
  </si>
  <si>
    <t>Montáž zostavy rozdeľovač / zberač na stenu typ 3 cestný</t>
  </si>
  <si>
    <t>1133471</t>
  </si>
  <si>
    <t>Rozdeľovač s prietokomerom na vyregulovanie alebo uatvorenie okruhu, zberač s ventilmi a plastovími koncovkami  3X3/4" EURO s prietokomerom</t>
  </si>
  <si>
    <t>735311530.S</t>
  </si>
  <si>
    <t>Montáž zostavy rozdeľovač / zberač na stenu typ 4 cestný</t>
  </si>
  <si>
    <t>1133472</t>
  </si>
  <si>
    <t>Rozdeľovač s prietokomerom na vyregulovanie alebo uatvorenie okruhu, zberač s ventilmi a plastovími koncovkam 4X3/4" EURO s prietokomerom</t>
  </si>
  <si>
    <t>1137413</t>
  </si>
  <si>
    <t>Uponor Vario set regulačných guľ.ventilov alebo ekvivalentný výrobok</t>
  </si>
  <si>
    <t>set</t>
  </si>
  <si>
    <t>1065284</t>
  </si>
  <si>
    <t>PE-Xa svorné šroubenie, eurokónus 16x1,8/2,0 X 3/4 FT</t>
  </si>
  <si>
    <t>1135491</t>
  </si>
  <si>
    <t>Podprovný vodiaci oblúk 90° dimenzia do 18 mm, plast odolný voči nárazu</t>
  </si>
  <si>
    <t>735311580.S</t>
  </si>
  <si>
    <t>Montáž zostavy rozdeľovač / zberač na stenu typ 9 cestný</t>
  </si>
  <si>
    <t>LF93210.20</t>
  </si>
  <si>
    <t>LogoFloor Typ 1 DN 32,  topných okruhů: 9, hlavní přívod/topný okruh 5,0/5,1 alebo ekvivalent</t>
  </si>
  <si>
    <t>735311810.S</t>
  </si>
  <si>
    <t>Montáž skrinky rozdeľovača na omietku 6-9 okruhov</t>
  </si>
  <si>
    <t>MX10254.160.80.18</t>
  </si>
  <si>
    <t>Skříň na zeď, v x h x š (mm) 800 × 180 × 1600</t>
  </si>
  <si>
    <t>735311790.S</t>
  </si>
  <si>
    <t>Montáž skrinky rozdeľovača na omietku 2-5 okruhy</t>
  </si>
  <si>
    <t>1136216</t>
  </si>
  <si>
    <t>Skriňa rozdeľovača - nástenná 600x730x135 mm</t>
  </si>
  <si>
    <t>1136217</t>
  </si>
  <si>
    <t>Skriňa rozdeľovača - nástenná 750x730x135 mm</t>
  </si>
  <si>
    <t>735000911.S</t>
  </si>
  <si>
    <t>Vyregulovanie dvojregulačného ventilu a kohútika s ručným ovládaním</t>
  </si>
  <si>
    <t>735413040.S</t>
  </si>
  <si>
    <t>Montáž konvektora nástenného výšky 450 mm šírky 120 mm dĺžky 400-800 mm</t>
  </si>
  <si>
    <t>200261</t>
  </si>
  <si>
    <t>Nástenný konvektor s elektronickým regulátorom teploty, s LCD 0,5kW, 230V</t>
  </si>
  <si>
    <t>200263</t>
  </si>
  <si>
    <t>Nástenný konvektor s elektronickým regulátorom teploty, s LCD 1kW, 230V</t>
  </si>
  <si>
    <t>200264</t>
  </si>
  <si>
    <t>Nástenný konvektor s elektronickým regulátorom teploty, s LCD 1,5kW, 230V</t>
  </si>
  <si>
    <t>998735202.S</t>
  </si>
  <si>
    <t>Presun hmôt pre vykurovacie telesá v objektoch výšky nad 6 do 12 m</t>
  </si>
  <si>
    <t xml:space="preserve">Konštrukcie doplnkové kovové   </t>
  </si>
  <si>
    <t>767995108.S</t>
  </si>
  <si>
    <t>Montáž systémoveho uloženia potrubia pre profesiu vykurovanie</t>
  </si>
  <si>
    <t>KDK D</t>
  </si>
  <si>
    <t>Dodávka systémové uloženie potrubia</t>
  </si>
  <si>
    <t xml:space="preserve">Montáže vzduchotechnických zariadení   </t>
  </si>
  <si>
    <t>769060500.S</t>
  </si>
  <si>
    <t>Montáž medeného potrubia predizolovaného d 6 mm (1/4"x0,8)</t>
  </si>
  <si>
    <t>196350001600.S</t>
  </si>
  <si>
    <t>Rúra medená predizolovaná d 6 mm (1/4"x0,8), pre chladiarensku techniku vrátane tvaroviek</t>
  </si>
  <si>
    <t>769060505.S</t>
  </si>
  <si>
    <t>Montáž medeného potrubia predizolovaného d 10 mm (3/8"x0,8)</t>
  </si>
  <si>
    <t>196350001700.S</t>
  </si>
  <si>
    <t>Rúra medená predizolovaná d 10 mm (3/8"x0,8), pre chladiarensku techniku vrátane tvaroviek</t>
  </si>
  <si>
    <t>769060510.S</t>
  </si>
  <si>
    <t>Montáž medeného potrubia predizolovaného d 12 mm (1/2"x0,8)</t>
  </si>
  <si>
    <t>196350001800.S</t>
  </si>
  <si>
    <t>Rúra medená predizolovaná d 12 mm (1/2"x0,8), pre chladiarensku techniku vrátane tvaroviek</t>
  </si>
  <si>
    <t>769060515.S</t>
  </si>
  <si>
    <t>Montáž medeného potrubia predizolovaného d 16 mm (5/8"x1,0)</t>
  </si>
  <si>
    <t>196350002000.S</t>
  </si>
  <si>
    <t>Rúra medená predizolovaná d 18 mm (3/4"x1,0), pre chladiarensku techniku</t>
  </si>
  <si>
    <t>769060525.S</t>
  </si>
  <si>
    <t>Montáž medeného potrubia predizolovaného d 22 mm (7/8"x1,0)</t>
  </si>
  <si>
    <t>196350003600.S</t>
  </si>
  <si>
    <t>Rúra medená neizolovaná d 22x1 mm, tyč, pre chladiarensku techniku vrátane tvaroveik</t>
  </si>
  <si>
    <t>769060605.S</t>
  </si>
  <si>
    <t>Montáž medeného potrubia neizolovaného dxt 28x1 mm tyč</t>
  </si>
  <si>
    <t>196350003700.S</t>
  </si>
  <si>
    <t>Rúra medená neizolovaná d 28x1 mm, tyč, pre chladiarensku techniku vrátane tvaroviek</t>
  </si>
  <si>
    <t>7733663</t>
  </si>
  <si>
    <t>chladivo R32</t>
  </si>
  <si>
    <t>7000526</t>
  </si>
  <si>
    <t>chladivo R410A</t>
  </si>
  <si>
    <t>1100521</t>
  </si>
  <si>
    <t>Žľab 125x100-2m s mont. príslušenstvom</t>
  </si>
  <si>
    <t>azf3145</t>
  </si>
  <si>
    <t>ALU TEC páska (50mm x 50m) alebo ekvivalentná</t>
  </si>
  <si>
    <t>998769203.S</t>
  </si>
  <si>
    <t>Presun hmôt pre montáž vzduchotechnických zariadení v stavbe (objekte) výšky nad 7 do 24 m</t>
  </si>
  <si>
    <t xml:space="preserve">Práce a dodávky M   </t>
  </si>
  <si>
    <t xml:space="preserve">Montáže potrubia   </t>
  </si>
  <si>
    <t>230120041.S</t>
  </si>
  <si>
    <t>Čistenie potrubia prefúkavaním alebo preplachovaním DN 32</t>
  </si>
  <si>
    <t>230120042.S</t>
  </si>
  <si>
    <t>Čistenie potrubia prefúkavaním alebo preplachovaním DN 40</t>
  </si>
  <si>
    <t>230120043.S</t>
  </si>
  <si>
    <t>Čistenie potrubia prefúkavaním alebo preplachovaním DN 50</t>
  </si>
  <si>
    <t>230170001.S</t>
  </si>
  <si>
    <t>Príprava pre skúšku tesnosti DN do - 40 /chladivové potrubie/</t>
  </si>
  <si>
    <t>úsek</t>
  </si>
  <si>
    <t>230170011.S</t>
  </si>
  <si>
    <t>Skúška tesnosti potrubia podľa STN 13 0020 do DN 40 /chladivové potrubie/</t>
  </si>
  <si>
    <t>36-M</t>
  </si>
  <si>
    <t xml:space="preserve">Montáž prevádzkových, meracích a regulačných zariadení   </t>
  </si>
  <si>
    <t>360411020.S</t>
  </si>
  <si>
    <t>Montáž priestorového termostatu</t>
  </si>
  <si>
    <t>1086973</t>
  </si>
  <si>
    <t>Uponor Smatrix Base T-144 Bus podomietkový kolieskový termostat alebo ekvivalent</t>
  </si>
  <si>
    <t>360430130.S</t>
  </si>
  <si>
    <t>Montáž termopohonu</t>
  </si>
  <si>
    <t>1013006</t>
  </si>
  <si>
    <t>Termopohon NC s indikátorom otvorenia/zatvorenia , vhodný na prevádzku do 60°C, výška 54 mm, trieda ochrany IP54 230V, 1,5W, 30x1,5 mm</t>
  </si>
  <si>
    <t>HZS</t>
  </si>
  <si>
    <t xml:space="preserve">Hodinové zúčtovacie sadzby   </t>
  </si>
  <si>
    <t>HZS000114.S</t>
  </si>
  <si>
    <t>Vykurovacia skúška</t>
  </si>
  <si>
    <t>262144</t>
  </si>
  <si>
    <t>HZS000213.S</t>
  </si>
  <si>
    <t>Stavebno montážne práce náročné ucelené - odborné, tvorivé remeselné (Tr. 3) v rozsahu viac ako 4 a menej ako 8 hodín</t>
  </si>
  <si>
    <t>HZS000214.S</t>
  </si>
  <si>
    <t>Stavebno montážne práce najnáročnejšie na odbornosť - prehliadky pracoviska a revízie (Tr. 4) v rozsahu viac ako 4 a menej ako 8 hodín</t>
  </si>
  <si>
    <t>VRN</t>
  </si>
  <si>
    <t xml:space="preserve">Investičné náklady neobsiahnuté v cenách   </t>
  </si>
  <si>
    <t>000700011.S</t>
  </si>
  <si>
    <t>Dopravné náklady - mimostavenisková doprava</t>
  </si>
  <si>
    <t>001000031.S</t>
  </si>
  <si>
    <t>Skúšky a revízie úradné tlakové skúšky</t>
  </si>
  <si>
    <t>001000034.S</t>
  </si>
  <si>
    <t>Servisné spustenie uvedenie do prevádzky , zaškolenie obsluhy</t>
  </si>
  <si>
    <t>001300021.S</t>
  </si>
  <si>
    <t>Kompletačná a koordinačná činnosť - dokumentácia skutočného vyhotovenia , dokladové spracovanie</t>
  </si>
  <si>
    <t>VRN Z01</t>
  </si>
  <si>
    <t>Vertikálny presun hmôt - žeriav, pracovné lešenie</t>
  </si>
  <si>
    <t>SO22_SO34d - Inštitút vzdelávania zboru väzenskej a justičnej stráže - ELI a osvetlenie</t>
  </si>
  <si>
    <t xml:space="preserve">      21-M_01 - UPS 40kVA</t>
  </si>
  <si>
    <t xml:space="preserve">      21-M_02 - UPS 10kVA</t>
  </si>
  <si>
    <t xml:space="preserve">      21-M_03 - Krabica MX1</t>
  </si>
  <si>
    <t xml:space="preserve">      21-M_04 - Krabica MX3</t>
  </si>
  <si>
    <t xml:space="preserve">      21-M_05 - Hlavný rozvádzač HRMS1</t>
  </si>
  <si>
    <t xml:space="preserve">      21-M_06 - Rozvodnica RS1</t>
  </si>
  <si>
    <t xml:space="preserve">      21-M_07 - Rozvodnica RS2</t>
  </si>
  <si>
    <t xml:space="preserve">      21-M_08 - Rozvodnica RS3</t>
  </si>
  <si>
    <t xml:space="preserve">      21-M_09 - Rozvodnica RS4</t>
  </si>
  <si>
    <t xml:space="preserve">      21-M_10 - Rozvodnica RS5</t>
  </si>
  <si>
    <t xml:space="preserve">      21-M_11 - Rozvodnica RPB1</t>
  </si>
  <si>
    <t xml:space="preserve">      21-M_12 - Rozvodnica 1ER.10</t>
  </si>
  <si>
    <t xml:space="preserve">      21-M_13 - Rozvodnica 3RB1</t>
  </si>
  <si>
    <t xml:space="preserve">      21-M_14 - Rozvodnica 1RBx</t>
  </si>
  <si>
    <t xml:space="preserve">      21-M_15 - Rozvodnica 5RBx</t>
  </si>
  <si>
    <t xml:space="preserve">      21-M_16 - Rozvodnica RVO</t>
  </si>
  <si>
    <t xml:space="preserve">      21-M_17 - Rozvodnica RKV1</t>
  </si>
  <si>
    <t>HZS - Hodinové zúčtovacie sadzby</t>
  </si>
  <si>
    <t>ost - Ostatné</t>
  </si>
  <si>
    <t>34814000_R</t>
  </si>
  <si>
    <t>A - Svietidlo LED LINEAR LED DIRECT 1500 48W 940 IP20 alebo ekvivalentný</t>
  </si>
  <si>
    <t>556852027</t>
  </si>
  <si>
    <t>34814000_R1</t>
  </si>
  <si>
    <t>B - Svietidlo BELLATRIX LED 20W, 4000K, IP65 alebo ekvivalentný</t>
  </si>
  <si>
    <t>-1614834368</t>
  </si>
  <si>
    <t>34814000_R2</t>
  </si>
  <si>
    <t>C - Svietidlo LED LINEAR ULTRA OUTPUT 1200 25W 4000K IP20 alebo ekvivalentný</t>
  </si>
  <si>
    <t>-249496566</t>
  </si>
  <si>
    <t>34814000_R3</t>
  </si>
  <si>
    <t>D -  Svietidlo SURFACE CIRCULAR 500 PS 42W 840 IP44 PS alebo ekvivalentný</t>
  </si>
  <si>
    <t>177484435</t>
  </si>
  <si>
    <t>34814000_R4</t>
  </si>
  <si>
    <t>E -  Svietidlo LED LINEAR DIRECT 1500 25W 940 IP20 alebo ekvivalentný</t>
  </si>
  <si>
    <t>-1040584014</t>
  </si>
  <si>
    <t>34814000_R5</t>
  </si>
  <si>
    <t>F -  Svietidlo LED PANEL PERFORMANCE 800 DALI 30W 3000K IP20-40 alebo ekvivalentný</t>
  </si>
  <si>
    <t>86736342</t>
  </si>
  <si>
    <t>34814000_R6</t>
  </si>
  <si>
    <t>G -  Svietidlo LED LINEAR SURFACE IP44 1500 43W 3000K WT IP44 alebo ekvivalentný</t>
  </si>
  <si>
    <t>-1787695210</t>
  </si>
  <si>
    <t>34814000_R7</t>
  </si>
  <si>
    <t>H -  Svietidlo LED LINEAR ULTRA OUTPUT 1200 33W 4000K IP20 alebo ekvivalentný</t>
  </si>
  <si>
    <t>1178194984</t>
  </si>
  <si>
    <t>34814000_R8</t>
  </si>
  <si>
    <t>I -  Svietidlo LED FLOODLIGHT PROFI PLUS 150W BLACK IP65 IK08 4000K alebo ekvivalentný</t>
  </si>
  <si>
    <t>-151739326</t>
  </si>
  <si>
    <t>34814000_R9</t>
  </si>
  <si>
    <t>J -  Svietidlo LED FLOODLIGHT PROFI PLUS 50W BLACK IP65 IK08 4000K alebo ekvivalentný</t>
  </si>
  <si>
    <t>-561180409</t>
  </si>
  <si>
    <t>34814000_R10</t>
  </si>
  <si>
    <t>K -  Svietidlo LED PANEL VAL 600 36W 4000K WT IP40 alebo ekvivalentný</t>
  </si>
  <si>
    <t>-1135668595</t>
  </si>
  <si>
    <t>34815000_R</t>
  </si>
  <si>
    <t>L - Svietidlo TWINS ITW/2W/B/3/SA/AT/SR núdzové svietidlo, 3hod, IP41 alebo ekvivalentný</t>
  </si>
  <si>
    <t>-1860220611</t>
  </si>
  <si>
    <t>210201915.S</t>
  </si>
  <si>
    <t>Montáž svietidla interiérového na strop do 1,5 kg</t>
  </si>
  <si>
    <t>-1501889105</t>
  </si>
  <si>
    <t>210201916.S</t>
  </si>
  <si>
    <t>Montáž svietidla interiérového na strop do 3 kg</t>
  </si>
  <si>
    <t>295850541</t>
  </si>
  <si>
    <t>210201922.S</t>
  </si>
  <si>
    <t>Montáž svietidla exterierového na stenu do 2 kg</t>
  </si>
  <si>
    <t>-445613718</t>
  </si>
  <si>
    <t>210201923.S</t>
  </si>
  <si>
    <t>Montáž svietidla exterierového na stenu do 5 kg</t>
  </si>
  <si>
    <t>-1348778548</t>
  </si>
  <si>
    <t>210201263.S</t>
  </si>
  <si>
    <t>Zapojenie LED svietidla IP54, zabudovatelné do podhľadu</t>
  </si>
  <si>
    <t>-552418624</t>
  </si>
  <si>
    <t>210201080.S</t>
  </si>
  <si>
    <t>Zapojenie LED svietidla IP20, stropného - nástenného</t>
  </si>
  <si>
    <t>147443740</t>
  </si>
  <si>
    <t>210201082.S</t>
  </si>
  <si>
    <t>Zapojenie LED svietidla IP54, stropného - nástenného</t>
  </si>
  <si>
    <t>730574724</t>
  </si>
  <si>
    <t>210201345.S</t>
  </si>
  <si>
    <t>Zapojenie LED svietidla IP66, priemyselné stropné - nástenné</t>
  </si>
  <si>
    <t>265468213</t>
  </si>
  <si>
    <t>210201520.S</t>
  </si>
  <si>
    <t>Zapojenie svietidla 1x svetelný zdroj, núdzového, podhľadového, LED - núdzový režim</t>
  </si>
  <si>
    <t>-1065192581</t>
  </si>
  <si>
    <t>345340004500</t>
  </si>
  <si>
    <t>Vypínač  radenie.č.1, 250VAC/10A, bezskrutkové pripojenie vodičov, zapustená montáž, IP20 alebo ekvivalentný</t>
  </si>
  <si>
    <t>1529258761</t>
  </si>
  <si>
    <t>345350001500</t>
  </si>
  <si>
    <t>Vypínač- kryt jednoduchý biely, pre vypínače radenia 1, 6, 7 alebo ekvivalentný</t>
  </si>
  <si>
    <t>-1356835666</t>
  </si>
  <si>
    <t>345350002300</t>
  </si>
  <si>
    <t>Vypínač-rámček pre elektroinštalačné prístroj jednonásobný, biely alebo ekvivalentný</t>
  </si>
  <si>
    <t>1573637298</t>
  </si>
  <si>
    <t>34502R</t>
  </si>
  <si>
    <t>Vypínač  radenie.č.5, 250VAC/10A, bezskrutkové pripojenie vodičov, zapustená montáž, IP20 alebo ekvivalentný</t>
  </si>
  <si>
    <t>1408442799</t>
  </si>
  <si>
    <t>345350001800R</t>
  </si>
  <si>
    <t>Vypínač- kryt delený biely, pre vypínače radenia 5, 6+6 (6+1), 6+6/0 (6+1/0) alebo ekvivalentný</t>
  </si>
  <si>
    <t>455480865</t>
  </si>
  <si>
    <t>1534707110</t>
  </si>
  <si>
    <t>34502R.1</t>
  </si>
  <si>
    <t>Vypínač  radenie.č.5B, 250VAC/10A, bezskrutkové pripojenie vodičov, zapustená montáž, IP20 alebo ekvivalentný</t>
  </si>
  <si>
    <t>-338626505</t>
  </si>
  <si>
    <t>189749017</t>
  </si>
  <si>
    <t>-132143375</t>
  </si>
  <si>
    <t>34502R.2</t>
  </si>
  <si>
    <t>Vypínač  radenie.č.6, 250VAC/10A, bezskrutkové pripojenie vodičov, zapustená montáž, IP20 alebo ekvivalentný</t>
  </si>
  <si>
    <t>-897327388</t>
  </si>
  <si>
    <t>1110056687</t>
  </si>
  <si>
    <t>1399441824</t>
  </si>
  <si>
    <t>34502R.3</t>
  </si>
  <si>
    <t>Vypínač  radenie.č.7, 250VAC/10A, bezskrutkové pripojenie vodičov, zapustená montáž, IP20 alebo ekvivalentný</t>
  </si>
  <si>
    <t>-389993713</t>
  </si>
  <si>
    <t>-1645128509</t>
  </si>
  <si>
    <t>-1877381469</t>
  </si>
  <si>
    <t>374410007400.S</t>
  </si>
  <si>
    <t>Súmrakový spínač so spínacími hodinami a externým senzorom, 10-50000 lx, výstup 1x8A prepínací, IP56 alebo ekvivalentný</t>
  </si>
  <si>
    <t>1493219085</t>
  </si>
  <si>
    <t>210110041.S</t>
  </si>
  <si>
    <t>Spínače polozapustené a zapustené vrátane zapojenia jednopólový - radenie 1</t>
  </si>
  <si>
    <t>504039650</t>
  </si>
  <si>
    <t>210110043.S</t>
  </si>
  <si>
    <t>Spínač polozapustený a zapustený vrátane zapojenia sériový prep.stried. - radenie 5 A</t>
  </si>
  <si>
    <t>-1615320187</t>
  </si>
  <si>
    <t>210110044.S</t>
  </si>
  <si>
    <t>Spínač polozapustený a zapustený vrátane zapojenia dvojitý prep.stried. - radenie 5 B</t>
  </si>
  <si>
    <t>-1948432225</t>
  </si>
  <si>
    <t>210110045.S</t>
  </si>
  <si>
    <t>Spínač polozapustený a zapustený vrátane zapojenia stried.prep.- radenie 6</t>
  </si>
  <si>
    <t>-1988563751</t>
  </si>
  <si>
    <t>210110046.S</t>
  </si>
  <si>
    <t>Spínač polozapustený a zapustený vrátane zapojenia krížový prep.- radenie 7</t>
  </si>
  <si>
    <t>-1185364281</t>
  </si>
  <si>
    <t>210110064.S</t>
  </si>
  <si>
    <t>Spínač špeciálny vrátane zapojenia, sumrakový spínač</t>
  </si>
  <si>
    <t>651537465</t>
  </si>
  <si>
    <t>2101100001.R</t>
  </si>
  <si>
    <t>Osadenie rámika</t>
  </si>
  <si>
    <t>1091231882</t>
  </si>
  <si>
    <t>341610020400.R</t>
  </si>
  <si>
    <t>Kábel pevný 1-CXKH-R-O 2x1,5 B2cas1d1a1 bezhalogénový alebo ekvivalentný</t>
  </si>
  <si>
    <t>2019565839</t>
  </si>
  <si>
    <t>341610020900.R</t>
  </si>
  <si>
    <t>Kábel pevný 1-CXKH-V-J 3x1,5 FE180/PS30 B2ca s1a1d1 bezhalogénový alebo ekvivalentný</t>
  </si>
  <si>
    <t>1562223813</t>
  </si>
  <si>
    <t>341610020901.R</t>
  </si>
  <si>
    <t>Kábel pevný 1-CXKH-V-O 2x1,5 FE180/PS30 B2ca s1a1d1 bezhalogénový alebo ekvivalentný</t>
  </si>
  <si>
    <t>-2099660179</t>
  </si>
  <si>
    <t>341610021001.R</t>
  </si>
  <si>
    <t>Kábel pevný 1-CXKH-V-J 3x2,5 FE180/P60-R B2cas1d0a1 s funkčnou odolnosťou alebo ekvivalentný</t>
  </si>
  <si>
    <t>1324488051</t>
  </si>
  <si>
    <t>341610022800.R</t>
  </si>
  <si>
    <t>Kábel pevný 1-CXKH-V-J 5x6 FE180/P60-R B2cas1d0a1 s funkčnou odolnosťou alebo ekvivalentný</t>
  </si>
  <si>
    <t>-1140598169</t>
  </si>
  <si>
    <t>341610022900.R</t>
  </si>
  <si>
    <t>Kábel pevný 1-CXKH-V-J 5x16 FE180/PS30 B2ca s1a1d1 bezhalogénový alebo ekvivalentný</t>
  </si>
  <si>
    <t>1064724041</t>
  </si>
  <si>
    <t>341310036300.R</t>
  </si>
  <si>
    <t>Gumový kábel so stred. mech. zaťaž. H07RN-F 4G 50 alebo ekvivalentný</t>
  </si>
  <si>
    <t>-1160332254</t>
  </si>
  <si>
    <t>341310036300.R.1</t>
  </si>
  <si>
    <t>Gumový kábel so stred. mech. zaťaž. H07RN-F 5 G 35 alebo ekvivalentný</t>
  </si>
  <si>
    <t>114463886</t>
  </si>
  <si>
    <t>341310038400.S</t>
  </si>
  <si>
    <t>Gumový kábel so stred. mech. zaťaž. H07RN-F 5 G 50 alebo ekvivalentný</t>
  </si>
  <si>
    <t>273484526</t>
  </si>
  <si>
    <t>341310009400.S</t>
  </si>
  <si>
    <t>Bezhalogénový flexibilný lankový vodič H07Z-K 25 alebo ekvivalent</t>
  </si>
  <si>
    <t>324979210</t>
  </si>
  <si>
    <t>341310009300.S</t>
  </si>
  <si>
    <t>Bezhalogénový flexibilný lankový vodič H07Z-K 16 alebo ekvivalentný</t>
  </si>
  <si>
    <t>-939522546</t>
  </si>
  <si>
    <t>341610020900.S</t>
  </si>
  <si>
    <t>Kábel pevný CHKE-R-J 3x1,5 B2ca(s1,d1,a1) bezhalog alebo ekvivalentný</t>
  </si>
  <si>
    <t>803806239</t>
  </si>
  <si>
    <t>341610020900.REK</t>
  </si>
  <si>
    <t>Kábel pevný CHKE-R-J 3x1,5 B2ca(s1,d1,a1) bezhalog alebo ekvivalentný pre rekuperáciu</t>
  </si>
  <si>
    <t>-299285866</t>
  </si>
  <si>
    <t>341610020900.ZAL</t>
  </si>
  <si>
    <t>683773946</t>
  </si>
  <si>
    <t>341610021000.R</t>
  </si>
  <si>
    <t>Kábel pevný CHKE-R-J 3x2,5 B2ca(s1,d1,a1) bezhalog alebo ekvivalentný</t>
  </si>
  <si>
    <t>410129001</t>
  </si>
  <si>
    <t>341610021100.R</t>
  </si>
  <si>
    <t>Kábel pevný CHKE-R-J 3x4 B2ca(s1,d1,a1) bezhalog alebo ekvivalentný</t>
  </si>
  <si>
    <t>-193328525</t>
  </si>
  <si>
    <t>341610021200.R</t>
  </si>
  <si>
    <t>Kábel pevný CHKE-R-J 3x6 B2ca(s1,d1,a1) bezhalog alebo ekvivalentný</t>
  </si>
  <si>
    <t>1359244254</t>
  </si>
  <si>
    <t>341610022000.R</t>
  </si>
  <si>
    <t>Kábel pevný CHKE-R-J 4x6 B2ca(s1,d1,a1) bezhalog alebo ekvivalentný</t>
  </si>
  <si>
    <t>-1075296806</t>
  </si>
  <si>
    <t>341610022500.R</t>
  </si>
  <si>
    <t>Kábel pevný CHKE-R-J 5x1,5 B2ca(s1,d1,a1) bezhalog alebo ekvivalentný</t>
  </si>
  <si>
    <t>255623881</t>
  </si>
  <si>
    <t>341610022500.ZAL</t>
  </si>
  <si>
    <t>1580370515</t>
  </si>
  <si>
    <t>341610022900.R.1</t>
  </si>
  <si>
    <t>Kábel pevný CHKE-R-J 5x10 B2ca(s1,d1,a1) bezhalog alebo ekvivalentný</t>
  </si>
  <si>
    <t>-2140260462</t>
  </si>
  <si>
    <t>341610023000.R</t>
  </si>
  <si>
    <t>Kábel pevný CHKE-R-J 5x16 B2ca(s1,d1,a1) bezhalog alebo ekvivalentný</t>
  </si>
  <si>
    <t>1651309269</t>
  </si>
  <si>
    <t>341610022600.R</t>
  </si>
  <si>
    <t>Kábel pevný CHKE-R-J 5x2,5 B2ca(s1,d1,a1) bezhalog alebo ekvivalentný</t>
  </si>
  <si>
    <t>85810125</t>
  </si>
  <si>
    <t>341610023100.R</t>
  </si>
  <si>
    <t>Kábel pevný CHKE-R-J 5x35 B2ca(s1,d1,a1) bezhalog alebo ekvivalentný</t>
  </si>
  <si>
    <t>-741193745</t>
  </si>
  <si>
    <t>341610022700.R</t>
  </si>
  <si>
    <t>Kábel pevný CHKE-R-J 5x4 B2ca(s1,d1,a1) bezhalog alebo ekvivalentný</t>
  </si>
  <si>
    <t>-187830495</t>
  </si>
  <si>
    <t>341610023101.R</t>
  </si>
  <si>
    <t>Kábel pevný CHKE-R-J 5x50 B2ca(s1,d1,a1) bezhalog alebo ekvivalentný</t>
  </si>
  <si>
    <t>-34221280</t>
  </si>
  <si>
    <t>341610022800.R.1</t>
  </si>
  <si>
    <t>Kábel pevný CHKE-R-J 5x6 B2ca(s1,d1,a1) bezhalog alebo ekvivalentný</t>
  </si>
  <si>
    <t>-319116473</t>
  </si>
  <si>
    <t>341610020400.R.1</t>
  </si>
  <si>
    <t>Kábel pevný CHKE-R-O 2x1,5 B2ca(s1,d1,a1) bezhalog alebo ekvivalentný</t>
  </si>
  <si>
    <t>-398681523</t>
  </si>
  <si>
    <t>341610020901.R.1</t>
  </si>
  <si>
    <t>Kábel pevný CHKE-R-O 3x1,5 B2ca(s1,d1,a1) bezhalog alebo ekvivalentný</t>
  </si>
  <si>
    <t>-2097003980</t>
  </si>
  <si>
    <t>210881212.R</t>
  </si>
  <si>
    <t>Kábel bezhalogénový, medený uložený pevne 1-CXKH-R-O 2x1,5 alebo ekvivalentný</t>
  </si>
  <si>
    <t>-2052281853</t>
  </si>
  <si>
    <t>210881216.R</t>
  </si>
  <si>
    <t>Kábel bezhalogénový, medený uložený pevne 1-CXKH-V-J 3x1,5 FE180/PS30 B2ca s1a1d1 alebo ekvivalentný</t>
  </si>
  <si>
    <t>636462621</t>
  </si>
  <si>
    <t>210881212.R.1</t>
  </si>
  <si>
    <t>Kábel bezhalogénový, medený uložený pevne 1-CXKH-V-O 2x1,5 FE180/PS30 B2ca s1a1d1 alebo ekvivalentný</t>
  </si>
  <si>
    <t>-1178917842</t>
  </si>
  <si>
    <t>210881333.R</t>
  </si>
  <si>
    <t>Kábel bezhalogénový, medený uložený pevne CXKH-V-J 3x2,5 FE180/P60 alebo ekvivalentný</t>
  </si>
  <si>
    <t>587533192</t>
  </si>
  <si>
    <t>210881365.R</t>
  </si>
  <si>
    <t>Kábel bezhalogénový, medený uložený pevne CXKH-V-J 5x6 FE180/P60-R B2cas1d0a1 alebo ekvivalentný</t>
  </si>
  <si>
    <t>1278440291</t>
  </si>
  <si>
    <t>210881237.R</t>
  </si>
  <si>
    <t>Kábel bezhalogénový, medený uložený pevne 1-CXKH-V-J 5x16 FE180/PS30 B2ca s1a1d1 alebo ekvivalentný</t>
  </si>
  <si>
    <t>-1587397357</t>
  </si>
  <si>
    <t>210802486.R</t>
  </si>
  <si>
    <t>Kábel medený uložený pevne H07RN-F 4G 50 alebo ekvivalentný</t>
  </si>
  <si>
    <t>863929638</t>
  </si>
  <si>
    <t>210802498.R</t>
  </si>
  <si>
    <t>Kábel medený uložený pevne H07RN-F 5 G 35 alebo ekvivalentný</t>
  </si>
  <si>
    <t>1033831482</t>
  </si>
  <si>
    <t>210802499.R</t>
  </si>
  <si>
    <t>Kábel medený uložený pevne H07RN-F 5 G 50 alebo ekvivalentný</t>
  </si>
  <si>
    <t>1387480929</t>
  </si>
  <si>
    <t>210800631.S</t>
  </si>
  <si>
    <t>Vodič medený uložený pevne H07Z-K 25 alebo ekvivalent</t>
  </si>
  <si>
    <t>-1202764241</t>
  </si>
  <si>
    <t>210800630.S</t>
  </si>
  <si>
    <t>Vodič medený uložený pevne H07Z-K 16 alebo ekvivalentný</t>
  </si>
  <si>
    <t>361788596</t>
  </si>
  <si>
    <t>210881212.R.2</t>
  </si>
  <si>
    <t>Kábel bezhalogénový, medený uložený pevne CHKE-R-J 3x1,5</t>
  </si>
  <si>
    <t>679278827</t>
  </si>
  <si>
    <t>210881212.REK</t>
  </si>
  <si>
    <t>Kábel bezhalogénový, medený uložený pevne CHKE-R-J 3x1,5 pre rekup.</t>
  </si>
  <si>
    <t>-1768884650</t>
  </si>
  <si>
    <t>210881212.ZAL</t>
  </si>
  <si>
    <t>1048079766</t>
  </si>
  <si>
    <t>210881217.R</t>
  </si>
  <si>
    <t>Kábel bezhalogénový, medený uložený pevne CHKE-R-J 3x2,5</t>
  </si>
  <si>
    <t>-320504756</t>
  </si>
  <si>
    <t>210881218.R</t>
  </si>
  <si>
    <t>Kábel bezhalogénový, medený uložený pevne CHKE-R-J 3x4</t>
  </si>
  <si>
    <t>132900905</t>
  </si>
  <si>
    <t>210881219.R</t>
  </si>
  <si>
    <t>Kábel bezhalogénový, medený uložený pevne CHKE-R-J 3x6</t>
  </si>
  <si>
    <t>1916893319</t>
  </si>
  <si>
    <t>210881227.R</t>
  </si>
  <si>
    <t>Kábel bezhalogénový, medený uložený pevne CHKE-R-J 4x6</t>
  </si>
  <si>
    <t>-929895621</t>
  </si>
  <si>
    <t>210881232.R</t>
  </si>
  <si>
    <t>Kábel bezhalogénový, medený uložený pevne CHKE-R-J 5x1,5</t>
  </si>
  <si>
    <t>1082543777</t>
  </si>
  <si>
    <t>210881232.ZAL</t>
  </si>
  <si>
    <t>1766883320</t>
  </si>
  <si>
    <t>210881236.R</t>
  </si>
  <si>
    <t>Kábel bezhalogénový, medený uložený pevne CHKE-R-J 5x10</t>
  </si>
  <si>
    <t>1275654238</t>
  </si>
  <si>
    <t>210881237.R.1</t>
  </si>
  <si>
    <t>Kábel bezhalogénový, medený uložený pevne CHKE-R-J 5x16</t>
  </si>
  <si>
    <t>-2043838400</t>
  </si>
  <si>
    <t>210881233.R</t>
  </si>
  <si>
    <t>Kábel bezhalogénový, medený uložený pevne CHKE-R-J 5x2,5</t>
  </si>
  <si>
    <t>-1238199603</t>
  </si>
  <si>
    <t>210881238.R</t>
  </si>
  <si>
    <t>Kábel bezhalogénový, medený uložený pevne CHKE-R-J 5x35</t>
  </si>
  <si>
    <t>-962393109</t>
  </si>
  <si>
    <t>210881234.R</t>
  </si>
  <si>
    <t>Kábel bezhalogénový, medený uložený pevne CHKE-R-J 5x4</t>
  </si>
  <si>
    <t>222366209</t>
  </si>
  <si>
    <t>210881238.R.1</t>
  </si>
  <si>
    <t>Kábel bezhalogénový, medený uložený pevne CHKE-R-J 5x50</t>
  </si>
  <si>
    <t>-216372647</t>
  </si>
  <si>
    <t>210881235.R</t>
  </si>
  <si>
    <t>Kábel bezhalogénový, medený uložený pevne CHKE-R-J 5x6</t>
  </si>
  <si>
    <t>-541588346</t>
  </si>
  <si>
    <t>210881212.R.3</t>
  </si>
  <si>
    <t>Kábel bezhalogénový, medený uložený pevne CHKE-R-O 2x1,5</t>
  </si>
  <si>
    <t>-607260628</t>
  </si>
  <si>
    <t>210881212.R.4</t>
  </si>
  <si>
    <t>Kábel bezhalogénový, medený uložený pevne CHKE-R-O 3x1,5</t>
  </si>
  <si>
    <t>1479892737</t>
  </si>
  <si>
    <t>210100258.S</t>
  </si>
  <si>
    <t>Ukončenie celoplastových káblov do 5 x 4 mm2 alebo ekvivalentný</t>
  </si>
  <si>
    <t>-632997552</t>
  </si>
  <si>
    <t>210100259.S</t>
  </si>
  <si>
    <t>Ukončenie celoplastových káblov zmrašť. záklopkou alebo páskou do 5 x 10 mm2</t>
  </si>
  <si>
    <t>315147622</t>
  </si>
  <si>
    <t>220111431.S.2</t>
  </si>
  <si>
    <t>Jednosmerné meranie na  kábli vrátane vypracovania meracieho protokolu</t>
  </si>
  <si>
    <t>pár</t>
  </si>
  <si>
    <t>747087572</t>
  </si>
  <si>
    <t>220110346.S.2</t>
  </si>
  <si>
    <t>Zhotovenie káblového štítka,pripevnenie,ovinutie štítka páskou PVC</t>
  </si>
  <si>
    <t>195115796</t>
  </si>
  <si>
    <t>37459000-R</t>
  </si>
  <si>
    <t>Príchytka jednostranná kovová 6mm alebo ekvivalentný</t>
  </si>
  <si>
    <t>1033770375</t>
  </si>
  <si>
    <t>37459000-R1</t>
  </si>
  <si>
    <t>Príchytka jednostranná kovová 10mm alebo ekvivalentný</t>
  </si>
  <si>
    <t>1321146132</t>
  </si>
  <si>
    <t>3092000-R</t>
  </si>
  <si>
    <t>Skrutka do betónu alebo ekvivalentný</t>
  </si>
  <si>
    <t>-1004288266</t>
  </si>
  <si>
    <t>210011310.S</t>
  </si>
  <si>
    <t>Osadenie príchytky HM 8 do tvrdého kameňa, jednoduchého betónu a železobetónu</t>
  </si>
  <si>
    <t>1239056990</t>
  </si>
  <si>
    <t>3457500-R100250</t>
  </si>
  <si>
    <t>Žľab káblový, oceľový plech zinkovaný metódou Sendzimira, hr.1mm, plný, š250 x v100mm, vrátane príslušenstva, spájanie žľabov bez spojok alebo ekvivalentný</t>
  </si>
  <si>
    <t>941976603</t>
  </si>
  <si>
    <t>3457500-R100200</t>
  </si>
  <si>
    <t>Žľab káblový, oceľový plech zinkovaný metódou Sendzimira, hr.1mm, plný, š200 x v100mm, vrátane príslušenstva, spájanie žľabov bez spojok alebo ekvivalentný</t>
  </si>
  <si>
    <t>-768562957</t>
  </si>
  <si>
    <t>3457500-R060100</t>
  </si>
  <si>
    <t>Žľab káblový, oceľový plech zinkovaný metódou Sendzimira, hr.1mm, plný, š100 x v60mm, vrátane príslušenstva, spájanie žľabov bez spojok alebo ekvivalentný</t>
  </si>
  <si>
    <t>-2024773560</t>
  </si>
  <si>
    <t>3457500-R100250.1</t>
  </si>
  <si>
    <t>Kryt žľabu, oceľový plech zinkovaný metódou Sendzimira, hr.1mm, plný, š100mm vrátane príslušenstva, alebo ekvivalentný</t>
  </si>
  <si>
    <t>2140834839</t>
  </si>
  <si>
    <t>3457500-R100200.1</t>
  </si>
  <si>
    <t>Kryt žľabu, oceľový plech zinkovaný metódou Sendzimira, hr.1mm, plný, š300mm vrátane príslušenstva, alebo ekvivalentný</t>
  </si>
  <si>
    <t>-1850227114</t>
  </si>
  <si>
    <t>3457500-R060100.1</t>
  </si>
  <si>
    <t>-1103823083</t>
  </si>
  <si>
    <t>3457500-R100100</t>
  </si>
  <si>
    <t>Žľab kov. v100/š100 KSC 3m samonosný vrátane príslušenstva, vrátane príslušenstva, alebo ekvivalentný</t>
  </si>
  <si>
    <t>728413233</t>
  </si>
  <si>
    <t>3457500-R100250.2</t>
  </si>
  <si>
    <t>Koleno žľabu 90°, oceľový plech zinkovaný metódou Sendzimira, hr.1mm,  plný, š100, v60 alebo ekvivalentný</t>
  </si>
  <si>
    <t>990546081</t>
  </si>
  <si>
    <t>3457500-R100200.2</t>
  </si>
  <si>
    <t>Kryt kolena žľabu 90°, oceľový plech zinkovaný metódou Sendzimira, plný, š100 alebo ekvivalentný</t>
  </si>
  <si>
    <t>-1683971608</t>
  </si>
  <si>
    <t>3457500-R060100.2</t>
  </si>
  <si>
    <t>Koleno žľabu 90°, oceľový plech zinkovaný metódou Sendzimira, hr. 1mm, plný, š250, v100 alebo ekvivalentný</t>
  </si>
  <si>
    <t>631348467</t>
  </si>
  <si>
    <t>3457500-R100250.3</t>
  </si>
  <si>
    <t>Kryt kolena žľabu 90°, oceľový plech zinkovaný metódou Sendzimira, plný, š250 alebo ekvivalentný</t>
  </si>
  <si>
    <t>1233411213</t>
  </si>
  <si>
    <t>3457500-R100200.3</t>
  </si>
  <si>
    <t>Koleno žľabu 90°, oceľový plech zinkovaný metódou Sendzimira, hr. 1mm, plný, š200, v100 alebo ekvivalentný</t>
  </si>
  <si>
    <t>182209890</t>
  </si>
  <si>
    <t>3457500-R060100.3</t>
  </si>
  <si>
    <t>Kryt kolena žľabu 90°, oceľový plech zinkovaný metódou Sendzimira, plný, š200 alebo ekvivalentný</t>
  </si>
  <si>
    <t>881788119</t>
  </si>
  <si>
    <t>3457500-R100100.1</t>
  </si>
  <si>
    <t>Priehradka žľabu, oceľový plech zinkovaný metódou Sendzimira, v100mm alebo ekvivalentný</t>
  </si>
  <si>
    <t>-694891673</t>
  </si>
  <si>
    <t>3457500-R4006</t>
  </si>
  <si>
    <t>C-uholník zosilnený, dĺ.0,4m, š.40mm v.40mm, oceľ zinkovaná metódou Sendzimira, E90 alebo ekvivalentný</t>
  </si>
  <si>
    <t>-179195550</t>
  </si>
  <si>
    <t>345750054000.S</t>
  </si>
  <si>
    <t>Závitová tyč, M10x1000mm, oceľ galvanicky zinkovaná alebo ekvivalentný</t>
  </si>
  <si>
    <t>1877267929</t>
  </si>
  <si>
    <t>3457500-R1040</t>
  </si>
  <si>
    <t>Zatĺkacia kotva M10x40mm, oceľ galvanicky zinkovaná alebo ekvivalentný</t>
  </si>
  <si>
    <t>-228066433</t>
  </si>
  <si>
    <t>3457500-RM10</t>
  </si>
  <si>
    <t>Matica M10, oceľ galvanický zinkovaná alebo ekvivalentný</t>
  </si>
  <si>
    <t>-463364137</t>
  </si>
  <si>
    <t>3457500-RP10</t>
  </si>
  <si>
    <t>Podložka veľkoplošná D10, oceľ galvanický zinkovaná alebo ekvivalentný</t>
  </si>
  <si>
    <t>824121018</t>
  </si>
  <si>
    <t>3457500-R4006.1</t>
  </si>
  <si>
    <t>C-uholník zosilnený, dĺ.0,2m, š.40mm v.40mm, oceľ zinkovaná metódou Sendzimira, E90 alebo ekvivalentný</t>
  </si>
  <si>
    <t>648439086</t>
  </si>
  <si>
    <t>345750053900.S</t>
  </si>
  <si>
    <t>Závitová tyč, M8x1000mm, oceľ galvanicky zinkovaná alebo ekvivalentný</t>
  </si>
  <si>
    <t>-120631836</t>
  </si>
  <si>
    <t>3457500-R830</t>
  </si>
  <si>
    <t>Zatĺkacia kotva M8x30mm, oceľ galvanicky zinkovaná alebo ekvivalentný</t>
  </si>
  <si>
    <t>-924758825</t>
  </si>
  <si>
    <t>3457500-R1448</t>
  </si>
  <si>
    <t>Matica M8, oceľ galvanický zinkovaná alebo ekvivalentný</t>
  </si>
  <si>
    <t>-674181346</t>
  </si>
  <si>
    <t>3457500-RP8</t>
  </si>
  <si>
    <t>Podložka veľkoplošná D8, oceľ galvanický zinkovaná alebo ekvivalentný</t>
  </si>
  <si>
    <t>-739201316</t>
  </si>
  <si>
    <t>341030R</t>
  </si>
  <si>
    <t>Príslušenstvo žľabov kolená, odbočky..</t>
  </si>
  <si>
    <t>1183264302</t>
  </si>
  <si>
    <t>21002030pr</t>
  </si>
  <si>
    <t>Priehradka žľabu, montáž</t>
  </si>
  <si>
    <t>2041784727</t>
  </si>
  <si>
    <t>210020311.S</t>
  </si>
  <si>
    <t>Káblový žľab, pozink. vrátane príslušenstva, 250/100 mm vrátane veka a podpery</t>
  </si>
  <si>
    <t>-1272747816</t>
  </si>
  <si>
    <t>210020311.R</t>
  </si>
  <si>
    <t>Káblový žľab, pozink. vrátane príslušenstva, 200/100 mm vrátane veka a podpery</t>
  </si>
  <si>
    <t>615485335</t>
  </si>
  <si>
    <t>3457500-R200100</t>
  </si>
  <si>
    <t>Žľab káblový, oceľový plech zinkovaný metódou Sendzimira, hr.1mm, plný, š200 x v100mm, spájanie žľabov bez spojok alebo ekvivalentný</t>
  </si>
  <si>
    <t>-1652306973</t>
  </si>
  <si>
    <t>34543R</t>
  </si>
  <si>
    <t>Koleno žľabu  45°, oceľový plech zinkovaný metódou Sendzimira, plný, š200, v100 alebo ekvivalentný</t>
  </si>
  <si>
    <t>-1633495926</t>
  </si>
  <si>
    <t>34543R.1</t>
  </si>
  <si>
    <t>Kryt kolena žľabu 45° so zámkom, oceľový plech zinkovaný metódou Sendzimira, hr.1mm, plný, š200 alebo ekvivalentný</t>
  </si>
  <si>
    <t>-1616775384</t>
  </si>
  <si>
    <t>3457500-R200</t>
  </si>
  <si>
    <t>Kryt žľabu, oceľový plech zinkovaný metódou Sendzimira, hr.1mm, plný, š200mm alebo ekvivalentný</t>
  </si>
  <si>
    <t>1156028181</t>
  </si>
  <si>
    <t>-233102043</t>
  </si>
  <si>
    <t>3457500-R110</t>
  </si>
  <si>
    <t>C-uholník zosilnený, dĺ.0,3m, š.40mm v.40mm, oceľ zinkovaná metódou Sendzimira, E90 alebo ekvivalentný</t>
  </si>
  <si>
    <t>-1034631929</t>
  </si>
  <si>
    <t>1157672583</t>
  </si>
  <si>
    <t>-598225450</t>
  </si>
  <si>
    <t>-479620333</t>
  </si>
  <si>
    <t>-1500956721</t>
  </si>
  <si>
    <t>21002030pr.1</t>
  </si>
  <si>
    <t>-1706615158</t>
  </si>
  <si>
    <t>210020311.S.1</t>
  </si>
  <si>
    <t>-2032409876</t>
  </si>
  <si>
    <t>3457500-R4010</t>
  </si>
  <si>
    <t>Rebrík káblový šírky 400mm, výška 100mm, oceľový plech hr. 2,0mm, zinkovaný metódou Sendzimira alebo ekvivalentný</t>
  </si>
  <si>
    <t>875579410</t>
  </si>
  <si>
    <t>3457500-R105</t>
  </si>
  <si>
    <t>Spojka rebríka výška 105mm, oceľový plech zinkovaný metódou Sendzimira alebo ekvivalentný</t>
  </si>
  <si>
    <t>1250740111</t>
  </si>
  <si>
    <t>3457500-R814</t>
  </si>
  <si>
    <t>Skrutka s polguľ hlav+mat s golier vrúb (kom), 8x14 alebo ekvivalentný</t>
  </si>
  <si>
    <t>1738550693</t>
  </si>
  <si>
    <t>3457500-R66</t>
  </si>
  <si>
    <t>Držiak trojuholníkový, výška 66mm alebo ekvivalentný</t>
  </si>
  <si>
    <t>1151940575</t>
  </si>
  <si>
    <t>3457500-R875</t>
  </si>
  <si>
    <t>Kotva prievlaková D8x75mm, oceľová galvanicky zinkovaná alebo ekvivalentný</t>
  </si>
  <si>
    <t>1831899243</t>
  </si>
  <si>
    <t>3457500-R820</t>
  </si>
  <si>
    <t>Skrutka s polguľovou hlavou M8x20 (komplet), oceľ galvanicky zinkovaná,  (bal=100ks) alebo ekvivalentný</t>
  </si>
  <si>
    <t>-1473050033</t>
  </si>
  <si>
    <t>2100203-R408</t>
  </si>
  <si>
    <t>Rebrík káblový, vrátane príslušenstva, šírka 400 mm</t>
  </si>
  <si>
    <t>1040920361</t>
  </si>
  <si>
    <t>345710009400.</t>
  </si>
  <si>
    <t>Bezhalogénová ohybná dvojplášťová korugovaná chránička 40 mm alebo ekvivalentný</t>
  </si>
  <si>
    <t>-54515738</t>
  </si>
  <si>
    <t>210010028.S.1</t>
  </si>
  <si>
    <t>Rúrka ohybná elektroinštalačná z PVC typ FXP 40, uložená pevne</t>
  </si>
  <si>
    <t>-259641842</t>
  </si>
  <si>
    <t>2861300.R</t>
  </si>
  <si>
    <t>Rúrka ohybná, 450N/5cm,-25až60°C,PE-HD, FXKVR 90 /50M BK alebo ekvivalentný</t>
  </si>
  <si>
    <t>1444095378</t>
  </si>
  <si>
    <t>210010577.S</t>
  </si>
  <si>
    <t>Rúrka ohybná elektroinštalačná UV stabilná bezhalogenová, D 80 uložená pevne</t>
  </si>
  <si>
    <t>223108023</t>
  </si>
  <si>
    <t>220261661.S</t>
  </si>
  <si>
    <t>Vyznačenie trasy vedenia podľa plánu</t>
  </si>
  <si>
    <t>446285200</t>
  </si>
  <si>
    <t>974032831.S</t>
  </si>
  <si>
    <t>Vyrezanie rýh frézovaním v murive z plných pálených tehál hĺbky 25 mm, š. 40 mm -0,00180 t</t>
  </si>
  <si>
    <t>-1203877103</t>
  </si>
  <si>
    <t>971033341.S</t>
  </si>
  <si>
    <t>Vybúranie otvoru v murive tehl. plochy do 0,09 m2 hr. do 300 mm,  -0,05700t</t>
  </si>
  <si>
    <t>-830995584</t>
  </si>
  <si>
    <t>971033371.S</t>
  </si>
  <si>
    <t>Vybúranie otvoru v murive tehl. plochy do 0,09 m2 hr. do 750 mm,  -0,13200t</t>
  </si>
  <si>
    <t>882386822</t>
  </si>
  <si>
    <t>9710522-R253</t>
  </si>
  <si>
    <t>Prieraz stropom do 0,0225 m2, do 300 mm,  -0,01700t</t>
  </si>
  <si>
    <t>89537952</t>
  </si>
  <si>
    <t>2200811-RV05</t>
  </si>
  <si>
    <t>Vytvorenie prepážky, tesnenie prestupov káblov, žľabov, plocha otvoru do 0,09m2,  (vodor.uloženie)</t>
  </si>
  <si>
    <t>-397335856</t>
  </si>
  <si>
    <t>2200811-RZ05</t>
  </si>
  <si>
    <t>Vytvorenie prepážky, tesnenie prestupov káblov, žľabov, plocha otvoru do 0,0225m2,  (zvislé uloženie)</t>
  </si>
  <si>
    <t>-1512205239</t>
  </si>
  <si>
    <t>763170034-R</t>
  </si>
  <si>
    <t>Revízne dvierka 600x600 mm, vyrezanie otvoru,osadenie, vyspravenie</t>
  </si>
  <si>
    <t>238538677</t>
  </si>
  <si>
    <t>-815208778</t>
  </si>
  <si>
    <t>1621856828</t>
  </si>
  <si>
    <t>532620025</t>
  </si>
  <si>
    <t>1386023167</t>
  </si>
  <si>
    <t>44941000_R4298</t>
  </si>
  <si>
    <t>Protipožiarna pena, ktorá vytvára protipožiarnu a protidymovú bariéru okolo prestupov káblov a združených inštalácií alebo ekvivalentný</t>
  </si>
  <si>
    <t>-1263150597</t>
  </si>
  <si>
    <t>449410002710</t>
  </si>
  <si>
    <t>Protipožiarny tmel 310ml alebo ekvivalentný</t>
  </si>
  <si>
    <t>1989480682</t>
  </si>
  <si>
    <t>449410003400</t>
  </si>
  <si>
    <t>Protipožiarna malta 20kg alebo ekvivalentný</t>
  </si>
  <si>
    <t>191006924</t>
  </si>
  <si>
    <t>345520000450.S</t>
  </si>
  <si>
    <t>Zásuvka dvojnásobná, 250VAC/16A, 2P+PE, montáž do krabice, IP20 alebo ekvivalentný</t>
  </si>
  <si>
    <t>1067298535</t>
  </si>
  <si>
    <t>345520000430.S</t>
  </si>
  <si>
    <t>Zásuvka jednonásobná, 250VAC/16A, 2P+PE, montáž do krabice, IP20 alebo ekvivalentný</t>
  </si>
  <si>
    <t>-1419098839</t>
  </si>
  <si>
    <t>345520000470.</t>
  </si>
  <si>
    <t>Zásuvka jednonásobná  250VAC/16A na omietku IP44, s ochranným kolíkom , s clonkami alebo ekvivalentný</t>
  </si>
  <si>
    <t>-1012720954</t>
  </si>
  <si>
    <t>34503R</t>
  </si>
  <si>
    <t>Zásuvka trojpólová na omietku, 16A/400V, IP 67 alebo ekvivalentný</t>
  </si>
  <si>
    <t>2056730686</t>
  </si>
  <si>
    <t>210111012.S</t>
  </si>
  <si>
    <t>Domová zásuvka polozapustená alebo zapustená, 10/16 A 250 V 2P + Z 2 x zapojenie</t>
  </si>
  <si>
    <t>2146408683</t>
  </si>
  <si>
    <t>210111113.S</t>
  </si>
  <si>
    <t>Priemyslová zásuvka nástenná CEE 400 V / 16 A vrátane zapojenia, IZG 1643, 3P + PE, IZG 1653, 3P + N + PE</t>
  </si>
  <si>
    <t>1083927913</t>
  </si>
  <si>
    <t>345410001400.S</t>
  </si>
  <si>
    <t>Krabica prístrojová pod omietku, dvojnásobná, mat PVC samozhášavé, š142 x v70 x hĺ45mm alebo ekvivalentný</t>
  </si>
  <si>
    <t>-342335826</t>
  </si>
  <si>
    <t>34509R</t>
  </si>
  <si>
    <t>Krabica univerzálna jednonásobná, bezhalogénová samozhášavá alebo ekvivalentný</t>
  </si>
  <si>
    <t>-1198192010</t>
  </si>
  <si>
    <t>3450360000R</t>
  </si>
  <si>
    <t>Zásuvkový blok nástenný 5x 16A/230V alebo ekvivalentný</t>
  </si>
  <si>
    <t>-1209461710</t>
  </si>
  <si>
    <t>3450360000R.1</t>
  </si>
  <si>
    <t>Zásuvkový blok podlahový alebo ekvivalentný</t>
  </si>
  <si>
    <t>-1853423213</t>
  </si>
  <si>
    <t>34503R.1</t>
  </si>
  <si>
    <t>Montážny rámik pre prístroje 4moduly, pre kryt š.85, biely alebo ekvivalentný</t>
  </si>
  <si>
    <t>-1968390306</t>
  </si>
  <si>
    <t>210111023.R</t>
  </si>
  <si>
    <t>Domová zásuvka pre zapustenú montáž IP 44, vrátane zapojenia 250V / 16A</t>
  </si>
  <si>
    <t>-354396461</t>
  </si>
  <si>
    <t>210111021.R</t>
  </si>
  <si>
    <t>Domová zásuvka pre zapustenú montáž IP 44, vrátane zapojenia 250 V / 16A</t>
  </si>
  <si>
    <t>-83098878</t>
  </si>
  <si>
    <t>220730011.R</t>
  </si>
  <si>
    <t>Montáž rámika</t>
  </si>
  <si>
    <t>-300900868</t>
  </si>
  <si>
    <t>37441001_ZAL</t>
  </si>
  <si>
    <t>Prístroj spínača žalúziového jednopólového kolískového 1+1 s blokovaním alebo ekvivalentný</t>
  </si>
  <si>
    <t>-499398051</t>
  </si>
  <si>
    <t>37489000_ZAL</t>
  </si>
  <si>
    <t>Kryt spínača žalúziového, s dvomi páčkami, s potlačou alebo ekvivalentný</t>
  </si>
  <si>
    <t>1985613895</t>
  </si>
  <si>
    <t>210110096.S_ZAL</t>
  </si>
  <si>
    <t>Spínač žaluziový ovládač tlačítkový</t>
  </si>
  <si>
    <t>672154799</t>
  </si>
  <si>
    <t>3583700-R1401</t>
  </si>
  <si>
    <t>Tlačidlo núdzového zastavenia v skriniach, 1 ovládač D40, uvoľniť pootočením,  s okamihovou funkciou a mechanickým blokovaním, 1Z +1V -červené, IP66 alebo ekvivalentný</t>
  </si>
  <si>
    <t>466444595</t>
  </si>
  <si>
    <t>21011005R</t>
  </si>
  <si>
    <t>Montáž tlačidlového bezpečnostného spínača</t>
  </si>
  <si>
    <t>-699018831</t>
  </si>
  <si>
    <t>451207645</t>
  </si>
  <si>
    <t>850.024</t>
  </si>
  <si>
    <t>Skúšačka napätia 25 kV,vnútorná, ochranné puzdro, dvojitá signalizácia, záložná batéria,(svetelná preblikávacia + zvuková)  alebo ekvivalentnýný</t>
  </si>
  <si>
    <t>-429467203</t>
  </si>
  <si>
    <t>823.040-10</t>
  </si>
  <si>
    <t>Skratovacia súprava 38,5 kV, univerzálna, v ochrannom mechu 10 kA , 1 tyč 1000 mm  alebo ekvivalentnýný</t>
  </si>
  <si>
    <t>707901869</t>
  </si>
  <si>
    <t>VT-310</t>
  </si>
  <si>
    <t>Skúšačka NN, cat.III, 110V, 230 V, 400V / AC/DC, napájaná zo zdroja napätia – bez batérií, určenie polarity, určenie sledu fáz, optická signalizácia alebo ekvivalentnýný</t>
  </si>
  <si>
    <t>-1076175666</t>
  </si>
  <si>
    <t>862.040</t>
  </si>
  <si>
    <t>Záchranný hák, nedelený, 38,5 kV  alebo ekvivalentnýný</t>
  </si>
  <si>
    <t>-304296572</t>
  </si>
  <si>
    <t>864.040/ZAV</t>
  </si>
  <si>
    <t>Poistkové kliešte závitové, 38,5 kV  alebo ekvivalentnýný</t>
  </si>
  <si>
    <t>191648340</t>
  </si>
  <si>
    <t>REG-3/10</t>
  </si>
  <si>
    <t>Dielektrické rukavice tr.0 / do 1000 V  alebo ekvivalentnýný</t>
  </si>
  <si>
    <t>834282597</t>
  </si>
  <si>
    <t>008.012</t>
  </si>
  <si>
    <t>Ochranný štít krátky  alebo ekvivalentnýný</t>
  </si>
  <si>
    <t>1843641258</t>
  </si>
  <si>
    <t>008.012.R</t>
  </si>
  <si>
    <t>Ochranný prilba tr.0/1000V / neventilovaná + integrovaný štít / celoplast  alebo ekvivalentnýný</t>
  </si>
  <si>
    <t>416705086</t>
  </si>
  <si>
    <t>INSUGAL/0</t>
  </si>
  <si>
    <t>Izolačné (dielektrické) galoše INSUGAL / 0  alebo ekvivalentnýný</t>
  </si>
  <si>
    <t>691654252</t>
  </si>
  <si>
    <t>008.012.R1</t>
  </si>
  <si>
    <t>Stojan na ochranné pomôcky, gumené držiaky na 5ks pomôcok, 2-úchytové  alebo ekvivalentnýný</t>
  </si>
  <si>
    <t>1566565880</t>
  </si>
  <si>
    <t>860.040 - L1,5</t>
  </si>
  <si>
    <t>Manipulačná - vypínacia tyč, 1500mm, 38,5 kV  alebo ekvivalentnýný</t>
  </si>
  <si>
    <t>-1143383655</t>
  </si>
  <si>
    <t>35703R.2</t>
  </si>
  <si>
    <t>Dielektrický koberec, šírka 1250 mm (±10mm), - čierny, hrúbka 5 (+1,0,-0,2mm) alebo ekvivalentný</t>
  </si>
  <si>
    <t>820571844</t>
  </si>
  <si>
    <t>360190082.S</t>
  </si>
  <si>
    <t>Uloženie dielektrického koberca</t>
  </si>
  <si>
    <t>-930724441</t>
  </si>
  <si>
    <t>21-M_01</t>
  </si>
  <si>
    <t>UPS 40kVA</t>
  </si>
  <si>
    <t>3844900025-R</t>
  </si>
  <si>
    <t>UPS-EG-TA40/2xD40-3692, on line 40 kVA / 40kW, rozmery UPS 440 x 860 x 1390 mm (š x h x V), hmotnosť UPS 132 kg, rozmery batériového modulu 2 x 1400 x 800 x 1900 mm (š x h x v)hmotnosť batériového modulu 2 x 1452 kg, V batériovom module je navrhnutých 36</t>
  </si>
  <si>
    <t>-1030692353</t>
  </si>
  <si>
    <t>3844900025-R.1</t>
  </si>
  <si>
    <t>Teplotné člidlo pre batérie alebo ekvivalentný</t>
  </si>
  <si>
    <t>2062563530</t>
  </si>
  <si>
    <t>3844900025-R.2</t>
  </si>
  <si>
    <t>EG-TS-KR-SNMP-1 SNMP Card USHA IX901 alebo ekvivalentný</t>
  </si>
  <si>
    <t>1949192402</t>
  </si>
  <si>
    <t>3844900025-R.3</t>
  </si>
  <si>
    <t>Dry Contact Card, Programmable Input Dry, Contact x 6 &amp; Output Dry Contact x 6 alebo ekvivalentný</t>
  </si>
  <si>
    <t>1742637769</t>
  </si>
  <si>
    <t>3844900025-R.4</t>
  </si>
  <si>
    <t>Cold Start Kit for 40kVA alebo ekvivalentný</t>
  </si>
  <si>
    <t>-702061962</t>
  </si>
  <si>
    <t>3844900025-R.5</t>
  </si>
  <si>
    <t>Prepojovacia skrinka pre pripojenie 2 ks batériových modulov k UPS so stojanom alebo ekvivalentný</t>
  </si>
  <si>
    <t>-1667070275</t>
  </si>
  <si>
    <t>HZS000114.1</t>
  </si>
  <si>
    <t>OPaOS - revízia prepojenia UPS a by pass</t>
  </si>
  <si>
    <t>544083719</t>
  </si>
  <si>
    <t>220321722-R</t>
  </si>
  <si>
    <t>Inštalácia UPS na vopred pripravené rozvody</t>
  </si>
  <si>
    <t>1478236795</t>
  </si>
  <si>
    <t>21-M_02</t>
  </si>
  <si>
    <t>UPS 10kVA</t>
  </si>
  <si>
    <t>3844900025-R.6</t>
  </si>
  <si>
    <t>UPS EG-MA-MSII10000 RT 3/1, 10 kVA / 9kW, 3f/1f alebo ekvivalentný</t>
  </si>
  <si>
    <t>1812753668</t>
  </si>
  <si>
    <t>3844900025-R.7</t>
  </si>
  <si>
    <t>BM EG-BC20X+2009, prevedenie rack / tower, rozmery BM 440 x 685 x 132 WxDxH (mm), hmotnosť BM 65 kg, doba zálohovania UPS 10 kVA s 2 ks BM, EG-BC20X+2009, je pri výkone 1600 W, minimálne 75 min, životnosť batérií 10 rokov alebo ekvivalentný</t>
  </si>
  <si>
    <t>-608197028</t>
  </si>
  <si>
    <t>3844900025-R.8</t>
  </si>
  <si>
    <t>Rack nosníky alebo ekvivalentný</t>
  </si>
  <si>
    <t>-349813398</t>
  </si>
  <si>
    <t>3844900025-R.9</t>
  </si>
  <si>
    <t>SNMP card Net Agent 9 Internal (CY-504 series) alebo ekvivalentný</t>
  </si>
  <si>
    <t>127130426</t>
  </si>
  <si>
    <t>3844900025-R.10</t>
  </si>
  <si>
    <t>Relay Contact Board (Programmable by software for output relay) + software alebo ekvivalentný</t>
  </si>
  <si>
    <t>2109902213</t>
  </si>
  <si>
    <t>3844900025-R.11</t>
  </si>
  <si>
    <t>Communication card SNMP with option for connecting the external Net feeler sensor (BY506B) alebo ekvivalentný</t>
  </si>
  <si>
    <t>-1863316475</t>
  </si>
  <si>
    <t>3844900025-R.12</t>
  </si>
  <si>
    <t>Zabudovaný RF, snímač teploty a vlhkosti alebo ekvivalentný</t>
  </si>
  <si>
    <t>-144432701</t>
  </si>
  <si>
    <t>3844900025-R.13</t>
  </si>
  <si>
    <t>External Manual Bypass 50A max with Socket (4 x 16A IEC + 8x 10A IEC) with breakers alebo ekvivalentný</t>
  </si>
  <si>
    <t>-191923421</t>
  </si>
  <si>
    <t>220321722-R.1</t>
  </si>
  <si>
    <t>1510051067</t>
  </si>
  <si>
    <t>21-M_03</t>
  </si>
  <si>
    <t>Krabica MX1</t>
  </si>
  <si>
    <t>3842900-R08</t>
  </si>
  <si>
    <t>Krabica inštalačná bezhalogénová, odolná UV žiareniu 240x190x125mm, plný kryt, bez vývodiek, IP56 alebo ekvivalentný</t>
  </si>
  <si>
    <t>-1227818566</t>
  </si>
  <si>
    <t>3842900-R88</t>
  </si>
  <si>
    <t>Pozink. plech 240x190mm pre krabicu alebo ekvivalentný</t>
  </si>
  <si>
    <t>-890054570</t>
  </si>
  <si>
    <t>3842900-R021</t>
  </si>
  <si>
    <t>Držiaky pre uchytenie na stenu (4ks) alebo ekvivalentný</t>
  </si>
  <si>
    <t>-593979748</t>
  </si>
  <si>
    <t>3842900-R85</t>
  </si>
  <si>
    <t>Sada závesov pre kryt (pár) alebo ekvivalentný</t>
  </si>
  <si>
    <t>-2107291449</t>
  </si>
  <si>
    <t>3582400-R</t>
  </si>
  <si>
    <t>Zvodič prepätia jednopólový varistorový ,230VAC, Najvyššie trvalé prevádzkové napätie 75,00 V AC -100,00 V DC , menovitý výbojový prúd (8/20 µs) 15,00 kA, maximálny výbojový prúd (8/20 µs)  40,00 kA, optická signalizácia poruchy alebo ekvivalentný</t>
  </si>
  <si>
    <t>-1117263289</t>
  </si>
  <si>
    <t>9990000000.2</t>
  </si>
  <si>
    <t>Pomocný inštalačný materiál potrebný pre zostavenie rozv.</t>
  </si>
  <si>
    <t>-1685169297</t>
  </si>
  <si>
    <t>21019005R</t>
  </si>
  <si>
    <t>Zostavenie krabice</t>
  </si>
  <si>
    <t>-428578500</t>
  </si>
  <si>
    <t>210190001.S</t>
  </si>
  <si>
    <t>Montáž oceľoplechovej rozvodnice do váhy 20 kg</t>
  </si>
  <si>
    <t>878474416</t>
  </si>
  <si>
    <t>220111865.S.1</t>
  </si>
  <si>
    <t>Pripojenie uzemňovacieho zvodu na uzemňovací svorník skrine a uzemňovací pásik,zmeranie uzemň.odporu</t>
  </si>
  <si>
    <t>-1531654010</t>
  </si>
  <si>
    <t>21-M_04</t>
  </si>
  <si>
    <t>Krabica MX3</t>
  </si>
  <si>
    <t>419084331</t>
  </si>
  <si>
    <t>-491528486</t>
  </si>
  <si>
    <t>-1781512353</t>
  </si>
  <si>
    <t>1472106965</t>
  </si>
  <si>
    <t>3582400-R.1</t>
  </si>
  <si>
    <t>Zvodič prepätia štvorpólový varistorový ,230VAC, Najvyššie trvalé prevádzkové napätie 275,00 V AC -350,00 V AC , menovitý výbojový prúd (8/20 µs) 20,00 kA, maximálny výbojový prúd (8/20 µs)  40,00 kA, optická signalizácia poruchy alebo ekvivalentný</t>
  </si>
  <si>
    <t>-1677599481</t>
  </si>
  <si>
    <t>9990000000.3</t>
  </si>
  <si>
    <t>1040913459</t>
  </si>
  <si>
    <t>-2036248129</t>
  </si>
  <si>
    <t>1071970547</t>
  </si>
  <si>
    <t>-534623889</t>
  </si>
  <si>
    <t>21-M_05</t>
  </si>
  <si>
    <t>Hlavný rozvádzač HRMS1</t>
  </si>
  <si>
    <t>35703R.3</t>
  </si>
  <si>
    <t>Rozvádzač jednodielny stojanový, oceľový, krytie IP40, dvojkrídlové dvere, V x Š x H 2000 x 1000 x 800,  vrátane príslušenstva alebo ekvivalentný</t>
  </si>
  <si>
    <t>-786312419</t>
  </si>
  <si>
    <t>35703R.4</t>
  </si>
  <si>
    <t>Rozvádzač jednodielny stojanový, oceľový, krytie IP40, jednokrídlové dvere, V x Š x H 2000 x 800 x 800,  vrátane príslušenstva alebo ekvivalentný</t>
  </si>
  <si>
    <t>-677178321</t>
  </si>
  <si>
    <t>3582400-R42303</t>
  </si>
  <si>
    <t>Poistkový odpínač OPV10 alebo ekvivalentný</t>
  </si>
  <si>
    <t>-337879829</t>
  </si>
  <si>
    <t>3582400-R42303.1</t>
  </si>
  <si>
    <t>1692753195</t>
  </si>
  <si>
    <t>3582400-R42303.2</t>
  </si>
  <si>
    <t>1527827594</t>
  </si>
  <si>
    <t>358990003600.S</t>
  </si>
  <si>
    <t>Napäťová spúšť STL, Ue AC 208 ÷ 277 V / DC 220 ÷ 250 V, šírka 21 mm alebo ekvivalentný</t>
  </si>
  <si>
    <t>1188977427</t>
  </si>
  <si>
    <t>358990003950.S</t>
  </si>
  <si>
    <t>Čelný ručný pohon, prevedenie pre hlavné vypínače s blokovaním dverí pre 3VA15, 3VA25, 3VA26 alebo ekvivalentný</t>
  </si>
  <si>
    <t>-757681069</t>
  </si>
  <si>
    <t>358370003400.S</t>
  </si>
  <si>
    <t>Podpäťová spúšť UVR, Ue AC 208 ÷ 230 V, šírka 21 mm, pre 3VA1, 3VA2 alebo ekvivalentný</t>
  </si>
  <si>
    <t>790481600</t>
  </si>
  <si>
    <t>3582400-R.2</t>
  </si>
  <si>
    <t>Zvodič bleskových prúdov trojpólový výkonný kombinovaný, k ochrane proti účinkom prepätia pri priamom i nepriamom údere blesku alebo ekvivalentný</t>
  </si>
  <si>
    <t>1600047462</t>
  </si>
  <si>
    <t>3743100-R16001</t>
  </si>
  <si>
    <t>Relátková jednotka alebo ekvivalentný</t>
  </si>
  <si>
    <t>-664660001</t>
  </si>
  <si>
    <t>-521778065</t>
  </si>
  <si>
    <t>358990003600.R</t>
  </si>
  <si>
    <t>Nadprúdová spúšť 3VA2563-5HK32-0AA0, 3VA25, In 630 A, Icu 55 kA / 415 V, nadprúdová spúšť ETU340 (ELISA LI), Ir 250 ÷ 630 A, Ii 12x In, 3-pól, predný prívod alebo ekvivalentný</t>
  </si>
  <si>
    <t>852935788</t>
  </si>
  <si>
    <t>358990003600.R.1</t>
  </si>
  <si>
    <t>Nadprúdová spúšť 3VA1196-5ED32-0AA0, 3VA11, In 16 A, Icu 55 kA / 415 V, nadprúdová spúšť TM210 (FTFM), Ir 16 A, Ii 20x In, 3-pól, predný prívod alebo ekvivalentný</t>
  </si>
  <si>
    <t>530176271</t>
  </si>
  <si>
    <t>358990003600.R.2</t>
  </si>
  <si>
    <t>Nadprúdová spúšť 3VA2163-5HL32-0AA0,3VA21, In 63 A, Icu 55 kA / 415 V, nadprúdová spúšť ETU320 (LI), Ir 25 ÷ 63 A, Ii (1,5 ÷ 12)x In, 3-pól, predný prívod alebo ekvivalentný</t>
  </si>
  <si>
    <t>1517356280</t>
  </si>
  <si>
    <t>358990003600.R.3</t>
  </si>
  <si>
    <t>Nadprúdová spúšť 3VA2225-5HN32-0AA0, 3VA22, In 250 A, Icu 55 kA / 415 V, nadprúdová spúšť ETU350 (LSI), Ir 100 ÷ 250 A, Isd (1,5 ÷ 10)x In, Ii 10 x In, 3-pól, predný prívod alebo ekvivalentný</t>
  </si>
  <si>
    <t>-14567512</t>
  </si>
  <si>
    <t>358990003600.R.4</t>
  </si>
  <si>
    <t>Nadprúdová spúšť 3VA2116-5JP32-0AA0, 3VA21, In 160 A, Icu 55 kA / 415 V, nadprúdová spúšť ETU550 (LSI), Ir 63 ÷ 160 A, Ii (1,5 ÷ 12)x In, Isd (0,6 ÷ 10)x In, 3-pól, predný prívod alebo ekvivalentný</t>
  </si>
  <si>
    <t>1138873616</t>
  </si>
  <si>
    <t>358990003600.R.5</t>
  </si>
  <si>
    <t>Nadprúdová spúšť 3VA2110-5HN32-0AA0, 3VA22, In 250 A, Icu 55 kA / 415 V, nadprúdová spúšť ETU350 (LSI), Ir 100 ÷ 250 A, Isd (1,5 ÷ 10)x In, Ii 10 x In, 3-pól, predný prívod alebo ekvivalentný</t>
  </si>
  <si>
    <t>542544768</t>
  </si>
  <si>
    <t>358990003600.R.6</t>
  </si>
  <si>
    <t>-108532928</t>
  </si>
  <si>
    <t>358990003600.R.7</t>
  </si>
  <si>
    <t>Nadprúdová spúšť 3VA2063-5HL42-0AA0, 3VA20, In 63 A, Icu 55 kA / 415 V, nadprúdová spúšť ETU320 (LI), Ir 25 ÷ 63 A, Ii (1,5 ÷ 12)x In, 4-pól, predný prívod alebo ekvivalentný</t>
  </si>
  <si>
    <t>1729354029</t>
  </si>
  <si>
    <t>358990003600.R.8</t>
  </si>
  <si>
    <t>Nadprúdová spúšť 3VA2140-5HL32-0AA0, 3VA21, In 40 A, Icu 55 kA / 415 V, nadprúdová spúšť ETU320 (LI), Ir 16 ÷ 40 A, Ii (1,5 ÷ 12)x In, 3-pól, predný prívod alebo ekvivalentný</t>
  </si>
  <si>
    <t>-831965171</t>
  </si>
  <si>
    <t>358990003600.R.9</t>
  </si>
  <si>
    <t>Nadprúdová spúšť 3VA1120-5ED32-0AA0, 3VA11, In 20 A, Icu 55 kA / 415 V, nadprúdová spúšť TM210 (FTFM), Ir 20 A, Ii 16x In, 3-pól, predný prívod alebo ekvivalentný</t>
  </si>
  <si>
    <t>-1645087621</t>
  </si>
  <si>
    <t>358990003600.R.10</t>
  </si>
  <si>
    <t>Nadprúdová spúšť 3VA2110-5HL32-0AA0, 3VA21, In 100 A, Icu 55 kA / 415 V, nadprúdová spúšť ETU320 (LI), Ir 40 ÷ 100 A, Ii (1,5 ÷ 12)x In, 3-pól, predný prívod alebo ekvivalentný</t>
  </si>
  <si>
    <t>-1045632732</t>
  </si>
  <si>
    <t>358990003600.R.11</t>
  </si>
  <si>
    <t>Nadprúdová spúšť 3VA21, In 63 A, Icu 55 kA / 415 V, ETU350 (LSI), Ir 25 ÷ 63 A, Isd (1,5 ÷ 10)x In, Ii 12x In, 3pól, predný pohon, alebo ekvivalentný</t>
  </si>
  <si>
    <t>46396424</t>
  </si>
  <si>
    <t>358990003600.R.12</t>
  </si>
  <si>
    <t>Manuálny prepínač sietí SIRCOVER I-0-II 4P 630A, 41AC4063, alebo ekvivalentný</t>
  </si>
  <si>
    <t>1555878167</t>
  </si>
  <si>
    <t>358370013000.R</t>
  </si>
  <si>
    <t>Cu  60x10 zbernica 5,34kg/m alebo ekvivalentný</t>
  </si>
  <si>
    <t>806372925</t>
  </si>
  <si>
    <t>358990003600.R.13</t>
  </si>
  <si>
    <t>Zadné mechanické blokovanie 3VA9088-0VM10 pre pevné prevedenie, pre ističe do 630 A, pre 3VA alebo ekvivalentný</t>
  </si>
  <si>
    <t>1129047242</t>
  </si>
  <si>
    <t>35703R.5</t>
  </si>
  <si>
    <t>Montážny panel 3VA9268-0VK20 pre 3VA20, 3VA21, 3VA22 alebo ekvivalentný</t>
  </si>
  <si>
    <t>-1742683651</t>
  </si>
  <si>
    <t>35703R.6</t>
  </si>
  <si>
    <t>Profilová lišta 3VA9088-0VK10 alebo ekvivalentný</t>
  </si>
  <si>
    <t>-1004098183</t>
  </si>
  <si>
    <t>358370016000.S</t>
  </si>
  <si>
    <t>Motorový pohon, Ue AC 110 ÷ 230 V, DC 110 ÷ 250 V, pre 3VA20, 3VA21, 3VA22 alebo ekvivalentný</t>
  </si>
  <si>
    <t>-1561046890</t>
  </si>
  <si>
    <t>358120008200.R</t>
  </si>
  <si>
    <t>Pomocný spínač 3VA9988-0AA12 alebo ekvivalentný</t>
  </si>
  <si>
    <t>-1633988789</t>
  </si>
  <si>
    <t>358990003950.R</t>
  </si>
  <si>
    <t>Blok oneskorenia 3VA9988-0BF23 alebo ekvivalentný</t>
  </si>
  <si>
    <t>-1265811182</t>
  </si>
  <si>
    <t>358230015740.</t>
  </si>
  <si>
    <t>Prúdový chránič LFN-25-4-030A alebo ekvivalentný</t>
  </si>
  <si>
    <t>2120718061</t>
  </si>
  <si>
    <t>35837000</t>
  </si>
  <si>
    <t>Kompaktný istič deón s podpäťovou spúšťou 3P 230V AC 40A 50kA 1xCO KM1-040/2 alebo ekvivalentný</t>
  </si>
  <si>
    <t>-1834293411</t>
  </si>
  <si>
    <t>3844900025-R.14</t>
  </si>
  <si>
    <t>CP DC UPS 24V 20A/10A alebo ekvivalentný</t>
  </si>
  <si>
    <t>-78466257</t>
  </si>
  <si>
    <t>38588000-R</t>
  </si>
  <si>
    <t>Baréria DURA ECO LA-BAT 24V 3,4AH alebo ekvivalentný</t>
  </si>
  <si>
    <t>-2141240396</t>
  </si>
  <si>
    <t>40463000-R</t>
  </si>
  <si>
    <t>Napájací zdroj, spínaný napájací zdroj, 24 V, PRO ECO 72W 24VDC (22-28V) 3A 1-fázový zdroj</t>
  </si>
  <si>
    <t>-814143580</t>
  </si>
  <si>
    <t>358220022456.</t>
  </si>
  <si>
    <t>Istič 10kA  10,0B/1 alebo ekvivalentný</t>
  </si>
  <si>
    <t>285448183</t>
  </si>
  <si>
    <t>358220022456..1</t>
  </si>
  <si>
    <t>Istič 10kA  10,0B/3 alebo ekvivalentný</t>
  </si>
  <si>
    <t>-1141529796</t>
  </si>
  <si>
    <t>358220022460.</t>
  </si>
  <si>
    <t>Istič 10kA  16 0B/1 alebo ekvivalentný</t>
  </si>
  <si>
    <t>-359451982</t>
  </si>
  <si>
    <t>358220022469.</t>
  </si>
  <si>
    <t>Istič 10kA  2,0C/1 alebo ekvivalentný</t>
  </si>
  <si>
    <t>-1169421446</t>
  </si>
  <si>
    <t>358220022469</t>
  </si>
  <si>
    <t>Istič 10kA  2,0B/1 alebo ekvivalentný</t>
  </si>
  <si>
    <t>-1328663732</t>
  </si>
  <si>
    <t>358220022478</t>
  </si>
  <si>
    <t>Istič 10kA  32 C/3 alebo ekvivalentný</t>
  </si>
  <si>
    <t>-1759220785</t>
  </si>
  <si>
    <t>374410002500.</t>
  </si>
  <si>
    <t>Inštalačný stýkač th 20 A, Uc AC/DC 24 V, 2x zapínací kontakt alebo ekvivalentný</t>
  </si>
  <si>
    <t>-822813986</t>
  </si>
  <si>
    <t>548230000500.R</t>
  </si>
  <si>
    <t>Výstražný štítok</t>
  </si>
  <si>
    <t>-432981114</t>
  </si>
  <si>
    <t>3456100-R</t>
  </si>
  <si>
    <t>Svorky</t>
  </si>
  <si>
    <t>-1622754866</t>
  </si>
  <si>
    <t>9990000000.4</t>
  </si>
  <si>
    <t>Pomocný inštalačný materiál pre zostavenie rozvodnice</t>
  </si>
  <si>
    <t>-127764118</t>
  </si>
  <si>
    <t>21019005R.1</t>
  </si>
  <si>
    <t>Zostavenie Rozvádzača</t>
  </si>
  <si>
    <t>-2029089697</t>
  </si>
  <si>
    <t>210190053.S</t>
  </si>
  <si>
    <t>Montáž rozvádzača skriňového, panelového za l pole - delený rozvádzač do váhy 400 kg</t>
  </si>
  <si>
    <t>2143486745</t>
  </si>
  <si>
    <t>2101900-Rpre</t>
  </si>
  <si>
    <t>Presun rozvádzača v budove</t>
  </si>
  <si>
    <t>32406867</t>
  </si>
  <si>
    <t>491154612</t>
  </si>
  <si>
    <t>21-M_06</t>
  </si>
  <si>
    <t>Rozvodnica RS1</t>
  </si>
  <si>
    <t>35703R.7</t>
  </si>
  <si>
    <t>Nástenná rozvádzačová skriňa, krytie IP66, RAL 7035, vnútorné použitie, jednokrídlové dvere, V x Š x H 600 x 600 x 300, montážny panel alebo ekvivalentný</t>
  </si>
  <si>
    <t>-1603093040</t>
  </si>
  <si>
    <t>3571400-R10</t>
  </si>
  <si>
    <t>Vypínač In 125 A, Ue AC 230/400 V, 3-pól alebo ekvivalentný</t>
  </si>
  <si>
    <t>992621809</t>
  </si>
  <si>
    <t>-1355758147</t>
  </si>
  <si>
    <t>374410002500..1</t>
  </si>
  <si>
    <t>Inštalačný stýkač Ith 25 A, Uc AC 230 V, 4x zapínací kontakt alebo ekvivalentný</t>
  </si>
  <si>
    <t>1483966919</t>
  </si>
  <si>
    <t>358230015740.R</t>
  </si>
  <si>
    <t>Prúdový chránič In 25 A, Ue AC 230/400 V, Idn 30 mA, 4-pól, Inc 10 kA, typ A, prevedenie G alebo ekvivalentný</t>
  </si>
  <si>
    <t>520213581</t>
  </si>
  <si>
    <t>3,5822E11</t>
  </si>
  <si>
    <t>1149594257</t>
  </si>
  <si>
    <t>358220064414.</t>
  </si>
  <si>
    <t>Istič 10kA  32,0B/3 alebo ekvivalentný</t>
  </si>
  <si>
    <t>-935042545</t>
  </si>
  <si>
    <t>3,5822E11.1</t>
  </si>
  <si>
    <t>1729981919</t>
  </si>
  <si>
    <t>3,5822E11.2</t>
  </si>
  <si>
    <t>460630104</t>
  </si>
  <si>
    <t>358220022473.R</t>
  </si>
  <si>
    <t>Istič 10kA  10,0C/3 alebo ekvivalentný</t>
  </si>
  <si>
    <t>-792512935</t>
  </si>
  <si>
    <t>3,5823E11</t>
  </si>
  <si>
    <t>Prúdový chránič s nadprúdovou ochranou n 10 A, Ue AC 230 V, charakteristika B, Idn 30 mA, 1+N-pól, Icn 10 kA, typ A alebo ekvivalentný</t>
  </si>
  <si>
    <t>2067976435</t>
  </si>
  <si>
    <t>358230015740.ZAL</t>
  </si>
  <si>
    <t>779506642</t>
  </si>
  <si>
    <t>3,5823E11.1</t>
  </si>
  <si>
    <t>Prúdový chránič s nadprúdovou ochranou In 40 A, Ue AC 230/400 V, Idn 30 mA, 4-pól, Inc 10 kA, typ A alebo ekvivalentný</t>
  </si>
  <si>
    <t>-2057873910</t>
  </si>
  <si>
    <t>-401818284</t>
  </si>
  <si>
    <t>3456100-R.1</t>
  </si>
  <si>
    <t>844503840</t>
  </si>
  <si>
    <t>9990000000.5</t>
  </si>
  <si>
    <t>-863541355</t>
  </si>
  <si>
    <t>-1293605283</t>
  </si>
  <si>
    <t>210190004.S</t>
  </si>
  <si>
    <t>Montáž oceľoplechovej rozvodnice do váhy 150 kg</t>
  </si>
  <si>
    <t>241061027</t>
  </si>
  <si>
    <t>-1674760005</t>
  </si>
  <si>
    <t>21-M_07</t>
  </si>
  <si>
    <t>Rozvodnica RS2</t>
  </si>
  <si>
    <t>35703R.8</t>
  </si>
  <si>
    <t>Ocelovoplechová rozvodnica protipožiarna na povrch Profi plus, IP55/2XC, 7x35M, vrátane príslušenstva alebo ekvivalentný</t>
  </si>
  <si>
    <t>-1323251791</t>
  </si>
  <si>
    <t>34529001.R</t>
  </si>
  <si>
    <t>Odpínač 3VA1110-1AA32-0AA0 alebo ekvivalentný</t>
  </si>
  <si>
    <t>-1759331484</t>
  </si>
  <si>
    <t>-1123747218</t>
  </si>
  <si>
    <t>1384733397</t>
  </si>
  <si>
    <t>358220022430.</t>
  </si>
  <si>
    <t>Istič 10kA  6,0C/1 alebo ekvivalentný</t>
  </si>
  <si>
    <t>-556722276</t>
  </si>
  <si>
    <t>358220022456</t>
  </si>
  <si>
    <t>1440948746</t>
  </si>
  <si>
    <t>3582200-R1603</t>
  </si>
  <si>
    <t>Istič 10kA  16,0C/3 alebo ekvivalentný</t>
  </si>
  <si>
    <t>563138207</t>
  </si>
  <si>
    <t>358230015740</t>
  </si>
  <si>
    <t>-1465154679</t>
  </si>
  <si>
    <t>358230015740.ZAL.1</t>
  </si>
  <si>
    <t>-1169524465</t>
  </si>
  <si>
    <t>358230015900</t>
  </si>
  <si>
    <t>Prúdový chránič s nadprúdovou ochranou In 10 A, Ue AC 230 V, charakteristika C, Idn 30 mA, 1+N-pól, Icn 10 kA, typ A alebo ekvivalentný</t>
  </si>
  <si>
    <t>-898997085</t>
  </si>
  <si>
    <t>358230030730</t>
  </si>
  <si>
    <t>CHRAN 2p  16/1N/0,03B-A OLI alebo ekvivalentný</t>
  </si>
  <si>
    <t>291056000</t>
  </si>
  <si>
    <t>1742387288</t>
  </si>
  <si>
    <t>3456100-R.2</t>
  </si>
  <si>
    <t>1201190623</t>
  </si>
  <si>
    <t>9990000000.6</t>
  </si>
  <si>
    <t>-1584215383</t>
  </si>
  <si>
    <t>1601111566</t>
  </si>
  <si>
    <t>-1827713403</t>
  </si>
  <si>
    <t>887684814</t>
  </si>
  <si>
    <t>21-M_08</t>
  </si>
  <si>
    <t>Rozvodnica RS3</t>
  </si>
  <si>
    <t>35703R.9</t>
  </si>
  <si>
    <t>Rozvodnicová skriňa pre zapustenú montáž, jednokrídlové dvere, nepriehľadné dvere, vnútorná V x Š 1150x510, počet radov 7, rozstup 150 mm, počet modulov v rade 24, krytie IP54, materiál : oceľ-plech, požiarna odolnosť EI30S  alebo ekvivalentný</t>
  </si>
  <si>
    <t>-1692363723</t>
  </si>
  <si>
    <t>34529001.R.1</t>
  </si>
  <si>
    <t>Odpínač 3VA11, In 63 A, 3-pól, predný prívod alebo ekvivalentný</t>
  </si>
  <si>
    <t>-346942687</t>
  </si>
  <si>
    <t>-1682551181</t>
  </si>
  <si>
    <t>358220022473.R.1</t>
  </si>
  <si>
    <t>Istič 10kA  10,0C/1 alebo ekvivalentný</t>
  </si>
  <si>
    <t>-727747255</t>
  </si>
  <si>
    <t>358220022460</t>
  </si>
  <si>
    <t>1479134556</t>
  </si>
  <si>
    <t>358220022461.R</t>
  </si>
  <si>
    <t>Istič 10kA  20 B/1 alebo ekvivalentný</t>
  </si>
  <si>
    <t>1705872675</t>
  </si>
  <si>
    <t>358220064432.R</t>
  </si>
  <si>
    <t>Istič 10kA  25 B/3 alebo ekvivalentný</t>
  </si>
  <si>
    <t>380215603</t>
  </si>
  <si>
    <t>358220022477</t>
  </si>
  <si>
    <t>Istič 10kA  25,0C/3 alebo ekvivalentný</t>
  </si>
  <si>
    <t>-515336362</t>
  </si>
  <si>
    <t>358230015740.1</t>
  </si>
  <si>
    <t>-1319159896</t>
  </si>
  <si>
    <t>358230015740_REK</t>
  </si>
  <si>
    <t>-724209304</t>
  </si>
  <si>
    <t>358230015740_ZAL</t>
  </si>
  <si>
    <t>-1872567299</t>
  </si>
  <si>
    <t>358230030730.1</t>
  </si>
  <si>
    <t>723361160</t>
  </si>
  <si>
    <t>-2077384888</t>
  </si>
  <si>
    <t>3456100-R.3</t>
  </si>
  <si>
    <t>-203681996</t>
  </si>
  <si>
    <t>9990000000.7</t>
  </si>
  <si>
    <t>-1704386418</t>
  </si>
  <si>
    <t>973042R</t>
  </si>
  <si>
    <t>Vysekanie kapsy pre rozvadzac</t>
  </si>
  <si>
    <t>63604335</t>
  </si>
  <si>
    <t>1210117551</t>
  </si>
  <si>
    <t>210193264.R</t>
  </si>
  <si>
    <t>Rozvádzač oceľoplechový pre zapustenú montáž IP 54, bez sekacích prác</t>
  </si>
  <si>
    <t>-2107404530</t>
  </si>
  <si>
    <t>-1085402842</t>
  </si>
  <si>
    <t>21-M_09</t>
  </si>
  <si>
    <t>Rozvodnica RS4</t>
  </si>
  <si>
    <t>35703R.10</t>
  </si>
  <si>
    <t>Ocelovoplechová royvodnica protipožiarna na povrch Profi plus, IP55/2XC, 7x35M, vrátane príslušenstva alebo ekvivalentný</t>
  </si>
  <si>
    <t>-1106330820</t>
  </si>
  <si>
    <t>210586296</t>
  </si>
  <si>
    <t>729912145</t>
  </si>
  <si>
    <t>-326892119</t>
  </si>
  <si>
    <t>-421721820</t>
  </si>
  <si>
    <t>358220022470</t>
  </si>
  <si>
    <t>Istič 10kA  4,0C/1 alebo ekvivalentný</t>
  </si>
  <si>
    <t>1503920256</t>
  </si>
  <si>
    <t>358220022430</t>
  </si>
  <si>
    <t>1841752695</t>
  </si>
  <si>
    <t>358220022456_REK</t>
  </si>
  <si>
    <t>1697284689</t>
  </si>
  <si>
    <t>358230015740_REK.1</t>
  </si>
  <si>
    <t>1916149110</t>
  </si>
  <si>
    <t>358230015740_ZAL.1</t>
  </si>
  <si>
    <t>586670197</t>
  </si>
  <si>
    <t>358230015740.2</t>
  </si>
  <si>
    <t>-879780687</t>
  </si>
  <si>
    <t>358230030730.2</t>
  </si>
  <si>
    <t>Prúdový chránič s nadprúdovou ochranou 2p  16/1N/0,03B-A OLI alebo ekvivalentný</t>
  </si>
  <si>
    <t>261453658</t>
  </si>
  <si>
    <t>1143972865</t>
  </si>
  <si>
    <t>3456100-R.4</t>
  </si>
  <si>
    <t>-1141755710</t>
  </si>
  <si>
    <t>9990000000.8</t>
  </si>
  <si>
    <t>-2048173308</t>
  </si>
  <si>
    <t>1010271849</t>
  </si>
  <si>
    <t>1241072567</t>
  </si>
  <si>
    <t>-739928438</t>
  </si>
  <si>
    <t>21-M_10</t>
  </si>
  <si>
    <t>Rozvodnica RS5</t>
  </si>
  <si>
    <t>-1392552844</t>
  </si>
  <si>
    <t>34529001.R.2</t>
  </si>
  <si>
    <t>Odpínač 3VA11, In 125 A, 3-pól, predný prívod alebo ekvivalentný</t>
  </si>
  <si>
    <t>1456040367</t>
  </si>
  <si>
    <t>270181894</t>
  </si>
  <si>
    <t>1903354169</t>
  </si>
  <si>
    <t>358220022456.1</t>
  </si>
  <si>
    <t>766819700</t>
  </si>
  <si>
    <t>-1432418856</t>
  </si>
  <si>
    <t>358220022416</t>
  </si>
  <si>
    <t>Istič 10kA  25,0B/1 alebo ekvivalentný</t>
  </si>
  <si>
    <t>94006644</t>
  </si>
  <si>
    <t>358220022440</t>
  </si>
  <si>
    <t>Istič 10kA  25,0C/1 alebo ekvivalentný</t>
  </si>
  <si>
    <t>1766468968</t>
  </si>
  <si>
    <t>358230015740.3</t>
  </si>
  <si>
    <t>1632661815</t>
  </si>
  <si>
    <t>358230015740_ZAL.2</t>
  </si>
  <si>
    <t>-1533101011</t>
  </si>
  <si>
    <t>-2064721821</t>
  </si>
  <si>
    <t>-1085787187</t>
  </si>
  <si>
    <t>3456100-R.5</t>
  </si>
  <si>
    <t>-1126585627</t>
  </si>
  <si>
    <t>9990000000.9</t>
  </si>
  <si>
    <t>-645512283</t>
  </si>
  <si>
    <t>1906051414</t>
  </si>
  <si>
    <t>-374651816</t>
  </si>
  <si>
    <t>-189498480</t>
  </si>
  <si>
    <t>21-M_11</t>
  </si>
  <si>
    <t>Rozvodnica RPB1</t>
  </si>
  <si>
    <t>35703R.11</t>
  </si>
  <si>
    <t>Stojanový rozvádzač,42U,š.800mm,hl.1000mm, RAL7035 + RAL5005 s príslušenstvom alebo ekvivalentný</t>
  </si>
  <si>
    <t>726552822</t>
  </si>
  <si>
    <t>115657936</t>
  </si>
  <si>
    <t>3582400-R.3</t>
  </si>
  <si>
    <t>306243015</t>
  </si>
  <si>
    <t>1162581974</t>
  </si>
  <si>
    <t>358220022469..1</t>
  </si>
  <si>
    <t>122253466</t>
  </si>
  <si>
    <t>358220022469.1</t>
  </si>
  <si>
    <t>1399158476</t>
  </si>
  <si>
    <t>358220022434</t>
  </si>
  <si>
    <t>Istič 10kA  13,0C/1 alebo ekvivalentný</t>
  </si>
  <si>
    <t>-543243960</t>
  </si>
  <si>
    <t>358220022476</t>
  </si>
  <si>
    <t>Istič 10kA  20,0C/1 alebo ekvivalentný</t>
  </si>
  <si>
    <t>535425468</t>
  </si>
  <si>
    <t>358220022418.R</t>
  </si>
  <si>
    <t>Istič 10kA  32,0D/3 alebo ekvivalentný</t>
  </si>
  <si>
    <t>-659772259</t>
  </si>
  <si>
    <t>358220060102.R</t>
  </si>
  <si>
    <t>Podpäťová spúšť SP-LT-A230 alebo ekvivalentný</t>
  </si>
  <si>
    <t>1058062818</t>
  </si>
  <si>
    <t>358210003500.R</t>
  </si>
  <si>
    <t>Inštalačný stýkač, Ith 20 A, Uc AC 230 V, 2x zapínací kontakt alebo ekvivalentný</t>
  </si>
  <si>
    <t>724117103</t>
  </si>
  <si>
    <t>779657088</t>
  </si>
  <si>
    <t>358990001900.S</t>
  </si>
  <si>
    <t>Prepínač sietí 1-0-2, radová montáž, 4-pólový 32A alebo ekvivalentný</t>
  </si>
  <si>
    <t>-749996220</t>
  </si>
  <si>
    <t>383670782</t>
  </si>
  <si>
    <t>3456100-R.6</t>
  </si>
  <si>
    <t>608286218</t>
  </si>
  <si>
    <t>9990000000.10</t>
  </si>
  <si>
    <t>-1324973736</t>
  </si>
  <si>
    <t>1148381345</t>
  </si>
  <si>
    <t>-543385638</t>
  </si>
  <si>
    <t>1901848692</t>
  </si>
  <si>
    <t>21-M_12</t>
  </si>
  <si>
    <t>Rozvodnica 1ER.10</t>
  </si>
  <si>
    <t>35703R.12</t>
  </si>
  <si>
    <t>Rozvádzač pre zapustenú montáž, dvojkrídlové dvere, nepriehľadné dvere, vnútorná V x Š 1550x1110, počet radov 10, rozstup 150 mm, počet modulov v rade 57, krytie IP54, materiál : oceľ-plech, požiarna odolnosť EI30S alebo ekvivalentný</t>
  </si>
  <si>
    <t>-44627373</t>
  </si>
  <si>
    <t>-53429164</t>
  </si>
  <si>
    <t>358240002</t>
  </si>
  <si>
    <t>Zvodič bleskových prúdov štvorpólový varistorový, vyberateľný modul, optická signalizácia poruchy, možnosť blokácie modulu alebo ekvivalentný</t>
  </si>
  <si>
    <t>289185825</t>
  </si>
  <si>
    <t>358220064418.</t>
  </si>
  <si>
    <t>Istič 10kA  50 0B/3 alebo ekvivalentný</t>
  </si>
  <si>
    <t>-829562166</t>
  </si>
  <si>
    <t>358220064432.</t>
  </si>
  <si>
    <t>1999244434</t>
  </si>
  <si>
    <t>389810000500.S</t>
  </si>
  <si>
    <t>Elektromer 3-fázový MID 80A na DIN lištu alebo ekvivalentný</t>
  </si>
  <si>
    <t>1590792312</t>
  </si>
  <si>
    <t>210161011.R</t>
  </si>
  <si>
    <t>Ciachovanie elektromera</t>
  </si>
  <si>
    <t>738879897</t>
  </si>
  <si>
    <t>1495797630</t>
  </si>
  <si>
    <t>-1107844868</t>
  </si>
  <si>
    <t>9990000000.11</t>
  </si>
  <si>
    <t>1607937883</t>
  </si>
  <si>
    <t>2067441219</t>
  </si>
  <si>
    <t>1563561994</t>
  </si>
  <si>
    <t>1346395788</t>
  </si>
  <si>
    <t>-1094815118</t>
  </si>
  <si>
    <t>21-M_13</t>
  </si>
  <si>
    <t>Rozvodnica 3RB1</t>
  </si>
  <si>
    <t>35703R.13</t>
  </si>
  <si>
    <t>Rozvádzač pre zapustenú montáž, nepriehľadné dvere, počet radov 4, počet modulov v rade 14, krytie IP40, PE+N, farba biela, materiál : plast alebo ekvivalentný</t>
  </si>
  <si>
    <t>314406601</t>
  </si>
  <si>
    <t>3571400-R10.1</t>
  </si>
  <si>
    <t>Vypínač In 32 A, Ue AC 230/400 V, 3-pól alebo ekvivalentný</t>
  </si>
  <si>
    <t>-171565310</t>
  </si>
  <si>
    <t>-87012454</t>
  </si>
  <si>
    <t>1874593208</t>
  </si>
  <si>
    <t>358220022456_REK.1</t>
  </si>
  <si>
    <t>1110013121</t>
  </si>
  <si>
    <t>358230015740_REK.2</t>
  </si>
  <si>
    <t>-904942073</t>
  </si>
  <si>
    <t>358230015740_ZAL.3</t>
  </si>
  <si>
    <t>-1820838784</t>
  </si>
  <si>
    <t>358230015740.4</t>
  </si>
  <si>
    <t>-995211271</t>
  </si>
  <si>
    <t>1782938945</t>
  </si>
  <si>
    <t>228514077</t>
  </si>
  <si>
    <t>3456100-R.7</t>
  </si>
  <si>
    <t>653106421</t>
  </si>
  <si>
    <t>9990000000.12</t>
  </si>
  <si>
    <t>-1336007021</t>
  </si>
  <si>
    <t>21019005R.2</t>
  </si>
  <si>
    <t>Zostavenie rRozvádzača</t>
  </si>
  <si>
    <t>855532004</t>
  </si>
  <si>
    <t>993019268</t>
  </si>
  <si>
    <t>-117423604</t>
  </si>
  <si>
    <t>464481836</t>
  </si>
  <si>
    <t>21-M_14</t>
  </si>
  <si>
    <t>Rozvodnica 1RBx</t>
  </si>
  <si>
    <t>1202394648</t>
  </si>
  <si>
    <t>-686627694</t>
  </si>
  <si>
    <t>-1628124091</t>
  </si>
  <si>
    <t>548574725</t>
  </si>
  <si>
    <t>358220022456_REK.2</t>
  </si>
  <si>
    <t>1452264693</t>
  </si>
  <si>
    <t>358230015740_REK.3</t>
  </si>
  <si>
    <t>-1900664500</t>
  </si>
  <si>
    <t>358230015740_ZAL.4</t>
  </si>
  <si>
    <t>Prúdový chránič s nadprúdovou ochranou n 10 A, Ue AC 230 V, charakteristika B, Idn 30 mA, 1+N-pól, Icn 10 kA, typ A</t>
  </si>
  <si>
    <t>1503911195</t>
  </si>
  <si>
    <t>358230015740..1</t>
  </si>
  <si>
    <t>844014370</t>
  </si>
  <si>
    <t>403886554</t>
  </si>
  <si>
    <t>341730005R</t>
  </si>
  <si>
    <t>-150720993</t>
  </si>
  <si>
    <t>3456100-R.8</t>
  </si>
  <si>
    <t>-703493930</t>
  </si>
  <si>
    <t>9990000000.13</t>
  </si>
  <si>
    <t>70959553</t>
  </si>
  <si>
    <t>-1963872681</t>
  </si>
  <si>
    <t>973042R.1</t>
  </si>
  <si>
    <t>-286121194</t>
  </si>
  <si>
    <t>2085698754</t>
  </si>
  <si>
    <t>632885017</t>
  </si>
  <si>
    <t>21-M_15</t>
  </si>
  <si>
    <t>Rozvodnica 5RBx</t>
  </si>
  <si>
    <t>35703R.14</t>
  </si>
  <si>
    <t>Rozvádzač pre nástennú montáž, nepriehľadné dvere, otváranie hore, počet radov 2, počet modulov v rade 20, krytie IP40, PE+N, farba biela, materiál : plast</t>
  </si>
  <si>
    <t>-1717764422</t>
  </si>
  <si>
    <t>3571400-R10.2</t>
  </si>
  <si>
    <t>Vypínač In 32 A, Ue AC 230 V, 1-pól alebo ekvivalentný</t>
  </si>
  <si>
    <t>1369994643</t>
  </si>
  <si>
    <t>-1535852703</t>
  </si>
  <si>
    <t>358220022456_REK.3</t>
  </si>
  <si>
    <t>-1663827786</t>
  </si>
  <si>
    <t>358230015740_REK.4</t>
  </si>
  <si>
    <t>1346821811</t>
  </si>
  <si>
    <t>-367437453</t>
  </si>
  <si>
    <t>-1882195269</t>
  </si>
  <si>
    <t>3,5823E11.2</t>
  </si>
  <si>
    <t>-1442542819</t>
  </si>
  <si>
    <t>1186951672</t>
  </si>
  <si>
    <t>3456100-R.9</t>
  </si>
  <si>
    <t>-1900234359</t>
  </si>
  <si>
    <t>9990000000.14</t>
  </si>
  <si>
    <t>-293226035</t>
  </si>
  <si>
    <t>-942172620</t>
  </si>
  <si>
    <t>210190001.S.1</t>
  </si>
  <si>
    <t>-1312021841</t>
  </si>
  <si>
    <t>780984563</t>
  </si>
  <si>
    <t>21-M_16</t>
  </si>
  <si>
    <t>Rozvodnica RVO</t>
  </si>
  <si>
    <t>35703R.15</t>
  </si>
  <si>
    <t>Rozvádzač plastový pilierový HASMA so zemným dielom IP44/20 alebo ekvivalentný</t>
  </si>
  <si>
    <t>1472824069</t>
  </si>
  <si>
    <t>-231985860</t>
  </si>
  <si>
    <t>-298881258</t>
  </si>
  <si>
    <t>1272331976</t>
  </si>
  <si>
    <t>-19728148</t>
  </si>
  <si>
    <t>M198</t>
  </si>
  <si>
    <t>Istič 10kA  10 0B/3 alebo ekvivalentný</t>
  </si>
  <si>
    <t>1566895792</t>
  </si>
  <si>
    <t>358220022460.1</t>
  </si>
  <si>
    <t>-403288298</t>
  </si>
  <si>
    <t>358220064404</t>
  </si>
  <si>
    <t>Stýkač: 1-pólový inštalačný alebo ekvivalentný</t>
  </si>
  <si>
    <t>-6479574</t>
  </si>
  <si>
    <t>1422830511</t>
  </si>
  <si>
    <t>3456100-R.10</t>
  </si>
  <si>
    <t>-17212993</t>
  </si>
  <si>
    <t>9990000000.15</t>
  </si>
  <si>
    <t>-404356409</t>
  </si>
  <si>
    <t>-466407497</t>
  </si>
  <si>
    <t>210193098.R</t>
  </si>
  <si>
    <t>Rozvádzače verejného osvetlenia RVO</t>
  </si>
  <si>
    <t>-648750604</t>
  </si>
  <si>
    <t>1914163712</t>
  </si>
  <si>
    <t>21-M_17</t>
  </si>
  <si>
    <t>Rozvodnica RKV1</t>
  </si>
  <si>
    <t>35703R.16</t>
  </si>
  <si>
    <t>Radová rozvádzačová skriňa krytie IP40, jednokrídlové dvere, V x Š x H 2000 x 800 x 600, vrátane príslušenstva alebo ekvivalentný</t>
  </si>
  <si>
    <t>-1960970465</t>
  </si>
  <si>
    <t>210797707</t>
  </si>
  <si>
    <t>3571400-R10.3</t>
  </si>
  <si>
    <t>Vypínač In 63 A, Ue AC 250/440 V, 3-pól alebo ekvivalentný</t>
  </si>
  <si>
    <t>-1754661398</t>
  </si>
  <si>
    <t>263943264</t>
  </si>
  <si>
    <t>358220022469..2</t>
  </si>
  <si>
    <t>1340634749</t>
  </si>
  <si>
    <t>358220022469.2</t>
  </si>
  <si>
    <t>-1209983733</t>
  </si>
  <si>
    <t>358220022456.2</t>
  </si>
  <si>
    <t>-182898538</t>
  </si>
  <si>
    <t>1593534634</t>
  </si>
  <si>
    <t>1076287472</t>
  </si>
  <si>
    <t>358220022460.2</t>
  </si>
  <si>
    <t>1313363646</t>
  </si>
  <si>
    <t>358220064428</t>
  </si>
  <si>
    <t>Istič 10kA  16,0B/3 alebo ekvivalentný</t>
  </si>
  <si>
    <t>-618079348</t>
  </si>
  <si>
    <t>358220022475.</t>
  </si>
  <si>
    <t>Istič 10kA  16,0C/1 alebo ekvivalentný</t>
  </si>
  <si>
    <t>532146923</t>
  </si>
  <si>
    <t>907915651</t>
  </si>
  <si>
    <t>358220022430.1</t>
  </si>
  <si>
    <t>-1520976000</t>
  </si>
  <si>
    <t>358220064410</t>
  </si>
  <si>
    <t>Istič 10kA  20,0B/3 alebo ekvivalentný</t>
  </si>
  <si>
    <t>-951450070</t>
  </si>
  <si>
    <t>-1251126924</t>
  </si>
  <si>
    <t>358220022476.1</t>
  </si>
  <si>
    <t>Istič 10kA  20,0C/3 alebo ekvivalentný</t>
  </si>
  <si>
    <t>1503232168</t>
  </si>
  <si>
    <t>387586368</t>
  </si>
  <si>
    <t>358220022479.R</t>
  </si>
  <si>
    <t>Istič 10kA  40 C/3 alebo ekvivalentný</t>
  </si>
  <si>
    <t>-1865663711</t>
  </si>
  <si>
    <t>358220064438</t>
  </si>
  <si>
    <t>Istič 10kA  50 C/3 alebo ekvivalentný</t>
  </si>
  <si>
    <t>-987320449</t>
  </si>
  <si>
    <t>1375068374</t>
  </si>
  <si>
    <t>374410002500..2</t>
  </si>
  <si>
    <t>1477564789</t>
  </si>
  <si>
    <t>374310007200</t>
  </si>
  <si>
    <t>Dvojstupňová oneskorovacia jednotka, čas 0,1s-10 dní, výstup 2x16A prepínací - SJR-2/UNI alebo ekvivalentný</t>
  </si>
  <si>
    <t>-1762198932</t>
  </si>
  <si>
    <t>-1238546237</t>
  </si>
  <si>
    <t>374310017900</t>
  </si>
  <si>
    <t>Kontrolné prúdové relé - PRI-51 alebo ekvivalentný</t>
  </si>
  <si>
    <t>-1856901226</t>
  </si>
  <si>
    <t>358230030730.3</t>
  </si>
  <si>
    <t>1444860317</t>
  </si>
  <si>
    <t>144150027</t>
  </si>
  <si>
    <t>3456100-R.11</t>
  </si>
  <si>
    <t>-1097066535</t>
  </si>
  <si>
    <t>9990000000.16</t>
  </si>
  <si>
    <t>1507196314</t>
  </si>
  <si>
    <t>1603694927</t>
  </si>
  <si>
    <t>210190002.S</t>
  </si>
  <si>
    <t>Montáž rozvádzača nedeliteľného do váhy 500 kg</t>
  </si>
  <si>
    <t>1979339482</t>
  </si>
  <si>
    <t>-503806267</t>
  </si>
  <si>
    <t>Hodinové zúčtovacie sadzby</t>
  </si>
  <si>
    <t>HZS000113.4</t>
  </si>
  <si>
    <t>Projekt skutočného vyhotovenia,cena po doručení realizačnej dokumentácie</t>
  </si>
  <si>
    <t>214864952</t>
  </si>
  <si>
    <t>HZS000114</t>
  </si>
  <si>
    <t>Revízia zariadenia</t>
  </si>
  <si>
    <t>-111395463</t>
  </si>
  <si>
    <t>94494R</t>
  </si>
  <si>
    <t>Plošina</t>
  </si>
  <si>
    <t>-140157400</t>
  </si>
  <si>
    <t>ost</t>
  </si>
  <si>
    <t>Ostatné</t>
  </si>
  <si>
    <t>9990000000.17</t>
  </si>
  <si>
    <t>Podružný materiál</t>
  </si>
  <si>
    <t>-259173803</t>
  </si>
  <si>
    <t>SO22_SO34e - Inštitút vzdelávania zboru väzenskej a justičnej stráže -ochrana pred bleskom</t>
  </si>
  <si>
    <t>354410058800.S</t>
  </si>
  <si>
    <t>Hro.uzemňovacia páska FeZn 30x4mm, balenie 52m alebo ekvivalentný</t>
  </si>
  <si>
    <t>1375543068</t>
  </si>
  <si>
    <t>354410054800.S.2</t>
  </si>
  <si>
    <t>Hromozvodový drôt FeZn d10mm, 78mm2, balenie 81m alebo ekvivalentný</t>
  </si>
  <si>
    <t>270749338</t>
  </si>
  <si>
    <t>354410064200.S</t>
  </si>
  <si>
    <t>Hromozvodový drôt AlMgSi d8mm, 50mm2, 0,14kg/m, 148m, polotvrdý alebo ekvivalentný</t>
  </si>
  <si>
    <t>-1190846578</t>
  </si>
  <si>
    <t>345710002400.</t>
  </si>
  <si>
    <t>Rúrka PVC samozhášavá D=40mm, (Dvn=35,4mm) pancierová s hrdlom pre stredné mech.zaťaženie alebo ekvivalentný</t>
  </si>
  <si>
    <t>-1208545301</t>
  </si>
  <si>
    <t>3457100-R402</t>
  </si>
  <si>
    <t>Príchytka, klip PVC-U,  D=40mm, montáž dvoma skrutkami D4mm, sveto šedá alebo ekvivalentný</t>
  </si>
  <si>
    <t>-1988420732</t>
  </si>
  <si>
    <t>35441000-R34</t>
  </si>
  <si>
    <t>Hro.svorka násuvná D7-10, 2 skrutky s príložkou, Al alebo ekvivalentný</t>
  </si>
  <si>
    <t>-630014287</t>
  </si>
  <si>
    <t>0-R25</t>
  </si>
  <si>
    <t>Hro.držiak, pre upevnenie držiaku a tyče, pevné uloženie tyče, určené pre pevný kameň a betón, D tyče 16mm, FeZn alebo ekvivalentný</t>
  </si>
  <si>
    <t>1493415351</t>
  </si>
  <si>
    <t>35441000-R45</t>
  </si>
  <si>
    <t>Hro.skušobná svorka/objímka, rozsah svorky 7-10/16mm, odliatok Zn alebo ekvivalentný</t>
  </si>
  <si>
    <t>2071779556</t>
  </si>
  <si>
    <t>35441000-R48</t>
  </si>
  <si>
    <t>Hro.označovací štítok pre priemer 7-10 mm pásik 30 mm, Al alebo ekvivalentný</t>
  </si>
  <si>
    <t>1374872770</t>
  </si>
  <si>
    <t>35441000-R30</t>
  </si>
  <si>
    <t>Hro.svorka spojovacia pre krížové spojenie, rozsah drot/pásikoceľ 6-20/30 x 3 - 4mm, pásik/pásik 30 x 3 - 4/30 x3 - 4mm alebo ekvivalentný</t>
  </si>
  <si>
    <t>1331461885</t>
  </si>
  <si>
    <t>35441000-R31</t>
  </si>
  <si>
    <t>Hro.svorka krížová svorka so stredovou doštičkou kruhový vodič Rd 7-10 pásovina FI 30-40 nerez V4A alebo ekvivalentný</t>
  </si>
  <si>
    <t>-1542779075</t>
  </si>
  <si>
    <t>35441000-R25</t>
  </si>
  <si>
    <t>Hro.strešný držiak pre ukladanie vedenia na strechy, dištančníá tyč z umelej hmoty, vyztuženej sklenenými vláknami (GFK) Ø 10 mm, s UV odolnosťou, farbaa svetlo šedá, koeficient materiálu km= 0,7, provedenie s betonovou záťažou a podložkou, pre kruhové vo</t>
  </si>
  <si>
    <t>-2131013180</t>
  </si>
  <si>
    <t>35441000-R25.1</t>
  </si>
  <si>
    <t>Podpera vedenia pre ploché strechy PV alebo ekvivalentný</t>
  </si>
  <si>
    <t>-719605671</t>
  </si>
  <si>
    <t>35441000-R37</t>
  </si>
  <si>
    <t>Hro.pripojovacia svorka pre vodič D6-10mm, rozsah 18-35mm, pre oceľové nosníky, pre pripojenie oceľových konštrukcií, oceľ alebo ekvivalentný</t>
  </si>
  <si>
    <t>-85988255</t>
  </si>
  <si>
    <t>35441000-R39</t>
  </si>
  <si>
    <t>Hro.viacúčelová svorka pre univerzálne použitie ako krížová, "T" alebo paralelná svorka pre kruhové vodiče 8-10mm, nerez.oceľ V2A alebo ekvivalentný</t>
  </si>
  <si>
    <t>-576847065</t>
  </si>
  <si>
    <t>35441000-R40</t>
  </si>
  <si>
    <t>Hro.svorka krížová NIRO 200kA Rd8-10 alebo ekvivalentný</t>
  </si>
  <si>
    <t>1486602906</t>
  </si>
  <si>
    <t>35441000-R105</t>
  </si>
  <si>
    <t>Zachytávací bleskozvodný stožiar s trojramenným stojanom, výška 4,5 m,súčasťou je pripojovacia svorka 8-10mm, Al alebo ekvivalentný</t>
  </si>
  <si>
    <t>1862579617</t>
  </si>
  <si>
    <t>35441000-R10201</t>
  </si>
  <si>
    <t>Betónový podstavec D337mm, hmotnosť 17kg, vrátane klinu (držiaku zachyt.tyče) alebo ekvivalentný</t>
  </si>
  <si>
    <t>1728974793</t>
  </si>
  <si>
    <t>35441000-R1020</t>
  </si>
  <si>
    <t>Podložka plastová k betónovému podstavcu D337 alebo ekvivalentný</t>
  </si>
  <si>
    <t>-529061947</t>
  </si>
  <si>
    <t>35441000-R106</t>
  </si>
  <si>
    <t>Zachytávací bleskozvodný stožiar 4,2m komplet alebo ekvivalentný</t>
  </si>
  <si>
    <t>1198147914</t>
  </si>
  <si>
    <t>210220020.S</t>
  </si>
  <si>
    <t>Uzemňovacie vedenie v zemi FeZn vrátane izolácie spojov</t>
  </si>
  <si>
    <t>-1091956733</t>
  </si>
  <si>
    <t>210220001.S</t>
  </si>
  <si>
    <t>Uzemňovacie vedenie na povrchu FeZn drôt zvodový Ø 8-10</t>
  </si>
  <si>
    <t>-1395401997</t>
  </si>
  <si>
    <t>210220800.S</t>
  </si>
  <si>
    <t>Uzemňovacie vedenie na povrchu  AlMgSi  Ø 8-10</t>
  </si>
  <si>
    <t>433150160</t>
  </si>
  <si>
    <t>210220245.S</t>
  </si>
  <si>
    <t>Svorka FeZn pripojovacia SP</t>
  </si>
  <si>
    <t>-1948414874</t>
  </si>
  <si>
    <t>210220247.S</t>
  </si>
  <si>
    <t>Svorka FeZn skúšobná SZ</t>
  </si>
  <si>
    <t>1699138435</t>
  </si>
  <si>
    <t>210220241.S</t>
  </si>
  <si>
    <t>Svorka FeZn krížová SK a diagonálna krížová DKS</t>
  </si>
  <si>
    <t>-181460330</t>
  </si>
  <si>
    <t>210010169.S</t>
  </si>
  <si>
    <t>Rúrka tuhá elektroinštalačná z HDPE, D 40 uložená pevne</t>
  </si>
  <si>
    <t>-1718427902</t>
  </si>
  <si>
    <t>210220050.S</t>
  </si>
  <si>
    <t>Označenie zvodov číselnými štítkami</t>
  </si>
  <si>
    <t>1744365169</t>
  </si>
  <si>
    <t>210220105.S</t>
  </si>
  <si>
    <t>Podpery vedenia FeZn do muriva PV 01h a PV01-03</t>
  </si>
  <si>
    <t>-1724592231</t>
  </si>
  <si>
    <t>2102201-R</t>
  </si>
  <si>
    <t>Podpery, strešný držiak na plochú strechu</t>
  </si>
  <si>
    <t>-778203695</t>
  </si>
  <si>
    <t>210221051.S</t>
  </si>
  <si>
    <t>Trojnožka na rovnú strechu</t>
  </si>
  <si>
    <t>-1995729217</t>
  </si>
  <si>
    <t>210221050.S</t>
  </si>
  <si>
    <t>Podstavec betónový na uchytenie</t>
  </si>
  <si>
    <t>1715599242</t>
  </si>
  <si>
    <t>2102909-R7516</t>
  </si>
  <si>
    <t>Priechod pri hrúbke steny do 75 cm v murive do D 16 mm</t>
  </si>
  <si>
    <t>1934854141</t>
  </si>
  <si>
    <t>210292011.S</t>
  </si>
  <si>
    <t>Zmeranie zemného odporu s demontážou, premeraním a opätovným zmontovaním svorky</t>
  </si>
  <si>
    <t>466021499</t>
  </si>
  <si>
    <t>460200164.S</t>
  </si>
  <si>
    <t>Hĺbenie káblovej ryhy ručne 35 cm širokej a 80 cm hlbokej, v zemine triedy 4</t>
  </si>
  <si>
    <t>164195473</t>
  </si>
  <si>
    <t>460560164.S</t>
  </si>
  <si>
    <t>Ručný zásyp nezap. káblovej ryhy bez zhutn. zeminy, 35 cm širokej, 80 cm hlbokej v zemine tr. 4</t>
  </si>
  <si>
    <t>770762309</t>
  </si>
  <si>
    <t>460420022.S.1</t>
  </si>
  <si>
    <t>Zriadenie, rekonšt. káblového lôžka z piesku bez zakrytia, v ryhe šír. do 65 cm, hrúbky vrstvy 10 cm</t>
  </si>
  <si>
    <t>-1999441443</t>
  </si>
  <si>
    <t>460620014.S.1</t>
  </si>
  <si>
    <t>Proviz. úprava terénu v zemine tr. 4, aby nerovnosti terénu neboli väčšie ako 2 cm od vodor.hladiny</t>
  </si>
  <si>
    <t>-333457761</t>
  </si>
  <si>
    <t>HZS000113.5</t>
  </si>
  <si>
    <t>Vytýčenie existujúcich inžinierskych sietí, geodetické vytýčenie trasy vedenia</t>
  </si>
  <si>
    <t>-1030515794</t>
  </si>
  <si>
    <t>460-2</t>
  </si>
  <si>
    <t>Porealizačné geodetické zameranie</t>
  </si>
  <si>
    <t>km</t>
  </si>
  <si>
    <t>-1473015267</t>
  </si>
  <si>
    <t>HZS000113.6</t>
  </si>
  <si>
    <t>-30202488</t>
  </si>
  <si>
    <t>-1681410414</t>
  </si>
  <si>
    <t>1473011418</t>
  </si>
  <si>
    <t>9990000000.18</t>
  </si>
  <si>
    <t>-1342973288</t>
  </si>
  <si>
    <t>SO22_SO34f - Inštitút vzdelávania zboru väzenskej a justičnej stráže - SLP</t>
  </si>
  <si>
    <t xml:space="preserve">    22-M - Montáže oznamovacích a zabezpečovacích zariadení</t>
  </si>
  <si>
    <t xml:space="preserve">      22-M_01 - Switch, Acces point, rozbočovač_x000D_
</t>
  </si>
  <si>
    <t xml:space="preserve">      22-M_02 - STA</t>
  </si>
  <si>
    <t xml:space="preserve">      22-M_03 - Krabica MX-ANT1</t>
  </si>
  <si>
    <t xml:space="preserve">      22-M_04 - Rozvádzač RD22.1</t>
  </si>
  <si>
    <t xml:space="preserve">        22-M_04a - 48 port PoE switch</t>
  </si>
  <si>
    <t xml:space="preserve">        22-M_04b - 48 port switch</t>
  </si>
  <si>
    <t xml:space="preserve">      22-M_05 - Rozvádzač RO32.01 - doplnenie</t>
  </si>
  <si>
    <t xml:space="preserve">      22-M_06 - Rozvádzač RD34.1</t>
  </si>
  <si>
    <t xml:space="preserve">        22-M_06a - 48 port PoE switch</t>
  </si>
  <si>
    <t xml:space="preserve">        22-M_06b - 48 port switch</t>
  </si>
  <si>
    <t xml:space="preserve">      22-M_07 - Rozvádzač RD34.2</t>
  </si>
  <si>
    <t xml:space="preserve">        22-M_07a - 48 port PoE switch</t>
  </si>
  <si>
    <t xml:space="preserve">        22-M_07b - 48 port switch</t>
  </si>
  <si>
    <t xml:space="preserve">      22-M_08 - Rozvádzač RD34.3 a RD34.4</t>
  </si>
  <si>
    <t xml:space="preserve">        22-M_08a - 48 port PoE switch</t>
  </si>
  <si>
    <t xml:space="preserve">        22-M_08b - 48 port switch</t>
  </si>
  <si>
    <t xml:space="preserve">      22-M_09 - Inštal. prístr.do sádrokartónu (1x HDMI, biela farba)</t>
  </si>
  <si>
    <t xml:space="preserve">      22-M_10 - Inštal. prístr.do sádrokartónu (1x TV zás. + 2x datová zás.cat. 6A, biela farba)</t>
  </si>
  <si>
    <t xml:space="preserve">      22-M_11 - Inštal. prístr.do sádrokartónu (2x datová zás.cat. 6A, biela farba)</t>
  </si>
  <si>
    <t xml:space="preserve">      22-M_12 - Inštalácia prístrojov do steny pod povrch (datová zásuvka 2x cat.6a, biela farba)</t>
  </si>
  <si>
    <t xml:space="preserve">      22-M_13 - Podlah.krabica, montáž do betón.podlahy (2x RJ 45 cat.6A, farba biela)</t>
  </si>
  <si>
    <t xml:space="preserve">      22-M_14 - Podlah.krabica, montáž do betón.podlahy (4x RJ 45 cat.6A, farba biela)</t>
  </si>
  <si>
    <t xml:space="preserve">      22-M_15 - Podlah.krabica, montáž do betón.podlahy (2x RJ 45 cat.6A + 1x HDMI, farba biela)</t>
  </si>
  <si>
    <t xml:space="preserve">      22-M_16 - Podlah.krabica, montáž do betón.podlahy (2x RJ 45 cat.6A + 1x TV zás.)</t>
  </si>
  <si>
    <t xml:space="preserve">      22-M_17 - Inštal. prístr.na povrch (2x datová zás.cat. 6A, biela farba)</t>
  </si>
  <si>
    <t xml:space="preserve">      22-M_18 - Železobétónová šachta</t>
  </si>
  <si>
    <t xml:space="preserve">      22-M_19 - Káble a káblové trasy</t>
  </si>
  <si>
    <t>22-M</t>
  </si>
  <si>
    <t>Montáže oznamovacích a zabezpečovacích zariadení</t>
  </si>
  <si>
    <t>22-M_01</t>
  </si>
  <si>
    <t xml:space="preserve">Switch, Acces point, rozbočovač_x000D_
</t>
  </si>
  <si>
    <t>3831300-R15</t>
  </si>
  <si>
    <t>Cisco Catalyst 9115AX Series alebo ekvivalentný</t>
  </si>
  <si>
    <t>140523577</t>
  </si>
  <si>
    <t>3831300-R11</t>
  </si>
  <si>
    <t>SOLN SUPP NCD Cisco Catalyst 9115AX Series alebo ekvivalentný</t>
  </si>
  <si>
    <t>-815205556</t>
  </si>
  <si>
    <t>M199</t>
  </si>
  <si>
    <t>V zostave Acces pointa je započítaná cena položky : Capwap software for Catalyst 9115AX alebo ekvivalentný</t>
  </si>
  <si>
    <t>-1857296989</t>
  </si>
  <si>
    <t>M200</t>
  </si>
  <si>
    <t>V zostave Acces pointa je započítaná cena položky : 802.11 AP Universal Mounting Bracket alebo ekvivalentný</t>
  </si>
  <si>
    <t>1865842581</t>
  </si>
  <si>
    <t>M201</t>
  </si>
  <si>
    <t>V zostave Acces pointa je započítaná cena položky : Wireless Cisco DNA  On-Prem Essentials, 9115 Tracking alebo ekvivalentný</t>
  </si>
  <si>
    <t>737992936</t>
  </si>
  <si>
    <t>M202</t>
  </si>
  <si>
    <t>V zostave Acces pointa je započítaná cena položky : C9115AX Cisco DNA On-Prem Essential,3Y Term,Trk Lic alebo ekvivalentný</t>
  </si>
  <si>
    <t>-311071648</t>
  </si>
  <si>
    <t>M203</t>
  </si>
  <si>
    <t>V zostave Acces pointa je započítaná cena položky : Wireless Cisco DNA On-Prem Essential, Term Lic alebo ekvivalentný</t>
  </si>
  <si>
    <t>-617349998</t>
  </si>
  <si>
    <t>3831300-R111</t>
  </si>
  <si>
    <t>SOLN SUPP SW SUBAironet CISCO DNA Es alebo ekvivalentný</t>
  </si>
  <si>
    <t>911148896</t>
  </si>
  <si>
    <t>3831300-R3</t>
  </si>
  <si>
    <t>Wireless Cisco DNA On-Prem Essential, 3Y Term Lic alebo ekvivalentný</t>
  </si>
  <si>
    <t>1781598456</t>
  </si>
  <si>
    <t>M204</t>
  </si>
  <si>
    <t>V zostave Acces pointa je započítaná cena položky : Wireless Cisco DNA On-Prem Essential, Term, Tracker Lic alebo ekvivalentný</t>
  </si>
  <si>
    <t>-168807729</t>
  </si>
  <si>
    <t>M205</t>
  </si>
  <si>
    <t>V zostave Acces pointa je započítaná cena položky : Wireless Cisco DNA On-Prem Essential, 3Y Term, Tracker Lic alebo ekvivalentný</t>
  </si>
  <si>
    <t>-926756919</t>
  </si>
  <si>
    <t>M206</t>
  </si>
  <si>
    <t>V zostave Acces pointa je započítaná cena položky : Wireless DNA Perpetual Network Stack - Essentials alebo ekvivalentný</t>
  </si>
  <si>
    <t>1821397331</t>
  </si>
  <si>
    <t>M207</t>
  </si>
  <si>
    <t>V zostave Acces pointa je započítaná cena položky : Network Plug-n-Play Connect for zero-touch device deployment alebo ekvivalentný</t>
  </si>
  <si>
    <t>111614587</t>
  </si>
  <si>
    <t>220320-RAP</t>
  </si>
  <si>
    <t>Montáž Acces point</t>
  </si>
  <si>
    <t>-967784955</t>
  </si>
  <si>
    <t>3831300-R514</t>
  </si>
  <si>
    <t>Rozbočovač female konektory: 5× HDMI (HDMI 2.0), 1-4 porty, 4K × 2K/60Hz, FULL HD 1080p, 3D, HDR alebo ekvivalentný</t>
  </si>
  <si>
    <t>242337142</t>
  </si>
  <si>
    <t>3831300-R31</t>
  </si>
  <si>
    <t>Switch – HDMI, 3 vstupy, 1 výstup, HDMI 1.4, optický výstup, rozlíšenie: 4K 30Hz, diaľkový ovládač, PiP alebo ekvivalentný</t>
  </si>
  <si>
    <t>1454524468</t>
  </si>
  <si>
    <t>22-M_02</t>
  </si>
  <si>
    <t>3842500-R01</t>
  </si>
  <si>
    <t>PXU 848C, 8xDVB-S2/T2/C do 8xDVB-C/T, 4x CI, MUX kompaktná univerzálna skupinová hlavná stanica alebo ekvivalentný</t>
  </si>
  <si>
    <t>-1514209342</t>
  </si>
  <si>
    <t>3842500-R02</t>
  </si>
  <si>
    <t>Neotion Conax Pro, pre 8 programov alebo ekvivalentný</t>
  </si>
  <si>
    <t>890874818</t>
  </si>
  <si>
    <t>3842500-R03</t>
  </si>
  <si>
    <t>Karta Antik alebo ekvivalentný</t>
  </si>
  <si>
    <t>-1752592095</t>
  </si>
  <si>
    <t>3842500-R04</t>
  </si>
  <si>
    <t>Parabola 110cm + LNB uni quattro + montážny materiál</t>
  </si>
  <si>
    <t>1933698</t>
  </si>
  <si>
    <t>3842500-R05</t>
  </si>
  <si>
    <t>DVB-T anténa s konzolou</t>
  </si>
  <si>
    <t>-1644842755</t>
  </si>
  <si>
    <t>3842500-R06</t>
  </si>
  <si>
    <t>montážny materiál - konektory, káble, rozbočovače v RD34.3 a RD34.4, zosilňovače 2ks RD34.3 a RD34.4, prepojky, redukcie,...</t>
  </si>
  <si>
    <t>904117266</t>
  </si>
  <si>
    <t>3842500-R07</t>
  </si>
  <si>
    <t>OPT TX 13, vysielač 1310nm, 13dBm alebo ekvivalentný</t>
  </si>
  <si>
    <t>93148302</t>
  </si>
  <si>
    <t>3842500-R08</t>
  </si>
  <si>
    <t>ON1000, optický prijímač alebo ekvivalentný</t>
  </si>
  <si>
    <t>1806362587</t>
  </si>
  <si>
    <t>220733-Rss</t>
  </si>
  <si>
    <t>Montáž skupinovej stanice</t>
  </si>
  <si>
    <t>-959163418</t>
  </si>
  <si>
    <t>220733001.S</t>
  </si>
  <si>
    <t>Montáž a zapojenie paraboly</t>
  </si>
  <si>
    <t>725980761</t>
  </si>
  <si>
    <t>220733010.S</t>
  </si>
  <si>
    <t>Montáž pridavného držiaka snímača na parabolu</t>
  </si>
  <si>
    <t>-1397296242</t>
  </si>
  <si>
    <t>220733011.S</t>
  </si>
  <si>
    <t>Montáž a zapojenie snímača na držiak</t>
  </si>
  <si>
    <t>1539174806</t>
  </si>
  <si>
    <t>220733-Rk</t>
  </si>
  <si>
    <t>Montáž konzoly</t>
  </si>
  <si>
    <t>-1024276955</t>
  </si>
  <si>
    <t>220733-Ropt</t>
  </si>
  <si>
    <t>Montáž vysielača, prijímača</t>
  </si>
  <si>
    <t>1497393798</t>
  </si>
  <si>
    <t>3842500-R09</t>
  </si>
  <si>
    <t>Nastavenie paraboly, meranie signálov, príprava a inštalácia kabeláže podľa aktuálnej situácie, prepojenie so skupinovou stanicou</t>
  </si>
  <si>
    <t>-132097587</t>
  </si>
  <si>
    <t>3842500-R10</t>
  </si>
  <si>
    <t>Montáž, oživenie, skupinovej stanice, konfigurácia a  nastavenie TV programov, NIT tabuľky, IP adresy streamov</t>
  </si>
  <si>
    <t>-836686509</t>
  </si>
  <si>
    <t>3831800-R19</t>
  </si>
  <si>
    <t>Montážny držiak 19˝ s lištou DIN  pre 22TE, výška.3U  (energobox) alebo ekvivalentný</t>
  </si>
  <si>
    <t>885413223</t>
  </si>
  <si>
    <t>3582400-R090s</t>
  </si>
  <si>
    <t>Prepäťová ochrana ST2+3 pre koaxiálne káble s konektormi F 75Ohm, najvyššie trvalé prevádzkové napätie 29,1VDC, menovitý výbojový prúd (8/20 μs) 1,5kA, menovitý zaťažovací prúd při 25 °C  4A, frekvenčný rozsah 2 150MHz alebo ekvivalentný</t>
  </si>
  <si>
    <t>-364617258</t>
  </si>
  <si>
    <t>HZS000113.7</t>
  </si>
  <si>
    <t>Kompletácia STA</t>
  </si>
  <si>
    <t>-1215916059</t>
  </si>
  <si>
    <t>22-M_03</t>
  </si>
  <si>
    <t>Krabica MX-ANT1</t>
  </si>
  <si>
    <t>2029577678</t>
  </si>
  <si>
    <t>964311594</t>
  </si>
  <si>
    <t>-1505458845</t>
  </si>
  <si>
    <t>-1565184258</t>
  </si>
  <si>
    <t>3582400-R090</t>
  </si>
  <si>
    <t>Prepäťová ochrana ST1 pre koaxiálne káble s konektormi F 75Ohm, najvyššie trvalé prevádzkové napätie 70VDC, menovitý výbojový prúd (8/20 μs) 10kA,  impulzný výbojový prúd (10/350 μs) 2,50kA, menovitý zaťažovací prúd při 25 °C  4A, frekvenčný rozsah 2 150M</t>
  </si>
  <si>
    <t>-2122763698</t>
  </si>
  <si>
    <t>-1073867829</t>
  </si>
  <si>
    <t>9990000000.19</t>
  </si>
  <si>
    <t>1810163468</t>
  </si>
  <si>
    <t>21019005R.3</t>
  </si>
  <si>
    <t>-514932869</t>
  </si>
  <si>
    <t>210190001.S.2</t>
  </si>
  <si>
    <t>-1140108481</t>
  </si>
  <si>
    <t>220111865.S</t>
  </si>
  <si>
    <t>1210807147</t>
  </si>
  <si>
    <t>22-M_04</t>
  </si>
  <si>
    <t>Rozvádzač RD22.1</t>
  </si>
  <si>
    <t>38318000-R103</t>
  </si>
  <si>
    <t>Server. rozvádzac 45U 800x1000,1500 kg, 2×perfor.dvere, IP30 2 perforované dvere alebo ekvivalentný</t>
  </si>
  <si>
    <t>-1539543666</t>
  </si>
  <si>
    <t>38318000-R210</t>
  </si>
  <si>
    <t>Bocný panel (pár) podstavca pre rozvádzac DSS, hl.1000mm alebo ekvivalentný</t>
  </si>
  <si>
    <t>-1148885091</t>
  </si>
  <si>
    <t>38318000-R283</t>
  </si>
  <si>
    <t>Pred./zad.panel podstavca,perf.+protiprachový filter,š.800mm pre stojanový rozvádzac, RAL7035 alebo ekvivalentný</t>
  </si>
  <si>
    <t>285403902</t>
  </si>
  <si>
    <t>38318000-R36</t>
  </si>
  <si>
    <t>19" osvetl.jednotka LED, magnet., skrutka alebo 19" montáž,  7,9W, 220-240VAC alebo ekvivalentný</t>
  </si>
  <si>
    <t>-1938277063</t>
  </si>
  <si>
    <t>383180014600.S</t>
  </si>
  <si>
    <t>Horná/spodná ventil.jednotka, 6x ventilátor, termostat, 8U alebo ekvivalentný</t>
  </si>
  <si>
    <t>1802539256</t>
  </si>
  <si>
    <t>3582400-R4230</t>
  </si>
  <si>
    <t>Zvod B+C 4p, štvorpólový  230VAC, menovitý výb.prúd(8/20us) 30kA, max.prúd(8/20us) 60kA,  impulzný výbojový prúd (10/350 μs) 25,00kA, impulzný výbojový prúd (10/350 μs) 25,00kA, optická signalizácia poruchy, diaľková sign.poruchy bezpotenciálovým prepínac</t>
  </si>
  <si>
    <t>-361683066</t>
  </si>
  <si>
    <t>3582400-R708</t>
  </si>
  <si>
    <t>Prepäťová dvojstupňová ochrana pre vysokorýchlostné siete so všeobecnou štruktúrovanou kabelážou, ETHERNET A POE - DO 19" RACK,  SPD ST 1+2+3,  najvyššie trvalé prevádzkové napätie žila-žila 60VDC, menovitý zaťažovací prúd na žilu pri 25 °C 0,5A, celkový</t>
  </si>
  <si>
    <t>222655316</t>
  </si>
  <si>
    <t>3582400-R418</t>
  </si>
  <si>
    <t>Prepäťová dvojstupňová ochrana Ethernet v kombinácii so špeciálnou ochranou PoE,  do 19" RACK,  SPD ST 1+2+3,  najvyššie trvalé prevádzkové napätie žila-žila 8,5VDC, menovitý zaťažovací prúd na žilu pri 25 °C 0,5A, celkový výbojový prúd (10/350 µs) žily-P</t>
  </si>
  <si>
    <t>-1225542171</t>
  </si>
  <si>
    <t>3582400-R4180</t>
  </si>
  <si>
    <t>Krycí panel prázdneho modulu, záslepka neobsadeného modulu boxu  alebo ekvivalentný</t>
  </si>
  <si>
    <t>-1329597486</t>
  </si>
  <si>
    <t>3582400-R165</t>
  </si>
  <si>
    <t>Montážny box 1RU pre 16ks prepäťových ochrán  alebo ekvivalentný</t>
  </si>
  <si>
    <t>1236178169</t>
  </si>
  <si>
    <t>383180013400R5</t>
  </si>
  <si>
    <t>Zásuvka 6násobná s  prepäťovou ochranou, SPD typ3, do 19˝ rack stojanov, s odrušovacím VF filtrom, menovité napätie 230VAC, menovitý zaťažovací prúd pri 25°C  16A, menovitý výb.prúd L-N (8/20us)  3kA, IP20, 5m prívod</t>
  </si>
  <si>
    <t>469935898</t>
  </si>
  <si>
    <t>358220022452</t>
  </si>
  <si>
    <t>Istič 10kA  4,0B/1 alebo ekvivalentný</t>
  </si>
  <si>
    <t>-1678987644</t>
  </si>
  <si>
    <t>358220022471</t>
  </si>
  <si>
    <t>-1014897941</t>
  </si>
  <si>
    <t>358220022473</t>
  </si>
  <si>
    <t>-15379334</t>
  </si>
  <si>
    <t>358220022474</t>
  </si>
  <si>
    <t>2143324620</t>
  </si>
  <si>
    <t>358220022475</t>
  </si>
  <si>
    <t>-884551355</t>
  </si>
  <si>
    <t>358220022478.1</t>
  </si>
  <si>
    <t>Istič 10kA  32,0C/1 alebo ekvivalentný</t>
  </si>
  <si>
    <t>-820371834</t>
  </si>
  <si>
    <t>358220050400.S</t>
  </si>
  <si>
    <t>Istič 10kA  40,0C/3N alebo ekvivalentný</t>
  </si>
  <si>
    <t>1232755186</t>
  </si>
  <si>
    <t>358220011000.S</t>
  </si>
  <si>
    <t>Istič 10kA  25,0C/1N alebo ekvivalentný</t>
  </si>
  <si>
    <t>-353304936</t>
  </si>
  <si>
    <t>3453300-R003</t>
  </si>
  <si>
    <t>Modulárny vypínač 3P/32A alebo ekvivalentný</t>
  </si>
  <si>
    <t>-2094646444</t>
  </si>
  <si>
    <t>3453300-R009</t>
  </si>
  <si>
    <t>Konverzná sada prepínač I-0-II, umožňuje montáž dvoch trojpólových modulárnych vypínačov a prídavné póly alebo ekvivalentný</t>
  </si>
  <si>
    <t>266105130</t>
  </si>
  <si>
    <t>3745100-R6</t>
  </si>
  <si>
    <t>Zásuvka jednonásobná, 230VAC/16A, 2P+PE, prívod zdola aj zhora, IP20, montáž na DIN lištu alebo ekvivalentný</t>
  </si>
  <si>
    <t>585516569</t>
  </si>
  <si>
    <t>1194006130</t>
  </si>
  <si>
    <t>35822006-R725</t>
  </si>
  <si>
    <t>Prípojnica potenciálového vyrovnania pre vnútorné prostredie, 7x 2,5-25mm2, 2x 25-95mm2 pre plný aj lankový vodič, 1x plochý vodič 30x3,5mm, VDE alebo ekvivalentný</t>
  </si>
  <si>
    <t>1518890452</t>
  </si>
  <si>
    <t>383150020200</t>
  </si>
  <si>
    <t>Patch panel 19", výška 1U, Category 6A, 24xRJ45/s, čierny, osadený alebo ekvivalentný</t>
  </si>
  <si>
    <t>-1844141206</t>
  </si>
  <si>
    <t>383150016700</t>
  </si>
  <si>
    <t>Patch kábel STP, Category 6A, LSOH, 2m alebo ekvivalentný</t>
  </si>
  <si>
    <t>-1285803981</t>
  </si>
  <si>
    <t>383150016800</t>
  </si>
  <si>
    <t>Patch kábel STP, Category 6A, LSOH, 3m alebo ekvivalentný</t>
  </si>
  <si>
    <t>-245192880</t>
  </si>
  <si>
    <t>3831500-R249125</t>
  </si>
  <si>
    <t>19“ optická vaňa výsuvná, 12 spojok SC duplex SM 9/125 μm OS2, 24 pigtailov SC, kazeta s viečkom, 1U alebo ekvivalentný</t>
  </si>
  <si>
    <t>-369671256</t>
  </si>
  <si>
    <t>383150019400.S</t>
  </si>
  <si>
    <t>Optický prepojovacíkábel duplex SC/SC, 9/125µm OS2, LS0H-3, žltý, , dĺžka 2 m alebo ekvivalentný</t>
  </si>
  <si>
    <t>1377608067</t>
  </si>
  <si>
    <t>383150019600.S</t>
  </si>
  <si>
    <t>Optický prepojovací kábel duplex LC/SC, 9/125µm OS2, LS0H-3, žltý, 2.0m  alebo ekvivalentný</t>
  </si>
  <si>
    <t>1451409384</t>
  </si>
  <si>
    <t>383180011200</t>
  </si>
  <si>
    <t>Držiak patch káblov 19" s hĺbkou oka 73 mm, kovový, 1U alebo ekvivalentný</t>
  </si>
  <si>
    <t>1451711601</t>
  </si>
  <si>
    <t>-2103466990</t>
  </si>
  <si>
    <t>3831800-R45</t>
  </si>
  <si>
    <t>Vertikálny vyväzovací panel 45U  š=800 mm, plastový hrebeň, čierny RAL9005 alebo ekvivalentný</t>
  </si>
  <si>
    <t>2053131509</t>
  </si>
  <si>
    <t>3831800-R10</t>
  </si>
  <si>
    <t>Vertikálny vyväzovací panel 10U  š=800 mm, plastový hrebeň, čierny RAL9005 alebo ekvivalentný</t>
  </si>
  <si>
    <t>-487892519</t>
  </si>
  <si>
    <t>3450610-R2001</t>
  </si>
  <si>
    <t>WDU 2.5 SW skrutkovacia svorka, čierna alebo ekvivalentný</t>
  </si>
  <si>
    <t>-961435589</t>
  </si>
  <si>
    <t>3450610-R2008</t>
  </si>
  <si>
    <t>WDU 2.5 BL skrutkovacia svorka, modrá alebo ekvivalentný</t>
  </si>
  <si>
    <t>-1290814973</t>
  </si>
  <si>
    <t>3450610-R1000</t>
  </si>
  <si>
    <t>WPE 2.5 skrutkovacia svorka, zelenožltá alebo ekvivalentný</t>
  </si>
  <si>
    <t>-647121386</t>
  </si>
  <si>
    <t>34506R</t>
  </si>
  <si>
    <t>WDU 10 SW skrutkovacia svorka, čierna alebo ekvivalentný</t>
  </si>
  <si>
    <t>444680688</t>
  </si>
  <si>
    <t>34506R.1</t>
  </si>
  <si>
    <t>WDU 10 BL skrutkovacia svorka, modrá alebo ekvivalentný</t>
  </si>
  <si>
    <t>590462291</t>
  </si>
  <si>
    <t>34506R.2</t>
  </si>
  <si>
    <t>WPE 10 skrutkovacia svorka, zelenožltá alebo ekvivalentný</t>
  </si>
  <si>
    <t>1970970517</t>
  </si>
  <si>
    <t>9990000000.20</t>
  </si>
  <si>
    <t>Pomocný inštalačný materiál pre zostavenie rozvádzača 48 port PoE switch</t>
  </si>
  <si>
    <t>-1551751213</t>
  </si>
  <si>
    <t>22-M_04a</t>
  </si>
  <si>
    <t>48 port PoE switch</t>
  </si>
  <si>
    <t>3831300-R948P</t>
  </si>
  <si>
    <t>Catalyst 9200L 48-port PoE+, 4 x 10G, Network Essentials alebo ekvivalentný</t>
  </si>
  <si>
    <t>436155784</t>
  </si>
  <si>
    <t>3831300-R94</t>
  </si>
  <si>
    <t>SNTC-8X5XNBD Catalyst 9200L 48-port PoE+, 4 x 10G, Ne alebo ekvivalentný</t>
  </si>
  <si>
    <t>-726395759</t>
  </si>
  <si>
    <t>M208</t>
  </si>
  <si>
    <t>V zostave switcha je započítaná cena položky : C9200L Network Essentials, 48-port license alebo ekvivalentný</t>
  </si>
  <si>
    <t>1923519178</t>
  </si>
  <si>
    <t>M209</t>
  </si>
  <si>
    <t>V zostave switcha je započítaná cena položky : Europe AC Type A Power Cable alebo ekvivalentný</t>
  </si>
  <si>
    <t>1394867116</t>
  </si>
  <si>
    <t>M210</t>
  </si>
  <si>
    <t>V zostave switcha je započítaná cena položky : Config 5 Power Supply Blank alebo ekvivalentný</t>
  </si>
  <si>
    <t>-1571072831</t>
  </si>
  <si>
    <t>M211</t>
  </si>
  <si>
    <t>V zostave switcha je započítaná cena položky : C9200L Cisco DNA Essentials, 48-port Term license alebo ekvivalentný</t>
  </si>
  <si>
    <t>1807235140</t>
  </si>
  <si>
    <t>3831300-R05</t>
  </si>
  <si>
    <t>C9200L Cisco DNA Essentials, 48-port, 3 Year Term license alebo ekvivalentný</t>
  </si>
  <si>
    <t>-1194011502</t>
  </si>
  <si>
    <t>3831300-R9</t>
  </si>
  <si>
    <t>Cisco Catalyst 9200L Stack Module alebo ekvivalentný</t>
  </si>
  <si>
    <t>-1698438661</t>
  </si>
  <si>
    <t>M212</t>
  </si>
  <si>
    <t>V zostave switcha je započítaná cena položky : Catalyst 9200 Stack Module alebo ekvivalentný</t>
  </si>
  <si>
    <t>1929602456</t>
  </si>
  <si>
    <t>M213</t>
  </si>
  <si>
    <t>V zostave switcha je započítaná cena položky : 50CM Type 4 Stacking Cable alebo ekvivalentný</t>
  </si>
  <si>
    <t>-1727915941</t>
  </si>
  <si>
    <t>M214</t>
  </si>
  <si>
    <t>V zostave switcha je započítaná cena položky : Network Plug-n-Play Connect for zero-touch device deployment alebo ekvivalentný</t>
  </si>
  <si>
    <t>-1927354963</t>
  </si>
  <si>
    <t>3831300-R10</t>
  </si>
  <si>
    <t>10GBASE-LRM SFP Module alebo ekvivalentný</t>
  </si>
  <si>
    <t>-340539768</t>
  </si>
  <si>
    <t>22-M_04b</t>
  </si>
  <si>
    <t>48 port switch</t>
  </si>
  <si>
    <t>3831300-R948T</t>
  </si>
  <si>
    <t>Catalyst 9200L 48-port data, 4 x 10G ,Network Essentials alebo ekvivalentný</t>
  </si>
  <si>
    <t>-411252729</t>
  </si>
  <si>
    <t>3831300-R904</t>
  </si>
  <si>
    <t>SNTC-8X5XNBD Catalyst 9200L 48-port data, 4 x 10G ,Ne alebo ekvivalentný</t>
  </si>
  <si>
    <t>-541501336</t>
  </si>
  <si>
    <t>201604336</t>
  </si>
  <si>
    <t>-1293077932</t>
  </si>
  <si>
    <t>-1920540760</t>
  </si>
  <si>
    <t>-1746552076</t>
  </si>
  <si>
    <t>-1866517659</t>
  </si>
  <si>
    <t>-39260242</t>
  </si>
  <si>
    <t>934077941</t>
  </si>
  <si>
    <t>589547473</t>
  </si>
  <si>
    <t>-1941304404</t>
  </si>
  <si>
    <t>-1113212313</t>
  </si>
  <si>
    <t>220520-Sswc</t>
  </si>
  <si>
    <t>Inštalácia a konfigurácia switch</t>
  </si>
  <si>
    <t>-93090989</t>
  </si>
  <si>
    <t>21019005R.4</t>
  </si>
  <si>
    <t>Zostavenie rozvádzača</t>
  </si>
  <si>
    <t>-492814223</t>
  </si>
  <si>
    <t>210190005.S</t>
  </si>
  <si>
    <t>Montáž oceľoplechovej rozvodnice do váhy 200 kg</t>
  </si>
  <si>
    <t>1539447876</t>
  </si>
  <si>
    <t>-1751901407</t>
  </si>
  <si>
    <t>-1380348610</t>
  </si>
  <si>
    <t>22-M_05</t>
  </si>
  <si>
    <t>Rozvádzač RO32.01 - doplnenie</t>
  </si>
  <si>
    <t>3831300-R244</t>
  </si>
  <si>
    <t>Catalyst 9200L 24-port data, 4 x 10G ,Network Essentials alebo ekvivalentný</t>
  </si>
  <si>
    <t>2069265654</t>
  </si>
  <si>
    <t>M217</t>
  </si>
  <si>
    <t>V zostave switcha je započítaná cena položky : C9200L Network Essentials, 24-port license alebo ekvivalentný</t>
  </si>
  <si>
    <t>-1566705768</t>
  </si>
  <si>
    <t>-1436777136</t>
  </si>
  <si>
    <t>-865089795</t>
  </si>
  <si>
    <t>M218</t>
  </si>
  <si>
    <t>V zostave switcha je započítaná cena položky : Catalyst 9200 Blank Stack Module alebo ekvivalentný</t>
  </si>
  <si>
    <t>1121688587</t>
  </si>
  <si>
    <t>M219</t>
  </si>
  <si>
    <t>V zostave switcha je započítaná cena položky : C9200L Cisco DNA Essentials, 24-port Term license alebo ekvivalentný</t>
  </si>
  <si>
    <t>-1952890949</t>
  </si>
  <si>
    <t>3831300-R483</t>
  </si>
  <si>
    <t>C9200L Cisco DNA Essentials, 24-port, 3 Year Term license alebo ekvivalentný</t>
  </si>
  <si>
    <t>-506432991</t>
  </si>
  <si>
    <t>-854905909</t>
  </si>
  <si>
    <t>-261087660</t>
  </si>
  <si>
    <t>220520-Sswc.1</t>
  </si>
  <si>
    <t>1044865405</t>
  </si>
  <si>
    <t>3831500-R249125.1</t>
  </si>
  <si>
    <t>19“ optická vaňa výsuvná, 12 spojok LC duplex SM 9/125 μm OS2, 24 pigtailov LC, kazeta s viečkom, 1U alebo ekvivalentný</t>
  </si>
  <si>
    <t>-1675296354</t>
  </si>
  <si>
    <t>3831500-R2903</t>
  </si>
  <si>
    <t>Optický prepojovací kábel duplex LC/LC, 9/125µm OS2, LS0H-3, žltý, , dĺžka 3 m alebo ekvivalentný</t>
  </si>
  <si>
    <t>216430297</t>
  </si>
  <si>
    <t>21019005R.5</t>
  </si>
  <si>
    <t>Doplnenie do existujúceho rozvádzača</t>
  </si>
  <si>
    <t>2010143311</t>
  </si>
  <si>
    <t>22-M_06</t>
  </si>
  <si>
    <t>Rozvádzač RD34.1</t>
  </si>
  <si>
    <t>-400122893</t>
  </si>
  <si>
    <t>-1722205213</t>
  </si>
  <si>
    <t>-1868284128</t>
  </si>
  <si>
    <t>439424602</t>
  </si>
  <si>
    <t>-1312448137</t>
  </si>
  <si>
    <t>-86760992</t>
  </si>
  <si>
    <t>634520243</t>
  </si>
  <si>
    <t>-359871515</t>
  </si>
  <si>
    <t>-25672609</t>
  </si>
  <si>
    <t>1331008274</t>
  </si>
  <si>
    <t>1631575649</t>
  </si>
  <si>
    <t>-754772966</t>
  </si>
  <si>
    <t>358220022471.1</t>
  </si>
  <si>
    <t>-753145021</t>
  </si>
  <si>
    <t>358220022473.1</t>
  </si>
  <si>
    <t>-1428963409</t>
  </si>
  <si>
    <t>358220022474.1</t>
  </si>
  <si>
    <t>-1138188651</t>
  </si>
  <si>
    <t>358220022475.1</t>
  </si>
  <si>
    <t>1241026715</t>
  </si>
  <si>
    <t>-481157383</t>
  </si>
  <si>
    <t>-1884323712</t>
  </si>
  <si>
    <t>-859665737</t>
  </si>
  <si>
    <t>-1531809393</t>
  </si>
  <si>
    <t>2088980829</t>
  </si>
  <si>
    <t>2100370512</t>
  </si>
  <si>
    <t>-566694203</t>
  </si>
  <si>
    <t>2124722060</t>
  </si>
  <si>
    <t>2020580461</t>
  </si>
  <si>
    <t>-923781041</t>
  </si>
  <si>
    <t>-1881841300</t>
  </si>
  <si>
    <t>1336340734</t>
  </si>
  <si>
    <t>1301115507</t>
  </si>
  <si>
    <t>-733849003</t>
  </si>
  <si>
    <t>1276967289</t>
  </si>
  <si>
    <t>383180014900</t>
  </si>
  <si>
    <t>Záslepka 19", 1U alebo ekvivalentný</t>
  </si>
  <si>
    <t>-148421055</t>
  </si>
  <si>
    <t>-537614549</t>
  </si>
  <si>
    <t>-662145392</t>
  </si>
  <si>
    <t>-1063046350</t>
  </si>
  <si>
    <t>-509985641</t>
  </si>
  <si>
    <t>204001015</t>
  </si>
  <si>
    <t>464368813</t>
  </si>
  <si>
    <t>-1726191011</t>
  </si>
  <si>
    <t>-2094971105</t>
  </si>
  <si>
    <t>9990000000.21</t>
  </si>
  <si>
    <t>Pomocný inštalačný materiál pre zostavenie rozvádzača</t>
  </si>
  <si>
    <t>419203790</t>
  </si>
  <si>
    <t>22-M_06a</t>
  </si>
  <si>
    <t>1066312976</t>
  </si>
  <si>
    <t>-358904314</t>
  </si>
  <si>
    <t>-1794168918</t>
  </si>
  <si>
    <t>-1335416925</t>
  </si>
  <si>
    <t>-1327491196</t>
  </si>
  <si>
    <t>-916163859</t>
  </si>
  <si>
    <t>-60540130</t>
  </si>
  <si>
    <t>-197449686</t>
  </si>
  <si>
    <t>1368927432</t>
  </si>
  <si>
    <t>-1813223267</t>
  </si>
  <si>
    <t>-1741976608</t>
  </si>
  <si>
    <t>1951911528</t>
  </si>
  <si>
    <t>22-M_06b</t>
  </si>
  <si>
    <t>2087292718</t>
  </si>
  <si>
    <t>-1971064644</t>
  </si>
  <si>
    <t>-1618774685</t>
  </si>
  <si>
    <t>1725073632</t>
  </si>
  <si>
    <t>-1997871413</t>
  </si>
  <si>
    <t>395486703</t>
  </si>
  <si>
    <t>1588741509</t>
  </si>
  <si>
    <t>417200206</t>
  </si>
  <si>
    <t>M220</t>
  </si>
  <si>
    <t>Catalyst 9200 Stack Module alebo ekvivalentný</t>
  </si>
  <si>
    <t>578660839</t>
  </si>
  <si>
    <t>-1084605545</t>
  </si>
  <si>
    <t>1616818674</t>
  </si>
  <si>
    <t>2015303712</t>
  </si>
  <si>
    <t>-544781908</t>
  </si>
  <si>
    <t>118172249</t>
  </si>
  <si>
    <t>1901221456</t>
  </si>
  <si>
    <t>1766368773</t>
  </si>
  <si>
    <t>-1815546148</t>
  </si>
  <si>
    <t>22-M_07</t>
  </si>
  <si>
    <t>Rozvádzač RD34.2</t>
  </si>
  <si>
    <t>1594822805</t>
  </si>
  <si>
    <t>-1649609356</t>
  </si>
  <si>
    <t>-540968505</t>
  </si>
  <si>
    <t>-588152638</t>
  </si>
  <si>
    <t>-1482164347</t>
  </si>
  <si>
    <t>445998818</t>
  </si>
  <si>
    <t>290523297</t>
  </si>
  <si>
    <t>-440933434</t>
  </si>
  <si>
    <t>-30087489</t>
  </si>
  <si>
    <t>674439482</t>
  </si>
  <si>
    <t>-2063729827</t>
  </si>
  <si>
    <t>-1672170623</t>
  </si>
  <si>
    <t>358220022471.2</t>
  </si>
  <si>
    <t>-703028177</t>
  </si>
  <si>
    <t>358220022473.2</t>
  </si>
  <si>
    <t>25991405</t>
  </si>
  <si>
    <t>358220022474.2</t>
  </si>
  <si>
    <t>-67912345</t>
  </si>
  <si>
    <t>358220022475.2</t>
  </si>
  <si>
    <t>125669678</t>
  </si>
  <si>
    <t>1849033325</t>
  </si>
  <si>
    <t>728898162</t>
  </si>
  <si>
    <t>1158132256</t>
  </si>
  <si>
    <t>1015050377</t>
  </si>
  <si>
    <t>-1228635692</t>
  </si>
  <si>
    <t>314974043</t>
  </si>
  <si>
    <t>2034307703</t>
  </si>
  <si>
    <t>1572836344</t>
  </si>
  <si>
    <t>-93386245</t>
  </si>
  <si>
    <t>629947318</t>
  </si>
  <si>
    <t>-380690554</t>
  </si>
  <si>
    <t>-1830931758</t>
  </si>
  <si>
    <t>-410169676</t>
  </si>
  <si>
    <t>-1674605232</t>
  </si>
  <si>
    <t>-1586820667</t>
  </si>
  <si>
    <t>1306612227</t>
  </si>
  <si>
    <t>-577307145</t>
  </si>
  <si>
    <t>-1793769322</t>
  </si>
  <si>
    <t>-45497127</t>
  </si>
  <si>
    <t>-1388196271</t>
  </si>
  <si>
    <t>-999724676</t>
  </si>
  <si>
    <t>-2117303813</t>
  </si>
  <si>
    <t>-107095487</t>
  </si>
  <si>
    <t>-2109518137</t>
  </si>
  <si>
    <t>9990000000.22</t>
  </si>
  <si>
    <t>-1121965490</t>
  </si>
  <si>
    <t>22-M_07a</t>
  </si>
  <si>
    <t>2049326012</t>
  </si>
  <si>
    <t>594562151</t>
  </si>
  <si>
    <t>1852089327</t>
  </si>
  <si>
    <t>-412697654</t>
  </si>
  <si>
    <t>-1818295321</t>
  </si>
  <si>
    <t>-1778248026</t>
  </si>
  <si>
    <t>-239462226</t>
  </si>
  <si>
    <t>-1627212670</t>
  </si>
  <si>
    <t>1222349645</t>
  </si>
  <si>
    <t>2118292084</t>
  </si>
  <si>
    <t>1167227433</t>
  </si>
  <si>
    <t>-662513358</t>
  </si>
  <si>
    <t>22-M_07b</t>
  </si>
  <si>
    <t>-266326542</t>
  </si>
  <si>
    <t>416024056</t>
  </si>
  <si>
    <t>1256336048</t>
  </si>
  <si>
    <t>-1452743878</t>
  </si>
  <si>
    <t>-2077485400</t>
  </si>
  <si>
    <t>1175885501</t>
  </si>
  <si>
    <t>-2048972430</t>
  </si>
  <si>
    <t>1435710837</t>
  </si>
  <si>
    <t>780121795</t>
  </si>
  <si>
    <t>-252130791</t>
  </si>
  <si>
    <t>454565350</t>
  </si>
  <si>
    <t>-838579656</t>
  </si>
  <si>
    <t>3831300-R9.1</t>
  </si>
  <si>
    <t>Cisco Catalyst 9800-L Wireless Controller_Fiber Uplink alebo ekvivalentný</t>
  </si>
  <si>
    <t>-65690284</t>
  </si>
  <si>
    <t>3831300-R85</t>
  </si>
  <si>
    <t>SNTC-8X5XNBD Cisco Catalyst 9800-L Wireless Controlle alebo ekvivalentný</t>
  </si>
  <si>
    <t>1289185663</t>
  </si>
  <si>
    <t>M221</t>
  </si>
  <si>
    <t>V zostave switcha je započítaná cena položky : Cisco Catalyst 9800-L Wireless Controller alebo ekvivalentný</t>
  </si>
  <si>
    <t>1558178538</t>
  </si>
  <si>
    <t>3831300-R98</t>
  </si>
  <si>
    <t>C9800 Wireless Controller Rack Mount Tray alebo ekvivalentný</t>
  </si>
  <si>
    <t>-264456404</t>
  </si>
  <si>
    <t>M222</t>
  </si>
  <si>
    <t>V zostave switcha je započítaná cena položky : Cisco Catalyst 9800 L Wireless Controller Power Supply alebo ekvivalentný</t>
  </si>
  <si>
    <t>-20659630</t>
  </si>
  <si>
    <t>M223</t>
  </si>
  <si>
    <t>V zostave switcha je započítaná cena položky : AC Power Cord, Type C5, Europe alebo ekvivalentný</t>
  </si>
  <si>
    <t>207201824</t>
  </si>
  <si>
    <t>1536935421</t>
  </si>
  <si>
    <t>669894410</t>
  </si>
  <si>
    <t>622921593</t>
  </si>
  <si>
    <t>21019005R.6</t>
  </si>
  <si>
    <t>1354171356</t>
  </si>
  <si>
    <t>210190005.S.1</t>
  </si>
  <si>
    <t>198026724</t>
  </si>
  <si>
    <t>2101900-Rpre.1</t>
  </si>
  <si>
    <t>-541101528</t>
  </si>
  <si>
    <t>220111865.S.2</t>
  </si>
  <si>
    <t>-98760630</t>
  </si>
  <si>
    <t>22-M_08</t>
  </si>
  <si>
    <t>Rozvádzač RD34.3 a RD34.4</t>
  </si>
  <si>
    <t>38318000-R103.1</t>
  </si>
  <si>
    <t>Rozvádzač stojanový 42U, oceľov, š600 x v1970 x hĺ600mm, IP20 alebo ekvivalentný</t>
  </si>
  <si>
    <t>-703883598</t>
  </si>
  <si>
    <t>3582010610R</t>
  </si>
  <si>
    <t>Bočný panel (pár) podstavca pre rozvádzač, hl. 600mm alebo ekvivalentný</t>
  </si>
  <si>
    <t>204624720</t>
  </si>
  <si>
    <t>38318000-R263</t>
  </si>
  <si>
    <t>Predný/zadný panel podstavca,perf.+protiprachový filter,š.600mm alebo ekvivalentný</t>
  </si>
  <si>
    <t>613062395</t>
  </si>
  <si>
    <t>-868106129</t>
  </si>
  <si>
    <t>496127076</t>
  </si>
  <si>
    <t>3582400-R424</t>
  </si>
  <si>
    <t>Zvod SPD typ1a2, varistorový 1+1, 230VAC, , menovitý výb.prúd(L-N, 8/20us) 30kA, max.prúd(L-N, 8/20us) 60kA, impulzný výbojový prúd (10/350 μs) L-N 12,50kA,  N-PE 25,00kA, optická signalizácia poruchy, diaľková sign.poruchy bezpotenciálovým prepínacím kon</t>
  </si>
  <si>
    <t>-1711106826</t>
  </si>
  <si>
    <t>1955618701</t>
  </si>
  <si>
    <t>1649766134</t>
  </si>
  <si>
    <t>-2037886066</t>
  </si>
  <si>
    <t>1609400275</t>
  </si>
  <si>
    <t>-146426417</t>
  </si>
  <si>
    <t>358220022471.3</t>
  </si>
  <si>
    <t>-752237963</t>
  </si>
  <si>
    <t>358220022475.3</t>
  </si>
  <si>
    <t>-1533880080</t>
  </si>
  <si>
    <t>358220010800.S</t>
  </si>
  <si>
    <t>Istič 10kA  16,0C/1N alebo ekvivalentný</t>
  </si>
  <si>
    <t>1291910706</t>
  </si>
  <si>
    <t>358220010900.S</t>
  </si>
  <si>
    <t>Istič 10kA  20,0C/1N alebo ekvivalentný</t>
  </si>
  <si>
    <t>-864266634</t>
  </si>
  <si>
    <t>3453300-R62</t>
  </si>
  <si>
    <t>Prepínač vačkový  1-0-2 2P,  230VAC/20A, montáž na panel alebo ekvivalentný</t>
  </si>
  <si>
    <t>-1554307168</t>
  </si>
  <si>
    <t>818698869</t>
  </si>
  <si>
    <t>-749191859</t>
  </si>
  <si>
    <t>-1067784065</t>
  </si>
  <si>
    <t>17400695</t>
  </si>
  <si>
    <t>-171981073</t>
  </si>
  <si>
    <t>-77863230</t>
  </si>
  <si>
    <t>834663595</t>
  </si>
  <si>
    <t>-1272263119</t>
  </si>
  <si>
    <t>-529309831</t>
  </si>
  <si>
    <t>-616471078</t>
  </si>
  <si>
    <t>-608893180</t>
  </si>
  <si>
    <t>1801482302</t>
  </si>
  <si>
    <t>2139410462</t>
  </si>
  <si>
    <t>-1679750512</t>
  </si>
  <si>
    <t>-958028860</t>
  </si>
  <si>
    <t>-593219716</t>
  </si>
  <si>
    <t>1756374876</t>
  </si>
  <si>
    <t>9990000000.23</t>
  </si>
  <si>
    <t>16932214</t>
  </si>
  <si>
    <t>22-M_08a</t>
  </si>
  <si>
    <t>1744689687</t>
  </si>
  <si>
    <t>-48322374</t>
  </si>
  <si>
    <t>1821551358</t>
  </si>
  <si>
    <t>779656894</t>
  </si>
  <si>
    <t>36908084</t>
  </si>
  <si>
    <t>-2074654627</t>
  </si>
  <si>
    <t>207439986</t>
  </si>
  <si>
    <t>-544733992</t>
  </si>
  <si>
    <t>-1702674833</t>
  </si>
  <si>
    <t>550029838</t>
  </si>
  <si>
    <t>-521350927</t>
  </si>
  <si>
    <t>1025120554</t>
  </si>
  <si>
    <t>22-M_08b</t>
  </si>
  <si>
    <t>-1165084006</t>
  </si>
  <si>
    <t>-1350940380</t>
  </si>
  <si>
    <t>2047972353</t>
  </si>
  <si>
    <t>-1017913866</t>
  </si>
  <si>
    <t>-1749309734</t>
  </si>
  <si>
    <t>-562570406</t>
  </si>
  <si>
    <t>66991175</t>
  </si>
  <si>
    <t>1898358728</t>
  </si>
  <si>
    <t>-103642156</t>
  </si>
  <si>
    <t>-71580626</t>
  </si>
  <si>
    <t>-361395124</t>
  </si>
  <si>
    <t>-1452058583</t>
  </si>
  <si>
    <t>-1447426196</t>
  </si>
  <si>
    <t>-640370176</t>
  </si>
  <si>
    <t>-1365187758</t>
  </si>
  <si>
    <t>-20436830</t>
  </si>
  <si>
    <t>1495718348</t>
  </si>
  <si>
    <t>22-M_09</t>
  </si>
  <si>
    <t>Inštal. prístr.do sádrokartónu (1x HDMI, biela farba)</t>
  </si>
  <si>
    <t>3454100-R78</t>
  </si>
  <si>
    <t>Zásuvka (15cm) predkonektorovaná HDMI typ A, v1.4, biela alebo ekvivalentný</t>
  </si>
  <si>
    <t>-1971185376</t>
  </si>
  <si>
    <t>3745900-R2</t>
  </si>
  <si>
    <t>Univerzálna montážna doska pre inštalačné krabice rôznych výrobcov, 2 moduly, určená pre inštalačné krabice iných výrobcov. Dodáva sa s ochranným krytom mechanizmu. alebo ekvivalentný</t>
  </si>
  <si>
    <t>-311175221</t>
  </si>
  <si>
    <t>3745900-R21</t>
  </si>
  <si>
    <t>Krycí rámik pre 2 moduly, biely alebo ekvivalentný</t>
  </si>
  <si>
    <t>-101447796</t>
  </si>
  <si>
    <t>3454100-R701</t>
  </si>
  <si>
    <t>Záslepka pre 1modul, biela alebo ekvivalentný</t>
  </si>
  <si>
    <t>850943066</t>
  </si>
  <si>
    <t>3745900-R21.1</t>
  </si>
  <si>
    <t>Krabica, montáž do suchých priečok, pre 2 moduly, hĺbka 50 mm alebo ekvivalentný</t>
  </si>
  <si>
    <t>1046304239</t>
  </si>
  <si>
    <t>220260021R1</t>
  </si>
  <si>
    <t>Krabica do suchej priečky</t>
  </si>
  <si>
    <t>1595965588</t>
  </si>
  <si>
    <t>220301201.S</t>
  </si>
  <si>
    <t>Zásuvka datová, montáž, pod omietku</t>
  </si>
  <si>
    <t>1349973427</t>
  </si>
  <si>
    <t>22-M_10</t>
  </si>
  <si>
    <t>Inštal. prístr.do sádrokartónu (1x TV zás. + 2x datová zás.cat. 6A, biela farba)</t>
  </si>
  <si>
    <t>3831500-R61451</t>
  </si>
  <si>
    <t>Datová zásuvka Category 6A, RJ 45, STP, 1 modul, farba biela alebo ekvivalentný</t>
  </si>
  <si>
    <t>-646391481</t>
  </si>
  <si>
    <t>3454100-R93</t>
  </si>
  <si>
    <t>Zásuvka TV, D9,52mm, 1modul, pre inštaláciu do hviezdy alebo ekvivalentný</t>
  </si>
  <si>
    <t>-237465138</t>
  </si>
  <si>
    <t>3745900-R2250</t>
  </si>
  <si>
    <t>Krabica pre 2x2 alebo 5 modulov, do sadrokartónu, hĺ. 50mm, pre horizontálne aj vertikáne použitie alebo ekvivalentný</t>
  </si>
  <si>
    <t>-1147894984</t>
  </si>
  <si>
    <t>3745900-R4522</t>
  </si>
  <si>
    <t>Montážna doska pre 4 - 5 modulov alebo 2 x 2 moduly, horizontálne alebo vertikálne alebo ekvivalentný</t>
  </si>
  <si>
    <t>-1952298333</t>
  </si>
  <si>
    <t>3745900-R41</t>
  </si>
  <si>
    <t>Krycí rámik pre 4 moduly horizontálne, biely alebo ekvivalentný</t>
  </si>
  <si>
    <t>1507942891</t>
  </si>
  <si>
    <t>-1300579533</t>
  </si>
  <si>
    <t>220301202.S</t>
  </si>
  <si>
    <t>Zásuvka datová, montáž, na povchu</t>
  </si>
  <si>
    <t>53195441</t>
  </si>
  <si>
    <t>220733040.S</t>
  </si>
  <si>
    <t>Montáž a inštalácia TV zásuvky</t>
  </si>
  <si>
    <t>818868787</t>
  </si>
  <si>
    <t>220260021R</t>
  </si>
  <si>
    <t>Krabica do suchej priečky, 2 x 2 moduly alebo 2 modulov</t>
  </si>
  <si>
    <t>-1932657991</t>
  </si>
  <si>
    <t>22-M_11</t>
  </si>
  <si>
    <t>Inštal. prístr.do sádrokartónu (2x datová zás.cat. 6A, biela farba)</t>
  </si>
  <si>
    <t>962540376</t>
  </si>
  <si>
    <t>-849381847</t>
  </si>
  <si>
    <t>770296047</t>
  </si>
  <si>
    <t>344062417</t>
  </si>
  <si>
    <t>3745900-R2250.1</t>
  </si>
  <si>
    <t>Záslepka pre 2 moduly, biela alebo ekvivalentný</t>
  </si>
  <si>
    <t>259393396</t>
  </si>
  <si>
    <t>1670965386</t>
  </si>
  <si>
    <t>1304407056</t>
  </si>
  <si>
    <t>22-M_12</t>
  </si>
  <si>
    <t>Inštalácia prístrojov do steny pod povrch (datová zásuvka 2x cat.6a, biela farba)</t>
  </si>
  <si>
    <t>-1498541843</t>
  </si>
  <si>
    <t>3842900-R22540</t>
  </si>
  <si>
    <t>Krabica 2 x 2 moduly alebo 5 modulov, hĺ.40mm, zapustená do muriva alebo ekvivalentný</t>
  </si>
  <si>
    <t>1885129839</t>
  </si>
  <si>
    <t>-2110408993</t>
  </si>
  <si>
    <t>2038811569</t>
  </si>
  <si>
    <t>-308368917</t>
  </si>
  <si>
    <t>1928880509</t>
  </si>
  <si>
    <t>220260021R11</t>
  </si>
  <si>
    <t>Krabica do steny, 2 x 2 moduly alebo 2 modulov</t>
  </si>
  <si>
    <t>-106118107</t>
  </si>
  <si>
    <t>22-M_13</t>
  </si>
  <si>
    <t>Podlah.krabica, montáž do betón.podlahy (2x RJ 45 cat.6A, farba biela)</t>
  </si>
  <si>
    <t>633624702</t>
  </si>
  <si>
    <t>3454100-R22</t>
  </si>
  <si>
    <t>Prístrojová jednotka 24 (3×8) modulov, pre zásuvky v horizontálnej polohe – nastaviteľná výška, pre podlahové krabice alebo ekvivalentný</t>
  </si>
  <si>
    <t>1344859670</t>
  </si>
  <si>
    <t>3454100-R58</t>
  </si>
  <si>
    <t>Kryt kovový s nerezovou povrchovou úpravou s rámčekom pre krytinu hrúbky ≤ 8 mm, 16/24 modulov alebo ekvivalentný</t>
  </si>
  <si>
    <t>-951578940</t>
  </si>
  <si>
    <t>3454100-R47</t>
  </si>
  <si>
    <t>Krycia doska pre kovové kryty s rámčekmi – povrch z nerezovej ocele, 16/24 modulov alebo ekvivalentný</t>
  </si>
  <si>
    <t>1406109702</t>
  </si>
  <si>
    <t>3454100-R92</t>
  </si>
  <si>
    <t>Inštalačná krabice  do betónu výška poteru 70 - 110 mm alebo ekvivalentný</t>
  </si>
  <si>
    <t>1821421345</t>
  </si>
  <si>
    <t>3454100-R701.1</t>
  </si>
  <si>
    <t>800901084</t>
  </si>
  <si>
    <t>210010420R</t>
  </si>
  <si>
    <t>Podlahová krabica, montáž</t>
  </si>
  <si>
    <t>158044968</t>
  </si>
  <si>
    <t>220301202.S.1</t>
  </si>
  <si>
    <t>-317607952</t>
  </si>
  <si>
    <t>22-M_14</t>
  </si>
  <si>
    <t>Podlah.krabica, montáž do betón.podlahy (4x RJ 45 cat.6A, farba biela)</t>
  </si>
  <si>
    <t>1530429094</t>
  </si>
  <si>
    <t>-1054205550</t>
  </si>
  <si>
    <t>804728708</t>
  </si>
  <si>
    <t>-122659573</t>
  </si>
  <si>
    <t>998761208</t>
  </si>
  <si>
    <t>1164243264</t>
  </si>
  <si>
    <t>1572376690</t>
  </si>
  <si>
    <t>-710551066</t>
  </si>
  <si>
    <t>22-M_15</t>
  </si>
  <si>
    <t>Podlah.krabica, montáž do betón.podlahy (2x RJ 45 cat.6A + 1x HDMI, farba biela)</t>
  </si>
  <si>
    <t>1938446485</t>
  </si>
  <si>
    <t>1772933813</t>
  </si>
  <si>
    <t>-1937090816</t>
  </si>
  <si>
    <t>-1620282336</t>
  </si>
  <si>
    <t>-2066681582</t>
  </si>
  <si>
    <t>1897683727</t>
  </si>
  <si>
    <t>2081179940</t>
  </si>
  <si>
    <t>-2055867075</t>
  </si>
  <si>
    <t>2142230792</t>
  </si>
  <si>
    <t>22-M_16</t>
  </si>
  <si>
    <t>Podlah.krabica, montáž do betón.podlahy (2x RJ 45 cat.6A + 1x TV zás.)</t>
  </si>
  <si>
    <t>352380384</t>
  </si>
  <si>
    <t>1889249704</t>
  </si>
  <si>
    <t>-1382323031</t>
  </si>
  <si>
    <t>204986284</t>
  </si>
  <si>
    <t>1239054029</t>
  </si>
  <si>
    <t>-412274837</t>
  </si>
  <si>
    <t>-1620226090</t>
  </si>
  <si>
    <t>-912799520</t>
  </si>
  <si>
    <t>-1930408187</t>
  </si>
  <si>
    <t>22-M_17</t>
  </si>
  <si>
    <t>Inštal. prístr.na povrch (2x datová zás.cat. 6A, biela farba)</t>
  </si>
  <si>
    <t>3831500-R61451.1</t>
  </si>
  <si>
    <t>45397008</t>
  </si>
  <si>
    <t>3842900-R4522</t>
  </si>
  <si>
    <t>Krabica, povrchová montáž, pre 4-5modulov alebo 2x2 moduly, horizontálne, vybavená odstrániteľným káblovým vstupom, hĺbka 40 mm alebo ekvivalentný</t>
  </si>
  <si>
    <t>1548289591</t>
  </si>
  <si>
    <t>3745900-R4522.1</t>
  </si>
  <si>
    <t>-1552621658</t>
  </si>
  <si>
    <t>3745900-R41.1</t>
  </si>
  <si>
    <t>-102640805</t>
  </si>
  <si>
    <t>3745900-R2250.2</t>
  </si>
  <si>
    <t>1542909272</t>
  </si>
  <si>
    <t>220301201.S.1</t>
  </si>
  <si>
    <t>-1673734709</t>
  </si>
  <si>
    <t>220260021R.1</t>
  </si>
  <si>
    <t>Krabica na stenu, 2 x 2 moduly alebo 2 modulov</t>
  </si>
  <si>
    <t>892530319</t>
  </si>
  <si>
    <t>22-M_18</t>
  </si>
  <si>
    <t>Železobétónová šachta</t>
  </si>
  <si>
    <t>594300000600.S</t>
  </si>
  <si>
    <t>Šachta vnút.dĺ. 1500, vnút.š.1400, vnút.výška 1800mm, železobetónová prefabrikovaná podzemná nádrž, betónu triedy C 25/30, sieťová výstuž a viazaná prútová výstuž 10 505, štvorcový vstupný otvor s rozmermi 600x600 mm alebo ekvivalentný</t>
  </si>
  <si>
    <t>-1316566616</t>
  </si>
  <si>
    <t>5944100-R400</t>
  </si>
  <si>
    <t>Poklop liatinový pre šachty, tr. zaťaženia D400 alebo ekvivalentný</t>
  </si>
  <si>
    <t>-446778390</t>
  </si>
  <si>
    <t>894421112.S</t>
  </si>
  <si>
    <t>Zriadenie šachiet prefabrikovaných 4-10t</t>
  </si>
  <si>
    <t>-1551521218</t>
  </si>
  <si>
    <t>899104111.S</t>
  </si>
  <si>
    <t>Osadenie poklopu liatinového a oceľového vrátane rámu hmotn. nad 150 kg</t>
  </si>
  <si>
    <t>1128895479</t>
  </si>
  <si>
    <t>133301101.S</t>
  </si>
  <si>
    <t>Výkop šachty zapaženej hornina 4 do 100 m3</t>
  </si>
  <si>
    <t>-1232845407</t>
  </si>
  <si>
    <t>133301109.S</t>
  </si>
  <si>
    <t>Príplatok k cenám za lepivosť pri hĺbení šachiet zapažených i nezapažených v hornine 4</t>
  </si>
  <si>
    <t>2014251315</t>
  </si>
  <si>
    <t>451572111.S.1</t>
  </si>
  <si>
    <t>-1613117358</t>
  </si>
  <si>
    <t>452311146.S.1</t>
  </si>
  <si>
    <t>-1840729984</t>
  </si>
  <si>
    <t>451541111.S.1</t>
  </si>
  <si>
    <t>2001144481</t>
  </si>
  <si>
    <t>162501102.S</t>
  </si>
  <si>
    <t>Vodorovné premiestnenie výkopku po spevnenej ceste z horniny tr.1-4, do 100 m3 na vzdialenosť do 3000 m</t>
  </si>
  <si>
    <t>-246914290</t>
  </si>
  <si>
    <t>162501105.S.1</t>
  </si>
  <si>
    <t>Vodorovné premiestnenie výkopku po spevnenej ceste z horniny tr.1-4, do 100 m3, príplatok k cene za každých ďalšich a začatých 1000 m</t>
  </si>
  <si>
    <t>119375619</t>
  </si>
  <si>
    <t>171201201.S.1</t>
  </si>
  <si>
    <t>-1590282108</t>
  </si>
  <si>
    <t>171209002.S.1</t>
  </si>
  <si>
    <t>Poplatok za skladovanie - zemina a kamenivo (17 05) ostatné</t>
  </si>
  <si>
    <t>594578565</t>
  </si>
  <si>
    <t>174101001.S</t>
  </si>
  <si>
    <t>Zásyp sypaninou so zhutnením jám, šachiet, rýh, zárezov alebo okolo objektov do 100 m3</t>
  </si>
  <si>
    <t>188933879</t>
  </si>
  <si>
    <t>998271301.S</t>
  </si>
  <si>
    <t>Presun hmôt pre kanal. hĺbené monolit. z betónu alebo železobetónu v otvorenom výkope</t>
  </si>
  <si>
    <t>1435841291</t>
  </si>
  <si>
    <t>998271318.S</t>
  </si>
  <si>
    <t>Príplatok k cenám za zväčšený presun pre kanal. hĺbené monolit. z betónu alebo železobetónu nad vymedzenú najväčšiu dopravnú vzdialenosť nad 3000 do 5000 m</t>
  </si>
  <si>
    <t>-1222246989</t>
  </si>
  <si>
    <t>998271319.S</t>
  </si>
  <si>
    <t>Príplatok pre kanal. hĺbené monolit. z betónu alebo železobetónu za každých ďalších aj začatých 5000 m nad 5000 m</t>
  </si>
  <si>
    <t>1561682120</t>
  </si>
  <si>
    <t>22-M_19</t>
  </si>
  <si>
    <t>Káble a káblové trasy</t>
  </si>
  <si>
    <t>3412300-R64223</t>
  </si>
  <si>
    <t>Kábel STP 4x2xAWG23, Category 6A , 550 MHz, LSOH, B2ca s1,d1, a1 alebo ekvivalentný</t>
  </si>
  <si>
    <t>-691214400</t>
  </si>
  <si>
    <t>35820R</t>
  </si>
  <si>
    <t>Kábel HDMI M/M, 30m, High Speed+Ethernet UHD, aktívny alebo ekvivalentný</t>
  </si>
  <si>
    <t>-1876194894</t>
  </si>
  <si>
    <t>-9677280</t>
  </si>
  <si>
    <t>383150016900</t>
  </si>
  <si>
    <t>Patch kábel STP, Category 6A, LSOH, 5m alebo ekvivalentný</t>
  </si>
  <si>
    <t>-920436883</t>
  </si>
  <si>
    <t>341220-R</t>
  </si>
  <si>
    <t>Koaxiálny kábel – predlžovací, dĺžka 3 m, female konektor 1× anténny konektor (IEC), pozlátené konektory a tienený kábel, rovné zakončenie alebo ekvivalentný</t>
  </si>
  <si>
    <t>634566994</t>
  </si>
  <si>
    <t>341-R249125</t>
  </si>
  <si>
    <t>Optický kábel s pancierom, 24xOS2, 9/125μm, (ITU-T G.652.D), ohňovzdorný 180min. pri 750°C, B2ca - s1, d1, a1, pre vonkajšie aj vnútorné použitie, stabilizovaný voči UV žiareniu, odolný voči mechanickému poškodeniu, vlhkosti, vode, korozívnym kvapalinám a</t>
  </si>
  <si>
    <t>1109405711</t>
  </si>
  <si>
    <t>374-R00</t>
  </si>
  <si>
    <t>Smart marker, pracovná frekvencia 134kHz alebo ekvivalentný</t>
  </si>
  <si>
    <t>-2138582271</t>
  </si>
  <si>
    <t>3412200-R7</t>
  </si>
  <si>
    <t>Koaxiálny kábel, LSZH, 7,0mm, Class A++(B2ca,s1a,d1,a1), pre vnútorné a vonkajšie použitie alebo ekvivalentný</t>
  </si>
  <si>
    <t>-1645400996</t>
  </si>
  <si>
    <t>286130068100ce</t>
  </si>
  <si>
    <t>Chránička optického kábla HDPE 40/33, červená, jednoplášťová rúrka pre ochranu káblov s optickými vláknami v zemi alebo ekvivalentný</t>
  </si>
  <si>
    <t>-1088772038</t>
  </si>
  <si>
    <t>3457100-R252</t>
  </si>
  <si>
    <t>Rúrka bezhalogénová ohybná D25mm, vlnitá pancierová pre stredné mechanické zaťaženie, UV stabilná alebo ekvivalentný</t>
  </si>
  <si>
    <t>1196085771</t>
  </si>
  <si>
    <t>3457100-R322</t>
  </si>
  <si>
    <t>Rúrka bezhalogénová ohybná D32mm, vlnitá pancierová pre stredné mechanické zaťaženie, UV stabilná alebo ekvivalentný</t>
  </si>
  <si>
    <t>716123137</t>
  </si>
  <si>
    <t>37459-R036</t>
  </si>
  <si>
    <t>Držiak, objímka kovová, pre káble, rúrky, zachovanie funkčnosti pri požiari E90, otvor 50x85mm, šírka 33mm, pozinkovaná alebo ekvivalentný</t>
  </si>
  <si>
    <t>-1155928095</t>
  </si>
  <si>
    <t>3457500-R182</t>
  </si>
  <si>
    <t>Žľab káblový, oceľový plech zinkovaný metódou Sendzimira, hr.0,7mm, plný, š50 x v60mm, 1ks=3m,spájanie žľabov bez spojok alebo ekvivalentný</t>
  </si>
  <si>
    <t>-1180582782</t>
  </si>
  <si>
    <t>3457500-R292</t>
  </si>
  <si>
    <t>Koleno žľabu 90°, oceľový plech zinkovaný metódou Sendzimira, hr.1mm,  plný, š50, v60 alebo ekvivalentný</t>
  </si>
  <si>
    <t>-240363332</t>
  </si>
  <si>
    <t>3457500-R240</t>
  </si>
  <si>
    <t>Kryt kolena žľabu 90°, oceľový plech zinkovaný metódou Sendzimira, plný, š50 alebo ekvivalentný</t>
  </si>
  <si>
    <t>539423338</t>
  </si>
  <si>
    <t>3457500-R412</t>
  </si>
  <si>
    <t>T-kus žľabu, oceľový plech zinkovaný metódou Sendzimira, hr.1mm, plný, š50, v60mm alebo ekvivalentný</t>
  </si>
  <si>
    <t>-923473536</t>
  </si>
  <si>
    <t>3457500-R300</t>
  </si>
  <si>
    <t>Kryt T-kusa žľabu, oceľový plech zinkovaný metódou Sendzimira, hr.1mm, plný, š50 alebo ekvivalentný</t>
  </si>
  <si>
    <t>1055589461</t>
  </si>
  <si>
    <t>3457500-R035</t>
  </si>
  <si>
    <t>T-redukcia žľabu symetrická, š50, v60mm alebo ekvivalentný</t>
  </si>
  <si>
    <t>1806884983</t>
  </si>
  <si>
    <t>3457500-R680</t>
  </si>
  <si>
    <t>Kryt T- kusa redukcie žľabu, oceľ žiarovo zinkovaná ponorom, hr.1,5mm, plný, š50mm alebo ekvivalentný</t>
  </si>
  <si>
    <t>-1958177287</t>
  </si>
  <si>
    <t>3457500-R050</t>
  </si>
  <si>
    <t>Kryt žľabu, oceľový plech zinkovaný metódou Sendzimira, hr.1mm, plný, š50mm alebo ekvivalentný</t>
  </si>
  <si>
    <t>488377165</t>
  </si>
  <si>
    <t>3457500-R201</t>
  </si>
  <si>
    <t>Žľab káblový, oceľový plech zinkovaný metódou Sendzimira, hr.0,7mm, plný, š100 x v60mm, 1ks=3m,spájanie žľabov bez spojok alebo ekvivalentný</t>
  </si>
  <si>
    <t>1186877671</t>
  </si>
  <si>
    <t>3457500-R010</t>
  </si>
  <si>
    <t>1254770427</t>
  </si>
  <si>
    <t>3457500-R241</t>
  </si>
  <si>
    <t>-1180335540</t>
  </si>
  <si>
    <t>3457500-R090</t>
  </si>
  <si>
    <t>T-kus žľabu, oceľový plech zinkovaný metódou Sendzimira, hr.1mm, plný, š100, v60mm alebo ekvivalentný</t>
  </si>
  <si>
    <t>-1290042209</t>
  </si>
  <si>
    <t>3457500-R301</t>
  </si>
  <si>
    <t>Kryt T-kusa žľabu, oceľový plech zinkovaný metódou Sendzimira, hr.1mm, plný, š100 alebo ekvivalentný</t>
  </si>
  <si>
    <t>-561499904</t>
  </si>
  <si>
    <t>3457500-R036</t>
  </si>
  <si>
    <t>T-redukcia žľabu symetrická, š100, v60mm alebo ekvivalentný</t>
  </si>
  <si>
    <t>-1681421423</t>
  </si>
  <si>
    <t>3457500-R681</t>
  </si>
  <si>
    <t>Kryt T- kusa redukcie žľabu, oceľ žiarovo zinkovaná ponorom, hr.1,5mm, plný, š100mm alebo ekvivalentný</t>
  </si>
  <si>
    <t>-1680283767</t>
  </si>
  <si>
    <t>3457500-R051</t>
  </si>
  <si>
    <t>Kryt žľabu, oceľový plech zinkovaný metódou Sendzimira, hr.1mm, plný, š100mm alebo ekvivalentný</t>
  </si>
  <si>
    <t>1203148271</t>
  </si>
  <si>
    <t>3457500-R202</t>
  </si>
  <si>
    <t>Žľab káblový, oceľový plech zinkovaný metódou Sendzimira, hr.0,7mm, plný, š200 x v60mm, 1ks=3m,spájanie žľabov bez spojok alebo ekvivalentný</t>
  </si>
  <si>
    <t>-1530159454</t>
  </si>
  <si>
    <t>3457500-R030</t>
  </si>
  <si>
    <t>Koleno žľabu 90°, oceľový plech zinkovaný metódou Sendzimira, hr.1mm, plný, š200, v60 alebo ekvivalentný</t>
  </si>
  <si>
    <t>21756618</t>
  </si>
  <si>
    <t>3457500-R242</t>
  </si>
  <si>
    <t>-1329582066</t>
  </si>
  <si>
    <t>3457500-R110.1</t>
  </si>
  <si>
    <t>T-kus žľabu, oceľový plech zinkovaný metódou Sendzimira, hr.1mm, plný, š200, v60mm alebo ekvivalentný</t>
  </si>
  <si>
    <t>-75556494</t>
  </si>
  <si>
    <t>3457500-R302</t>
  </si>
  <si>
    <t>Kryt T-kusa žľabu, oceľový plech zinkovaný metódou Sendzimira, hr.1mm, plný, š200 alebo ekvivalentný</t>
  </si>
  <si>
    <t>109973433</t>
  </si>
  <si>
    <t>3457500-R038</t>
  </si>
  <si>
    <t>T-redukcia žľabu symetrická, š200, v60mm alebo ekvivalentný</t>
  </si>
  <si>
    <t>185349408</t>
  </si>
  <si>
    <t>3457500-R682</t>
  </si>
  <si>
    <t>Kryt T- kusa redukcie žľabu, oceľ žiarovo zinkovaná ponorom, hr.1,5mm, plný, š200mm alebo ekvivalentný</t>
  </si>
  <si>
    <t>39883786</t>
  </si>
  <si>
    <t>3457500-R052</t>
  </si>
  <si>
    <t>Kryt žľabu, oceľový plech zinkovaný metódou Sendzimira, hr.0,7mm, plný, š200mm alebo ekvivalentný</t>
  </si>
  <si>
    <t>740442862</t>
  </si>
  <si>
    <t>3457500-R203</t>
  </si>
  <si>
    <t>Žľab káblový, oceľový plech zinkovaný metódou Sendzimira, hr.0,7mm, plný, š300 x v60mm, 1ks=3m,spájanie žľabov bez spojok alebo ekvivalentný</t>
  </si>
  <si>
    <t>46430326</t>
  </si>
  <si>
    <t>3457500-R039</t>
  </si>
  <si>
    <t>T-redukcia žľabu symetrická, š300, v60mm alebo ekvivalentný</t>
  </si>
  <si>
    <t>-937910496</t>
  </si>
  <si>
    <t>3457500-R683</t>
  </si>
  <si>
    <t>Kryt T- kusa redukcie žľabu, oceľ žiarovo zinkovaná ponorom, hr.1,5mm, plný, š300mm alebo ekvivalentný</t>
  </si>
  <si>
    <t>43887102</t>
  </si>
  <si>
    <t>3457500-R053</t>
  </si>
  <si>
    <t>Kryt žľabu, oceľový plech zinkovaný metódou Sendzimira, hr.0,7mm, plný, š300mm alebo ekvivalentný</t>
  </si>
  <si>
    <t>518771253</t>
  </si>
  <si>
    <t>3457500-R164</t>
  </si>
  <si>
    <t>Žľab káblový, oceľový plech zinkovaný metódou Sendzimira, hr.1mm, plný, š400 x v60mm, 1ks=3m,spájanie žľabov bez spojok alebo ekvivalentný</t>
  </si>
  <si>
    <t>-757352088</t>
  </si>
  <si>
    <t>3457500-R060</t>
  </si>
  <si>
    <t>Koleno žľabu 90°, oceľový plech zinkovaný metódou Sendzimira, hr.1,5mm, plný, š400, v60 alebo ekvivalentný</t>
  </si>
  <si>
    <t>137086120</t>
  </si>
  <si>
    <t>3457500-R254</t>
  </si>
  <si>
    <t>Kryt kolena žľabu 90°, oceľový plech zinkovaný metódou Sendzimira, plný, š400 alebo ekvivalentný</t>
  </si>
  <si>
    <t>476887396</t>
  </si>
  <si>
    <t>3457500-R040</t>
  </si>
  <si>
    <t>T-redukcia žľabu symetrická, š400, v60mm alebo ekvivalentný</t>
  </si>
  <si>
    <t>-618292203</t>
  </si>
  <si>
    <t>3457500-R684</t>
  </si>
  <si>
    <t>Kryt T- kusa redukcie žľabu, oceľ žiarovo zinkovaná ponorom, hr.1,5mm, plný, š400mm alebo ekvivalentný</t>
  </si>
  <si>
    <t>1868061248</t>
  </si>
  <si>
    <t>3457500-R064</t>
  </si>
  <si>
    <t>Kryt žľabu, oceľový plech zinkovaný metódou Sendzimira, hr.1mm, plný, š300mm alebo ekvivalentný</t>
  </si>
  <si>
    <t>-403686523</t>
  </si>
  <si>
    <t>3457500-R080</t>
  </si>
  <si>
    <t>Spona krytu žľabu alebo ekvivalentný</t>
  </si>
  <si>
    <t>555121488</t>
  </si>
  <si>
    <t>3457500-R663</t>
  </si>
  <si>
    <t>Spojka žľabu, oceľový plech zinkovaný metódou Sendzimira, hr.1mm, v52mm alebo ekvivalentný</t>
  </si>
  <si>
    <t>661337613</t>
  </si>
  <si>
    <t>3457500-R110.2</t>
  </si>
  <si>
    <t>1197421987</t>
  </si>
  <si>
    <t>3457500-R110.3</t>
  </si>
  <si>
    <t>-1085244322</t>
  </si>
  <si>
    <t>3457500-R4006.2</t>
  </si>
  <si>
    <t>-1235747768</t>
  </si>
  <si>
    <t>3457500-R4006.3</t>
  </si>
  <si>
    <t>C-uholník zosilnený, dĺ.0,5m, š.40mm v.40mm, oceľ zinkovaná metódou Sendzimira, E90 alebo ekvivalentný</t>
  </si>
  <si>
    <t>-1141732734</t>
  </si>
  <si>
    <t>-903728795</t>
  </si>
  <si>
    <t>3457500-R014</t>
  </si>
  <si>
    <t>342605235</t>
  </si>
  <si>
    <t>3457500-R084</t>
  </si>
  <si>
    <t>Podložka pre M6mm veľkoplošná, oceľová galvanicky zinkovaná (bal=100ks) alebo ekvivalentný</t>
  </si>
  <si>
    <t>74261976</t>
  </si>
  <si>
    <t>3457500-R020</t>
  </si>
  <si>
    <t>-2019848790</t>
  </si>
  <si>
    <t>3457500-R115</t>
  </si>
  <si>
    <t>Výložník dĺ.115mm, ocelový žiarovo zinkovaný, Fmax. 3,8kN alebo ekvivalentný</t>
  </si>
  <si>
    <t>650064382</t>
  </si>
  <si>
    <t>3457500-R215</t>
  </si>
  <si>
    <t>Výložník dĺ.215mm, ocelový žiarovo zinkovaný, Fmax. 3,5kN alebo ekvivalentný</t>
  </si>
  <si>
    <t>-2113796458</t>
  </si>
  <si>
    <t>3457500-R12110</t>
  </si>
  <si>
    <t>Kotva prievlaková D12x110mm, oceľová galvanicky zinkovaná alebo ekvivalentný</t>
  </si>
  <si>
    <t>-970263908</t>
  </si>
  <si>
    <t>3457500-R114</t>
  </si>
  <si>
    <t>Skrutka s polguľ hlav+matica, M6x12, oceľ galvanický zinkovaná alebo ekvivalentný</t>
  </si>
  <si>
    <t>-258428474</t>
  </si>
  <si>
    <t>3457500-R200100.1</t>
  </si>
  <si>
    <t>132306034</t>
  </si>
  <si>
    <t>3457500-R300100</t>
  </si>
  <si>
    <t>Žľab káblový, oceľový plech zinkovaný metódou Sendzimira, hr.1mm, plný, š300 x v100mm, spájanie žľabov bez spojok alebo ekvivalentný</t>
  </si>
  <si>
    <t>853842501</t>
  </si>
  <si>
    <t>210020303.S</t>
  </si>
  <si>
    <t>Káblový žľab, pozink. vrátane príslušenstva, 62/50 mm vrátane veka a podpery</t>
  </si>
  <si>
    <t>-231978535</t>
  </si>
  <si>
    <t>210020305.S</t>
  </si>
  <si>
    <t>Káblový žľab Mars, pozink. vrátane príslušenstva, 125/50 mm vrátane veka a podpery</t>
  </si>
  <si>
    <t>2037939079</t>
  </si>
  <si>
    <t>210020309.S</t>
  </si>
  <si>
    <t>Káblový žľab Mars, pozink. vrátane príslušenstva, 250/50 mm vrátane veka a podpery</t>
  </si>
  <si>
    <t>1909698220</t>
  </si>
  <si>
    <t>210020313.S</t>
  </si>
  <si>
    <t>Káblový žľab Mars, pozink. vrátane príslušenstva, 500/100 mm vrátane veka a podpery</t>
  </si>
  <si>
    <t>526325627</t>
  </si>
  <si>
    <t>220261642.S</t>
  </si>
  <si>
    <t>Osadenie príchytky, vyvŕt.diery,zatlač.príchytky,v tvrdom kameni,betóne,železobetóne D 8 mm</t>
  </si>
  <si>
    <t>-1786277685</t>
  </si>
  <si>
    <t>3457500-R108</t>
  </si>
  <si>
    <t>Rebrík káblový, oceľový plech zinkovaný metódou Sendzimira, hr.plechu 2mm, š100 x v80mm</t>
  </si>
  <si>
    <t>-773377515</t>
  </si>
  <si>
    <t>3457500-R208</t>
  </si>
  <si>
    <t>Rebrík káblový, oceľový plech zinkovaný metódou Sendzimira, hr.plechu 2mm, š200 x v80mm</t>
  </si>
  <si>
    <t>532317296</t>
  </si>
  <si>
    <t>3457500-R201.1</t>
  </si>
  <si>
    <t>Spojka rebríka otočná priechodzia, oceľ zinkovaná metódou Sendzimira, výška 85mm</t>
  </si>
  <si>
    <t>2118706517</t>
  </si>
  <si>
    <t>210140751.S</t>
  </si>
  <si>
    <t>Montáž prepojovacieho kábla</t>
  </si>
  <si>
    <t>-1789843916</t>
  </si>
  <si>
    <t>220280221.S</t>
  </si>
  <si>
    <t>Káble do 5x2 uložené v rúrkach,lištách,bez odvieč.a zavieč.krabíc</t>
  </si>
  <si>
    <t>-157199679</t>
  </si>
  <si>
    <t>220300081.S</t>
  </si>
  <si>
    <t>Zhotovenie káblovej formy na jednom konci,na kábli do 5 x 2</t>
  </si>
  <si>
    <t>1266301216</t>
  </si>
  <si>
    <t>220110346.S</t>
  </si>
  <si>
    <t>1975301631</t>
  </si>
  <si>
    <t>220512135.S</t>
  </si>
  <si>
    <t>Meranie certifikácie cat.6A, vystavenie protokolu</t>
  </si>
  <si>
    <t>-2036454573</t>
  </si>
  <si>
    <t>220065001.S</t>
  </si>
  <si>
    <t>Montáž optického kábla</t>
  </si>
  <si>
    <t>-1243927024</t>
  </si>
  <si>
    <t>220081103.S</t>
  </si>
  <si>
    <t>Káblová forma pre optický kábel, management pre 2 konce do ODF</t>
  </si>
  <si>
    <t>-1965840031</t>
  </si>
  <si>
    <t>220065055.S</t>
  </si>
  <si>
    <t>Spájanie optických vlákien, zvarovaním, miestna sieť</t>
  </si>
  <si>
    <t>-1952208236</t>
  </si>
  <si>
    <t>220160006.S</t>
  </si>
  <si>
    <t>Meranie útlmu optickej trasy -1 vlákno</t>
  </si>
  <si>
    <t>1738693805</t>
  </si>
  <si>
    <t>220730222.S</t>
  </si>
  <si>
    <t>Koaxiálny kábel do D 7 mm vonk.vodiča v rúrke resp.elektroinšt.lište,bez ukonč.a zapojenia</t>
  </si>
  <si>
    <t>-784011682</t>
  </si>
  <si>
    <t>220730382</t>
  </si>
  <si>
    <t>Zapojenie do D 7 mm vonk.vodiča do skrutkových spojov alebo konektora</t>
  </si>
  <si>
    <t>-948372446</t>
  </si>
  <si>
    <t>210010026.S.1</t>
  </si>
  <si>
    <t>Rúrka ohybná elektroinštalačná z PVC D 25, uložená pevne</t>
  </si>
  <si>
    <t>1670850804</t>
  </si>
  <si>
    <t>210010027.S</t>
  </si>
  <si>
    <t>Rúrka ohybná elektroinštalačná z PVC D 32, uložená pevne</t>
  </si>
  <si>
    <t>-1059438152</t>
  </si>
  <si>
    <t>210010080.S</t>
  </si>
  <si>
    <t>Rúrka ohybná elektroinštalačná z HDPE, D 40 uložená voľne</t>
  </si>
  <si>
    <t>1199014943</t>
  </si>
  <si>
    <t>220261631.S</t>
  </si>
  <si>
    <t>Osadenie príchytky,vyvŕt.diery,zatlač.príchytky,v tvrdo pál.tehle alebo stred.tvrdom kameni D 6 mm</t>
  </si>
  <si>
    <t>1384613966</t>
  </si>
  <si>
    <t>210020304.S</t>
  </si>
  <si>
    <t>Rebrík káblový, vrátane príslušenstva, šírka 100 mm</t>
  </si>
  <si>
    <t>-388676678</t>
  </si>
  <si>
    <t>210020308.S</t>
  </si>
  <si>
    <t>Rebrík káblový, vrátane príslušenstva, šírka 200 mm</t>
  </si>
  <si>
    <t>-468029182</t>
  </si>
  <si>
    <t>220261661.S.1</t>
  </si>
  <si>
    <t>-786966381</t>
  </si>
  <si>
    <t>971033441.S</t>
  </si>
  <si>
    <t>Vybúranie otvoru v murive tehl. plochy do 0,25 m2 hr. do 300 mm,  -0,14600t</t>
  </si>
  <si>
    <t>-1075361595</t>
  </si>
  <si>
    <t>9710524-R253</t>
  </si>
  <si>
    <t>Prieraz stropom do 0,25 m2, do 300 mm,  -0,18700t</t>
  </si>
  <si>
    <t>1758653608</t>
  </si>
  <si>
    <t>210290941.S</t>
  </si>
  <si>
    <t>Priechod pri hrúbke steny do 30 cm v murive do D 29 mm</t>
  </si>
  <si>
    <t>-459993029</t>
  </si>
  <si>
    <t>2100-R112</t>
  </si>
  <si>
    <t>Vytvorenie prepážky, tesnenie prestupov káblov, žľabov, plocha otvoru do 0,25m2,  (vodor.uloženie)</t>
  </si>
  <si>
    <t>-659197515</t>
  </si>
  <si>
    <t>2100-R100</t>
  </si>
  <si>
    <t>Vytvorenie prepážky, tesnenie prestupov káblov, žľabov, plocha otvoru do 0,25m2,  (zvislé uloženie)</t>
  </si>
  <si>
    <t>1763225063</t>
  </si>
  <si>
    <t>220081121.S</t>
  </si>
  <si>
    <t>Vytvorenie protipožiarnej prepážky (vodor.ul.kábla)</t>
  </si>
  <si>
    <t>-1444869178</t>
  </si>
  <si>
    <t>780865757</t>
  </si>
  <si>
    <t>590-R1</t>
  </si>
  <si>
    <t>Prestup strechou rúra D100 s kolenom, mat + mont</t>
  </si>
  <si>
    <t>718009697</t>
  </si>
  <si>
    <t>971056010.SR</t>
  </si>
  <si>
    <t>Jadrové vrty diamantovými korunkami do D 110 mm do stropu, podstojkovanie, použitie vlastnej tlakovej nádoby na vodu, odsávanie vody, ukotvenie vŕtacieho stroja</t>
  </si>
  <si>
    <t>-1542016526</t>
  </si>
  <si>
    <t>44941000_R2S</t>
  </si>
  <si>
    <t>Protipožiarna vopred natretá doska 1000 × 600 × 50 mm, 2 natreté strany  približná hustota dosky 140 kg / m³, trieda reakcie na oheň D-s2 d0 v súlade s EN 13501-1:2007</t>
  </si>
  <si>
    <t>1771070463</t>
  </si>
  <si>
    <t>1032569418</t>
  </si>
  <si>
    <t>2038243717</t>
  </si>
  <si>
    <t>1844010368</t>
  </si>
  <si>
    <t>245926R</t>
  </si>
  <si>
    <t>Protipožiarny intumescentný náter na zabezpečenie káblových trás, nerozpustný, bezhalogénová vodná disperzia s organickými a neorganickými plnidlami, 12,5kg balenie alebo ekvivalentný</t>
  </si>
  <si>
    <t>578967519</t>
  </si>
  <si>
    <t>783980001.S</t>
  </si>
  <si>
    <t>Nátery káblových rozvodov protipožiarne</t>
  </si>
  <si>
    <t>-354783256</t>
  </si>
  <si>
    <t>210020780.S</t>
  </si>
  <si>
    <t>Protipožiarna stenová prepážka</t>
  </si>
  <si>
    <t>890810997</t>
  </si>
  <si>
    <t>210-R</t>
  </si>
  <si>
    <t>Demontáž existujúcich rúriek, krabíc, káblov</t>
  </si>
  <si>
    <t>1465931307</t>
  </si>
  <si>
    <t>460200304.S</t>
  </si>
  <si>
    <t>Hĺbenie káblovej ryhy ručne 50 cm širokej a 120 cm hlbokej, v zemine triedy 4</t>
  </si>
  <si>
    <t>-1500579761</t>
  </si>
  <si>
    <t>460560304.S</t>
  </si>
  <si>
    <t>Ručný zásyp nezap. káblovej ryhy bez zhutn. zeminy, 50 cm širokej, 120 cm hlbokej v zemine tr. 4</t>
  </si>
  <si>
    <t>177891447</t>
  </si>
  <si>
    <t>460420022.S</t>
  </si>
  <si>
    <t>-1495965912</t>
  </si>
  <si>
    <t>460490012.S</t>
  </si>
  <si>
    <t>Rozvinutie a uloženie výstražnej fólie z PVC do ryhy, šírka 33 cm</t>
  </si>
  <si>
    <t>719321696</t>
  </si>
  <si>
    <t>Fólia 330x0,15</t>
  </si>
  <si>
    <t>Fólia výstražná 330x0,12</t>
  </si>
  <si>
    <t>-782775814</t>
  </si>
  <si>
    <t>460620014.S</t>
  </si>
  <si>
    <t>794133320</t>
  </si>
  <si>
    <t>HZS000113.8</t>
  </si>
  <si>
    <t>-645033708</t>
  </si>
  <si>
    <t>-1737123119</t>
  </si>
  <si>
    <t>113107132.S</t>
  </si>
  <si>
    <t>Odstránenie krytu v ploche do 200 m2 z betónu prostého, hr. vrstvy 150 do 300 mm,  -0,50000t</t>
  </si>
  <si>
    <t>-399246866</t>
  </si>
  <si>
    <t>113107122.S</t>
  </si>
  <si>
    <t>Odstránenie krytu v ploche do 200 m2 z kameniva hrubého drveného, hr.100 do 200 mm,  -0,23500t</t>
  </si>
  <si>
    <t>1588195267</t>
  </si>
  <si>
    <t>564871111.S</t>
  </si>
  <si>
    <t>Podklad zo štrkodrviny s rozprestretím a zhutnením, po zhutnení hr. 250 mm</t>
  </si>
  <si>
    <t>-1731618256</t>
  </si>
  <si>
    <t>567134215.S</t>
  </si>
  <si>
    <t>Podklad z podkladového betónu PB II tr. C 16/20 hr. 200 mm</t>
  </si>
  <si>
    <t>545245398</t>
  </si>
  <si>
    <t>919735123.S</t>
  </si>
  <si>
    <t>Rezanie existujúceho betónového krytu alebo podkladu hĺbky nad 100 do 150 mm</t>
  </si>
  <si>
    <t>559768410</t>
  </si>
  <si>
    <t>1861199054</t>
  </si>
  <si>
    <t>1162757398</t>
  </si>
  <si>
    <t>1280789101</t>
  </si>
  <si>
    <t>1805380351</t>
  </si>
  <si>
    <t>HZS000113.9</t>
  </si>
  <si>
    <t>1071483583</t>
  </si>
  <si>
    <t>-223859329</t>
  </si>
  <si>
    <t>HZS000113.10</t>
  </si>
  <si>
    <t>Implementácia systému</t>
  </si>
  <si>
    <t>-648142747</t>
  </si>
  <si>
    <t>HZS000113.11</t>
  </si>
  <si>
    <t>Programovanie a nastavenie</t>
  </si>
  <si>
    <t>1222089104</t>
  </si>
  <si>
    <t>HZS000113.12</t>
  </si>
  <si>
    <t>Školenie administrátor (max 2 osoby)</t>
  </si>
  <si>
    <t>1340802594</t>
  </si>
  <si>
    <t>HZS000113.13</t>
  </si>
  <si>
    <t>Školenie užívateľ (max 3 osoby)</t>
  </si>
  <si>
    <t>-870055335</t>
  </si>
  <si>
    <t>HZS000113.14</t>
  </si>
  <si>
    <t>Práca v existujúcom rozvádzači</t>
  </si>
  <si>
    <t>908965984</t>
  </si>
  <si>
    <t>HZS000113.15</t>
  </si>
  <si>
    <t>Uvedenie do prevádzky</t>
  </si>
  <si>
    <t>-327681953</t>
  </si>
  <si>
    <t>HZS000113.16</t>
  </si>
  <si>
    <t>Zaškolenie obsluhy</t>
  </si>
  <si>
    <t>1524515208</t>
  </si>
  <si>
    <t>9990000000.24</t>
  </si>
  <si>
    <t>927041533</t>
  </si>
  <si>
    <t>SO22_SO34g - Inštitút vzdelávania zboru väzenskej a justičnej stráže - EPS</t>
  </si>
  <si>
    <t>40462000-R</t>
  </si>
  <si>
    <t>FX10 - 5 modulov alebo ekvivalentný</t>
  </si>
  <si>
    <t>-876794002</t>
  </si>
  <si>
    <t>40489000-R</t>
  </si>
  <si>
    <t>Čelný ovlád.panel s displejom 5,7" 1/4 VGA  alebo ekvivalentný</t>
  </si>
  <si>
    <t>1633770450</t>
  </si>
  <si>
    <t>40489000-R.1</t>
  </si>
  <si>
    <t>Fólie čelného panelu CZ  alebo ekvivalentný</t>
  </si>
  <si>
    <t>-794389699</t>
  </si>
  <si>
    <t>40466000-R</t>
  </si>
  <si>
    <t>Rozširujúca zakladná doska 1 so 4 poziciami pre mikromoduly alebo ekvivalentný</t>
  </si>
  <si>
    <t>-254933264</t>
  </si>
  <si>
    <t>40466000-R.1</t>
  </si>
  <si>
    <t>Kaskádovatelný napájecí zdroj 24V/24Ah alebo ekvivalentný</t>
  </si>
  <si>
    <t>-1713169418</t>
  </si>
  <si>
    <t>40466000-R.2</t>
  </si>
  <si>
    <t>Sada pre pripojenie až 3 napájacích zdrojov alebo ekvivalentný</t>
  </si>
  <si>
    <t>-7868554</t>
  </si>
  <si>
    <t>40466000-R.3</t>
  </si>
  <si>
    <t>Kábel pre kaskádovanie napájacích zdrojov alebo ekvivalentný</t>
  </si>
  <si>
    <t>-97381371</t>
  </si>
  <si>
    <t>40466000-R.4</t>
  </si>
  <si>
    <t>Mikromodul esserbus GT alebo ekvivalentný</t>
  </si>
  <si>
    <t>348797904</t>
  </si>
  <si>
    <t>40466000-R.5</t>
  </si>
  <si>
    <t>Mikromodul essernet 62,5 kBd alebo ekvivalentný</t>
  </si>
  <si>
    <t>1316520327</t>
  </si>
  <si>
    <t>35824000-R275</t>
  </si>
  <si>
    <t>CZ 275S zásuvkový modul s vývodmi so signal. poruchy  16 A ochr. napáj.ved. 230V/50Hz, III.stupeň  alebo ekvivalentný</t>
  </si>
  <si>
    <t>858750685</t>
  </si>
  <si>
    <t>38588000-R1225</t>
  </si>
  <si>
    <t>Akumulátor 12V /25,0 Ah alebo ekvivalentný</t>
  </si>
  <si>
    <t>780177959</t>
  </si>
  <si>
    <t>38588000-R.1</t>
  </si>
  <si>
    <t>Rozširovacia skriňa pre akku 2 x 12V/24Ah alebo ekvivalentný</t>
  </si>
  <si>
    <t>1499801155</t>
  </si>
  <si>
    <t>38315001-R</t>
  </si>
  <si>
    <t>Optoprevodník pre zbernicu essernet, 2vl. ST MM alebo ekvivalentný</t>
  </si>
  <si>
    <t>-1089312534</t>
  </si>
  <si>
    <t>38315001-R.1</t>
  </si>
  <si>
    <t>Optický rozvádzač 4p.ST alebo ekvivalentný</t>
  </si>
  <si>
    <t>1400487266</t>
  </si>
  <si>
    <t>38315001-R.2</t>
  </si>
  <si>
    <t>Optický prepojovací box, min.4 zvary optických vlákien alebo ekvivalentný</t>
  </si>
  <si>
    <t>476199527</t>
  </si>
  <si>
    <t>38315001-R.3</t>
  </si>
  <si>
    <t>Adapter ST  50/125 alebo ekvivalentný</t>
  </si>
  <si>
    <t>676913060</t>
  </si>
  <si>
    <t>38315001-R.4</t>
  </si>
  <si>
    <t>FIST-RET-01-ST retainer alebo ekvivalentný</t>
  </si>
  <si>
    <t>1932539439</t>
  </si>
  <si>
    <t>38315001-R.5</t>
  </si>
  <si>
    <t>Pigtail ST  50/125/1meter  alebo ekvivalentný</t>
  </si>
  <si>
    <t>521695658</t>
  </si>
  <si>
    <t>38315001-R.6</t>
  </si>
  <si>
    <t>Ochrana zvaru 60 mm alebo ekvivalentný</t>
  </si>
  <si>
    <t>1656825762</t>
  </si>
  <si>
    <t>38315001-R.7</t>
  </si>
  <si>
    <t>Patch kábel ST-ST 9/125/1meter alebo ekvivalentný</t>
  </si>
  <si>
    <t>-1758781860</t>
  </si>
  <si>
    <t>35824000-R</t>
  </si>
  <si>
    <t>Prepäťová ochrana pre essernet alebo ekvivalentný</t>
  </si>
  <si>
    <t>-463949021</t>
  </si>
  <si>
    <t>35824000-R.1</t>
  </si>
  <si>
    <t>Prepäťová ochrana pre analógové kruhové vedenie, esserbus/esserbusPlus alebo ekvivalentný</t>
  </si>
  <si>
    <t>-965101167</t>
  </si>
  <si>
    <t>35824000-R.2</t>
  </si>
  <si>
    <t>Pätica pre prepäťovú ochranu alebo ekvivalentný</t>
  </si>
  <si>
    <t>531592513</t>
  </si>
  <si>
    <t>35822000-R</t>
  </si>
  <si>
    <t>Bleskoistka 2HE 90Q alebo ekvivalentný</t>
  </si>
  <si>
    <t>370659197</t>
  </si>
  <si>
    <t>40466000-R.6</t>
  </si>
  <si>
    <t>Prídavná skriňa pre ústredňu 8000 M, neutrálny celný panel alebo ekvivalentný</t>
  </si>
  <si>
    <t>-891132472</t>
  </si>
  <si>
    <t>40466000-R.7</t>
  </si>
  <si>
    <t>DIN lišta pre kryt ústrední 8000/M a IQ8Control alebo ekvivalentný</t>
  </si>
  <si>
    <t>-1267963208</t>
  </si>
  <si>
    <t>40466000-R.8</t>
  </si>
  <si>
    <t>FlexES prídavná skriňa s 2x DIN lištou alebo ekvivalentný</t>
  </si>
  <si>
    <t>797519260</t>
  </si>
  <si>
    <t>40489000-R.2</t>
  </si>
  <si>
    <t>Esserbus Koppler 4 in/2 ou alebo ekvivalentný</t>
  </si>
  <si>
    <t>1752913746</t>
  </si>
  <si>
    <t>40489000-R.3</t>
  </si>
  <si>
    <t>Kryt pro montáž koppleru 4/2 na C lištu 35mm, 82x72 mm alebo ekvivalentný</t>
  </si>
  <si>
    <t>1494062997</t>
  </si>
  <si>
    <t>40489000-R.4</t>
  </si>
  <si>
    <t>Esserbus Koppler IQ8FCT LP (230V) alebo ekvivalentný</t>
  </si>
  <si>
    <t>-1366672347</t>
  </si>
  <si>
    <t>40489000-R.5</t>
  </si>
  <si>
    <t>Esserbus Koppler IQ8FCT XS (24V) alebo ekvivalentný</t>
  </si>
  <si>
    <t>-2064841769</t>
  </si>
  <si>
    <t>40466000R</t>
  </si>
  <si>
    <t>Krabica pre montáž 1x IQ8FCT XS alebo ekvivalentný</t>
  </si>
  <si>
    <t>298751953</t>
  </si>
  <si>
    <t>40463000-R.1</t>
  </si>
  <si>
    <t>Napájací zdroj 5A/24VDC  17Ah,  EN54-4/A2, o. Akku, engl. Front alebo ekvivalentný</t>
  </si>
  <si>
    <t>-1854000658</t>
  </si>
  <si>
    <t>38588000-R1216</t>
  </si>
  <si>
    <t>Akumulátor 12V DC / 16Ah alebo ekvivalentný</t>
  </si>
  <si>
    <t>1435019220</t>
  </si>
  <si>
    <t>-1550151270</t>
  </si>
  <si>
    <t>1749080379</t>
  </si>
  <si>
    <t>40466000R.1</t>
  </si>
  <si>
    <t>Skriňa pre bus-Koppler na omietku, IP40 alebo ekvivalentný</t>
  </si>
  <si>
    <t>211239366</t>
  </si>
  <si>
    <t>40462000R</t>
  </si>
  <si>
    <t>Doska s 8 pojistkami alebo ekvivalentný</t>
  </si>
  <si>
    <t>-923048531</t>
  </si>
  <si>
    <t>40466000-R.9</t>
  </si>
  <si>
    <t>SEI 2 - Seriál essernet interface alebo ekvivalentný</t>
  </si>
  <si>
    <t>1377094569</t>
  </si>
  <si>
    <t>40466000-R.10</t>
  </si>
  <si>
    <t>Prídavná skriňa pre ústredňu 8000 M alebo ekvivalentný</t>
  </si>
  <si>
    <t>1272167589</t>
  </si>
  <si>
    <t>1887095988</t>
  </si>
  <si>
    <t>40466000-R.11</t>
  </si>
  <si>
    <t>Modul rozhrania RS232/V24 alebo ekvivalentný</t>
  </si>
  <si>
    <t>-711680336</t>
  </si>
  <si>
    <t>40466000-R.12</t>
  </si>
  <si>
    <t>MM essernet  Séria 2,  62,5 kBd alebo ekvivalentný</t>
  </si>
  <si>
    <t>-1068324319</t>
  </si>
  <si>
    <t>38552000-R</t>
  </si>
  <si>
    <t>Prevodník RS232/LAN (TCP/IP) UDS1100 alebo ekvivalentný</t>
  </si>
  <si>
    <t>150359500</t>
  </si>
  <si>
    <t>-222012326</t>
  </si>
  <si>
    <t>383150017100.S</t>
  </si>
  <si>
    <t>Metalický patch kábel 12m S-STP cat6A alebo ekvivalentný</t>
  </si>
  <si>
    <t>-260738578</t>
  </si>
  <si>
    <t>40483000R</t>
  </si>
  <si>
    <t>OTblue multisenzorový hlásič IQ8Quad s oddělovačem alebo ekvivalentný</t>
  </si>
  <si>
    <t>-1281714858</t>
  </si>
  <si>
    <t>40483000R.1</t>
  </si>
  <si>
    <t>O2T-multisenzorový hlásič IQ8Quard alebo ekvivalentný</t>
  </si>
  <si>
    <t>-1134963070</t>
  </si>
  <si>
    <t>40483000R.2</t>
  </si>
  <si>
    <t>Opticko dymový hlásič IQ8Quad alebo ekvivalentný</t>
  </si>
  <si>
    <t>-1834800900</t>
  </si>
  <si>
    <t>40483000R.3</t>
  </si>
  <si>
    <t>Pätica hlásiča v základnej verzii alebo ekvivalentný</t>
  </si>
  <si>
    <t>-1027595206</t>
  </si>
  <si>
    <t>40483000R.4</t>
  </si>
  <si>
    <t>Atyp konzola</t>
  </si>
  <si>
    <t>904914138</t>
  </si>
  <si>
    <t>40483000R.5</t>
  </si>
  <si>
    <t>Paralelná optická signalizácia - 9200 a IQ8Quad alebo ekvivalentný</t>
  </si>
  <si>
    <t>172578092</t>
  </si>
  <si>
    <t>40483000R.6</t>
  </si>
  <si>
    <t>Elektronika tlačítka IQ8  s izolátorom alebo ekvivalentný</t>
  </si>
  <si>
    <t>412822248</t>
  </si>
  <si>
    <t>40466000R.2</t>
  </si>
  <si>
    <t>Skrinka tlačidlového hlásiča IQ8 červená so sklíčkom, RAL3020 alebo ekvivalentný</t>
  </si>
  <si>
    <t>1142455699</t>
  </si>
  <si>
    <t>40464000-R</t>
  </si>
  <si>
    <t>Siréna s majákom červ. EN54-3, adresná, IP43 alebo ekvivalentný</t>
  </si>
  <si>
    <t>988385195</t>
  </si>
  <si>
    <t>40464000-R.1</t>
  </si>
  <si>
    <t>Zvys.patice IP65, cervena alebo ekvivalentný</t>
  </si>
  <si>
    <t>42164133</t>
  </si>
  <si>
    <t>44941000R</t>
  </si>
  <si>
    <t>Popisný štítok hlásiča (bal.10ks) alebo ekvivalentný</t>
  </si>
  <si>
    <t>547402548</t>
  </si>
  <si>
    <t>44941000R.1</t>
  </si>
  <si>
    <t>Popisný štítok (Dymo) alebo ekvivalentný</t>
  </si>
  <si>
    <t>1998207691</t>
  </si>
  <si>
    <t>40483000R.7</t>
  </si>
  <si>
    <t>Skúšobný plyn pre 805582 alebo ekvivalentný</t>
  </si>
  <si>
    <t>-748987497</t>
  </si>
  <si>
    <t>34121000-R</t>
  </si>
  <si>
    <t>Kábel  JE-H(St)H (SSKFH-V) 1x2x0,8 Bd FE180/PS30 B2CA s1d1a1 alebo ekvivalentný</t>
  </si>
  <si>
    <t>-1170051001</t>
  </si>
  <si>
    <t>34121000-R.1</t>
  </si>
  <si>
    <t>Kábel  JE-H(St)H (SSKFH-V) 2x2x0,8 Bd FE180/PS30 B2CA s1d1a1 alebo ekvivalentný</t>
  </si>
  <si>
    <t>1798085711</t>
  </si>
  <si>
    <t>34121000-R.2</t>
  </si>
  <si>
    <t>Kábel  JE-H(St)H (SSKFH-V) 4x2x0,8 Bd FE180/PS30 B2CA s1d1a1 alebo ekvivalentný</t>
  </si>
  <si>
    <t>289955290</t>
  </si>
  <si>
    <t>341610013700.S</t>
  </si>
  <si>
    <t>Kábel N2XH (alt. 1-CHKE a pod.) 2Ax2,5 FE 180/PS30 B2CA s1d1a1 alebo ekvivalentný</t>
  </si>
  <si>
    <t>-127329836</t>
  </si>
  <si>
    <t>3413100-R16</t>
  </si>
  <si>
    <t>Kábel H05Z1-U 6zž alebo ekvivalentný</t>
  </si>
  <si>
    <t>-54869327</t>
  </si>
  <si>
    <t>341610014400.S</t>
  </si>
  <si>
    <t>Kábel N2XH-J / 1-CHKE-V 3C(J)x2,5 FE 180/PS30 B2CA s1d1a1 alebo ekvivalentný</t>
  </si>
  <si>
    <t>-1990602595</t>
  </si>
  <si>
    <t>341250015800</t>
  </si>
  <si>
    <t>Optický kábel min.4vl. G50/125 OM3; optický kábel CLT s pancierom, 12xOM3, 50/125μm, ohňovzdorný 180min. pri 750°C, B2ca - s1, d1, a1, pre vonkajšie aj vnútorné použitie alebo ekvivalentný</t>
  </si>
  <si>
    <t>-92503582</t>
  </si>
  <si>
    <t>341250015700</t>
  </si>
  <si>
    <t>Optický kábel min.4vl. G50/125 OM3; optický kábel CLT ohňovzdorný 180min. pri 750°C, 8xOM3, ​50/125μm, Dca - s1, d1, a1 alebo ekvivalentný</t>
  </si>
  <si>
    <t>751494753</t>
  </si>
  <si>
    <t>286130068100.S</t>
  </si>
  <si>
    <t>HDPE 40/32 alebo ekvivalentný</t>
  </si>
  <si>
    <t>-500971179</t>
  </si>
  <si>
    <t>286530129600.S</t>
  </si>
  <si>
    <t>spojka pre HDPE 40/32 alebo ekvivalentný</t>
  </si>
  <si>
    <t>-2040000055</t>
  </si>
  <si>
    <t>38315001-R.8</t>
  </si>
  <si>
    <t>Káblový kríž pre uloženie optického kábla, krytovaný alebo ekvivalentný</t>
  </si>
  <si>
    <t>71412339</t>
  </si>
  <si>
    <t>3457500-R</t>
  </si>
  <si>
    <t>Bezhalogenové elektroinstalačné lišty alebo ekvivalentný</t>
  </si>
  <si>
    <t>1585647238</t>
  </si>
  <si>
    <t>1600457111</t>
  </si>
  <si>
    <t>1306711413</t>
  </si>
  <si>
    <t>-1324845144</t>
  </si>
  <si>
    <t>34571000R</t>
  </si>
  <si>
    <t>FX20 alebo ekvivalentný alebo ekvivalentný</t>
  </si>
  <si>
    <t>948220118</t>
  </si>
  <si>
    <t>34571000R.1</t>
  </si>
  <si>
    <t>HFX25 alebo ekvivalentný alebo ekvivalentný</t>
  </si>
  <si>
    <t>-905504996</t>
  </si>
  <si>
    <t>3896100-R</t>
  </si>
  <si>
    <t>HFCL25 alebo ekvivalentný</t>
  </si>
  <si>
    <t>139760795</t>
  </si>
  <si>
    <t>37459000R</t>
  </si>
  <si>
    <t>UDF 5 alebo ekvivalentný</t>
  </si>
  <si>
    <t>1496413983</t>
  </si>
  <si>
    <t>37459000R.1</t>
  </si>
  <si>
    <t>UDF 6 alebo ekvivalentný</t>
  </si>
  <si>
    <t>-950463639</t>
  </si>
  <si>
    <t>37459000R.2</t>
  </si>
  <si>
    <t>UDF 7 alebo ekvivalentný</t>
  </si>
  <si>
    <t>1210293622</t>
  </si>
  <si>
    <t>37459000R.3</t>
  </si>
  <si>
    <t>UDF 12 alebo ekvivalentný</t>
  </si>
  <si>
    <t>1289046148</t>
  </si>
  <si>
    <t>37459000R.4</t>
  </si>
  <si>
    <t>UDF 14 alebo ekvivalentný</t>
  </si>
  <si>
    <t>80720687</t>
  </si>
  <si>
    <t>37459000-R.1</t>
  </si>
  <si>
    <t>kovové príchytky (hmoždiny), vrátane skrutky</t>
  </si>
  <si>
    <t>-1313702507</t>
  </si>
  <si>
    <t>449410003400.S</t>
  </si>
  <si>
    <t>Protipožiarny káblový disk alebo ekvivalentný</t>
  </si>
  <si>
    <t>-638322340</t>
  </si>
  <si>
    <t>449410003400.S.1</t>
  </si>
  <si>
    <t>Protipožiarny tmel v kartuši alebo ekvivalentný</t>
  </si>
  <si>
    <t>-1373563866</t>
  </si>
  <si>
    <t>210010026.S.2</t>
  </si>
  <si>
    <t>Rúrka ohybná elektroinštalačná z PVC typ FXP 25, uložená pevne</t>
  </si>
  <si>
    <t>1326091320</t>
  </si>
  <si>
    <t>210010025.S</t>
  </si>
  <si>
    <t>Rúrka ohybná elektroinštalačná z PVC typ FX 20, uložená pevne</t>
  </si>
  <si>
    <t>-2072508982</t>
  </si>
  <si>
    <t>-477256649</t>
  </si>
  <si>
    <t>210010283.S</t>
  </si>
  <si>
    <t>Spojka násuvná pre rúrky</t>
  </si>
  <si>
    <t>-1560375007</t>
  </si>
  <si>
    <t>210010109.S</t>
  </si>
  <si>
    <t>Lišta elektroinštalačná z PVC 40x20, uložená pevne, vkladacia</t>
  </si>
  <si>
    <t>-225574658</t>
  </si>
  <si>
    <t>185567029</t>
  </si>
  <si>
    <t>220081121.S.1</t>
  </si>
  <si>
    <t>Vytvorenie protipožiarnej prepážky (vodor.ul.kábla) do 100 žíl</t>
  </si>
  <si>
    <t>2138184594</t>
  </si>
  <si>
    <t>220081141.S</t>
  </si>
  <si>
    <t>Vytvorenie protipožiarnej prepážky (zvisl.ul.kábla) do 100 žíl</t>
  </si>
  <si>
    <t>-363282627</t>
  </si>
  <si>
    <t>210100258.S.1</t>
  </si>
  <si>
    <t>Ukončenie celoplastových káblov do 5 x 4 mm2</t>
  </si>
  <si>
    <t>1010611984</t>
  </si>
  <si>
    <t>220512124.S</t>
  </si>
  <si>
    <t>Montáž patch kábla S-FTP, Cat.5, 5E, do 3m</t>
  </si>
  <si>
    <t>-459481945</t>
  </si>
  <si>
    <t>2205121-R12</t>
  </si>
  <si>
    <t>Montáž patch kábla S-FTP, Cat 6A 12m</t>
  </si>
  <si>
    <t>1007133563</t>
  </si>
  <si>
    <t>210190001.S.3</t>
  </si>
  <si>
    <t>Montáž rozvodnice do váhy 20 kg</t>
  </si>
  <si>
    <t>2069594504</t>
  </si>
  <si>
    <t>210191052</t>
  </si>
  <si>
    <t>Montáž modulov, izolátorov, expandrov, rozhraní, prevodníka</t>
  </si>
  <si>
    <t>-772912986</t>
  </si>
  <si>
    <t>210191052_4</t>
  </si>
  <si>
    <t>Montáž reléového modulu</t>
  </si>
  <si>
    <t>1581978536</t>
  </si>
  <si>
    <t>210011310.S.1</t>
  </si>
  <si>
    <t>500889813</t>
  </si>
  <si>
    <t>210290881.S</t>
  </si>
  <si>
    <t>Označenie EPS komponentov štítkami</t>
  </si>
  <si>
    <t>1382720556</t>
  </si>
  <si>
    <t>210290931.S</t>
  </si>
  <si>
    <t>Priechod pri hrúbke steny do 15 cm do D 29 mm,  0,008 t</t>
  </si>
  <si>
    <t>2125453653</t>
  </si>
  <si>
    <t>210290941.S.1</t>
  </si>
  <si>
    <t>Priechod pri hrúbke steny do 30 cm do D 29 mm,  0,010 t</t>
  </si>
  <si>
    <t>1257383154</t>
  </si>
  <si>
    <t>1735203492</t>
  </si>
  <si>
    <t>210411161.S</t>
  </si>
  <si>
    <t>Montáž zálohy, zdroja</t>
  </si>
  <si>
    <t>-2031326420</t>
  </si>
  <si>
    <t>210411181.S</t>
  </si>
  <si>
    <t>Montáž prepäťovej ochrany</t>
  </si>
  <si>
    <t>504021038</t>
  </si>
  <si>
    <t>210800628.S</t>
  </si>
  <si>
    <t>Vodič medený uložený pevne  6 mm2</t>
  </si>
  <si>
    <t>-753182347</t>
  </si>
  <si>
    <t>210100002.S</t>
  </si>
  <si>
    <t>Ukončenie vodičov v rozvádzač. vrátane zapojenia a vodičovej koncovky do 6 mm2</t>
  </si>
  <si>
    <t>1813204266</t>
  </si>
  <si>
    <t>210881070.S</t>
  </si>
  <si>
    <t>Kábel bezhalogénový, medený uložený pevne 2x2,5, montáž</t>
  </si>
  <si>
    <t>-360210379</t>
  </si>
  <si>
    <t>210881076.S</t>
  </si>
  <si>
    <t>Kábel bezhalogénový, medený uložený pevne 3x2,5, montáž</t>
  </si>
  <si>
    <t>-1651513859</t>
  </si>
  <si>
    <t>-1487882577</t>
  </si>
  <si>
    <t>220110401.S</t>
  </si>
  <si>
    <t>Inštalácia optického rozvádzača, miestna sieť, počet optických vlákien do 004</t>
  </si>
  <si>
    <t>-628776399</t>
  </si>
  <si>
    <t>220110403.S</t>
  </si>
  <si>
    <t>Inštalácia optického rozvádzača, miestna sieť, počet optických vlákien do 012</t>
  </si>
  <si>
    <t>282641516</t>
  </si>
  <si>
    <t>220111431.S.3</t>
  </si>
  <si>
    <t>Jednosmerné meranie na kábli vrátane vypracovania meracieho protokolu</t>
  </si>
  <si>
    <t>-147347579</t>
  </si>
  <si>
    <t>-1207619510</t>
  </si>
  <si>
    <t>220280201.S</t>
  </si>
  <si>
    <t>Káble do 6 mm v rúrkach, lištách, bez odviečkovania a zaviečkovania krabíc</t>
  </si>
  <si>
    <t>1504624277</t>
  </si>
  <si>
    <t>220280206.S</t>
  </si>
  <si>
    <t>Káble do 7 mm v rúrkach, lištách, bez odviečkovania a zaviečkovania krabíc</t>
  </si>
  <si>
    <t>-989680824</t>
  </si>
  <si>
    <t>-273900944</t>
  </si>
  <si>
    <t>220301461.S</t>
  </si>
  <si>
    <t>Bleskoistka kovová, montáž bleskoistky s priskrutkovaním na kolíky vrátane zapojenia</t>
  </si>
  <si>
    <t>-319983567</t>
  </si>
  <si>
    <t>220320921.S</t>
  </si>
  <si>
    <t>Montáž ústredne zapoj.,vyváženie poplach. a ochran slučiek,oživenie a vyst.protokolu</t>
  </si>
  <si>
    <t>-534770547</t>
  </si>
  <si>
    <t>220321722.S</t>
  </si>
  <si>
    <t>Montáž náhrad.zdroja, zostavenie náhradného zdroja pripojenie vodičov, preskúšanie</t>
  </si>
  <si>
    <t>-2036516230</t>
  </si>
  <si>
    <t>220330101.S</t>
  </si>
  <si>
    <t>Zariadenie EPS,montáž tlačidlového hlásiča,zapojenie,preskúšanie  na omietku</t>
  </si>
  <si>
    <t>-189754120</t>
  </si>
  <si>
    <t>220330113.S</t>
  </si>
  <si>
    <t>Zariadenie EPS,montáž zásuvky aut.hlásiča,zapojenie,preskúšanie  do stropu</t>
  </si>
  <si>
    <t>-1076168766</t>
  </si>
  <si>
    <t>220330134.S</t>
  </si>
  <si>
    <t>Montáž doplnkov k automatickým hlásičom, ochranného krytu pre hlásič</t>
  </si>
  <si>
    <t>2002579686</t>
  </si>
  <si>
    <t>220330133.S</t>
  </si>
  <si>
    <t>Montáž kompletného hlásiča v nevýbušnom prostredí</t>
  </si>
  <si>
    <t>94340505</t>
  </si>
  <si>
    <t>220330166.S</t>
  </si>
  <si>
    <t>Montáž poplachovej sirény,zapojenie,preskúšanie</t>
  </si>
  <si>
    <t>-969071624</t>
  </si>
  <si>
    <t>220330151.S</t>
  </si>
  <si>
    <t>EPS, montáž svetelného indikátora  na omietku</t>
  </si>
  <si>
    <t>1933362272</t>
  </si>
  <si>
    <t>846905682</t>
  </si>
  <si>
    <t>220330191.S</t>
  </si>
  <si>
    <t>Meranie kontinuity,izolačného stavu a odporu 1 slučky(vedenia)od jedného signaliz.prvku k druhému</t>
  </si>
  <si>
    <t>2082260151</t>
  </si>
  <si>
    <t>220330206.S</t>
  </si>
  <si>
    <t>Kontrola funkcie vložky (snímača) automat.hlásiča,vyčistenie,skúška (plynom,svetlom,teplom a pod.)</t>
  </si>
  <si>
    <t>-435239369</t>
  </si>
  <si>
    <t>220065001.S.1</t>
  </si>
  <si>
    <t>Zafúkanie optického kábla, miestna sieť</t>
  </si>
  <si>
    <t>1774352042</t>
  </si>
  <si>
    <t>595661669</t>
  </si>
  <si>
    <t>220081101.S</t>
  </si>
  <si>
    <t>1606323735</t>
  </si>
  <si>
    <t>-587033766</t>
  </si>
  <si>
    <t>220880072_1</t>
  </si>
  <si>
    <t>Montáž adaptéra, retainera, záslepky</t>
  </si>
  <si>
    <t>919155922</t>
  </si>
  <si>
    <t>971033251.S</t>
  </si>
  <si>
    <t>Vybúranie otvoru v murive tehl. do hr.do 450 mm,   -0,012 t</t>
  </si>
  <si>
    <t>-1677505024</t>
  </si>
  <si>
    <t>971052241.S</t>
  </si>
  <si>
    <t>Prieraz stropom</t>
  </si>
  <si>
    <t>1460245293</t>
  </si>
  <si>
    <t>974032831.S.1</t>
  </si>
  <si>
    <t>Vyrezanie rýh frézovaním v murive hĺbky 2,5 cm, šírky 4 cm   -0,00180 t</t>
  </si>
  <si>
    <t>1177349345</t>
  </si>
  <si>
    <t>979011131.S</t>
  </si>
  <si>
    <t>Zvislá doprava sutiny po schodoch ručne do 3.5 m</t>
  </si>
  <si>
    <t>1625486903</t>
  </si>
  <si>
    <t>1873992905</t>
  </si>
  <si>
    <t>1311760223</t>
  </si>
  <si>
    <t>-756599872</t>
  </si>
  <si>
    <t>979089212</t>
  </si>
  <si>
    <t>Poplatok za skladovanie -stavebná suť</t>
  </si>
  <si>
    <t>-2131711293</t>
  </si>
  <si>
    <t>210020801.S</t>
  </si>
  <si>
    <t>Montáž prestupov požiarne deliacou konštrukciou</t>
  </si>
  <si>
    <t>-1149874468</t>
  </si>
  <si>
    <t>HZS000113.17</t>
  </si>
  <si>
    <t>Oživenie zariadenia a uvedenie do prevádzky</t>
  </si>
  <si>
    <t>-1659163907</t>
  </si>
  <si>
    <t>HZS000114.2</t>
  </si>
  <si>
    <t>Revízia</t>
  </si>
  <si>
    <t>435116300</t>
  </si>
  <si>
    <t>HZS000113.18</t>
  </si>
  <si>
    <t>Licencia ústredne EPS</t>
  </si>
  <si>
    <t>1619522699</t>
  </si>
  <si>
    <t>HZS000113.19</t>
  </si>
  <si>
    <t>Vizualizácia - vytvorenie pôdorysu</t>
  </si>
  <si>
    <t>1031596524</t>
  </si>
  <si>
    <t>HZS000113.20</t>
  </si>
  <si>
    <t>Vizualizácia a konfigurácia prvku</t>
  </si>
  <si>
    <t>1966334739</t>
  </si>
  <si>
    <t>HZS000113.21</t>
  </si>
  <si>
    <t>333686345</t>
  </si>
  <si>
    <t>HZS000113.22</t>
  </si>
  <si>
    <t>Zakreslenie skutočného vyhotovenia</t>
  </si>
  <si>
    <t>877836120</t>
  </si>
  <si>
    <t>HZS000113.23</t>
  </si>
  <si>
    <t>-1069574624</t>
  </si>
  <si>
    <t>9990000000.25</t>
  </si>
  <si>
    <t>233059135</t>
  </si>
  <si>
    <t>SO22_SO34h - Inštitút vzdelávania zboru väzenskej a justičnej stráže - EPS západná vrátnica</t>
  </si>
  <si>
    <t>OST - Ostatné</t>
  </si>
  <si>
    <t>40462000-R.1</t>
  </si>
  <si>
    <t>FX2 - 2 moduly alebo ekvivalentný</t>
  </si>
  <si>
    <t>-2021801077</t>
  </si>
  <si>
    <t>-366287113</t>
  </si>
  <si>
    <t>-1256322254</t>
  </si>
  <si>
    <t>1446550568</t>
  </si>
  <si>
    <t>-1131104824</t>
  </si>
  <si>
    <t>-929110317</t>
  </si>
  <si>
    <t>-1666687105</t>
  </si>
  <si>
    <t>-1334130788</t>
  </si>
  <si>
    <t>-1110270862</t>
  </si>
  <si>
    <t>38588000-R1212</t>
  </si>
  <si>
    <t>Akumulátor 12V /12,0 Ah alebo ekvivalentný</t>
  </si>
  <si>
    <t>424228055</t>
  </si>
  <si>
    <t>-1426939197</t>
  </si>
  <si>
    <t>186054691</t>
  </si>
  <si>
    <t>-520872410</t>
  </si>
  <si>
    <t>-52684557</t>
  </si>
  <si>
    <t>38315001-R.9</t>
  </si>
  <si>
    <t>FIST-RET-01-ST retainer  alebo ekvivalentný</t>
  </si>
  <si>
    <t>761739056</t>
  </si>
  <si>
    <t>723187133</t>
  </si>
  <si>
    <t>1216604670</t>
  </si>
  <si>
    <t>1011648323</t>
  </si>
  <si>
    <t>2103524641</t>
  </si>
  <si>
    <t>812153145</t>
  </si>
  <si>
    <t>1690030116</t>
  </si>
  <si>
    <t>-1216288795</t>
  </si>
  <si>
    <t>-1961432146</t>
  </si>
  <si>
    <t>-114094754</t>
  </si>
  <si>
    <t>478612502</t>
  </si>
  <si>
    <t>-1083302123</t>
  </si>
  <si>
    <t>1063676792</t>
  </si>
  <si>
    <t>-1429701101</t>
  </si>
  <si>
    <t>1719740967</t>
  </si>
  <si>
    <t>705574452</t>
  </si>
  <si>
    <t>265073829</t>
  </si>
  <si>
    <t>-887058194</t>
  </si>
  <si>
    <t>-522175181</t>
  </si>
  <si>
    <t>-1171508041</t>
  </si>
  <si>
    <t>-707769978</t>
  </si>
  <si>
    <t>1411919427</t>
  </si>
  <si>
    <t>-1646212454</t>
  </si>
  <si>
    <t>2113029148</t>
  </si>
  <si>
    <t>279117690</t>
  </si>
  <si>
    <t>-886258947</t>
  </si>
  <si>
    <t>-2086232912</t>
  </si>
  <si>
    <t>-1416699607</t>
  </si>
  <si>
    <t>1846503437</t>
  </si>
  <si>
    <t>1746590023</t>
  </si>
  <si>
    <t>-582292254</t>
  </si>
  <si>
    <t>1444018204</t>
  </si>
  <si>
    <t>1751792261</t>
  </si>
  <si>
    <t>1236931623</t>
  </si>
  <si>
    <t>1640700242</t>
  </si>
  <si>
    <t>1099511429</t>
  </si>
  <si>
    <t>-1356373517</t>
  </si>
  <si>
    <t>1133300133</t>
  </si>
  <si>
    <t>979011131.S.1</t>
  </si>
  <si>
    <t>-1479328589</t>
  </si>
  <si>
    <t>979081111.S.2</t>
  </si>
  <si>
    <t>-314384733</t>
  </si>
  <si>
    <t>334369116</t>
  </si>
  <si>
    <t>979082111.S.2</t>
  </si>
  <si>
    <t>1814215072</t>
  </si>
  <si>
    <t>708377177</t>
  </si>
  <si>
    <t>-1000428717</t>
  </si>
  <si>
    <t>HZS000114.3</t>
  </si>
  <si>
    <t>-1552081646</t>
  </si>
  <si>
    <t>-932552199</t>
  </si>
  <si>
    <t>-663154829</t>
  </si>
  <si>
    <t>352921760</t>
  </si>
  <si>
    <t>HZS000113.24</t>
  </si>
  <si>
    <t>1665803707</t>
  </si>
  <si>
    <t>-423313412</t>
  </si>
  <si>
    <t>OST</t>
  </si>
  <si>
    <t>9990000000.26</t>
  </si>
  <si>
    <t>691882843</t>
  </si>
  <si>
    <t>SO22_SO34i - Inštitút vzdelávania zboru väzenskej a justičnej stráže - HSP</t>
  </si>
  <si>
    <t xml:space="preserve">      22-M.1 - Rozvádzač R-HSP1</t>
  </si>
  <si>
    <t>3841200-R</t>
  </si>
  <si>
    <t>Riadiaca jednotka rozhlasovej ústredne HSP DOM4-24, EN 54-16, 4 audio kanály, 24 reproduktorových zón, pamäť pre evakuačné hlásenia, alebo ekvivalentný</t>
  </si>
  <si>
    <t>-523727580</t>
  </si>
  <si>
    <t>3841200-R.1</t>
  </si>
  <si>
    <t>Variodyn - Licencia C4  alebo ekvivalentný</t>
  </si>
  <si>
    <t>-534239322</t>
  </si>
  <si>
    <t>3844100-R</t>
  </si>
  <si>
    <t>Zesilovač triedy D, 4 kanálový, 4XD300, EN54-24/EN54-16, alebo ekvivalentný</t>
  </si>
  <si>
    <t>2101132216</t>
  </si>
  <si>
    <t>3841200-R.2</t>
  </si>
  <si>
    <t>Digitálna stanica hlásateľa EN54-16, 12 tlačidiel, alebo ekvivalentný</t>
  </si>
  <si>
    <t>1853650854</t>
  </si>
  <si>
    <t>3841200-R.3</t>
  </si>
  <si>
    <t>Poistka 200A pre kabeláž záložných akumulátorov alebo ekvivalentný</t>
  </si>
  <si>
    <t>-1558319370</t>
  </si>
  <si>
    <t>3841200-R.4</t>
  </si>
  <si>
    <t>Výstupný prepojovací kábel zosilovač - ústredňa, alebo ekvivalentný</t>
  </si>
  <si>
    <t>910977271</t>
  </si>
  <si>
    <t>3841200-R.5</t>
  </si>
  <si>
    <t>Záložný kábel ústredňa - zosilovač, alebo ekvivalentný</t>
  </si>
  <si>
    <t>1347560656</t>
  </si>
  <si>
    <t>3841200-R.6</t>
  </si>
  <si>
    <t>Vstupný prepojovací kábel ústredňa - zosilovač, alebo ekvivalentný</t>
  </si>
  <si>
    <t>-1482595431</t>
  </si>
  <si>
    <t>3841200-R.7</t>
  </si>
  <si>
    <t>Univerzálny vstupno-výstupný modul, alebo ekvivalentný</t>
  </si>
  <si>
    <t>-713756502</t>
  </si>
  <si>
    <t>3841200-R.8</t>
  </si>
  <si>
    <t>Vystupni kabel 100V 6 zon alebo ekvivalentný</t>
  </si>
  <si>
    <t>-1302056781</t>
  </si>
  <si>
    <t>3841200-R.9</t>
  </si>
  <si>
    <t>Záložný sieťový zdroj s nabíjačom akumulátorov, PSU EN54-4, alebo ekvivalentný</t>
  </si>
  <si>
    <t>-2147281948</t>
  </si>
  <si>
    <t>3841200-R.10</t>
  </si>
  <si>
    <t>Akumulator 12V / 105 Ah pre PSU, alebo ekvivalentný</t>
  </si>
  <si>
    <t>140746204</t>
  </si>
  <si>
    <t>3841200-R.11</t>
  </si>
  <si>
    <t>Koncový člen reproduktorovej linky EOL alebo ekvivalentný</t>
  </si>
  <si>
    <t>-276071046</t>
  </si>
  <si>
    <t>3842900-R</t>
  </si>
  <si>
    <t>Prepäťová ochrana reproduktorových liniek alebo ekvivalentný</t>
  </si>
  <si>
    <t>1342537048</t>
  </si>
  <si>
    <t>3842900-R.1</t>
  </si>
  <si>
    <t>Prepäťová ochrana digitálnej audio linky alebo ekvivalentný</t>
  </si>
  <si>
    <t>440024049</t>
  </si>
  <si>
    <t>3844300-R</t>
  </si>
  <si>
    <t>Nástenný skrinkový reproduktor, 253 x 193 x 83 mm, 6/3/1,5/0,75 / 100 V, 140-19 700Hz, keramická svorkovnica, RAL9010, EN54-24,  alebo ekvivalentný</t>
  </si>
  <si>
    <t>1545587873</t>
  </si>
  <si>
    <t>3844300-R.1</t>
  </si>
  <si>
    <t>Stropný kovový reproduktor, ø180 /130 mm, 6/3/1,5/0,75 W / 100 V, 310 - 14 800 Hz, požiarny kryt, keramická svorkovnica, RAL9010, EN54-24,  alebo ekvivalentný</t>
  </si>
  <si>
    <t>903431363</t>
  </si>
  <si>
    <t>3844300-R.2</t>
  </si>
  <si>
    <t>Závesný kovový reproduktor, s keramickou svorkovnicou, DELK 130/10PP1 EN54-24, 5m kábel, 100V, 10W RMS, SPL@1W/1m 95,1dB,  alebo ekvivalentný</t>
  </si>
  <si>
    <t>63065445</t>
  </si>
  <si>
    <t>3831500-R</t>
  </si>
  <si>
    <t>Zásuvka Modulo45, Category 6A, 2xRJ45/s, podpovrchová, osadená alebo ekvivalentný</t>
  </si>
  <si>
    <t>-1888262191</t>
  </si>
  <si>
    <t>34509-R</t>
  </si>
  <si>
    <t>Inštalačná krabica pre zásuvku, pod omietku alebo ekvivalentný</t>
  </si>
  <si>
    <t>1126791477</t>
  </si>
  <si>
    <t>341230001-R</t>
  </si>
  <si>
    <t>Metalický patch kábel, 3m S/FTP Cat5A, LSOH, 4x2xAWG23, B2ca s1d1a1 alebo ekvivalentný</t>
  </si>
  <si>
    <t>-1899610784</t>
  </si>
  <si>
    <t>220511002.S</t>
  </si>
  <si>
    <t>Montáž zásuvky 2xRJ45 pod omietku</t>
  </si>
  <si>
    <t>-1337905531</t>
  </si>
  <si>
    <t>220511021.S</t>
  </si>
  <si>
    <t>Zapojenie zásuvky 2xRJ45</t>
  </si>
  <si>
    <t>-769184910</t>
  </si>
  <si>
    <t>220260021.S</t>
  </si>
  <si>
    <t>Krabica 68 pod omietku, vrátane vysekania lôžka,zhotovenie otvorov,bez svoriek a zapojenia vodičov</t>
  </si>
  <si>
    <t>-1895518716</t>
  </si>
  <si>
    <t>220370421.S</t>
  </si>
  <si>
    <t>Montáž jednotky zosilňovača 100 W upevnenie,nastavenie elektrických hodnôt a odskúšanie</t>
  </si>
  <si>
    <t>858806508</t>
  </si>
  <si>
    <t>220370428.S</t>
  </si>
  <si>
    <t>Montáž rozhlasovej ústredne pre požiarný rozhlas, do 2x400W</t>
  </si>
  <si>
    <t>-253394321</t>
  </si>
  <si>
    <t>220370061.S</t>
  </si>
  <si>
    <t>Meranie rozhlas.zariad.100 W bez merania ZR,meranie charakteristík,vyprac.protokolu</t>
  </si>
  <si>
    <t>-630783082</t>
  </si>
  <si>
    <t>220370415.S</t>
  </si>
  <si>
    <t>Montáž pultu diaľkového ovládania na stôl</t>
  </si>
  <si>
    <t>-2100136556</t>
  </si>
  <si>
    <t>220370418.S</t>
  </si>
  <si>
    <t>Montáž dohliadača reproduktorových. liniek, max. 32</t>
  </si>
  <si>
    <t>-519106041</t>
  </si>
  <si>
    <t>220321722.S.1</t>
  </si>
  <si>
    <t>Montáž náhradného zdroja, zostavenie náhradného zdroja pripojenie vodičov, preskúšanie</t>
  </si>
  <si>
    <t>1577128442</t>
  </si>
  <si>
    <t>574494802</t>
  </si>
  <si>
    <t>220370441.S</t>
  </si>
  <si>
    <t>Montáž reproduktorovej skrine do10 W,upevnenie,pripojenie k vedeniu a zapojenie nastav.optim.hlasnosti</t>
  </si>
  <si>
    <t>1759530247</t>
  </si>
  <si>
    <t>220370452.S</t>
  </si>
  <si>
    <t>Montáž reproduktora na záves, ,upevnenie,pripojenie,nastavenie</t>
  </si>
  <si>
    <t>-489962543</t>
  </si>
  <si>
    <t>220370472.S</t>
  </si>
  <si>
    <t>Skúšanie reproduktora s regulátorom hlasitosti</t>
  </si>
  <si>
    <t>1392280738</t>
  </si>
  <si>
    <t>1158287004</t>
  </si>
  <si>
    <t>399933475</t>
  </si>
  <si>
    <t>210140751.S.1</t>
  </si>
  <si>
    <t>-1584269597</t>
  </si>
  <si>
    <t>220301441.S</t>
  </si>
  <si>
    <t>Súprava poistná pre káblové uzávery, montáž poistnej súpravy káblových uzáverov</t>
  </si>
  <si>
    <t>-1083967635</t>
  </si>
  <si>
    <t>2205121-R3</t>
  </si>
  <si>
    <t>Montáž patch kábla S-FTP, Cat 6A 3m</t>
  </si>
  <si>
    <t>-1667044076</t>
  </si>
  <si>
    <t>34161000-R</t>
  </si>
  <si>
    <t>NHXH-O FE180/E30 2x1,5(2,5) B2ca s1,d1,a1 alebo ekvivalentný</t>
  </si>
  <si>
    <t>1918425329</t>
  </si>
  <si>
    <t>34161000-R.1</t>
  </si>
  <si>
    <t>(N2XH) 1-CXKH-V 5Jx6 FE180/PS30 B2ca s1a1d1 alebo ekvivalentný</t>
  </si>
  <si>
    <t>724190183</t>
  </si>
  <si>
    <t>3413100-R</t>
  </si>
  <si>
    <t>Kábel H05Z1-U 16zž alebo ekvivalentný</t>
  </si>
  <si>
    <t>-2142288947</t>
  </si>
  <si>
    <t>341230001-R.1</t>
  </si>
  <si>
    <t>Metalický kábel S/FTP Cat.5A, 4x2xAWG23, LS0H, B2ca s1,d1,a1  alebo ekvivalentný</t>
  </si>
  <si>
    <t>174523193</t>
  </si>
  <si>
    <t>345750065180</t>
  </si>
  <si>
    <t>-1712554879</t>
  </si>
  <si>
    <t>37459000-R.2</t>
  </si>
  <si>
    <t>1624542982</t>
  </si>
  <si>
    <t>37459000-R.3</t>
  </si>
  <si>
    <t>-766738702</t>
  </si>
  <si>
    <t>37459000-R.4</t>
  </si>
  <si>
    <t>1011732158</t>
  </si>
  <si>
    <t>37459000-R.5</t>
  </si>
  <si>
    <t>UDF 5  alebo ekvivalentný</t>
  </si>
  <si>
    <t>-214037554</t>
  </si>
  <si>
    <t>37459000-R.6</t>
  </si>
  <si>
    <t>UDF 10  alebo ekvivalentný</t>
  </si>
  <si>
    <t>-355811200</t>
  </si>
  <si>
    <t>37459000-R.7</t>
  </si>
  <si>
    <t>UDF 14  alebo ekvivalentný</t>
  </si>
  <si>
    <t>-579925211</t>
  </si>
  <si>
    <t>37459000-R.8</t>
  </si>
  <si>
    <t>Objímka zatváracia OZS/OZSO, funkčná pri požiari alebo ekvivalentný</t>
  </si>
  <si>
    <t>-1679596205</t>
  </si>
  <si>
    <t>37459000-R.9</t>
  </si>
  <si>
    <t>-451220493</t>
  </si>
  <si>
    <t>3457100-R</t>
  </si>
  <si>
    <t>Ohybná rúrka, samozhášavá, bezhalogénová, dn25mm alebo ekvivalentný</t>
  </si>
  <si>
    <t>-248645939</t>
  </si>
  <si>
    <t>-481218611</t>
  </si>
  <si>
    <t>-773172131</t>
  </si>
  <si>
    <t>210881069.S</t>
  </si>
  <si>
    <t>844442599</t>
  </si>
  <si>
    <t>210881103.S</t>
  </si>
  <si>
    <t>Kábel bezhalogénový, medený uložený pevne 5x6 , montáž</t>
  </si>
  <si>
    <t>901168262</t>
  </si>
  <si>
    <t>30848204</t>
  </si>
  <si>
    <t>220280221.S.1</t>
  </si>
  <si>
    <t>Káble 5x2 mm uložené v rúrkach, lištách, bez odviečkovania a zaviečkovania krabíc</t>
  </si>
  <si>
    <t>-1555455851</t>
  </si>
  <si>
    <t>1252806543</t>
  </si>
  <si>
    <t>1819571885</t>
  </si>
  <si>
    <t>80866038</t>
  </si>
  <si>
    <t>-1038213074</t>
  </si>
  <si>
    <t>953991111.S</t>
  </si>
  <si>
    <t>Osadenie príchytky do steny z tehál alebo mäkkého kameňa, vonk.profil príchytky 6-8 mm</t>
  </si>
  <si>
    <t>685713311</t>
  </si>
  <si>
    <t>210010026.S.3</t>
  </si>
  <si>
    <t>Rúrka ohybná elektroinštalačná z PVC 25, uložená pevne</t>
  </si>
  <si>
    <t>-1841642990</t>
  </si>
  <si>
    <t>210010109.S.1</t>
  </si>
  <si>
    <t>Lišta elektroinštalačná z PVC 40x20, uložená pevne</t>
  </si>
  <si>
    <t>-22097857</t>
  </si>
  <si>
    <t>1252201200</t>
  </si>
  <si>
    <t>1155536068</t>
  </si>
  <si>
    <t>2082812308</t>
  </si>
  <si>
    <t>-1941845695</t>
  </si>
  <si>
    <t>-142938263</t>
  </si>
  <si>
    <t>1514933155</t>
  </si>
  <si>
    <t>38942957</t>
  </si>
  <si>
    <t>441780042</t>
  </si>
  <si>
    <t>709173705</t>
  </si>
  <si>
    <t>23207339</t>
  </si>
  <si>
    <t>-1121942677</t>
  </si>
  <si>
    <t>979089212.S.2</t>
  </si>
  <si>
    <t>Poplatok za skladovanie - betón, tehly, stavebný odpad, ostatné</t>
  </si>
  <si>
    <t>-246168085</t>
  </si>
  <si>
    <t>22-M.1</t>
  </si>
  <si>
    <t>Rozvádzač R-HSP1</t>
  </si>
  <si>
    <t>3831800-R</t>
  </si>
  <si>
    <t>Server. rozvádzač 45U 600x800, 2×perfor.dvere, IP30 2 perforované dvere alebo ekvivalentný</t>
  </si>
  <si>
    <t>-1936566592</t>
  </si>
  <si>
    <t>3831800-R.1</t>
  </si>
  <si>
    <t>Bocný panel (pár) podstavca pre rozvádzac DSS, hl.800mm alebo ekvivalentný</t>
  </si>
  <si>
    <t>-1653627188</t>
  </si>
  <si>
    <t>3831800-R.2</t>
  </si>
  <si>
    <t>Pred./zad.panel podstavca,perf.+protiprachový filter,š.600mm pre stojanový rozvádzac, RAL7035 alebo ekvivalentný</t>
  </si>
  <si>
    <t>855855843</t>
  </si>
  <si>
    <t>3831800-R.3</t>
  </si>
  <si>
    <t>1870379421</t>
  </si>
  <si>
    <t>3831800-R.4</t>
  </si>
  <si>
    <t>-1572924290</t>
  </si>
  <si>
    <t>3745100-R6.1</t>
  </si>
  <si>
    <t>Zásuvka 6násobná s  prepäťovou ochranou, SPD typ3, do 19˝ rack stojanov, s odrušovacím VF filtrom, menovité napätie 230VAC, menovitý výb.prúd L-N (8/20us)  3kA, IP20, 5m prívod alebo ekvivalentný</t>
  </si>
  <si>
    <t>-729617880</t>
  </si>
  <si>
    <t>35824000-R.3</t>
  </si>
  <si>
    <t>Prepäťová ochrana SLP-275 V/3S+1 alebo ekvivalentný</t>
  </si>
  <si>
    <t>2005362814</t>
  </si>
  <si>
    <t>358220043500</t>
  </si>
  <si>
    <t>1000027261</t>
  </si>
  <si>
    <t>358220009700</t>
  </si>
  <si>
    <t>1772188358</t>
  </si>
  <si>
    <t>358220006900</t>
  </si>
  <si>
    <t>Istič 10kA  16,0B/1 alebo ekvivalentný</t>
  </si>
  <si>
    <t>-883896295</t>
  </si>
  <si>
    <t>358220006500</t>
  </si>
  <si>
    <t>1639714822</t>
  </si>
  <si>
    <t>3831800-R.5</t>
  </si>
  <si>
    <t>Zásuvka soklová, AC 230V/ 16A, ZSE-06 alebo ekvivalentný</t>
  </si>
  <si>
    <t>1558399004</t>
  </si>
  <si>
    <t>3831800-R.6</t>
  </si>
  <si>
    <t>19" instalačný panel s DIN lištou 3U alebo ekvivalentný</t>
  </si>
  <si>
    <t>1440119017</t>
  </si>
  <si>
    <t>3831800-R.7</t>
  </si>
  <si>
    <t>Držiak na DIN lištu Cat 6A, osadený s 1xKEJ-CEA-S-10G alebo ekvivalentný</t>
  </si>
  <si>
    <t>233113161</t>
  </si>
  <si>
    <t>341230001-R.2</t>
  </si>
  <si>
    <t>Metalický patch kábel, 12m S/FTP Cat5A, LSOH, 4x2xAWG23, B2ca s1d1a1 alebo ekvivalentný</t>
  </si>
  <si>
    <t>-105992382</t>
  </si>
  <si>
    <t>9990000000.27</t>
  </si>
  <si>
    <t>Pomocný inštalačný materiál (bužírky, drôty, káble, lišty, skrutky...)</t>
  </si>
  <si>
    <t>-601920888</t>
  </si>
  <si>
    <t>21019005-R</t>
  </si>
  <si>
    <t>314530946</t>
  </si>
  <si>
    <t>210190003.S</t>
  </si>
  <si>
    <t>Montáž oceľoplechovej rozvodnice do váhy 100 kg</t>
  </si>
  <si>
    <t>804874193</t>
  </si>
  <si>
    <t>220512034.S</t>
  </si>
  <si>
    <t>Montáž podstavca pre serverový rozvádzač 600x900</t>
  </si>
  <si>
    <t>108523067</t>
  </si>
  <si>
    <t>-1278068915</t>
  </si>
  <si>
    <t>1359714470</t>
  </si>
  <si>
    <t>280124477</t>
  </si>
  <si>
    <t>-240249542</t>
  </si>
  <si>
    <t>HZS000113.25</t>
  </si>
  <si>
    <t>Implementácia systému HSP</t>
  </si>
  <si>
    <t>-1782136929</t>
  </si>
  <si>
    <t>-220266182</t>
  </si>
  <si>
    <t>724245936</t>
  </si>
  <si>
    <t>HZS000114.4</t>
  </si>
  <si>
    <t>-383977649</t>
  </si>
  <si>
    <t>HZS000113.26</t>
  </si>
  <si>
    <t>-1893227155</t>
  </si>
  <si>
    <t>542606518</t>
  </si>
  <si>
    <t>9990000000.28</t>
  </si>
  <si>
    <t>-234123768</t>
  </si>
  <si>
    <t>SO22_SO34j - Inštitút vzdelávania zboru väzenskej a justičnej stráže - ozvučenie m.č. 1.27</t>
  </si>
  <si>
    <t xml:space="preserve">      22-M_1 - Rozvádzač R.OZV</t>
  </si>
  <si>
    <t>3844100-R.1</t>
  </si>
  <si>
    <t>Nástenný diaľkový ovládač zosilňovačov maticového mixéra MA-725F,  do 1 jednotky MA-725F je možné pripojiť až 4 jednotky (1x WP-700 na každý výstupný kanál),1 kábel CAT5 / 5e / 6 STP  pre 1 pripojenie (max. 90 m), bez mont. kr., môže byť namontovaný do SM</t>
  </si>
  <si>
    <t>1501071858</t>
  </si>
  <si>
    <t>3841200-R.12</t>
  </si>
  <si>
    <t>Ručný digitálny kondenzátorový bezdrôtový mikrofón s jednosmernou charakteristikou  v pásme UHF  823–832 Mhz, výkon 10 mW,  frekv.: 100 Hz - 12 kHz ±3 dB, max. SPL: &gt; 132 dB, napájanie 1x AA batéria, T od -10 °C do +50 °C, rozmery ø47,0 x 239,5 mm, použit</t>
  </si>
  <si>
    <t>-1969569258</t>
  </si>
  <si>
    <t>3844300-R.3</t>
  </si>
  <si>
    <t>Skrinkový vodoodolný 2pásmový reproduktor 6,5" basový a 1" výškový reproduktor 40 W, 20 W, 10 W, 5 W, 2,5 W / 100 V alebo 8 Ohm, citlivosť 86 dB, frekvenčný rozsah 57 Hz – 20 kHz. z ABS plastu,je odolný, nedeformovateľný a UV stály krytý plastovou mriežko</t>
  </si>
  <si>
    <t>790629554</t>
  </si>
  <si>
    <t>3845100-R</t>
  </si>
  <si>
    <t>Distribútor externých antén pre predĺženie dosahu bezdrôtového mikrofónu</t>
  </si>
  <si>
    <t>1527862827</t>
  </si>
  <si>
    <t>3845100-R.1</t>
  </si>
  <si>
    <t>Externá anténa distribútora externých antén pre predĺženie dosahu bezdrôtového mikrofónu, dosah cca75m alebo ekvivalentný</t>
  </si>
  <si>
    <t>1777801539</t>
  </si>
  <si>
    <t>3841200-R.13</t>
  </si>
  <si>
    <t>Trojrámeček so vstupom pre mikrofón (XLR) a AUX vstup, možnosť voľby fantomového napätie, samostatná regulácia hlasitosti pre mikrofón a pre AUX alebo ekvivalentný</t>
  </si>
  <si>
    <t>-885973110</t>
  </si>
  <si>
    <t>3857400-R</t>
  </si>
  <si>
    <t>4-zónový prehrávač internetových rádií s možnosťou streamovania hudby.  pre Android aj iOS. formáty: AAC LC/LPT, HE-ACCv1, HE-ACCv2, AMR-NB, AMR-WB, FLAC, MP3, Vorbis, PCM/WAVE, ALAC. WiFi/LAN pripojenie Airplay, DLNA, WiFi direct (Miracast). Prehráva: Sp</t>
  </si>
  <si>
    <t>1320432330</t>
  </si>
  <si>
    <t>M224</t>
  </si>
  <si>
    <t>Multiroom: viac ako 60 zariadení môže byť spojených do jednej zóny a hrať tú istú hudbu. WiFi štandard: 802.11b, g, n. Vstupy: 2x stereo analog 2x RCA, 1x optický. Výstupy: 4x stereo analog 2x RCA, 4x optický. Napájanie: 12 V / 1,5 A. Vonkajšie rozmery: 4</t>
  </si>
  <si>
    <t>1044643619</t>
  </si>
  <si>
    <t>3844100-R.2</t>
  </si>
  <si>
    <t>Digitálna maticová jednotka so zosilňovačom 4x 250 W / 100 V triedy D, 6 vstupov z toho 4 vstupy LINE plus 2 MIC / LINE na 4 výstupné kanály 100 V, digitálna zvuková kvalita 24 bit / 48 kHz,a, WP-700 zahŕňa ovládanie hlasitosti a výber jedného zo štyroch</t>
  </si>
  <si>
    <t>-1106278913</t>
  </si>
  <si>
    <t>34509-R.1</t>
  </si>
  <si>
    <t>Inštalačná krabica pre zásuvku, pod omietku alebo ekvivalentnýný</t>
  </si>
  <si>
    <t>804511297</t>
  </si>
  <si>
    <t>34509-R.2</t>
  </si>
  <si>
    <t>Krabica pre podpovrchovú montáž. Určená pre diaľkové ovládanie a panely alebo ekvivalentný</t>
  </si>
  <si>
    <t>-667004579</t>
  </si>
  <si>
    <t>220370562.S</t>
  </si>
  <si>
    <t>Montáž regulátora hlasnosti,upevnenie,zapojenie,odskúšanie</t>
  </si>
  <si>
    <t>-1925672429</t>
  </si>
  <si>
    <t>220730001.S</t>
  </si>
  <si>
    <t>Montáž účastníckej zásuvky, bez zapojenia koax.káblov, priechodná resp.koncová</t>
  </si>
  <si>
    <t>119915805</t>
  </si>
  <si>
    <t>210010331.S</t>
  </si>
  <si>
    <t>Krabica pre lištový rozvod bez zapojenia</t>
  </si>
  <si>
    <t>-1719141673</t>
  </si>
  <si>
    <t>-549894037</t>
  </si>
  <si>
    <t>220370419.S</t>
  </si>
  <si>
    <t>Montáž maticovej jednotky</t>
  </si>
  <si>
    <t>955400027</t>
  </si>
  <si>
    <t>220370436.S</t>
  </si>
  <si>
    <t>Montáž prehrávača,upevnenie,zapojenie,nastavenie,odskúšanie</t>
  </si>
  <si>
    <t>-1338387575</t>
  </si>
  <si>
    <t>220501301.S</t>
  </si>
  <si>
    <t>Montáž stanice HT vrátane napájača,zapojenia a odskúšania</t>
  </si>
  <si>
    <t>1823870827</t>
  </si>
  <si>
    <t>220370571.S</t>
  </si>
  <si>
    <t>Montáž mikrofónu, upevnenie, zapojenie a odskúšanie funkcie</t>
  </si>
  <si>
    <t>-182486141</t>
  </si>
  <si>
    <t>210191052.1</t>
  </si>
  <si>
    <t>Montáž externej antény a distribútora</t>
  </si>
  <si>
    <t>1299389403</t>
  </si>
  <si>
    <t>220370451.S</t>
  </si>
  <si>
    <t>Montáž reproduktora,upevnenie,pripojenie,nastavenie,skriňového do 60 W</t>
  </si>
  <si>
    <t>993811658</t>
  </si>
  <si>
    <t>978743756</t>
  </si>
  <si>
    <t>34161000-R.2</t>
  </si>
  <si>
    <t>N2XH 2x1,5 FE180/PS30  B2ca,s1,d1,a1 alebo ekvivalentný</t>
  </si>
  <si>
    <t>-1475600588</t>
  </si>
  <si>
    <t>34161000-R.3</t>
  </si>
  <si>
    <t>CAB-HQ BST MIKROFÓNNY KÁBEL  2x 0,22 mm alebo ekvivalentný</t>
  </si>
  <si>
    <t>-633343897</t>
  </si>
  <si>
    <t>3413100-R.1</t>
  </si>
  <si>
    <t>Kábel pevný koaxiálny VCCJE-R 75-4,8 bezhalogénový alebo ekvivalent</t>
  </si>
  <si>
    <t>925836809</t>
  </si>
  <si>
    <t>341230001-R.3</t>
  </si>
  <si>
    <t>Keline, instalační kabel Cat.5E FTP LSOH 300MHz Euroclass B2ca-s1,d1,a1  alebo ekvivalentný</t>
  </si>
  <si>
    <t>2084824412</t>
  </si>
  <si>
    <t>-1432953733</t>
  </si>
  <si>
    <t>-858004625</t>
  </si>
  <si>
    <t>1686705766</t>
  </si>
  <si>
    <t>210881069.S.1</t>
  </si>
  <si>
    <t>Kábel bezhalogénový, medený uložený pevne 2x1,5, montáž</t>
  </si>
  <si>
    <t>-1557236719</t>
  </si>
  <si>
    <t>220280201.S.1</t>
  </si>
  <si>
    <t>Káble do 6 mm vonk.priemeru v rúrkach, lištách, bez odviečkovania a zaviečkovania krabíc</t>
  </si>
  <si>
    <t>-565676554</t>
  </si>
  <si>
    <t>220730223.S</t>
  </si>
  <si>
    <t>Koaxiálny kábel nad D 7 mm vonk.vodiča</t>
  </si>
  <si>
    <t>1992566679</t>
  </si>
  <si>
    <t>220730383.S</t>
  </si>
  <si>
    <t>Zapojenie koaxiálneho kábla nad D 7 mm vonk.vodiča do skrutkových spojov alebo konektora</t>
  </si>
  <si>
    <t>-757988684</t>
  </si>
  <si>
    <t>192826111</t>
  </si>
  <si>
    <t>210011301.S</t>
  </si>
  <si>
    <t>Osadenie príchytky HM 6, do tehlového muriva</t>
  </si>
  <si>
    <t>137024583</t>
  </si>
  <si>
    <t>210100258.S.2</t>
  </si>
  <si>
    <t>Ukončenie celoplastových káblov zmrašť. záklopkou alebo páskou do 5 x 4 mm2</t>
  </si>
  <si>
    <t>1784599626</t>
  </si>
  <si>
    <t>220300081.S.1</t>
  </si>
  <si>
    <t>Zhotovenie káblovej formy vejárovej na jednom konci, do dĺžky 0,5 m,na kábli do 5 x 2 mm</t>
  </si>
  <si>
    <t>-314191010</t>
  </si>
  <si>
    <t>220111431.S.4</t>
  </si>
  <si>
    <t>Jednosmerné meranie na miestnom oznamovacom kábli vrátane vypracovania meracieho protokolu</t>
  </si>
  <si>
    <t>-555730347</t>
  </si>
  <si>
    <t>220110346.S.3</t>
  </si>
  <si>
    <t>Zhotovenie káblového štítka, vyrazenie znaku,pripevnenie,ovinutie štítka páskou PVC</t>
  </si>
  <si>
    <t>-795180827</t>
  </si>
  <si>
    <t>851394965</t>
  </si>
  <si>
    <t>-127553686</t>
  </si>
  <si>
    <t>-1114105191</t>
  </si>
  <si>
    <t>1044226015</t>
  </si>
  <si>
    <t>979081111.S.3</t>
  </si>
  <si>
    <t>117595101</t>
  </si>
  <si>
    <t>-1098469988</t>
  </si>
  <si>
    <t>979082111.S.3</t>
  </si>
  <si>
    <t>-1195363438</t>
  </si>
  <si>
    <t>979089212.S.3</t>
  </si>
  <si>
    <t>1665004843</t>
  </si>
  <si>
    <t>22-M_1</t>
  </si>
  <si>
    <t>Rozvádzač R.OZV</t>
  </si>
  <si>
    <t>3831800-R.8</t>
  </si>
  <si>
    <t>Jednodielny závesný 19" rozvádzač RBA, 18U (900 mm), hĺbka: 595 mm, šírka: 600 mm, konštrukcia : jednodielna alebo ekvivalentný</t>
  </si>
  <si>
    <t>1279268364</t>
  </si>
  <si>
    <t>3831800-R.9</t>
  </si>
  <si>
    <t>19" instalačný panel s DIN lištou 3U (energobox) alebo ekvivalentný</t>
  </si>
  <si>
    <t>2115733881</t>
  </si>
  <si>
    <t>3745100-R6.2</t>
  </si>
  <si>
    <t>Zásuvka 6násobná s  prepäťovou ochranou, SPD typ3, do 19˝ rack stojanov, s odrušovacím VF filtrom, menovité napätie 230VAC, menovitý výb.prúd L-N (8/20us)  3kA, IP20 alebo ekvivalentný</t>
  </si>
  <si>
    <t>-2117403020</t>
  </si>
  <si>
    <t>35824000-R.4</t>
  </si>
  <si>
    <t>Prepäťová ochrana FLP-12,5 V/2 alebo ekvivalentný</t>
  </si>
  <si>
    <t>39844100</t>
  </si>
  <si>
    <t>358220009700.1</t>
  </si>
  <si>
    <t>2102389431</t>
  </si>
  <si>
    <t>358220022485</t>
  </si>
  <si>
    <t>Istič 10kA  16,0B/1P+N alebo ekvivalentný</t>
  </si>
  <si>
    <t>1389063053</t>
  </si>
  <si>
    <t>3831800-R.10</t>
  </si>
  <si>
    <t>-646969265</t>
  </si>
  <si>
    <t>9990000000.29</t>
  </si>
  <si>
    <t>745470802</t>
  </si>
  <si>
    <t>21019005-R.1</t>
  </si>
  <si>
    <t>987291303</t>
  </si>
  <si>
    <t>210190002.S.1</t>
  </si>
  <si>
    <t>Montáž oceľoplechovej rozvodnice do váhy 50 kg</t>
  </si>
  <si>
    <t>-1138993844</t>
  </si>
  <si>
    <t>-1373251225</t>
  </si>
  <si>
    <t>220512046.S</t>
  </si>
  <si>
    <t>Montáž rozvodného panelu s prepäťovou ochranou</t>
  </si>
  <si>
    <t>-1069450580</t>
  </si>
  <si>
    <t>1492164751</t>
  </si>
  <si>
    <t>1539501347</t>
  </si>
  <si>
    <t>HZS000114.5</t>
  </si>
  <si>
    <t>-1638324097</t>
  </si>
  <si>
    <t>HZS000113.27</t>
  </si>
  <si>
    <t>622505689</t>
  </si>
  <si>
    <t>-318437708</t>
  </si>
  <si>
    <t>9990000000.30</t>
  </si>
  <si>
    <t>775793922</t>
  </si>
  <si>
    <t>SO22_SO34k - Inštitút vzdelávania zboru väzenskej a justičnej stráže - ozvučenie m.č. 2.09</t>
  </si>
  <si>
    <t>3841200-R.14</t>
  </si>
  <si>
    <t>Nástenný Wi-Fi / LAN hudobný prehrávač so vstavaným zosilňovačom 4x 20 W / 8 Ohm, frekvenčný rozsah 20 Hz – 20 Khz, 7" TFT dotykový LCD – IPS, prehrávanie z Micro SD karty, mikro USB, BT 4.0, AUX,.</t>
  </si>
  <si>
    <t>-1867433600</t>
  </si>
  <si>
    <t>M225</t>
  </si>
  <si>
    <t>internetové rádio a hudobné aplikácie tretích strán. Podpora audio formátov: MP3, WMA, WAV, APE, FLAC, ACC, OGG</t>
  </si>
  <si>
    <t>-426204792</t>
  </si>
  <si>
    <t>M226</t>
  </si>
  <si>
    <t>Napájanie 100 - 230 VAC, Ovládanie cez RS-485, kontakt pre dverný zvonček. Rozmer: 175 x 124 × 52 mm (Š x V x H), farba čierna. Súčasťou balenia: inštalačná krabička, skrutky. alebo ekvivalentný</t>
  </si>
  <si>
    <t>-71515918</t>
  </si>
  <si>
    <t>3844300-R.4</t>
  </si>
  <si>
    <t>Stropný dvojpásmový HIFI reproduktor 6,5" basový a 1" výškový reproduktor 30 W / 100 V alebo 4-16 Ohm, citlivosť 96 dB, frekvenčný rozsah 100 Hz – 20 kHz. alebo ekvivalentný</t>
  </si>
  <si>
    <t>797417808</t>
  </si>
  <si>
    <t>M227</t>
  </si>
  <si>
    <t>Ľahká inštalácia pomocou pevnej spony. Konštrukcia vyrobená z vysoko kvalitného technického plastu, ktorý je odolný, nedeformovateľný a UV stály. Reproduktor má kovovú bez rámovú mriežku. Rozmer: ø232 × 242 mm, hmotnosť: 4 kg</t>
  </si>
  <si>
    <t>-1337459429</t>
  </si>
  <si>
    <t>3831500-R.1</t>
  </si>
  <si>
    <t>495234632</t>
  </si>
  <si>
    <t>-1122389874</t>
  </si>
  <si>
    <t>1608995139</t>
  </si>
  <si>
    <t>220110617.S</t>
  </si>
  <si>
    <t>1577825765</t>
  </si>
  <si>
    <t>1616862039</t>
  </si>
  <si>
    <t>220370502.S</t>
  </si>
  <si>
    <t>Montáž skrinky diaľkového ovládania,umiestnenie,zhotovenie šnúry,zapojenie,skrinky so zosilovačom</t>
  </si>
  <si>
    <t>-368238880</t>
  </si>
  <si>
    <t>220370456.S</t>
  </si>
  <si>
    <t>Montáž reproduktorového systému,kruhového a eliptického,upevnenie,pripojenie,nastavenie</t>
  </si>
  <si>
    <t>1375497355</t>
  </si>
  <si>
    <t>2101026861</t>
  </si>
  <si>
    <t>34161000-R.4</t>
  </si>
  <si>
    <t>N2XH 2x1,5 FE180/PS30  B2ca,s1,d1,a1 alebo ekvivalentnýný</t>
  </si>
  <si>
    <t>-794586411</t>
  </si>
  <si>
    <t>34161000-R.5</t>
  </si>
  <si>
    <t>CAB-HQ BST MIKROFÓNNY KÁBEL  2x 0,22 mm alebo ekvivalentnýný</t>
  </si>
  <si>
    <t>-402091980</t>
  </si>
  <si>
    <t>37459000-R.10</t>
  </si>
  <si>
    <t>UDF 10  alebo ekvivalentnýný</t>
  </si>
  <si>
    <t>-1475235660</t>
  </si>
  <si>
    <t>Kovové príchytky (hmoždiny), vrátane skrutky</t>
  </si>
  <si>
    <t>1462894531</t>
  </si>
  <si>
    <t>210881069.S.2</t>
  </si>
  <si>
    <t>266836109</t>
  </si>
  <si>
    <t>1662441103</t>
  </si>
  <si>
    <t>-1142017057</t>
  </si>
  <si>
    <t>-161101212</t>
  </si>
  <si>
    <t>845952738</t>
  </si>
  <si>
    <t>1605168012</t>
  </si>
  <si>
    <t>552935530</t>
  </si>
  <si>
    <t>2116113743</t>
  </si>
  <si>
    <t>403230463</t>
  </si>
  <si>
    <t>2034867161</t>
  </si>
  <si>
    <t>HZS000114.6</t>
  </si>
  <si>
    <t>-242069996</t>
  </si>
  <si>
    <t>HZS000113.3</t>
  </si>
  <si>
    <t>688766798</t>
  </si>
  <si>
    <t>-1177636798</t>
  </si>
  <si>
    <t>9990000000.31</t>
  </si>
  <si>
    <t>-500360876</t>
  </si>
  <si>
    <t>SO101 - Vonkajší vodovod</t>
  </si>
  <si>
    <t>113107243.S</t>
  </si>
  <si>
    <t>Odstránenie krytu asfaltového v ploche nad 200 m2, hr. nad 100 do 150 mm,  -0,37500t</t>
  </si>
  <si>
    <t>-968505526</t>
  </si>
  <si>
    <t>113307232.S</t>
  </si>
  <si>
    <t>Odstránenie podkladu v ploche nad 200 m2 z betónu prostého, hr. vrstvy nad 150 do 300 mm,  -0,50000t</t>
  </si>
  <si>
    <t>866393858</t>
  </si>
  <si>
    <t>119001411.S</t>
  </si>
  <si>
    <t>Dočasné zaistenie podzemného potrubia DN do 200</t>
  </si>
  <si>
    <t>-1228048689</t>
  </si>
  <si>
    <t>119001422.S</t>
  </si>
  <si>
    <t>Dočasné zaistenie káblov a káblových tratí do 6 káblov</t>
  </si>
  <si>
    <t>-586491817</t>
  </si>
  <si>
    <t>-1289433939</t>
  </si>
  <si>
    <t xml:space="preserve">Príplatok k cenám výkopov za sťaženie výkopu v blízkosti podzemného vedenia </t>
  </si>
  <si>
    <t>-1135517471</t>
  </si>
  <si>
    <t>654522688</t>
  </si>
  <si>
    <t>-1921799959</t>
  </si>
  <si>
    <t>151831052.S</t>
  </si>
  <si>
    <t>Zriadenie paženia a rozopretie stien rýh š. do 2 m, hĺ. do 6 m pažiacimi boxami STANDARD 3x2,25m (obojstranné) horn. stredne tlačivá</t>
  </si>
  <si>
    <t>327612208</t>
  </si>
  <si>
    <t>151831152.S</t>
  </si>
  <si>
    <t>Odstránenie paženia a rozopretie stien rýh š. do 2 m, hĺ. do 6 m pažiacimi boxami STANDARD 3x2,25m (obojstranné) horn. stredne tlačivá</t>
  </si>
  <si>
    <t>625342740</t>
  </si>
  <si>
    <t>658252102</t>
  </si>
  <si>
    <t>Vodorovné premiestnenie výkopku po spevnenej ceste z horniny tr.1-4, nad 100 do 1000 m3, na skladku vzdialenú 15 km</t>
  </si>
  <si>
    <t>862058860</t>
  </si>
  <si>
    <t>101812393</t>
  </si>
  <si>
    <t>-727515690</t>
  </si>
  <si>
    <t>1402221515</t>
  </si>
  <si>
    <t>1069630342</t>
  </si>
  <si>
    <t>745136683</t>
  </si>
  <si>
    <t>583310000600.S</t>
  </si>
  <si>
    <t>Kamenivo ťažené drobné frakcia 0-4 mm</t>
  </si>
  <si>
    <t>-743124194</t>
  </si>
  <si>
    <t>1500994239</t>
  </si>
  <si>
    <t>1687000240</t>
  </si>
  <si>
    <t>808108874</t>
  </si>
  <si>
    <t>1895852557</t>
  </si>
  <si>
    <t>567142115.S</t>
  </si>
  <si>
    <t>Podklad z kameniva stmeleného cementom s rozprestretím a zhutnením, CBGM C 8/10 (C 6/8), po zhutnení hr. 250 mm</t>
  </si>
  <si>
    <t>1141870310</t>
  </si>
  <si>
    <t>646778241</t>
  </si>
  <si>
    <t>577154251.S</t>
  </si>
  <si>
    <t>Asfaltový betón vrstva obrusná AC 11 O v pruhu š. do 3 m z modifik. asfaltu tr. I, po zhutnení hr. 60 mm</t>
  </si>
  <si>
    <t>945166615</t>
  </si>
  <si>
    <t>577164351.S</t>
  </si>
  <si>
    <t>Asfaltový betón vrstva obrusná alebo ložná AC 16 v pruhu š. do 3 m z modifik. asfaltu tr. I, po zhutnení hr. 70 mm</t>
  </si>
  <si>
    <t>-1005760342</t>
  </si>
  <si>
    <t>1310249904</t>
  </si>
  <si>
    <t>850265121.S</t>
  </si>
  <si>
    <t>Výrez alebo výsek na potrubí z rúr liatinových tlakových DN 100</t>
  </si>
  <si>
    <t>1265283709</t>
  </si>
  <si>
    <t>851379011.S</t>
  </si>
  <si>
    <t>Demontáž vodovodného potrubia z liatinových rúr do DN 300  -0,073 t</t>
  </si>
  <si>
    <t>1811777166</t>
  </si>
  <si>
    <t>857262121.S</t>
  </si>
  <si>
    <t>Montáž liatinovej tvarovky jednoosovej na potrubí z rúr prírubových DN 100</t>
  </si>
  <si>
    <t>-607953093</t>
  </si>
  <si>
    <t>552520040205.S</t>
  </si>
  <si>
    <t>Prírubové koleno s patkou DN 100 PN 10/16</t>
  </si>
  <si>
    <t>1394179200</t>
  </si>
  <si>
    <t>871251514.S</t>
  </si>
  <si>
    <t>Potrubie vodovodné z PE 100 RC SDR11 zvárané natupo D 90x8,2 mm</t>
  </si>
  <si>
    <t>1629256828</t>
  </si>
  <si>
    <t>871281518.S</t>
  </si>
  <si>
    <t>Potrubie vodovodné z PE 100 RC SDR11 zvárané natupo D 125x11,4 mm</t>
  </si>
  <si>
    <t>227616122</t>
  </si>
  <si>
    <t>877251066.S</t>
  </si>
  <si>
    <t>Montáž elektrotvarovky pre vodovodné potrubia z PE 100 D 90 mm</t>
  </si>
  <si>
    <t>-1206112940</t>
  </si>
  <si>
    <t>2113665122</t>
  </si>
  <si>
    <t>286530001300</t>
  </si>
  <si>
    <t xml:space="preserve">Oblúk 11° s dlhými ramenami BB 11° PE 100 SDR 17 D 90 mm, </t>
  </si>
  <si>
    <t>496196838</t>
  </si>
  <si>
    <t>877281070.S</t>
  </si>
  <si>
    <t>Montáž elektrotvarovky pre vodovodné potrubia z PE 100 D 125 mm</t>
  </si>
  <si>
    <t>1453242791</t>
  </si>
  <si>
    <t>286530154100.S</t>
  </si>
  <si>
    <t>Elektrotvarovka lemový nákružok s integrovanou prírubou PE 100 SDR 11 D/DN 125/100</t>
  </si>
  <si>
    <t>965850149</t>
  </si>
  <si>
    <t>286530000300</t>
  </si>
  <si>
    <t xml:space="preserve">Oblúk 11° s dlhými ramenami BB 11° PE 100 SDR 11 D 125 mm, </t>
  </si>
  <si>
    <t>1138552755</t>
  </si>
  <si>
    <t>286530074700</t>
  </si>
  <si>
    <t>T-kus T PE 100 SDR 11 D 125 mm,</t>
  </si>
  <si>
    <t>1118764989</t>
  </si>
  <si>
    <t>286530076100</t>
  </si>
  <si>
    <t>T-kus 90° redukovaný BTR PE 100 SDR 11 D 125/90 mm,</t>
  </si>
  <si>
    <t>433555712</t>
  </si>
  <si>
    <t>891241111.S</t>
  </si>
  <si>
    <t>Montáž vodovodného posúvača s osadením zemnej súpravy (bez poklopov) DN 80</t>
  </si>
  <si>
    <t>209561177</t>
  </si>
  <si>
    <t>422210005500.S</t>
  </si>
  <si>
    <t>Posúvač prírubový s tesnením, DN 80, dĺ. 180 mm, liatina, PN 25</t>
  </si>
  <si>
    <t>1679567984</t>
  </si>
  <si>
    <t>422210001901.S</t>
  </si>
  <si>
    <t>Zemná súprava posúvačová Y 1020 D 100 mm</t>
  </si>
  <si>
    <t>725229393</t>
  </si>
  <si>
    <t>891261111.S</t>
  </si>
  <si>
    <t>Montáž posúvača s osadením zemnej súpravy (bez poklopov) DN 100</t>
  </si>
  <si>
    <t>331196573</t>
  </si>
  <si>
    <t>422210005600.S</t>
  </si>
  <si>
    <t>Posúvač prírubový s tesnením, DN 100, dĺ. 190 mm, liatina, PN 25</t>
  </si>
  <si>
    <t>2093386078</t>
  </si>
  <si>
    <t>422210001900.S</t>
  </si>
  <si>
    <t>Zemná súprava posúvačová Y 1020 D 150 mm</t>
  </si>
  <si>
    <t>1889574190</t>
  </si>
  <si>
    <t>891261221.S</t>
  </si>
  <si>
    <t>Montáž vodovodnej armatúry na potrubí, posúvač v šachte s ručným kolieskom DN 100</t>
  </si>
  <si>
    <t>-1735144765</t>
  </si>
  <si>
    <t>-563476298</t>
  </si>
  <si>
    <t>551180015000.S</t>
  </si>
  <si>
    <t>Ručné koliesko zo šedej liatiny DN 100 pre armatúry domovej prípojky, uzatváracie uzávery a armatúry pre viac dimenzií</t>
  </si>
  <si>
    <t>501713302</t>
  </si>
  <si>
    <t>891267211.S</t>
  </si>
  <si>
    <t>Montáž vodovodnej armatúry na potrubí, hydrant nadzemný DN 100</t>
  </si>
  <si>
    <t>1359564658</t>
  </si>
  <si>
    <t>449160002100.S</t>
  </si>
  <si>
    <t>Nadzemný hydrant DN 100, krytie potrubia 1 až 1,5 m, výstup A2B, na vodu</t>
  </si>
  <si>
    <t>616886225</t>
  </si>
  <si>
    <t>892271111.S</t>
  </si>
  <si>
    <t>Ostatné práce na rúrovom vedení, tlakové skúšky vodovodného potrubia DN 100 alebo 125</t>
  </si>
  <si>
    <t>1159858697</t>
  </si>
  <si>
    <t>892273111.S</t>
  </si>
  <si>
    <t>Preplach a dezinfekcia vodovodného potrubia DN od 80 do 125</t>
  </si>
  <si>
    <t>1416320412</t>
  </si>
  <si>
    <t>892372111.S</t>
  </si>
  <si>
    <t>Zabezpečenie koncov vodovodného potrubia pri tlakových skúškach DN do 300</t>
  </si>
  <si>
    <t>688705849</t>
  </si>
  <si>
    <t>899401112.S</t>
  </si>
  <si>
    <t>Osadenie poklopu liatinového posúvačového</t>
  </si>
  <si>
    <t>1228565690</t>
  </si>
  <si>
    <t>552410000100.S</t>
  </si>
  <si>
    <t>Poklop posúvačový Y 4504</t>
  </si>
  <si>
    <t>1129060062</t>
  </si>
  <si>
    <t>592270000300.S</t>
  </si>
  <si>
    <t>Tvárnica priekopová a melioračná, prídlažba betónová, rozmer 500x250x80 mm</t>
  </si>
  <si>
    <t>259924490</t>
  </si>
  <si>
    <t>899713111.S</t>
  </si>
  <si>
    <t>Orientačná tabuľka na vodovodných a kanalizačných radoch na stĺpiku oceľovom alebo betónovom</t>
  </si>
  <si>
    <t>-840768358</t>
  </si>
  <si>
    <t>899721111.S</t>
  </si>
  <si>
    <t>Vyhľadávací vodič na potrubí PVC DN do 150</t>
  </si>
  <si>
    <t>-209683553</t>
  </si>
  <si>
    <t>899721131.S</t>
  </si>
  <si>
    <t>Označenie vodovodného potrubia bielou výstražnou fóliou</t>
  </si>
  <si>
    <t>904620932</t>
  </si>
  <si>
    <t>919720212.S</t>
  </si>
  <si>
    <t>Geomreža pre vystuženie asfaltových vrstiev existujúceho krytu komunikácií z polypropylénu s geotextíliou</t>
  </si>
  <si>
    <t>615881369</t>
  </si>
  <si>
    <t>693210000320.S</t>
  </si>
  <si>
    <t>Geomreža polypropylénová s PP geotextíliou, šxl 3,8x50 m, pre vystuženie asfaltových vrstiev vozoviek</t>
  </si>
  <si>
    <t>1023607834</t>
  </si>
  <si>
    <t>919735113.S</t>
  </si>
  <si>
    <t>Rezanie existujúceho asfaltového krytu alebo podkladu hĺbky nad 100 do 150 mm</t>
  </si>
  <si>
    <t>782480596</t>
  </si>
  <si>
    <t>895318420</t>
  </si>
  <si>
    <t>962051116.S</t>
  </si>
  <si>
    <t>Búranie priečok alebo vybúranie otvorov plochy nad 4 m2 železobetónových hr. do 150 mm,  -0,32400t</t>
  </si>
  <si>
    <t>1239278108</t>
  </si>
  <si>
    <t>-1224663149</t>
  </si>
  <si>
    <t>746341621</t>
  </si>
  <si>
    <t>-1135422774</t>
  </si>
  <si>
    <t>443761972</t>
  </si>
  <si>
    <t>-1881241090</t>
  </si>
  <si>
    <t>-1137848177</t>
  </si>
  <si>
    <t>-599447102</t>
  </si>
  <si>
    <t>-1369271784</t>
  </si>
  <si>
    <t>2019628685</t>
  </si>
  <si>
    <t>1452167062</t>
  </si>
  <si>
    <t>622282282</t>
  </si>
  <si>
    <t>-2043763043</t>
  </si>
  <si>
    <t>722211814.S</t>
  </si>
  <si>
    <t>Demontáž armatúry prírubovej, vodomer s dvomi prírubami DN 100,  -0,03308t</t>
  </si>
  <si>
    <t>1659997445</t>
  </si>
  <si>
    <t>722262153.S</t>
  </si>
  <si>
    <t>Montáž vodomeru pre vodu do 30°C prírubového skrutkového vertikálneho DN 100</t>
  </si>
  <si>
    <t>-1673262543</t>
  </si>
  <si>
    <t>388240000600.S</t>
  </si>
  <si>
    <t>Vodomer impulzný prírubový DN 100, liatinový</t>
  </si>
  <si>
    <t>-130710176</t>
  </si>
  <si>
    <t>722290237.S</t>
  </si>
  <si>
    <t>Prepláchnutie a dezinfekcia vodovodného potrubia nad DN 80 do DN 200</t>
  </si>
  <si>
    <t>-419484574</t>
  </si>
  <si>
    <t>998722202.S</t>
  </si>
  <si>
    <t>Presun hmôt pre vnútorný vodovod v objektoch výšky nad 6 do 12 m</t>
  </si>
  <si>
    <t>-1596596638</t>
  </si>
  <si>
    <t>SO102 - Kanalizácia splašková</t>
  </si>
  <si>
    <t>-848381964</t>
  </si>
  <si>
    <t>717196647</t>
  </si>
  <si>
    <t>-616656131</t>
  </si>
  <si>
    <t>-915518290</t>
  </si>
  <si>
    <t>-92244639</t>
  </si>
  <si>
    <t>-1775296882</t>
  </si>
  <si>
    <t>131201102.S</t>
  </si>
  <si>
    <t>Výkop nezapaženej jamy v hornine 3, nad 100 do 1000 m3</t>
  </si>
  <si>
    <t>1392163021</t>
  </si>
  <si>
    <t>1348689759</t>
  </si>
  <si>
    <t>1410660654</t>
  </si>
  <si>
    <t>1510749888</t>
  </si>
  <si>
    <t>-1935039792</t>
  </si>
  <si>
    <t>813267591</t>
  </si>
  <si>
    <t>-270156112</t>
  </si>
  <si>
    <t>955010650</t>
  </si>
  <si>
    <t>162304142.S</t>
  </si>
  <si>
    <t>Vodorovné premiestnenie znehodnotenej  suspenzie 500-1000 m s načerpaním a vypustením</t>
  </si>
  <si>
    <t>1333979432</t>
  </si>
  <si>
    <t>432719518</t>
  </si>
  <si>
    <t>162704149.S</t>
  </si>
  <si>
    <t>Vodorovné premiestnenie znehodnotenej  suspenzie. Príplatok za každých ďalších aj začatých 1000 m nad 1000m</t>
  </si>
  <si>
    <t>-831527344</t>
  </si>
  <si>
    <t>-421152709</t>
  </si>
  <si>
    <t>1945721759</t>
  </si>
  <si>
    <t>-1742010390</t>
  </si>
  <si>
    <t>803482379</t>
  </si>
  <si>
    <t>-1050476298</t>
  </si>
  <si>
    <t>-1318681212</t>
  </si>
  <si>
    <t>1128479981</t>
  </si>
  <si>
    <t>-1879376134</t>
  </si>
  <si>
    <t>452112111.S</t>
  </si>
  <si>
    <t>Osadenie prstenca alebo rámu pod poklopy a mreže, výšky do 100 mm</t>
  </si>
  <si>
    <t>-231990808</t>
  </si>
  <si>
    <t>6256090</t>
  </si>
  <si>
    <t xml:space="preserve">Vyrovnávací prstenec 625/60/90, </t>
  </si>
  <si>
    <t>-1180082980</t>
  </si>
  <si>
    <t>6258090</t>
  </si>
  <si>
    <t>Vyrovnávací prstenec 625/80/90,</t>
  </si>
  <si>
    <t>1233078271</t>
  </si>
  <si>
    <t>6254090</t>
  </si>
  <si>
    <t>Vyrovnávací prstenec 625/40/90,</t>
  </si>
  <si>
    <t>1800486157</t>
  </si>
  <si>
    <t>TBS 62,5/10</t>
  </si>
  <si>
    <t>Vyrovnávací prstenec 625/10/90</t>
  </si>
  <si>
    <t>1434876777</t>
  </si>
  <si>
    <t>1094652569</t>
  </si>
  <si>
    <t>-776859306</t>
  </si>
  <si>
    <t>-1377970554</t>
  </si>
  <si>
    <t>671301435</t>
  </si>
  <si>
    <t>-2058306236</t>
  </si>
  <si>
    <t>1904164184</t>
  </si>
  <si>
    <t>1231081538</t>
  </si>
  <si>
    <t>871319021.S</t>
  </si>
  <si>
    <t>Demontáž kanalizačného potrubia z plastových rúr od DN 150 do DN 300 -0,01700 t</t>
  </si>
  <si>
    <t>-1769022756</t>
  </si>
  <si>
    <t>871324004.S</t>
  </si>
  <si>
    <t>Montáž kanalizačného PP potrubia hladkého plnostenného SN 10 DN 150</t>
  </si>
  <si>
    <t>-1015735777</t>
  </si>
  <si>
    <t>286140001200.S</t>
  </si>
  <si>
    <t>Rúra hladká PP pre gravitačnú kanalizáciu DN 160, SN 10, dĺ. 5 m</t>
  </si>
  <si>
    <t>-535405216</t>
  </si>
  <si>
    <t>871354006.S</t>
  </si>
  <si>
    <t>Montáž kanalizačného PP potrubia hladkého plnostenného SN 10 DN 200</t>
  </si>
  <si>
    <t>-963714160</t>
  </si>
  <si>
    <t>286140001600.S</t>
  </si>
  <si>
    <t>Rúra hladká PP pre gravitačnú kanalizáciu DN 200, SN 10, dĺ. 5 m</t>
  </si>
  <si>
    <t>1013710787</t>
  </si>
  <si>
    <t>877324004.S</t>
  </si>
  <si>
    <t>Montáž kanalizačného PP kolena DN 150</t>
  </si>
  <si>
    <t>-896462360</t>
  </si>
  <si>
    <t>286540069700.S</t>
  </si>
  <si>
    <t>Koleno PP, DN 160x45° hladké pre gravitačnú kanalizáciu</t>
  </si>
  <si>
    <t>1599304088</t>
  </si>
  <si>
    <t>877324102.S</t>
  </si>
  <si>
    <t>Montáž kanalizačnej PP presuvky DN 150</t>
  </si>
  <si>
    <t>-2062474720</t>
  </si>
  <si>
    <t>286540152900.S</t>
  </si>
  <si>
    <t>Presuvka PP, DN 160 hladká pre gravitačnú kanalizáciu</t>
  </si>
  <si>
    <t>468046846</t>
  </si>
  <si>
    <t>877354030.S</t>
  </si>
  <si>
    <t>Montáž kanalizačnej PP odbočky DN 200</t>
  </si>
  <si>
    <t>-1332687787</t>
  </si>
  <si>
    <t>286540118300.S</t>
  </si>
  <si>
    <t>Odbočka 45° PP, DN 200/160 hladká pre gravitačnú kanalizáciu</t>
  </si>
  <si>
    <t>1433960873</t>
  </si>
  <si>
    <t>877354104.S</t>
  </si>
  <si>
    <t>Montáž kanalizačnej PP presuvky DN 200</t>
  </si>
  <si>
    <t>-1202817103</t>
  </si>
  <si>
    <t>286540153000.S</t>
  </si>
  <si>
    <t>Presuvka PP, DN 200 hladká pre gravitačnú kanalizáciu</t>
  </si>
  <si>
    <t>-664123813</t>
  </si>
  <si>
    <t>-1300765231</t>
  </si>
  <si>
    <t>892351000.S</t>
  </si>
  <si>
    <t>Skúška tesnosti kanalizácie D 200 mm</t>
  </si>
  <si>
    <t>-2053273081</t>
  </si>
  <si>
    <t>894118001.S</t>
  </si>
  <si>
    <t>Príplatok za každých ďalších 600 mm výšky vstupu šachty</t>
  </si>
  <si>
    <t>-1075871733</t>
  </si>
  <si>
    <t>894411151.S1</t>
  </si>
  <si>
    <t xml:space="preserve">Zhotovenie šachty kanaliz. z betónových dielcov </t>
  </si>
  <si>
    <t>-251607403</t>
  </si>
  <si>
    <t>592240002100.S</t>
  </si>
  <si>
    <t>Kónus betónový so stúpadlom pre kanalizačnú šachtu DN 1000, hr. steny 100 mm, rozmer 1000x625x580 mm</t>
  </si>
  <si>
    <t>1309480437</t>
  </si>
  <si>
    <t>592240002300.S</t>
  </si>
  <si>
    <t>Skruž betónová so stúpadlom pre kanalizačnú šachtu DN 1000, Dxvxhr 1000x250x100 mm</t>
  </si>
  <si>
    <t>-1899887324</t>
  </si>
  <si>
    <t>592240002500.S</t>
  </si>
  <si>
    <t>Skruž betónová so stúpadlom pre kanalizačnú šachtu DN 1000, Dxvxhr 1000x500x100 mm</t>
  </si>
  <si>
    <t>-1364713783</t>
  </si>
  <si>
    <t>592240002700.S</t>
  </si>
  <si>
    <t>Skruž betónová so stúpadlom pre kanalizačnú šachtu DN 1000, Dxvxhr 1000x1000x100 mm</t>
  </si>
  <si>
    <t>-1387222873</t>
  </si>
  <si>
    <t>592240003500.S</t>
  </si>
  <si>
    <t>Dno betónové priame pre kanalizačnú šachtu DN 1000, rozmer 1000/600x400 mm</t>
  </si>
  <si>
    <t>-287578613</t>
  </si>
  <si>
    <t>592240004500</t>
  </si>
  <si>
    <t>Elastomerové tesnenie EMT DN 1000 pre spojenie šachtových dielov kanalizačnej šachty DN 1000</t>
  </si>
  <si>
    <t>-1912684753</t>
  </si>
  <si>
    <t>894810009</t>
  </si>
  <si>
    <t>Montáž PP revíznej kanalizačnej šachty TEGRA, priemeru 600 mm do výšky šachty 2 m s roznášacím prstencom a poklopom, alebo výrobok s rovnakými technickými vlastnosťami</t>
  </si>
  <si>
    <t>-1037172399</t>
  </si>
  <si>
    <t>286610035200</t>
  </si>
  <si>
    <t>Šachtové dno prietočné DN 160x0°, ku kanalizačnej revíznej šachte TEGRA 600, PP,alebo výrobok s rovnakými technickými vlastnosťami</t>
  </si>
  <si>
    <t>-1309433895</t>
  </si>
  <si>
    <t>286610045100</t>
  </si>
  <si>
    <t>Vlnovcová šachtová rúra s hrdlom kanalizačná TEGRA 600, dĺžka 3,65 m, PP,alebo výrobok s rovnakými technickými vlastnosťami</t>
  </si>
  <si>
    <t>1856909223</t>
  </si>
  <si>
    <t>286710035900</t>
  </si>
  <si>
    <t>Gumové tesnenie šachtovej rúry 600 ku kanalizačnej revíznej šachte TEGRA 600, alebo výrobok s rovnakými technickými vlastnosťami</t>
  </si>
  <si>
    <t>530040625</t>
  </si>
  <si>
    <t>552410002100</t>
  </si>
  <si>
    <t>Poklop liatinový T 600 A15, alebo výrobok s rovnakými technickými vlastnosťami</t>
  </si>
  <si>
    <t>-396659812</t>
  </si>
  <si>
    <t>592240009400</t>
  </si>
  <si>
    <t>Betónový roznášací prstenec 1100/680/150 ku kanalizačnej šachte TEGRA 600/1000 NG,alebo výrobok s rovnakými technickými vlastnosťami</t>
  </si>
  <si>
    <t>-1452023836</t>
  </si>
  <si>
    <t>899103111.S</t>
  </si>
  <si>
    <t>Osadenie poklopu liatinového a oceľového vrátane rámu hmotn. nad 100 do 150 kg</t>
  </si>
  <si>
    <t>2123510841</t>
  </si>
  <si>
    <t>592240008400.S</t>
  </si>
  <si>
    <t>Poklop BEGU betón - liatina, tr. zaťaženia D400, pre revízne šachty DN 1000, s odvetraním a rámom</t>
  </si>
  <si>
    <t>1718535834</t>
  </si>
  <si>
    <t>899721132.S</t>
  </si>
  <si>
    <t>Označenie kanalizačného potrubia hnedou výstražnou fóliou</t>
  </si>
  <si>
    <t>353109314</t>
  </si>
  <si>
    <t>-1621982068</t>
  </si>
  <si>
    <t>-1844849045</t>
  </si>
  <si>
    <t>-127012600</t>
  </si>
  <si>
    <t>938901411.S</t>
  </si>
  <si>
    <t>Dezinfekcia nádrže roztokom chlórnamu sodného</t>
  </si>
  <si>
    <t>-422282652</t>
  </si>
  <si>
    <t>1773565216</t>
  </si>
  <si>
    <t>-1022531024</t>
  </si>
  <si>
    <t>-1770690597</t>
  </si>
  <si>
    <t>-133264094</t>
  </si>
  <si>
    <t>-283992246</t>
  </si>
  <si>
    <t>1757665180</t>
  </si>
  <si>
    <t>269459652</t>
  </si>
  <si>
    <t>830374815</t>
  </si>
  <si>
    <t>-1243748434</t>
  </si>
  <si>
    <t>1261527927</t>
  </si>
  <si>
    <t>-1880960769</t>
  </si>
  <si>
    <t>363931292</t>
  </si>
  <si>
    <t>-1591580033</t>
  </si>
  <si>
    <t>998276115.S</t>
  </si>
  <si>
    <t>Príplatok k cenám za zväčšený presun pre rúrové vedenie hĺbené z rúr z plast., hmôt alebo sklolamin. nad vymedzenú najväčšiu dopravnú vzdialenosť do 1000 m</t>
  </si>
  <si>
    <t>1513340406</t>
  </si>
  <si>
    <t>SO103 - Kanalizácia dažďová</t>
  </si>
  <si>
    <t>1961013552</t>
  </si>
  <si>
    <t>1814874079</t>
  </si>
  <si>
    <t>403560745</t>
  </si>
  <si>
    <t>814270019</t>
  </si>
  <si>
    <t>163807351</t>
  </si>
  <si>
    <t>-359509243</t>
  </si>
  <si>
    <t>132201203.S</t>
  </si>
  <si>
    <t>Výkop ryhy šírky 600-2000mm horn.3 od 1000 do 10000 m3</t>
  </si>
  <si>
    <t>-112829155</t>
  </si>
  <si>
    <t>764066619</t>
  </si>
  <si>
    <t>236396532</t>
  </si>
  <si>
    <t>-601967636</t>
  </si>
  <si>
    <t>810712918</t>
  </si>
  <si>
    <t>-15425311</t>
  </si>
  <si>
    <t>3743909</t>
  </si>
  <si>
    <t>1224301341</t>
  </si>
  <si>
    <t>1343510478</t>
  </si>
  <si>
    <t>689143999</t>
  </si>
  <si>
    <t>-1006331555</t>
  </si>
  <si>
    <t>2093096308</t>
  </si>
  <si>
    <t>1954947291</t>
  </si>
  <si>
    <t>-477996423</t>
  </si>
  <si>
    <t>-1373084012</t>
  </si>
  <si>
    <t>646240017</t>
  </si>
  <si>
    <t>-1754928321</t>
  </si>
  <si>
    <t>98519622</t>
  </si>
  <si>
    <t>128685723</t>
  </si>
  <si>
    <t>1274815903</t>
  </si>
  <si>
    <t>452311141.S</t>
  </si>
  <si>
    <t>Dosky, bloky, sedlá z betónu v otvorenom výkope tr. C 16/20</t>
  </si>
  <si>
    <t>495555115</t>
  </si>
  <si>
    <t>251758733</t>
  </si>
  <si>
    <t>-1282993183</t>
  </si>
  <si>
    <t>667821368</t>
  </si>
  <si>
    <t>1771416418</t>
  </si>
  <si>
    <t>1520830910</t>
  </si>
  <si>
    <t>-654555960</t>
  </si>
  <si>
    <t>1954069347</t>
  </si>
  <si>
    <t>-879287863</t>
  </si>
  <si>
    <t>1928810382</t>
  </si>
  <si>
    <t>871324024.S</t>
  </si>
  <si>
    <t>Montáž kanalizačného PP potrubia hladkého plnostenného SN 12 DN 150</t>
  </si>
  <si>
    <t>377310056</t>
  </si>
  <si>
    <t>286140003100.S</t>
  </si>
  <si>
    <t>Rúra hladká PP pre gravitačnú kanalizáciu DN 160, SN 12, dĺ. 6 m</t>
  </si>
  <si>
    <t>1370545289</t>
  </si>
  <si>
    <t>-52415190</t>
  </si>
  <si>
    <t>-682409847</t>
  </si>
  <si>
    <t>871354026.S</t>
  </si>
  <si>
    <t>Montáž kanalizačného PP potrubia hladkého plnostenného SN 12 DN 200</t>
  </si>
  <si>
    <t>-665890404</t>
  </si>
  <si>
    <t>286140003400.S</t>
  </si>
  <si>
    <t>Rúra hladká PP pre gravitačnú kanalizáciu DN 200, SN 12, dĺ. 6 m</t>
  </si>
  <si>
    <t>-1798628984</t>
  </si>
  <si>
    <t>871364028.S</t>
  </si>
  <si>
    <t>Montáž kanalizačného PP potrubia hladkého plnostenného SN 12 DN 250</t>
  </si>
  <si>
    <t>-557061811</t>
  </si>
  <si>
    <t>286140003700.S</t>
  </si>
  <si>
    <t>Rúra hladká PP pre gravitačnú kanalizáciu DN 250, SN 12, dĺ. 6 m</t>
  </si>
  <si>
    <t>-674447889</t>
  </si>
  <si>
    <t>871374030.S</t>
  </si>
  <si>
    <t>Montáž kanalizačného PP potrubia hladkého plnostenného SN 12 DN 300</t>
  </si>
  <si>
    <t>-564136266</t>
  </si>
  <si>
    <t>286140004000.S</t>
  </si>
  <si>
    <t>Rúra hladká PP pre gravitačnú kanalizáciu DN 315, SN 12, dĺ. 6 m</t>
  </si>
  <si>
    <t>-1537158696</t>
  </si>
  <si>
    <t>871379021.S</t>
  </si>
  <si>
    <t>Demontáž kanalizačného potrubia z plastových rúr od DN 300 do DN 500 -0,028 t</t>
  </si>
  <si>
    <t>525820498</t>
  </si>
  <si>
    <t>871394032.S</t>
  </si>
  <si>
    <t>Montáž kanalizačného PP potrubia hladkého plnostenného SN 12 DN 400</t>
  </si>
  <si>
    <t>419820853</t>
  </si>
  <si>
    <t>286140004300.S</t>
  </si>
  <si>
    <t>Rúra hladká PP pre gravitačnú kanalizáciu DN 400, SN 12, dĺ. 6 m</t>
  </si>
  <si>
    <t>-437837203</t>
  </si>
  <si>
    <t>1638695994</t>
  </si>
  <si>
    <t>2008671685</t>
  </si>
  <si>
    <t>2088058787</t>
  </si>
  <si>
    <t>-385169663</t>
  </si>
  <si>
    <t>-741831231</t>
  </si>
  <si>
    <t>406415042</t>
  </si>
  <si>
    <t>630979328</t>
  </si>
  <si>
    <t>1778923349</t>
  </si>
  <si>
    <t>877374034.S</t>
  </si>
  <si>
    <t>Montáž kanalizačnej PP odbočky DN 300</t>
  </si>
  <si>
    <t>348065231</t>
  </si>
  <si>
    <t>286540118700.S</t>
  </si>
  <si>
    <t>Odbočka 45° PP, DN 315/160 hladká pre gravitačnú kanalizáciu</t>
  </si>
  <si>
    <t>-1425769544</t>
  </si>
  <si>
    <t>286540118800.S</t>
  </si>
  <si>
    <t>Odbočka 45° PP, DN 315/200 hladká pre gravitačnú kanalizáciu</t>
  </si>
  <si>
    <t>-805422960</t>
  </si>
  <si>
    <t>877394036.S</t>
  </si>
  <si>
    <t>Montáž kanalizačnej PP odbočky DN 400</t>
  </si>
  <si>
    <t>168817838</t>
  </si>
  <si>
    <t>286540119000.S</t>
  </si>
  <si>
    <t>Odbočka 45° PP, DN 400/160 hladká pre gravitačnú kanalizáciu</t>
  </si>
  <si>
    <t>-734346641</t>
  </si>
  <si>
    <t>286540119100.S</t>
  </si>
  <si>
    <t>Odbočka 45° PP, DN 400/200 hladká pre gravitačnú kanalizáciu</t>
  </si>
  <si>
    <t>1493786409</t>
  </si>
  <si>
    <t>110341085</t>
  </si>
  <si>
    <t>1156124839</t>
  </si>
  <si>
    <t>892361000.S</t>
  </si>
  <si>
    <t>Skúška tesnosti kanalizácie D 250 mm</t>
  </si>
  <si>
    <t>465074278</t>
  </si>
  <si>
    <t>892371000.S</t>
  </si>
  <si>
    <t>Skúška tesnosti kanalizácie D 300 mm</t>
  </si>
  <si>
    <t>1364857979</t>
  </si>
  <si>
    <t>892391000.S</t>
  </si>
  <si>
    <t>Skúška tesnosti kanalizácie D 400 mm</t>
  </si>
  <si>
    <t>-2005082376</t>
  </si>
  <si>
    <t>-851427552</t>
  </si>
  <si>
    <t>-181284289</t>
  </si>
  <si>
    <t>-838161179</t>
  </si>
  <si>
    <t>517420254</t>
  </si>
  <si>
    <t>1311180066</t>
  </si>
  <si>
    <t>1758571669</t>
  </si>
  <si>
    <t>-307172401</t>
  </si>
  <si>
    <t>-302719282</t>
  </si>
  <si>
    <t>-1479284251</t>
  </si>
  <si>
    <t>-706392573</t>
  </si>
  <si>
    <t>730223613</t>
  </si>
  <si>
    <t>-1423733799</t>
  </si>
  <si>
    <t>552410002300.S</t>
  </si>
  <si>
    <t>Poklop liatinový D400 priemer 600 mm</t>
  </si>
  <si>
    <t>-1066671163</t>
  </si>
  <si>
    <t>Betónový roznášací prstenec 1100/680/150 ku kanalizačnej šachte TEGRA 600/1000 NG, alebo výrobok s rovnakými technickými vlastnosťami</t>
  </si>
  <si>
    <t>-1289823991</t>
  </si>
  <si>
    <t>895941111.S</t>
  </si>
  <si>
    <t>Zriadenie kanalizačného vpustu uličného z betónových dielcov typ UV-50, UVB-50</t>
  </si>
  <si>
    <t>59365532</t>
  </si>
  <si>
    <t>22216</t>
  </si>
  <si>
    <t>BG - Bodový vpust NW 400, vrchný diel 550/500/560,alebo výrobok s rovnakými technickými vlastnosťami</t>
  </si>
  <si>
    <t>1177013022</t>
  </si>
  <si>
    <t>22217</t>
  </si>
  <si>
    <t>BG - Bodový vpust NW 300, 400, medzikus 550/500/365, alebo výrobok s rovnakými technickými vlastnosťami</t>
  </si>
  <si>
    <t>1204048070</t>
  </si>
  <si>
    <t>22218</t>
  </si>
  <si>
    <t>BG - Bodový vpust NW 300, 400, spodný diel 550/500/450 s presuvkou DN 200, alebo výrobok s rovnakými technickými vlastnosťami</t>
  </si>
  <si>
    <t>88115069</t>
  </si>
  <si>
    <t>-1735532953</t>
  </si>
  <si>
    <t>-829951249</t>
  </si>
  <si>
    <t>899203111.S</t>
  </si>
  <si>
    <t>Osadenie liatinovej mreže vrátane rámu a koša na bahno hmotnosti jednotlivo nad 100 do 150 kg</t>
  </si>
  <si>
    <t>-645219082</t>
  </si>
  <si>
    <t>22045</t>
  </si>
  <si>
    <t>Liatinový rošt s pozdĺžnou mriežkou NW 400, 500/447/25, MW 25/14, Tr. E 600 kN, bez 4x skrutiek,alebo výrobok s rovnakými technickými vlastnosťami</t>
  </si>
  <si>
    <t>-2085346444</t>
  </si>
  <si>
    <t>22524</t>
  </si>
  <si>
    <t>Kalový kôš NW 400 sklolaminát biely,alebo výrobok s rovnakými technickými vlastnosťami</t>
  </si>
  <si>
    <t>-1526513678</t>
  </si>
  <si>
    <t>45223440</t>
  </si>
  <si>
    <t>108818697</t>
  </si>
  <si>
    <t>-584898941</t>
  </si>
  <si>
    <t>1655266866</t>
  </si>
  <si>
    <t>931994111.S</t>
  </si>
  <si>
    <t>Tesnenie styčnej škáry u prefa dielcov bobtnajúcim profilom "swell"</t>
  </si>
  <si>
    <t>-747480473</t>
  </si>
  <si>
    <t>935141224.S</t>
  </si>
  <si>
    <t>Osadenie odvodňovacieho polymérbetónového žľabu univerzálneho s ochrannou hranou svetlej šírky 150 mm s roštom triedy D 400/E 600</t>
  </si>
  <si>
    <t>440695515</t>
  </si>
  <si>
    <t>592270063500.S</t>
  </si>
  <si>
    <t>Odvodňovací žľab polymérbetónový s ochrannou hranou, svetlej šírky 150 mm, dĺ. 1 m, bez spádu</t>
  </si>
  <si>
    <t>1404389572</t>
  </si>
  <si>
    <t>592270064400.S</t>
  </si>
  <si>
    <t>Kombi stena pre začiatok/koniec, hr. 20 mm, pre odvodňovacie žľaby univerzálne polymérbetónové s ochrannou hranou svetlej šírky 150 mm</t>
  </si>
  <si>
    <t>2111707484</t>
  </si>
  <si>
    <t>592270067700.S</t>
  </si>
  <si>
    <t>Mriežkový rošt pozinkovaný, dĺ. 1 m, D 400, pre odvodňovacie žľaby univerzálne polymérbetónové alebo plastové s ochrannou hranou svetlej šírky 150 mm</t>
  </si>
  <si>
    <t>646715733</t>
  </si>
  <si>
    <t>935141292.S</t>
  </si>
  <si>
    <t>Osadenie vpustu vrátane kalového koša pre odvodňovací polymérbetónový žľab univerzálny s ochrannou hranou svetlej šírky 150 mm</t>
  </si>
  <si>
    <t>1668136498</t>
  </si>
  <si>
    <t>592270064200.S</t>
  </si>
  <si>
    <t>Vpust polymérbetónový, výška 610 mm, dĺ. 0,5 m, odtok s tesnením, vrátane kalového koša, pre odvodňovacie žľaby s ochrannou hranou svetlej šírky 150 mm</t>
  </si>
  <si>
    <t>1138748804</t>
  </si>
  <si>
    <t>592270066200.S</t>
  </si>
  <si>
    <t>Mriežkový rošt pozinkovaný, dĺ. 0,5 m, B 125, pre odvodňovacie žľaby univerzálne polymérbetónové alebo plastové s ochrannou hranou svetlej šírky 150 mm</t>
  </si>
  <si>
    <t>-434723965</t>
  </si>
  <si>
    <t>655406790</t>
  </si>
  <si>
    <t>549377749</t>
  </si>
  <si>
    <t>1737912727</t>
  </si>
  <si>
    <t>971056017.S</t>
  </si>
  <si>
    <t>Jadrové vrty diamantovými korunkami do D 180 mm do stien - železobetónových -0,00061t</t>
  </si>
  <si>
    <t>-1225423057</t>
  </si>
  <si>
    <t>971056019.S</t>
  </si>
  <si>
    <t>Jadrové vrty diamantovými korunkami do D 225 mm do stien - železobetónových -0,00095t</t>
  </si>
  <si>
    <t>351273227</t>
  </si>
  <si>
    <t>-1738938474</t>
  </si>
  <si>
    <t>-1691058682</t>
  </si>
  <si>
    <t>1419465939</t>
  </si>
  <si>
    <t>-504830572</t>
  </si>
  <si>
    <t>-32455682</t>
  </si>
  <si>
    <t>-1731183159</t>
  </si>
  <si>
    <t>-1248236662</t>
  </si>
  <si>
    <t>1249545216</t>
  </si>
  <si>
    <t>208877932</t>
  </si>
  <si>
    <t>-1793091891</t>
  </si>
  <si>
    <t>SO201 - VN prípojka</t>
  </si>
  <si>
    <t>K049</t>
  </si>
  <si>
    <t>Odpojenie existujúcej kabeláže 22-AXEKVCEY 1x240/25</t>
  </si>
  <si>
    <t>-1308937375</t>
  </si>
  <si>
    <t>K050</t>
  </si>
  <si>
    <t>Demontáž existujúcej kabeláže 22-AXEKVCEY 1x240/25</t>
  </si>
  <si>
    <t>-988445795</t>
  </si>
  <si>
    <t>K051</t>
  </si>
  <si>
    <t>Demontáž a likvidácia pôvodného olejového kábla</t>
  </si>
  <si>
    <t>320806835</t>
  </si>
  <si>
    <t>K052</t>
  </si>
  <si>
    <t>Likvidácia  pôvodného olejového kábla</t>
  </si>
  <si>
    <t>1197107477</t>
  </si>
  <si>
    <t>K053</t>
  </si>
  <si>
    <t>Demontáž stĺpa</t>
  </si>
  <si>
    <t>439788304</t>
  </si>
  <si>
    <t>K054</t>
  </si>
  <si>
    <t>Odvoz a likvidácia stĺpa</t>
  </si>
  <si>
    <t>1680188146</t>
  </si>
  <si>
    <t>K055</t>
  </si>
  <si>
    <t>Prenájom plošiny</t>
  </si>
  <si>
    <t>1544354464</t>
  </si>
  <si>
    <t>K057</t>
  </si>
  <si>
    <t>Výkop štartovacej jamy pretlaku 2,5x1x1,7m ručne</t>
  </si>
  <si>
    <t>740783921</t>
  </si>
  <si>
    <t>K058</t>
  </si>
  <si>
    <t>Výkop koncovej jamy pretlaku 1,5x1x1,7m ručne</t>
  </si>
  <si>
    <t>-766406175</t>
  </si>
  <si>
    <t>K059</t>
  </si>
  <si>
    <t>Výkop káblovej ryhy 0,8m x 0,35m</t>
  </si>
  <si>
    <t>2081233346</t>
  </si>
  <si>
    <t>K060</t>
  </si>
  <si>
    <t>Zpevnenie vykopaných rýh</t>
  </si>
  <si>
    <t>1832131043</t>
  </si>
  <si>
    <t>K061</t>
  </si>
  <si>
    <t>Realizácia pretlaku popod železnicu 6m riadený</t>
  </si>
  <si>
    <t>883479083</t>
  </si>
  <si>
    <t>M184</t>
  </si>
  <si>
    <t>Oceľová rúra do pretlaku pod železnicou DN270</t>
  </si>
  <si>
    <t>1058133132</t>
  </si>
  <si>
    <t>K185</t>
  </si>
  <si>
    <t>-1495299312</t>
  </si>
  <si>
    <t>M186</t>
  </si>
  <si>
    <t>Chránička do pretlaku pod železnicou FXKVS DN160</t>
  </si>
  <si>
    <t>-1851411649</t>
  </si>
  <si>
    <t>K187</t>
  </si>
  <si>
    <t>957780983</t>
  </si>
  <si>
    <t>M188</t>
  </si>
  <si>
    <t>Piesok do výkopu</t>
  </si>
  <si>
    <t>-118469666</t>
  </si>
  <si>
    <t>K189</t>
  </si>
  <si>
    <t>-1026306181</t>
  </si>
  <si>
    <t>M190</t>
  </si>
  <si>
    <t>Výstražná fólia do výkopu</t>
  </si>
  <si>
    <t>-1903635948</t>
  </si>
  <si>
    <t>M191</t>
  </si>
  <si>
    <t>-1645458625</t>
  </si>
  <si>
    <t>M192</t>
  </si>
  <si>
    <t>VN kábel  22-AXEKVCEY 1x240/25</t>
  </si>
  <si>
    <t>895593888</t>
  </si>
  <si>
    <t>K193</t>
  </si>
  <si>
    <t>VN kábel 22-AXEKVCEY 1x240/25</t>
  </si>
  <si>
    <t>-1984431066</t>
  </si>
  <si>
    <t>M194</t>
  </si>
  <si>
    <t>Vonkajšia koncovka na VN kábel MVTO-5131-ML-4-17</t>
  </si>
  <si>
    <t>469013733</t>
  </si>
  <si>
    <t>K195</t>
  </si>
  <si>
    <t>-1704415995</t>
  </si>
  <si>
    <t>M196</t>
  </si>
  <si>
    <t>Vnútorná koncovka na VN kábel POLT-24D/1XI-ML-4-13</t>
  </si>
  <si>
    <t>-800303769</t>
  </si>
  <si>
    <t>K197</t>
  </si>
  <si>
    <t>718274275</t>
  </si>
  <si>
    <t>K198</t>
  </si>
  <si>
    <t>Zásyp káblovej ryhy 0,6m x 0,35m</t>
  </si>
  <si>
    <t>-330207392</t>
  </si>
  <si>
    <t>K199</t>
  </si>
  <si>
    <t>Zásyp štartovacích jamy 2,5x1x1,7m</t>
  </si>
  <si>
    <t>-495844217</t>
  </si>
  <si>
    <t>K200</t>
  </si>
  <si>
    <t>Zásyp štartovacích jamy 1,5x1x1,7m</t>
  </si>
  <si>
    <t>-1017582627</t>
  </si>
  <si>
    <t>K201</t>
  </si>
  <si>
    <t>Prenajatie pretláčacieho stroja</t>
  </si>
  <si>
    <t>-522339712</t>
  </si>
  <si>
    <t>K202</t>
  </si>
  <si>
    <t>Zameranie sieti geodetom</t>
  </si>
  <si>
    <t>-1447740036</t>
  </si>
  <si>
    <t>K203</t>
  </si>
  <si>
    <t>Meranie VN káblov</t>
  </si>
  <si>
    <t>185129477</t>
  </si>
  <si>
    <t>K204</t>
  </si>
  <si>
    <t>Revízna správa</t>
  </si>
  <si>
    <t>332864698</t>
  </si>
  <si>
    <t>K205</t>
  </si>
  <si>
    <t>Úradná skúška</t>
  </si>
  <si>
    <t>-2081261026</t>
  </si>
  <si>
    <t>K206</t>
  </si>
  <si>
    <t>Vytíčenie</t>
  </si>
  <si>
    <t>-576720793</t>
  </si>
  <si>
    <t>K207</t>
  </si>
  <si>
    <t>Manipulácia na VN strane - ZSDIS</t>
  </si>
  <si>
    <t>-1435050691</t>
  </si>
  <si>
    <t>K208</t>
  </si>
  <si>
    <t>Inžinierska činnosť</t>
  </si>
  <si>
    <t>1550283905</t>
  </si>
  <si>
    <t>K209</t>
  </si>
  <si>
    <t>Likvidácia odpadov</t>
  </si>
  <si>
    <t>583301837</t>
  </si>
  <si>
    <t>K210</t>
  </si>
  <si>
    <t>Bozp</t>
  </si>
  <si>
    <t>1922209048</t>
  </si>
  <si>
    <t>K211</t>
  </si>
  <si>
    <t>Riadenie na stavbe PM+SM</t>
  </si>
  <si>
    <t>1814006500</t>
  </si>
  <si>
    <t>K212</t>
  </si>
  <si>
    <t>Doprava</t>
  </si>
  <si>
    <t>459397680</t>
  </si>
  <si>
    <t>K213</t>
  </si>
  <si>
    <t>-828996557</t>
  </si>
  <si>
    <t>K214</t>
  </si>
  <si>
    <t>PPV</t>
  </si>
  <si>
    <t>-1450142728</t>
  </si>
  <si>
    <t>M215</t>
  </si>
  <si>
    <t>Podružný mat.</t>
  </si>
  <si>
    <t>-114758522</t>
  </si>
  <si>
    <t>K216</t>
  </si>
  <si>
    <t>Prerez (stratné na káb.dĺžkach) opd. 5% z celkovej dĺžky</t>
  </si>
  <si>
    <t>-1035403181</t>
  </si>
  <si>
    <t>K217</t>
  </si>
  <si>
    <t>Presun hmôt</t>
  </si>
  <si>
    <t>1908612826</t>
  </si>
  <si>
    <t>K218</t>
  </si>
  <si>
    <t>Vnútrostaveniskový presun</t>
  </si>
  <si>
    <t>1144555171</t>
  </si>
  <si>
    <t>K219</t>
  </si>
  <si>
    <t>Príplatok za nočné, víkendové zmeny</t>
  </si>
  <si>
    <t>-225670725</t>
  </si>
  <si>
    <t>K220</t>
  </si>
  <si>
    <t>Dočasné osvetlenie staveniska</t>
  </si>
  <si>
    <t>-1467121037</t>
  </si>
  <si>
    <t>K221</t>
  </si>
  <si>
    <t>-1416947504</t>
  </si>
  <si>
    <t>K222</t>
  </si>
  <si>
    <t>príplatok za zatahovanie kábla</t>
  </si>
  <si>
    <t>1298975986</t>
  </si>
  <si>
    <t>SO202 - NN prípojka</t>
  </si>
  <si>
    <t>SO202a - NN prípojka</t>
  </si>
  <si>
    <t>21-M2 - Ostatné</t>
  </si>
  <si>
    <t>34111000_R</t>
  </si>
  <si>
    <t>Kábel silový, medený, PVC izolácia, 4x150-J alebo ekvivalentný</t>
  </si>
  <si>
    <t>-731035779</t>
  </si>
  <si>
    <t>34111000_R.1</t>
  </si>
  <si>
    <t>Kábel silový, medený, PVC izolácia, 4x240-J alebo ekvivalentný</t>
  </si>
  <si>
    <t>-37176316</t>
  </si>
  <si>
    <t>354310027200.S</t>
  </si>
  <si>
    <t>Káblové oko medené lisovacie CU 150x12 KU-L alebo ekvivalentný</t>
  </si>
  <si>
    <t>-1861290266</t>
  </si>
  <si>
    <t>354310029000.S</t>
  </si>
  <si>
    <t>Káblové oko medené lisovacie CU 240x12 KU-L alebo ekvivalentný</t>
  </si>
  <si>
    <t>1946162987</t>
  </si>
  <si>
    <t>354410054800.S</t>
  </si>
  <si>
    <t>Hro.zvodový vodič FeZn priem 10mm alebo ekvivalentný</t>
  </si>
  <si>
    <t>-1887248290</t>
  </si>
  <si>
    <t>34571000-R</t>
  </si>
  <si>
    <t>Rúrka HDPE ohybná bezhalogénová, pre stredné mechanické zaťaženie, D=110/ 95 alebo ekvivalentný</t>
  </si>
  <si>
    <t>1097673144</t>
  </si>
  <si>
    <t>35703R</t>
  </si>
  <si>
    <t>ER P.N Rozvádzač jednodielny elektromerový stojanový, krytie IP44/20, materiál skrine tvrdený polyester, odolnosť prodi horeniu kategória B, menovitý orúd do 5A alebo ekvivalentný</t>
  </si>
  <si>
    <t>-2128153096</t>
  </si>
  <si>
    <t>35703R.1</t>
  </si>
  <si>
    <t>Skriňa odpínania RSQ jednodielny stojanový, krytie IP44/20, materiál skrine tvrdený polyester, odolnosť prodi horeniu kategória B, menovitý prúd do 630A,  alebo ekvivalentný</t>
  </si>
  <si>
    <t>1452929399</t>
  </si>
  <si>
    <t>210193056.S</t>
  </si>
  <si>
    <t>Skriňa RE plastová, trojfázová</t>
  </si>
  <si>
    <t>1342938907</t>
  </si>
  <si>
    <t>210193001.S</t>
  </si>
  <si>
    <t>Rozpájacia a istiaca plastová skriňa pilierová</t>
  </si>
  <si>
    <t>710529484</t>
  </si>
  <si>
    <t>1222935054</t>
  </si>
  <si>
    <t>210810057.S</t>
  </si>
  <si>
    <t>Kábel medený silový uložený pevne 1-CYKY 0,6/1 kV 4x150 alebo ekvivalentný</t>
  </si>
  <si>
    <t>-1979278053</t>
  </si>
  <si>
    <t>210810059.S</t>
  </si>
  <si>
    <t>Kábel medený silový uložený pevne 1-CYKY 0,6/1 kV 4x240 alebo ekvivalentný</t>
  </si>
  <si>
    <t>633742843</t>
  </si>
  <si>
    <t>220061701.S</t>
  </si>
  <si>
    <t>Zatiahnutie kábla hmotnosti do 9 kg/m</t>
  </si>
  <si>
    <t>324616009</t>
  </si>
  <si>
    <t>220061702.S</t>
  </si>
  <si>
    <t>Zatiahnutie kábla hmotnosti nad 9 kg/m</t>
  </si>
  <si>
    <t>1197087265</t>
  </si>
  <si>
    <t>210220021.S</t>
  </si>
  <si>
    <t>Uzemňovacie vedenie v zemi FeZn vrátane izolácie spojov O 10mm</t>
  </si>
  <si>
    <t>-239315720</t>
  </si>
  <si>
    <t>210010094.S</t>
  </si>
  <si>
    <t>Rúrka ohybná elektroinštalačná z HDPE, D 110 uložená voľne</t>
  </si>
  <si>
    <t>1179782351</t>
  </si>
  <si>
    <t>210252443.S</t>
  </si>
  <si>
    <t>Ukončenie kábla okom 185 mm2</t>
  </si>
  <si>
    <t>402230002</t>
  </si>
  <si>
    <t>220111431.S</t>
  </si>
  <si>
    <t>-35528619</t>
  </si>
  <si>
    <t>-503729630</t>
  </si>
  <si>
    <t>460200314.S</t>
  </si>
  <si>
    <t>Hĺbenie káblovej ryhy ručne 50 cm širokej a 130 cm hlbokej, v zemine triedy 4</t>
  </si>
  <si>
    <t>912598176</t>
  </si>
  <si>
    <t>460560314.S</t>
  </si>
  <si>
    <t>Ručný zásyp nezap. káblovej ryhy bez zhutn. zeminy, 50 cm širokej, 130 cm hlbokej, tr. 4</t>
  </si>
  <si>
    <t>1492308188</t>
  </si>
  <si>
    <t>460201294.S</t>
  </si>
  <si>
    <t>Hĺbenie káblovej ryhy ručne 110 cm širokej a 130 cm hlbokej, v zemine triedy 4</t>
  </si>
  <si>
    <t>735270367</t>
  </si>
  <si>
    <t>460561294.S</t>
  </si>
  <si>
    <t>Ručný zásyp nezap. káblovej ryhy bez zhutn. zeminy, 110 cm širokej, 130 cm hlbokej, tr. 4</t>
  </si>
  <si>
    <t>-1769116608</t>
  </si>
  <si>
    <t>460561214.S</t>
  </si>
  <si>
    <t>Ručný zásyp nezap. káblovej ryhy bez zhutn. zeminy, 110 cm širokej, 50 cm hlbokej, tr. 4</t>
  </si>
  <si>
    <t>-290748488</t>
  </si>
  <si>
    <t>-121465687</t>
  </si>
  <si>
    <t>583110000100.S</t>
  </si>
  <si>
    <t>Drvina vápencová zmes 0 - 4 alebo ekvivalentný</t>
  </si>
  <si>
    <t>-1597368538</t>
  </si>
  <si>
    <t>-2089918318</t>
  </si>
  <si>
    <t>283230008000.S</t>
  </si>
  <si>
    <t>Fólia výstražná 330x0,12 alebo ekvivalentný</t>
  </si>
  <si>
    <t>1470497323</t>
  </si>
  <si>
    <t>240380117</t>
  </si>
  <si>
    <t>919735124.S</t>
  </si>
  <si>
    <t>Rezanie existujúceho betónového krytu alebo podkladu hĺbky nad 150 do 200 mm</t>
  </si>
  <si>
    <t>1245023936</t>
  </si>
  <si>
    <t>919735112.S.1</t>
  </si>
  <si>
    <t>1758436609</t>
  </si>
  <si>
    <t>113307132.S</t>
  </si>
  <si>
    <t>Odstránenie podkladu v ploche do 200 m2 z betónu prostého, hr. vrstvy 150 do 300 mm,  -0,50000t</t>
  </si>
  <si>
    <t>1764071278</t>
  </si>
  <si>
    <t>113107143.S.1</t>
  </si>
  <si>
    <t>1767573569</t>
  </si>
  <si>
    <t>564231111.S</t>
  </si>
  <si>
    <t>Podklad alebo podsyp zo štrkopiesku s rozprestretím, vlhčením a zhutnením, po zhutnení hr. 110 mm</t>
  </si>
  <si>
    <t>-1848933972</t>
  </si>
  <si>
    <t>583310004100.S</t>
  </si>
  <si>
    <t>Kamenivo ťažené hrubé drvené frakcia 0-32 mm alebo ekvivalentný</t>
  </si>
  <si>
    <t>1500509273</t>
  </si>
  <si>
    <t>564962111.S</t>
  </si>
  <si>
    <t>Podklad z mechanicky spevneného kameniva MSK s rozprestretím a zhutnením, po zhutnení hr. 200 mm</t>
  </si>
  <si>
    <t>-367577357</t>
  </si>
  <si>
    <t>-1183454417</t>
  </si>
  <si>
    <t>572943112.S</t>
  </si>
  <si>
    <t>Vyspravenie krytu vozovky po prekopoch inžinierskych sietí do 15 m2 liatym asfaltom MA hr. nad 40 do 60 mm</t>
  </si>
  <si>
    <t>1525822436</t>
  </si>
  <si>
    <t>573111113.S</t>
  </si>
  <si>
    <t>Postrek asfaltový infiltračný s posypom kamenivom z asfaltu cestného v množstve 1,50 kg/m2</t>
  </si>
  <si>
    <t>978051763</t>
  </si>
  <si>
    <t>578901112.S</t>
  </si>
  <si>
    <t>Zdrsňovací posyp liateho asfaltu z kameniva 6 kg/m2</t>
  </si>
  <si>
    <t>172591239</t>
  </si>
  <si>
    <t>460620006.S</t>
  </si>
  <si>
    <t>Osiatie povrchu trávnym semenom ručne, zasekanie hrablami,postrek</t>
  </si>
  <si>
    <t>-1505598031</t>
  </si>
  <si>
    <t>005720001300.S</t>
  </si>
  <si>
    <t>Osivá tráv - trávové semeno alebo ekvivalentný</t>
  </si>
  <si>
    <t>1417997702</t>
  </si>
  <si>
    <t>563515741</t>
  </si>
  <si>
    <t>-961442514</t>
  </si>
  <si>
    <t>527709789</t>
  </si>
  <si>
    <t>979089212.S.1</t>
  </si>
  <si>
    <t>Poplatok za skladovanie - bitúmenové zmesi, uholný decht, dechtové výrobky (17 03 ), ostatné</t>
  </si>
  <si>
    <t>1895853753</t>
  </si>
  <si>
    <t>131312101.S</t>
  </si>
  <si>
    <t>Hĺbenie jám do 10 m3 ručne v súdržných horninách tr. 4 pri prekopoch inžinierskych sietí</t>
  </si>
  <si>
    <t>747480840</t>
  </si>
  <si>
    <t>275313612.S</t>
  </si>
  <si>
    <t>Betón základových pätiek, prostý tr. C 20/25</t>
  </si>
  <si>
    <t>23214117</t>
  </si>
  <si>
    <t>175101202.S</t>
  </si>
  <si>
    <t>Obsyp objektov sypaninou z vhodných hornín 1 až 4 s prehodením sypaniny</t>
  </si>
  <si>
    <t>-1599278195</t>
  </si>
  <si>
    <t>HZS000113</t>
  </si>
  <si>
    <t>-431412883</t>
  </si>
  <si>
    <t>-428308332</t>
  </si>
  <si>
    <t>HZS000113.1</t>
  </si>
  <si>
    <t>-574089382</t>
  </si>
  <si>
    <t>-472216528</t>
  </si>
  <si>
    <t>21-M2</t>
  </si>
  <si>
    <t>9990000000</t>
  </si>
  <si>
    <t>2098008251</t>
  </si>
  <si>
    <t>SO202b - Napojenie pôvodných NN rozvodov</t>
  </si>
  <si>
    <t xml:space="preserve">    21-M2 - Ostatné</t>
  </si>
  <si>
    <t>34111000_R.3</t>
  </si>
  <si>
    <t>Kábel silový, hliníkový, PVC izolácia, 3x240+120-J alebo ekvivalentný</t>
  </si>
  <si>
    <t>-565266240</t>
  </si>
  <si>
    <t>354310027200.S.2</t>
  </si>
  <si>
    <t>Spojka priama zmraštiteľná pre silové káble a vedenia Cu s izoláciou PVC, 0,6/1kV, 4x120-240mm2, Al,Cu vrátane skrut.spojovačov alebo ekvivalentný</t>
  </si>
  <si>
    <t>-2062027037</t>
  </si>
  <si>
    <t>-1817416399</t>
  </si>
  <si>
    <t>-1958602301</t>
  </si>
  <si>
    <t>354410017-R.1</t>
  </si>
  <si>
    <t>Krížová svorka</t>
  </si>
  <si>
    <t>-932732167</t>
  </si>
  <si>
    <t>562183270</t>
  </si>
  <si>
    <t>210962900-R.1</t>
  </si>
  <si>
    <t>Demontáž - nástennej prepojovacej skrine</t>
  </si>
  <si>
    <t>-1131754656</t>
  </si>
  <si>
    <t>210902113.S.1</t>
  </si>
  <si>
    <t>Kábel hliníkový silový uložený pevne 1-AYKY 0,6/1 kV 3x240+120</t>
  </si>
  <si>
    <t>-1297715044</t>
  </si>
  <si>
    <t>220061701.S.2</t>
  </si>
  <si>
    <t>627319634</t>
  </si>
  <si>
    <t>-831590617</t>
  </si>
  <si>
    <t>210220600-R.1</t>
  </si>
  <si>
    <t>Montáž svorky krížovej</t>
  </si>
  <si>
    <t>140131947</t>
  </si>
  <si>
    <t>-1465369322</t>
  </si>
  <si>
    <t>210101605.S.1</t>
  </si>
  <si>
    <t>NN spojky pre káble s plastovou izoláciou do 1kV  185-240 mm2</t>
  </si>
  <si>
    <t>103891234</t>
  </si>
  <si>
    <t>-1852561732</t>
  </si>
  <si>
    <t>-381943952</t>
  </si>
  <si>
    <t>-472882740</t>
  </si>
  <si>
    <t>-1563173557</t>
  </si>
  <si>
    <t>-1218691040</t>
  </si>
  <si>
    <t>1225040651</t>
  </si>
  <si>
    <t>755356298</t>
  </si>
  <si>
    <t>-1478945244</t>
  </si>
  <si>
    <t>-999874102</t>
  </si>
  <si>
    <t>-1446292291</t>
  </si>
  <si>
    <t>-294939584</t>
  </si>
  <si>
    <t>-1992645730</t>
  </si>
  <si>
    <t>HZS000113.2</t>
  </si>
  <si>
    <t>1916202165</t>
  </si>
  <si>
    <t>385319330</t>
  </si>
  <si>
    <t>1965866075</t>
  </si>
  <si>
    <t>28610393</t>
  </si>
  <si>
    <t>9990000000.1</t>
  </si>
  <si>
    <t>1550474488</t>
  </si>
  <si>
    <t>SO203 - Trafostanica</t>
  </si>
  <si>
    <t>K062</t>
  </si>
  <si>
    <t>Výkop jamy pre osadenie trafostanice (7x7x1)m</t>
  </si>
  <si>
    <t>-1438690797</t>
  </si>
  <si>
    <t>K063</t>
  </si>
  <si>
    <t>Vytvorenie lôžka 0,2m pre osadenie trafostanice</t>
  </si>
  <si>
    <t>-1293432907</t>
  </si>
  <si>
    <t>K064</t>
  </si>
  <si>
    <t>Zeriav</t>
  </si>
  <si>
    <t>-1277645259</t>
  </si>
  <si>
    <t>M185</t>
  </si>
  <si>
    <t>Dodávka trafostanice vratane VN rozvadzaca, NN rozvadzaca a transformatora</t>
  </si>
  <si>
    <t>-2006978725</t>
  </si>
  <si>
    <t>K186</t>
  </si>
  <si>
    <t>Osadenie trafostanice vratane VN rozvadzaca, NN rozvadzaca a transformatora</t>
  </si>
  <si>
    <t>-1535392752</t>
  </si>
  <si>
    <t>M187</t>
  </si>
  <si>
    <t>Dodávka skrine USM</t>
  </si>
  <si>
    <t>-999498370</t>
  </si>
  <si>
    <t>K188</t>
  </si>
  <si>
    <t>Dodávka pasik FeZn 30x4</t>
  </si>
  <si>
    <t>-862744157</t>
  </si>
  <si>
    <t>M189</t>
  </si>
  <si>
    <t>Montáž pasik FeZn 30x4</t>
  </si>
  <si>
    <t>147625861</t>
  </si>
  <si>
    <t>M193</t>
  </si>
  <si>
    <t>Zemniaca tyč ZT1</t>
  </si>
  <si>
    <t>547676091</t>
  </si>
  <si>
    <t>K194</t>
  </si>
  <si>
    <t>Zemniaca tyč montáž</t>
  </si>
  <si>
    <t>-688700123</t>
  </si>
  <si>
    <t>M195</t>
  </si>
  <si>
    <t>Vodič AlMgSi 8 na podperách</t>
  </si>
  <si>
    <t>-901035372</t>
  </si>
  <si>
    <t>K196</t>
  </si>
  <si>
    <t>1953566421</t>
  </si>
  <si>
    <t>M197</t>
  </si>
  <si>
    <t>Zachytávacia tyč</t>
  </si>
  <si>
    <t>1648442815</t>
  </si>
  <si>
    <t>K215</t>
  </si>
  <si>
    <t>310941602</t>
  </si>
  <si>
    <t>M216</t>
  </si>
  <si>
    <t>Skúšobné svorky</t>
  </si>
  <si>
    <t>-1436988886</t>
  </si>
  <si>
    <t>K223</t>
  </si>
  <si>
    <t>1822129824</t>
  </si>
  <si>
    <t>K224</t>
  </si>
  <si>
    <t>Zasyp okolia trafostanica</t>
  </si>
  <si>
    <t>-1775043933</t>
  </si>
  <si>
    <t>K225</t>
  </si>
  <si>
    <t>-348293309</t>
  </si>
  <si>
    <t>K226</t>
  </si>
  <si>
    <t>Výkop káblovej ryhy (0,5x0,8)m pre prepojenie NN káblov z pôvodnej trafostanice do novej trafostanice</t>
  </si>
  <si>
    <t>497457969</t>
  </si>
  <si>
    <t>K227</t>
  </si>
  <si>
    <t>Uloženie káblov do pieskového lôžka vytvoreného z piesku o hrúbke 0,2m</t>
  </si>
  <si>
    <t>-900801789</t>
  </si>
  <si>
    <t>M228</t>
  </si>
  <si>
    <t>Výstražná fólia</t>
  </si>
  <si>
    <t>-173251166</t>
  </si>
  <si>
    <t>K229</t>
  </si>
  <si>
    <t>340459935</t>
  </si>
  <si>
    <t>K230</t>
  </si>
  <si>
    <t>Zásyp káblovej ryhy 0,5m x 0,35m</t>
  </si>
  <si>
    <t>1507297793</t>
  </si>
  <si>
    <t>K231</t>
  </si>
  <si>
    <t>Odvoz prebytočného vykopaného materiálu na skládku</t>
  </si>
  <si>
    <t>381419385</t>
  </si>
  <si>
    <t>K232</t>
  </si>
  <si>
    <t>Zapožičane dieselagregátu 50kVA pre dočasné napájanie</t>
  </si>
  <si>
    <t>567378741</t>
  </si>
  <si>
    <t>K233</t>
  </si>
  <si>
    <t>1550268331</t>
  </si>
  <si>
    <t>K234</t>
  </si>
  <si>
    <t>-1292909909</t>
  </si>
  <si>
    <t>K235</t>
  </si>
  <si>
    <t>-1778126892</t>
  </si>
  <si>
    <t>K236</t>
  </si>
  <si>
    <t>Protipožiarna prepážka otvorov vo VN/NN rozvodni vr. technickej chodby</t>
  </si>
  <si>
    <t>1199066175</t>
  </si>
  <si>
    <t>K237</t>
  </si>
  <si>
    <t>-1867370647</t>
  </si>
  <si>
    <t>K238</t>
  </si>
  <si>
    <t>Geodet</t>
  </si>
  <si>
    <t>-1223276179</t>
  </si>
  <si>
    <t>K239</t>
  </si>
  <si>
    <t>Demontáž pôvodnej TS vrátane TR, VN rozv. A RMS  a základu pod nou</t>
  </si>
  <si>
    <t>1652604374</t>
  </si>
  <si>
    <t>K240</t>
  </si>
  <si>
    <t>Odvoz komponentov pôvodnej trafostanice (Transformátor, VN rozvádzač, NN rozvádzač)</t>
  </si>
  <si>
    <t>496444440</t>
  </si>
  <si>
    <t>K241</t>
  </si>
  <si>
    <t>571026310</t>
  </si>
  <si>
    <t>K242</t>
  </si>
  <si>
    <t>-344595240</t>
  </si>
  <si>
    <t>K243</t>
  </si>
  <si>
    <t>BOZP</t>
  </si>
  <si>
    <t>1153142460</t>
  </si>
  <si>
    <t>K244</t>
  </si>
  <si>
    <t>Riadenie stavby PM+SM</t>
  </si>
  <si>
    <t>-740337551</t>
  </si>
  <si>
    <t>K246</t>
  </si>
  <si>
    <t>1245186738</t>
  </si>
  <si>
    <t>K247</t>
  </si>
  <si>
    <t>Odpojenie pôvodnej NN kabeláže so starej TS</t>
  </si>
  <si>
    <t>371170289</t>
  </si>
  <si>
    <t>M249</t>
  </si>
  <si>
    <t>-1286794079</t>
  </si>
  <si>
    <t>K250</t>
  </si>
  <si>
    <t>1514264341</t>
  </si>
  <si>
    <t>K251</t>
  </si>
  <si>
    <t>-1159768305</t>
  </si>
  <si>
    <t>K252</t>
  </si>
  <si>
    <t>335373122</t>
  </si>
  <si>
    <t>K253</t>
  </si>
  <si>
    <t>Práce vo výškach</t>
  </si>
  <si>
    <t>-749957140</t>
  </si>
  <si>
    <t>K254</t>
  </si>
  <si>
    <t>odvodnenie terénu</t>
  </si>
  <si>
    <t>1400424295</t>
  </si>
  <si>
    <t>K255</t>
  </si>
  <si>
    <t>zhutnenie</t>
  </si>
  <si>
    <t>-872267256</t>
  </si>
  <si>
    <t>K256</t>
  </si>
  <si>
    <t>preosiatie zeminy</t>
  </si>
  <si>
    <t>-583062741</t>
  </si>
  <si>
    <t>K257</t>
  </si>
  <si>
    <t>zasiatie trávy</t>
  </si>
  <si>
    <t>453933448</t>
  </si>
  <si>
    <t>REZ - Rozpočtová rezerva 8%</t>
  </si>
  <si>
    <t xml:space="preserve">    7 - Rezerva</t>
  </si>
  <si>
    <t>Rezerva</t>
  </si>
  <si>
    <t>77622</t>
  </si>
  <si>
    <t>656446468</t>
  </si>
  <si>
    <t>Meniť je možné iba bunky so žltým podfarbením!_x000D_
_x000D_
1) na prvom liste Rekapitulácie stavby vyplňte v zostave_x000D_
_x000D_
    a) Rekapitulácia stavby_x000D_
       - údaje o Zhotoviteľovi_x000D_
         (prenesú sa do ostatných zostáv aj v iných listoch)_x000D_
_x000D_
    b) Rekapitulácia objektov stavby_x000D_
       - potrebné Ostatné náklady_x000D_
_x000D_
2) na vybraných listoch vyplňte v zostave_x000D_
_x000D_
    a) Krycí list_x000D_
       - údaje o Zhotoviteľovi, pokiaľ sa líšia od údajov o Zhotoviteľovi na Rekapitulácii stavby_x000D_
         (údaje se prenesú do ostatných zostav v danom liste)_x000D_
_x000D_
    b) Rekapitulácia rozpočtu_x000D_
       - potrebné Ostatné náklady_x000D_
_x000D_
    c) Celkové náklady za stavbu_x000D_
       - ceny na položkách_x000D_
       - množstvo, pokiaľ má žlté podfarbenie_x000D_
       - a v prípade potreby poznámku (tá je v skrytom stĺpci)                                                                                                                                                            
3) Rozpočtová rezerva - rozpočtová rezerva sa nepočíta automaticky z jednotlivých zošitov - Búraci práce, Demontáž ELI ..atď. Sumu 8% si zhotoviteľ vypočíta z celkovej ceny stavby bez DPH a doplní v zošite 
REZ - Rozpočtová rezerva 8%  v kolónke J. cena</t>
  </si>
  <si>
    <t>Rozpočtová rezerva 8% -  rozpočtová rezerva nie je počítaná automaticky, je nutné ju vypočítať zo sumy diela bez DPH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</si>
</sst>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0%"/>
    <numFmt numFmtId="165" formatCode="dd\.mm\.yyyy"/>
    <numFmt numFmtId="166" formatCode="#,##0.00000"/>
    <numFmt numFmtId="167" formatCode="#,##0.000"/>
  </numFmts>
  <fonts count="40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i/>
      <sz val="8"/>
      <color rgb="FF003366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10"/>
      <name val="Arial CE"/>
    </font>
    <font>
      <sz val="10"/>
      <color rgb="FFFFFFFF"/>
      <name val="Arial CE"/>
    </font>
    <font>
      <b/>
      <sz val="10"/>
      <color rgb="FFFFFFFF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scheme val="minor"/>
    </font>
    <font>
      <b/>
      <sz val="8"/>
      <color theme="0" tint="-0.499984740745262"/>
      <name val="Arial CE"/>
      <family val="2"/>
      <charset val="238"/>
    </font>
    <font>
      <b/>
      <sz val="10"/>
      <color theme="0" tint="-0.499984740745262"/>
      <name val="Arial CE"/>
      <family val="2"/>
      <charset val="238"/>
    </font>
    <font>
      <sz val="9"/>
      <name val="Arial CE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36" fillId="0" borderId="0" applyNumberFormat="0" applyFill="0" applyBorder="0" applyAlignment="0" applyProtection="0"/>
  </cellStyleXfs>
  <cellXfs count="296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/>
    <xf numFmtId="0" fontId="10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2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4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15" fillId="0" borderId="3" xfId="0" applyFont="1" applyBorder="1" applyAlignment="1">
      <alignment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18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4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5" borderId="7" xfId="0" applyFont="1" applyFill="1" applyBorder="1" applyAlignment="1">
      <alignment vertical="center"/>
    </xf>
    <xf numFmtId="0" fontId="21" fillId="5" borderId="0" xfId="0" applyFont="1" applyFill="1" applyAlignment="1">
      <alignment horizontal="center" vertical="center"/>
    </xf>
    <xf numFmtId="0" fontId="22" fillId="0" borderId="16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4" fontId="23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19" fillId="0" borderId="14" xfId="0" applyNumberFormat="1" applyFont="1" applyBorder="1" applyAlignment="1">
      <alignment vertical="center"/>
    </xf>
    <xf numFmtId="4" fontId="19" fillId="0" borderId="0" xfId="0" applyNumberFormat="1" applyFont="1" applyBorder="1" applyAlignment="1">
      <alignment vertical="center"/>
    </xf>
    <xf numFmtId="166" fontId="19" fillId="0" borderId="0" xfId="0" applyNumberFormat="1" applyFont="1" applyBorder="1" applyAlignment="1">
      <alignment vertical="center"/>
    </xf>
    <xf numFmtId="4" fontId="19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166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28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6" fontId="1" fillId="0" borderId="0" xfId="0" applyNumberFormat="1" applyFont="1" applyBorder="1" applyAlignment="1">
      <alignment vertical="center"/>
    </xf>
    <xf numFmtId="4" fontId="1" fillId="0" borderId="15" xfId="0" applyNumberFormat="1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166" fontId="27" fillId="0" borderId="20" xfId="0" applyNumberFormat="1" applyFont="1" applyBorder="1" applyAlignment="1">
      <alignment vertical="center"/>
    </xf>
    <xf numFmtId="4" fontId="27" fillId="0" borderId="21" xfId="0" applyNumberFormat="1" applyFont="1" applyBorder="1" applyAlignment="1">
      <alignment vertical="center"/>
    </xf>
    <xf numFmtId="0" fontId="30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4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4" fontId="15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164" fontId="15" fillId="0" borderId="0" xfId="0" applyNumberFormat="1" applyFont="1" applyAlignment="1">
      <alignment horizontal="righ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5" borderId="0" xfId="0" applyFont="1" applyFill="1" applyAlignment="1">
      <alignment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1" fillId="5" borderId="0" xfId="0" applyFont="1" applyFill="1" applyAlignment="1">
      <alignment horizontal="left" vertical="center"/>
    </xf>
    <xf numFmtId="0" fontId="21" fillId="5" borderId="0" xfId="0" applyFont="1" applyFill="1" applyAlignment="1">
      <alignment horizontal="right" vertical="center"/>
    </xf>
    <xf numFmtId="0" fontId="31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6" fillId="0" borderId="0" xfId="0" applyFont="1" applyAlignment="1">
      <alignment horizontal="left" vertical="center"/>
    </xf>
    <xf numFmtId="4" fontId="6" fillId="0" borderId="0" xfId="0" applyNumberFormat="1" applyFont="1" applyAlignment="1"/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1" fillId="5" borderId="16" xfId="0" applyFont="1" applyFill="1" applyBorder="1" applyAlignment="1">
      <alignment horizontal="center" vertical="center" wrapText="1"/>
    </xf>
    <xf numFmtId="0" fontId="21" fillId="5" borderId="17" xfId="0" applyFont="1" applyFill="1" applyBorder="1" applyAlignment="1">
      <alignment horizontal="center" vertical="center" wrapText="1"/>
    </xf>
    <xf numFmtId="0" fontId="21" fillId="5" borderId="18" xfId="0" applyFont="1" applyFill="1" applyBorder="1" applyAlignment="1">
      <alignment horizontal="center" vertical="center" wrapText="1"/>
    </xf>
    <xf numFmtId="0" fontId="21" fillId="5" borderId="0" xfId="0" applyFont="1" applyFill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3" fillId="0" borderId="0" xfId="0" applyNumberFormat="1" applyFont="1" applyAlignment="1"/>
    <xf numFmtId="166" fontId="32" fillId="0" borderId="12" xfId="0" applyNumberFormat="1" applyFont="1" applyBorder="1" applyAlignment="1"/>
    <xf numFmtId="166" fontId="32" fillId="0" borderId="13" xfId="0" applyNumberFormat="1" applyFont="1" applyBorder="1" applyAlignment="1"/>
    <xf numFmtId="4" fontId="33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0" fontId="8" fillId="0" borderId="14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 applyAlignment="1"/>
    <xf numFmtId="0" fontId="0" fillId="0" borderId="3" xfId="0" applyFont="1" applyBorder="1" applyAlignment="1" applyProtection="1">
      <alignment vertical="center"/>
      <protection locked="0"/>
    </xf>
    <xf numFmtId="4" fontId="21" fillId="3" borderId="22" xfId="0" applyNumberFormat="1" applyFont="1" applyFill="1" applyBorder="1" applyAlignment="1" applyProtection="1">
      <alignment vertical="center"/>
      <protection locked="0"/>
    </xf>
    <xf numFmtId="4" fontId="21" fillId="0" borderId="22" xfId="0" applyNumberFormat="1" applyFont="1" applyBorder="1" applyAlignment="1" applyProtection="1">
      <alignment vertical="center"/>
      <protection locked="0"/>
    </xf>
    <xf numFmtId="0" fontId="0" fillId="0" borderId="22" xfId="0" applyFont="1" applyBorder="1" applyAlignment="1" applyProtection="1">
      <alignment vertical="center"/>
      <protection locked="0"/>
    </xf>
    <xf numFmtId="0" fontId="22" fillId="3" borderId="14" xfId="0" applyFont="1" applyFill="1" applyBorder="1" applyAlignment="1" applyProtection="1">
      <alignment horizontal="left" vertical="center"/>
      <protection locked="0"/>
    </xf>
    <xf numFmtId="0" fontId="22" fillId="0" borderId="0" xfId="0" applyFont="1" applyBorder="1" applyAlignment="1">
      <alignment horizontal="center" vertical="center"/>
    </xf>
    <xf numFmtId="166" fontId="22" fillId="0" borderId="0" xfId="0" applyNumberFormat="1" applyFont="1" applyBorder="1" applyAlignment="1">
      <alignment vertical="center"/>
    </xf>
    <xf numFmtId="166" fontId="22" fillId="0" borderId="15" xfId="0" applyNumberFormat="1" applyFont="1" applyBorder="1" applyAlignment="1">
      <alignment vertical="center"/>
    </xf>
    <xf numFmtId="0" fontId="21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3" borderId="22" xfId="0" applyFont="1" applyFill="1" applyBorder="1" applyAlignment="1" applyProtection="1">
      <alignment horizontal="center" vertical="center"/>
      <protection locked="0"/>
    </xf>
    <xf numFmtId="49" fontId="0" fillId="3" borderId="22" xfId="0" applyNumberFormat="1" applyFont="1" applyFill="1" applyBorder="1" applyAlignment="1" applyProtection="1">
      <alignment horizontal="left" vertical="center" wrapText="1"/>
      <protection locked="0"/>
    </xf>
    <xf numFmtId="0" fontId="0" fillId="3" borderId="22" xfId="0" applyFont="1" applyFill="1" applyBorder="1" applyAlignment="1" applyProtection="1">
      <alignment horizontal="left" vertical="center" wrapText="1"/>
      <protection locked="0"/>
    </xf>
    <xf numFmtId="0" fontId="0" fillId="3" borderId="22" xfId="0" applyFont="1" applyFill="1" applyBorder="1" applyAlignment="1" applyProtection="1">
      <alignment horizontal="center" vertical="center" wrapText="1"/>
      <protection locked="0"/>
    </xf>
    <xf numFmtId="167" fontId="0" fillId="3" borderId="22" xfId="0" applyNumberFormat="1" applyFont="1" applyFill="1" applyBorder="1" applyAlignment="1" applyProtection="1">
      <alignment vertical="center"/>
      <protection locked="0"/>
    </xf>
    <xf numFmtId="4" fontId="0" fillId="3" borderId="22" xfId="0" applyNumberFormat="1" applyFont="1" applyFill="1" applyBorder="1" applyAlignment="1" applyProtection="1">
      <alignment vertical="center"/>
      <protection locked="0"/>
    </xf>
    <xf numFmtId="0" fontId="0" fillId="0" borderId="22" xfId="0" applyFont="1" applyBorder="1" applyAlignment="1">
      <alignment vertical="center"/>
    </xf>
    <xf numFmtId="0" fontId="20" fillId="3" borderId="22" xfId="0" applyFont="1" applyFill="1" applyBorder="1" applyAlignment="1" applyProtection="1">
      <alignment horizontal="left" vertical="center"/>
      <protection locked="0"/>
    </xf>
    <xf numFmtId="0" fontId="20" fillId="3" borderId="22" xfId="0" applyFont="1" applyFill="1" applyBorder="1" applyAlignment="1" applyProtection="1">
      <alignment horizontal="center" vertical="center"/>
      <protection locked="0"/>
    </xf>
    <xf numFmtId="0" fontId="0" fillId="0" borderId="20" xfId="0" applyFont="1" applyBorder="1" applyAlignment="1">
      <alignment vertical="center"/>
    </xf>
    <xf numFmtId="0" fontId="0" fillId="0" borderId="21" xfId="0" applyFont="1" applyBorder="1" applyAlignment="1">
      <alignment vertical="center"/>
    </xf>
    <xf numFmtId="4" fontId="34" fillId="3" borderId="22" xfId="0" applyNumberFormat="1" applyFont="1" applyFill="1" applyBorder="1" applyAlignment="1" applyProtection="1">
      <alignment vertical="center"/>
      <protection locked="0"/>
    </xf>
    <xf numFmtId="0" fontId="35" fillId="0" borderId="22" xfId="0" applyFont="1" applyBorder="1" applyAlignment="1" applyProtection="1">
      <alignment vertical="center"/>
      <protection locked="0"/>
    </xf>
    <xf numFmtId="0" fontId="35" fillId="0" borderId="3" xfId="0" applyFont="1" applyBorder="1" applyAlignment="1">
      <alignment vertical="center"/>
    </xf>
    <xf numFmtId="0" fontId="34" fillId="3" borderId="14" xfId="0" applyFont="1" applyFill="1" applyBorder="1" applyAlignment="1" applyProtection="1">
      <alignment horizontal="left" vertical="center"/>
      <protection locked="0"/>
    </xf>
    <xf numFmtId="0" fontId="34" fillId="0" borderId="0" xfId="0" applyFont="1" applyBorder="1" applyAlignment="1">
      <alignment horizontal="center" vertical="center"/>
    </xf>
    <xf numFmtId="167" fontId="21" fillId="3" borderId="22" xfId="0" applyNumberFormat="1" applyFont="1" applyFill="1" applyBorder="1" applyAlignment="1" applyProtection="1">
      <alignment vertical="center"/>
      <protection locked="0"/>
    </xf>
    <xf numFmtId="0" fontId="9" fillId="0" borderId="3" xfId="0" applyFont="1" applyBorder="1" applyAlignment="1"/>
    <xf numFmtId="0" fontId="9" fillId="0" borderId="0" xfId="0" applyFont="1" applyAlignment="1">
      <alignment horizontal="left"/>
    </xf>
    <xf numFmtId="0" fontId="9" fillId="0" borderId="0" xfId="0" applyFont="1" applyAlignment="1" applyProtection="1">
      <protection locked="0"/>
    </xf>
    <xf numFmtId="0" fontId="9" fillId="0" borderId="14" xfId="0" applyFont="1" applyBorder="1" applyAlignment="1"/>
    <xf numFmtId="0" fontId="9" fillId="0" borderId="0" xfId="0" applyFont="1" applyBorder="1" applyAlignment="1"/>
    <xf numFmtId="166" fontId="9" fillId="0" borderId="0" xfId="0" applyNumberFormat="1" applyFont="1" applyBorder="1" applyAlignment="1"/>
    <xf numFmtId="166" fontId="9" fillId="0" borderId="15" xfId="0" applyNumberFormat="1" applyFont="1" applyBorder="1" applyAlignment="1"/>
    <xf numFmtId="0" fontId="9" fillId="0" borderId="0" xfId="0" applyFont="1" applyAlignment="1">
      <alignment horizontal="center"/>
    </xf>
    <xf numFmtId="4" fontId="9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2" fillId="3" borderId="0" xfId="0" applyFont="1" applyFill="1" applyAlignment="1" applyProtection="1">
      <alignment horizontal="left" vertical="center"/>
      <protection locked="0"/>
    </xf>
    <xf numFmtId="0" fontId="37" fillId="0" borderId="0" xfId="0" applyFont="1" applyAlignment="1">
      <alignment vertical="center" wrapText="1"/>
    </xf>
    <xf numFmtId="0" fontId="21" fillId="0" borderId="22" xfId="0" applyFont="1" applyBorder="1" applyAlignment="1" applyProtection="1">
      <alignment horizontal="center" vertical="center"/>
    </xf>
    <xf numFmtId="49" fontId="21" fillId="0" borderId="22" xfId="0" applyNumberFormat="1" applyFont="1" applyBorder="1" applyAlignment="1" applyProtection="1">
      <alignment horizontal="left" vertical="center" wrapText="1"/>
    </xf>
    <xf numFmtId="0" fontId="39" fillId="0" borderId="22" xfId="0" applyFont="1" applyBorder="1" applyAlignment="1" applyProtection="1">
      <alignment horizontal="left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167" fontId="21" fillId="0" borderId="22" xfId="0" applyNumberFormat="1" applyFont="1" applyBorder="1" applyAlignment="1" applyProtection="1">
      <alignment vertical="center"/>
    </xf>
    <xf numFmtId="0" fontId="21" fillId="0" borderId="22" xfId="0" applyFont="1" applyBorder="1" applyAlignment="1" applyProtection="1">
      <alignment horizontal="left" vertical="center" wrapText="1"/>
    </xf>
    <xf numFmtId="0" fontId="34" fillId="0" borderId="22" xfId="0" applyFont="1" applyBorder="1" applyAlignment="1" applyProtection="1">
      <alignment horizontal="center" vertical="center"/>
    </xf>
    <xf numFmtId="49" fontId="34" fillId="0" borderId="22" xfId="0" applyNumberFormat="1" applyFont="1" applyBorder="1" applyAlignment="1" applyProtection="1">
      <alignment horizontal="left" vertical="center" wrapText="1"/>
    </xf>
    <xf numFmtId="0" fontId="34" fillId="0" borderId="22" xfId="0" applyFont="1" applyBorder="1" applyAlignment="1" applyProtection="1">
      <alignment horizontal="left" vertical="center" wrapText="1"/>
    </xf>
    <xf numFmtId="0" fontId="34" fillId="0" borderId="22" xfId="0" applyFont="1" applyBorder="1" applyAlignment="1" applyProtection="1">
      <alignment horizontal="center" vertical="center" wrapText="1"/>
    </xf>
    <xf numFmtId="167" fontId="34" fillId="0" borderId="22" xfId="0" applyNumberFormat="1" applyFont="1" applyBorder="1" applyAlignment="1" applyProtection="1">
      <alignment vertical="center"/>
    </xf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7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9" fillId="0" borderId="0" xfId="0" applyFont="1" applyAlignment="1" applyProtection="1"/>
    <xf numFmtId="0" fontId="9" fillId="0" borderId="0" xfId="0" applyFont="1" applyAlignment="1" applyProtection="1">
      <alignment horizontal="left"/>
    </xf>
    <xf numFmtId="4" fontId="4" fillId="4" borderId="7" xfId="0" applyNumberFormat="1" applyFont="1" applyFill="1" applyBorder="1" applyAlignment="1">
      <alignment vertical="center"/>
    </xf>
    <xf numFmtId="0" fontId="0" fillId="4" borderId="7" xfId="0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0" fontId="0" fillId="0" borderId="0" xfId="0"/>
    <xf numFmtId="0" fontId="37" fillId="0" borderId="0" xfId="0" applyFont="1" applyAlignment="1">
      <alignment horizontal="left" vertical="top" wrapText="1"/>
    </xf>
    <xf numFmtId="0" fontId="37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14" fillId="0" borderId="5" xfId="0" applyNumberFormat="1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4" fontId="16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164" fontId="15" fillId="0" borderId="0" xfId="0" applyNumberFormat="1" applyFont="1" applyAlignment="1">
      <alignment horizontal="left" vertical="center"/>
    </xf>
    <xf numFmtId="4" fontId="17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0" fontId="25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20" fillId="0" borderId="14" xfId="0" applyFont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0" fontId="21" fillId="5" borderId="7" xfId="0" applyFont="1" applyFill="1" applyBorder="1" applyAlignment="1">
      <alignment horizontal="center" vertical="center"/>
    </xf>
    <xf numFmtId="0" fontId="21" fillId="5" borderId="7" xfId="0" applyFont="1" applyFill="1" applyBorder="1" applyAlignment="1">
      <alignment horizontal="left" vertical="center"/>
    </xf>
    <xf numFmtId="0" fontId="21" fillId="5" borderId="8" xfId="0" applyFont="1" applyFill="1" applyBorder="1" applyAlignment="1">
      <alignment horizontal="left" vertical="center"/>
    </xf>
    <xf numFmtId="0" fontId="21" fillId="5" borderId="7" xfId="0" applyFont="1" applyFill="1" applyBorder="1" applyAlignment="1">
      <alignment horizontal="right" vertical="center"/>
    </xf>
    <xf numFmtId="4" fontId="26" fillId="0" borderId="0" xfId="0" applyNumberFormat="1" applyFont="1" applyAlignment="1">
      <alignment horizontal="right" vertical="center"/>
    </xf>
    <xf numFmtId="0" fontId="26" fillId="0" borderId="0" xfId="0" applyFont="1" applyAlignment="1">
      <alignment vertical="center"/>
    </xf>
    <xf numFmtId="4" fontId="26" fillId="0" borderId="0" xfId="0" applyNumberFormat="1" applyFont="1" applyAlignment="1">
      <alignment vertical="center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4" fontId="23" fillId="0" borderId="0" xfId="0" applyNumberFormat="1" applyFont="1" applyAlignment="1">
      <alignment horizontal="right" vertical="center"/>
    </xf>
    <xf numFmtId="4" fontId="23" fillId="0" borderId="0" xfId="0" applyNumberFormat="1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21" fillId="5" borderId="6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0" fontId="0" fillId="0" borderId="0" xfId="0" applyProtection="1"/>
    <xf numFmtId="0" fontId="0" fillId="0" borderId="2" xfId="0" applyBorder="1" applyProtection="1"/>
    <xf numFmtId="0" fontId="0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left" vertical="center"/>
    </xf>
    <xf numFmtId="165" fontId="2" fillId="0" borderId="0" xfId="0" applyNumberFormat="1" applyFont="1" applyAlignment="1" applyProtection="1">
      <alignment horizontal="left" vertical="center"/>
    </xf>
    <xf numFmtId="0" fontId="0" fillId="0" borderId="0" xfId="0" applyFont="1" applyAlignment="1" applyProtection="1">
      <alignment vertical="center" wrapText="1"/>
    </xf>
    <xf numFmtId="0" fontId="0" fillId="0" borderId="12" xfId="0" applyFont="1" applyBorder="1" applyAlignment="1" applyProtection="1">
      <alignment vertical="center"/>
    </xf>
    <xf numFmtId="4" fontId="23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horizontal="right" vertical="center"/>
    </xf>
    <xf numFmtId="4" fontId="15" fillId="0" borderId="0" xfId="0" applyNumberFormat="1" applyFont="1" applyAlignment="1" applyProtection="1">
      <alignment vertical="center"/>
    </xf>
    <xf numFmtId="4" fontId="1" fillId="0" borderId="0" xfId="0" applyNumberFormat="1" applyFont="1" applyAlignment="1" applyProtection="1">
      <alignment vertical="center"/>
    </xf>
    <xf numFmtId="4" fontId="4" fillId="5" borderId="7" xfId="0" applyNumberFormat="1" applyFont="1" applyFill="1" applyBorder="1" applyAlignment="1" applyProtection="1">
      <alignment vertical="center"/>
    </xf>
    <xf numFmtId="0" fontId="0" fillId="0" borderId="4" xfId="0" applyBorder="1" applyAlignment="1" applyProtection="1">
      <alignment vertical="center"/>
    </xf>
    <xf numFmtId="0" fontId="1" fillId="0" borderId="5" xfId="0" applyFont="1" applyBorder="1" applyAlignment="1" applyProtection="1">
      <alignment horizontal="right" vertical="center"/>
    </xf>
    <xf numFmtId="0" fontId="0" fillId="0" borderId="4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2" fillId="0" borderId="0" xfId="0" applyFont="1" applyAlignment="1" applyProtection="1">
      <alignment horizontal="left" vertical="center" wrapText="1"/>
    </xf>
    <xf numFmtId="0" fontId="21" fillId="5" borderId="0" xfId="0" applyFont="1" applyFill="1" applyAlignment="1" applyProtection="1">
      <alignment horizontal="right" vertical="center"/>
    </xf>
    <xf numFmtId="4" fontId="6" fillId="0" borderId="20" xfId="0" applyNumberFormat="1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4" fontId="6" fillId="0" borderId="0" xfId="0" applyNumberFormat="1" applyFont="1" applyAlignment="1" applyProtection="1"/>
    <xf numFmtId="0" fontId="21" fillId="5" borderId="18" xfId="0" applyFont="1" applyFill="1" applyBorder="1" applyAlignment="1" applyProtection="1">
      <alignment horizontal="center" vertical="center" wrapText="1"/>
    </xf>
    <xf numFmtId="4" fontId="23" fillId="0" borderId="0" xfId="0" applyNumberFormat="1" applyFont="1" applyAlignment="1" applyProtection="1"/>
    <xf numFmtId="4" fontId="7" fillId="0" borderId="0" xfId="0" applyNumberFormat="1" applyFont="1" applyAlignment="1" applyProtection="1"/>
    <xf numFmtId="4" fontId="21" fillId="0" borderId="22" xfId="0" applyNumberFormat="1" applyFont="1" applyBorder="1" applyAlignment="1" applyProtection="1">
      <alignment vertical="center"/>
    </xf>
    <xf numFmtId="4" fontId="0" fillId="0" borderId="22" xfId="0" applyNumberFormat="1" applyFont="1" applyBorder="1" applyAlignment="1" applyProtection="1">
      <alignment vertical="center"/>
    </xf>
    <xf numFmtId="0" fontId="2" fillId="0" borderId="0" xfId="0" applyFont="1" applyAlignment="1" applyProtection="1">
      <alignment horizontal="left" vertical="center"/>
      <protection locked="0"/>
    </xf>
    <xf numFmtId="4" fontId="34" fillId="0" borderId="22" xfId="0" applyNumberFormat="1" applyFont="1" applyBorder="1" applyAlignment="1" applyProtection="1">
      <alignment vertical="center"/>
    </xf>
    <xf numFmtId="4" fontId="9" fillId="0" borderId="0" xfId="0" applyNumberFormat="1" applyFont="1" applyAlignment="1" applyProtection="1"/>
    <xf numFmtId="167" fontId="34" fillId="3" borderId="22" xfId="0" applyNumberFormat="1" applyFont="1" applyFill="1" applyBorder="1" applyAlignment="1" applyProtection="1">
      <alignment vertical="center"/>
      <protection locked="0"/>
    </xf>
    <xf numFmtId="0" fontId="0" fillId="0" borderId="0" xfId="0" applyFont="1" applyFill="1" applyAlignment="1" applyProtection="1">
      <alignment vertical="center"/>
    </xf>
    <xf numFmtId="0" fontId="6" fillId="0" borderId="0" xfId="0" applyFont="1" applyFill="1" applyAlignment="1" applyProtection="1">
      <alignment horizontal="left"/>
    </xf>
    <xf numFmtId="4" fontId="6" fillId="0" borderId="0" xfId="0" applyNumberFormat="1" applyFont="1" applyFill="1" applyAlignment="1" applyProtection="1"/>
  </cellXfs>
  <cellStyles count="2">
    <cellStyle name="Hypertextové prepojenie" xfId="1" builtinId="8"/>
    <cellStyle name="Normálna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125"/>
  <sheetViews>
    <sheetView showGridLines="0" tabSelected="1" zoomScaleNormal="100" workbookViewId="0">
      <selection activeCell="BE4" sqref="BE4"/>
    </sheetView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hidden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>
      <c r="A1" s="14" t="s">
        <v>0</v>
      </c>
      <c r="AZ1" s="14" t="s">
        <v>1</v>
      </c>
      <c r="BA1" s="14" t="s">
        <v>2</v>
      </c>
      <c r="BB1" s="14" t="s">
        <v>1</v>
      </c>
      <c r="BT1" s="14" t="s">
        <v>3</v>
      </c>
      <c r="BU1" s="14" t="s">
        <v>3</v>
      </c>
      <c r="BV1" s="14" t="s">
        <v>4</v>
      </c>
    </row>
    <row r="2" spans="1:74" s="1" customFormat="1" ht="36.950000000000003" customHeight="1">
      <c r="AR2" s="216" t="s">
        <v>5</v>
      </c>
      <c r="AS2" s="217"/>
      <c r="AT2" s="217"/>
      <c r="AU2" s="217"/>
      <c r="AV2" s="217"/>
      <c r="AW2" s="217"/>
      <c r="AX2" s="217"/>
      <c r="AY2" s="217"/>
      <c r="AZ2" s="217"/>
      <c r="BA2" s="217"/>
      <c r="BB2" s="217"/>
      <c r="BC2" s="217"/>
      <c r="BD2" s="217"/>
      <c r="BE2" s="217"/>
      <c r="BS2" s="15" t="s">
        <v>6</v>
      </c>
      <c r="BT2" s="15" t="s">
        <v>7</v>
      </c>
    </row>
    <row r="3" spans="1:74" s="1" customFormat="1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8"/>
      <c r="BS3" s="15" t="s">
        <v>6</v>
      </c>
      <c r="BT3" s="15" t="s">
        <v>7</v>
      </c>
    </row>
    <row r="4" spans="1:74" s="1" customFormat="1" ht="24.95" customHeight="1">
      <c r="B4" s="18"/>
      <c r="D4" s="19" t="s">
        <v>8</v>
      </c>
      <c r="AR4" s="18"/>
      <c r="AS4" s="20" t="s">
        <v>9</v>
      </c>
      <c r="BE4" s="21" t="s">
        <v>10</v>
      </c>
      <c r="BS4" s="15" t="s">
        <v>11</v>
      </c>
    </row>
    <row r="5" spans="1:74" s="1" customFormat="1" ht="12" customHeight="1">
      <c r="B5" s="18"/>
      <c r="D5" s="22" t="s">
        <v>12</v>
      </c>
      <c r="K5" s="221" t="s">
        <v>13</v>
      </c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7"/>
      <c r="AO5" s="217"/>
      <c r="AR5" s="18"/>
      <c r="BE5" s="218" t="s">
        <v>11095</v>
      </c>
      <c r="BS5" s="15" t="s">
        <v>6</v>
      </c>
    </row>
    <row r="6" spans="1:74" s="1" customFormat="1" ht="36.950000000000003" customHeight="1">
      <c r="B6" s="18"/>
      <c r="D6" s="24" t="s">
        <v>14</v>
      </c>
      <c r="K6" s="222" t="s">
        <v>15</v>
      </c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R6" s="18"/>
      <c r="BE6" s="219"/>
      <c r="BS6" s="15" t="s">
        <v>6</v>
      </c>
    </row>
    <row r="7" spans="1:74" s="1" customFormat="1" ht="12" customHeight="1">
      <c r="B7" s="18"/>
      <c r="D7" s="25" t="s">
        <v>16</v>
      </c>
      <c r="K7" s="23" t="s">
        <v>1</v>
      </c>
      <c r="AK7" s="25" t="s">
        <v>17</v>
      </c>
      <c r="AN7" s="23" t="s">
        <v>1</v>
      </c>
      <c r="AR7" s="18"/>
      <c r="BE7" s="219"/>
      <c r="BS7" s="15" t="s">
        <v>6</v>
      </c>
    </row>
    <row r="8" spans="1:74" s="1" customFormat="1" ht="12" customHeight="1">
      <c r="B8" s="18"/>
      <c r="D8" s="25" t="s">
        <v>18</v>
      </c>
      <c r="K8" s="23" t="s">
        <v>19</v>
      </c>
      <c r="AK8" s="25" t="s">
        <v>20</v>
      </c>
      <c r="AN8" s="26" t="s">
        <v>21</v>
      </c>
      <c r="AR8" s="18"/>
      <c r="BE8" s="219"/>
      <c r="BS8" s="15" t="s">
        <v>6</v>
      </c>
    </row>
    <row r="9" spans="1:74" s="1" customFormat="1" ht="14.45" customHeight="1">
      <c r="B9" s="18"/>
      <c r="AR9" s="18"/>
      <c r="BE9" s="219"/>
      <c r="BS9" s="15" t="s">
        <v>6</v>
      </c>
    </row>
    <row r="10" spans="1:74" s="1" customFormat="1" ht="12" customHeight="1">
      <c r="B10" s="18"/>
      <c r="D10" s="25" t="s">
        <v>22</v>
      </c>
      <c r="AK10" s="25" t="s">
        <v>23</v>
      </c>
      <c r="AN10" s="23" t="s">
        <v>1</v>
      </c>
      <c r="AR10" s="18"/>
      <c r="BE10" s="219"/>
      <c r="BS10" s="15" t="s">
        <v>6</v>
      </c>
    </row>
    <row r="11" spans="1:74" s="1" customFormat="1" ht="18.399999999999999" customHeight="1">
      <c r="B11" s="18"/>
      <c r="E11" s="23" t="s">
        <v>19</v>
      </c>
      <c r="AK11" s="25" t="s">
        <v>24</v>
      </c>
      <c r="AN11" s="23" t="s">
        <v>1</v>
      </c>
      <c r="AR11" s="18"/>
      <c r="BE11" s="219"/>
      <c r="BS11" s="15" t="s">
        <v>6</v>
      </c>
    </row>
    <row r="12" spans="1:74" s="1" customFormat="1" ht="6.95" customHeight="1">
      <c r="B12" s="18"/>
      <c r="AR12" s="18"/>
      <c r="BE12" s="219"/>
      <c r="BS12" s="15" t="s">
        <v>6</v>
      </c>
    </row>
    <row r="13" spans="1:74" s="1" customFormat="1" ht="12" customHeight="1">
      <c r="B13" s="18"/>
      <c r="D13" s="25" t="s">
        <v>25</v>
      </c>
      <c r="AK13" s="25" t="s">
        <v>23</v>
      </c>
      <c r="AN13" s="27" t="s">
        <v>26</v>
      </c>
      <c r="AR13" s="18"/>
      <c r="BE13" s="219"/>
      <c r="BS13" s="15" t="s">
        <v>6</v>
      </c>
    </row>
    <row r="14" spans="1:74" ht="12.75">
      <c r="B14" s="18"/>
      <c r="E14" s="223" t="s">
        <v>26</v>
      </c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4"/>
      <c r="AH14" s="224"/>
      <c r="AI14" s="224"/>
      <c r="AJ14" s="224"/>
      <c r="AK14" s="25" t="s">
        <v>24</v>
      </c>
      <c r="AN14" s="27" t="s">
        <v>26</v>
      </c>
      <c r="AR14" s="18"/>
      <c r="BE14" s="219"/>
      <c r="BS14" s="15" t="s">
        <v>6</v>
      </c>
    </row>
    <row r="15" spans="1:74" s="1" customFormat="1" ht="6.95" customHeight="1">
      <c r="B15" s="18"/>
      <c r="AR15" s="18"/>
      <c r="BE15" s="219"/>
      <c r="BS15" s="15" t="s">
        <v>3</v>
      </c>
    </row>
    <row r="16" spans="1:74" s="1" customFormat="1" ht="12" customHeight="1">
      <c r="B16" s="18"/>
      <c r="D16" s="25" t="s">
        <v>27</v>
      </c>
      <c r="AK16" s="25" t="s">
        <v>23</v>
      </c>
      <c r="AN16" s="23" t="s">
        <v>1</v>
      </c>
      <c r="AR16" s="18"/>
      <c r="BE16" s="219"/>
      <c r="BS16" s="15" t="s">
        <v>3</v>
      </c>
    </row>
    <row r="17" spans="1:71" s="1" customFormat="1" ht="18.399999999999999" customHeight="1">
      <c r="B17" s="18"/>
      <c r="E17" s="23" t="s">
        <v>28</v>
      </c>
      <c r="AK17" s="25" t="s">
        <v>24</v>
      </c>
      <c r="AN17" s="23" t="s">
        <v>1</v>
      </c>
      <c r="AR17" s="18"/>
      <c r="BE17" s="219"/>
      <c r="BS17" s="15" t="s">
        <v>29</v>
      </c>
    </row>
    <row r="18" spans="1:71" s="1" customFormat="1" ht="6.95" customHeight="1">
      <c r="B18" s="18"/>
      <c r="AR18" s="18"/>
      <c r="BE18" s="219"/>
      <c r="BS18" s="15" t="s">
        <v>6</v>
      </c>
    </row>
    <row r="19" spans="1:71" s="1" customFormat="1" ht="12" customHeight="1">
      <c r="B19" s="18"/>
      <c r="D19" s="25" t="s">
        <v>30</v>
      </c>
      <c r="AK19" s="25" t="s">
        <v>23</v>
      </c>
      <c r="AN19" s="23" t="s">
        <v>1</v>
      </c>
      <c r="AR19" s="18"/>
      <c r="BE19" s="219"/>
      <c r="BS19" s="15" t="s">
        <v>6</v>
      </c>
    </row>
    <row r="20" spans="1:71" s="1" customFormat="1" ht="18.399999999999999" customHeight="1">
      <c r="B20" s="18"/>
      <c r="E20" s="23" t="s">
        <v>28</v>
      </c>
      <c r="AK20" s="25" t="s">
        <v>24</v>
      </c>
      <c r="AN20" s="23" t="s">
        <v>1</v>
      </c>
      <c r="AR20" s="18"/>
      <c r="BE20" s="219"/>
      <c r="BS20" s="15" t="s">
        <v>29</v>
      </c>
    </row>
    <row r="21" spans="1:71" s="1" customFormat="1" ht="6.95" customHeight="1">
      <c r="B21" s="18"/>
      <c r="AR21" s="18"/>
      <c r="BE21" s="219"/>
    </row>
    <row r="22" spans="1:71" s="1" customFormat="1" ht="12" customHeight="1">
      <c r="B22" s="18"/>
      <c r="D22" s="25" t="s">
        <v>31</v>
      </c>
      <c r="AR22" s="18"/>
      <c r="BE22" s="219"/>
    </row>
    <row r="23" spans="1:71" s="1" customFormat="1" ht="16.5" customHeight="1">
      <c r="B23" s="18"/>
      <c r="E23" s="225" t="s">
        <v>1</v>
      </c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R23" s="18"/>
      <c r="BE23" s="219"/>
    </row>
    <row r="24" spans="1:71" s="1" customFormat="1" ht="6.95" customHeight="1">
      <c r="B24" s="18"/>
      <c r="AR24" s="18"/>
      <c r="BE24" s="219"/>
    </row>
    <row r="25" spans="1:71" s="1" customFormat="1" ht="6.95" customHeight="1">
      <c r="B25" s="18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R25" s="18"/>
      <c r="BE25" s="219"/>
    </row>
    <row r="26" spans="1:71" s="2" customFormat="1" ht="25.9" customHeight="1">
      <c r="A26" s="30"/>
      <c r="B26" s="31"/>
      <c r="C26" s="30"/>
      <c r="D26" s="32" t="s">
        <v>32</v>
      </c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226">
        <f>ROUND(AG94,2)</f>
        <v>0</v>
      </c>
      <c r="AL26" s="227"/>
      <c r="AM26" s="227"/>
      <c r="AN26" s="227"/>
      <c r="AO26" s="227"/>
      <c r="AP26" s="30"/>
      <c r="AQ26" s="30"/>
      <c r="AR26" s="31"/>
      <c r="BE26" s="219"/>
    </row>
    <row r="27" spans="1:7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1"/>
      <c r="BE27" s="219"/>
    </row>
    <row r="28" spans="1:71" s="2" customFormat="1" ht="12.75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228" t="s">
        <v>33</v>
      </c>
      <c r="M28" s="228"/>
      <c r="N28" s="228"/>
      <c r="O28" s="228"/>
      <c r="P28" s="228"/>
      <c r="Q28" s="30"/>
      <c r="R28" s="30"/>
      <c r="S28" s="30"/>
      <c r="T28" s="30"/>
      <c r="U28" s="30"/>
      <c r="V28" s="30"/>
      <c r="W28" s="228" t="s">
        <v>34</v>
      </c>
      <c r="X28" s="228"/>
      <c r="Y28" s="228"/>
      <c r="Z28" s="228"/>
      <c r="AA28" s="228"/>
      <c r="AB28" s="228"/>
      <c r="AC28" s="228"/>
      <c r="AD28" s="228"/>
      <c r="AE28" s="228"/>
      <c r="AF28" s="30"/>
      <c r="AG28" s="30"/>
      <c r="AH28" s="30"/>
      <c r="AI28" s="30"/>
      <c r="AJ28" s="30"/>
      <c r="AK28" s="228" t="s">
        <v>35</v>
      </c>
      <c r="AL28" s="228"/>
      <c r="AM28" s="228"/>
      <c r="AN28" s="228"/>
      <c r="AO28" s="228"/>
      <c r="AP28" s="30"/>
      <c r="AQ28" s="30"/>
      <c r="AR28" s="31"/>
      <c r="BE28" s="219"/>
    </row>
    <row r="29" spans="1:71" s="3" customFormat="1" ht="14.45" customHeight="1">
      <c r="B29" s="35"/>
      <c r="D29" s="25" t="s">
        <v>36</v>
      </c>
      <c r="F29" s="36" t="s">
        <v>37</v>
      </c>
      <c r="L29" s="231">
        <v>0.2</v>
      </c>
      <c r="M29" s="230"/>
      <c r="N29" s="230"/>
      <c r="O29" s="230"/>
      <c r="P29" s="230"/>
      <c r="Q29" s="37"/>
      <c r="R29" s="37"/>
      <c r="S29" s="37"/>
      <c r="T29" s="37"/>
      <c r="U29" s="37"/>
      <c r="V29" s="37"/>
      <c r="W29" s="229">
        <f>ROUND(AZ94, 2)</f>
        <v>0</v>
      </c>
      <c r="X29" s="230"/>
      <c r="Y29" s="230"/>
      <c r="Z29" s="230"/>
      <c r="AA29" s="230"/>
      <c r="AB29" s="230"/>
      <c r="AC29" s="230"/>
      <c r="AD29" s="230"/>
      <c r="AE29" s="230"/>
      <c r="AF29" s="37"/>
      <c r="AG29" s="37"/>
      <c r="AH29" s="37"/>
      <c r="AI29" s="37"/>
      <c r="AJ29" s="37"/>
      <c r="AK29" s="229">
        <f>ROUND(AV94, 2)</f>
        <v>0</v>
      </c>
      <c r="AL29" s="230"/>
      <c r="AM29" s="230"/>
      <c r="AN29" s="230"/>
      <c r="AO29" s="230"/>
      <c r="AP29" s="37"/>
      <c r="AQ29" s="37"/>
      <c r="AR29" s="38"/>
      <c r="AS29" s="37"/>
      <c r="AT29" s="37"/>
      <c r="AU29" s="37"/>
      <c r="AV29" s="37"/>
      <c r="AW29" s="37"/>
      <c r="AX29" s="37"/>
      <c r="AY29" s="37"/>
      <c r="AZ29" s="37"/>
      <c r="BE29" s="220"/>
    </row>
    <row r="30" spans="1:71" s="3" customFormat="1" ht="14.45" customHeight="1">
      <c r="B30" s="35"/>
      <c r="F30" s="36" t="s">
        <v>38</v>
      </c>
      <c r="L30" s="231">
        <v>0.2</v>
      </c>
      <c r="M30" s="230"/>
      <c r="N30" s="230"/>
      <c r="O30" s="230"/>
      <c r="P30" s="230"/>
      <c r="Q30" s="37"/>
      <c r="R30" s="37"/>
      <c r="S30" s="37"/>
      <c r="T30" s="37"/>
      <c r="U30" s="37"/>
      <c r="V30" s="37"/>
      <c r="W30" s="229">
        <f>ROUND(BA94, 2)</f>
        <v>0</v>
      </c>
      <c r="X30" s="230"/>
      <c r="Y30" s="230"/>
      <c r="Z30" s="230"/>
      <c r="AA30" s="230"/>
      <c r="AB30" s="230"/>
      <c r="AC30" s="230"/>
      <c r="AD30" s="230"/>
      <c r="AE30" s="230"/>
      <c r="AF30" s="37"/>
      <c r="AG30" s="37"/>
      <c r="AH30" s="37"/>
      <c r="AI30" s="37"/>
      <c r="AJ30" s="37"/>
      <c r="AK30" s="229">
        <f>ROUND(AW94, 2)</f>
        <v>0</v>
      </c>
      <c r="AL30" s="230"/>
      <c r="AM30" s="230"/>
      <c r="AN30" s="230"/>
      <c r="AO30" s="230"/>
      <c r="AP30" s="37"/>
      <c r="AQ30" s="37"/>
      <c r="AR30" s="38"/>
      <c r="AS30" s="37"/>
      <c r="AT30" s="37"/>
      <c r="AU30" s="37"/>
      <c r="AV30" s="37"/>
      <c r="AW30" s="37"/>
      <c r="AX30" s="37"/>
      <c r="AY30" s="37"/>
      <c r="AZ30" s="37"/>
      <c r="BE30" s="220"/>
    </row>
    <row r="31" spans="1:71" s="3" customFormat="1" ht="14.45" hidden="1" customHeight="1">
      <c r="B31" s="35"/>
      <c r="F31" s="25" t="s">
        <v>39</v>
      </c>
      <c r="L31" s="234">
        <v>0.2</v>
      </c>
      <c r="M31" s="233"/>
      <c r="N31" s="233"/>
      <c r="O31" s="233"/>
      <c r="P31" s="233"/>
      <c r="W31" s="232">
        <f>ROUND(BB94, 2)</f>
        <v>0</v>
      </c>
      <c r="X31" s="233"/>
      <c r="Y31" s="233"/>
      <c r="Z31" s="233"/>
      <c r="AA31" s="233"/>
      <c r="AB31" s="233"/>
      <c r="AC31" s="233"/>
      <c r="AD31" s="233"/>
      <c r="AE31" s="233"/>
      <c r="AK31" s="232">
        <v>0</v>
      </c>
      <c r="AL31" s="233"/>
      <c r="AM31" s="233"/>
      <c r="AN31" s="233"/>
      <c r="AO31" s="233"/>
      <c r="AR31" s="35"/>
      <c r="BE31" s="220"/>
    </row>
    <row r="32" spans="1:71" s="3" customFormat="1" ht="14.45" hidden="1" customHeight="1">
      <c r="B32" s="35"/>
      <c r="F32" s="25" t="s">
        <v>40</v>
      </c>
      <c r="L32" s="234">
        <v>0.2</v>
      </c>
      <c r="M32" s="233"/>
      <c r="N32" s="233"/>
      <c r="O32" s="233"/>
      <c r="P32" s="233"/>
      <c r="W32" s="232">
        <f>ROUND(BC94, 2)</f>
        <v>0</v>
      </c>
      <c r="X32" s="233"/>
      <c r="Y32" s="233"/>
      <c r="Z32" s="233"/>
      <c r="AA32" s="233"/>
      <c r="AB32" s="233"/>
      <c r="AC32" s="233"/>
      <c r="AD32" s="233"/>
      <c r="AE32" s="233"/>
      <c r="AK32" s="232">
        <v>0</v>
      </c>
      <c r="AL32" s="233"/>
      <c r="AM32" s="233"/>
      <c r="AN32" s="233"/>
      <c r="AO32" s="233"/>
      <c r="AR32" s="35"/>
      <c r="BE32" s="220"/>
    </row>
    <row r="33" spans="1:57" s="3" customFormat="1" ht="14.45" hidden="1" customHeight="1">
      <c r="B33" s="35"/>
      <c r="F33" s="36" t="s">
        <v>41</v>
      </c>
      <c r="L33" s="231">
        <v>0</v>
      </c>
      <c r="M33" s="230"/>
      <c r="N33" s="230"/>
      <c r="O33" s="230"/>
      <c r="P33" s="230"/>
      <c r="Q33" s="37"/>
      <c r="R33" s="37"/>
      <c r="S33" s="37"/>
      <c r="T33" s="37"/>
      <c r="U33" s="37"/>
      <c r="V33" s="37"/>
      <c r="W33" s="229">
        <f>ROUND(BD94, 2)</f>
        <v>0</v>
      </c>
      <c r="X33" s="230"/>
      <c r="Y33" s="230"/>
      <c r="Z33" s="230"/>
      <c r="AA33" s="230"/>
      <c r="AB33" s="230"/>
      <c r="AC33" s="230"/>
      <c r="AD33" s="230"/>
      <c r="AE33" s="230"/>
      <c r="AF33" s="37"/>
      <c r="AG33" s="37"/>
      <c r="AH33" s="37"/>
      <c r="AI33" s="37"/>
      <c r="AJ33" s="37"/>
      <c r="AK33" s="229">
        <v>0</v>
      </c>
      <c r="AL33" s="230"/>
      <c r="AM33" s="230"/>
      <c r="AN33" s="230"/>
      <c r="AO33" s="230"/>
      <c r="AP33" s="37"/>
      <c r="AQ33" s="37"/>
      <c r="AR33" s="38"/>
      <c r="AS33" s="37"/>
      <c r="AT33" s="37"/>
      <c r="AU33" s="37"/>
      <c r="AV33" s="37"/>
      <c r="AW33" s="37"/>
      <c r="AX33" s="37"/>
      <c r="AY33" s="37"/>
      <c r="AZ33" s="37"/>
      <c r="BE33" s="220"/>
    </row>
    <row r="34" spans="1:57" s="2" customFormat="1" ht="6.95" customHeight="1">
      <c r="A34" s="30"/>
      <c r="B34" s="31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1"/>
      <c r="BE34" s="219"/>
    </row>
    <row r="35" spans="1:57" s="2" customFormat="1" ht="25.9" customHeight="1">
      <c r="A35" s="30"/>
      <c r="B35" s="31"/>
      <c r="C35" s="39"/>
      <c r="D35" s="40" t="s">
        <v>42</v>
      </c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2" t="s">
        <v>43</v>
      </c>
      <c r="U35" s="41"/>
      <c r="V35" s="41"/>
      <c r="W35" s="41"/>
      <c r="X35" s="215" t="s">
        <v>44</v>
      </c>
      <c r="Y35" s="213"/>
      <c r="Z35" s="213"/>
      <c r="AA35" s="213"/>
      <c r="AB35" s="213"/>
      <c r="AC35" s="41"/>
      <c r="AD35" s="41"/>
      <c r="AE35" s="41"/>
      <c r="AF35" s="41"/>
      <c r="AG35" s="41"/>
      <c r="AH35" s="41"/>
      <c r="AI35" s="41"/>
      <c r="AJ35" s="41"/>
      <c r="AK35" s="212">
        <f>SUM(AK26:AK33)</f>
        <v>0</v>
      </c>
      <c r="AL35" s="213"/>
      <c r="AM35" s="213"/>
      <c r="AN35" s="213"/>
      <c r="AO35" s="214"/>
      <c r="AP35" s="39"/>
      <c r="AQ35" s="39"/>
      <c r="AR35" s="31"/>
      <c r="BE35" s="194"/>
    </row>
    <row r="36" spans="1:57" s="2" customFormat="1" ht="6.95" customHeight="1">
      <c r="A36" s="30"/>
      <c r="B36" s="31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1"/>
      <c r="BE36" s="30"/>
    </row>
    <row r="37" spans="1:57" s="2" customFormat="1" ht="14.45" customHeight="1">
      <c r="A37" s="30"/>
      <c r="B37" s="31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1"/>
      <c r="BE37" s="30"/>
    </row>
    <row r="38" spans="1:57" s="1" customFormat="1" ht="14.45" customHeight="1">
      <c r="B38" s="18"/>
      <c r="AR38" s="18"/>
    </row>
    <row r="39" spans="1:57" s="1" customFormat="1" ht="14.45" customHeight="1">
      <c r="B39" s="18"/>
      <c r="AR39" s="18"/>
      <c r="BE39" s="1" t="s">
        <v>28</v>
      </c>
    </row>
    <row r="40" spans="1:57" s="1" customFormat="1" ht="14.45" customHeight="1">
      <c r="B40" s="18"/>
      <c r="AR40" s="18"/>
    </row>
    <row r="41" spans="1:57" s="1" customFormat="1" ht="14.45" customHeight="1">
      <c r="B41" s="18"/>
      <c r="AR41" s="18"/>
    </row>
    <row r="42" spans="1:57" s="1" customFormat="1" ht="14.45" customHeight="1">
      <c r="B42" s="18"/>
      <c r="AR42" s="18"/>
    </row>
    <row r="43" spans="1:57" s="1" customFormat="1" ht="14.45" customHeight="1">
      <c r="B43" s="18"/>
      <c r="AR43" s="18"/>
    </row>
    <row r="44" spans="1:57" s="1" customFormat="1" ht="14.45" customHeight="1">
      <c r="B44" s="18"/>
      <c r="AR44" s="18"/>
    </row>
    <row r="45" spans="1:57" s="1" customFormat="1" ht="14.45" customHeight="1">
      <c r="B45" s="18"/>
      <c r="AR45" s="18"/>
    </row>
    <row r="46" spans="1:57" s="1" customFormat="1" ht="14.45" customHeight="1">
      <c r="B46" s="18"/>
      <c r="AR46" s="18"/>
    </row>
    <row r="47" spans="1:57" s="1" customFormat="1" ht="14.45" customHeight="1">
      <c r="B47" s="18"/>
      <c r="AR47" s="18"/>
    </row>
    <row r="48" spans="1:57" s="1" customFormat="1" ht="14.45" customHeight="1">
      <c r="B48" s="18"/>
      <c r="AR48" s="18"/>
    </row>
    <row r="49" spans="1:57" s="2" customFormat="1" ht="14.45" customHeight="1">
      <c r="B49" s="43"/>
      <c r="D49" s="44" t="s">
        <v>45</v>
      </c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4" t="s">
        <v>46</v>
      </c>
      <c r="AI49" s="45"/>
      <c r="AJ49" s="45"/>
      <c r="AK49" s="45"/>
      <c r="AL49" s="45"/>
      <c r="AM49" s="45"/>
      <c r="AN49" s="45"/>
      <c r="AO49" s="45"/>
      <c r="AR49" s="43"/>
    </row>
    <row r="50" spans="1:57">
      <c r="B50" s="18"/>
      <c r="AR50" s="18"/>
    </row>
    <row r="51" spans="1:57">
      <c r="B51" s="18"/>
      <c r="AR51" s="18"/>
    </row>
    <row r="52" spans="1:57">
      <c r="B52" s="18"/>
      <c r="AR52" s="18"/>
    </row>
    <row r="53" spans="1:57">
      <c r="B53" s="18"/>
      <c r="AR53" s="18"/>
    </row>
    <row r="54" spans="1:57">
      <c r="B54" s="18"/>
      <c r="AR54" s="18"/>
    </row>
    <row r="55" spans="1:57">
      <c r="B55" s="18"/>
      <c r="AR55" s="18"/>
    </row>
    <row r="56" spans="1:57">
      <c r="B56" s="18"/>
      <c r="AR56" s="18"/>
    </row>
    <row r="57" spans="1:57">
      <c r="B57" s="18"/>
      <c r="AR57" s="18"/>
    </row>
    <row r="58" spans="1:57">
      <c r="B58" s="18"/>
      <c r="AR58" s="18"/>
    </row>
    <row r="59" spans="1:57">
      <c r="B59" s="18"/>
      <c r="AR59" s="18"/>
    </row>
    <row r="60" spans="1:57" s="2" customFormat="1" ht="12.75">
      <c r="A60" s="30"/>
      <c r="B60" s="31"/>
      <c r="C60" s="30"/>
      <c r="D60" s="46" t="s">
        <v>47</v>
      </c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46" t="s">
        <v>48</v>
      </c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46" t="s">
        <v>47</v>
      </c>
      <c r="AI60" s="33"/>
      <c r="AJ60" s="33"/>
      <c r="AK60" s="33"/>
      <c r="AL60" s="33"/>
      <c r="AM60" s="46" t="s">
        <v>48</v>
      </c>
      <c r="AN60" s="33"/>
      <c r="AO60" s="33"/>
      <c r="AP60" s="30"/>
      <c r="AQ60" s="30"/>
      <c r="AR60" s="31"/>
      <c r="BE60" s="30"/>
    </row>
    <row r="61" spans="1:57">
      <c r="B61" s="18"/>
      <c r="AR61" s="18"/>
    </row>
    <row r="62" spans="1:57">
      <c r="B62" s="18"/>
      <c r="AR62" s="18"/>
    </row>
    <row r="63" spans="1:57">
      <c r="B63" s="18"/>
      <c r="AR63" s="18"/>
    </row>
    <row r="64" spans="1:57" s="2" customFormat="1" ht="12.75">
      <c r="A64" s="30"/>
      <c r="B64" s="31"/>
      <c r="C64" s="30"/>
      <c r="D64" s="44" t="s">
        <v>49</v>
      </c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4" t="s">
        <v>50</v>
      </c>
      <c r="AI64" s="47"/>
      <c r="AJ64" s="47"/>
      <c r="AK64" s="47"/>
      <c r="AL64" s="47"/>
      <c r="AM64" s="47"/>
      <c r="AN64" s="47"/>
      <c r="AO64" s="47"/>
      <c r="AP64" s="30"/>
      <c r="AQ64" s="30"/>
      <c r="AR64" s="31"/>
      <c r="BE64" s="30"/>
    </row>
    <row r="65" spans="1:57">
      <c r="B65" s="18"/>
      <c r="AR65" s="18"/>
    </row>
    <row r="66" spans="1:57">
      <c r="B66" s="18"/>
      <c r="AR66" s="18"/>
    </row>
    <row r="67" spans="1:57">
      <c r="B67" s="18"/>
      <c r="AR67" s="18"/>
    </row>
    <row r="68" spans="1:57">
      <c r="B68" s="18"/>
      <c r="AR68" s="18"/>
    </row>
    <row r="69" spans="1:57">
      <c r="B69" s="18"/>
      <c r="AR69" s="18"/>
    </row>
    <row r="70" spans="1:57">
      <c r="B70" s="18"/>
      <c r="AR70" s="18"/>
    </row>
    <row r="71" spans="1:57">
      <c r="B71" s="18"/>
      <c r="AR71" s="18"/>
    </row>
    <row r="72" spans="1:57">
      <c r="B72" s="18"/>
      <c r="AR72" s="18"/>
    </row>
    <row r="73" spans="1:57">
      <c r="B73" s="18"/>
      <c r="AR73" s="18"/>
    </row>
    <row r="74" spans="1:57">
      <c r="B74" s="18"/>
      <c r="AR74" s="18"/>
    </row>
    <row r="75" spans="1:57" s="2" customFormat="1" ht="12.75">
      <c r="A75" s="30"/>
      <c r="B75" s="31"/>
      <c r="C75" s="30"/>
      <c r="D75" s="46" t="s">
        <v>47</v>
      </c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46" t="s">
        <v>48</v>
      </c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46" t="s">
        <v>47</v>
      </c>
      <c r="AI75" s="33"/>
      <c r="AJ75" s="33"/>
      <c r="AK75" s="33"/>
      <c r="AL75" s="33"/>
      <c r="AM75" s="46" t="s">
        <v>48</v>
      </c>
      <c r="AN75" s="33"/>
      <c r="AO75" s="33"/>
      <c r="AP75" s="30"/>
      <c r="AQ75" s="30"/>
      <c r="AR75" s="31"/>
      <c r="BE75" s="30"/>
    </row>
    <row r="76" spans="1:57" s="2" customFormat="1">
      <c r="A76" s="30"/>
      <c r="B76" s="31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1"/>
      <c r="BE76" s="30"/>
    </row>
    <row r="77" spans="1:57" s="2" customFormat="1" ht="6.9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31"/>
      <c r="BE77" s="30"/>
    </row>
    <row r="81" spans="1:91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31"/>
      <c r="BE81" s="30"/>
    </row>
    <row r="82" spans="1:91" s="2" customFormat="1" ht="24.95" customHeight="1">
      <c r="A82" s="30"/>
      <c r="B82" s="31"/>
      <c r="C82" s="19" t="s">
        <v>51</v>
      </c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1"/>
      <c r="BE82" s="30"/>
    </row>
    <row r="83" spans="1:9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1"/>
      <c r="BE83" s="30"/>
    </row>
    <row r="84" spans="1:91" s="4" customFormat="1" ht="12" customHeight="1">
      <c r="B84" s="52"/>
      <c r="C84" s="25" t="s">
        <v>12</v>
      </c>
      <c r="L84" s="4" t="str">
        <f>K5</f>
        <v>23085c</v>
      </c>
      <c r="AR84" s="52"/>
    </row>
    <row r="85" spans="1:91" s="5" customFormat="1" ht="36.950000000000003" customHeight="1">
      <c r="B85" s="53"/>
      <c r="C85" s="54" t="s">
        <v>14</v>
      </c>
      <c r="L85" s="255" t="str">
        <f>K6</f>
        <v>Rekonštrukcia SO34 ÚAO a SO22 sociálna časť ÚAO</v>
      </c>
      <c r="M85" s="256"/>
      <c r="N85" s="256"/>
      <c r="O85" s="256"/>
      <c r="P85" s="256"/>
      <c r="Q85" s="256"/>
      <c r="R85" s="256"/>
      <c r="S85" s="256"/>
      <c r="T85" s="256"/>
      <c r="U85" s="256"/>
      <c r="V85" s="256"/>
      <c r="W85" s="256"/>
      <c r="X85" s="256"/>
      <c r="Y85" s="256"/>
      <c r="Z85" s="256"/>
      <c r="AA85" s="256"/>
      <c r="AB85" s="256"/>
      <c r="AC85" s="256"/>
      <c r="AD85" s="256"/>
      <c r="AE85" s="256"/>
      <c r="AF85" s="256"/>
      <c r="AG85" s="256"/>
      <c r="AH85" s="256"/>
      <c r="AI85" s="256"/>
      <c r="AJ85" s="256"/>
      <c r="AK85" s="256"/>
      <c r="AL85" s="256"/>
      <c r="AM85" s="256"/>
      <c r="AN85" s="256"/>
      <c r="AO85" s="256"/>
      <c r="AR85" s="53"/>
    </row>
    <row r="86" spans="1:91" s="2" customFormat="1" ht="6.95" customHeight="1">
      <c r="A86" s="30"/>
      <c r="B86" s="31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1"/>
      <c r="BE86" s="30"/>
    </row>
    <row r="87" spans="1:91" s="2" customFormat="1" ht="12" customHeight="1">
      <c r="A87" s="30"/>
      <c r="B87" s="31"/>
      <c r="C87" s="25" t="s">
        <v>18</v>
      </c>
      <c r="D87" s="30"/>
      <c r="E87" s="30"/>
      <c r="F87" s="30"/>
      <c r="G87" s="30"/>
      <c r="H87" s="30"/>
      <c r="I87" s="30"/>
      <c r="J87" s="30"/>
      <c r="K87" s="30"/>
      <c r="L87" s="55" t="str">
        <f>IF(K8="","",K8)</f>
        <v>ÚVTOS a ÚVV Leopoldov</v>
      </c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25" t="s">
        <v>20</v>
      </c>
      <c r="AJ87" s="30"/>
      <c r="AK87" s="30"/>
      <c r="AL87" s="30"/>
      <c r="AM87" s="237" t="str">
        <f>IF(AN8= "","",AN8)</f>
        <v>16. 11. 2023</v>
      </c>
      <c r="AN87" s="237"/>
      <c r="AO87" s="30"/>
      <c r="AP87" s="30"/>
      <c r="AQ87" s="30"/>
      <c r="AR87" s="31"/>
      <c r="BE87" s="30"/>
    </row>
    <row r="88" spans="1:91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1"/>
      <c r="BE88" s="30"/>
    </row>
    <row r="89" spans="1:91" s="2" customFormat="1" ht="15.2" customHeight="1">
      <c r="A89" s="30"/>
      <c r="B89" s="31"/>
      <c r="C89" s="25" t="s">
        <v>22</v>
      </c>
      <c r="D89" s="30"/>
      <c r="E89" s="30"/>
      <c r="F89" s="30"/>
      <c r="G89" s="30"/>
      <c r="H89" s="30"/>
      <c r="I89" s="30"/>
      <c r="J89" s="30"/>
      <c r="K89" s="30"/>
      <c r="L89" s="4" t="str">
        <f>IF(E11= "","",E11)</f>
        <v>ÚVTOS a ÚVV Leopoldov</v>
      </c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25" t="s">
        <v>27</v>
      </c>
      <c r="AJ89" s="30"/>
      <c r="AK89" s="30"/>
      <c r="AL89" s="30"/>
      <c r="AM89" s="238" t="str">
        <f>IF(E17="","",E17)</f>
        <v xml:space="preserve"> </v>
      </c>
      <c r="AN89" s="239"/>
      <c r="AO89" s="239"/>
      <c r="AP89" s="239"/>
      <c r="AQ89" s="30"/>
      <c r="AR89" s="31"/>
      <c r="AS89" s="240" t="s">
        <v>52</v>
      </c>
      <c r="AT89" s="241"/>
      <c r="AU89" s="57"/>
      <c r="AV89" s="57"/>
      <c r="AW89" s="57"/>
      <c r="AX89" s="57"/>
      <c r="AY89" s="57"/>
      <c r="AZ89" s="57"/>
      <c r="BA89" s="57"/>
      <c r="BB89" s="57"/>
      <c r="BC89" s="57"/>
      <c r="BD89" s="58"/>
      <c r="BE89" s="30"/>
    </row>
    <row r="90" spans="1:91" s="2" customFormat="1" ht="15.2" customHeight="1">
      <c r="A90" s="30"/>
      <c r="B90" s="31"/>
      <c r="C90" s="25" t="s">
        <v>25</v>
      </c>
      <c r="D90" s="30"/>
      <c r="E90" s="30"/>
      <c r="F90" s="30"/>
      <c r="G90" s="30"/>
      <c r="H90" s="30"/>
      <c r="I90" s="30"/>
      <c r="J90" s="30"/>
      <c r="K90" s="30"/>
      <c r="L90" s="4" t="str">
        <f>IF(E14= "Vyplň údaj","",E14)</f>
        <v/>
      </c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25" t="s">
        <v>30</v>
      </c>
      <c r="AJ90" s="30"/>
      <c r="AK90" s="30"/>
      <c r="AL90" s="30"/>
      <c r="AM90" s="238" t="str">
        <f>IF(E20="","",E20)</f>
        <v xml:space="preserve"> </v>
      </c>
      <c r="AN90" s="239"/>
      <c r="AO90" s="239"/>
      <c r="AP90" s="239"/>
      <c r="AQ90" s="30"/>
      <c r="AR90" s="31"/>
      <c r="AS90" s="242"/>
      <c r="AT90" s="243"/>
      <c r="AU90" s="59"/>
      <c r="AV90" s="59"/>
      <c r="AW90" s="59"/>
      <c r="AX90" s="59"/>
      <c r="AY90" s="59"/>
      <c r="AZ90" s="59"/>
      <c r="BA90" s="59"/>
      <c r="BB90" s="59"/>
      <c r="BC90" s="59"/>
      <c r="BD90" s="60"/>
      <c r="BE90" s="30"/>
    </row>
    <row r="91" spans="1:91" s="2" customFormat="1" ht="10.9" customHeight="1">
      <c r="A91" s="30"/>
      <c r="B91" s="31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1"/>
      <c r="AS91" s="242"/>
      <c r="AT91" s="243"/>
      <c r="AU91" s="59"/>
      <c r="AV91" s="59"/>
      <c r="AW91" s="59"/>
      <c r="AX91" s="59"/>
      <c r="AY91" s="59"/>
      <c r="AZ91" s="59"/>
      <c r="BA91" s="59"/>
      <c r="BB91" s="59"/>
      <c r="BC91" s="59"/>
      <c r="BD91" s="60"/>
      <c r="BE91" s="30"/>
    </row>
    <row r="92" spans="1:91" s="2" customFormat="1" ht="29.25" customHeight="1">
      <c r="A92" s="30"/>
      <c r="B92" s="31"/>
      <c r="C92" s="257" t="s">
        <v>53</v>
      </c>
      <c r="D92" s="245"/>
      <c r="E92" s="245"/>
      <c r="F92" s="245"/>
      <c r="G92" s="245"/>
      <c r="H92" s="61"/>
      <c r="I92" s="244" t="s">
        <v>54</v>
      </c>
      <c r="J92" s="245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  <c r="AE92" s="245"/>
      <c r="AF92" s="245"/>
      <c r="AG92" s="247" t="s">
        <v>55</v>
      </c>
      <c r="AH92" s="245"/>
      <c r="AI92" s="245"/>
      <c r="AJ92" s="245"/>
      <c r="AK92" s="245"/>
      <c r="AL92" s="245"/>
      <c r="AM92" s="245"/>
      <c r="AN92" s="244" t="s">
        <v>56</v>
      </c>
      <c r="AO92" s="245"/>
      <c r="AP92" s="246"/>
      <c r="AQ92" s="62" t="s">
        <v>57</v>
      </c>
      <c r="AR92" s="31"/>
      <c r="AS92" s="63" t="s">
        <v>58</v>
      </c>
      <c r="AT92" s="64" t="s">
        <v>59</v>
      </c>
      <c r="AU92" s="64" t="s">
        <v>60</v>
      </c>
      <c r="AV92" s="64" t="s">
        <v>61</v>
      </c>
      <c r="AW92" s="64" t="s">
        <v>62</v>
      </c>
      <c r="AX92" s="64" t="s">
        <v>63</v>
      </c>
      <c r="AY92" s="64" t="s">
        <v>64</v>
      </c>
      <c r="AZ92" s="64" t="s">
        <v>65</v>
      </c>
      <c r="BA92" s="64" t="s">
        <v>66</v>
      </c>
      <c r="BB92" s="64" t="s">
        <v>67</v>
      </c>
      <c r="BC92" s="64" t="s">
        <v>68</v>
      </c>
      <c r="BD92" s="65" t="s">
        <v>69</v>
      </c>
      <c r="BE92" s="30"/>
    </row>
    <row r="93" spans="1:91" s="2" customFormat="1" ht="10.9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1"/>
      <c r="AS93" s="66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8"/>
      <c r="BE93" s="30"/>
    </row>
    <row r="94" spans="1:91" s="6" customFormat="1" ht="32.450000000000003" customHeight="1">
      <c r="B94" s="69"/>
      <c r="C94" s="70" t="s">
        <v>70</v>
      </c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253">
        <f>ROUND(AG95+AG102+SUM(AG115:AG119)+AG122+AG123,2)</f>
        <v>0</v>
      </c>
      <c r="AH94" s="253"/>
      <c r="AI94" s="253"/>
      <c r="AJ94" s="253"/>
      <c r="AK94" s="253"/>
      <c r="AL94" s="253"/>
      <c r="AM94" s="253"/>
      <c r="AN94" s="254">
        <f t="shared" ref="AN94:AN123" si="0">SUM(AG94,AT94)</f>
        <v>0</v>
      </c>
      <c r="AO94" s="254"/>
      <c r="AP94" s="254"/>
      <c r="AQ94" s="73" t="s">
        <v>1</v>
      </c>
      <c r="AR94" s="69"/>
      <c r="AS94" s="74">
        <f>ROUND(AS95+AS102+SUM(AS115:AS119)+AS122+AS123,2)</f>
        <v>0</v>
      </c>
      <c r="AT94" s="75">
        <f t="shared" ref="AT94:AT123" si="1">ROUND(SUM(AV94:AW94),2)</f>
        <v>0</v>
      </c>
      <c r="AU94" s="76">
        <f>ROUND(AU95+AU102+SUM(AU115:AU119)+AU122+AU123,5)</f>
        <v>0</v>
      </c>
      <c r="AV94" s="75">
        <f>ROUND(AZ94*L29,2)</f>
        <v>0</v>
      </c>
      <c r="AW94" s="75">
        <f>ROUND(BA94*L30,2)</f>
        <v>0</v>
      </c>
      <c r="AX94" s="75">
        <f>ROUND(BB94*L29,2)</f>
        <v>0</v>
      </c>
      <c r="AY94" s="75">
        <f>ROUND(BC94*L30,2)</f>
        <v>0</v>
      </c>
      <c r="AZ94" s="75">
        <f>ROUND(AZ95+AZ102+SUM(AZ115:AZ119)+AZ122+AZ123,2)</f>
        <v>0</v>
      </c>
      <c r="BA94" s="75">
        <f>ROUND(BA95+BA102+SUM(BA115:BA119)+BA122+BA123,2)</f>
        <v>0</v>
      </c>
      <c r="BB94" s="75">
        <f>ROUND(BB95+BB102+SUM(BB115:BB119)+BB122+BB123,2)</f>
        <v>0</v>
      </c>
      <c r="BC94" s="75">
        <f>ROUND(BC95+BC102+SUM(BC115:BC119)+BC122+BC123,2)</f>
        <v>0</v>
      </c>
      <c r="BD94" s="77">
        <f>ROUND(BD95+BD102+SUM(BD115:BD119)+BD122+BD123,2)</f>
        <v>0</v>
      </c>
      <c r="BS94" s="78" t="s">
        <v>71</v>
      </c>
      <c r="BT94" s="78" t="s">
        <v>72</v>
      </c>
      <c r="BU94" s="79" t="s">
        <v>73</v>
      </c>
      <c r="BV94" s="78" t="s">
        <v>74</v>
      </c>
      <c r="BW94" s="78" t="s">
        <v>4</v>
      </c>
      <c r="BX94" s="78" t="s">
        <v>75</v>
      </c>
      <c r="CL94" s="78" t="s">
        <v>1</v>
      </c>
    </row>
    <row r="95" spans="1:91" s="7" customFormat="1" ht="16.5" customHeight="1">
      <c r="B95" s="80"/>
      <c r="C95" s="81"/>
      <c r="D95" s="235" t="s">
        <v>76</v>
      </c>
      <c r="E95" s="235"/>
      <c r="F95" s="235"/>
      <c r="G95" s="235"/>
      <c r="H95" s="235"/>
      <c r="I95" s="82"/>
      <c r="J95" s="235" t="s">
        <v>77</v>
      </c>
      <c r="K95" s="235"/>
      <c r="L95" s="235"/>
      <c r="M95" s="235"/>
      <c r="N95" s="235"/>
      <c r="O95" s="235"/>
      <c r="P95" s="235"/>
      <c r="Q95" s="235"/>
      <c r="R95" s="235"/>
      <c r="S95" s="235"/>
      <c r="T95" s="235"/>
      <c r="U95" s="235"/>
      <c r="V95" s="235"/>
      <c r="W95" s="235"/>
      <c r="X95" s="235"/>
      <c r="Y95" s="235"/>
      <c r="Z95" s="235"/>
      <c r="AA95" s="235"/>
      <c r="AB95" s="235"/>
      <c r="AC95" s="235"/>
      <c r="AD95" s="235"/>
      <c r="AE95" s="235"/>
      <c r="AF95" s="235"/>
      <c r="AG95" s="248">
        <f>ROUND(SUM(AG96:AG101),2)</f>
        <v>0</v>
      </c>
      <c r="AH95" s="249"/>
      <c r="AI95" s="249"/>
      <c r="AJ95" s="249"/>
      <c r="AK95" s="249"/>
      <c r="AL95" s="249"/>
      <c r="AM95" s="249"/>
      <c r="AN95" s="250">
        <f t="shared" si="0"/>
        <v>0</v>
      </c>
      <c r="AO95" s="249"/>
      <c r="AP95" s="249"/>
      <c r="AQ95" s="83" t="s">
        <v>78</v>
      </c>
      <c r="AR95" s="80"/>
      <c r="AS95" s="84">
        <f>ROUND(SUM(AS96:AS101),2)</f>
        <v>0</v>
      </c>
      <c r="AT95" s="85">
        <f t="shared" si="1"/>
        <v>0</v>
      </c>
      <c r="AU95" s="86">
        <f>ROUND(SUM(AU96:AU101),5)</f>
        <v>0</v>
      </c>
      <c r="AV95" s="85">
        <f>ROUND(AZ95*L29,2)</f>
        <v>0</v>
      </c>
      <c r="AW95" s="85">
        <f>ROUND(BA95*L30,2)</f>
        <v>0</v>
      </c>
      <c r="AX95" s="85">
        <f>ROUND(BB95*L29,2)</f>
        <v>0</v>
      </c>
      <c r="AY95" s="85">
        <f>ROUND(BC95*L30,2)</f>
        <v>0</v>
      </c>
      <c r="AZ95" s="85">
        <f>ROUND(SUM(AZ96:AZ101),2)</f>
        <v>0</v>
      </c>
      <c r="BA95" s="85">
        <f>ROUND(SUM(BA96:BA101),2)</f>
        <v>0</v>
      </c>
      <c r="BB95" s="85">
        <f>ROUND(SUM(BB96:BB101),2)</f>
        <v>0</v>
      </c>
      <c r="BC95" s="85">
        <f>ROUND(SUM(BC96:BC101),2)</f>
        <v>0</v>
      </c>
      <c r="BD95" s="87">
        <f>ROUND(SUM(BD96:BD101),2)</f>
        <v>0</v>
      </c>
      <c r="BS95" s="88" t="s">
        <v>71</v>
      </c>
      <c r="BT95" s="88" t="s">
        <v>79</v>
      </c>
      <c r="BU95" s="88" t="s">
        <v>73</v>
      </c>
      <c r="BV95" s="88" t="s">
        <v>74</v>
      </c>
      <c r="BW95" s="88" t="s">
        <v>80</v>
      </c>
      <c r="BX95" s="88" t="s">
        <v>4</v>
      </c>
      <c r="CL95" s="88" t="s">
        <v>1</v>
      </c>
      <c r="CM95" s="88" t="s">
        <v>72</v>
      </c>
    </row>
    <row r="96" spans="1:91" s="4" customFormat="1" ht="16.5" customHeight="1">
      <c r="A96" s="89" t="s">
        <v>81</v>
      </c>
      <c r="B96" s="52"/>
      <c r="C96" s="10"/>
      <c r="D96" s="10"/>
      <c r="E96" s="236" t="s">
        <v>82</v>
      </c>
      <c r="F96" s="236"/>
      <c r="G96" s="236"/>
      <c r="H96" s="236"/>
      <c r="I96" s="236"/>
      <c r="J96" s="10"/>
      <c r="K96" s="236" t="s">
        <v>83</v>
      </c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  <c r="AA96" s="236"/>
      <c r="AB96" s="236"/>
      <c r="AC96" s="236"/>
      <c r="AD96" s="236"/>
      <c r="AE96" s="236"/>
      <c r="AF96" s="236"/>
      <c r="AG96" s="251">
        <f>'SO00.1 - Búracie práce - ASR'!J32</f>
        <v>0</v>
      </c>
      <c r="AH96" s="252"/>
      <c r="AI96" s="252"/>
      <c r="AJ96" s="252"/>
      <c r="AK96" s="252"/>
      <c r="AL96" s="252"/>
      <c r="AM96" s="252"/>
      <c r="AN96" s="251">
        <f t="shared" si="0"/>
        <v>0</v>
      </c>
      <c r="AO96" s="252"/>
      <c r="AP96" s="252"/>
      <c r="AQ96" s="90" t="s">
        <v>84</v>
      </c>
      <c r="AR96" s="52"/>
      <c r="AS96" s="91">
        <v>0</v>
      </c>
      <c r="AT96" s="92">
        <f t="shared" si="1"/>
        <v>0</v>
      </c>
      <c r="AU96" s="93">
        <f>'SO00.1 - Búracie práce - ASR'!P137</f>
        <v>0</v>
      </c>
      <c r="AV96" s="92">
        <f>'SO00.1 - Búracie práce - ASR'!J35</f>
        <v>0</v>
      </c>
      <c r="AW96" s="92">
        <f>'SO00.1 - Búracie práce - ASR'!J36</f>
        <v>0</v>
      </c>
      <c r="AX96" s="92">
        <f>'SO00.1 - Búracie práce - ASR'!J37</f>
        <v>0</v>
      </c>
      <c r="AY96" s="92">
        <f>'SO00.1 - Búracie práce - ASR'!J38</f>
        <v>0</v>
      </c>
      <c r="AZ96" s="92">
        <f>'SO00.1 - Búracie práce - ASR'!F35</f>
        <v>0</v>
      </c>
      <c r="BA96" s="92">
        <f>'SO00.1 - Búracie práce - ASR'!F36</f>
        <v>0</v>
      </c>
      <c r="BB96" s="92">
        <f>'SO00.1 - Búracie práce - ASR'!F37</f>
        <v>0</v>
      </c>
      <c r="BC96" s="92">
        <f>'SO00.1 - Búracie práce - ASR'!F38</f>
        <v>0</v>
      </c>
      <c r="BD96" s="94">
        <f>'SO00.1 - Búracie práce - ASR'!F39</f>
        <v>0</v>
      </c>
      <c r="BT96" s="23" t="s">
        <v>85</v>
      </c>
      <c r="BV96" s="23" t="s">
        <v>74</v>
      </c>
      <c r="BW96" s="23" t="s">
        <v>86</v>
      </c>
      <c r="BX96" s="23" t="s">
        <v>80</v>
      </c>
      <c r="CL96" s="23" t="s">
        <v>1</v>
      </c>
    </row>
    <row r="97" spans="1:91" s="4" customFormat="1" ht="16.5" customHeight="1">
      <c r="A97" s="89" t="s">
        <v>81</v>
      </c>
      <c r="B97" s="52"/>
      <c r="C97" s="10"/>
      <c r="D97" s="10"/>
      <c r="E97" s="236" t="s">
        <v>87</v>
      </c>
      <c r="F97" s="236"/>
      <c r="G97" s="236"/>
      <c r="H97" s="236"/>
      <c r="I97" s="236"/>
      <c r="J97" s="10"/>
      <c r="K97" s="236" t="s">
        <v>88</v>
      </c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  <c r="AA97" s="236"/>
      <c r="AB97" s="236"/>
      <c r="AC97" s="236"/>
      <c r="AD97" s="236"/>
      <c r="AE97" s="236"/>
      <c r="AF97" s="236"/>
      <c r="AG97" s="251">
        <f>'SO00.a - Búracie práce - UK'!J32</f>
        <v>0</v>
      </c>
      <c r="AH97" s="252"/>
      <c r="AI97" s="252"/>
      <c r="AJ97" s="252"/>
      <c r="AK97" s="252"/>
      <c r="AL97" s="252"/>
      <c r="AM97" s="252"/>
      <c r="AN97" s="251">
        <f t="shared" si="0"/>
        <v>0</v>
      </c>
      <c r="AO97" s="252"/>
      <c r="AP97" s="252"/>
      <c r="AQ97" s="90" t="s">
        <v>84</v>
      </c>
      <c r="AR97" s="52"/>
      <c r="AS97" s="91">
        <v>0</v>
      </c>
      <c r="AT97" s="92">
        <f t="shared" si="1"/>
        <v>0</v>
      </c>
      <c r="AU97" s="93">
        <f>'SO00.a - Búracie práce - UK'!P128</f>
        <v>0</v>
      </c>
      <c r="AV97" s="92">
        <f>'SO00.a - Búracie práce - UK'!J35</f>
        <v>0</v>
      </c>
      <c r="AW97" s="92">
        <f>'SO00.a - Búracie práce - UK'!J36</f>
        <v>0</v>
      </c>
      <c r="AX97" s="92">
        <f>'SO00.a - Búracie práce - UK'!J37</f>
        <v>0</v>
      </c>
      <c r="AY97" s="92">
        <f>'SO00.a - Búracie práce - UK'!J38</f>
        <v>0</v>
      </c>
      <c r="AZ97" s="92">
        <f>'SO00.a - Búracie práce - UK'!F35</f>
        <v>0</v>
      </c>
      <c r="BA97" s="92">
        <f>'SO00.a - Búracie práce - UK'!F36</f>
        <v>0</v>
      </c>
      <c r="BB97" s="92">
        <f>'SO00.a - Búracie práce - UK'!F37</f>
        <v>0</v>
      </c>
      <c r="BC97" s="92">
        <f>'SO00.a - Búracie práce - UK'!F38</f>
        <v>0</v>
      </c>
      <c r="BD97" s="94">
        <f>'SO00.a - Búracie práce - UK'!F39</f>
        <v>0</v>
      </c>
      <c r="BT97" s="23" t="s">
        <v>85</v>
      </c>
      <c r="BV97" s="23" t="s">
        <v>74</v>
      </c>
      <c r="BW97" s="23" t="s">
        <v>89</v>
      </c>
      <c r="BX97" s="23" t="s">
        <v>80</v>
      </c>
      <c r="CL97" s="23" t="s">
        <v>1</v>
      </c>
    </row>
    <row r="98" spans="1:91" s="4" customFormat="1" ht="16.5" customHeight="1">
      <c r="A98" s="89" t="s">
        <v>81</v>
      </c>
      <c r="B98" s="52"/>
      <c r="C98" s="10"/>
      <c r="D98" s="10"/>
      <c r="E98" s="236" t="s">
        <v>90</v>
      </c>
      <c r="F98" s="236"/>
      <c r="G98" s="236"/>
      <c r="H98" s="236"/>
      <c r="I98" s="236"/>
      <c r="J98" s="10"/>
      <c r="K98" s="236" t="s">
        <v>91</v>
      </c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  <c r="AA98" s="236"/>
      <c r="AB98" s="236"/>
      <c r="AC98" s="236"/>
      <c r="AD98" s="236"/>
      <c r="AE98" s="236"/>
      <c r="AF98" s="236"/>
      <c r="AG98" s="251">
        <f>'SO00.b - Demontáž ELI a o...'!J32</f>
        <v>0</v>
      </c>
      <c r="AH98" s="252"/>
      <c r="AI98" s="252"/>
      <c r="AJ98" s="252"/>
      <c r="AK98" s="252"/>
      <c r="AL98" s="252"/>
      <c r="AM98" s="252"/>
      <c r="AN98" s="251">
        <f t="shared" si="0"/>
        <v>0</v>
      </c>
      <c r="AO98" s="252"/>
      <c r="AP98" s="252"/>
      <c r="AQ98" s="90" t="s">
        <v>84</v>
      </c>
      <c r="AR98" s="52"/>
      <c r="AS98" s="91">
        <v>0</v>
      </c>
      <c r="AT98" s="92">
        <f t="shared" si="1"/>
        <v>0</v>
      </c>
      <c r="AU98" s="93">
        <f>'SO00.b - Demontáž ELI a o...'!P123</f>
        <v>0</v>
      </c>
      <c r="AV98" s="92">
        <f>'SO00.b - Demontáž ELI a o...'!J35</f>
        <v>0</v>
      </c>
      <c r="AW98" s="92">
        <f>'SO00.b - Demontáž ELI a o...'!J36</f>
        <v>0</v>
      </c>
      <c r="AX98" s="92">
        <f>'SO00.b - Demontáž ELI a o...'!J37</f>
        <v>0</v>
      </c>
      <c r="AY98" s="92">
        <f>'SO00.b - Demontáž ELI a o...'!J38</f>
        <v>0</v>
      </c>
      <c r="AZ98" s="92">
        <f>'SO00.b - Demontáž ELI a o...'!F35</f>
        <v>0</v>
      </c>
      <c r="BA98" s="92">
        <f>'SO00.b - Demontáž ELI a o...'!F36</f>
        <v>0</v>
      </c>
      <c r="BB98" s="92">
        <f>'SO00.b - Demontáž ELI a o...'!F37</f>
        <v>0</v>
      </c>
      <c r="BC98" s="92">
        <f>'SO00.b - Demontáž ELI a o...'!F38</f>
        <v>0</v>
      </c>
      <c r="BD98" s="94">
        <f>'SO00.b - Demontáž ELI a o...'!F39</f>
        <v>0</v>
      </c>
      <c r="BT98" s="23" t="s">
        <v>85</v>
      </c>
      <c r="BV98" s="23" t="s">
        <v>74</v>
      </c>
      <c r="BW98" s="23" t="s">
        <v>92</v>
      </c>
      <c r="BX98" s="23" t="s">
        <v>80</v>
      </c>
      <c r="CL98" s="23" t="s">
        <v>1</v>
      </c>
    </row>
    <row r="99" spans="1:91" s="4" customFormat="1" ht="16.5" customHeight="1">
      <c r="A99" s="89" t="s">
        <v>81</v>
      </c>
      <c r="B99" s="52"/>
      <c r="C99" s="10"/>
      <c r="D99" s="10"/>
      <c r="E99" s="236" t="s">
        <v>93</v>
      </c>
      <c r="F99" s="236"/>
      <c r="G99" s="236"/>
      <c r="H99" s="236"/>
      <c r="I99" s="236"/>
      <c r="J99" s="10"/>
      <c r="K99" s="236" t="s">
        <v>94</v>
      </c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  <c r="AA99" s="236"/>
      <c r="AB99" s="236"/>
      <c r="AC99" s="236"/>
      <c r="AD99" s="236"/>
      <c r="AE99" s="236"/>
      <c r="AF99" s="236"/>
      <c r="AG99" s="251">
        <f>'SO00.c - Demontáž bleskozvod'!J32</f>
        <v>0</v>
      </c>
      <c r="AH99" s="252"/>
      <c r="AI99" s="252"/>
      <c r="AJ99" s="252"/>
      <c r="AK99" s="252"/>
      <c r="AL99" s="252"/>
      <c r="AM99" s="252"/>
      <c r="AN99" s="251">
        <f t="shared" si="0"/>
        <v>0</v>
      </c>
      <c r="AO99" s="252"/>
      <c r="AP99" s="252"/>
      <c r="AQ99" s="90" t="s">
        <v>84</v>
      </c>
      <c r="AR99" s="52"/>
      <c r="AS99" s="91">
        <v>0</v>
      </c>
      <c r="AT99" s="92">
        <f t="shared" si="1"/>
        <v>0</v>
      </c>
      <c r="AU99" s="93">
        <f>'SO00.c - Demontáž bleskozvod'!P123</f>
        <v>0</v>
      </c>
      <c r="AV99" s="92">
        <f>'SO00.c - Demontáž bleskozvod'!J35</f>
        <v>0</v>
      </c>
      <c r="AW99" s="92">
        <f>'SO00.c - Demontáž bleskozvod'!J36</f>
        <v>0</v>
      </c>
      <c r="AX99" s="92">
        <f>'SO00.c - Demontáž bleskozvod'!J37</f>
        <v>0</v>
      </c>
      <c r="AY99" s="92">
        <f>'SO00.c - Demontáž bleskozvod'!J38</f>
        <v>0</v>
      </c>
      <c r="AZ99" s="92">
        <f>'SO00.c - Demontáž bleskozvod'!F35</f>
        <v>0</v>
      </c>
      <c r="BA99" s="92">
        <f>'SO00.c - Demontáž bleskozvod'!F36</f>
        <v>0</v>
      </c>
      <c r="BB99" s="92">
        <f>'SO00.c - Demontáž bleskozvod'!F37</f>
        <v>0</v>
      </c>
      <c r="BC99" s="92">
        <f>'SO00.c - Demontáž bleskozvod'!F38</f>
        <v>0</v>
      </c>
      <c r="BD99" s="94">
        <f>'SO00.c - Demontáž bleskozvod'!F39</f>
        <v>0</v>
      </c>
      <c r="BT99" s="23" t="s">
        <v>85</v>
      </c>
      <c r="BV99" s="23" t="s">
        <v>74</v>
      </c>
      <c r="BW99" s="23" t="s">
        <v>95</v>
      </c>
      <c r="BX99" s="23" t="s">
        <v>80</v>
      </c>
      <c r="CL99" s="23" t="s">
        <v>1</v>
      </c>
    </row>
    <row r="100" spans="1:91" s="4" customFormat="1" ht="16.5" customHeight="1">
      <c r="A100" s="89" t="s">
        <v>81</v>
      </c>
      <c r="B100" s="52"/>
      <c r="C100" s="10"/>
      <c r="D100" s="10"/>
      <c r="E100" s="236" t="s">
        <v>96</v>
      </c>
      <c r="F100" s="236"/>
      <c r="G100" s="236"/>
      <c r="H100" s="236"/>
      <c r="I100" s="236"/>
      <c r="J100" s="10"/>
      <c r="K100" s="236" t="s">
        <v>97</v>
      </c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  <c r="AA100" s="236"/>
      <c r="AB100" s="236"/>
      <c r="AC100" s="236"/>
      <c r="AD100" s="236"/>
      <c r="AE100" s="236"/>
      <c r="AF100" s="236"/>
      <c r="AG100" s="251">
        <f>'SO00.d - Demontáž SLP'!J32</f>
        <v>0</v>
      </c>
      <c r="AH100" s="252"/>
      <c r="AI100" s="252"/>
      <c r="AJ100" s="252"/>
      <c r="AK100" s="252"/>
      <c r="AL100" s="252"/>
      <c r="AM100" s="252"/>
      <c r="AN100" s="251">
        <f t="shared" si="0"/>
        <v>0</v>
      </c>
      <c r="AO100" s="252"/>
      <c r="AP100" s="252"/>
      <c r="AQ100" s="90" t="s">
        <v>84</v>
      </c>
      <c r="AR100" s="52"/>
      <c r="AS100" s="91">
        <v>0</v>
      </c>
      <c r="AT100" s="92">
        <f t="shared" si="1"/>
        <v>0</v>
      </c>
      <c r="AU100" s="93">
        <f>'SO00.d - Demontáž SLP'!P123</f>
        <v>0</v>
      </c>
      <c r="AV100" s="92">
        <f>'SO00.d - Demontáž SLP'!J35</f>
        <v>0</v>
      </c>
      <c r="AW100" s="92">
        <f>'SO00.d - Demontáž SLP'!J36</f>
        <v>0</v>
      </c>
      <c r="AX100" s="92">
        <f>'SO00.d - Demontáž SLP'!J37</f>
        <v>0</v>
      </c>
      <c r="AY100" s="92">
        <f>'SO00.d - Demontáž SLP'!J38</f>
        <v>0</v>
      </c>
      <c r="AZ100" s="92">
        <f>'SO00.d - Demontáž SLP'!F35</f>
        <v>0</v>
      </c>
      <c r="BA100" s="92">
        <f>'SO00.d - Demontáž SLP'!F36</f>
        <v>0</v>
      </c>
      <c r="BB100" s="92">
        <f>'SO00.d - Demontáž SLP'!F37</f>
        <v>0</v>
      </c>
      <c r="BC100" s="92">
        <f>'SO00.d - Demontáž SLP'!F38</f>
        <v>0</v>
      </c>
      <c r="BD100" s="94">
        <f>'SO00.d - Demontáž SLP'!F39</f>
        <v>0</v>
      </c>
      <c r="BT100" s="23" t="s">
        <v>85</v>
      </c>
      <c r="BV100" s="23" t="s">
        <v>74</v>
      </c>
      <c r="BW100" s="23" t="s">
        <v>98</v>
      </c>
      <c r="BX100" s="23" t="s">
        <v>80</v>
      </c>
      <c r="CL100" s="23" t="s">
        <v>1</v>
      </c>
    </row>
    <row r="101" spans="1:91" s="4" customFormat="1" ht="16.5" customHeight="1">
      <c r="A101" s="89" t="s">
        <v>81</v>
      </c>
      <c r="B101" s="52"/>
      <c r="C101" s="10"/>
      <c r="D101" s="10"/>
      <c r="E101" s="236" t="s">
        <v>99</v>
      </c>
      <c r="F101" s="236"/>
      <c r="G101" s="236"/>
      <c r="H101" s="236"/>
      <c r="I101" s="236"/>
      <c r="J101" s="10"/>
      <c r="K101" s="236" t="s">
        <v>100</v>
      </c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  <c r="AA101" s="236"/>
      <c r="AB101" s="236"/>
      <c r="AC101" s="236"/>
      <c r="AD101" s="236"/>
      <c r="AE101" s="236"/>
      <c r="AF101" s="236"/>
      <c r="AG101" s="251">
        <f>'SO00.e - Búracie práce ZTI'!J32</f>
        <v>0</v>
      </c>
      <c r="AH101" s="252"/>
      <c r="AI101" s="252"/>
      <c r="AJ101" s="252"/>
      <c r="AK101" s="252"/>
      <c r="AL101" s="252"/>
      <c r="AM101" s="252"/>
      <c r="AN101" s="251">
        <f t="shared" si="0"/>
        <v>0</v>
      </c>
      <c r="AO101" s="252"/>
      <c r="AP101" s="252"/>
      <c r="AQ101" s="90" t="s">
        <v>84</v>
      </c>
      <c r="AR101" s="52"/>
      <c r="AS101" s="91">
        <v>0</v>
      </c>
      <c r="AT101" s="92">
        <f t="shared" si="1"/>
        <v>0</v>
      </c>
      <c r="AU101" s="93">
        <f>'SO00.e - Búracie práce ZTI'!P127</f>
        <v>0</v>
      </c>
      <c r="AV101" s="92">
        <f>'SO00.e - Búracie práce ZTI'!J35</f>
        <v>0</v>
      </c>
      <c r="AW101" s="92">
        <f>'SO00.e - Búracie práce ZTI'!J36</f>
        <v>0</v>
      </c>
      <c r="AX101" s="92">
        <f>'SO00.e - Búracie práce ZTI'!J37</f>
        <v>0</v>
      </c>
      <c r="AY101" s="92">
        <f>'SO00.e - Búracie práce ZTI'!J38</f>
        <v>0</v>
      </c>
      <c r="AZ101" s="92">
        <f>'SO00.e - Búracie práce ZTI'!F35</f>
        <v>0</v>
      </c>
      <c r="BA101" s="92">
        <f>'SO00.e - Búracie práce ZTI'!F36</f>
        <v>0</v>
      </c>
      <c r="BB101" s="92">
        <f>'SO00.e - Búracie práce ZTI'!F37</f>
        <v>0</v>
      </c>
      <c r="BC101" s="92">
        <f>'SO00.e - Búracie práce ZTI'!F38</f>
        <v>0</v>
      </c>
      <c r="BD101" s="94">
        <f>'SO00.e - Búracie práce ZTI'!F39</f>
        <v>0</v>
      </c>
      <c r="BT101" s="23" t="s">
        <v>85</v>
      </c>
      <c r="BV101" s="23" t="s">
        <v>74</v>
      </c>
      <c r="BW101" s="23" t="s">
        <v>101</v>
      </c>
      <c r="BX101" s="23" t="s">
        <v>80</v>
      </c>
      <c r="CL101" s="23" t="s">
        <v>1</v>
      </c>
    </row>
    <row r="102" spans="1:91" s="7" customFormat="1" ht="24.75" customHeight="1">
      <c r="B102" s="80"/>
      <c r="C102" s="81"/>
      <c r="D102" s="235" t="s">
        <v>102</v>
      </c>
      <c r="E102" s="235"/>
      <c r="F102" s="235"/>
      <c r="G102" s="235"/>
      <c r="H102" s="235"/>
      <c r="I102" s="82"/>
      <c r="J102" s="235" t="s">
        <v>103</v>
      </c>
      <c r="K102" s="235"/>
      <c r="L102" s="235"/>
      <c r="M102" s="235"/>
      <c r="N102" s="235"/>
      <c r="O102" s="235"/>
      <c r="P102" s="235"/>
      <c r="Q102" s="235"/>
      <c r="R102" s="235"/>
      <c r="S102" s="235"/>
      <c r="T102" s="235"/>
      <c r="U102" s="235"/>
      <c r="V102" s="235"/>
      <c r="W102" s="235"/>
      <c r="X102" s="235"/>
      <c r="Y102" s="235"/>
      <c r="Z102" s="235"/>
      <c r="AA102" s="235"/>
      <c r="AB102" s="235"/>
      <c r="AC102" s="235"/>
      <c r="AD102" s="235"/>
      <c r="AE102" s="235"/>
      <c r="AF102" s="235"/>
      <c r="AG102" s="248">
        <f>ROUND(SUM(AG103:AG114),2)</f>
        <v>0</v>
      </c>
      <c r="AH102" s="249"/>
      <c r="AI102" s="249"/>
      <c r="AJ102" s="249"/>
      <c r="AK102" s="249"/>
      <c r="AL102" s="249"/>
      <c r="AM102" s="249"/>
      <c r="AN102" s="250">
        <f t="shared" si="0"/>
        <v>0</v>
      </c>
      <c r="AO102" s="249"/>
      <c r="AP102" s="249"/>
      <c r="AQ102" s="83" t="s">
        <v>78</v>
      </c>
      <c r="AR102" s="80"/>
      <c r="AS102" s="84">
        <f>ROUND(SUM(AS103:AS114),2)</f>
        <v>0</v>
      </c>
      <c r="AT102" s="85">
        <f t="shared" si="1"/>
        <v>0</v>
      </c>
      <c r="AU102" s="86">
        <f>ROUND(SUM(AU103:AU114),5)</f>
        <v>0</v>
      </c>
      <c r="AV102" s="85">
        <f>ROUND(AZ102*L29,2)</f>
        <v>0</v>
      </c>
      <c r="AW102" s="85">
        <f>ROUND(BA102*L30,2)</f>
        <v>0</v>
      </c>
      <c r="AX102" s="85">
        <f>ROUND(BB102*L29,2)</f>
        <v>0</v>
      </c>
      <c r="AY102" s="85">
        <f>ROUND(BC102*L30,2)</f>
        <v>0</v>
      </c>
      <c r="AZ102" s="85">
        <f>ROUND(SUM(AZ103:AZ114),2)</f>
        <v>0</v>
      </c>
      <c r="BA102" s="85">
        <f>ROUND(SUM(BA103:BA114),2)</f>
        <v>0</v>
      </c>
      <c r="BB102" s="85">
        <f>ROUND(SUM(BB103:BB114),2)</f>
        <v>0</v>
      </c>
      <c r="BC102" s="85">
        <f>ROUND(SUM(BC103:BC114),2)</f>
        <v>0</v>
      </c>
      <c r="BD102" s="87">
        <f>ROUND(SUM(BD103:BD114),2)</f>
        <v>0</v>
      </c>
      <c r="BS102" s="88" t="s">
        <v>71</v>
      </c>
      <c r="BT102" s="88" t="s">
        <v>79</v>
      </c>
      <c r="BU102" s="88" t="s">
        <v>73</v>
      </c>
      <c r="BV102" s="88" t="s">
        <v>74</v>
      </c>
      <c r="BW102" s="88" t="s">
        <v>104</v>
      </c>
      <c r="BX102" s="88" t="s">
        <v>4</v>
      </c>
      <c r="CL102" s="88" t="s">
        <v>1</v>
      </c>
      <c r="CM102" s="88" t="s">
        <v>72</v>
      </c>
    </row>
    <row r="103" spans="1:91" s="4" customFormat="1" ht="23.25" customHeight="1">
      <c r="A103" s="89" t="s">
        <v>81</v>
      </c>
      <c r="B103" s="52"/>
      <c r="C103" s="10"/>
      <c r="D103" s="10"/>
      <c r="E103" s="236" t="s">
        <v>105</v>
      </c>
      <c r="F103" s="236"/>
      <c r="G103" s="236"/>
      <c r="H103" s="236"/>
      <c r="I103" s="236"/>
      <c r="J103" s="10"/>
      <c r="K103" s="236" t="s">
        <v>106</v>
      </c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  <c r="AA103" s="236"/>
      <c r="AB103" s="236"/>
      <c r="AC103" s="236"/>
      <c r="AD103" s="236"/>
      <c r="AE103" s="236"/>
      <c r="AF103" s="236"/>
      <c r="AG103" s="251">
        <f>'SO22 _SO34 - Inštitút vzd...'!J32</f>
        <v>0</v>
      </c>
      <c r="AH103" s="252"/>
      <c r="AI103" s="252"/>
      <c r="AJ103" s="252"/>
      <c r="AK103" s="252"/>
      <c r="AL103" s="252"/>
      <c r="AM103" s="252"/>
      <c r="AN103" s="251">
        <f t="shared" si="0"/>
        <v>0</v>
      </c>
      <c r="AO103" s="252"/>
      <c r="AP103" s="252"/>
      <c r="AQ103" s="90" t="s">
        <v>84</v>
      </c>
      <c r="AR103" s="52"/>
      <c r="AS103" s="91">
        <v>0</v>
      </c>
      <c r="AT103" s="92">
        <f t="shared" si="1"/>
        <v>0</v>
      </c>
      <c r="AU103" s="93">
        <f>'SO22 _SO34 - Inštitút vzd...'!P155</f>
        <v>0</v>
      </c>
      <c r="AV103" s="92">
        <f>'SO22 _SO34 - Inštitút vzd...'!J35</f>
        <v>0</v>
      </c>
      <c r="AW103" s="92">
        <f>'SO22 _SO34 - Inštitút vzd...'!J36</f>
        <v>0</v>
      </c>
      <c r="AX103" s="92">
        <f>'SO22 _SO34 - Inštitút vzd...'!J37</f>
        <v>0</v>
      </c>
      <c r="AY103" s="92">
        <f>'SO22 _SO34 - Inštitút vzd...'!J38</f>
        <v>0</v>
      </c>
      <c r="AZ103" s="92">
        <f>'SO22 _SO34 - Inštitút vzd...'!F35</f>
        <v>0</v>
      </c>
      <c r="BA103" s="92">
        <f>'SO22 _SO34 - Inštitút vzd...'!F36</f>
        <v>0</v>
      </c>
      <c r="BB103" s="92">
        <f>'SO22 _SO34 - Inštitút vzd...'!F37</f>
        <v>0</v>
      </c>
      <c r="BC103" s="92">
        <f>'SO22 _SO34 - Inštitút vzd...'!F38</f>
        <v>0</v>
      </c>
      <c r="BD103" s="94">
        <f>'SO22 _SO34 - Inštitút vzd...'!F39</f>
        <v>0</v>
      </c>
      <c r="BT103" s="23" t="s">
        <v>85</v>
      </c>
      <c r="BV103" s="23" t="s">
        <v>74</v>
      </c>
      <c r="BW103" s="23" t="s">
        <v>107</v>
      </c>
      <c r="BX103" s="23" t="s">
        <v>104</v>
      </c>
      <c r="CL103" s="23" t="s">
        <v>1</v>
      </c>
    </row>
    <row r="104" spans="1:91" s="4" customFormat="1" ht="23.25" customHeight="1">
      <c r="A104" s="89" t="s">
        <v>81</v>
      </c>
      <c r="B104" s="52"/>
      <c r="C104" s="10"/>
      <c r="D104" s="10"/>
      <c r="E104" s="236" t="s">
        <v>108</v>
      </c>
      <c r="F104" s="236"/>
      <c r="G104" s="236"/>
      <c r="H104" s="236"/>
      <c r="I104" s="236"/>
      <c r="J104" s="10"/>
      <c r="K104" s="236" t="s">
        <v>109</v>
      </c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  <c r="AA104" s="236"/>
      <c r="AB104" s="236"/>
      <c r="AC104" s="236"/>
      <c r="AD104" s="236"/>
      <c r="AE104" s="236"/>
      <c r="AF104" s="236"/>
      <c r="AG104" s="251">
        <f>'SO22_SO34a - Inštitút vzd...'!J32</f>
        <v>0</v>
      </c>
      <c r="AH104" s="252"/>
      <c r="AI104" s="252"/>
      <c r="AJ104" s="252"/>
      <c r="AK104" s="252"/>
      <c r="AL104" s="252"/>
      <c r="AM104" s="252"/>
      <c r="AN104" s="251">
        <f t="shared" si="0"/>
        <v>0</v>
      </c>
      <c r="AO104" s="252"/>
      <c r="AP104" s="252"/>
      <c r="AQ104" s="90" t="s">
        <v>84</v>
      </c>
      <c r="AR104" s="52"/>
      <c r="AS104" s="91">
        <v>0</v>
      </c>
      <c r="AT104" s="92">
        <f t="shared" si="1"/>
        <v>0</v>
      </c>
      <c r="AU104" s="93">
        <f>'SO22_SO34a - Inštitút vzd...'!P140</f>
        <v>0</v>
      </c>
      <c r="AV104" s="92">
        <f>'SO22_SO34a - Inštitút vzd...'!J35</f>
        <v>0</v>
      </c>
      <c r="AW104" s="92">
        <f>'SO22_SO34a - Inštitút vzd...'!J36</f>
        <v>0</v>
      </c>
      <c r="AX104" s="92">
        <f>'SO22_SO34a - Inštitút vzd...'!J37</f>
        <v>0</v>
      </c>
      <c r="AY104" s="92">
        <f>'SO22_SO34a - Inštitút vzd...'!J38</f>
        <v>0</v>
      </c>
      <c r="AZ104" s="92">
        <f>'SO22_SO34a - Inštitút vzd...'!F35</f>
        <v>0</v>
      </c>
      <c r="BA104" s="92">
        <f>'SO22_SO34a - Inštitút vzd...'!F36</f>
        <v>0</v>
      </c>
      <c r="BB104" s="92">
        <f>'SO22_SO34a - Inštitút vzd...'!F37</f>
        <v>0</v>
      </c>
      <c r="BC104" s="92">
        <f>'SO22_SO34a - Inštitút vzd...'!F38</f>
        <v>0</v>
      </c>
      <c r="BD104" s="94">
        <f>'SO22_SO34a - Inštitút vzd...'!F39</f>
        <v>0</v>
      </c>
      <c r="BT104" s="23" t="s">
        <v>85</v>
      </c>
      <c r="BV104" s="23" t="s">
        <v>74</v>
      </c>
      <c r="BW104" s="23" t="s">
        <v>110</v>
      </c>
      <c r="BX104" s="23" t="s">
        <v>104</v>
      </c>
      <c r="CL104" s="23" t="s">
        <v>1</v>
      </c>
    </row>
    <row r="105" spans="1:91" s="4" customFormat="1" ht="23.25" customHeight="1">
      <c r="A105" s="89" t="s">
        <v>81</v>
      </c>
      <c r="B105" s="52"/>
      <c r="C105" s="10"/>
      <c r="D105" s="10"/>
      <c r="E105" s="236" t="s">
        <v>111</v>
      </c>
      <c r="F105" s="236"/>
      <c r="G105" s="236"/>
      <c r="H105" s="236"/>
      <c r="I105" s="236"/>
      <c r="J105" s="10"/>
      <c r="K105" s="236" t="s">
        <v>112</v>
      </c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  <c r="AA105" s="236"/>
      <c r="AB105" s="236"/>
      <c r="AC105" s="236"/>
      <c r="AD105" s="236"/>
      <c r="AE105" s="236"/>
      <c r="AF105" s="236"/>
      <c r="AG105" s="251">
        <f>'SO22_SO34b - Inštitút vzd...'!J32</f>
        <v>0</v>
      </c>
      <c r="AH105" s="252"/>
      <c r="AI105" s="252"/>
      <c r="AJ105" s="252"/>
      <c r="AK105" s="252"/>
      <c r="AL105" s="252"/>
      <c r="AM105" s="252"/>
      <c r="AN105" s="251">
        <f t="shared" si="0"/>
        <v>0</v>
      </c>
      <c r="AO105" s="252"/>
      <c r="AP105" s="252"/>
      <c r="AQ105" s="90" t="s">
        <v>84</v>
      </c>
      <c r="AR105" s="52"/>
      <c r="AS105" s="91">
        <v>0</v>
      </c>
      <c r="AT105" s="92">
        <f t="shared" si="1"/>
        <v>0</v>
      </c>
      <c r="AU105" s="93">
        <f>'SO22_SO34b - Inštitút vzd...'!P152</f>
        <v>0</v>
      </c>
      <c r="AV105" s="92">
        <f>'SO22_SO34b - Inštitút vzd...'!J35</f>
        <v>0</v>
      </c>
      <c r="AW105" s="92">
        <f>'SO22_SO34b - Inštitút vzd...'!J36</f>
        <v>0</v>
      </c>
      <c r="AX105" s="92">
        <f>'SO22_SO34b - Inštitút vzd...'!J37</f>
        <v>0</v>
      </c>
      <c r="AY105" s="92">
        <f>'SO22_SO34b - Inštitút vzd...'!J38</f>
        <v>0</v>
      </c>
      <c r="AZ105" s="92">
        <f>'SO22_SO34b - Inštitút vzd...'!F35</f>
        <v>0</v>
      </c>
      <c r="BA105" s="92">
        <f>'SO22_SO34b - Inštitút vzd...'!F36</f>
        <v>0</v>
      </c>
      <c r="BB105" s="92">
        <f>'SO22_SO34b - Inštitút vzd...'!F37</f>
        <v>0</v>
      </c>
      <c r="BC105" s="92">
        <f>'SO22_SO34b - Inštitút vzd...'!F38</f>
        <v>0</v>
      </c>
      <c r="BD105" s="94">
        <f>'SO22_SO34b - Inštitút vzd...'!F39</f>
        <v>0</v>
      </c>
      <c r="BT105" s="23" t="s">
        <v>85</v>
      </c>
      <c r="BV105" s="23" t="s">
        <v>74</v>
      </c>
      <c r="BW105" s="23" t="s">
        <v>113</v>
      </c>
      <c r="BX105" s="23" t="s">
        <v>104</v>
      </c>
      <c r="CL105" s="23" t="s">
        <v>1</v>
      </c>
    </row>
    <row r="106" spans="1:91" s="4" customFormat="1" ht="23.25" customHeight="1">
      <c r="A106" s="89" t="s">
        <v>81</v>
      </c>
      <c r="B106" s="52"/>
      <c r="C106" s="10"/>
      <c r="D106" s="10"/>
      <c r="E106" s="236" t="s">
        <v>114</v>
      </c>
      <c r="F106" s="236"/>
      <c r="G106" s="236"/>
      <c r="H106" s="236"/>
      <c r="I106" s="236"/>
      <c r="J106" s="10"/>
      <c r="K106" s="236" t="s">
        <v>115</v>
      </c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  <c r="AA106" s="236"/>
      <c r="AB106" s="236"/>
      <c r="AC106" s="236"/>
      <c r="AD106" s="236"/>
      <c r="AE106" s="236"/>
      <c r="AF106" s="236"/>
      <c r="AG106" s="251">
        <f>'SO22_SO34c - Inštitút vzd...'!J32</f>
        <v>0</v>
      </c>
      <c r="AH106" s="252"/>
      <c r="AI106" s="252"/>
      <c r="AJ106" s="252"/>
      <c r="AK106" s="252"/>
      <c r="AL106" s="252"/>
      <c r="AM106" s="252"/>
      <c r="AN106" s="251">
        <f t="shared" si="0"/>
        <v>0</v>
      </c>
      <c r="AO106" s="252"/>
      <c r="AP106" s="252"/>
      <c r="AQ106" s="90" t="s">
        <v>84</v>
      </c>
      <c r="AR106" s="52"/>
      <c r="AS106" s="91">
        <v>0</v>
      </c>
      <c r="AT106" s="92">
        <f t="shared" si="1"/>
        <v>0</v>
      </c>
      <c r="AU106" s="93">
        <f>'SO22_SO34c - Inštitút vzd...'!P136</f>
        <v>0</v>
      </c>
      <c r="AV106" s="92">
        <f>'SO22_SO34c - Inštitút vzd...'!J35</f>
        <v>0</v>
      </c>
      <c r="AW106" s="92">
        <f>'SO22_SO34c - Inštitút vzd...'!J36</f>
        <v>0</v>
      </c>
      <c r="AX106" s="92">
        <f>'SO22_SO34c - Inštitút vzd...'!J37</f>
        <v>0</v>
      </c>
      <c r="AY106" s="92">
        <f>'SO22_SO34c - Inštitút vzd...'!J38</f>
        <v>0</v>
      </c>
      <c r="AZ106" s="92">
        <f>'SO22_SO34c - Inštitút vzd...'!F35</f>
        <v>0</v>
      </c>
      <c r="BA106" s="92">
        <f>'SO22_SO34c - Inštitút vzd...'!F36</f>
        <v>0</v>
      </c>
      <c r="BB106" s="92">
        <f>'SO22_SO34c - Inštitút vzd...'!F37</f>
        <v>0</v>
      </c>
      <c r="BC106" s="92">
        <f>'SO22_SO34c - Inštitút vzd...'!F38</f>
        <v>0</v>
      </c>
      <c r="BD106" s="94">
        <f>'SO22_SO34c - Inštitút vzd...'!F39</f>
        <v>0</v>
      </c>
      <c r="BT106" s="23" t="s">
        <v>85</v>
      </c>
      <c r="BV106" s="23" t="s">
        <v>74</v>
      </c>
      <c r="BW106" s="23" t="s">
        <v>116</v>
      </c>
      <c r="BX106" s="23" t="s">
        <v>104</v>
      </c>
      <c r="CL106" s="23" t="s">
        <v>1</v>
      </c>
    </row>
    <row r="107" spans="1:91" s="4" customFormat="1" ht="23.25" customHeight="1">
      <c r="A107" s="89" t="s">
        <v>81</v>
      </c>
      <c r="B107" s="52"/>
      <c r="C107" s="10"/>
      <c r="D107" s="10"/>
      <c r="E107" s="236" t="s">
        <v>117</v>
      </c>
      <c r="F107" s="236"/>
      <c r="G107" s="236"/>
      <c r="H107" s="236"/>
      <c r="I107" s="236"/>
      <c r="J107" s="10"/>
      <c r="K107" s="236" t="s">
        <v>118</v>
      </c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  <c r="AA107" s="236"/>
      <c r="AB107" s="236"/>
      <c r="AC107" s="236"/>
      <c r="AD107" s="236"/>
      <c r="AE107" s="236"/>
      <c r="AF107" s="236"/>
      <c r="AG107" s="251">
        <f>'SO22_SO34d - Inštitút vzd...'!J32</f>
        <v>0</v>
      </c>
      <c r="AH107" s="252"/>
      <c r="AI107" s="252"/>
      <c r="AJ107" s="252"/>
      <c r="AK107" s="252"/>
      <c r="AL107" s="252"/>
      <c r="AM107" s="252"/>
      <c r="AN107" s="251">
        <f t="shared" si="0"/>
        <v>0</v>
      </c>
      <c r="AO107" s="252"/>
      <c r="AP107" s="252"/>
      <c r="AQ107" s="90" t="s">
        <v>84</v>
      </c>
      <c r="AR107" s="52"/>
      <c r="AS107" s="91">
        <v>0</v>
      </c>
      <c r="AT107" s="92">
        <f t="shared" si="1"/>
        <v>0</v>
      </c>
      <c r="AU107" s="93">
        <f>'SO22_SO34d - Inštitút vzd...'!P142</f>
        <v>0</v>
      </c>
      <c r="AV107" s="92">
        <f>'SO22_SO34d - Inštitút vzd...'!J35</f>
        <v>0</v>
      </c>
      <c r="AW107" s="92">
        <f>'SO22_SO34d - Inštitút vzd...'!J36</f>
        <v>0</v>
      </c>
      <c r="AX107" s="92">
        <f>'SO22_SO34d - Inštitút vzd...'!J37</f>
        <v>0</v>
      </c>
      <c r="AY107" s="92">
        <f>'SO22_SO34d - Inštitút vzd...'!J38</f>
        <v>0</v>
      </c>
      <c r="AZ107" s="92">
        <f>'SO22_SO34d - Inštitút vzd...'!F35</f>
        <v>0</v>
      </c>
      <c r="BA107" s="92">
        <f>'SO22_SO34d - Inštitút vzd...'!F36</f>
        <v>0</v>
      </c>
      <c r="BB107" s="92">
        <f>'SO22_SO34d - Inštitút vzd...'!F37</f>
        <v>0</v>
      </c>
      <c r="BC107" s="92">
        <f>'SO22_SO34d - Inštitút vzd...'!F38</f>
        <v>0</v>
      </c>
      <c r="BD107" s="94">
        <f>'SO22_SO34d - Inštitút vzd...'!F39</f>
        <v>0</v>
      </c>
      <c r="BT107" s="23" t="s">
        <v>85</v>
      </c>
      <c r="BV107" s="23" t="s">
        <v>74</v>
      </c>
      <c r="BW107" s="23" t="s">
        <v>119</v>
      </c>
      <c r="BX107" s="23" t="s">
        <v>104</v>
      </c>
      <c r="CL107" s="23" t="s">
        <v>1</v>
      </c>
    </row>
    <row r="108" spans="1:91" s="4" customFormat="1" ht="23.25" customHeight="1">
      <c r="A108" s="89" t="s">
        <v>81</v>
      </c>
      <c r="B108" s="52"/>
      <c r="C108" s="10"/>
      <c r="D108" s="10"/>
      <c r="E108" s="236" t="s">
        <v>120</v>
      </c>
      <c r="F108" s="236"/>
      <c r="G108" s="236"/>
      <c r="H108" s="236"/>
      <c r="I108" s="236"/>
      <c r="J108" s="10"/>
      <c r="K108" s="236" t="s">
        <v>121</v>
      </c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  <c r="AA108" s="236"/>
      <c r="AB108" s="236"/>
      <c r="AC108" s="236"/>
      <c r="AD108" s="236"/>
      <c r="AE108" s="236"/>
      <c r="AF108" s="236"/>
      <c r="AG108" s="251">
        <f>'SO22_SO34e - Inštitút vzd...'!J32</f>
        <v>0</v>
      </c>
      <c r="AH108" s="252"/>
      <c r="AI108" s="252"/>
      <c r="AJ108" s="252"/>
      <c r="AK108" s="252"/>
      <c r="AL108" s="252"/>
      <c r="AM108" s="252"/>
      <c r="AN108" s="251">
        <f t="shared" si="0"/>
        <v>0</v>
      </c>
      <c r="AO108" s="252"/>
      <c r="AP108" s="252"/>
      <c r="AQ108" s="90" t="s">
        <v>84</v>
      </c>
      <c r="AR108" s="52"/>
      <c r="AS108" s="91">
        <v>0</v>
      </c>
      <c r="AT108" s="92">
        <f t="shared" si="1"/>
        <v>0</v>
      </c>
      <c r="AU108" s="93">
        <f>'SO22_SO34e - Inštitút vzd...'!P126</f>
        <v>0</v>
      </c>
      <c r="AV108" s="92">
        <f>'SO22_SO34e - Inštitút vzd...'!J35</f>
        <v>0</v>
      </c>
      <c r="AW108" s="92">
        <f>'SO22_SO34e - Inštitút vzd...'!J36</f>
        <v>0</v>
      </c>
      <c r="AX108" s="92">
        <f>'SO22_SO34e - Inštitút vzd...'!J37</f>
        <v>0</v>
      </c>
      <c r="AY108" s="92">
        <f>'SO22_SO34e - Inštitút vzd...'!J38</f>
        <v>0</v>
      </c>
      <c r="AZ108" s="92">
        <f>'SO22_SO34e - Inštitút vzd...'!F35</f>
        <v>0</v>
      </c>
      <c r="BA108" s="92">
        <f>'SO22_SO34e - Inštitút vzd...'!F36</f>
        <v>0</v>
      </c>
      <c r="BB108" s="92">
        <f>'SO22_SO34e - Inštitút vzd...'!F37</f>
        <v>0</v>
      </c>
      <c r="BC108" s="92">
        <f>'SO22_SO34e - Inštitút vzd...'!F38</f>
        <v>0</v>
      </c>
      <c r="BD108" s="94">
        <f>'SO22_SO34e - Inštitút vzd...'!F39</f>
        <v>0</v>
      </c>
      <c r="BT108" s="23" t="s">
        <v>85</v>
      </c>
      <c r="BV108" s="23" t="s">
        <v>74</v>
      </c>
      <c r="BW108" s="23" t="s">
        <v>122</v>
      </c>
      <c r="BX108" s="23" t="s">
        <v>104</v>
      </c>
      <c r="CL108" s="23" t="s">
        <v>1</v>
      </c>
    </row>
    <row r="109" spans="1:91" s="4" customFormat="1" ht="23.25" customHeight="1">
      <c r="A109" s="89" t="s">
        <v>81</v>
      </c>
      <c r="B109" s="52"/>
      <c r="C109" s="10"/>
      <c r="D109" s="10"/>
      <c r="E109" s="236" t="s">
        <v>123</v>
      </c>
      <c r="F109" s="236"/>
      <c r="G109" s="236"/>
      <c r="H109" s="236"/>
      <c r="I109" s="236"/>
      <c r="J109" s="10"/>
      <c r="K109" s="236" t="s">
        <v>124</v>
      </c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  <c r="AA109" s="236"/>
      <c r="AB109" s="236"/>
      <c r="AC109" s="236"/>
      <c r="AD109" s="236"/>
      <c r="AE109" s="236"/>
      <c r="AF109" s="236"/>
      <c r="AG109" s="251">
        <f>'SO22_SO34f - Inštitút vzd...'!J32</f>
        <v>0</v>
      </c>
      <c r="AH109" s="252"/>
      <c r="AI109" s="252"/>
      <c r="AJ109" s="252"/>
      <c r="AK109" s="252"/>
      <c r="AL109" s="252"/>
      <c r="AM109" s="252"/>
      <c r="AN109" s="251">
        <f t="shared" si="0"/>
        <v>0</v>
      </c>
      <c r="AO109" s="252"/>
      <c r="AP109" s="252"/>
      <c r="AQ109" s="90" t="s">
        <v>84</v>
      </c>
      <c r="AR109" s="52"/>
      <c r="AS109" s="91">
        <v>0</v>
      </c>
      <c r="AT109" s="92">
        <f t="shared" si="1"/>
        <v>0</v>
      </c>
      <c r="AU109" s="93">
        <f>'SO22_SO34f - Inštitút vzd...'!P153</f>
        <v>0</v>
      </c>
      <c r="AV109" s="92">
        <f>'SO22_SO34f - Inštitút vzd...'!J35</f>
        <v>0</v>
      </c>
      <c r="AW109" s="92">
        <f>'SO22_SO34f - Inštitút vzd...'!J36</f>
        <v>0</v>
      </c>
      <c r="AX109" s="92">
        <f>'SO22_SO34f - Inštitút vzd...'!J37</f>
        <v>0</v>
      </c>
      <c r="AY109" s="92">
        <f>'SO22_SO34f - Inštitút vzd...'!J38</f>
        <v>0</v>
      </c>
      <c r="AZ109" s="92">
        <f>'SO22_SO34f - Inštitút vzd...'!F35</f>
        <v>0</v>
      </c>
      <c r="BA109" s="92">
        <f>'SO22_SO34f - Inštitút vzd...'!F36</f>
        <v>0</v>
      </c>
      <c r="BB109" s="92">
        <f>'SO22_SO34f - Inštitút vzd...'!F37</f>
        <v>0</v>
      </c>
      <c r="BC109" s="92">
        <f>'SO22_SO34f - Inštitút vzd...'!F38</f>
        <v>0</v>
      </c>
      <c r="BD109" s="94">
        <f>'SO22_SO34f - Inštitút vzd...'!F39</f>
        <v>0</v>
      </c>
      <c r="BT109" s="23" t="s">
        <v>85</v>
      </c>
      <c r="BV109" s="23" t="s">
        <v>74</v>
      </c>
      <c r="BW109" s="23" t="s">
        <v>125</v>
      </c>
      <c r="BX109" s="23" t="s">
        <v>104</v>
      </c>
      <c r="CL109" s="23" t="s">
        <v>1</v>
      </c>
    </row>
    <row r="110" spans="1:91" s="4" customFormat="1" ht="23.25" customHeight="1">
      <c r="A110" s="89" t="s">
        <v>81</v>
      </c>
      <c r="B110" s="52"/>
      <c r="C110" s="10"/>
      <c r="D110" s="10"/>
      <c r="E110" s="236" t="s">
        <v>126</v>
      </c>
      <c r="F110" s="236"/>
      <c r="G110" s="236"/>
      <c r="H110" s="236"/>
      <c r="I110" s="236"/>
      <c r="J110" s="10"/>
      <c r="K110" s="236" t="s">
        <v>127</v>
      </c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  <c r="AA110" s="236"/>
      <c r="AB110" s="236"/>
      <c r="AC110" s="236"/>
      <c r="AD110" s="236"/>
      <c r="AE110" s="236"/>
      <c r="AF110" s="236"/>
      <c r="AG110" s="251">
        <f>'SO22_SO34g - Inštitút vzd...'!J32</f>
        <v>0</v>
      </c>
      <c r="AH110" s="252"/>
      <c r="AI110" s="252"/>
      <c r="AJ110" s="252"/>
      <c r="AK110" s="252"/>
      <c r="AL110" s="252"/>
      <c r="AM110" s="252"/>
      <c r="AN110" s="251">
        <f t="shared" si="0"/>
        <v>0</v>
      </c>
      <c r="AO110" s="252"/>
      <c r="AP110" s="252"/>
      <c r="AQ110" s="90" t="s">
        <v>84</v>
      </c>
      <c r="AR110" s="52"/>
      <c r="AS110" s="91">
        <v>0</v>
      </c>
      <c r="AT110" s="92">
        <f t="shared" si="1"/>
        <v>0</v>
      </c>
      <c r="AU110" s="93">
        <f>'SO22_SO34g - Inštitút vzd...'!P126</f>
        <v>0</v>
      </c>
      <c r="AV110" s="92">
        <f>'SO22_SO34g - Inštitút vzd...'!J35</f>
        <v>0</v>
      </c>
      <c r="AW110" s="92">
        <f>'SO22_SO34g - Inštitút vzd...'!J36</f>
        <v>0</v>
      </c>
      <c r="AX110" s="92">
        <f>'SO22_SO34g - Inštitút vzd...'!J37</f>
        <v>0</v>
      </c>
      <c r="AY110" s="92">
        <f>'SO22_SO34g - Inštitút vzd...'!J38</f>
        <v>0</v>
      </c>
      <c r="AZ110" s="92">
        <f>'SO22_SO34g - Inštitút vzd...'!F35</f>
        <v>0</v>
      </c>
      <c r="BA110" s="92">
        <f>'SO22_SO34g - Inštitút vzd...'!F36</f>
        <v>0</v>
      </c>
      <c r="BB110" s="92">
        <f>'SO22_SO34g - Inštitút vzd...'!F37</f>
        <v>0</v>
      </c>
      <c r="BC110" s="92">
        <f>'SO22_SO34g - Inštitút vzd...'!F38</f>
        <v>0</v>
      </c>
      <c r="BD110" s="94">
        <f>'SO22_SO34g - Inštitút vzd...'!F39</f>
        <v>0</v>
      </c>
      <c r="BT110" s="23" t="s">
        <v>85</v>
      </c>
      <c r="BV110" s="23" t="s">
        <v>74</v>
      </c>
      <c r="BW110" s="23" t="s">
        <v>128</v>
      </c>
      <c r="BX110" s="23" t="s">
        <v>104</v>
      </c>
      <c r="CL110" s="23" t="s">
        <v>1</v>
      </c>
    </row>
    <row r="111" spans="1:91" s="4" customFormat="1" ht="23.25" customHeight="1">
      <c r="A111" s="89" t="s">
        <v>81</v>
      </c>
      <c r="B111" s="52"/>
      <c r="C111" s="10"/>
      <c r="D111" s="10"/>
      <c r="E111" s="236" t="s">
        <v>129</v>
      </c>
      <c r="F111" s="236"/>
      <c r="G111" s="236"/>
      <c r="H111" s="236"/>
      <c r="I111" s="236"/>
      <c r="J111" s="10"/>
      <c r="K111" s="236" t="s">
        <v>130</v>
      </c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  <c r="AA111" s="236"/>
      <c r="AB111" s="236"/>
      <c r="AC111" s="236"/>
      <c r="AD111" s="236"/>
      <c r="AE111" s="236"/>
      <c r="AF111" s="236"/>
      <c r="AG111" s="251">
        <f>'SO22_SO34h - Inštitút vzd...'!J32</f>
        <v>0</v>
      </c>
      <c r="AH111" s="252"/>
      <c r="AI111" s="252"/>
      <c r="AJ111" s="252"/>
      <c r="AK111" s="252"/>
      <c r="AL111" s="252"/>
      <c r="AM111" s="252"/>
      <c r="AN111" s="251">
        <f t="shared" si="0"/>
        <v>0</v>
      </c>
      <c r="AO111" s="252"/>
      <c r="AP111" s="252"/>
      <c r="AQ111" s="90" t="s">
        <v>84</v>
      </c>
      <c r="AR111" s="52"/>
      <c r="AS111" s="91">
        <v>0</v>
      </c>
      <c r="AT111" s="92">
        <f t="shared" si="1"/>
        <v>0</v>
      </c>
      <c r="AU111" s="93">
        <f>'SO22_SO34h - Inštitút vzd...'!P126</f>
        <v>0</v>
      </c>
      <c r="AV111" s="92">
        <f>'SO22_SO34h - Inštitút vzd...'!J35</f>
        <v>0</v>
      </c>
      <c r="AW111" s="92">
        <f>'SO22_SO34h - Inštitút vzd...'!J36</f>
        <v>0</v>
      </c>
      <c r="AX111" s="92">
        <f>'SO22_SO34h - Inštitút vzd...'!J37</f>
        <v>0</v>
      </c>
      <c r="AY111" s="92">
        <f>'SO22_SO34h - Inštitút vzd...'!J38</f>
        <v>0</v>
      </c>
      <c r="AZ111" s="92">
        <f>'SO22_SO34h - Inštitút vzd...'!F35</f>
        <v>0</v>
      </c>
      <c r="BA111" s="92">
        <f>'SO22_SO34h - Inštitút vzd...'!F36</f>
        <v>0</v>
      </c>
      <c r="BB111" s="92">
        <f>'SO22_SO34h - Inštitút vzd...'!F37</f>
        <v>0</v>
      </c>
      <c r="BC111" s="92">
        <f>'SO22_SO34h - Inštitút vzd...'!F38</f>
        <v>0</v>
      </c>
      <c r="BD111" s="94">
        <f>'SO22_SO34h - Inštitút vzd...'!F39</f>
        <v>0</v>
      </c>
      <c r="BT111" s="23" t="s">
        <v>85</v>
      </c>
      <c r="BV111" s="23" t="s">
        <v>74</v>
      </c>
      <c r="BW111" s="23" t="s">
        <v>131</v>
      </c>
      <c r="BX111" s="23" t="s">
        <v>104</v>
      </c>
      <c r="CL111" s="23" t="s">
        <v>1</v>
      </c>
    </row>
    <row r="112" spans="1:91" s="4" customFormat="1" ht="23.25" customHeight="1">
      <c r="A112" s="89" t="s">
        <v>81</v>
      </c>
      <c r="B112" s="52"/>
      <c r="C112" s="10"/>
      <c r="D112" s="10"/>
      <c r="E112" s="236" t="s">
        <v>132</v>
      </c>
      <c r="F112" s="236"/>
      <c r="G112" s="236"/>
      <c r="H112" s="236"/>
      <c r="I112" s="236"/>
      <c r="J112" s="10"/>
      <c r="K112" s="236" t="s">
        <v>133</v>
      </c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  <c r="AA112" s="236"/>
      <c r="AB112" s="236"/>
      <c r="AC112" s="236"/>
      <c r="AD112" s="236"/>
      <c r="AE112" s="236"/>
      <c r="AF112" s="236"/>
      <c r="AG112" s="251">
        <f>'SO22_SO34i - Inštitút vzd...'!J32</f>
        <v>0</v>
      </c>
      <c r="AH112" s="252"/>
      <c r="AI112" s="252"/>
      <c r="AJ112" s="252"/>
      <c r="AK112" s="252"/>
      <c r="AL112" s="252"/>
      <c r="AM112" s="252"/>
      <c r="AN112" s="251">
        <f t="shared" si="0"/>
        <v>0</v>
      </c>
      <c r="AO112" s="252"/>
      <c r="AP112" s="252"/>
      <c r="AQ112" s="90" t="s">
        <v>84</v>
      </c>
      <c r="AR112" s="52"/>
      <c r="AS112" s="91">
        <v>0</v>
      </c>
      <c r="AT112" s="92">
        <f t="shared" si="1"/>
        <v>0</v>
      </c>
      <c r="AU112" s="93">
        <f>'SO22_SO34i - Inštitút vzd...'!P126</f>
        <v>0</v>
      </c>
      <c r="AV112" s="92">
        <f>'SO22_SO34i - Inštitút vzd...'!J35</f>
        <v>0</v>
      </c>
      <c r="AW112" s="92">
        <f>'SO22_SO34i - Inštitút vzd...'!J36</f>
        <v>0</v>
      </c>
      <c r="AX112" s="92">
        <f>'SO22_SO34i - Inštitút vzd...'!J37</f>
        <v>0</v>
      </c>
      <c r="AY112" s="92">
        <f>'SO22_SO34i - Inštitút vzd...'!J38</f>
        <v>0</v>
      </c>
      <c r="AZ112" s="92">
        <f>'SO22_SO34i - Inštitút vzd...'!F35</f>
        <v>0</v>
      </c>
      <c r="BA112" s="92">
        <f>'SO22_SO34i - Inštitút vzd...'!F36</f>
        <v>0</v>
      </c>
      <c r="BB112" s="92">
        <f>'SO22_SO34i - Inštitút vzd...'!F37</f>
        <v>0</v>
      </c>
      <c r="BC112" s="92">
        <f>'SO22_SO34i - Inštitút vzd...'!F38</f>
        <v>0</v>
      </c>
      <c r="BD112" s="94">
        <f>'SO22_SO34i - Inštitút vzd...'!F39</f>
        <v>0</v>
      </c>
      <c r="BT112" s="23" t="s">
        <v>85</v>
      </c>
      <c r="BV112" s="23" t="s">
        <v>74</v>
      </c>
      <c r="BW112" s="23" t="s">
        <v>134</v>
      </c>
      <c r="BX112" s="23" t="s">
        <v>104</v>
      </c>
      <c r="CL112" s="23" t="s">
        <v>1</v>
      </c>
    </row>
    <row r="113" spans="1:91" s="4" customFormat="1" ht="23.25" customHeight="1">
      <c r="A113" s="89" t="s">
        <v>81</v>
      </c>
      <c r="B113" s="52"/>
      <c r="C113" s="10"/>
      <c r="D113" s="10"/>
      <c r="E113" s="236" t="s">
        <v>135</v>
      </c>
      <c r="F113" s="236"/>
      <c r="G113" s="236"/>
      <c r="H113" s="236"/>
      <c r="I113" s="236"/>
      <c r="J113" s="10"/>
      <c r="K113" s="236" t="s">
        <v>136</v>
      </c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  <c r="AA113" s="236"/>
      <c r="AB113" s="236"/>
      <c r="AC113" s="236"/>
      <c r="AD113" s="236"/>
      <c r="AE113" s="236"/>
      <c r="AF113" s="236"/>
      <c r="AG113" s="251">
        <f>'SO22_SO34j - Inštitút vzd...'!J32</f>
        <v>0</v>
      </c>
      <c r="AH113" s="252"/>
      <c r="AI113" s="252"/>
      <c r="AJ113" s="252"/>
      <c r="AK113" s="252"/>
      <c r="AL113" s="252"/>
      <c r="AM113" s="252"/>
      <c r="AN113" s="251">
        <f t="shared" si="0"/>
        <v>0</v>
      </c>
      <c r="AO113" s="252"/>
      <c r="AP113" s="252"/>
      <c r="AQ113" s="90" t="s">
        <v>84</v>
      </c>
      <c r="AR113" s="52"/>
      <c r="AS113" s="91">
        <v>0</v>
      </c>
      <c r="AT113" s="92">
        <f t="shared" si="1"/>
        <v>0</v>
      </c>
      <c r="AU113" s="93">
        <f>'SO22_SO34j - Inštitút vzd...'!P126</f>
        <v>0</v>
      </c>
      <c r="AV113" s="92">
        <f>'SO22_SO34j - Inštitút vzd...'!J35</f>
        <v>0</v>
      </c>
      <c r="AW113" s="92">
        <f>'SO22_SO34j - Inštitút vzd...'!J36</f>
        <v>0</v>
      </c>
      <c r="AX113" s="92">
        <f>'SO22_SO34j - Inštitút vzd...'!J37</f>
        <v>0</v>
      </c>
      <c r="AY113" s="92">
        <f>'SO22_SO34j - Inštitút vzd...'!J38</f>
        <v>0</v>
      </c>
      <c r="AZ113" s="92">
        <f>'SO22_SO34j - Inštitút vzd...'!F35</f>
        <v>0</v>
      </c>
      <c r="BA113" s="92">
        <f>'SO22_SO34j - Inštitút vzd...'!F36</f>
        <v>0</v>
      </c>
      <c r="BB113" s="92">
        <f>'SO22_SO34j - Inštitút vzd...'!F37</f>
        <v>0</v>
      </c>
      <c r="BC113" s="92">
        <f>'SO22_SO34j - Inštitút vzd...'!F38</f>
        <v>0</v>
      </c>
      <c r="BD113" s="94">
        <f>'SO22_SO34j - Inštitút vzd...'!F39</f>
        <v>0</v>
      </c>
      <c r="BT113" s="23" t="s">
        <v>85</v>
      </c>
      <c r="BV113" s="23" t="s">
        <v>74</v>
      </c>
      <c r="BW113" s="23" t="s">
        <v>137</v>
      </c>
      <c r="BX113" s="23" t="s">
        <v>104</v>
      </c>
      <c r="CL113" s="23" t="s">
        <v>1</v>
      </c>
    </row>
    <row r="114" spans="1:91" s="4" customFormat="1" ht="23.25" customHeight="1">
      <c r="A114" s="89" t="s">
        <v>81</v>
      </c>
      <c r="B114" s="52"/>
      <c r="C114" s="10"/>
      <c r="D114" s="10"/>
      <c r="E114" s="236" t="s">
        <v>138</v>
      </c>
      <c r="F114" s="236"/>
      <c r="G114" s="236"/>
      <c r="H114" s="236"/>
      <c r="I114" s="236"/>
      <c r="J114" s="10"/>
      <c r="K114" s="236" t="s">
        <v>139</v>
      </c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  <c r="AA114" s="236"/>
      <c r="AB114" s="236"/>
      <c r="AC114" s="236"/>
      <c r="AD114" s="236"/>
      <c r="AE114" s="236"/>
      <c r="AF114" s="236"/>
      <c r="AG114" s="251">
        <f>'SO22_SO34k - Inštitút vzd...'!J32</f>
        <v>0</v>
      </c>
      <c r="AH114" s="252"/>
      <c r="AI114" s="252"/>
      <c r="AJ114" s="252"/>
      <c r="AK114" s="252"/>
      <c r="AL114" s="252"/>
      <c r="AM114" s="252"/>
      <c r="AN114" s="251">
        <f t="shared" si="0"/>
        <v>0</v>
      </c>
      <c r="AO114" s="252"/>
      <c r="AP114" s="252"/>
      <c r="AQ114" s="90" t="s">
        <v>84</v>
      </c>
      <c r="AR114" s="52"/>
      <c r="AS114" s="91">
        <v>0</v>
      </c>
      <c r="AT114" s="92">
        <f t="shared" si="1"/>
        <v>0</v>
      </c>
      <c r="AU114" s="93">
        <f>'SO22_SO34k - Inštitút vzd...'!P125</f>
        <v>0</v>
      </c>
      <c r="AV114" s="92">
        <f>'SO22_SO34k - Inštitút vzd...'!J35</f>
        <v>0</v>
      </c>
      <c r="AW114" s="92">
        <f>'SO22_SO34k - Inštitút vzd...'!J36</f>
        <v>0</v>
      </c>
      <c r="AX114" s="92">
        <f>'SO22_SO34k - Inštitút vzd...'!J37</f>
        <v>0</v>
      </c>
      <c r="AY114" s="92">
        <f>'SO22_SO34k - Inštitút vzd...'!J38</f>
        <v>0</v>
      </c>
      <c r="AZ114" s="92">
        <f>'SO22_SO34k - Inštitút vzd...'!F35</f>
        <v>0</v>
      </c>
      <c r="BA114" s="92">
        <f>'SO22_SO34k - Inštitút vzd...'!F36</f>
        <v>0</v>
      </c>
      <c r="BB114" s="92">
        <f>'SO22_SO34k - Inštitút vzd...'!F37</f>
        <v>0</v>
      </c>
      <c r="BC114" s="92">
        <f>'SO22_SO34k - Inštitút vzd...'!F38</f>
        <v>0</v>
      </c>
      <c r="BD114" s="94">
        <f>'SO22_SO34k - Inštitút vzd...'!F39</f>
        <v>0</v>
      </c>
      <c r="BT114" s="23" t="s">
        <v>85</v>
      </c>
      <c r="BV114" s="23" t="s">
        <v>74</v>
      </c>
      <c r="BW114" s="23" t="s">
        <v>140</v>
      </c>
      <c r="BX114" s="23" t="s">
        <v>104</v>
      </c>
      <c r="CL114" s="23" t="s">
        <v>1</v>
      </c>
    </row>
    <row r="115" spans="1:91" s="7" customFormat="1" ht="16.5" customHeight="1">
      <c r="A115" s="89" t="s">
        <v>81</v>
      </c>
      <c r="B115" s="80"/>
      <c r="C115" s="81"/>
      <c r="D115" s="235" t="s">
        <v>141</v>
      </c>
      <c r="E115" s="235"/>
      <c r="F115" s="235"/>
      <c r="G115" s="235"/>
      <c r="H115" s="235"/>
      <c r="I115" s="82"/>
      <c r="J115" s="235" t="s">
        <v>142</v>
      </c>
      <c r="K115" s="235"/>
      <c r="L115" s="235"/>
      <c r="M115" s="235"/>
      <c r="N115" s="235"/>
      <c r="O115" s="235"/>
      <c r="P115" s="235"/>
      <c r="Q115" s="235"/>
      <c r="R115" s="235"/>
      <c r="S115" s="235"/>
      <c r="T115" s="235"/>
      <c r="U115" s="235"/>
      <c r="V115" s="235"/>
      <c r="W115" s="235"/>
      <c r="X115" s="235"/>
      <c r="Y115" s="235"/>
      <c r="Z115" s="235"/>
      <c r="AA115" s="235"/>
      <c r="AB115" s="235"/>
      <c r="AC115" s="235"/>
      <c r="AD115" s="235"/>
      <c r="AE115" s="235"/>
      <c r="AF115" s="235"/>
      <c r="AG115" s="250">
        <f>'SO101 - Vonkajší vodovod'!J30</f>
        <v>0</v>
      </c>
      <c r="AH115" s="249"/>
      <c r="AI115" s="249"/>
      <c r="AJ115" s="249"/>
      <c r="AK115" s="249"/>
      <c r="AL115" s="249"/>
      <c r="AM115" s="249"/>
      <c r="AN115" s="250">
        <f t="shared" si="0"/>
        <v>0</v>
      </c>
      <c r="AO115" s="249"/>
      <c r="AP115" s="249"/>
      <c r="AQ115" s="83" t="s">
        <v>78</v>
      </c>
      <c r="AR115" s="80"/>
      <c r="AS115" s="84">
        <v>0</v>
      </c>
      <c r="AT115" s="85">
        <f t="shared" si="1"/>
        <v>0</v>
      </c>
      <c r="AU115" s="86">
        <f>'SO101 - Vonkajší vodovod'!P127</f>
        <v>0</v>
      </c>
      <c r="AV115" s="85">
        <f>'SO101 - Vonkajší vodovod'!J33</f>
        <v>0</v>
      </c>
      <c r="AW115" s="85">
        <f>'SO101 - Vonkajší vodovod'!J34</f>
        <v>0</v>
      </c>
      <c r="AX115" s="85">
        <f>'SO101 - Vonkajší vodovod'!J35</f>
        <v>0</v>
      </c>
      <c r="AY115" s="85">
        <f>'SO101 - Vonkajší vodovod'!J36</f>
        <v>0</v>
      </c>
      <c r="AZ115" s="85">
        <f>'SO101 - Vonkajší vodovod'!F33</f>
        <v>0</v>
      </c>
      <c r="BA115" s="85">
        <f>'SO101 - Vonkajší vodovod'!F34</f>
        <v>0</v>
      </c>
      <c r="BB115" s="85">
        <f>'SO101 - Vonkajší vodovod'!F35</f>
        <v>0</v>
      </c>
      <c r="BC115" s="85">
        <f>'SO101 - Vonkajší vodovod'!F36</f>
        <v>0</v>
      </c>
      <c r="BD115" s="87">
        <f>'SO101 - Vonkajší vodovod'!F37</f>
        <v>0</v>
      </c>
      <c r="BT115" s="88" t="s">
        <v>79</v>
      </c>
      <c r="BV115" s="88" t="s">
        <v>74</v>
      </c>
      <c r="BW115" s="88" t="s">
        <v>143</v>
      </c>
      <c r="BX115" s="88" t="s">
        <v>4</v>
      </c>
      <c r="CL115" s="88" t="s">
        <v>1</v>
      </c>
      <c r="CM115" s="88" t="s">
        <v>72</v>
      </c>
    </row>
    <row r="116" spans="1:91" s="7" customFormat="1" ht="16.5" customHeight="1">
      <c r="A116" s="89" t="s">
        <v>81</v>
      </c>
      <c r="B116" s="80"/>
      <c r="C116" s="81"/>
      <c r="D116" s="235" t="s">
        <v>144</v>
      </c>
      <c r="E116" s="235"/>
      <c r="F116" s="235"/>
      <c r="G116" s="235"/>
      <c r="H116" s="235"/>
      <c r="I116" s="82"/>
      <c r="J116" s="235" t="s">
        <v>145</v>
      </c>
      <c r="K116" s="235"/>
      <c r="L116" s="235"/>
      <c r="M116" s="235"/>
      <c r="N116" s="235"/>
      <c r="O116" s="235"/>
      <c r="P116" s="235"/>
      <c r="Q116" s="235"/>
      <c r="R116" s="235"/>
      <c r="S116" s="235"/>
      <c r="T116" s="235"/>
      <c r="U116" s="235"/>
      <c r="V116" s="235"/>
      <c r="W116" s="235"/>
      <c r="X116" s="235"/>
      <c r="Y116" s="235"/>
      <c r="Z116" s="235"/>
      <c r="AA116" s="235"/>
      <c r="AB116" s="235"/>
      <c r="AC116" s="235"/>
      <c r="AD116" s="235"/>
      <c r="AE116" s="235"/>
      <c r="AF116" s="235"/>
      <c r="AG116" s="250">
        <f>'SO102 - Kanalizácia splaš...'!J30</f>
        <v>0</v>
      </c>
      <c r="AH116" s="249"/>
      <c r="AI116" s="249"/>
      <c r="AJ116" s="249"/>
      <c r="AK116" s="249"/>
      <c r="AL116" s="249"/>
      <c r="AM116" s="249"/>
      <c r="AN116" s="250">
        <f t="shared" si="0"/>
        <v>0</v>
      </c>
      <c r="AO116" s="249"/>
      <c r="AP116" s="249"/>
      <c r="AQ116" s="83" t="s">
        <v>78</v>
      </c>
      <c r="AR116" s="80"/>
      <c r="AS116" s="84">
        <v>0</v>
      </c>
      <c r="AT116" s="85">
        <f t="shared" si="1"/>
        <v>0</v>
      </c>
      <c r="AU116" s="86">
        <f>'SO102 - Kanalizácia splaš...'!P124</f>
        <v>0</v>
      </c>
      <c r="AV116" s="85">
        <f>'SO102 - Kanalizácia splaš...'!J33</f>
        <v>0</v>
      </c>
      <c r="AW116" s="85">
        <f>'SO102 - Kanalizácia splaš...'!J34</f>
        <v>0</v>
      </c>
      <c r="AX116" s="85">
        <f>'SO102 - Kanalizácia splaš...'!J35</f>
        <v>0</v>
      </c>
      <c r="AY116" s="85">
        <f>'SO102 - Kanalizácia splaš...'!J36</f>
        <v>0</v>
      </c>
      <c r="AZ116" s="85">
        <f>'SO102 - Kanalizácia splaš...'!F33</f>
        <v>0</v>
      </c>
      <c r="BA116" s="85">
        <f>'SO102 - Kanalizácia splaš...'!F34</f>
        <v>0</v>
      </c>
      <c r="BB116" s="85">
        <f>'SO102 - Kanalizácia splaš...'!F35</f>
        <v>0</v>
      </c>
      <c r="BC116" s="85">
        <f>'SO102 - Kanalizácia splaš...'!F36</f>
        <v>0</v>
      </c>
      <c r="BD116" s="87">
        <f>'SO102 - Kanalizácia splaš...'!F37</f>
        <v>0</v>
      </c>
      <c r="BT116" s="88" t="s">
        <v>79</v>
      </c>
      <c r="BV116" s="88" t="s">
        <v>74</v>
      </c>
      <c r="BW116" s="88" t="s">
        <v>146</v>
      </c>
      <c r="BX116" s="88" t="s">
        <v>4</v>
      </c>
      <c r="CL116" s="88" t="s">
        <v>1</v>
      </c>
      <c r="CM116" s="88" t="s">
        <v>72</v>
      </c>
    </row>
    <row r="117" spans="1:91" s="7" customFormat="1" ht="16.5" customHeight="1">
      <c r="A117" s="89" t="s">
        <v>81</v>
      </c>
      <c r="B117" s="80"/>
      <c r="C117" s="81"/>
      <c r="D117" s="235" t="s">
        <v>147</v>
      </c>
      <c r="E117" s="235"/>
      <c r="F117" s="235"/>
      <c r="G117" s="235"/>
      <c r="H117" s="235"/>
      <c r="I117" s="82"/>
      <c r="J117" s="235" t="s">
        <v>148</v>
      </c>
      <c r="K117" s="235"/>
      <c r="L117" s="235"/>
      <c r="M117" s="235"/>
      <c r="N117" s="235"/>
      <c r="O117" s="235"/>
      <c r="P117" s="235"/>
      <c r="Q117" s="235"/>
      <c r="R117" s="235"/>
      <c r="S117" s="235"/>
      <c r="T117" s="235"/>
      <c r="U117" s="235"/>
      <c r="V117" s="235"/>
      <c r="W117" s="235"/>
      <c r="X117" s="235"/>
      <c r="Y117" s="235"/>
      <c r="Z117" s="235"/>
      <c r="AA117" s="235"/>
      <c r="AB117" s="235"/>
      <c r="AC117" s="235"/>
      <c r="AD117" s="235"/>
      <c r="AE117" s="235"/>
      <c r="AF117" s="235"/>
      <c r="AG117" s="250">
        <f>'SO103 - Kanalizácia dažďová'!J30</f>
        <v>0</v>
      </c>
      <c r="AH117" s="249"/>
      <c r="AI117" s="249"/>
      <c r="AJ117" s="249"/>
      <c r="AK117" s="249"/>
      <c r="AL117" s="249"/>
      <c r="AM117" s="249"/>
      <c r="AN117" s="250">
        <f t="shared" si="0"/>
        <v>0</v>
      </c>
      <c r="AO117" s="249"/>
      <c r="AP117" s="249"/>
      <c r="AQ117" s="83" t="s">
        <v>78</v>
      </c>
      <c r="AR117" s="80"/>
      <c r="AS117" s="84">
        <v>0</v>
      </c>
      <c r="AT117" s="85">
        <f t="shared" si="1"/>
        <v>0</v>
      </c>
      <c r="AU117" s="86">
        <f>'SO103 - Kanalizácia dažďová'!P124</f>
        <v>0</v>
      </c>
      <c r="AV117" s="85">
        <f>'SO103 - Kanalizácia dažďová'!J33</f>
        <v>0</v>
      </c>
      <c r="AW117" s="85">
        <f>'SO103 - Kanalizácia dažďová'!J34</f>
        <v>0</v>
      </c>
      <c r="AX117" s="85">
        <f>'SO103 - Kanalizácia dažďová'!J35</f>
        <v>0</v>
      </c>
      <c r="AY117" s="85">
        <f>'SO103 - Kanalizácia dažďová'!J36</f>
        <v>0</v>
      </c>
      <c r="AZ117" s="85">
        <f>'SO103 - Kanalizácia dažďová'!F33</f>
        <v>0</v>
      </c>
      <c r="BA117" s="85">
        <f>'SO103 - Kanalizácia dažďová'!F34</f>
        <v>0</v>
      </c>
      <c r="BB117" s="85">
        <f>'SO103 - Kanalizácia dažďová'!F35</f>
        <v>0</v>
      </c>
      <c r="BC117" s="85">
        <f>'SO103 - Kanalizácia dažďová'!F36</f>
        <v>0</v>
      </c>
      <c r="BD117" s="87">
        <f>'SO103 - Kanalizácia dažďová'!F37</f>
        <v>0</v>
      </c>
      <c r="BT117" s="88" t="s">
        <v>79</v>
      </c>
      <c r="BV117" s="88" t="s">
        <v>74</v>
      </c>
      <c r="BW117" s="88" t="s">
        <v>149</v>
      </c>
      <c r="BX117" s="88" t="s">
        <v>4</v>
      </c>
      <c r="CL117" s="88" t="s">
        <v>1</v>
      </c>
      <c r="CM117" s="88" t="s">
        <v>72</v>
      </c>
    </row>
    <row r="118" spans="1:91" s="7" customFormat="1" ht="16.5" customHeight="1">
      <c r="A118" s="89" t="s">
        <v>81</v>
      </c>
      <c r="B118" s="80"/>
      <c r="C118" s="81"/>
      <c r="D118" s="235" t="s">
        <v>150</v>
      </c>
      <c r="E118" s="235"/>
      <c r="F118" s="235"/>
      <c r="G118" s="235"/>
      <c r="H118" s="235"/>
      <c r="I118" s="82"/>
      <c r="J118" s="235" t="s">
        <v>151</v>
      </c>
      <c r="K118" s="235"/>
      <c r="L118" s="235"/>
      <c r="M118" s="235"/>
      <c r="N118" s="235"/>
      <c r="O118" s="235"/>
      <c r="P118" s="235"/>
      <c r="Q118" s="235"/>
      <c r="R118" s="235"/>
      <c r="S118" s="235"/>
      <c r="T118" s="235"/>
      <c r="U118" s="235"/>
      <c r="V118" s="235"/>
      <c r="W118" s="235"/>
      <c r="X118" s="235"/>
      <c r="Y118" s="235"/>
      <c r="Z118" s="235"/>
      <c r="AA118" s="235"/>
      <c r="AB118" s="235"/>
      <c r="AC118" s="235"/>
      <c r="AD118" s="235"/>
      <c r="AE118" s="235"/>
      <c r="AF118" s="235"/>
      <c r="AG118" s="250">
        <f>'SO201 - VN prípojka'!J30</f>
        <v>0</v>
      </c>
      <c r="AH118" s="249"/>
      <c r="AI118" s="249"/>
      <c r="AJ118" s="249"/>
      <c r="AK118" s="249"/>
      <c r="AL118" s="249"/>
      <c r="AM118" s="249"/>
      <c r="AN118" s="250">
        <f t="shared" si="0"/>
        <v>0</v>
      </c>
      <c r="AO118" s="249"/>
      <c r="AP118" s="249"/>
      <c r="AQ118" s="83" t="s">
        <v>78</v>
      </c>
      <c r="AR118" s="80"/>
      <c r="AS118" s="84">
        <v>0</v>
      </c>
      <c r="AT118" s="85">
        <f t="shared" si="1"/>
        <v>0</v>
      </c>
      <c r="AU118" s="86">
        <f>'SO201 - VN prípojka'!P119</f>
        <v>0</v>
      </c>
      <c r="AV118" s="85">
        <f>'SO201 - VN prípojka'!J33</f>
        <v>0</v>
      </c>
      <c r="AW118" s="85">
        <f>'SO201 - VN prípojka'!J34</f>
        <v>0</v>
      </c>
      <c r="AX118" s="85">
        <f>'SO201 - VN prípojka'!J35</f>
        <v>0</v>
      </c>
      <c r="AY118" s="85">
        <f>'SO201 - VN prípojka'!J36</f>
        <v>0</v>
      </c>
      <c r="AZ118" s="85">
        <f>'SO201 - VN prípojka'!F33</f>
        <v>0</v>
      </c>
      <c r="BA118" s="85">
        <f>'SO201 - VN prípojka'!F34</f>
        <v>0</v>
      </c>
      <c r="BB118" s="85">
        <f>'SO201 - VN prípojka'!F35</f>
        <v>0</v>
      </c>
      <c r="BC118" s="85">
        <f>'SO201 - VN prípojka'!F36</f>
        <v>0</v>
      </c>
      <c r="BD118" s="87">
        <f>'SO201 - VN prípojka'!F37</f>
        <v>0</v>
      </c>
      <c r="BT118" s="88" t="s">
        <v>79</v>
      </c>
      <c r="BV118" s="88" t="s">
        <v>74</v>
      </c>
      <c r="BW118" s="88" t="s">
        <v>152</v>
      </c>
      <c r="BX118" s="88" t="s">
        <v>4</v>
      </c>
      <c r="CL118" s="88" t="s">
        <v>1</v>
      </c>
      <c r="CM118" s="88" t="s">
        <v>72</v>
      </c>
    </row>
    <row r="119" spans="1:91" s="7" customFormat="1" ht="16.5" customHeight="1">
      <c r="B119" s="80"/>
      <c r="C119" s="81"/>
      <c r="D119" s="235" t="s">
        <v>153</v>
      </c>
      <c r="E119" s="235"/>
      <c r="F119" s="235"/>
      <c r="G119" s="235"/>
      <c r="H119" s="235"/>
      <c r="I119" s="82"/>
      <c r="J119" s="235" t="s">
        <v>154</v>
      </c>
      <c r="K119" s="235"/>
      <c r="L119" s="235"/>
      <c r="M119" s="235"/>
      <c r="N119" s="235"/>
      <c r="O119" s="235"/>
      <c r="P119" s="235"/>
      <c r="Q119" s="235"/>
      <c r="R119" s="235"/>
      <c r="S119" s="235"/>
      <c r="T119" s="235"/>
      <c r="U119" s="235"/>
      <c r="V119" s="235"/>
      <c r="W119" s="235"/>
      <c r="X119" s="235"/>
      <c r="Y119" s="235"/>
      <c r="Z119" s="235"/>
      <c r="AA119" s="235"/>
      <c r="AB119" s="235"/>
      <c r="AC119" s="235"/>
      <c r="AD119" s="235"/>
      <c r="AE119" s="235"/>
      <c r="AF119" s="235"/>
      <c r="AG119" s="248">
        <f>ROUND(SUM(AG120:AG121),2)</f>
        <v>0</v>
      </c>
      <c r="AH119" s="249"/>
      <c r="AI119" s="249"/>
      <c r="AJ119" s="249"/>
      <c r="AK119" s="249"/>
      <c r="AL119" s="249"/>
      <c r="AM119" s="249"/>
      <c r="AN119" s="250">
        <f t="shared" si="0"/>
        <v>0</v>
      </c>
      <c r="AO119" s="249"/>
      <c r="AP119" s="249"/>
      <c r="AQ119" s="83" t="s">
        <v>78</v>
      </c>
      <c r="AR119" s="80"/>
      <c r="AS119" s="84">
        <f>ROUND(SUM(AS120:AS121),2)</f>
        <v>0</v>
      </c>
      <c r="AT119" s="85">
        <f t="shared" si="1"/>
        <v>0</v>
      </c>
      <c r="AU119" s="86">
        <f>ROUND(SUM(AU120:AU121),5)</f>
        <v>0</v>
      </c>
      <c r="AV119" s="85">
        <f>ROUND(AZ119*L29,2)</f>
        <v>0</v>
      </c>
      <c r="AW119" s="85">
        <f>ROUND(BA119*L30,2)</f>
        <v>0</v>
      </c>
      <c r="AX119" s="85">
        <f>ROUND(BB119*L29,2)</f>
        <v>0</v>
      </c>
      <c r="AY119" s="85">
        <f>ROUND(BC119*L30,2)</f>
        <v>0</v>
      </c>
      <c r="AZ119" s="85">
        <f>ROUND(SUM(AZ120:AZ121),2)</f>
        <v>0</v>
      </c>
      <c r="BA119" s="85">
        <f>ROUND(SUM(BA120:BA121),2)</f>
        <v>0</v>
      </c>
      <c r="BB119" s="85">
        <f>ROUND(SUM(BB120:BB121),2)</f>
        <v>0</v>
      </c>
      <c r="BC119" s="85">
        <f>ROUND(SUM(BC120:BC121),2)</f>
        <v>0</v>
      </c>
      <c r="BD119" s="87">
        <f>ROUND(SUM(BD120:BD121),2)</f>
        <v>0</v>
      </c>
      <c r="BS119" s="88" t="s">
        <v>71</v>
      </c>
      <c r="BT119" s="88" t="s">
        <v>79</v>
      </c>
      <c r="BU119" s="88" t="s">
        <v>73</v>
      </c>
      <c r="BV119" s="88" t="s">
        <v>74</v>
      </c>
      <c r="BW119" s="88" t="s">
        <v>155</v>
      </c>
      <c r="BX119" s="88" t="s">
        <v>4</v>
      </c>
      <c r="CL119" s="88" t="s">
        <v>1</v>
      </c>
      <c r="CM119" s="88" t="s">
        <v>72</v>
      </c>
    </row>
    <row r="120" spans="1:91" s="4" customFormat="1" ht="16.5" customHeight="1">
      <c r="A120" s="89" t="s">
        <v>81</v>
      </c>
      <c r="B120" s="52"/>
      <c r="C120" s="10"/>
      <c r="D120" s="10"/>
      <c r="E120" s="236" t="s">
        <v>156</v>
      </c>
      <c r="F120" s="236"/>
      <c r="G120" s="236"/>
      <c r="H120" s="236"/>
      <c r="I120" s="236"/>
      <c r="J120" s="10"/>
      <c r="K120" s="236" t="s">
        <v>154</v>
      </c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  <c r="AA120" s="236"/>
      <c r="AB120" s="236"/>
      <c r="AC120" s="236"/>
      <c r="AD120" s="236"/>
      <c r="AE120" s="236"/>
      <c r="AF120" s="236"/>
      <c r="AG120" s="251">
        <f>'SO202a - NN prípojka'!J32</f>
        <v>0</v>
      </c>
      <c r="AH120" s="252"/>
      <c r="AI120" s="252"/>
      <c r="AJ120" s="252"/>
      <c r="AK120" s="252"/>
      <c r="AL120" s="252"/>
      <c r="AM120" s="252"/>
      <c r="AN120" s="251">
        <f t="shared" si="0"/>
        <v>0</v>
      </c>
      <c r="AO120" s="252"/>
      <c r="AP120" s="252"/>
      <c r="AQ120" s="90" t="s">
        <v>84</v>
      </c>
      <c r="AR120" s="52"/>
      <c r="AS120" s="91">
        <v>0</v>
      </c>
      <c r="AT120" s="92">
        <f t="shared" si="1"/>
        <v>0</v>
      </c>
      <c r="AU120" s="93">
        <f>'SO202a - NN prípojka'!P126</f>
        <v>0</v>
      </c>
      <c r="AV120" s="92">
        <f>'SO202a - NN prípojka'!J35</f>
        <v>0</v>
      </c>
      <c r="AW120" s="92">
        <f>'SO202a - NN prípojka'!J36</f>
        <v>0</v>
      </c>
      <c r="AX120" s="92">
        <f>'SO202a - NN prípojka'!J37</f>
        <v>0</v>
      </c>
      <c r="AY120" s="92">
        <f>'SO202a - NN prípojka'!J38</f>
        <v>0</v>
      </c>
      <c r="AZ120" s="92">
        <f>'SO202a - NN prípojka'!F35</f>
        <v>0</v>
      </c>
      <c r="BA120" s="92">
        <f>'SO202a - NN prípojka'!F36</f>
        <v>0</v>
      </c>
      <c r="BB120" s="92">
        <f>'SO202a - NN prípojka'!F37</f>
        <v>0</v>
      </c>
      <c r="BC120" s="92">
        <f>'SO202a - NN prípojka'!F38</f>
        <v>0</v>
      </c>
      <c r="BD120" s="94">
        <f>'SO202a - NN prípojka'!F39</f>
        <v>0</v>
      </c>
      <c r="BT120" s="23" t="s">
        <v>85</v>
      </c>
      <c r="BV120" s="23" t="s">
        <v>74</v>
      </c>
      <c r="BW120" s="23" t="s">
        <v>157</v>
      </c>
      <c r="BX120" s="23" t="s">
        <v>155</v>
      </c>
      <c r="CL120" s="23" t="s">
        <v>1</v>
      </c>
    </row>
    <row r="121" spans="1:91" s="4" customFormat="1" ht="16.5" customHeight="1">
      <c r="A121" s="89" t="s">
        <v>81</v>
      </c>
      <c r="B121" s="52"/>
      <c r="C121" s="10"/>
      <c r="D121" s="10"/>
      <c r="E121" s="236" t="s">
        <v>158</v>
      </c>
      <c r="F121" s="236"/>
      <c r="G121" s="236"/>
      <c r="H121" s="236"/>
      <c r="I121" s="236"/>
      <c r="J121" s="10"/>
      <c r="K121" s="236" t="s">
        <v>159</v>
      </c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  <c r="AA121" s="236"/>
      <c r="AB121" s="236"/>
      <c r="AC121" s="236"/>
      <c r="AD121" s="236"/>
      <c r="AE121" s="236"/>
      <c r="AF121" s="236"/>
      <c r="AG121" s="251">
        <f>'SO202b - Napojenie pôvodn...'!J32</f>
        <v>0</v>
      </c>
      <c r="AH121" s="252"/>
      <c r="AI121" s="252"/>
      <c r="AJ121" s="252"/>
      <c r="AK121" s="252"/>
      <c r="AL121" s="252"/>
      <c r="AM121" s="252"/>
      <c r="AN121" s="251">
        <f t="shared" si="0"/>
        <v>0</v>
      </c>
      <c r="AO121" s="252"/>
      <c r="AP121" s="252"/>
      <c r="AQ121" s="90" t="s">
        <v>84</v>
      </c>
      <c r="AR121" s="52"/>
      <c r="AS121" s="91">
        <v>0</v>
      </c>
      <c r="AT121" s="92">
        <f t="shared" si="1"/>
        <v>0</v>
      </c>
      <c r="AU121" s="93">
        <f>'SO202b - Napojenie pôvodn...'!P126</f>
        <v>0</v>
      </c>
      <c r="AV121" s="92">
        <f>'SO202b - Napojenie pôvodn...'!J35</f>
        <v>0</v>
      </c>
      <c r="AW121" s="92">
        <f>'SO202b - Napojenie pôvodn...'!J36</f>
        <v>0</v>
      </c>
      <c r="AX121" s="92">
        <f>'SO202b - Napojenie pôvodn...'!J37</f>
        <v>0</v>
      </c>
      <c r="AY121" s="92">
        <f>'SO202b - Napojenie pôvodn...'!J38</f>
        <v>0</v>
      </c>
      <c r="AZ121" s="92">
        <f>'SO202b - Napojenie pôvodn...'!F35</f>
        <v>0</v>
      </c>
      <c r="BA121" s="92">
        <f>'SO202b - Napojenie pôvodn...'!F36</f>
        <v>0</v>
      </c>
      <c r="BB121" s="92">
        <f>'SO202b - Napojenie pôvodn...'!F37</f>
        <v>0</v>
      </c>
      <c r="BC121" s="92">
        <f>'SO202b - Napojenie pôvodn...'!F38</f>
        <v>0</v>
      </c>
      <c r="BD121" s="94">
        <f>'SO202b - Napojenie pôvodn...'!F39</f>
        <v>0</v>
      </c>
      <c r="BT121" s="23" t="s">
        <v>85</v>
      </c>
      <c r="BV121" s="23" t="s">
        <v>74</v>
      </c>
      <c r="BW121" s="23" t="s">
        <v>160</v>
      </c>
      <c r="BX121" s="23" t="s">
        <v>155</v>
      </c>
      <c r="CL121" s="23" t="s">
        <v>1</v>
      </c>
    </row>
    <row r="122" spans="1:91" s="7" customFormat="1" ht="16.5" customHeight="1">
      <c r="A122" s="89" t="s">
        <v>81</v>
      </c>
      <c r="B122" s="80"/>
      <c r="C122" s="81"/>
      <c r="D122" s="235" t="s">
        <v>161</v>
      </c>
      <c r="E122" s="235"/>
      <c r="F122" s="235"/>
      <c r="G122" s="235"/>
      <c r="H122" s="235"/>
      <c r="I122" s="82"/>
      <c r="J122" s="235" t="s">
        <v>162</v>
      </c>
      <c r="K122" s="235"/>
      <c r="L122" s="235"/>
      <c r="M122" s="235"/>
      <c r="N122" s="235"/>
      <c r="O122" s="235"/>
      <c r="P122" s="235"/>
      <c r="Q122" s="235"/>
      <c r="R122" s="235"/>
      <c r="S122" s="235"/>
      <c r="T122" s="235"/>
      <c r="U122" s="235"/>
      <c r="V122" s="235"/>
      <c r="W122" s="235"/>
      <c r="X122" s="235"/>
      <c r="Y122" s="235"/>
      <c r="Z122" s="235"/>
      <c r="AA122" s="235"/>
      <c r="AB122" s="235"/>
      <c r="AC122" s="235"/>
      <c r="AD122" s="235"/>
      <c r="AE122" s="235"/>
      <c r="AF122" s="235"/>
      <c r="AG122" s="250">
        <f>'SO203 - Trafostanica'!J30</f>
        <v>0</v>
      </c>
      <c r="AH122" s="249"/>
      <c r="AI122" s="249"/>
      <c r="AJ122" s="249"/>
      <c r="AK122" s="249"/>
      <c r="AL122" s="249"/>
      <c r="AM122" s="249"/>
      <c r="AN122" s="250">
        <f t="shared" si="0"/>
        <v>0</v>
      </c>
      <c r="AO122" s="249"/>
      <c r="AP122" s="249"/>
      <c r="AQ122" s="83" t="s">
        <v>78</v>
      </c>
      <c r="AR122" s="80"/>
      <c r="AS122" s="84">
        <v>0</v>
      </c>
      <c r="AT122" s="85">
        <f t="shared" si="1"/>
        <v>0</v>
      </c>
      <c r="AU122" s="86">
        <f>'SO203 - Trafostanica'!P119</f>
        <v>0</v>
      </c>
      <c r="AV122" s="85">
        <f>'SO203 - Trafostanica'!J33</f>
        <v>0</v>
      </c>
      <c r="AW122" s="85">
        <f>'SO203 - Trafostanica'!J34</f>
        <v>0</v>
      </c>
      <c r="AX122" s="85">
        <f>'SO203 - Trafostanica'!J35</f>
        <v>0</v>
      </c>
      <c r="AY122" s="85">
        <f>'SO203 - Trafostanica'!J36</f>
        <v>0</v>
      </c>
      <c r="AZ122" s="85">
        <f>'SO203 - Trafostanica'!F33</f>
        <v>0</v>
      </c>
      <c r="BA122" s="85">
        <f>'SO203 - Trafostanica'!F34</f>
        <v>0</v>
      </c>
      <c r="BB122" s="85">
        <f>'SO203 - Trafostanica'!F35</f>
        <v>0</v>
      </c>
      <c r="BC122" s="85">
        <f>'SO203 - Trafostanica'!F36</f>
        <v>0</v>
      </c>
      <c r="BD122" s="87">
        <f>'SO203 - Trafostanica'!F37</f>
        <v>0</v>
      </c>
      <c r="BT122" s="88" t="s">
        <v>79</v>
      </c>
      <c r="BV122" s="88" t="s">
        <v>74</v>
      </c>
      <c r="BW122" s="88" t="s">
        <v>163</v>
      </c>
      <c r="BX122" s="88" t="s">
        <v>4</v>
      </c>
      <c r="CL122" s="88" t="s">
        <v>1</v>
      </c>
      <c r="CM122" s="88" t="s">
        <v>72</v>
      </c>
    </row>
    <row r="123" spans="1:91" s="7" customFormat="1" ht="16.5" customHeight="1">
      <c r="A123" s="89" t="s">
        <v>81</v>
      </c>
      <c r="B123" s="80"/>
      <c r="C123" s="81"/>
      <c r="D123" s="235" t="s">
        <v>164</v>
      </c>
      <c r="E123" s="235"/>
      <c r="F123" s="235"/>
      <c r="G123" s="235"/>
      <c r="H123" s="235"/>
      <c r="I123" s="82"/>
      <c r="J123" s="235" t="s">
        <v>165</v>
      </c>
      <c r="K123" s="235"/>
      <c r="L123" s="235"/>
      <c r="M123" s="235"/>
      <c r="N123" s="235"/>
      <c r="O123" s="235"/>
      <c r="P123" s="235"/>
      <c r="Q123" s="235"/>
      <c r="R123" s="235"/>
      <c r="S123" s="235"/>
      <c r="T123" s="235"/>
      <c r="U123" s="235"/>
      <c r="V123" s="235"/>
      <c r="W123" s="235"/>
      <c r="X123" s="235"/>
      <c r="Y123" s="235"/>
      <c r="Z123" s="235"/>
      <c r="AA123" s="235"/>
      <c r="AB123" s="235"/>
      <c r="AC123" s="235"/>
      <c r="AD123" s="235"/>
      <c r="AE123" s="235"/>
      <c r="AF123" s="235"/>
      <c r="AG123" s="250">
        <f>'REZ - Rozpočtová rezerva 8%'!J30</f>
        <v>0</v>
      </c>
      <c r="AH123" s="249"/>
      <c r="AI123" s="249"/>
      <c r="AJ123" s="249"/>
      <c r="AK123" s="249"/>
      <c r="AL123" s="249"/>
      <c r="AM123" s="249"/>
      <c r="AN123" s="250">
        <f t="shared" si="0"/>
        <v>0</v>
      </c>
      <c r="AO123" s="249"/>
      <c r="AP123" s="249"/>
      <c r="AQ123" s="83" t="s">
        <v>78</v>
      </c>
      <c r="AR123" s="80"/>
      <c r="AS123" s="95">
        <v>0</v>
      </c>
      <c r="AT123" s="96">
        <f t="shared" si="1"/>
        <v>0</v>
      </c>
      <c r="AU123" s="97">
        <f>'REZ - Rozpočtová rezerva 8%'!P119</f>
        <v>0</v>
      </c>
      <c r="AV123" s="96">
        <f>'REZ - Rozpočtová rezerva 8%'!J33</f>
        <v>0</v>
      </c>
      <c r="AW123" s="96">
        <f>'REZ - Rozpočtová rezerva 8%'!J34</f>
        <v>0</v>
      </c>
      <c r="AX123" s="96">
        <f>'REZ - Rozpočtová rezerva 8%'!J35</f>
        <v>0</v>
      </c>
      <c r="AY123" s="96">
        <f>'REZ - Rozpočtová rezerva 8%'!J36</f>
        <v>0</v>
      </c>
      <c r="AZ123" s="96">
        <f>'REZ - Rozpočtová rezerva 8%'!F33</f>
        <v>0</v>
      </c>
      <c r="BA123" s="96">
        <f>'REZ - Rozpočtová rezerva 8%'!F34</f>
        <v>0</v>
      </c>
      <c r="BB123" s="96">
        <f>'REZ - Rozpočtová rezerva 8%'!F35</f>
        <v>0</v>
      </c>
      <c r="BC123" s="96">
        <f>'REZ - Rozpočtová rezerva 8%'!F36</f>
        <v>0</v>
      </c>
      <c r="BD123" s="98">
        <f>'REZ - Rozpočtová rezerva 8%'!F37</f>
        <v>0</v>
      </c>
      <c r="BT123" s="88" t="s">
        <v>79</v>
      </c>
      <c r="BV123" s="88" t="s">
        <v>74</v>
      </c>
      <c r="BW123" s="88" t="s">
        <v>166</v>
      </c>
      <c r="BX123" s="88" t="s">
        <v>4</v>
      </c>
      <c r="CL123" s="88" t="s">
        <v>1</v>
      </c>
      <c r="CM123" s="88" t="s">
        <v>72</v>
      </c>
    </row>
    <row r="124" spans="1:91" s="2" customFormat="1" ht="30" customHeight="1">
      <c r="A124" s="30"/>
      <c r="B124" s="31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1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</row>
    <row r="125" spans="1:91" s="2" customFormat="1" ht="6.95" customHeight="1">
      <c r="A125" s="30"/>
      <c r="B125" s="48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31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</row>
  </sheetData>
  <sheetProtection algorithmName="SHA-512" hashValue="ScpBkUyeKSChYxBX8UIJdoS6HzTB1vdxKtRyg+Yt/2KI7KdIOGa2cvwYrWHR12BXQbmW1hTOYLfk5OL+kEbl+g==" saltValue="Nhan2O1HkDJcC+D8LSYSFA==" spinCount="100000" sheet="1" objects="1" scenarios="1"/>
  <mergeCells count="154">
    <mergeCell ref="K104:AF104"/>
    <mergeCell ref="E104:I104"/>
    <mergeCell ref="E105:I105"/>
    <mergeCell ref="K105:AF105"/>
    <mergeCell ref="E106:I106"/>
    <mergeCell ref="K106:AF106"/>
    <mergeCell ref="K107:AF107"/>
    <mergeCell ref="E107:I107"/>
    <mergeCell ref="K108:AF108"/>
    <mergeCell ref="E108:I108"/>
    <mergeCell ref="K109:AF109"/>
    <mergeCell ref="E109:I109"/>
    <mergeCell ref="K110:AF110"/>
    <mergeCell ref="E110:I110"/>
    <mergeCell ref="E111:I111"/>
    <mergeCell ref="K111:AF111"/>
    <mergeCell ref="E112:I112"/>
    <mergeCell ref="K112:AF112"/>
    <mergeCell ref="E113:I113"/>
    <mergeCell ref="K113:AF113"/>
    <mergeCell ref="E114:I114"/>
    <mergeCell ref="K114:AF114"/>
    <mergeCell ref="D115:H115"/>
    <mergeCell ref="J115:AF115"/>
    <mergeCell ref="D116:H116"/>
    <mergeCell ref="J116:AF116"/>
    <mergeCell ref="D117:H117"/>
    <mergeCell ref="J117:AF117"/>
    <mergeCell ref="J118:AF118"/>
    <mergeCell ref="D118:H118"/>
    <mergeCell ref="D119:H119"/>
    <mergeCell ref="J119:AF119"/>
    <mergeCell ref="E120:I120"/>
    <mergeCell ref="K120:AF120"/>
    <mergeCell ref="E121:I121"/>
    <mergeCell ref="K121:AF121"/>
    <mergeCell ref="D122:H122"/>
    <mergeCell ref="J122:AF122"/>
    <mergeCell ref="D123:H123"/>
    <mergeCell ref="J123:AF123"/>
    <mergeCell ref="AN101:AP101"/>
    <mergeCell ref="AG101:AM101"/>
    <mergeCell ref="AN102:AP102"/>
    <mergeCell ref="AG102:AM102"/>
    <mergeCell ref="AN103:AP103"/>
    <mergeCell ref="AG103:AM103"/>
    <mergeCell ref="AN104:AP104"/>
    <mergeCell ref="AG104:AM104"/>
    <mergeCell ref="AN105:AP105"/>
    <mergeCell ref="AG105:AM105"/>
    <mergeCell ref="AN106:AP106"/>
    <mergeCell ref="AG106:AM106"/>
    <mergeCell ref="AG107:AM107"/>
    <mergeCell ref="AN107:AP107"/>
    <mergeCell ref="AN108:AP108"/>
    <mergeCell ref="AG108:AM108"/>
    <mergeCell ref="AN109:AP109"/>
    <mergeCell ref="AG109:AM109"/>
    <mergeCell ref="AG110:AM110"/>
    <mergeCell ref="AN110:AP110"/>
    <mergeCell ref="AG119:AM119"/>
    <mergeCell ref="AN120:AP120"/>
    <mergeCell ref="AG120:AM120"/>
    <mergeCell ref="AG111:AM111"/>
    <mergeCell ref="AN111:AP111"/>
    <mergeCell ref="AG112:AM112"/>
    <mergeCell ref="AN112:AP112"/>
    <mergeCell ref="AG113:AM113"/>
    <mergeCell ref="AN113:AP113"/>
    <mergeCell ref="AN114:AP114"/>
    <mergeCell ref="AG114:AM114"/>
    <mergeCell ref="AG115:AM115"/>
    <mergeCell ref="AN115:AP115"/>
    <mergeCell ref="C92:G92"/>
    <mergeCell ref="J95:AF95"/>
    <mergeCell ref="D95:H95"/>
    <mergeCell ref="K96:AF96"/>
    <mergeCell ref="E96:I96"/>
    <mergeCell ref="K97:AF97"/>
    <mergeCell ref="E97:I97"/>
    <mergeCell ref="K98:AF98"/>
    <mergeCell ref="E98:I98"/>
    <mergeCell ref="AG94:AM94"/>
    <mergeCell ref="AN94:AP94"/>
    <mergeCell ref="AN121:AP121"/>
    <mergeCell ref="AG121:AM121"/>
    <mergeCell ref="AN122:AP122"/>
    <mergeCell ref="AG122:AM122"/>
    <mergeCell ref="AN123:AP123"/>
    <mergeCell ref="AG123:AM123"/>
    <mergeCell ref="L85:AO85"/>
    <mergeCell ref="I92:AF92"/>
    <mergeCell ref="K99:AF99"/>
    <mergeCell ref="E99:I99"/>
    <mergeCell ref="K100:AF100"/>
    <mergeCell ref="E100:I100"/>
    <mergeCell ref="K101:AF101"/>
    <mergeCell ref="E101:I101"/>
    <mergeCell ref="J102:AF102"/>
    <mergeCell ref="AN116:AP116"/>
    <mergeCell ref="AG116:AM116"/>
    <mergeCell ref="AN117:AP117"/>
    <mergeCell ref="AG117:AM117"/>
    <mergeCell ref="AN118:AP118"/>
    <mergeCell ref="AG118:AM118"/>
    <mergeCell ref="AN119:AP119"/>
    <mergeCell ref="L33:P33"/>
    <mergeCell ref="AK33:AO33"/>
    <mergeCell ref="W33:AE33"/>
    <mergeCell ref="D102:H102"/>
    <mergeCell ref="E103:I103"/>
    <mergeCell ref="K103:AF103"/>
    <mergeCell ref="AM87:AN87"/>
    <mergeCell ref="AM89:AP89"/>
    <mergeCell ref="AS89:AT91"/>
    <mergeCell ref="AM90:AP90"/>
    <mergeCell ref="AN92:AP92"/>
    <mergeCell ref="AG92:AM92"/>
    <mergeCell ref="AG95:AM95"/>
    <mergeCell ref="AN95:AP95"/>
    <mergeCell ref="AG96:AM96"/>
    <mergeCell ref="AN96:AP96"/>
    <mergeCell ref="AG97:AM97"/>
    <mergeCell ref="AN97:AP97"/>
    <mergeCell ref="AG98:AM98"/>
    <mergeCell ref="AN98:AP98"/>
    <mergeCell ref="AG99:AM99"/>
    <mergeCell ref="AN99:AP99"/>
    <mergeCell ref="AG100:AM100"/>
    <mergeCell ref="AN100:AP100"/>
    <mergeCell ref="AK35:AO35"/>
    <mergeCell ref="X35:AB35"/>
    <mergeCell ref="AR2:BE2"/>
    <mergeCell ref="BE5:BE34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</mergeCells>
  <hyperlinks>
    <hyperlink ref="A96" location="'SO00.1 - Búracie práce - ASR'!C2" display="/"/>
    <hyperlink ref="A97" location="'SO00.a - Búracie práce - UK'!C2" display="/"/>
    <hyperlink ref="A98" location="'SO00.b - Demontáž ELI a o...'!C2" display="/"/>
    <hyperlink ref="A99" location="'SO00.c - Demontáž bleskozvod'!C2" display="/"/>
    <hyperlink ref="A100" location="'SO00.d - Demontáž SLP'!C2" display="/"/>
    <hyperlink ref="A101" location="'SO00.e - Búracie práce ZTI'!C2" display="/"/>
    <hyperlink ref="A103" location="'SO22 _SO34 - Inštitút vzd...'!C2" display="/"/>
    <hyperlink ref="A104" location="'SO22_SO34a - Inštitút vzd...'!C2" display="/"/>
    <hyperlink ref="A105" location="'SO22_SO34b - Inštitút vzd...'!C2" display="/"/>
    <hyperlink ref="A106" location="'SO22_SO34c - Inštitút vzd...'!C2" display="/"/>
    <hyperlink ref="A107" location="'SO22_SO34d - Inštitút vzd...'!C2" display="/"/>
    <hyperlink ref="A108" location="'SO22_SO34e - Inštitút vzd...'!C2" display="/"/>
    <hyperlink ref="A109" location="'SO22_SO34f - Inštitút vzd...'!C2" display="/"/>
    <hyperlink ref="A110" location="'SO22_SO34g - Inštitút vzd...'!C2" display="/"/>
    <hyperlink ref="A111" location="'SO22_SO34h - Inštitút vzd...'!C2" display="/"/>
    <hyperlink ref="A112" location="'SO22_SO34i - Inštitút vzd...'!C2" display="/"/>
    <hyperlink ref="A113" location="'SO22_SO34j - Inštitút vzd...'!C2" display="/"/>
    <hyperlink ref="A114" location="'SO22_SO34k - Inštitút vzd...'!C2" display="/"/>
    <hyperlink ref="A115" location="'SO101 - Vonkajší vodovod'!C2" display="/"/>
    <hyperlink ref="A116" location="'SO102 - Kanalizácia splaš...'!C2" display="/"/>
    <hyperlink ref="A117" location="'SO103 - Kanalizácia dažďová'!C2" display="/"/>
    <hyperlink ref="A118" location="'SO201 - VN prípojka'!C2" display="/"/>
    <hyperlink ref="A120" location="'SO202a - NN prípojka'!C2" display="/"/>
    <hyperlink ref="A121" location="'SO202b - Napojenie pôvodn...'!C2" display="/"/>
    <hyperlink ref="A122" location="'SO203 - Trafostanica'!C2" display="/"/>
    <hyperlink ref="A123" location="'REZ - Rozpočtová rezerva 8%'!C2" display="/"/>
  </hyperlinks>
  <pageMargins left="0.39374999999999999" right="0.39374999999999999" top="0.39374999999999999" bottom="0.39374999999999999" header="0" footer="0"/>
  <pageSetup paperSize="9" fitToHeight="100" orientation="portrait" blackAndWhite="1" r:id="rId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830"/>
  <sheetViews>
    <sheetView showGridLines="0" topLeftCell="A810" workbookViewId="0">
      <selection activeCell="J823" sqref="J823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6" t="s">
        <v>5</v>
      </c>
      <c r="M2" s="217"/>
      <c r="N2" s="217"/>
      <c r="O2" s="217"/>
      <c r="P2" s="217"/>
      <c r="Q2" s="217"/>
      <c r="R2" s="217"/>
      <c r="S2" s="217"/>
      <c r="T2" s="217"/>
      <c r="U2" s="217"/>
      <c r="V2" s="217"/>
      <c r="AT2" s="15" t="s">
        <v>113</v>
      </c>
    </row>
    <row r="3" spans="1:46" s="1" customFormat="1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8"/>
      <c r="AT3" s="15" t="s">
        <v>72</v>
      </c>
    </row>
    <row r="4" spans="1:46" s="1" customFormat="1" ht="24.95" customHeight="1">
      <c r="B4" s="18"/>
      <c r="D4" s="19" t="s">
        <v>167</v>
      </c>
      <c r="L4" s="18"/>
      <c r="M4" s="99" t="s">
        <v>9</v>
      </c>
      <c r="AT4" s="15" t="s">
        <v>3</v>
      </c>
    </row>
    <row r="5" spans="1:46" s="1" customFormat="1" ht="6.95" customHeight="1">
      <c r="B5" s="18"/>
      <c r="L5" s="18"/>
    </row>
    <row r="6" spans="1:46" s="1" customFormat="1" ht="12" customHeight="1">
      <c r="B6" s="18"/>
      <c r="D6" s="25" t="s">
        <v>14</v>
      </c>
      <c r="L6" s="18"/>
    </row>
    <row r="7" spans="1:46" s="1" customFormat="1" ht="16.5" customHeight="1">
      <c r="B7" s="18"/>
      <c r="E7" s="259" t="str">
        <f>'Rekapitulácia stavby'!K6</f>
        <v>Rekonštrukcia SO34 ÚAO a SO22 sociálna časť ÚAO</v>
      </c>
      <c r="F7" s="260"/>
      <c r="G7" s="260"/>
      <c r="H7" s="260"/>
      <c r="L7" s="18"/>
    </row>
    <row r="8" spans="1:46" s="1" customFormat="1" ht="12" customHeight="1">
      <c r="B8" s="18"/>
      <c r="D8" s="25" t="s">
        <v>168</v>
      </c>
      <c r="L8" s="18"/>
    </row>
    <row r="9" spans="1:46" s="2" customFormat="1" ht="16.5" customHeight="1">
      <c r="A9" s="30"/>
      <c r="B9" s="31"/>
      <c r="C9" s="30"/>
      <c r="D9" s="30"/>
      <c r="E9" s="259" t="s">
        <v>1000</v>
      </c>
      <c r="F9" s="258"/>
      <c r="G9" s="258"/>
      <c r="H9" s="258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>
      <c r="A10" s="30"/>
      <c r="B10" s="31"/>
      <c r="C10" s="30"/>
      <c r="D10" s="25" t="s">
        <v>170</v>
      </c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30" customHeight="1">
      <c r="A11" s="30"/>
      <c r="B11" s="31"/>
      <c r="C11" s="30"/>
      <c r="D11" s="30"/>
      <c r="E11" s="255" t="s">
        <v>4530</v>
      </c>
      <c r="F11" s="258"/>
      <c r="G11" s="258"/>
      <c r="H11" s="258"/>
      <c r="I11" s="30"/>
      <c r="J11" s="30"/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>
      <c r="A13" s="30"/>
      <c r="B13" s="31"/>
      <c r="C13" s="30"/>
      <c r="D13" s="25" t="s">
        <v>16</v>
      </c>
      <c r="E13" s="30"/>
      <c r="F13" s="23" t="s">
        <v>1</v>
      </c>
      <c r="G13" s="30"/>
      <c r="H13" s="30"/>
      <c r="I13" s="25" t="s">
        <v>17</v>
      </c>
      <c r="J13" s="23" t="s">
        <v>1</v>
      </c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5" t="s">
        <v>18</v>
      </c>
      <c r="E14" s="30"/>
      <c r="F14" s="23" t="s">
        <v>19</v>
      </c>
      <c r="G14" s="30"/>
      <c r="H14" s="30"/>
      <c r="I14" s="25" t="s">
        <v>20</v>
      </c>
      <c r="J14" s="56" t="str">
        <f>'Rekapitulácia stavby'!AN8</f>
        <v>16. 11. 2023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>
      <c r="A16" s="30"/>
      <c r="B16" s="31"/>
      <c r="C16" s="30"/>
      <c r="D16" s="25" t="s">
        <v>22</v>
      </c>
      <c r="E16" s="30"/>
      <c r="F16" s="30"/>
      <c r="G16" s="30"/>
      <c r="H16" s="30"/>
      <c r="I16" s="25" t="s">
        <v>23</v>
      </c>
      <c r="J16" s="23" t="s">
        <v>1</v>
      </c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>
      <c r="A17" s="30"/>
      <c r="B17" s="31"/>
      <c r="C17" s="30"/>
      <c r="D17" s="30"/>
      <c r="E17" s="23" t="s">
        <v>19</v>
      </c>
      <c r="F17" s="30"/>
      <c r="G17" s="30"/>
      <c r="H17" s="30"/>
      <c r="I17" s="25" t="s">
        <v>24</v>
      </c>
      <c r="J17" s="23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>
      <c r="A19" s="30"/>
      <c r="B19" s="31"/>
      <c r="C19" s="30"/>
      <c r="D19" s="25" t="s">
        <v>25</v>
      </c>
      <c r="E19" s="30"/>
      <c r="F19" s="30"/>
      <c r="G19" s="30"/>
      <c r="H19" s="30"/>
      <c r="I19" s="25" t="s">
        <v>23</v>
      </c>
      <c r="J19" s="26" t="str">
        <f>'Rekapitulácia stavby'!AN13</f>
        <v>Vyplň údaj</v>
      </c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>
      <c r="A20" s="30"/>
      <c r="B20" s="31"/>
      <c r="C20" s="30"/>
      <c r="D20" s="30"/>
      <c r="E20" s="261" t="str">
        <f>'Rekapitulácia stavby'!E14</f>
        <v>Vyplň údaj</v>
      </c>
      <c r="F20" s="221"/>
      <c r="G20" s="221"/>
      <c r="H20" s="221"/>
      <c r="I20" s="25" t="s">
        <v>24</v>
      </c>
      <c r="J20" s="26" t="str">
        <f>'Rekapitulácia stavby'!AN14</f>
        <v>Vyplň údaj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>
      <c r="A22" s="30"/>
      <c r="B22" s="31"/>
      <c r="C22" s="30"/>
      <c r="D22" s="25" t="s">
        <v>27</v>
      </c>
      <c r="E22" s="30"/>
      <c r="F22" s="30"/>
      <c r="G22" s="30"/>
      <c r="H22" s="30"/>
      <c r="I22" s="25" t="s">
        <v>23</v>
      </c>
      <c r="J22" s="23" t="str">
        <f>IF('Rekapitulácia stavby'!AN16="","",'Rekapitulácia stavby'!AN16)</f>
        <v/>
      </c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>
      <c r="A23" s="30"/>
      <c r="B23" s="31"/>
      <c r="C23" s="30"/>
      <c r="D23" s="30"/>
      <c r="E23" s="23" t="str">
        <f>IF('Rekapitulácia stavby'!E17="","",'Rekapitulácia stavby'!E17)</f>
        <v xml:space="preserve"> </v>
      </c>
      <c r="F23" s="30"/>
      <c r="G23" s="30"/>
      <c r="H23" s="30"/>
      <c r="I23" s="25" t="s">
        <v>24</v>
      </c>
      <c r="J23" s="23" t="str">
        <f>IF('Rekapitulácia stavby'!AN17="","",'Rekapitulácia stavby'!AN17)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>
      <c r="A25" s="30"/>
      <c r="B25" s="31"/>
      <c r="C25" s="30"/>
      <c r="D25" s="25" t="s">
        <v>30</v>
      </c>
      <c r="E25" s="30"/>
      <c r="F25" s="30"/>
      <c r="G25" s="30"/>
      <c r="H25" s="30"/>
      <c r="I25" s="25" t="s">
        <v>23</v>
      </c>
      <c r="J25" s="23" t="str">
        <f>IF('Rekapitulácia stavby'!AN19="","",'Rekapitulácia stavby'!AN19)</f>
        <v/>
      </c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>
      <c r="A26" s="30"/>
      <c r="B26" s="31"/>
      <c r="C26" s="30"/>
      <c r="D26" s="30"/>
      <c r="E26" s="23" t="str">
        <f>IF('Rekapitulácia stavby'!E20="","",'Rekapitulácia stavby'!E20)</f>
        <v xml:space="preserve"> </v>
      </c>
      <c r="F26" s="30"/>
      <c r="G26" s="30"/>
      <c r="H26" s="30"/>
      <c r="I26" s="25" t="s">
        <v>24</v>
      </c>
      <c r="J26" s="23" t="str">
        <f>IF('Rekapitulácia stavby'!AN20="","",'Rekapitulácia stavby'!AN20)</f>
        <v/>
      </c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3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>
      <c r="A28" s="30"/>
      <c r="B28" s="31"/>
      <c r="C28" s="30"/>
      <c r="D28" s="25" t="s">
        <v>31</v>
      </c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>
      <c r="A29" s="100"/>
      <c r="B29" s="101"/>
      <c r="C29" s="100"/>
      <c r="D29" s="100"/>
      <c r="E29" s="225" t="s">
        <v>1</v>
      </c>
      <c r="F29" s="225"/>
      <c r="G29" s="225"/>
      <c r="H29" s="225"/>
      <c r="I29" s="100"/>
      <c r="J29" s="100"/>
      <c r="K29" s="100"/>
      <c r="L29" s="102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</row>
    <row r="30" spans="1:31" s="2" customFormat="1" ht="6.95" customHeight="1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>
      <c r="A32" s="30"/>
      <c r="B32" s="31"/>
      <c r="C32" s="30"/>
      <c r="D32" s="103" t="s">
        <v>32</v>
      </c>
      <c r="E32" s="30"/>
      <c r="F32" s="30"/>
      <c r="G32" s="30"/>
      <c r="H32" s="30"/>
      <c r="I32" s="30"/>
      <c r="J32" s="72">
        <f>ROUND(J152, 2)</f>
        <v>0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>
      <c r="A33" s="30"/>
      <c r="B33" s="31"/>
      <c r="C33" s="30"/>
      <c r="D33" s="67"/>
      <c r="E33" s="67"/>
      <c r="F33" s="67"/>
      <c r="G33" s="67"/>
      <c r="H33" s="67"/>
      <c r="I33" s="67"/>
      <c r="J33" s="67"/>
      <c r="K33" s="67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0"/>
      <c r="F34" s="34" t="s">
        <v>34</v>
      </c>
      <c r="G34" s="30"/>
      <c r="H34" s="30"/>
      <c r="I34" s="34" t="s">
        <v>33</v>
      </c>
      <c r="J34" s="34" t="s">
        <v>35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>
      <c r="A35" s="30"/>
      <c r="B35" s="31"/>
      <c r="C35" s="30"/>
      <c r="D35" s="104" t="s">
        <v>36</v>
      </c>
      <c r="E35" s="36" t="s">
        <v>37</v>
      </c>
      <c r="F35" s="105">
        <f>ROUND((ROUND((SUM(BE152:BE823)),  2) + SUM(BE825:BE829)), 2)</f>
        <v>0</v>
      </c>
      <c r="G35" s="106"/>
      <c r="H35" s="106"/>
      <c r="I35" s="107">
        <v>0.2</v>
      </c>
      <c r="J35" s="105">
        <f>ROUND((ROUND(((SUM(BE152:BE823))*I35),  2) + (SUM(BE825:BE829)*I35)), 2)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>
      <c r="A36" s="30"/>
      <c r="B36" s="31"/>
      <c r="C36" s="30"/>
      <c r="D36" s="30"/>
      <c r="E36" s="36" t="s">
        <v>38</v>
      </c>
      <c r="F36" s="105">
        <f>ROUND((ROUND((SUM(BF152:BF823)),  2) + SUM(BF825:BF829)), 2)</f>
        <v>0</v>
      </c>
      <c r="G36" s="106"/>
      <c r="H36" s="106"/>
      <c r="I36" s="107">
        <v>0.2</v>
      </c>
      <c r="J36" s="105">
        <f>ROUND((ROUND(((SUM(BF152:BF823))*I36),  2) + (SUM(BF825:BF829)*I36)), 2)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5" t="s">
        <v>39</v>
      </c>
      <c r="F37" s="108">
        <f>ROUND((ROUND((SUM(BG152:BG823)),  2) + SUM(BG825:BG829)), 2)</f>
        <v>0</v>
      </c>
      <c r="G37" s="30"/>
      <c r="H37" s="30"/>
      <c r="I37" s="109">
        <v>0.2</v>
      </c>
      <c r="J37" s="108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>
      <c r="A38" s="30"/>
      <c r="B38" s="31"/>
      <c r="C38" s="30"/>
      <c r="D38" s="30"/>
      <c r="E38" s="25" t="s">
        <v>40</v>
      </c>
      <c r="F38" s="108">
        <f>ROUND((ROUND((SUM(BH152:BH823)),  2) + SUM(BH825:BH829)), 2)</f>
        <v>0</v>
      </c>
      <c r="G38" s="30"/>
      <c r="H38" s="30"/>
      <c r="I38" s="109">
        <v>0.2</v>
      </c>
      <c r="J38" s="108">
        <f>0</f>
        <v>0</v>
      </c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>
      <c r="A39" s="30"/>
      <c r="B39" s="31"/>
      <c r="C39" s="30"/>
      <c r="D39" s="30"/>
      <c r="E39" s="36" t="s">
        <v>41</v>
      </c>
      <c r="F39" s="105">
        <f>ROUND((ROUND((SUM(BI152:BI823)),  2) + SUM(BI825:BI829)), 2)</f>
        <v>0</v>
      </c>
      <c r="G39" s="106"/>
      <c r="H39" s="106"/>
      <c r="I39" s="107">
        <v>0</v>
      </c>
      <c r="J39" s="105">
        <f>0</f>
        <v>0</v>
      </c>
      <c r="K39" s="30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>
      <c r="A41" s="30"/>
      <c r="B41" s="31"/>
      <c r="C41" s="110"/>
      <c r="D41" s="111" t="s">
        <v>42</v>
      </c>
      <c r="E41" s="61"/>
      <c r="F41" s="61"/>
      <c r="G41" s="112" t="s">
        <v>43</v>
      </c>
      <c r="H41" s="113" t="s">
        <v>44</v>
      </c>
      <c r="I41" s="61"/>
      <c r="J41" s="114">
        <f>SUM(J32:J39)</f>
        <v>0</v>
      </c>
      <c r="K41" s="115"/>
      <c r="L41" s="43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3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>
      <c r="B43" s="18"/>
      <c r="L43" s="18"/>
    </row>
    <row r="44" spans="1:31" s="1" customFormat="1" ht="14.45" customHeight="1">
      <c r="B44" s="18"/>
      <c r="L44" s="18"/>
    </row>
    <row r="45" spans="1:31" s="1" customFormat="1" ht="14.45" customHeight="1">
      <c r="B45" s="18"/>
      <c r="L45" s="18"/>
    </row>
    <row r="46" spans="1:31" s="1" customFormat="1" ht="14.45" customHeight="1">
      <c r="B46" s="18"/>
      <c r="L46" s="18"/>
    </row>
    <row r="47" spans="1:31" s="1" customFormat="1" ht="14.45" customHeight="1">
      <c r="B47" s="18"/>
      <c r="L47" s="18"/>
    </row>
    <row r="48" spans="1:31" s="1" customFormat="1" ht="14.45" customHeight="1">
      <c r="B48" s="18"/>
      <c r="L48" s="18"/>
    </row>
    <row r="49" spans="1:31" s="1" customFormat="1" ht="14.45" customHeight="1">
      <c r="B49" s="18"/>
      <c r="L49" s="18"/>
    </row>
    <row r="50" spans="1:31" s="2" customFormat="1" ht="14.45" customHeight="1">
      <c r="B50" s="43"/>
      <c r="D50" s="44" t="s">
        <v>45</v>
      </c>
      <c r="E50" s="45"/>
      <c r="F50" s="45"/>
      <c r="G50" s="44" t="s">
        <v>46</v>
      </c>
      <c r="H50" s="45"/>
      <c r="I50" s="45"/>
      <c r="J50" s="45"/>
      <c r="K50" s="45"/>
      <c r="L50" s="43"/>
    </row>
    <row r="51" spans="1:31">
      <c r="B51" s="18"/>
      <c r="L51" s="18"/>
    </row>
    <row r="52" spans="1:31">
      <c r="B52" s="18"/>
      <c r="L52" s="18"/>
    </row>
    <row r="53" spans="1:31">
      <c r="B53" s="18"/>
      <c r="L53" s="18"/>
    </row>
    <row r="54" spans="1:31">
      <c r="B54" s="18"/>
      <c r="L54" s="18"/>
    </row>
    <row r="55" spans="1:31">
      <c r="B55" s="18"/>
      <c r="L55" s="18"/>
    </row>
    <row r="56" spans="1:31">
      <c r="B56" s="18"/>
      <c r="L56" s="18"/>
    </row>
    <row r="57" spans="1:31">
      <c r="B57" s="18"/>
      <c r="L57" s="18"/>
    </row>
    <row r="58" spans="1:31">
      <c r="B58" s="18"/>
      <c r="L58" s="18"/>
    </row>
    <row r="59" spans="1:31">
      <c r="B59" s="18"/>
      <c r="L59" s="18"/>
    </row>
    <row r="60" spans="1:31">
      <c r="B60" s="18"/>
      <c r="L60" s="18"/>
    </row>
    <row r="61" spans="1:31" s="2" customFormat="1" ht="12.75">
      <c r="A61" s="30"/>
      <c r="B61" s="31"/>
      <c r="C61" s="30"/>
      <c r="D61" s="46" t="s">
        <v>47</v>
      </c>
      <c r="E61" s="33"/>
      <c r="F61" s="116" t="s">
        <v>48</v>
      </c>
      <c r="G61" s="46" t="s">
        <v>47</v>
      </c>
      <c r="H61" s="33"/>
      <c r="I61" s="33"/>
      <c r="J61" s="117" t="s">
        <v>48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18"/>
      <c r="L62" s="18"/>
    </row>
    <row r="63" spans="1:31">
      <c r="B63" s="18"/>
      <c r="L63" s="18"/>
    </row>
    <row r="64" spans="1:31">
      <c r="B64" s="18"/>
      <c r="L64" s="18"/>
    </row>
    <row r="65" spans="1:31" s="2" customFormat="1" ht="12.75">
      <c r="A65" s="30"/>
      <c r="B65" s="31"/>
      <c r="C65" s="30"/>
      <c r="D65" s="44" t="s">
        <v>49</v>
      </c>
      <c r="E65" s="47"/>
      <c r="F65" s="47"/>
      <c r="G65" s="44" t="s">
        <v>50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18"/>
      <c r="L66" s="18"/>
    </row>
    <row r="67" spans="1:31">
      <c r="B67" s="18"/>
      <c r="L67" s="18"/>
    </row>
    <row r="68" spans="1:31">
      <c r="B68" s="18"/>
      <c r="L68" s="18"/>
    </row>
    <row r="69" spans="1:31">
      <c r="B69" s="18"/>
      <c r="L69" s="18"/>
    </row>
    <row r="70" spans="1:31">
      <c r="B70" s="18"/>
      <c r="L70" s="18"/>
    </row>
    <row r="71" spans="1:31">
      <c r="B71" s="18"/>
      <c r="L71" s="18"/>
    </row>
    <row r="72" spans="1:31">
      <c r="B72" s="18"/>
      <c r="L72" s="18"/>
    </row>
    <row r="73" spans="1:31">
      <c r="B73" s="18"/>
      <c r="L73" s="18"/>
    </row>
    <row r="74" spans="1:31">
      <c r="B74" s="18"/>
      <c r="L74" s="18"/>
    </row>
    <row r="75" spans="1:31">
      <c r="B75" s="18"/>
      <c r="L75" s="18"/>
    </row>
    <row r="76" spans="1:31" s="2" customFormat="1" ht="12.75">
      <c r="A76" s="30"/>
      <c r="B76" s="31"/>
      <c r="C76" s="30"/>
      <c r="D76" s="46" t="s">
        <v>47</v>
      </c>
      <c r="E76" s="33"/>
      <c r="F76" s="116" t="s">
        <v>48</v>
      </c>
      <c r="G76" s="46" t="s">
        <v>47</v>
      </c>
      <c r="H76" s="33"/>
      <c r="I76" s="33"/>
      <c r="J76" s="117" t="s">
        <v>48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>
      <c r="A82" s="30"/>
      <c r="B82" s="31"/>
      <c r="C82" s="19" t="s">
        <v>172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>
      <c r="A84" s="30"/>
      <c r="B84" s="31"/>
      <c r="C84" s="25" t="s">
        <v>14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>
      <c r="A85" s="30"/>
      <c r="B85" s="31"/>
      <c r="C85" s="30"/>
      <c r="D85" s="30"/>
      <c r="E85" s="259" t="str">
        <f>E7</f>
        <v>Rekonštrukcia SO34 ÚAO a SO22 sociálna časť ÚAO</v>
      </c>
      <c r="F85" s="260"/>
      <c r="G85" s="260"/>
      <c r="H85" s="260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>
      <c r="B86" s="18"/>
      <c r="C86" s="25" t="s">
        <v>168</v>
      </c>
      <c r="L86" s="18"/>
    </row>
    <row r="87" spans="1:31" s="2" customFormat="1" ht="16.5" customHeight="1">
      <c r="A87" s="30"/>
      <c r="B87" s="31"/>
      <c r="C87" s="30"/>
      <c r="D87" s="30"/>
      <c r="E87" s="259" t="s">
        <v>1000</v>
      </c>
      <c r="F87" s="258"/>
      <c r="G87" s="258"/>
      <c r="H87" s="258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>
      <c r="A88" s="30"/>
      <c r="B88" s="31"/>
      <c r="C88" s="25" t="s">
        <v>170</v>
      </c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30" customHeight="1">
      <c r="A89" s="30"/>
      <c r="B89" s="31"/>
      <c r="C89" s="30"/>
      <c r="D89" s="30"/>
      <c r="E89" s="255" t="str">
        <f>E11</f>
        <v>SO22_SO34b - Inštitút vzdelávania zboru väzenskej a justičnej stráže - VZT a chladenie</v>
      </c>
      <c r="F89" s="258"/>
      <c r="G89" s="258"/>
      <c r="H89" s="258"/>
      <c r="I89" s="30"/>
      <c r="J89" s="30"/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>
      <c r="A91" s="30"/>
      <c r="B91" s="31"/>
      <c r="C91" s="25" t="s">
        <v>18</v>
      </c>
      <c r="D91" s="30"/>
      <c r="E91" s="30"/>
      <c r="F91" s="23" t="str">
        <f>F14</f>
        <v>ÚVTOS a ÚVV Leopoldov</v>
      </c>
      <c r="G91" s="30"/>
      <c r="H91" s="30"/>
      <c r="I91" s="25" t="s">
        <v>20</v>
      </c>
      <c r="J91" s="56" t="str">
        <f>IF(J14="","",J14)</f>
        <v>16. 11. 2023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>
      <c r="A93" s="30"/>
      <c r="B93" s="31"/>
      <c r="C93" s="25" t="s">
        <v>22</v>
      </c>
      <c r="D93" s="30"/>
      <c r="E93" s="30"/>
      <c r="F93" s="23" t="str">
        <f>E17</f>
        <v>ÚVTOS a ÚVV Leopoldov</v>
      </c>
      <c r="G93" s="30"/>
      <c r="H93" s="30"/>
      <c r="I93" s="25" t="s">
        <v>27</v>
      </c>
      <c r="J93" s="28" t="str">
        <f>E23</f>
        <v xml:space="preserve"> </v>
      </c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>
      <c r="A94" s="30"/>
      <c r="B94" s="31"/>
      <c r="C94" s="25" t="s">
        <v>25</v>
      </c>
      <c r="D94" s="30"/>
      <c r="E94" s="30"/>
      <c r="F94" s="23" t="str">
        <f>IF(E20="","",E20)</f>
        <v>Vyplň údaj</v>
      </c>
      <c r="G94" s="30"/>
      <c r="H94" s="30"/>
      <c r="I94" s="25" t="s">
        <v>30</v>
      </c>
      <c r="J94" s="28" t="str">
        <f>E26</f>
        <v xml:space="preserve"> </v>
      </c>
      <c r="K94" s="30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>
      <c r="A96" s="30"/>
      <c r="B96" s="31"/>
      <c r="C96" s="118" t="s">
        <v>173</v>
      </c>
      <c r="D96" s="110"/>
      <c r="E96" s="110"/>
      <c r="F96" s="110"/>
      <c r="G96" s="110"/>
      <c r="H96" s="110"/>
      <c r="I96" s="110"/>
      <c r="J96" s="119" t="s">
        <v>174</v>
      </c>
      <c r="K96" s="11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3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>
      <c r="A98" s="30"/>
      <c r="B98" s="31"/>
      <c r="C98" s="120" t="s">
        <v>175</v>
      </c>
      <c r="D98" s="30"/>
      <c r="E98" s="30"/>
      <c r="F98" s="30"/>
      <c r="G98" s="30"/>
      <c r="H98" s="30"/>
      <c r="I98" s="30"/>
      <c r="J98" s="72">
        <f>J152</f>
        <v>0</v>
      </c>
      <c r="K98" s="30"/>
      <c r="L98" s="43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5" t="s">
        <v>176</v>
      </c>
    </row>
    <row r="99" spans="1:47" s="9" customFormat="1" ht="24.95" customHeight="1">
      <c r="B99" s="121"/>
      <c r="D99" s="122" t="s">
        <v>182</v>
      </c>
      <c r="E99" s="123"/>
      <c r="F99" s="123"/>
      <c r="G99" s="123"/>
      <c r="H99" s="123"/>
      <c r="I99" s="123"/>
      <c r="J99" s="124">
        <f>J153</f>
        <v>0</v>
      </c>
      <c r="L99" s="121"/>
    </row>
    <row r="100" spans="1:47" s="10" customFormat="1" ht="19.899999999999999" customHeight="1">
      <c r="B100" s="125"/>
      <c r="D100" s="126" t="s">
        <v>4531</v>
      </c>
      <c r="E100" s="127"/>
      <c r="F100" s="127"/>
      <c r="G100" s="127"/>
      <c r="H100" s="127"/>
      <c r="I100" s="127"/>
      <c r="J100" s="128">
        <f>J154</f>
        <v>0</v>
      </c>
      <c r="L100" s="125"/>
    </row>
    <row r="101" spans="1:47" s="10" customFormat="1" ht="14.85" customHeight="1">
      <c r="B101" s="125"/>
      <c r="D101" s="126" t="s">
        <v>4532</v>
      </c>
      <c r="E101" s="127"/>
      <c r="F101" s="127"/>
      <c r="G101" s="127"/>
      <c r="H101" s="127"/>
      <c r="I101" s="127"/>
      <c r="J101" s="128">
        <f>J155</f>
        <v>0</v>
      </c>
      <c r="L101" s="125"/>
    </row>
    <row r="102" spans="1:47" s="10" customFormat="1" ht="14.85" customHeight="1">
      <c r="B102" s="125"/>
      <c r="D102" s="126" t="s">
        <v>4533</v>
      </c>
      <c r="E102" s="127"/>
      <c r="F102" s="127"/>
      <c r="G102" s="127"/>
      <c r="H102" s="127"/>
      <c r="I102" s="127"/>
      <c r="J102" s="128">
        <f>J210</f>
        <v>0</v>
      </c>
      <c r="L102" s="125"/>
    </row>
    <row r="103" spans="1:47" s="10" customFormat="1" ht="14.85" customHeight="1">
      <c r="B103" s="125"/>
      <c r="D103" s="126" t="s">
        <v>4534</v>
      </c>
      <c r="E103" s="127"/>
      <c r="F103" s="127"/>
      <c r="G103" s="127"/>
      <c r="H103" s="127"/>
      <c r="I103" s="127"/>
      <c r="J103" s="128">
        <f>J280</f>
        <v>0</v>
      </c>
      <c r="L103" s="125"/>
    </row>
    <row r="104" spans="1:47" s="10" customFormat="1" ht="14.85" customHeight="1">
      <c r="B104" s="125"/>
      <c r="D104" s="126" t="s">
        <v>4535</v>
      </c>
      <c r="E104" s="127"/>
      <c r="F104" s="127"/>
      <c r="G104" s="127"/>
      <c r="H104" s="127"/>
      <c r="I104" s="127"/>
      <c r="J104" s="128">
        <f>J328</f>
        <v>0</v>
      </c>
      <c r="L104" s="125"/>
    </row>
    <row r="105" spans="1:47" s="10" customFormat="1" ht="14.85" customHeight="1">
      <c r="B105" s="125"/>
      <c r="D105" s="126" t="s">
        <v>4536</v>
      </c>
      <c r="E105" s="127"/>
      <c r="F105" s="127"/>
      <c r="G105" s="127"/>
      <c r="H105" s="127"/>
      <c r="I105" s="127"/>
      <c r="J105" s="128">
        <f>J350</f>
        <v>0</v>
      </c>
      <c r="L105" s="125"/>
    </row>
    <row r="106" spans="1:47" s="10" customFormat="1" ht="14.85" customHeight="1">
      <c r="B106" s="125"/>
      <c r="D106" s="126" t="s">
        <v>4537</v>
      </c>
      <c r="E106" s="127"/>
      <c r="F106" s="127"/>
      <c r="G106" s="127"/>
      <c r="H106" s="127"/>
      <c r="I106" s="127"/>
      <c r="J106" s="128">
        <f>J379</f>
        <v>0</v>
      </c>
      <c r="L106" s="125"/>
    </row>
    <row r="107" spans="1:47" s="10" customFormat="1" ht="14.85" customHeight="1">
      <c r="B107" s="125"/>
      <c r="D107" s="126" t="s">
        <v>4538</v>
      </c>
      <c r="E107" s="127"/>
      <c r="F107" s="127"/>
      <c r="G107" s="127"/>
      <c r="H107" s="127"/>
      <c r="I107" s="127"/>
      <c r="J107" s="128">
        <f>J416</f>
        <v>0</v>
      </c>
      <c r="L107" s="125"/>
    </row>
    <row r="108" spans="1:47" s="10" customFormat="1" ht="14.85" customHeight="1">
      <c r="B108" s="125"/>
      <c r="D108" s="126" t="s">
        <v>4539</v>
      </c>
      <c r="E108" s="127"/>
      <c r="F108" s="127"/>
      <c r="G108" s="127"/>
      <c r="H108" s="127"/>
      <c r="I108" s="127"/>
      <c r="J108" s="128">
        <f>J430</f>
        <v>0</v>
      </c>
      <c r="L108" s="125"/>
    </row>
    <row r="109" spans="1:47" s="10" customFormat="1" ht="14.85" customHeight="1">
      <c r="B109" s="125"/>
      <c r="D109" s="126" t="s">
        <v>4540</v>
      </c>
      <c r="E109" s="127"/>
      <c r="F109" s="127"/>
      <c r="G109" s="127"/>
      <c r="H109" s="127"/>
      <c r="I109" s="127"/>
      <c r="J109" s="128">
        <f>J458</f>
        <v>0</v>
      </c>
      <c r="L109" s="125"/>
    </row>
    <row r="110" spans="1:47" s="10" customFormat="1" ht="14.85" customHeight="1">
      <c r="B110" s="125"/>
      <c r="D110" s="126" t="s">
        <v>4541</v>
      </c>
      <c r="E110" s="127"/>
      <c r="F110" s="127"/>
      <c r="G110" s="127"/>
      <c r="H110" s="127"/>
      <c r="I110" s="127"/>
      <c r="J110" s="128">
        <f>J485</f>
        <v>0</v>
      </c>
      <c r="L110" s="125"/>
    </row>
    <row r="111" spans="1:47" s="10" customFormat="1" ht="14.85" customHeight="1">
      <c r="B111" s="125"/>
      <c r="D111" s="126" t="s">
        <v>4542</v>
      </c>
      <c r="E111" s="127"/>
      <c r="F111" s="127"/>
      <c r="G111" s="127"/>
      <c r="H111" s="127"/>
      <c r="I111" s="127"/>
      <c r="J111" s="128">
        <f>J500</f>
        <v>0</v>
      </c>
      <c r="L111" s="125"/>
    </row>
    <row r="112" spans="1:47" s="10" customFormat="1" ht="14.85" customHeight="1">
      <c r="B112" s="125"/>
      <c r="D112" s="126" t="s">
        <v>4543</v>
      </c>
      <c r="E112" s="127"/>
      <c r="F112" s="127"/>
      <c r="G112" s="127"/>
      <c r="H112" s="127"/>
      <c r="I112" s="127"/>
      <c r="J112" s="128">
        <f>J537</f>
        <v>0</v>
      </c>
      <c r="L112" s="125"/>
    </row>
    <row r="113" spans="2:12" s="10" customFormat="1" ht="14.85" customHeight="1">
      <c r="B113" s="125"/>
      <c r="D113" s="126" t="s">
        <v>4544</v>
      </c>
      <c r="E113" s="127"/>
      <c r="F113" s="127"/>
      <c r="G113" s="127"/>
      <c r="H113" s="127"/>
      <c r="I113" s="127"/>
      <c r="J113" s="128">
        <f>J542</f>
        <v>0</v>
      </c>
      <c r="L113" s="125"/>
    </row>
    <row r="114" spans="2:12" s="10" customFormat="1" ht="21.75" customHeight="1">
      <c r="B114" s="125"/>
      <c r="D114" s="126" t="s">
        <v>4545</v>
      </c>
      <c r="E114" s="127"/>
      <c r="F114" s="127"/>
      <c r="G114" s="127"/>
      <c r="H114" s="127"/>
      <c r="I114" s="127"/>
      <c r="J114" s="128">
        <f>J543</f>
        <v>0</v>
      </c>
      <c r="L114" s="125"/>
    </row>
    <row r="115" spans="2:12" s="10" customFormat="1" ht="21.75" customHeight="1">
      <c r="B115" s="125"/>
      <c r="D115" s="126" t="s">
        <v>4546</v>
      </c>
      <c r="E115" s="127"/>
      <c r="F115" s="127"/>
      <c r="G115" s="127"/>
      <c r="H115" s="127"/>
      <c r="I115" s="127"/>
      <c r="J115" s="128">
        <f>J566</f>
        <v>0</v>
      </c>
      <c r="L115" s="125"/>
    </row>
    <row r="116" spans="2:12" s="10" customFormat="1" ht="21.75" customHeight="1">
      <c r="B116" s="125"/>
      <c r="D116" s="126" t="s">
        <v>4547</v>
      </c>
      <c r="E116" s="127"/>
      <c r="F116" s="127"/>
      <c r="G116" s="127"/>
      <c r="H116" s="127"/>
      <c r="I116" s="127"/>
      <c r="J116" s="128">
        <f>J587</f>
        <v>0</v>
      </c>
      <c r="L116" s="125"/>
    </row>
    <row r="117" spans="2:12" s="10" customFormat="1" ht="21.75" customHeight="1">
      <c r="B117" s="125"/>
      <c r="D117" s="126" t="s">
        <v>4548</v>
      </c>
      <c r="E117" s="127"/>
      <c r="F117" s="127"/>
      <c r="G117" s="127"/>
      <c r="H117" s="127"/>
      <c r="I117" s="127"/>
      <c r="J117" s="128">
        <f>J606</f>
        <v>0</v>
      </c>
      <c r="L117" s="125"/>
    </row>
    <row r="118" spans="2:12" s="10" customFormat="1" ht="21.75" customHeight="1">
      <c r="B118" s="125"/>
      <c r="D118" s="126" t="s">
        <v>4549</v>
      </c>
      <c r="E118" s="127"/>
      <c r="F118" s="127"/>
      <c r="G118" s="127"/>
      <c r="H118" s="127"/>
      <c r="I118" s="127"/>
      <c r="J118" s="128">
        <f>J626</f>
        <v>0</v>
      </c>
      <c r="L118" s="125"/>
    </row>
    <row r="119" spans="2:12" s="10" customFormat="1" ht="21.75" customHeight="1">
      <c r="B119" s="125"/>
      <c r="D119" s="126" t="s">
        <v>4550</v>
      </c>
      <c r="E119" s="127"/>
      <c r="F119" s="127"/>
      <c r="G119" s="127"/>
      <c r="H119" s="127"/>
      <c r="I119" s="127"/>
      <c r="J119" s="128">
        <f>J643</f>
        <v>0</v>
      </c>
      <c r="L119" s="125"/>
    </row>
    <row r="120" spans="2:12" s="10" customFormat="1" ht="21.75" customHeight="1">
      <c r="B120" s="125"/>
      <c r="D120" s="126" t="s">
        <v>4551</v>
      </c>
      <c r="E120" s="127"/>
      <c r="F120" s="127"/>
      <c r="G120" s="127"/>
      <c r="H120" s="127"/>
      <c r="I120" s="127"/>
      <c r="J120" s="128">
        <f>J661</f>
        <v>0</v>
      </c>
      <c r="L120" s="125"/>
    </row>
    <row r="121" spans="2:12" s="10" customFormat="1" ht="21.75" customHeight="1">
      <c r="B121" s="125"/>
      <c r="D121" s="126" t="s">
        <v>4552</v>
      </c>
      <c r="E121" s="127"/>
      <c r="F121" s="127"/>
      <c r="G121" s="127"/>
      <c r="H121" s="127"/>
      <c r="I121" s="127"/>
      <c r="J121" s="128">
        <f>J679</f>
        <v>0</v>
      </c>
      <c r="L121" s="125"/>
    </row>
    <row r="122" spans="2:12" s="10" customFormat="1" ht="21.75" customHeight="1">
      <c r="B122" s="125"/>
      <c r="D122" s="126" t="s">
        <v>4553</v>
      </c>
      <c r="E122" s="127"/>
      <c r="F122" s="127"/>
      <c r="G122" s="127"/>
      <c r="H122" s="127"/>
      <c r="I122" s="127"/>
      <c r="J122" s="128">
        <f>J696</f>
        <v>0</v>
      </c>
      <c r="L122" s="125"/>
    </row>
    <row r="123" spans="2:12" s="10" customFormat="1" ht="21.75" customHeight="1">
      <c r="B123" s="125"/>
      <c r="D123" s="126" t="s">
        <v>4554</v>
      </c>
      <c r="E123" s="127"/>
      <c r="F123" s="127"/>
      <c r="G123" s="127"/>
      <c r="H123" s="127"/>
      <c r="I123" s="127"/>
      <c r="J123" s="128">
        <f>J718</f>
        <v>0</v>
      </c>
      <c r="L123" s="125"/>
    </row>
    <row r="124" spans="2:12" s="10" customFormat="1" ht="14.85" customHeight="1">
      <c r="B124" s="125"/>
      <c r="D124" s="126" t="s">
        <v>4555</v>
      </c>
      <c r="E124" s="127"/>
      <c r="F124" s="127"/>
      <c r="G124" s="127"/>
      <c r="H124" s="127"/>
      <c r="I124" s="127"/>
      <c r="J124" s="128">
        <f>J730</f>
        <v>0</v>
      </c>
      <c r="L124" s="125"/>
    </row>
    <row r="125" spans="2:12" s="10" customFormat="1" ht="21.75" customHeight="1">
      <c r="B125" s="125"/>
      <c r="D125" s="126" t="s">
        <v>4556</v>
      </c>
      <c r="E125" s="127"/>
      <c r="F125" s="127"/>
      <c r="G125" s="127"/>
      <c r="H125" s="127"/>
      <c r="I125" s="127"/>
      <c r="J125" s="128">
        <f>J731</f>
        <v>0</v>
      </c>
      <c r="L125" s="125"/>
    </row>
    <row r="126" spans="2:12" s="10" customFormat="1" ht="21.75" customHeight="1">
      <c r="B126" s="125"/>
      <c r="D126" s="126" t="s">
        <v>4557</v>
      </c>
      <c r="E126" s="127"/>
      <c r="F126" s="127"/>
      <c r="G126" s="127"/>
      <c r="H126" s="127"/>
      <c r="I126" s="127"/>
      <c r="J126" s="128">
        <f>J763</f>
        <v>0</v>
      </c>
      <c r="L126" s="125"/>
    </row>
    <row r="127" spans="2:12" s="10" customFormat="1" ht="14.85" customHeight="1">
      <c r="B127" s="125"/>
      <c r="D127" s="126" t="s">
        <v>4558</v>
      </c>
      <c r="E127" s="127"/>
      <c r="F127" s="127"/>
      <c r="G127" s="127"/>
      <c r="H127" s="127"/>
      <c r="I127" s="127"/>
      <c r="J127" s="128">
        <f>J776</f>
        <v>0</v>
      </c>
      <c r="L127" s="125"/>
    </row>
    <row r="128" spans="2:12" s="10" customFormat="1" ht="14.85" customHeight="1">
      <c r="B128" s="125"/>
      <c r="D128" s="126" t="s">
        <v>4559</v>
      </c>
      <c r="E128" s="127"/>
      <c r="F128" s="127"/>
      <c r="G128" s="127"/>
      <c r="H128" s="127"/>
      <c r="I128" s="127"/>
      <c r="J128" s="128">
        <f>J779</f>
        <v>0</v>
      </c>
      <c r="L128" s="125"/>
    </row>
    <row r="129" spans="1:31" s="10" customFormat="1" ht="14.85" customHeight="1">
      <c r="B129" s="125"/>
      <c r="D129" s="126" t="s">
        <v>4560</v>
      </c>
      <c r="E129" s="127"/>
      <c r="F129" s="127"/>
      <c r="G129" s="127"/>
      <c r="H129" s="127"/>
      <c r="I129" s="127"/>
      <c r="J129" s="128">
        <f>J816</f>
        <v>0</v>
      </c>
      <c r="L129" s="125"/>
    </row>
    <row r="130" spans="1:31" s="9" customFormat="1" ht="21.75" customHeight="1">
      <c r="B130" s="121"/>
      <c r="D130" s="129" t="s">
        <v>193</v>
      </c>
      <c r="J130" s="130">
        <f>J824</f>
        <v>0</v>
      </c>
      <c r="L130" s="121"/>
    </row>
    <row r="131" spans="1:31" s="2" customFormat="1" ht="21.75" customHeight="1">
      <c r="A131" s="30"/>
      <c r="B131" s="31"/>
      <c r="C131" s="30"/>
      <c r="D131" s="30"/>
      <c r="E131" s="30"/>
      <c r="F131" s="30"/>
      <c r="G131" s="30"/>
      <c r="H131" s="30"/>
      <c r="I131" s="30"/>
      <c r="J131" s="30"/>
      <c r="K131" s="30"/>
      <c r="L131" s="43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</row>
    <row r="132" spans="1:31" s="2" customFormat="1" ht="6.95" customHeight="1">
      <c r="A132" s="30"/>
      <c r="B132" s="48"/>
      <c r="C132" s="49"/>
      <c r="D132" s="49"/>
      <c r="E132" s="49"/>
      <c r="F132" s="49"/>
      <c r="G132" s="49"/>
      <c r="H132" s="49"/>
      <c r="I132" s="49"/>
      <c r="J132" s="49"/>
      <c r="K132" s="49"/>
      <c r="L132" s="43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</row>
    <row r="136" spans="1:31" s="2" customFormat="1" ht="6.95" customHeight="1">
      <c r="A136" s="30"/>
      <c r="B136" s="50"/>
      <c r="C136" s="51"/>
      <c r="D136" s="51"/>
      <c r="E136" s="51"/>
      <c r="F136" s="51"/>
      <c r="G136" s="51"/>
      <c r="H136" s="51"/>
      <c r="I136" s="51"/>
      <c r="J136" s="51"/>
      <c r="K136" s="51"/>
      <c r="L136" s="43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</row>
    <row r="137" spans="1:31" s="2" customFormat="1" ht="24.95" customHeight="1">
      <c r="A137" s="30"/>
      <c r="B137" s="31"/>
      <c r="C137" s="19" t="s">
        <v>194</v>
      </c>
      <c r="D137" s="30"/>
      <c r="E137" s="30"/>
      <c r="F137" s="30"/>
      <c r="G137" s="30"/>
      <c r="H137" s="30"/>
      <c r="I137" s="30"/>
      <c r="J137" s="30"/>
      <c r="K137" s="30"/>
      <c r="L137" s="43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</row>
    <row r="138" spans="1:31" s="2" customFormat="1" ht="6.95" customHeight="1">
      <c r="A138" s="30"/>
      <c r="B138" s="31"/>
      <c r="C138" s="30"/>
      <c r="D138" s="30"/>
      <c r="E138" s="30"/>
      <c r="F138" s="30"/>
      <c r="G138" s="30"/>
      <c r="H138" s="30"/>
      <c r="I138" s="30"/>
      <c r="J138" s="30"/>
      <c r="K138" s="30"/>
      <c r="L138" s="43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</row>
    <row r="139" spans="1:31" s="2" customFormat="1" ht="12" customHeight="1">
      <c r="A139" s="30"/>
      <c r="B139" s="31"/>
      <c r="C139" s="25" t="s">
        <v>14</v>
      </c>
      <c r="D139" s="30"/>
      <c r="E139" s="30"/>
      <c r="F139" s="30"/>
      <c r="G139" s="30"/>
      <c r="H139" s="30"/>
      <c r="I139" s="30"/>
      <c r="J139" s="30"/>
      <c r="K139" s="30"/>
      <c r="L139" s="43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</row>
    <row r="140" spans="1:31" s="2" customFormat="1" ht="16.5" customHeight="1">
      <c r="A140" s="30"/>
      <c r="B140" s="31"/>
      <c r="C140" s="30"/>
      <c r="D140" s="30"/>
      <c r="E140" s="259" t="str">
        <f>E7</f>
        <v>Rekonštrukcia SO34 ÚAO a SO22 sociálna časť ÚAO</v>
      </c>
      <c r="F140" s="260"/>
      <c r="G140" s="260"/>
      <c r="H140" s="260"/>
      <c r="I140" s="30"/>
      <c r="J140" s="30"/>
      <c r="K140" s="30"/>
      <c r="L140" s="43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</row>
    <row r="141" spans="1:31" s="1" customFormat="1" ht="12" customHeight="1">
      <c r="B141" s="18"/>
      <c r="C141" s="25" t="s">
        <v>168</v>
      </c>
      <c r="L141" s="18"/>
    </row>
    <row r="142" spans="1:31" s="2" customFormat="1" ht="16.5" customHeight="1">
      <c r="A142" s="30"/>
      <c r="B142" s="31"/>
      <c r="C142" s="30"/>
      <c r="D142" s="30"/>
      <c r="E142" s="259" t="s">
        <v>1000</v>
      </c>
      <c r="F142" s="258"/>
      <c r="G142" s="258"/>
      <c r="H142" s="258"/>
      <c r="I142" s="30"/>
      <c r="J142" s="30"/>
      <c r="K142" s="30"/>
      <c r="L142" s="43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</row>
    <row r="143" spans="1:31" s="2" customFormat="1" ht="12" customHeight="1">
      <c r="A143" s="30"/>
      <c r="B143" s="31"/>
      <c r="C143" s="25" t="s">
        <v>170</v>
      </c>
      <c r="D143" s="30"/>
      <c r="E143" s="30"/>
      <c r="F143" s="30"/>
      <c r="G143" s="30"/>
      <c r="H143" s="30"/>
      <c r="I143" s="30"/>
      <c r="J143" s="30"/>
      <c r="K143" s="30"/>
      <c r="L143" s="43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</row>
    <row r="144" spans="1:31" s="2" customFormat="1" ht="30" customHeight="1">
      <c r="A144" s="30"/>
      <c r="B144" s="31"/>
      <c r="C144" s="30"/>
      <c r="D144" s="30"/>
      <c r="E144" s="255" t="str">
        <f>E11</f>
        <v>SO22_SO34b - Inštitút vzdelávania zboru väzenskej a justičnej stráže - VZT a chladenie</v>
      </c>
      <c r="F144" s="258"/>
      <c r="G144" s="258"/>
      <c r="H144" s="258"/>
      <c r="I144" s="30"/>
      <c r="J144" s="30"/>
      <c r="K144" s="30"/>
      <c r="L144" s="43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</row>
    <row r="145" spans="1:65" s="2" customFormat="1" ht="6.95" customHeight="1">
      <c r="A145" s="30"/>
      <c r="B145" s="31"/>
      <c r="C145" s="30"/>
      <c r="D145" s="30"/>
      <c r="E145" s="30"/>
      <c r="F145" s="30"/>
      <c r="G145" s="30"/>
      <c r="H145" s="30"/>
      <c r="I145" s="30"/>
      <c r="J145" s="30"/>
      <c r="K145" s="30"/>
      <c r="L145" s="43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</row>
    <row r="146" spans="1:65" s="2" customFormat="1" ht="12" customHeight="1">
      <c r="A146" s="30"/>
      <c r="B146" s="31"/>
      <c r="C146" s="25" t="s">
        <v>18</v>
      </c>
      <c r="D146" s="30"/>
      <c r="E146" s="30"/>
      <c r="F146" s="23" t="str">
        <f>F14</f>
        <v>ÚVTOS a ÚVV Leopoldov</v>
      </c>
      <c r="G146" s="30"/>
      <c r="H146" s="30"/>
      <c r="I146" s="25" t="s">
        <v>20</v>
      </c>
      <c r="J146" s="56" t="str">
        <f>IF(J14="","",J14)</f>
        <v>16. 11. 2023</v>
      </c>
      <c r="K146" s="30"/>
      <c r="L146" s="43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</row>
    <row r="147" spans="1:65" s="2" customFormat="1" ht="6.95" customHeight="1">
      <c r="A147" s="30"/>
      <c r="B147" s="31"/>
      <c r="C147" s="30"/>
      <c r="D147" s="30"/>
      <c r="E147" s="30"/>
      <c r="F147" s="30"/>
      <c r="G147" s="30"/>
      <c r="H147" s="30"/>
      <c r="I147" s="30"/>
      <c r="J147" s="30"/>
      <c r="K147" s="30"/>
      <c r="L147" s="43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</row>
    <row r="148" spans="1:65" s="2" customFormat="1" ht="15.2" customHeight="1">
      <c r="A148" s="30"/>
      <c r="B148" s="31"/>
      <c r="C148" s="25" t="s">
        <v>22</v>
      </c>
      <c r="D148" s="30"/>
      <c r="E148" s="30"/>
      <c r="F148" s="23" t="str">
        <f>E17</f>
        <v>ÚVTOS a ÚVV Leopoldov</v>
      </c>
      <c r="G148" s="30"/>
      <c r="H148" s="30"/>
      <c r="I148" s="25" t="s">
        <v>27</v>
      </c>
      <c r="J148" s="28" t="str">
        <f>E23</f>
        <v xml:space="preserve"> </v>
      </c>
      <c r="K148" s="30"/>
      <c r="L148" s="43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</row>
    <row r="149" spans="1:65" s="2" customFormat="1" ht="15.2" customHeight="1">
      <c r="A149" s="30"/>
      <c r="B149" s="31"/>
      <c r="C149" s="25" t="s">
        <v>25</v>
      </c>
      <c r="D149" s="30"/>
      <c r="E149" s="30"/>
      <c r="F149" s="23" t="str">
        <f>IF(E20="","",E20)</f>
        <v>Vyplň údaj</v>
      </c>
      <c r="G149" s="30"/>
      <c r="H149" s="30"/>
      <c r="I149" s="25" t="s">
        <v>30</v>
      </c>
      <c r="J149" s="28" t="str">
        <f>E26</f>
        <v xml:space="preserve"> </v>
      </c>
      <c r="K149" s="30"/>
      <c r="L149" s="43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</row>
    <row r="150" spans="1:65" s="2" customFormat="1" ht="10.35" customHeight="1">
      <c r="A150" s="30"/>
      <c r="B150" s="31"/>
      <c r="C150" s="30"/>
      <c r="D150" s="30"/>
      <c r="E150" s="30"/>
      <c r="F150" s="30"/>
      <c r="G150" s="30"/>
      <c r="H150" s="30"/>
      <c r="I150" s="30"/>
      <c r="J150" s="30"/>
      <c r="K150" s="30"/>
      <c r="L150" s="43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</row>
    <row r="151" spans="1:65" s="11" customFormat="1" ht="29.25" customHeight="1">
      <c r="A151" s="131"/>
      <c r="B151" s="132"/>
      <c r="C151" s="133" t="s">
        <v>195</v>
      </c>
      <c r="D151" s="134" t="s">
        <v>57</v>
      </c>
      <c r="E151" s="134" t="s">
        <v>53</v>
      </c>
      <c r="F151" s="134" t="s">
        <v>54</v>
      </c>
      <c r="G151" s="134" t="s">
        <v>196</v>
      </c>
      <c r="H151" s="134" t="s">
        <v>197</v>
      </c>
      <c r="I151" s="134" t="s">
        <v>198</v>
      </c>
      <c r="J151" s="135" t="s">
        <v>174</v>
      </c>
      <c r="K151" s="136" t="s">
        <v>199</v>
      </c>
      <c r="L151" s="137"/>
      <c r="M151" s="63" t="s">
        <v>1</v>
      </c>
      <c r="N151" s="64" t="s">
        <v>36</v>
      </c>
      <c r="O151" s="64" t="s">
        <v>200</v>
      </c>
      <c r="P151" s="64" t="s">
        <v>201</v>
      </c>
      <c r="Q151" s="64" t="s">
        <v>202</v>
      </c>
      <c r="R151" s="64" t="s">
        <v>203</v>
      </c>
      <c r="S151" s="64" t="s">
        <v>204</v>
      </c>
      <c r="T151" s="65" t="s">
        <v>205</v>
      </c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</row>
    <row r="152" spans="1:65" s="2" customFormat="1" ht="22.9" customHeight="1">
      <c r="A152" s="30"/>
      <c r="B152" s="31"/>
      <c r="C152" s="70" t="s">
        <v>175</v>
      </c>
      <c r="D152" s="30"/>
      <c r="E152" s="30"/>
      <c r="F152" s="30"/>
      <c r="G152" s="30"/>
      <c r="H152" s="30"/>
      <c r="I152" s="30"/>
      <c r="J152" s="138">
        <f>BK152</f>
        <v>0</v>
      </c>
      <c r="K152" s="30"/>
      <c r="L152" s="31"/>
      <c r="M152" s="66"/>
      <c r="N152" s="57"/>
      <c r="O152" s="67"/>
      <c r="P152" s="139">
        <f>P153+P824</f>
        <v>0</v>
      </c>
      <c r="Q152" s="67"/>
      <c r="R152" s="139">
        <f>R153+R824</f>
        <v>0</v>
      </c>
      <c r="S152" s="67"/>
      <c r="T152" s="140">
        <f>T153+T824</f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T152" s="15" t="s">
        <v>71</v>
      </c>
      <c r="AU152" s="15" t="s">
        <v>176</v>
      </c>
      <c r="BK152" s="141">
        <f>BK153+BK824</f>
        <v>0</v>
      </c>
    </row>
    <row r="153" spans="1:65" s="12" customFormat="1" ht="25.9" customHeight="1">
      <c r="B153" s="142"/>
      <c r="D153" s="143" t="s">
        <v>71</v>
      </c>
      <c r="E153" s="144" t="s">
        <v>671</v>
      </c>
      <c r="F153" s="144" t="s">
        <v>672</v>
      </c>
      <c r="I153" s="145"/>
      <c r="J153" s="130">
        <f>BK153</f>
        <v>0</v>
      </c>
      <c r="L153" s="142"/>
      <c r="M153" s="146"/>
      <c r="N153" s="147"/>
      <c r="O153" s="147"/>
      <c r="P153" s="148">
        <f>P154</f>
        <v>0</v>
      </c>
      <c r="Q153" s="147"/>
      <c r="R153" s="148">
        <f>R154</f>
        <v>0</v>
      </c>
      <c r="S153" s="147"/>
      <c r="T153" s="149">
        <f>T154</f>
        <v>0</v>
      </c>
      <c r="AR153" s="143" t="s">
        <v>85</v>
      </c>
      <c r="AT153" s="150" t="s">
        <v>71</v>
      </c>
      <c r="AU153" s="150" t="s">
        <v>72</v>
      </c>
      <c r="AY153" s="143" t="s">
        <v>208</v>
      </c>
      <c r="BK153" s="151">
        <f>BK154</f>
        <v>0</v>
      </c>
    </row>
    <row r="154" spans="1:65" s="12" customFormat="1" ht="22.9" customHeight="1">
      <c r="B154" s="142"/>
      <c r="D154" s="143" t="s">
        <v>71</v>
      </c>
      <c r="E154" s="152" t="s">
        <v>4561</v>
      </c>
      <c r="F154" s="152" t="s">
        <v>4562</v>
      </c>
      <c r="I154" s="145"/>
      <c r="J154" s="153">
        <f>BK154</f>
        <v>0</v>
      </c>
      <c r="L154" s="142"/>
      <c r="M154" s="146"/>
      <c r="N154" s="147"/>
      <c r="O154" s="147"/>
      <c r="P154" s="148">
        <f>P155+P210+P280+P328+P350+P379+P416+P430+P458+P485+P500+P537+P542+P730+P776+P779+P816</f>
        <v>0</v>
      </c>
      <c r="Q154" s="147"/>
      <c r="R154" s="148">
        <f>R155+R210+R280+R328+R350+R379+R416+R430+R458+R485+R500+R537+R542+R730+R776+R779+R816</f>
        <v>0</v>
      </c>
      <c r="S154" s="147"/>
      <c r="T154" s="149">
        <f>T155+T210+T280+T328+T350+T379+T416+T430+T458+T485+T500+T537+T542+T730+T776+T779+T816</f>
        <v>0</v>
      </c>
      <c r="AR154" s="143" t="s">
        <v>85</v>
      </c>
      <c r="AT154" s="150" t="s">
        <v>71</v>
      </c>
      <c r="AU154" s="150" t="s">
        <v>79</v>
      </c>
      <c r="AY154" s="143" t="s">
        <v>208</v>
      </c>
      <c r="BK154" s="151">
        <f>BK155+BK210+BK280+BK328+BK350+BK379+BK416+BK430+BK458+BK485+BK500+BK537+BK542+BK730+BK776+BK779+BK816</f>
        <v>0</v>
      </c>
    </row>
    <row r="155" spans="1:65" s="12" customFormat="1" ht="20.85" customHeight="1">
      <c r="B155" s="142"/>
      <c r="D155" s="143" t="s">
        <v>71</v>
      </c>
      <c r="E155" s="152" t="s">
        <v>4563</v>
      </c>
      <c r="F155" s="152" t="s">
        <v>4564</v>
      </c>
      <c r="I155" s="145"/>
      <c r="J155" s="153">
        <f>BK155</f>
        <v>0</v>
      </c>
      <c r="L155" s="142"/>
      <c r="M155" s="146"/>
      <c r="N155" s="147"/>
      <c r="O155" s="147"/>
      <c r="P155" s="148">
        <f>SUM(P156:P209)</f>
        <v>0</v>
      </c>
      <c r="Q155" s="147"/>
      <c r="R155" s="148">
        <f>SUM(R156:R209)</f>
        <v>0</v>
      </c>
      <c r="S155" s="147"/>
      <c r="T155" s="149">
        <f>SUM(T156:T209)</f>
        <v>0</v>
      </c>
      <c r="AR155" s="143" t="s">
        <v>85</v>
      </c>
      <c r="AT155" s="150" t="s">
        <v>71</v>
      </c>
      <c r="AU155" s="150" t="s">
        <v>85</v>
      </c>
      <c r="AY155" s="143" t="s">
        <v>208</v>
      </c>
      <c r="BK155" s="151">
        <f>SUM(BK156:BK209)</f>
        <v>0</v>
      </c>
    </row>
    <row r="156" spans="1:65" s="2" customFormat="1" ht="55.5" customHeight="1">
      <c r="A156" s="30"/>
      <c r="B156" s="154"/>
      <c r="C156" s="201" t="s">
        <v>79</v>
      </c>
      <c r="D156" s="201" t="s">
        <v>751</v>
      </c>
      <c r="E156" s="202" t="s">
        <v>4565</v>
      </c>
      <c r="F156" s="203" t="s">
        <v>4566</v>
      </c>
      <c r="G156" s="204" t="s">
        <v>404</v>
      </c>
      <c r="H156" s="205">
        <v>1</v>
      </c>
      <c r="I156" s="177"/>
      <c r="J156" s="290">
        <f t="shared" ref="J156:J187" si="0">ROUND(I156*H156,2)</f>
        <v>0</v>
      </c>
      <c r="K156" s="178"/>
      <c r="L156" s="179"/>
      <c r="M156" s="180" t="s">
        <v>1</v>
      </c>
      <c r="N156" s="181" t="s">
        <v>38</v>
      </c>
      <c r="O156" s="59"/>
      <c r="P156" s="160">
        <f t="shared" ref="P156:P187" si="1">O156*H156</f>
        <v>0</v>
      </c>
      <c r="Q156" s="160">
        <v>0</v>
      </c>
      <c r="R156" s="160">
        <f t="shared" ref="R156:R187" si="2">Q156*H156</f>
        <v>0</v>
      </c>
      <c r="S156" s="160">
        <v>0</v>
      </c>
      <c r="T156" s="161">
        <f t="shared" ref="T156:T187" si="3">S156*H156</f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2" t="s">
        <v>337</v>
      </c>
      <c r="AT156" s="162" t="s">
        <v>751</v>
      </c>
      <c r="AU156" s="162" t="s">
        <v>219</v>
      </c>
      <c r="AY156" s="15" t="s">
        <v>208</v>
      </c>
      <c r="BE156" s="163">
        <f t="shared" ref="BE156:BE187" si="4">IF(N156="základná",J156,0)</f>
        <v>0</v>
      </c>
      <c r="BF156" s="163">
        <f t="shared" ref="BF156:BF187" si="5">IF(N156="znížená",J156,0)</f>
        <v>0</v>
      </c>
      <c r="BG156" s="163">
        <f t="shared" ref="BG156:BG187" si="6">IF(N156="zákl. prenesená",J156,0)</f>
        <v>0</v>
      </c>
      <c r="BH156" s="163">
        <f t="shared" ref="BH156:BH187" si="7">IF(N156="zníž. prenesená",J156,0)</f>
        <v>0</v>
      </c>
      <c r="BI156" s="163">
        <f t="shared" ref="BI156:BI187" si="8">IF(N156="nulová",J156,0)</f>
        <v>0</v>
      </c>
      <c r="BJ156" s="15" t="s">
        <v>85</v>
      </c>
      <c r="BK156" s="163">
        <f t="shared" ref="BK156:BK187" si="9">ROUND(I156*H156,2)</f>
        <v>0</v>
      </c>
      <c r="BL156" s="15" t="s">
        <v>274</v>
      </c>
      <c r="BM156" s="162" t="s">
        <v>4567</v>
      </c>
    </row>
    <row r="157" spans="1:65" s="2" customFormat="1" ht="24.2" customHeight="1">
      <c r="A157" s="30"/>
      <c r="B157" s="154"/>
      <c r="C157" s="201" t="s">
        <v>85</v>
      </c>
      <c r="D157" s="201" t="s">
        <v>751</v>
      </c>
      <c r="E157" s="202" t="s">
        <v>4568</v>
      </c>
      <c r="F157" s="203" t="s">
        <v>4569</v>
      </c>
      <c r="G157" s="204" t="s">
        <v>404</v>
      </c>
      <c r="H157" s="205">
        <v>4</v>
      </c>
      <c r="I157" s="177"/>
      <c r="J157" s="290">
        <f t="shared" si="0"/>
        <v>0</v>
      </c>
      <c r="K157" s="178"/>
      <c r="L157" s="179"/>
      <c r="M157" s="180" t="s">
        <v>1</v>
      </c>
      <c r="N157" s="181" t="s">
        <v>38</v>
      </c>
      <c r="O157" s="59"/>
      <c r="P157" s="160">
        <f t="shared" si="1"/>
        <v>0</v>
      </c>
      <c r="Q157" s="160">
        <v>0</v>
      </c>
      <c r="R157" s="160">
        <f t="shared" si="2"/>
        <v>0</v>
      </c>
      <c r="S157" s="160">
        <v>0</v>
      </c>
      <c r="T157" s="161">
        <f t="shared" si="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2" t="s">
        <v>337</v>
      </c>
      <c r="AT157" s="162" t="s">
        <v>751</v>
      </c>
      <c r="AU157" s="162" t="s">
        <v>219</v>
      </c>
      <c r="AY157" s="15" t="s">
        <v>208</v>
      </c>
      <c r="BE157" s="163">
        <f t="shared" si="4"/>
        <v>0</v>
      </c>
      <c r="BF157" s="163">
        <f t="shared" si="5"/>
        <v>0</v>
      </c>
      <c r="BG157" s="163">
        <f t="shared" si="6"/>
        <v>0</v>
      </c>
      <c r="BH157" s="163">
        <f t="shared" si="7"/>
        <v>0</v>
      </c>
      <c r="BI157" s="163">
        <f t="shared" si="8"/>
        <v>0</v>
      </c>
      <c r="BJ157" s="15" t="s">
        <v>85</v>
      </c>
      <c r="BK157" s="163">
        <f t="shared" si="9"/>
        <v>0</v>
      </c>
      <c r="BL157" s="15" t="s">
        <v>274</v>
      </c>
      <c r="BM157" s="162" t="s">
        <v>4570</v>
      </c>
    </row>
    <row r="158" spans="1:65" s="2" customFormat="1" ht="24.2" customHeight="1">
      <c r="A158" s="30"/>
      <c r="B158" s="154"/>
      <c r="C158" s="201" t="s">
        <v>219</v>
      </c>
      <c r="D158" s="201" t="s">
        <v>751</v>
      </c>
      <c r="E158" s="202" t="s">
        <v>4571</v>
      </c>
      <c r="F158" s="203" t="s">
        <v>4572</v>
      </c>
      <c r="G158" s="204" t="s">
        <v>404</v>
      </c>
      <c r="H158" s="205">
        <v>2</v>
      </c>
      <c r="I158" s="177"/>
      <c r="J158" s="290">
        <f t="shared" si="0"/>
        <v>0</v>
      </c>
      <c r="K158" s="178"/>
      <c r="L158" s="179"/>
      <c r="M158" s="180" t="s">
        <v>1</v>
      </c>
      <c r="N158" s="181" t="s">
        <v>38</v>
      </c>
      <c r="O158" s="59"/>
      <c r="P158" s="160">
        <f t="shared" si="1"/>
        <v>0</v>
      </c>
      <c r="Q158" s="160">
        <v>0</v>
      </c>
      <c r="R158" s="160">
        <f t="shared" si="2"/>
        <v>0</v>
      </c>
      <c r="S158" s="160">
        <v>0</v>
      </c>
      <c r="T158" s="161">
        <f t="shared" si="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2" t="s">
        <v>337</v>
      </c>
      <c r="AT158" s="162" t="s">
        <v>751</v>
      </c>
      <c r="AU158" s="162" t="s">
        <v>219</v>
      </c>
      <c r="AY158" s="15" t="s">
        <v>208</v>
      </c>
      <c r="BE158" s="163">
        <f t="shared" si="4"/>
        <v>0</v>
      </c>
      <c r="BF158" s="163">
        <f t="shared" si="5"/>
        <v>0</v>
      </c>
      <c r="BG158" s="163">
        <f t="shared" si="6"/>
        <v>0</v>
      </c>
      <c r="BH158" s="163">
        <f t="shared" si="7"/>
        <v>0</v>
      </c>
      <c r="BI158" s="163">
        <f t="shared" si="8"/>
        <v>0</v>
      </c>
      <c r="BJ158" s="15" t="s">
        <v>85</v>
      </c>
      <c r="BK158" s="163">
        <f t="shared" si="9"/>
        <v>0</v>
      </c>
      <c r="BL158" s="15" t="s">
        <v>274</v>
      </c>
      <c r="BM158" s="162" t="s">
        <v>4573</v>
      </c>
    </row>
    <row r="159" spans="1:65" s="2" customFormat="1" ht="44.25" customHeight="1">
      <c r="A159" s="30"/>
      <c r="B159" s="154"/>
      <c r="C159" s="201" t="s">
        <v>214</v>
      </c>
      <c r="D159" s="201" t="s">
        <v>751</v>
      </c>
      <c r="E159" s="202" t="s">
        <v>4574</v>
      </c>
      <c r="F159" s="203" t="s">
        <v>4575</v>
      </c>
      <c r="G159" s="204" t="s">
        <v>404</v>
      </c>
      <c r="H159" s="205">
        <v>2</v>
      </c>
      <c r="I159" s="177"/>
      <c r="J159" s="290">
        <f t="shared" si="0"/>
        <v>0</v>
      </c>
      <c r="K159" s="178"/>
      <c r="L159" s="179"/>
      <c r="M159" s="180" t="s">
        <v>1</v>
      </c>
      <c r="N159" s="181" t="s">
        <v>38</v>
      </c>
      <c r="O159" s="59"/>
      <c r="P159" s="160">
        <f t="shared" si="1"/>
        <v>0</v>
      </c>
      <c r="Q159" s="160">
        <v>0</v>
      </c>
      <c r="R159" s="160">
        <f t="shared" si="2"/>
        <v>0</v>
      </c>
      <c r="S159" s="160">
        <v>0</v>
      </c>
      <c r="T159" s="161">
        <f t="shared" si="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2" t="s">
        <v>337</v>
      </c>
      <c r="AT159" s="162" t="s">
        <v>751</v>
      </c>
      <c r="AU159" s="162" t="s">
        <v>219</v>
      </c>
      <c r="AY159" s="15" t="s">
        <v>208</v>
      </c>
      <c r="BE159" s="163">
        <f t="shared" si="4"/>
        <v>0</v>
      </c>
      <c r="BF159" s="163">
        <f t="shared" si="5"/>
        <v>0</v>
      </c>
      <c r="BG159" s="163">
        <f t="shared" si="6"/>
        <v>0</v>
      </c>
      <c r="BH159" s="163">
        <f t="shared" si="7"/>
        <v>0</v>
      </c>
      <c r="BI159" s="163">
        <f t="shared" si="8"/>
        <v>0</v>
      </c>
      <c r="BJ159" s="15" t="s">
        <v>85</v>
      </c>
      <c r="BK159" s="163">
        <f t="shared" si="9"/>
        <v>0</v>
      </c>
      <c r="BL159" s="15" t="s">
        <v>274</v>
      </c>
      <c r="BM159" s="162" t="s">
        <v>4576</v>
      </c>
    </row>
    <row r="160" spans="1:65" s="2" customFormat="1" ht="24.2" customHeight="1">
      <c r="A160" s="30"/>
      <c r="B160" s="154"/>
      <c r="C160" s="201" t="s">
        <v>226</v>
      </c>
      <c r="D160" s="201" t="s">
        <v>751</v>
      </c>
      <c r="E160" s="202" t="s">
        <v>4577</v>
      </c>
      <c r="F160" s="203" t="s">
        <v>4578</v>
      </c>
      <c r="G160" s="204" t="s">
        <v>404</v>
      </c>
      <c r="H160" s="205">
        <v>2</v>
      </c>
      <c r="I160" s="177"/>
      <c r="J160" s="290">
        <f t="shared" si="0"/>
        <v>0</v>
      </c>
      <c r="K160" s="178"/>
      <c r="L160" s="179"/>
      <c r="M160" s="180" t="s">
        <v>1</v>
      </c>
      <c r="N160" s="181" t="s">
        <v>38</v>
      </c>
      <c r="O160" s="59"/>
      <c r="P160" s="160">
        <f t="shared" si="1"/>
        <v>0</v>
      </c>
      <c r="Q160" s="160">
        <v>0</v>
      </c>
      <c r="R160" s="160">
        <f t="shared" si="2"/>
        <v>0</v>
      </c>
      <c r="S160" s="160">
        <v>0</v>
      </c>
      <c r="T160" s="161">
        <f t="shared" si="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2" t="s">
        <v>337</v>
      </c>
      <c r="AT160" s="162" t="s">
        <v>751</v>
      </c>
      <c r="AU160" s="162" t="s">
        <v>219</v>
      </c>
      <c r="AY160" s="15" t="s">
        <v>208</v>
      </c>
      <c r="BE160" s="163">
        <f t="shared" si="4"/>
        <v>0</v>
      </c>
      <c r="BF160" s="163">
        <f t="shared" si="5"/>
        <v>0</v>
      </c>
      <c r="BG160" s="163">
        <f t="shared" si="6"/>
        <v>0</v>
      </c>
      <c r="BH160" s="163">
        <f t="shared" si="7"/>
        <v>0</v>
      </c>
      <c r="BI160" s="163">
        <f t="shared" si="8"/>
        <v>0</v>
      </c>
      <c r="BJ160" s="15" t="s">
        <v>85</v>
      </c>
      <c r="BK160" s="163">
        <f t="shared" si="9"/>
        <v>0</v>
      </c>
      <c r="BL160" s="15" t="s">
        <v>274</v>
      </c>
      <c r="BM160" s="162" t="s">
        <v>4579</v>
      </c>
    </row>
    <row r="161" spans="1:65" s="2" customFormat="1" ht="24.2" customHeight="1">
      <c r="A161" s="30"/>
      <c r="B161" s="154"/>
      <c r="C161" s="201" t="s">
        <v>230</v>
      </c>
      <c r="D161" s="201" t="s">
        <v>751</v>
      </c>
      <c r="E161" s="202" t="s">
        <v>4580</v>
      </c>
      <c r="F161" s="203" t="s">
        <v>4581</v>
      </c>
      <c r="G161" s="204" t="s">
        <v>404</v>
      </c>
      <c r="H161" s="205">
        <v>3</v>
      </c>
      <c r="I161" s="177"/>
      <c r="J161" s="290">
        <f t="shared" si="0"/>
        <v>0</v>
      </c>
      <c r="K161" s="178"/>
      <c r="L161" s="179"/>
      <c r="M161" s="180" t="s">
        <v>1</v>
      </c>
      <c r="N161" s="181" t="s">
        <v>38</v>
      </c>
      <c r="O161" s="59"/>
      <c r="P161" s="160">
        <f t="shared" si="1"/>
        <v>0</v>
      </c>
      <c r="Q161" s="160">
        <v>0</v>
      </c>
      <c r="R161" s="160">
        <f t="shared" si="2"/>
        <v>0</v>
      </c>
      <c r="S161" s="160">
        <v>0</v>
      </c>
      <c r="T161" s="161">
        <f t="shared" si="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2" t="s">
        <v>337</v>
      </c>
      <c r="AT161" s="162" t="s">
        <v>751</v>
      </c>
      <c r="AU161" s="162" t="s">
        <v>219</v>
      </c>
      <c r="AY161" s="15" t="s">
        <v>208</v>
      </c>
      <c r="BE161" s="163">
        <f t="shared" si="4"/>
        <v>0</v>
      </c>
      <c r="BF161" s="163">
        <f t="shared" si="5"/>
        <v>0</v>
      </c>
      <c r="BG161" s="163">
        <f t="shared" si="6"/>
        <v>0</v>
      </c>
      <c r="BH161" s="163">
        <f t="shared" si="7"/>
        <v>0</v>
      </c>
      <c r="BI161" s="163">
        <f t="shared" si="8"/>
        <v>0</v>
      </c>
      <c r="BJ161" s="15" t="s">
        <v>85</v>
      </c>
      <c r="BK161" s="163">
        <f t="shared" si="9"/>
        <v>0</v>
      </c>
      <c r="BL161" s="15" t="s">
        <v>274</v>
      </c>
      <c r="BM161" s="162" t="s">
        <v>4582</v>
      </c>
    </row>
    <row r="162" spans="1:65" s="2" customFormat="1" ht="24.2" customHeight="1">
      <c r="A162" s="30"/>
      <c r="B162" s="154"/>
      <c r="C162" s="201" t="s">
        <v>235</v>
      </c>
      <c r="D162" s="201" t="s">
        <v>751</v>
      </c>
      <c r="E162" s="202" t="s">
        <v>4583</v>
      </c>
      <c r="F162" s="203" t="s">
        <v>4584</v>
      </c>
      <c r="G162" s="204" t="s">
        <v>404</v>
      </c>
      <c r="H162" s="205">
        <v>3</v>
      </c>
      <c r="I162" s="177"/>
      <c r="J162" s="290">
        <f t="shared" si="0"/>
        <v>0</v>
      </c>
      <c r="K162" s="178"/>
      <c r="L162" s="179"/>
      <c r="M162" s="180" t="s">
        <v>1</v>
      </c>
      <c r="N162" s="181" t="s">
        <v>38</v>
      </c>
      <c r="O162" s="59"/>
      <c r="P162" s="160">
        <f t="shared" si="1"/>
        <v>0</v>
      </c>
      <c r="Q162" s="160">
        <v>0</v>
      </c>
      <c r="R162" s="160">
        <f t="shared" si="2"/>
        <v>0</v>
      </c>
      <c r="S162" s="160">
        <v>0</v>
      </c>
      <c r="T162" s="161">
        <f t="shared" si="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2" t="s">
        <v>337</v>
      </c>
      <c r="AT162" s="162" t="s">
        <v>751</v>
      </c>
      <c r="AU162" s="162" t="s">
        <v>219</v>
      </c>
      <c r="AY162" s="15" t="s">
        <v>208</v>
      </c>
      <c r="BE162" s="163">
        <f t="shared" si="4"/>
        <v>0</v>
      </c>
      <c r="BF162" s="163">
        <f t="shared" si="5"/>
        <v>0</v>
      </c>
      <c r="BG162" s="163">
        <f t="shared" si="6"/>
        <v>0</v>
      </c>
      <c r="BH162" s="163">
        <f t="shared" si="7"/>
        <v>0</v>
      </c>
      <c r="BI162" s="163">
        <f t="shared" si="8"/>
        <v>0</v>
      </c>
      <c r="BJ162" s="15" t="s">
        <v>85</v>
      </c>
      <c r="BK162" s="163">
        <f t="shared" si="9"/>
        <v>0</v>
      </c>
      <c r="BL162" s="15" t="s">
        <v>274</v>
      </c>
      <c r="BM162" s="162" t="s">
        <v>4585</v>
      </c>
    </row>
    <row r="163" spans="1:65" s="2" customFormat="1" ht="24.2" customHeight="1">
      <c r="A163" s="30"/>
      <c r="B163" s="154"/>
      <c r="C163" s="201" t="s">
        <v>239</v>
      </c>
      <c r="D163" s="201" t="s">
        <v>751</v>
      </c>
      <c r="E163" s="202" t="s">
        <v>4586</v>
      </c>
      <c r="F163" s="203" t="s">
        <v>4587</v>
      </c>
      <c r="G163" s="204" t="s">
        <v>404</v>
      </c>
      <c r="H163" s="205">
        <v>1</v>
      </c>
      <c r="I163" s="177"/>
      <c r="J163" s="290">
        <f t="shared" si="0"/>
        <v>0</v>
      </c>
      <c r="K163" s="178"/>
      <c r="L163" s="179"/>
      <c r="M163" s="180" t="s">
        <v>1</v>
      </c>
      <c r="N163" s="181" t="s">
        <v>38</v>
      </c>
      <c r="O163" s="59"/>
      <c r="P163" s="160">
        <f t="shared" si="1"/>
        <v>0</v>
      </c>
      <c r="Q163" s="160">
        <v>0</v>
      </c>
      <c r="R163" s="160">
        <f t="shared" si="2"/>
        <v>0</v>
      </c>
      <c r="S163" s="160">
        <v>0</v>
      </c>
      <c r="T163" s="161">
        <f t="shared" si="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2" t="s">
        <v>337</v>
      </c>
      <c r="AT163" s="162" t="s">
        <v>751</v>
      </c>
      <c r="AU163" s="162" t="s">
        <v>219</v>
      </c>
      <c r="AY163" s="15" t="s">
        <v>208</v>
      </c>
      <c r="BE163" s="163">
        <f t="shared" si="4"/>
        <v>0</v>
      </c>
      <c r="BF163" s="163">
        <f t="shared" si="5"/>
        <v>0</v>
      </c>
      <c r="BG163" s="163">
        <f t="shared" si="6"/>
        <v>0</v>
      </c>
      <c r="BH163" s="163">
        <f t="shared" si="7"/>
        <v>0</v>
      </c>
      <c r="BI163" s="163">
        <f t="shared" si="8"/>
        <v>0</v>
      </c>
      <c r="BJ163" s="15" t="s">
        <v>85</v>
      </c>
      <c r="BK163" s="163">
        <f t="shared" si="9"/>
        <v>0</v>
      </c>
      <c r="BL163" s="15" t="s">
        <v>274</v>
      </c>
      <c r="BM163" s="162" t="s">
        <v>4588</v>
      </c>
    </row>
    <row r="164" spans="1:65" s="2" customFormat="1" ht="33" customHeight="1">
      <c r="A164" s="30"/>
      <c r="B164" s="154"/>
      <c r="C164" s="201" t="s">
        <v>244</v>
      </c>
      <c r="D164" s="201" t="s">
        <v>751</v>
      </c>
      <c r="E164" s="202" t="s">
        <v>4589</v>
      </c>
      <c r="F164" s="203" t="s">
        <v>4590</v>
      </c>
      <c r="G164" s="204" t="s">
        <v>404</v>
      </c>
      <c r="H164" s="205">
        <v>4</v>
      </c>
      <c r="I164" s="177"/>
      <c r="J164" s="290">
        <f t="shared" si="0"/>
        <v>0</v>
      </c>
      <c r="K164" s="178"/>
      <c r="L164" s="179"/>
      <c r="M164" s="180" t="s">
        <v>1</v>
      </c>
      <c r="N164" s="181" t="s">
        <v>38</v>
      </c>
      <c r="O164" s="59"/>
      <c r="P164" s="160">
        <f t="shared" si="1"/>
        <v>0</v>
      </c>
      <c r="Q164" s="160">
        <v>0</v>
      </c>
      <c r="R164" s="160">
        <f t="shared" si="2"/>
        <v>0</v>
      </c>
      <c r="S164" s="160">
        <v>0</v>
      </c>
      <c r="T164" s="161">
        <f t="shared" si="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2" t="s">
        <v>337</v>
      </c>
      <c r="AT164" s="162" t="s">
        <v>751</v>
      </c>
      <c r="AU164" s="162" t="s">
        <v>219</v>
      </c>
      <c r="AY164" s="15" t="s">
        <v>208</v>
      </c>
      <c r="BE164" s="163">
        <f t="shared" si="4"/>
        <v>0</v>
      </c>
      <c r="BF164" s="163">
        <f t="shared" si="5"/>
        <v>0</v>
      </c>
      <c r="BG164" s="163">
        <f t="shared" si="6"/>
        <v>0</v>
      </c>
      <c r="BH164" s="163">
        <f t="shared" si="7"/>
        <v>0</v>
      </c>
      <c r="BI164" s="163">
        <f t="shared" si="8"/>
        <v>0</v>
      </c>
      <c r="BJ164" s="15" t="s">
        <v>85</v>
      </c>
      <c r="BK164" s="163">
        <f t="shared" si="9"/>
        <v>0</v>
      </c>
      <c r="BL164" s="15" t="s">
        <v>274</v>
      </c>
      <c r="BM164" s="162" t="s">
        <v>4591</v>
      </c>
    </row>
    <row r="165" spans="1:65" s="2" customFormat="1" ht="16.5" customHeight="1">
      <c r="A165" s="30"/>
      <c r="B165" s="154"/>
      <c r="C165" s="201" t="s">
        <v>249</v>
      </c>
      <c r="D165" s="201" t="s">
        <v>751</v>
      </c>
      <c r="E165" s="202" t="s">
        <v>4592</v>
      </c>
      <c r="F165" s="203" t="s">
        <v>4593</v>
      </c>
      <c r="G165" s="204" t="s">
        <v>404</v>
      </c>
      <c r="H165" s="205">
        <v>1</v>
      </c>
      <c r="I165" s="177"/>
      <c r="J165" s="290">
        <f t="shared" si="0"/>
        <v>0</v>
      </c>
      <c r="K165" s="178"/>
      <c r="L165" s="179"/>
      <c r="M165" s="180" t="s">
        <v>1</v>
      </c>
      <c r="N165" s="181" t="s">
        <v>38</v>
      </c>
      <c r="O165" s="59"/>
      <c r="P165" s="160">
        <f t="shared" si="1"/>
        <v>0</v>
      </c>
      <c r="Q165" s="160">
        <v>0</v>
      </c>
      <c r="R165" s="160">
        <f t="shared" si="2"/>
        <v>0</v>
      </c>
      <c r="S165" s="160">
        <v>0</v>
      </c>
      <c r="T165" s="161">
        <f t="shared" si="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2" t="s">
        <v>337</v>
      </c>
      <c r="AT165" s="162" t="s">
        <v>751</v>
      </c>
      <c r="AU165" s="162" t="s">
        <v>219</v>
      </c>
      <c r="AY165" s="15" t="s">
        <v>208</v>
      </c>
      <c r="BE165" s="163">
        <f t="shared" si="4"/>
        <v>0</v>
      </c>
      <c r="BF165" s="163">
        <f t="shared" si="5"/>
        <v>0</v>
      </c>
      <c r="BG165" s="163">
        <f t="shared" si="6"/>
        <v>0</v>
      </c>
      <c r="BH165" s="163">
        <f t="shared" si="7"/>
        <v>0</v>
      </c>
      <c r="BI165" s="163">
        <f t="shared" si="8"/>
        <v>0</v>
      </c>
      <c r="BJ165" s="15" t="s">
        <v>85</v>
      </c>
      <c r="BK165" s="163">
        <f t="shared" si="9"/>
        <v>0</v>
      </c>
      <c r="BL165" s="15" t="s">
        <v>274</v>
      </c>
      <c r="BM165" s="162" t="s">
        <v>4594</v>
      </c>
    </row>
    <row r="166" spans="1:65" s="2" customFormat="1" ht="16.5" customHeight="1">
      <c r="A166" s="30"/>
      <c r="B166" s="154"/>
      <c r="C166" s="201" t="s">
        <v>254</v>
      </c>
      <c r="D166" s="201" t="s">
        <v>751</v>
      </c>
      <c r="E166" s="202" t="s">
        <v>4595</v>
      </c>
      <c r="F166" s="203" t="s">
        <v>4596</v>
      </c>
      <c r="G166" s="204" t="s">
        <v>404</v>
      </c>
      <c r="H166" s="205">
        <v>1</v>
      </c>
      <c r="I166" s="177"/>
      <c r="J166" s="290">
        <f t="shared" si="0"/>
        <v>0</v>
      </c>
      <c r="K166" s="178"/>
      <c r="L166" s="179"/>
      <c r="M166" s="180" t="s">
        <v>1</v>
      </c>
      <c r="N166" s="181" t="s">
        <v>38</v>
      </c>
      <c r="O166" s="59"/>
      <c r="P166" s="160">
        <f t="shared" si="1"/>
        <v>0</v>
      </c>
      <c r="Q166" s="160">
        <v>0</v>
      </c>
      <c r="R166" s="160">
        <f t="shared" si="2"/>
        <v>0</v>
      </c>
      <c r="S166" s="160">
        <v>0</v>
      </c>
      <c r="T166" s="161">
        <f t="shared" si="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2" t="s">
        <v>337</v>
      </c>
      <c r="AT166" s="162" t="s">
        <v>751</v>
      </c>
      <c r="AU166" s="162" t="s">
        <v>219</v>
      </c>
      <c r="AY166" s="15" t="s">
        <v>208</v>
      </c>
      <c r="BE166" s="163">
        <f t="shared" si="4"/>
        <v>0</v>
      </c>
      <c r="BF166" s="163">
        <f t="shared" si="5"/>
        <v>0</v>
      </c>
      <c r="BG166" s="163">
        <f t="shared" si="6"/>
        <v>0</v>
      </c>
      <c r="BH166" s="163">
        <f t="shared" si="7"/>
        <v>0</v>
      </c>
      <c r="BI166" s="163">
        <f t="shared" si="8"/>
        <v>0</v>
      </c>
      <c r="BJ166" s="15" t="s">
        <v>85</v>
      </c>
      <c r="BK166" s="163">
        <f t="shared" si="9"/>
        <v>0</v>
      </c>
      <c r="BL166" s="15" t="s">
        <v>274</v>
      </c>
      <c r="BM166" s="162" t="s">
        <v>4597</v>
      </c>
    </row>
    <row r="167" spans="1:65" s="2" customFormat="1" ht="21.75" customHeight="1">
      <c r="A167" s="30"/>
      <c r="B167" s="154"/>
      <c r="C167" s="201" t="s">
        <v>258</v>
      </c>
      <c r="D167" s="201" t="s">
        <v>751</v>
      </c>
      <c r="E167" s="202" t="s">
        <v>4598</v>
      </c>
      <c r="F167" s="203" t="s">
        <v>4599</v>
      </c>
      <c r="G167" s="204" t="s">
        <v>404</v>
      </c>
      <c r="H167" s="205">
        <v>2</v>
      </c>
      <c r="I167" s="177"/>
      <c r="J167" s="290">
        <f t="shared" si="0"/>
        <v>0</v>
      </c>
      <c r="K167" s="178"/>
      <c r="L167" s="179"/>
      <c r="M167" s="180" t="s">
        <v>1</v>
      </c>
      <c r="N167" s="181" t="s">
        <v>38</v>
      </c>
      <c r="O167" s="59"/>
      <c r="P167" s="160">
        <f t="shared" si="1"/>
        <v>0</v>
      </c>
      <c r="Q167" s="160">
        <v>0</v>
      </c>
      <c r="R167" s="160">
        <f t="shared" si="2"/>
        <v>0</v>
      </c>
      <c r="S167" s="160">
        <v>0</v>
      </c>
      <c r="T167" s="161">
        <f t="shared" si="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2" t="s">
        <v>337</v>
      </c>
      <c r="AT167" s="162" t="s">
        <v>751</v>
      </c>
      <c r="AU167" s="162" t="s">
        <v>219</v>
      </c>
      <c r="AY167" s="15" t="s">
        <v>208</v>
      </c>
      <c r="BE167" s="163">
        <f t="shared" si="4"/>
        <v>0</v>
      </c>
      <c r="BF167" s="163">
        <f t="shared" si="5"/>
        <v>0</v>
      </c>
      <c r="BG167" s="163">
        <f t="shared" si="6"/>
        <v>0</v>
      </c>
      <c r="BH167" s="163">
        <f t="shared" si="7"/>
        <v>0</v>
      </c>
      <c r="BI167" s="163">
        <f t="shared" si="8"/>
        <v>0</v>
      </c>
      <c r="BJ167" s="15" t="s">
        <v>85</v>
      </c>
      <c r="BK167" s="163">
        <f t="shared" si="9"/>
        <v>0</v>
      </c>
      <c r="BL167" s="15" t="s">
        <v>274</v>
      </c>
      <c r="BM167" s="162" t="s">
        <v>4600</v>
      </c>
    </row>
    <row r="168" spans="1:65" s="2" customFormat="1" ht="44.25" customHeight="1">
      <c r="A168" s="30"/>
      <c r="B168" s="154"/>
      <c r="C168" s="201" t="s">
        <v>262</v>
      </c>
      <c r="D168" s="201" t="s">
        <v>751</v>
      </c>
      <c r="E168" s="202" t="s">
        <v>4601</v>
      </c>
      <c r="F168" s="203" t="s">
        <v>4602</v>
      </c>
      <c r="G168" s="204" t="s">
        <v>404</v>
      </c>
      <c r="H168" s="205">
        <v>1</v>
      </c>
      <c r="I168" s="177"/>
      <c r="J168" s="290">
        <f t="shared" si="0"/>
        <v>0</v>
      </c>
      <c r="K168" s="178"/>
      <c r="L168" s="179"/>
      <c r="M168" s="180" t="s">
        <v>1</v>
      </c>
      <c r="N168" s="181" t="s">
        <v>38</v>
      </c>
      <c r="O168" s="59"/>
      <c r="P168" s="160">
        <f t="shared" si="1"/>
        <v>0</v>
      </c>
      <c r="Q168" s="160">
        <v>0</v>
      </c>
      <c r="R168" s="160">
        <f t="shared" si="2"/>
        <v>0</v>
      </c>
      <c r="S168" s="160">
        <v>0</v>
      </c>
      <c r="T168" s="161">
        <f t="shared" si="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2" t="s">
        <v>337</v>
      </c>
      <c r="AT168" s="162" t="s">
        <v>751</v>
      </c>
      <c r="AU168" s="162" t="s">
        <v>219</v>
      </c>
      <c r="AY168" s="15" t="s">
        <v>208</v>
      </c>
      <c r="BE168" s="163">
        <f t="shared" si="4"/>
        <v>0</v>
      </c>
      <c r="BF168" s="163">
        <f t="shared" si="5"/>
        <v>0</v>
      </c>
      <c r="BG168" s="163">
        <f t="shared" si="6"/>
        <v>0</v>
      </c>
      <c r="BH168" s="163">
        <f t="shared" si="7"/>
        <v>0</v>
      </c>
      <c r="BI168" s="163">
        <f t="shared" si="8"/>
        <v>0</v>
      </c>
      <c r="BJ168" s="15" t="s">
        <v>85</v>
      </c>
      <c r="BK168" s="163">
        <f t="shared" si="9"/>
        <v>0</v>
      </c>
      <c r="BL168" s="15" t="s">
        <v>274</v>
      </c>
      <c r="BM168" s="162" t="s">
        <v>4603</v>
      </c>
    </row>
    <row r="169" spans="1:65" s="2" customFormat="1" ht="44.25" customHeight="1">
      <c r="A169" s="30"/>
      <c r="B169" s="154"/>
      <c r="C169" s="201" t="s">
        <v>266</v>
      </c>
      <c r="D169" s="201" t="s">
        <v>751</v>
      </c>
      <c r="E169" s="202" t="s">
        <v>4604</v>
      </c>
      <c r="F169" s="203" t="s">
        <v>4605</v>
      </c>
      <c r="G169" s="204" t="s">
        <v>404</v>
      </c>
      <c r="H169" s="205">
        <v>1</v>
      </c>
      <c r="I169" s="177"/>
      <c r="J169" s="290">
        <f t="shared" si="0"/>
        <v>0</v>
      </c>
      <c r="K169" s="178"/>
      <c r="L169" s="179"/>
      <c r="M169" s="180" t="s">
        <v>1</v>
      </c>
      <c r="N169" s="181" t="s">
        <v>38</v>
      </c>
      <c r="O169" s="59"/>
      <c r="P169" s="160">
        <f t="shared" si="1"/>
        <v>0</v>
      </c>
      <c r="Q169" s="160">
        <v>0</v>
      </c>
      <c r="R169" s="160">
        <f t="shared" si="2"/>
        <v>0</v>
      </c>
      <c r="S169" s="160">
        <v>0</v>
      </c>
      <c r="T169" s="161">
        <f t="shared" si="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2" t="s">
        <v>337</v>
      </c>
      <c r="AT169" s="162" t="s">
        <v>751</v>
      </c>
      <c r="AU169" s="162" t="s">
        <v>219</v>
      </c>
      <c r="AY169" s="15" t="s">
        <v>208</v>
      </c>
      <c r="BE169" s="163">
        <f t="shared" si="4"/>
        <v>0</v>
      </c>
      <c r="BF169" s="163">
        <f t="shared" si="5"/>
        <v>0</v>
      </c>
      <c r="BG169" s="163">
        <f t="shared" si="6"/>
        <v>0</v>
      </c>
      <c r="BH169" s="163">
        <f t="shared" si="7"/>
        <v>0</v>
      </c>
      <c r="BI169" s="163">
        <f t="shared" si="8"/>
        <v>0</v>
      </c>
      <c r="BJ169" s="15" t="s">
        <v>85</v>
      </c>
      <c r="BK169" s="163">
        <f t="shared" si="9"/>
        <v>0</v>
      </c>
      <c r="BL169" s="15" t="s">
        <v>274</v>
      </c>
      <c r="BM169" s="162" t="s">
        <v>4606</v>
      </c>
    </row>
    <row r="170" spans="1:65" s="2" customFormat="1" ht="24.2" customHeight="1">
      <c r="A170" s="30"/>
      <c r="B170" s="154"/>
      <c r="C170" s="201" t="s">
        <v>270</v>
      </c>
      <c r="D170" s="201" t="s">
        <v>751</v>
      </c>
      <c r="E170" s="202" t="s">
        <v>4607</v>
      </c>
      <c r="F170" s="203" t="s">
        <v>4608</v>
      </c>
      <c r="G170" s="204" t="s">
        <v>404</v>
      </c>
      <c r="H170" s="205">
        <v>1</v>
      </c>
      <c r="I170" s="177"/>
      <c r="J170" s="290">
        <f t="shared" si="0"/>
        <v>0</v>
      </c>
      <c r="K170" s="178"/>
      <c r="L170" s="179"/>
      <c r="M170" s="180" t="s">
        <v>1</v>
      </c>
      <c r="N170" s="181" t="s">
        <v>38</v>
      </c>
      <c r="O170" s="59"/>
      <c r="P170" s="160">
        <f t="shared" si="1"/>
        <v>0</v>
      </c>
      <c r="Q170" s="160">
        <v>0</v>
      </c>
      <c r="R170" s="160">
        <f t="shared" si="2"/>
        <v>0</v>
      </c>
      <c r="S170" s="160">
        <v>0</v>
      </c>
      <c r="T170" s="161">
        <f t="shared" si="3"/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62" t="s">
        <v>337</v>
      </c>
      <c r="AT170" s="162" t="s">
        <v>751</v>
      </c>
      <c r="AU170" s="162" t="s">
        <v>219</v>
      </c>
      <c r="AY170" s="15" t="s">
        <v>208</v>
      </c>
      <c r="BE170" s="163">
        <f t="shared" si="4"/>
        <v>0</v>
      </c>
      <c r="BF170" s="163">
        <f t="shared" si="5"/>
        <v>0</v>
      </c>
      <c r="BG170" s="163">
        <f t="shared" si="6"/>
        <v>0</v>
      </c>
      <c r="BH170" s="163">
        <f t="shared" si="7"/>
        <v>0</v>
      </c>
      <c r="BI170" s="163">
        <f t="shared" si="8"/>
        <v>0</v>
      </c>
      <c r="BJ170" s="15" t="s">
        <v>85</v>
      </c>
      <c r="BK170" s="163">
        <f t="shared" si="9"/>
        <v>0</v>
      </c>
      <c r="BL170" s="15" t="s">
        <v>274</v>
      </c>
      <c r="BM170" s="162" t="s">
        <v>4609</v>
      </c>
    </row>
    <row r="171" spans="1:65" s="2" customFormat="1" ht="24.2" customHeight="1">
      <c r="A171" s="30"/>
      <c r="B171" s="154"/>
      <c r="C171" s="201" t="s">
        <v>274</v>
      </c>
      <c r="D171" s="201" t="s">
        <v>751</v>
      </c>
      <c r="E171" s="202" t="s">
        <v>4577</v>
      </c>
      <c r="F171" s="203" t="s">
        <v>4578</v>
      </c>
      <c r="G171" s="204" t="s">
        <v>404</v>
      </c>
      <c r="H171" s="205">
        <v>3</v>
      </c>
      <c r="I171" s="177"/>
      <c r="J171" s="290">
        <f t="shared" si="0"/>
        <v>0</v>
      </c>
      <c r="K171" s="178"/>
      <c r="L171" s="179"/>
      <c r="M171" s="180" t="s">
        <v>1</v>
      </c>
      <c r="N171" s="181" t="s">
        <v>38</v>
      </c>
      <c r="O171" s="59"/>
      <c r="P171" s="160">
        <f t="shared" si="1"/>
        <v>0</v>
      </c>
      <c r="Q171" s="160">
        <v>0</v>
      </c>
      <c r="R171" s="160">
        <f t="shared" si="2"/>
        <v>0</v>
      </c>
      <c r="S171" s="160">
        <v>0</v>
      </c>
      <c r="T171" s="161">
        <f t="shared" si="3"/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2" t="s">
        <v>337</v>
      </c>
      <c r="AT171" s="162" t="s">
        <v>751</v>
      </c>
      <c r="AU171" s="162" t="s">
        <v>219</v>
      </c>
      <c r="AY171" s="15" t="s">
        <v>208</v>
      </c>
      <c r="BE171" s="163">
        <f t="shared" si="4"/>
        <v>0</v>
      </c>
      <c r="BF171" s="163">
        <f t="shared" si="5"/>
        <v>0</v>
      </c>
      <c r="BG171" s="163">
        <f t="shared" si="6"/>
        <v>0</v>
      </c>
      <c r="BH171" s="163">
        <f t="shared" si="7"/>
        <v>0</v>
      </c>
      <c r="BI171" s="163">
        <f t="shared" si="8"/>
        <v>0</v>
      </c>
      <c r="BJ171" s="15" t="s">
        <v>85</v>
      </c>
      <c r="BK171" s="163">
        <f t="shared" si="9"/>
        <v>0</v>
      </c>
      <c r="BL171" s="15" t="s">
        <v>274</v>
      </c>
      <c r="BM171" s="162" t="s">
        <v>4610</v>
      </c>
    </row>
    <row r="172" spans="1:65" s="2" customFormat="1" ht="24.2" customHeight="1">
      <c r="A172" s="30"/>
      <c r="B172" s="154"/>
      <c r="C172" s="201" t="s">
        <v>278</v>
      </c>
      <c r="D172" s="201" t="s">
        <v>751</v>
      </c>
      <c r="E172" s="202" t="s">
        <v>4611</v>
      </c>
      <c r="F172" s="203" t="s">
        <v>4612</v>
      </c>
      <c r="G172" s="204" t="s">
        <v>404</v>
      </c>
      <c r="H172" s="205">
        <v>4</v>
      </c>
      <c r="I172" s="177"/>
      <c r="J172" s="290">
        <f t="shared" si="0"/>
        <v>0</v>
      </c>
      <c r="K172" s="178"/>
      <c r="L172" s="179"/>
      <c r="M172" s="180" t="s">
        <v>1</v>
      </c>
      <c r="N172" s="181" t="s">
        <v>38</v>
      </c>
      <c r="O172" s="59"/>
      <c r="P172" s="160">
        <f t="shared" si="1"/>
        <v>0</v>
      </c>
      <c r="Q172" s="160">
        <v>0</v>
      </c>
      <c r="R172" s="160">
        <f t="shared" si="2"/>
        <v>0</v>
      </c>
      <c r="S172" s="160">
        <v>0</v>
      </c>
      <c r="T172" s="161">
        <f t="shared" si="3"/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62" t="s">
        <v>337</v>
      </c>
      <c r="AT172" s="162" t="s">
        <v>751</v>
      </c>
      <c r="AU172" s="162" t="s">
        <v>219</v>
      </c>
      <c r="AY172" s="15" t="s">
        <v>208</v>
      </c>
      <c r="BE172" s="163">
        <f t="shared" si="4"/>
        <v>0</v>
      </c>
      <c r="BF172" s="163">
        <f t="shared" si="5"/>
        <v>0</v>
      </c>
      <c r="BG172" s="163">
        <f t="shared" si="6"/>
        <v>0</v>
      </c>
      <c r="BH172" s="163">
        <f t="shared" si="7"/>
        <v>0</v>
      </c>
      <c r="BI172" s="163">
        <f t="shared" si="8"/>
        <v>0</v>
      </c>
      <c r="BJ172" s="15" t="s">
        <v>85</v>
      </c>
      <c r="BK172" s="163">
        <f t="shared" si="9"/>
        <v>0</v>
      </c>
      <c r="BL172" s="15" t="s">
        <v>274</v>
      </c>
      <c r="BM172" s="162" t="s">
        <v>4613</v>
      </c>
    </row>
    <row r="173" spans="1:65" s="2" customFormat="1" ht="24.2" customHeight="1">
      <c r="A173" s="30"/>
      <c r="B173" s="154"/>
      <c r="C173" s="201" t="s">
        <v>282</v>
      </c>
      <c r="D173" s="201" t="s">
        <v>751</v>
      </c>
      <c r="E173" s="202" t="s">
        <v>4614</v>
      </c>
      <c r="F173" s="203" t="s">
        <v>4615</v>
      </c>
      <c r="G173" s="204" t="s">
        <v>404</v>
      </c>
      <c r="H173" s="205">
        <v>1</v>
      </c>
      <c r="I173" s="177"/>
      <c r="J173" s="290">
        <f t="shared" si="0"/>
        <v>0</v>
      </c>
      <c r="K173" s="178"/>
      <c r="L173" s="179"/>
      <c r="M173" s="180" t="s">
        <v>1</v>
      </c>
      <c r="N173" s="181" t="s">
        <v>38</v>
      </c>
      <c r="O173" s="59"/>
      <c r="P173" s="160">
        <f t="shared" si="1"/>
        <v>0</v>
      </c>
      <c r="Q173" s="160">
        <v>0</v>
      </c>
      <c r="R173" s="160">
        <f t="shared" si="2"/>
        <v>0</v>
      </c>
      <c r="S173" s="160">
        <v>0</v>
      </c>
      <c r="T173" s="161">
        <f t="shared" si="3"/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62" t="s">
        <v>337</v>
      </c>
      <c r="AT173" s="162" t="s">
        <v>751</v>
      </c>
      <c r="AU173" s="162" t="s">
        <v>219</v>
      </c>
      <c r="AY173" s="15" t="s">
        <v>208</v>
      </c>
      <c r="BE173" s="163">
        <f t="shared" si="4"/>
        <v>0</v>
      </c>
      <c r="BF173" s="163">
        <f t="shared" si="5"/>
        <v>0</v>
      </c>
      <c r="BG173" s="163">
        <f t="shared" si="6"/>
        <v>0</v>
      </c>
      <c r="BH173" s="163">
        <f t="shared" si="7"/>
        <v>0</v>
      </c>
      <c r="BI173" s="163">
        <f t="shared" si="8"/>
        <v>0</v>
      </c>
      <c r="BJ173" s="15" t="s">
        <v>85</v>
      </c>
      <c r="BK173" s="163">
        <f t="shared" si="9"/>
        <v>0</v>
      </c>
      <c r="BL173" s="15" t="s">
        <v>274</v>
      </c>
      <c r="BM173" s="162" t="s">
        <v>4616</v>
      </c>
    </row>
    <row r="174" spans="1:65" s="2" customFormat="1" ht="16.5" customHeight="1">
      <c r="A174" s="30"/>
      <c r="B174" s="154"/>
      <c r="C174" s="201" t="s">
        <v>286</v>
      </c>
      <c r="D174" s="201" t="s">
        <v>751</v>
      </c>
      <c r="E174" s="202" t="s">
        <v>4617</v>
      </c>
      <c r="F174" s="203" t="s">
        <v>4618</v>
      </c>
      <c r="G174" s="204" t="s">
        <v>404</v>
      </c>
      <c r="H174" s="205">
        <v>1</v>
      </c>
      <c r="I174" s="177"/>
      <c r="J174" s="290">
        <f t="shared" si="0"/>
        <v>0</v>
      </c>
      <c r="K174" s="178"/>
      <c r="L174" s="179"/>
      <c r="M174" s="180" t="s">
        <v>1</v>
      </c>
      <c r="N174" s="181" t="s">
        <v>38</v>
      </c>
      <c r="O174" s="59"/>
      <c r="P174" s="160">
        <f t="shared" si="1"/>
        <v>0</v>
      </c>
      <c r="Q174" s="160">
        <v>0</v>
      </c>
      <c r="R174" s="160">
        <f t="shared" si="2"/>
        <v>0</v>
      </c>
      <c r="S174" s="160">
        <v>0</v>
      </c>
      <c r="T174" s="161">
        <f t="shared" si="3"/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62" t="s">
        <v>337</v>
      </c>
      <c r="AT174" s="162" t="s">
        <v>751</v>
      </c>
      <c r="AU174" s="162" t="s">
        <v>219</v>
      </c>
      <c r="AY174" s="15" t="s">
        <v>208</v>
      </c>
      <c r="BE174" s="163">
        <f t="shared" si="4"/>
        <v>0</v>
      </c>
      <c r="BF174" s="163">
        <f t="shared" si="5"/>
        <v>0</v>
      </c>
      <c r="BG174" s="163">
        <f t="shared" si="6"/>
        <v>0</v>
      </c>
      <c r="BH174" s="163">
        <f t="shared" si="7"/>
        <v>0</v>
      </c>
      <c r="BI174" s="163">
        <f t="shared" si="8"/>
        <v>0</v>
      </c>
      <c r="BJ174" s="15" t="s">
        <v>85</v>
      </c>
      <c r="BK174" s="163">
        <f t="shared" si="9"/>
        <v>0</v>
      </c>
      <c r="BL174" s="15" t="s">
        <v>274</v>
      </c>
      <c r="BM174" s="162" t="s">
        <v>4619</v>
      </c>
    </row>
    <row r="175" spans="1:65" s="2" customFormat="1" ht="49.15" customHeight="1">
      <c r="A175" s="30"/>
      <c r="B175" s="154"/>
      <c r="C175" s="201" t="s">
        <v>7</v>
      </c>
      <c r="D175" s="201" t="s">
        <v>751</v>
      </c>
      <c r="E175" s="202" t="s">
        <v>4620</v>
      </c>
      <c r="F175" s="203" t="s">
        <v>4621</v>
      </c>
      <c r="G175" s="204" t="s">
        <v>404</v>
      </c>
      <c r="H175" s="205">
        <v>1</v>
      </c>
      <c r="I175" s="177"/>
      <c r="J175" s="290">
        <f t="shared" si="0"/>
        <v>0</v>
      </c>
      <c r="K175" s="178"/>
      <c r="L175" s="179"/>
      <c r="M175" s="180" t="s">
        <v>1</v>
      </c>
      <c r="N175" s="181" t="s">
        <v>38</v>
      </c>
      <c r="O175" s="59"/>
      <c r="P175" s="160">
        <f t="shared" si="1"/>
        <v>0</v>
      </c>
      <c r="Q175" s="160">
        <v>0</v>
      </c>
      <c r="R175" s="160">
        <f t="shared" si="2"/>
        <v>0</v>
      </c>
      <c r="S175" s="160">
        <v>0</v>
      </c>
      <c r="T175" s="161">
        <f t="shared" si="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2" t="s">
        <v>337</v>
      </c>
      <c r="AT175" s="162" t="s">
        <v>751</v>
      </c>
      <c r="AU175" s="162" t="s">
        <v>219</v>
      </c>
      <c r="AY175" s="15" t="s">
        <v>208</v>
      </c>
      <c r="BE175" s="163">
        <f t="shared" si="4"/>
        <v>0</v>
      </c>
      <c r="BF175" s="163">
        <f t="shared" si="5"/>
        <v>0</v>
      </c>
      <c r="BG175" s="163">
        <f t="shared" si="6"/>
        <v>0</v>
      </c>
      <c r="BH175" s="163">
        <f t="shared" si="7"/>
        <v>0</v>
      </c>
      <c r="BI175" s="163">
        <f t="shared" si="8"/>
        <v>0</v>
      </c>
      <c r="BJ175" s="15" t="s">
        <v>85</v>
      </c>
      <c r="BK175" s="163">
        <f t="shared" si="9"/>
        <v>0</v>
      </c>
      <c r="BL175" s="15" t="s">
        <v>274</v>
      </c>
      <c r="BM175" s="162" t="s">
        <v>4622</v>
      </c>
    </row>
    <row r="176" spans="1:65" s="2" customFormat="1" ht="37.9" customHeight="1">
      <c r="A176" s="30"/>
      <c r="B176" s="154"/>
      <c r="C176" s="201" t="s">
        <v>293</v>
      </c>
      <c r="D176" s="201" t="s">
        <v>751</v>
      </c>
      <c r="E176" s="202" t="s">
        <v>4623</v>
      </c>
      <c r="F176" s="203" t="s">
        <v>4624</v>
      </c>
      <c r="G176" s="204" t="s">
        <v>404</v>
      </c>
      <c r="H176" s="205">
        <v>1</v>
      </c>
      <c r="I176" s="177"/>
      <c r="J176" s="290">
        <f t="shared" si="0"/>
        <v>0</v>
      </c>
      <c r="K176" s="178"/>
      <c r="L176" s="179"/>
      <c r="M176" s="180" t="s">
        <v>1</v>
      </c>
      <c r="N176" s="181" t="s">
        <v>38</v>
      </c>
      <c r="O176" s="59"/>
      <c r="P176" s="160">
        <f t="shared" si="1"/>
        <v>0</v>
      </c>
      <c r="Q176" s="160">
        <v>0</v>
      </c>
      <c r="R176" s="160">
        <f t="shared" si="2"/>
        <v>0</v>
      </c>
      <c r="S176" s="160">
        <v>0</v>
      </c>
      <c r="T176" s="161">
        <f t="shared" si="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62" t="s">
        <v>337</v>
      </c>
      <c r="AT176" s="162" t="s">
        <v>751</v>
      </c>
      <c r="AU176" s="162" t="s">
        <v>219</v>
      </c>
      <c r="AY176" s="15" t="s">
        <v>208</v>
      </c>
      <c r="BE176" s="163">
        <f t="shared" si="4"/>
        <v>0</v>
      </c>
      <c r="BF176" s="163">
        <f t="shared" si="5"/>
        <v>0</v>
      </c>
      <c r="BG176" s="163">
        <f t="shared" si="6"/>
        <v>0</v>
      </c>
      <c r="BH176" s="163">
        <f t="shared" si="7"/>
        <v>0</v>
      </c>
      <c r="BI176" s="163">
        <f t="shared" si="8"/>
        <v>0</v>
      </c>
      <c r="BJ176" s="15" t="s">
        <v>85</v>
      </c>
      <c r="BK176" s="163">
        <f t="shared" si="9"/>
        <v>0</v>
      </c>
      <c r="BL176" s="15" t="s">
        <v>274</v>
      </c>
      <c r="BM176" s="162" t="s">
        <v>4625</v>
      </c>
    </row>
    <row r="177" spans="1:65" s="2" customFormat="1" ht="24.2" customHeight="1">
      <c r="A177" s="30"/>
      <c r="B177" s="154"/>
      <c r="C177" s="201" t="s">
        <v>297</v>
      </c>
      <c r="D177" s="201" t="s">
        <v>751</v>
      </c>
      <c r="E177" s="202" t="s">
        <v>4626</v>
      </c>
      <c r="F177" s="203" t="s">
        <v>4627</v>
      </c>
      <c r="G177" s="204" t="s">
        <v>404</v>
      </c>
      <c r="H177" s="205">
        <v>1</v>
      </c>
      <c r="I177" s="177"/>
      <c r="J177" s="290">
        <f t="shared" si="0"/>
        <v>0</v>
      </c>
      <c r="K177" s="178"/>
      <c r="L177" s="179"/>
      <c r="M177" s="180" t="s">
        <v>1</v>
      </c>
      <c r="N177" s="181" t="s">
        <v>38</v>
      </c>
      <c r="O177" s="59"/>
      <c r="P177" s="160">
        <f t="shared" si="1"/>
        <v>0</v>
      </c>
      <c r="Q177" s="160">
        <v>0</v>
      </c>
      <c r="R177" s="160">
        <f t="shared" si="2"/>
        <v>0</v>
      </c>
      <c r="S177" s="160">
        <v>0</v>
      </c>
      <c r="T177" s="161">
        <f t="shared" si="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62" t="s">
        <v>337</v>
      </c>
      <c r="AT177" s="162" t="s">
        <v>751</v>
      </c>
      <c r="AU177" s="162" t="s">
        <v>219</v>
      </c>
      <c r="AY177" s="15" t="s">
        <v>208</v>
      </c>
      <c r="BE177" s="163">
        <f t="shared" si="4"/>
        <v>0</v>
      </c>
      <c r="BF177" s="163">
        <f t="shared" si="5"/>
        <v>0</v>
      </c>
      <c r="BG177" s="163">
        <f t="shared" si="6"/>
        <v>0</v>
      </c>
      <c r="BH177" s="163">
        <f t="shared" si="7"/>
        <v>0</v>
      </c>
      <c r="BI177" s="163">
        <f t="shared" si="8"/>
        <v>0</v>
      </c>
      <c r="BJ177" s="15" t="s">
        <v>85</v>
      </c>
      <c r="BK177" s="163">
        <f t="shared" si="9"/>
        <v>0</v>
      </c>
      <c r="BL177" s="15" t="s">
        <v>274</v>
      </c>
      <c r="BM177" s="162" t="s">
        <v>4628</v>
      </c>
    </row>
    <row r="178" spans="1:65" s="2" customFormat="1" ht="33" customHeight="1">
      <c r="A178" s="30"/>
      <c r="B178" s="154"/>
      <c r="C178" s="201" t="s">
        <v>301</v>
      </c>
      <c r="D178" s="201" t="s">
        <v>751</v>
      </c>
      <c r="E178" s="202" t="s">
        <v>4629</v>
      </c>
      <c r="F178" s="203" t="s">
        <v>4630</v>
      </c>
      <c r="G178" s="204" t="s">
        <v>404</v>
      </c>
      <c r="H178" s="205">
        <v>1</v>
      </c>
      <c r="I178" s="177"/>
      <c r="J178" s="290">
        <f t="shared" si="0"/>
        <v>0</v>
      </c>
      <c r="K178" s="178"/>
      <c r="L178" s="179"/>
      <c r="M178" s="180" t="s">
        <v>1</v>
      </c>
      <c r="N178" s="181" t="s">
        <v>38</v>
      </c>
      <c r="O178" s="59"/>
      <c r="P178" s="160">
        <f t="shared" si="1"/>
        <v>0</v>
      </c>
      <c r="Q178" s="160">
        <v>0</v>
      </c>
      <c r="R178" s="160">
        <f t="shared" si="2"/>
        <v>0</v>
      </c>
      <c r="S178" s="160">
        <v>0</v>
      </c>
      <c r="T178" s="161">
        <f t="shared" si="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2" t="s">
        <v>337</v>
      </c>
      <c r="AT178" s="162" t="s">
        <v>751</v>
      </c>
      <c r="AU178" s="162" t="s">
        <v>219</v>
      </c>
      <c r="AY178" s="15" t="s">
        <v>208</v>
      </c>
      <c r="BE178" s="163">
        <f t="shared" si="4"/>
        <v>0</v>
      </c>
      <c r="BF178" s="163">
        <f t="shared" si="5"/>
        <v>0</v>
      </c>
      <c r="BG178" s="163">
        <f t="shared" si="6"/>
        <v>0</v>
      </c>
      <c r="BH178" s="163">
        <f t="shared" si="7"/>
        <v>0</v>
      </c>
      <c r="BI178" s="163">
        <f t="shared" si="8"/>
        <v>0</v>
      </c>
      <c r="BJ178" s="15" t="s">
        <v>85</v>
      </c>
      <c r="BK178" s="163">
        <f t="shared" si="9"/>
        <v>0</v>
      </c>
      <c r="BL178" s="15" t="s">
        <v>274</v>
      </c>
      <c r="BM178" s="162" t="s">
        <v>4631</v>
      </c>
    </row>
    <row r="179" spans="1:65" s="2" customFormat="1" ht="49.15" customHeight="1">
      <c r="A179" s="30"/>
      <c r="B179" s="154"/>
      <c r="C179" s="201" t="s">
        <v>305</v>
      </c>
      <c r="D179" s="201" t="s">
        <v>751</v>
      </c>
      <c r="E179" s="202" t="s">
        <v>4632</v>
      </c>
      <c r="F179" s="203" t="s">
        <v>4633</v>
      </c>
      <c r="G179" s="204" t="s">
        <v>404</v>
      </c>
      <c r="H179" s="205">
        <v>1</v>
      </c>
      <c r="I179" s="177"/>
      <c r="J179" s="290">
        <f t="shared" si="0"/>
        <v>0</v>
      </c>
      <c r="K179" s="178"/>
      <c r="L179" s="179"/>
      <c r="M179" s="180" t="s">
        <v>1</v>
      </c>
      <c r="N179" s="181" t="s">
        <v>38</v>
      </c>
      <c r="O179" s="59"/>
      <c r="P179" s="160">
        <f t="shared" si="1"/>
        <v>0</v>
      </c>
      <c r="Q179" s="160">
        <v>0</v>
      </c>
      <c r="R179" s="160">
        <f t="shared" si="2"/>
        <v>0</v>
      </c>
      <c r="S179" s="160">
        <v>0</v>
      </c>
      <c r="T179" s="161">
        <f t="shared" si="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62" t="s">
        <v>337</v>
      </c>
      <c r="AT179" s="162" t="s">
        <v>751</v>
      </c>
      <c r="AU179" s="162" t="s">
        <v>219</v>
      </c>
      <c r="AY179" s="15" t="s">
        <v>208</v>
      </c>
      <c r="BE179" s="163">
        <f t="shared" si="4"/>
        <v>0</v>
      </c>
      <c r="BF179" s="163">
        <f t="shared" si="5"/>
        <v>0</v>
      </c>
      <c r="BG179" s="163">
        <f t="shared" si="6"/>
        <v>0</v>
      </c>
      <c r="BH179" s="163">
        <f t="shared" si="7"/>
        <v>0</v>
      </c>
      <c r="BI179" s="163">
        <f t="shared" si="8"/>
        <v>0</v>
      </c>
      <c r="BJ179" s="15" t="s">
        <v>85</v>
      </c>
      <c r="BK179" s="163">
        <f t="shared" si="9"/>
        <v>0</v>
      </c>
      <c r="BL179" s="15" t="s">
        <v>274</v>
      </c>
      <c r="BM179" s="162" t="s">
        <v>4634</v>
      </c>
    </row>
    <row r="180" spans="1:65" s="2" customFormat="1" ht="16.5" customHeight="1">
      <c r="A180" s="30"/>
      <c r="B180" s="154"/>
      <c r="C180" s="201" t="s">
        <v>309</v>
      </c>
      <c r="D180" s="201" t="s">
        <v>751</v>
      </c>
      <c r="E180" s="202" t="s">
        <v>4635</v>
      </c>
      <c r="F180" s="203" t="s">
        <v>4636</v>
      </c>
      <c r="G180" s="204" t="s">
        <v>404</v>
      </c>
      <c r="H180" s="205">
        <v>2</v>
      </c>
      <c r="I180" s="177"/>
      <c r="J180" s="290">
        <f t="shared" si="0"/>
        <v>0</v>
      </c>
      <c r="K180" s="178"/>
      <c r="L180" s="179"/>
      <c r="M180" s="180" t="s">
        <v>1</v>
      </c>
      <c r="N180" s="181" t="s">
        <v>38</v>
      </c>
      <c r="O180" s="59"/>
      <c r="P180" s="160">
        <f t="shared" si="1"/>
        <v>0</v>
      </c>
      <c r="Q180" s="160">
        <v>0</v>
      </c>
      <c r="R180" s="160">
        <f t="shared" si="2"/>
        <v>0</v>
      </c>
      <c r="S180" s="160">
        <v>0</v>
      </c>
      <c r="T180" s="161">
        <f t="shared" si="3"/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62" t="s">
        <v>337</v>
      </c>
      <c r="AT180" s="162" t="s">
        <v>751</v>
      </c>
      <c r="AU180" s="162" t="s">
        <v>219</v>
      </c>
      <c r="AY180" s="15" t="s">
        <v>208</v>
      </c>
      <c r="BE180" s="163">
        <f t="shared" si="4"/>
        <v>0</v>
      </c>
      <c r="BF180" s="163">
        <f t="shared" si="5"/>
        <v>0</v>
      </c>
      <c r="BG180" s="163">
        <f t="shared" si="6"/>
        <v>0</v>
      </c>
      <c r="BH180" s="163">
        <f t="shared" si="7"/>
        <v>0</v>
      </c>
      <c r="BI180" s="163">
        <f t="shared" si="8"/>
        <v>0</v>
      </c>
      <c r="BJ180" s="15" t="s">
        <v>85</v>
      </c>
      <c r="BK180" s="163">
        <f t="shared" si="9"/>
        <v>0</v>
      </c>
      <c r="BL180" s="15" t="s">
        <v>274</v>
      </c>
      <c r="BM180" s="162" t="s">
        <v>4637</v>
      </c>
    </row>
    <row r="181" spans="1:65" s="2" customFormat="1" ht="24.2" customHeight="1">
      <c r="A181" s="30"/>
      <c r="B181" s="154"/>
      <c r="C181" s="201" t="s">
        <v>313</v>
      </c>
      <c r="D181" s="201" t="s">
        <v>751</v>
      </c>
      <c r="E181" s="202" t="s">
        <v>4638</v>
      </c>
      <c r="F181" s="203" t="s">
        <v>4639</v>
      </c>
      <c r="G181" s="204" t="s">
        <v>404</v>
      </c>
      <c r="H181" s="205">
        <v>1</v>
      </c>
      <c r="I181" s="177"/>
      <c r="J181" s="290">
        <f t="shared" si="0"/>
        <v>0</v>
      </c>
      <c r="K181" s="178"/>
      <c r="L181" s="179"/>
      <c r="M181" s="180" t="s">
        <v>1</v>
      </c>
      <c r="N181" s="181" t="s">
        <v>38</v>
      </c>
      <c r="O181" s="59"/>
      <c r="P181" s="160">
        <f t="shared" si="1"/>
        <v>0</v>
      </c>
      <c r="Q181" s="160">
        <v>0</v>
      </c>
      <c r="R181" s="160">
        <f t="shared" si="2"/>
        <v>0</v>
      </c>
      <c r="S181" s="160">
        <v>0</v>
      </c>
      <c r="T181" s="161">
        <f t="shared" si="3"/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2" t="s">
        <v>337</v>
      </c>
      <c r="AT181" s="162" t="s">
        <v>751</v>
      </c>
      <c r="AU181" s="162" t="s">
        <v>219</v>
      </c>
      <c r="AY181" s="15" t="s">
        <v>208</v>
      </c>
      <c r="BE181" s="163">
        <f t="shared" si="4"/>
        <v>0</v>
      </c>
      <c r="BF181" s="163">
        <f t="shared" si="5"/>
        <v>0</v>
      </c>
      <c r="BG181" s="163">
        <f t="shared" si="6"/>
        <v>0</v>
      </c>
      <c r="BH181" s="163">
        <f t="shared" si="7"/>
        <v>0</v>
      </c>
      <c r="BI181" s="163">
        <f t="shared" si="8"/>
        <v>0</v>
      </c>
      <c r="BJ181" s="15" t="s">
        <v>85</v>
      </c>
      <c r="BK181" s="163">
        <f t="shared" si="9"/>
        <v>0</v>
      </c>
      <c r="BL181" s="15" t="s">
        <v>274</v>
      </c>
      <c r="BM181" s="162" t="s">
        <v>4640</v>
      </c>
    </row>
    <row r="182" spans="1:65" s="2" customFormat="1" ht="21.75" customHeight="1">
      <c r="A182" s="30"/>
      <c r="B182" s="154"/>
      <c r="C182" s="201" t="s">
        <v>317</v>
      </c>
      <c r="D182" s="201" t="s">
        <v>751</v>
      </c>
      <c r="E182" s="202" t="s">
        <v>4641</v>
      </c>
      <c r="F182" s="203" t="s">
        <v>4642</v>
      </c>
      <c r="G182" s="204" t="s">
        <v>404</v>
      </c>
      <c r="H182" s="205">
        <v>1</v>
      </c>
      <c r="I182" s="177"/>
      <c r="J182" s="290">
        <f t="shared" si="0"/>
        <v>0</v>
      </c>
      <c r="K182" s="178"/>
      <c r="L182" s="179"/>
      <c r="M182" s="180" t="s">
        <v>1</v>
      </c>
      <c r="N182" s="181" t="s">
        <v>38</v>
      </c>
      <c r="O182" s="59"/>
      <c r="P182" s="160">
        <f t="shared" si="1"/>
        <v>0</v>
      </c>
      <c r="Q182" s="160">
        <v>0</v>
      </c>
      <c r="R182" s="160">
        <f t="shared" si="2"/>
        <v>0</v>
      </c>
      <c r="S182" s="160">
        <v>0</v>
      </c>
      <c r="T182" s="161">
        <f t="shared" si="3"/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62" t="s">
        <v>337</v>
      </c>
      <c r="AT182" s="162" t="s">
        <v>751</v>
      </c>
      <c r="AU182" s="162" t="s">
        <v>219</v>
      </c>
      <c r="AY182" s="15" t="s">
        <v>208</v>
      </c>
      <c r="BE182" s="163">
        <f t="shared" si="4"/>
        <v>0</v>
      </c>
      <c r="BF182" s="163">
        <f t="shared" si="5"/>
        <v>0</v>
      </c>
      <c r="BG182" s="163">
        <f t="shared" si="6"/>
        <v>0</v>
      </c>
      <c r="BH182" s="163">
        <f t="shared" si="7"/>
        <v>0</v>
      </c>
      <c r="BI182" s="163">
        <f t="shared" si="8"/>
        <v>0</v>
      </c>
      <c r="BJ182" s="15" t="s">
        <v>85</v>
      </c>
      <c r="BK182" s="163">
        <f t="shared" si="9"/>
        <v>0</v>
      </c>
      <c r="BL182" s="15" t="s">
        <v>274</v>
      </c>
      <c r="BM182" s="162" t="s">
        <v>4643</v>
      </c>
    </row>
    <row r="183" spans="1:65" s="2" customFormat="1" ht="24.2" customHeight="1">
      <c r="A183" s="30"/>
      <c r="B183" s="154"/>
      <c r="C183" s="201" t="s">
        <v>321</v>
      </c>
      <c r="D183" s="201" t="s">
        <v>751</v>
      </c>
      <c r="E183" s="202" t="s">
        <v>4644</v>
      </c>
      <c r="F183" s="203" t="s">
        <v>4645</v>
      </c>
      <c r="G183" s="204" t="s">
        <v>404</v>
      </c>
      <c r="H183" s="205">
        <v>2</v>
      </c>
      <c r="I183" s="177"/>
      <c r="J183" s="290">
        <f t="shared" si="0"/>
        <v>0</v>
      </c>
      <c r="K183" s="178"/>
      <c r="L183" s="179"/>
      <c r="M183" s="180" t="s">
        <v>1</v>
      </c>
      <c r="N183" s="181" t="s">
        <v>38</v>
      </c>
      <c r="O183" s="59"/>
      <c r="P183" s="160">
        <f t="shared" si="1"/>
        <v>0</v>
      </c>
      <c r="Q183" s="160">
        <v>0</v>
      </c>
      <c r="R183" s="160">
        <f t="shared" si="2"/>
        <v>0</v>
      </c>
      <c r="S183" s="160">
        <v>0</v>
      </c>
      <c r="T183" s="161">
        <f t="shared" si="3"/>
        <v>0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62" t="s">
        <v>337</v>
      </c>
      <c r="AT183" s="162" t="s">
        <v>751</v>
      </c>
      <c r="AU183" s="162" t="s">
        <v>219</v>
      </c>
      <c r="AY183" s="15" t="s">
        <v>208</v>
      </c>
      <c r="BE183" s="163">
        <f t="shared" si="4"/>
        <v>0</v>
      </c>
      <c r="BF183" s="163">
        <f t="shared" si="5"/>
        <v>0</v>
      </c>
      <c r="BG183" s="163">
        <f t="shared" si="6"/>
        <v>0</v>
      </c>
      <c r="BH183" s="163">
        <f t="shared" si="7"/>
        <v>0</v>
      </c>
      <c r="BI183" s="163">
        <f t="shared" si="8"/>
        <v>0</v>
      </c>
      <c r="BJ183" s="15" t="s">
        <v>85</v>
      </c>
      <c r="BK183" s="163">
        <f t="shared" si="9"/>
        <v>0</v>
      </c>
      <c r="BL183" s="15" t="s">
        <v>274</v>
      </c>
      <c r="BM183" s="162" t="s">
        <v>4646</v>
      </c>
    </row>
    <row r="184" spans="1:65" s="2" customFormat="1" ht="24.2" customHeight="1">
      <c r="A184" s="30"/>
      <c r="B184" s="154"/>
      <c r="C184" s="201" t="s">
        <v>325</v>
      </c>
      <c r="D184" s="201" t="s">
        <v>751</v>
      </c>
      <c r="E184" s="202" t="s">
        <v>4647</v>
      </c>
      <c r="F184" s="203" t="s">
        <v>4581</v>
      </c>
      <c r="G184" s="204" t="s">
        <v>404</v>
      </c>
      <c r="H184" s="205">
        <v>4</v>
      </c>
      <c r="I184" s="177"/>
      <c r="J184" s="290">
        <f t="shared" si="0"/>
        <v>0</v>
      </c>
      <c r="K184" s="178"/>
      <c r="L184" s="179"/>
      <c r="M184" s="180" t="s">
        <v>1</v>
      </c>
      <c r="N184" s="181" t="s">
        <v>38</v>
      </c>
      <c r="O184" s="59"/>
      <c r="P184" s="160">
        <f t="shared" si="1"/>
        <v>0</v>
      </c>
      <c r="Q184" s="160">
        <v>0</v>
      </c>
      <c r="R184" s="160">
        <f t="shared" si="2"/>
        <v>0</v>
      </c>
      <c r="S184" s="160">
        <v>0</v>
      </c>
      <c r="T184" s="161">
        <f t="shared" si="3"/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62" t="s">
        <v>337</v>
      </c>
      <c r="AT184" s="162" t="s">
        <v>751</v>
      </c>
      <c r="AU184" s="162" t="s">
        <v>219</v>
      </c>
      <c r="AY184" s="15" t="s">
        <v>208</v>
      </c>
      <c r="BE184" s="163">
        <f t="shared" si="4"/>
        <v>0</v>
      </c>
      <c r="BF184" s="163">
        <f t="shared" si="5"/>
        <v>0</v>
      </c>
      <c r="BG184" s="163">
        <f t="shared" si="6"/>
        <v>0</v>
      </c>
      <c r="BH184" s="163">
        <f t="shared" si="7"/>
        <v>0</v>
      </c>
      <c r="BI184" s="163">
        <f t="shared" si="8"/>
        <v>0</v>
      </c>
      <c r="BJ184" s="15" t="s">
        <v>85</v>
      </c>
      <c r="BK184" s="163">
        <f t="shared" si="9"/>
        <v>0</v>
      </c>
      <c r="BL184" s="15" t="s">
        <v>274</v>
      </c>
      <c r="BM184" s="162" t="s">
        <v>4648</v>
      </c>
    </row>
    <row r="185" spans="1:65" s="2" customFormat="1" ht="24.2" customHeight="1">
      <c r="A185" s="30"/>
      <c r="B185" s="154"/>
      <c r="C185" s="201" t="s">
        <v>329</v>
      </c>
      <c r="D185" s="201" t="s">
        <v>751</v>
      </c>
      <c r="E185" s="202" t="s">
        <v>4649</v>
      </c>
      <c r="F185" s="203" t="s">
        <v>4650</v>
      </c>
      <c r="G185" s="204" t="s">
        <v>404</v>
      </c>
      <c r="H185" s="205">
        <v>1</v>
      </c>
      <c r="I185" s="177"/>
      <c r="J185" s="290">
        <f t="shared" si="0"/>
        <v>0</v>
      </c>
      <c r="K185" s="178"/>
      <c r="L185" s="179"/>
      <c r="M185" s="180" t="s">
        <v>1</v>
      </c>
      <c r="N185" s="181" t="s">
        <v>38</v>
      </c>
      <c r="O185" s="59"/>
      <c r="P185" s="160">
        <f t="shared" si="1"/>
        <v>0</v>
      </c>
      <c r="Q185" s="160">
        <v>0</v>
      </c>
      <c r="R185" s="160">
        <f t="shared" si="2"/>
        <v>0</v>
      </c>
      <c r="S185" s="160">
        <v>0</v>
      </c>
      <c r="T185" s="161">
        <f t="shared" si="3"/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62" t="s">
        <v>337</v>
      </c>
      <c r="AT185" s="162" t="s">
        <v>751</v>
      </c>
      <c r="AU185" s="162" t="s">
        <v>219</v>
      </c>
      <c r="AY185" s="15" t="s">
        <v>208</v>
      </c>
      <c r="BE185" s="163">
        <f t="shared" si="4"/>
        <v>0</v>
      </c>
      <c r="BF185" s="163">
        <f t="shared" si="5"/>
        <v>0</v>
      </c>
      <c r="BG185" s="163">
        <f t="shared" si="6"/>
        <v>0</v>
      </c>
      <c r="BH185" s="163">
        <f t="shared" si="7"/>
        <v>0</v>
      </c>
      <c r="BI185" s="163">
        <f t="shared" si="8"/>
        <v>0</v>
      </c>
      <c r="BJ185" s="15" t="s">
        <v>85</v>
      </c>
      <c r="BK185" s="163">
        <f t="shared" si="9"/>
        <v>0</v>
      </c>
      <c r="BL185" s="15" t="s">
        <v>274</v>
      </c>
      <c r="BM185" s="162" t="s">
        <v>4651</v>
      </c>
    </row>
    <row r="186" spans="1:65" s="2" customFormat="1" ht="16.5" customHeight="1">
      <c r="A186" s="30"/>
      <c r="B186" s="154"/>
      <c r="C186" s="201" t="s">
        <v>333</v>
      </c>
      <c r="D186" s="201" t="s">
        <v>751</v>
      </c>
      <c r="E186" s="202" t="s">
        <v>4652</v>
      </c>
      <c r="F186" s="203" t="s">
        <v>4653</v>
      </c>
      <c r="G186" s="204" t="s">
        <v>4654</v>
      </c>
      <c r="H186" s="205">
        <v>50</v>
      </c>
      <c r="I186" s="177"/>
      <c r="J186" s="290">
        <f t="shared" si="0"/>
        <v>0</v>
      </c>
      <c r="K186" s="178"/>
      <c r="L186" s="179"/>
      <c r="M186" s="180" t="s">
        <v>1</v>
      </c>
      <c r="N186" s="181" t="s">
        <v>38</v>
      </c>
      <c r="O186" s="59"/>
      <c r="P186" s="160">
        <f t="shared" si="1"/>
        <v>0</v>
      </c>
      <c r="Q186" s="160">
        <v>0</v>
      </c>
      <c r="R186" s="160">
        <f t="shared" si="2"/>
        <v>0</v>
      </c>
      <c r="S186" s="160">
        <v>0</v>
      </c>
      <c r="T186" s="161">
        <f t="shared" si="3"/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62" t="s">
        <v>337</v>
      </c>
      <c r="AT186" s="162" t="s">
        <v>751</v>
      </c>
      <c r="AU186" s="162" t="s">
        <v>219</v>
      </c>
      <c r="AY186" s="15" t="s">
        <v>208</v>
      </c>
      <c r="BE186" s="163">
        <f t="shared" si="4"/>
        <v>0</v>
      </c>
      <c r="BF186" s="163">
        <f t="shared" si="5"/>
        <v>0</v>
      </c>
      <c r="BG186" s="163">
        <f t="shared" si="6"/>
        <v>0</v>
      </c>
      <c r="BH186" s="163">
        <f t="shared" si="7"/>
        <v>0</v>
      </c>
      <c r="BI186" s="163">
        <f t="shared" si="8"/>
        <v>0</v>
      </c>
      <c r="BJ186" s="15" t="s">
        <v>85</v>
      </c>
      <c r="BK186" s="163">
        <f t="shared" si="9"/>
        <v>0</v>
      </c>
      <c r="BL186" s="15" t="s">
        <v>274</v>
      </c>
      <c r="BM186" s="162" t="s">
        <v>4655</v>
      </c>
    </row>
    <row r="187" spans="1:65" s="2" customFormat="1" ht="16.5" customHeight="1">
      <c r="A187" s="30"/>
      <c r="B187" s="154"/>
      <c r="C187" s="201" t="s">
        <v>337</v>
      </c>
      <c r="D187" s="201" t="s">
        <v>751</v>
      </c>
      <c r="E187" s="202" t="s">
        <v>4656</v>
      </c>
      <c r="F187" s="203" t="s">
        <v>4657</v>
      </c>
      <c r="G187" s="204" t="s">
        <v>4654</v>
      </c>
      <c r="H187" s="205">
        <v>50</v>
      </c>
      <c r="I187" s="177"/>
      <c r="J187" s="290">
        <f t="shared" si="0"/>
        <v>0</v>
      </c>
      <c r="K187" s="178"/>
      <c r="L187" s="179"/>
      <c r="M187" s="180" t="s">
        <v>1</v>
      </c>
      <c r="N187" s="181" t="s">
        <v>38</v>
      </c>
      <c r="O187" s="59"/>
      <c r="P187" s="160">
        <f t="shared" si="1"/>
        <v>0</v>
      </c>
      <c r="Q187" s="160">
        <v>0</v>
      </c>
      <c r="R187" s="160">
        <f t="shared" si="2"/>
        <v>0</v>
      </c>
      <c r="S187" s="160">
        <v>0</v>
      </c>
      <c r="T187" s="161">
        <f t="shared" si="3"/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62" t="s">
        <v>337</v>
      </c>
      <c r="AT187" s="162" t="s">
        <v>751</v>
      </c>
      <c r="AU187" s="162" t="s">
        <v>219</v>
      </c>
      <c r="AY187" s="15" t="s">
        <v>208</v>
      </c>
      <c r="BE187" s="163">
        <f t="shared" si="4"/>
        <v>0</v>
      </c>
      <c r="BF187" s="163">
        <f t="shared" si="5"/>
        <v>0</v>
      </c>
      <c r="BG187" s="163">
        <f t="shared" si="6"/>
        <v>0</v>
      </c>
      <c r="BH187" s="163">
        <f t="shared" si="7"/>
        <v>0</v>
      </c>
      <c r="BI187" s="163">
        <f t="shared" si="8"/>
        <v>0</v>
      </c>
      <c r="BJ187" s="15" t="s">
        <v>85</v>
      </c>
      <c r="BK187" s="163">
        <f t="shared" si="9"/>
        <v>0</v>
      </c>
      <c r="BL187" s="15" t="s">
        <v>274</v>
      </c>
      <c r="BM187" s="162" t="s">
        <v>4658</v>
      </c>
    </row>
    <row r="188" spans="1:65" s="2" customFormat="1" ht="24.2" customHeight="1">
      <c r="A188" s="30"/>
      <c r="B188" s="154"/>
      <c r="C188" s="201" t="s">
        <v>341</v>
      </c>
      <c r="D188" s="201" t="s">
        <v>751</v>
      </c>
      <c r="E188" s="202" t="s">
        <v>4659</v>
      </c>
      <c r="F188" s="203" t="s">
        <v>4660</v>
      </c>
      <c r="G188" s="204" t="s">
        <v>739</v>
      </c>
      <c r="H188" s="205">
        <v>0.3</v>
      </c>
      <c r="I188" s="177"/>
      <c r="J188" s="290">
        <f t="shared" ref="J188:J209" si="10">ROUND(I188*H188,2)</f>
        <v>0</v>
      </c>
      <c r="K188" s="178"/>
      <c r="L188" s="179"/>
      <c r="M188" s="180" t="s">
        <v>1</v>
      </c>
      <c r="N188" s="181" t="s">
        <v>38</v>
      </c>
      <c r="O188" s="59"/>
      <c r="P188" s="160">
        <f t="shared" ref="P188:P209" si="11">O188*H188</f>
        <v>0</v>
      </c>
      <c r="Q188" s="160">
        <v>0</v>
      </c>
      <c r="R188" s="160">
        <f t="shared" ref="R188:R209" si="12">Q188*H188</f>
        <v>0</v>
      </c>
      <c r="S188" s="160">
        <v>0</v>
      </c>
      <c r="T188" s="161">
        <f t="shared" ref="T188:T209" si="13">S188*H188</f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62" t="s">
        <v>337</v>
      </c>
      <c r="AT188" s="162" t="s">
        <v>751</v>
      </c>
      <c r="AU188" s="162" t="s">
        <v>219</v>
      </c>
      <c r="AY188" s="15" t="s">
        <v>208</v>
      </c>
      <c r="BE188" s="163">
        <f t="shared" ref="BE188:BE209" si="14">IF(N188="základná",J188,0)</f>
        <v>0</v>
      </c>
      <c r="BF188" s="163">
        <f t="shared" ref="BF188:BF209" si="15">IF(N188="znížená",J188,0)</f>
        <v>0</v>
      </c>
      <c r="BG188" s="163">
        <f t="shared" ref="BG188:BG209" si="16">IF(N188="zákl. prenesená",J188,0)</f>
        <v>0</v>
      </c>
      <c r="BH188" s="163">
        <f t="shared" ref="BH188:BH209" si="17">IF(N188="zníž. prenesená",J188,0)</f>
        <v>0</v>
      </c>
      <c r="BI188" s="163">
        <f t="shared" ref="BI188:BI209" si="18">IF(N188="nulová",J188,0)</f>
        <v>0</v>
      </c>
      <c r="BJ188" s="15" t="s">
        <v>85</v>
      </c>
      <c r="BK188" s="163">
        <f t="shared" ref="BK188:BK209" si="19">ROUND(I188*H188,2)</f>
        <v>0</v>
      </c>
      <c r="BL188" s="15" t="s">
        <v>274</v>
      </c>
      <c r="BM188" s="162" t="s">
        <v>4661</v>
      </c>
    </row>
    <row r="189" spans="1:65" s="2" customFormat="1" ht="24.2" customHeight="1">
      <c r="A189" s="30"/>
      <c r="B189" s="154"/>
      <c r="C189" s="201" t="s">
        <v>345</v>
      </c>
      <c r="D189" s="201" t="s">
        <v>751</v>
      </c>
      <c r="E189" s="202" t="s">
        <v>4662</v>
      </c>
      <c r="F189" s="203" t="s">
        <v>4663</v>
      </c>
      <c r="G189" s="204" t="s">
        <v>4654</v>
      </c>
      <c r="H189" s="205">
        <v>55</v>
      </c>
      <c r="I189" s="177"/>
      <c r="J189" s="290">
        <f t="shared" si="10"/>
        <v>0</v>
      </c>
      <c r="K189" s="178"/>
      <c r="L189" s="179"/>
      <c r="M189" s="180" t="s">
        <v>1</v>
      </c>
      <c r="N189" s="181" t="s">
        <v>38</v>
      </c>
      <c r="O189" s="59"/>
      <c r="P189" s="160">
        <f t="shared" si="11"/>
        <v>0</v>
      </c>
      <c r="Q189" s="160">
        <v>0</v>
      </c>
      <c r="R189" s="160">
        <f t="shared" si="12"/>
        <v>0</v>
      </c>
      <c r="S189" s="160">
        <v>0</v>
      </c>
      <c r="T189" s="161">
        <f t="shared" si="1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62" t="s">
        <v>337</v>
      </c>
      <c r="AT189" s="162" t="s">
        <v>751</v>
      </c>
      <c r="AU189" s="162" t="s">
        <v>219</v>
      </c>
      <c r="AY189" s="15" t="s">
        <v>208</v>
      </c>
      <c r="BE189" s="163">
        <f t="shared" si="14"/>
        <v>0</v>
      </c>
      <c r="BF189" s="163">
        <f t="shared" si="15"/>
        <v>0</v>
      </c>
      <c r="BG189" s="163">
        <f t="shared" si="16"/>
        <v>0</v>
      </c>
      <c r="BH189" s="163">
        <f t="shared" si="17"/>
        <v>0</v>
      </c>
      <c r="BI189" s="163">
        <f t="shared" si="18"/>
        <v>0</v>
      </c>
      <c r="BJ189" s="15" t="s">
        <v>85</v>
      </c>
      <c r="BK189" s="163">
        <f t="shared" si="19"/>
        <v>0</v>
      </c>
      <c r="BL189" s="15" t="s">
        <v>274</v>
      </c>
      <c r="BM189" s="162" t="s">
        <v>4664</v>
      </c>
    </row>
    <row r="190" spans="1:65" s="2" customFormat="1" ht="24.2" customHeight="1">
      <c r="A190" s="30"/>
      <c r="B190" s="154"/>
      <c r="C190" s="201" t="s">
        <v>349</v>
      </c>
      <c r="D190" s="201" t="s">
        <v>751</v>
      </c>
      <c r="E190" s="202" t="s">
        <v>4665</v>
      </c>
      <c r="F190" s="203" t="s">
        <v>4666</v>
      </c>
      <c r="G190" s="204" t="s">
        <v>404</v>
      </c>
      <c r="H190" s="205">
        <v>1</v>
      </c>
      <c r="I190" s="177"/>
      <c r="J190" s="290">
        <f t="shared" si="10"/>
        <v>0</v>
      </c>
      <c r="K190" s="178"/>
      <c r="L190" s="179"/>
      <c r="M190" s="180" t="s">
        <v>1</v>
      </c>
      <c r="N190" s="181" t="s">
        <v>38</v>
      </c>
      <c r="O190" s="59"/>
      <c r="P190" s="160">
        <f t="shared" si="11"/>
        <v>0</v>
      </c>
      <c r="Q190" s="160">
        <v>0</v>
      </c>
      <c r="R190" s="160">
        <f t="shared" si="12"/>
        <v>0</v>
      </c>
      <c r="S190" s="160">
        <v>0</v>
      </c>
      <c r="T190" s="161">
        <f t="shared" si="1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62" t="s">
        <v>337</v>
      </c>
      <c r="AT190" s="162" t="s">
        <v>751</v>
      </c>
      <c r="AU190" s="162" t="s">
        <v>219</v>
      </c>
      <c r="AY190" s="15" t="s">
        <v>208</v>
      </c>
      <c r="BE190" s="163">
        <f t="shared" si="14"/>
        <v>0</v>
      </c>
      <c r="BF190" s="163">
        <f t="shared" si="15"/>
        <v>0</v>
      </c>
      <c r="BG190" s="163">
        <f t="shared" si="16"/>
        <v>0</v>
      </c>
      <c r="BH190" s="163">
        <f t="shared" si="17"/>
        <v>0</v>
      </c>
      <c r="BI190" s="163">
        <f t="shared" si="18"/>
        <v>0</v>
      </c>
      <c r="BJ190" s="15" t="s">
        <v>85</v>
      </c>
      <c r="BK190" s="163">
        <f t="shared" si="19"/>
        <v>0</v>
      </c>
      <c r="BL190" s="15" t="s">
        <v>274</v>
      </c>
      <c r="BM190" s="162" t="s">
        <v>4667</v>
      </c>
    </row>
    <row r="191" spans="1:65" s="2" customFormat="1" ht="33" customHeight="1">
      <c r="A191" s="30"/>
      <c r="B191" s="154"/>
      <c r="C191" s="201" t="s">
        <v>353</v>
      </c>
      <c r="D191" s="201" t="s">
        <v>751</v>
      </c>
      <c r="E191" s="202" t="s">
        <v>4668</v>
      </c>
      <c r="F191" s="203" t="s">
        <v>4669</v>
      </c>
      <c r="G191" s="204" t="s">
        <v>404</v>
      </c>
      <c r="H191" s="205">
        <v>7</v>
      </c>
      <c r="I191" s="177"/>
      <c r="J191" s="290">
        <f t="shared" si="10"/>
        <v>0</v>
      </c>
      <c r="K191" s="178"/>
      <c r="L191" s="179"/>
      <c r="M191" s="180" t="s">
        <v>1</v>
      </c>
      <c r="N191" s="181" t="s">
        <v>38</v>
      </c>
      <c r="O191" s="59"/>
      <c r="P191" s="160">
        <f t="shared" si="11"/>
        <v>0</v>
      </c>
      <c r="Q191" s="160">
        <v>0</v>
      </c>
      <c r="R191" s="160">
        <f t="shared" si="12"/>
        <v>0</v>
      </c>
      <c r="S191" s="160">
        <v>0</v>
      </c>
      <c r="T191" s="161">
        <f t="shared" si="1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62" t="s">
        <v>337</v>
      </c>
      <c r="AT191" s="162" t="s">
        <v>751</v>
      </c>
      <c r="AU191" s="162" t="s">
        <v>219</v>
      </c>
      <c r="AY191" s="15" t="s">
        <v>208</v>
      </c>
      <c r="BE191" s="163">
        <f t="shared" si="14"/>
        <v>0</v>
      </c>
      <c r="BF191" s="163">
        <f t="shared" si="15"/>
        <v>0</v>
      </c>
      <c r="BG191" s="163">
        <f t="shared" si="16"/>
        <v>0</v>
      </c>
      <c r="BH191" s="163">
        <f t="shared" si="17"/>
        <v>0</v>
      </c>
      <c r="BI191" s="163">
        <f t="shared" si="18"/>
        <v>0</v>
      </c>
      <c r="BJ191" s="15" t="s">
        <v>85</v>
      </c>
      <c r="BK191" s="163">
        <f t="shared" si="19"/>
        <v>0</v>
      </c>
      <c r="BL191" s="15" t="s">
        <v>274</v>
      </c>
      <c r="BM191" s="162" t="s">
        <v>4670</v>
      </c>
    </row>
    <row r="192" spans="1:65" s="2" customFormat="1" ht="16.5" customHeight="1">
      <c r="A192" s="30"/>
      <c r="B192" s="154"/>
      <c r="C192" s="201" t="s">
        <v>357</v>
      </c>
      <c r="D192" s="201" t="s">
        <v>751</v>
      </c>
      <c r="E192" s="202" t="s">
        <v>4671</v>
      </c>
      <c r="F192" s="203" t="s">
        <v>4672</v>
      </c>
      <c r="G192" s="204" t="s">
        <v>4654</v>
      </c>
      <c r="H192" s="205">
        <v>6</v>
      </c>
      <c r="I192" s="177"/>
      <c r="J192" s="290">
        <f t="shared" si="10"/>
        <v>0</v>
      </c>
      <c r="K192" s="178"/>
      <c r="L192" s="179"/>
      <c r="M192" s="180" t="s">
        <v>1</v>
      </c>
      <c r="N192" s="181" t="s">
        <v>38</v>
      </c>
      <c r="O192" s="59"/>
      <c r="P192" s="160">
        <f t="shared" si="11"/>
        <v>0</v>
      </c>
      <c r="Q192" s="160">
        <v>0</v>
      </c>
      <c r="R192" s="160">
        <f t="shared" si="12"/>
        <v>0</v>
      </c>
      <c r="S192" s="160">
        <v>0</v>
      </c>
      <c r="T192" s="161">
        <f t="shared" si="13"/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62" t="s">
        <v>337</v>
      </c>
      <c r="AT192" s="162" t="s">
        <v>751</v>
      </c>
      <c r="AU192" s="162" t="s">
        <v>219</v>
      </c>
      <c r="AY192" s="15" t="s">
        <v>208</v>
      </c>
      <c r="BE192" s="163">
        <f t="shared" si="14"/>
        <v>0</v>
      </c>
      <c r="BF192" s="163">
        <f t="shared" si="15"/>
        <v>0</v>
      </c>
      <c r="BG192" s="163">
        <f t="shared" si="16"/>
        <v>0</v>
      </c>
      <c r="BH192" s="163">
        <f t="shared" si="17"/>
        <v>0</v>
      </c>
      <c r="BI192" s="163">
        <f t="shared" si="18"/>
        <v>0</v>
      </c>
      <c r="BJ192" s="15" t="s">
        <v>85</v>
      </c>
      <c r="BK192" s="163">
        <f t="shared" si="19"/>
        <v>0</v>
      </c>
      <c r="BL192" s="15" t="s">
        <v>274</v>
      </c>
      <c r="BM192" s="162" t="s">
        <v>4673</v>
      </c>
    </row>
    <row r="193" spans="1:65" s="2" customFormat="1" ht="16.5" customHeight="1">
      <c r="A193" s="30"/>
      <c r="B193" s="154"/>
      <c r="C193" s="201" t="s">
        <v>361</v>
      </c>
      <c r="D193" s="201" t="s">
        <v>751</v>
      </c>
      <c r="E193" s="202" t="s">
        <v>4674</v>
      </c>
      <c r="F193" s="203" t="s">
        <v>4675</v>
      </c>
      <c r="G193" s="204" t="s">
        <v>4654</v>
      </c>
      <c r="H193" s="205">
        <v>4.5</v>
      </c>
      <c r="I193" s="177"/>
      <c r="J193" s="290">
        <f t="shared" si="10"/>
        <v>0</v>
      </c>
      <c r="K193" s="178"/>
      <c r="L193" s="179"/>
      <c r="M193" s="180" t="s">
        <v>1</v>
      </c>
      <c r="N193" s="181" t="s">
        <v>38</v>
      </c>
      <c r="O193" s="59"/>
      <c r="P193" s="160">
        <f t="shared" si="11"/>
        <v>0</v>
      </c>
      <c r="Q193" s="160">
        <v>0</v>
      </c>
      <c r="R193" s="160">
        <f t="shared" si="12"/>
        <v>0</v>
      </c>
      <c r="S193" s="160">
        <v>0</v>
      </c>
      <c r="T193" s="161">
        <f t="shared" si="13"/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2" t="s">
        <v>337</v>
      </c>
      <c r="AT193" s="162" t="s">
        <v>751</v>
      </c>
      <c r="AU193" s="162" t="s">
        <v>219</v>
      </c>
      <c r="AY193" s="15" t="s">
        <v>208</v>
      </c>
      <c r="BE193" s="163">
        <f t="shared" si="14"/>
        <v>0</v>
      </c>
      <c r="BF193" s="163">
        <f t="shared" si="15"/>
        <v>0</v>
      </c>
      <c r="BG193" s="163">
        <f t="shared" si="16"/>
        <v>0</v>
      </c>
      <c r="BH193" s="163">
        <f t="shared" si="17"/>
        <v>0</v>
      </c>
      <c r="BI193" s="163">
        <f t="shared" si="18"/>
        <v>0</v>
      </c>
      <c r="BJ193" s="15" t="s">
        <v>85</v>
      </c>
      <c r="BK193" s="163">
        <f t="shared" si="19"/>
        <v>0</v>
      </c>
      <c r="BL193" s="15" t="s">
        <v>274</v>
      </c>
      <c r="BM193" s="162" t="s">
        <v>4676</v>
      </c>
    </row>
    <row r="194" spans="1:65" s="2" customFormat="1" ht="21.75" customHeight="1">
      <c r="A194" s="30"/>
      <c r="B194" s="154"/>
      <c r="C194" s="201" t="s">
        <v>365</v>
      </c>
      <c r="D194" s="201" t="s">
        <v>751</v>
      </c>
      <c r="E194" s="202" t="s">
        <v>4677</v>
      </c>
      <c r="F194" s="203" t="s">
        <v>4678</v>
      </c>
      <c r="G194" s="204" t="s">
        <v>4654</v>
      </c>
      <c r="H194" s="205">
        <v>6</v>
      </c>
      <c r="I194" s="177"/>
      <c r="J194" s="290">
        <f t="shared" si="10"/>
        <v>0</v>
      </c>
      <c r="K194" s="178"/>
      <c r="L194" s="179"/>
      <c r="M194" s="180" t="s">
        <v>1</v>
      </c>
      <c r="N194" s="181" t="s">
        <v>38</v>
      </c>
      <c r="O194" s="59"/>
      <c r="P194" s="160">
        <f t="shared" si="11"/>
        <v>0</v>
      </c>
      <c r="Q194" s="160">
        <v>0</v>
      </c>
      <c r="R194" s="160">
        <f t="shared" si="12"/>
        <v>0</v>
      </c>
      <c r="S194" s="160">
        <v>0</v>
      </c>
      <c r="T194" s="161">
        <f t="shared" si="13"/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62" t="s">
        <v>337</v>
      </c>
      <c r="AT194" s="162" t="s">
        <v>751</v>
      </c>
      <c r="AU194" s="162" t="s">
        <v>219</v>
      </c>
      <c r="AY194" s="15" t="s">
        <v>208</v>
      </c>
      <c r="BE194" s="163">
        <f t="shared" si="14"/>
        <v>0</v>
      </c>
      <c r="BF194" s="163">
        <f t="shared" si="15"/>
        <v>0</v>
      </c>
      <c r="BG194" s="163">
        <f t="shared" si="16"/>
        <v>0</v>
      </c>
      <c r="BH194" s="163">
        <f t="shared" si="17"/>
        <v>0</v>
      </c>
      <c r="BI194" s="163">
        <f t="shared" si="18"/>
        <v>0</v>
      </c>
      <c r="BJ194" s="15" t="s">
        <v>85</v>
      </c>
      <c r="BK194" s="163">
        <f t="shared" si="19"/>
        <v>0</v>
      </c>
      <c r="BL194" s="15" t="s">
        <v>274</v>
      </c>
      <c r="BM194" s="162" t="s">
        <v>4679</v>
      </c>
    </row>
    <row r="195" spans="1:65" s="2" customFormat="1" ht="21.75" customHeight="1">
      <c r="A195" s="30"/>
      <c r="B195" s="154"/>
      <c r="C195" s="201" t="s">
        <v>369</v>
      </c>
      <c r="D195" s="201" t="s">
        <v>751</v>
      </c>
      <c r="E195" s="202" t="s">
        <v>4680</v>
      </c>
      <c r="F195" s="203" t="s">
        <v>4681</v>
      </c>
      <c r="G195" s="204" t="s">
        <v>4654</v>
      </c>
      <c r="H195" s="205">
        <v>34</v>
      </c>
      <c r="I195" s="177"/>
      <c r="J195" s="290">
        <f t="shared" si="10"/>
        <v>0</v>
      </c>
      <c r="K195" s="178"/>
      <c r="L195" s="179"/>
      <c r="M195" s="180" t="s">
        <v>1</v>
      </c>
      <c r="N195" s="181" t="s">
        <v>38</v>
      </c>
      <c r="O195" s="59"/>
      <c r="P195" s="160">
        <f t="shared" si="11"/>
        <v>0</v>
      </c>
      <c r="Q195" s="160">
        <v>0</v>
      </c>
      <c r="R195" s="160">
        <f t="shared" si="12"/>
        <v>0</v>
      </c>
      <c r="S195" s="160">
        <v>0</v>
      </c>
      <c r="T195" s="161">
        <f t="shared" si="13"/>
        <v>0</v>
      </c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R195" s="162" t="s">
        <v>337</v>
      </c>
      <c r="AT195" s="162" t="s">
        <v>751</v>
      </c>
      <c r="AU195" s="162" t="s">
        <v>219</v>
      </c>
      <c r="AY195" s="15" t="s">
        <v>208</v>
      </c>
      <c r="BE195" s="163">
        <f t="shared" si="14"/>
        <v>0</v>
      </c>
      <c r="BF195" s="163">
        <f t="shared" si="15"/>
        <v>0</v>
      </c>
      <c r="BG195" s="163">
        <f t="shared" si="16"/>
        <v>0</v>
      </c>
      <c r="BH195" s="163">
        <f t="shared" si="17"/>
        <v>0</v>
      </c>
      <c r="BI195" s="163">
        <f t="shared" si="18"/>
        <v>0</v>
      </c>
      <c r="BJ195" s="15" t="s">
        <v>85</v>
      </c>
      <c r="BK195" s="163">
        <f t="shared" si="19"/>
        <v>0</v>
      </c>
      <c r="BL195" s="15" t="s">
        <v>274</v>
      </c>
      <c r="BM195" s="162" t="s">
        <v>4682</v>
      </c>
    </row>
    <row r="196" spans="1:65" s="2" customFormat="1" ht="21.75" customHeight="1">
      <c r="A196" s="30"/>
      <c r="B196" s="154"/>
      <c r="C196" s="201" t="s">
        <v>373</v>
      </c>
      <c r="D196" s="201" t="s">
        <v>751</v>
      </c>
      <c r="E196" s="202" t="s">
        <v>4683</v>
      </c>
      <c r="F196" s="203" t="s">
        <v>4684</v>
      </c>
      <c r="G196" s="204" t="s">
        <v>4654</v>
      </c>
      <c r="H196" s="205">
        <v>16</v>
      </c>
      <c r="I196" s="177"/>
      <c r="J196" s="290">
        <f t="shared" si="10"/>
        <v>0</v>
      </c>
      <c r="K196" s="178"/>
      <c r="L196" s="179"/>
      <c r="M196" s="180" t="s">
        <v>1</v>
      </c>
      <c r="N196" s="181" t="s">
        <v>38</v>
      </c>
      <c r="O196" s="59"/>
      <c r="P196" s="160">
        <f t="shared" si="11"/>
        <v>0</v>
      </c>
      <c r="Q196" s="160">
        <v>0</v>
      </c>
      <c r="R196" s="160">
        <f t="shared" si="12"/>
        <v>0</v>
      </c>
      <c r="S196" s="160">
        <v>0</v>
      </c>
      <c r="T196" s="161">
        <f t="shared" si="13"/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62" t="s">
        <v>337</v>
      </c>
      <c r="AT196" s="162" t="s">
        <v>751</v>
      </c>
      <c r="AU196" s="162" t="s">
        <v>219</v>
      </c>
      <c r="AY196" s="15" t="s">
        <v>208</v>
      </c>
      <c r="BE196" s="163">
        <f t="shared" si="14"/>
        <v>0</v>
      </c>
      <c r="BF196" s="163">
        <f t="shared" si="15"/>
        <v>0</v>
      </c>
      <c r="BG196" s="163">
        <f t="shared" si="16"/>
        <v>0</v>
      </c>
      <c r="BH196" s="163">
        <f t="shared" si="17"/>
        <v>0</v>
      </c>
      <c r="BI196" s="163">
        <f t="shared" si="18"/>
        <v>0</v>
      </c>
      <c r="BJ196" s="15" t="s">
        <v>85</v>
      </c>
      <c r="BK196" s="163">
        <f t="shared" si="19"/>
        <v>0</v>
      </c>
      <c r="BL196" s="15" t="s">
        <v>274</v>
      </c>
      <c r="BM196" s="162" t="s">
        <v>4685</v>
      </c>
    </row>
    <row r="197" spans="1:65" s="2" customFormat="1" ht="21.75" customHeight="1">
      <c r="A197" s="30"/>
      <c r="B197" s="154"/>
      <c r="C197" s="201" t="s">
        <v>377</v>
      </c>
      <c r="D197" s="201" t="s">
        <v>751</v>
      </c>
      <c r="E197" s="202" t="s">
        <v>4686</v>
      </c>
      <c r="F197" s="203" t="s">
        <v>4687</v>
      </c>
      <c r="G197" s="204" t="s">
        <v>4654</v>
      </c>
      <c r="H197" s="205">
        <v>10</v>
      </c>
      <c r="I197" s="177"/>
      <c r="J197" s="290">
        <f t="shared" si="10"/>
        <v>0</v>
      </c>
      <c r="K197" s="178"/>
      <c r="L197" s="179"/>
      <c r="M197" s="180" t="s">
        <v>1</v>
      </c>
      <c r="N197" s="181" t="s">
        <v>38</v>
      </c>
      <c r="O197" s="59"/>
      <c r="P197" s="160">
        <f t="shared" si="11"/>
        <v>0</v>
      </c>
      <c r="Q197" s="160">
        <v>0</v>
      </c>
      <c r="R197" s="160">
        <f t="shared" si="12"/>
        <v>0</v>
      </c>
      <c r="S197" s="160">
        <v>0</v>
      </c>
      <c r="T197" s="161">
        <f t="shared" si="13"/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62" t="s">
        <v>337</v>
      </c>
      <c r="AT197" s="162" t="s">
        <v>751</v>
      </c>
      <c r="AU197" s="162" t="s">
        <v>219</v>
      </c>
      <c r="AY197" s="15" t="s">
        <v>208</v>
      </c>
      <c r="BE197" s="163">
        <f t="shared" si="14"/>
        <v>0</v>
      </c>
      <c r="BF197" s="163">
        <f t="shared" si="15"/>
        <v>0</v>
      </c>
      <c r="BG197" s="163">
        <f t="shared" si="16"/>
        <v>0</v>
      </c>
      <c r="BH197" s="163">
        <f t="shared" si="17"/>
        <v>0</v>
      </c>
      <c r="BI197" s="163">
        <f t="shared" si="18"/>
        <v>0</v>
      </c>
      <c r="BJ197" s="15" t="s">
        <v>85</v>
      </c>
      <c r="BK197" s="163">
        <f t="shared" si="19"/>
        <v>0</v>
      </c>
      <c r="BL197" s="15" t="s">
        <v>274</v>
      </c>
      <c r="BM197" s="162" t="s">
        <v>4688</v>
      </c>
    </row>
    <row r="198" spans="1:65" s="2" customFormat="1" ht="21.75" customHeight="1">
      <c r="A198" s="30"/>
      <c r="B198" s="154"/>
      <c r="C198" s="201" t="s">
        <v>381</v>
      </c>
      <c r="D198" s="201" t="s">
        <v>751</v>
      </c>
      <c r="E198" s="202" t="s">
        <v>4689</v>
      </c>
      <c r="F198" s="203" t="s">
        <v>4690</v>
      </c>
      <c r="G198" s="204" t="s">
        <v>4654</v>
      </c>
      <c r="H198" s="205">
        <v>22</v>
      </c>
      <c r="I198" s="177"/>
      <c r="J198" s="290">
        <f t="shared" si="10"/>
        <v>0</v>
      </c>
      <c r="K198" s="178"/>
      <c r="L198" s="179"/>
      <c r="M198" s="180" t="s">
        <v>1</v>
      </c>
      <c r="N198" s="181" t="s">
        <v>38</v>
      </c>
      <c r="O198" s="59"/>
      <c r="P198" s="160">
        <f t="shared" si="11"/>
        <v>0</v>
      </c>
      <c r="Q198" s="160">
        <v>0</v>
      </c>
      <c r="R198" s="160">
        <f t="shared" si="12"/>
        <v>0</v>
      </c>
      <c r="S198" s="160">
        <v>0</v>
      </c>
      <c r="T198" s="161">
        <f t="shared" si="13"/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62" t="s">
        <v>337</v>
      </c>
      <c r="AT198" s="162" t="s">
        <v>751</v>
      </c>
      <c r="AU198" s="162" t="s">
        <v>219</v>
      </c>
      <c r="AY198" s="15" t="s">
        <v>208</v>
      </c>
      <c r="BE198" s="163">
        <f t="shared" si="14"/>
        <v>0</v>
      </c>
      <c r="BF198" s="163">
        <f t="shared" si="15"/>
        <v>0</v>
      </c>
      <c r="BG198" s="163">
        <f t="shared" si="16"/>
        <v>0</v>
      </c>
      <c r="BH198" s="163">
        <f t="shared" si="17"/>
        <v>0</v>
      </c>
      <c r="BI198" s="163">
        <f t="shared" si="18"/>
        <v>0</v>
      </c>
      <c r="BJ198" s="15" t="s">
        <v>85</v>
      </c>
      <c r="BK198" s="163">
        <f t="shared" si="19"/>
        <v>0</v>
      </c>
      <c r="BL198" s="15" t="s">
        <v>274</v>
      </c>
      <c r="BM198" s="162" t="s">
        <v>4691</v>
      </c>
    </row>
    <row r="199" spans="1:65" s="2" customFormat="1" ht="24.2" customHeight="1">
      <c r="A199" s="30"/>
      <c r="B199" s="154"/>
      <c r="C199" s="201" t="s">
        <v>385</v>
      </c>
      <c r="D199" s="201" t="s">
        <v>751</v>
      </c>
      <c r="E199" s="202" t="s">
        <v>4692</v>
      </c>
      <c r="F199" s="203" t="s">
        <v>4693</v>
      </c>
      <c r="G199" s="204" t="s">
        <v>4654</v>
      </c>
      <c r="H199" s="205">
        <v>29</v>
      </c>
      <c r="I199" s="177"/>
      <c r="J199" s="290">
        <f t="shared" si="10"/>
        <v>0</v>
      </c>
      <c r="K199" s="178"/>
      <c r="L199" s="179"/>
      <c r="M199" s="180" t="s">
        <v>1</v>
      </c>
      <c r="N199" s="181" t="s">
        <v>38</v>
      </c>
      <c r="O199" s="59"/>
      <c r="P199" s="160">
        <f t="shared" si="11"/>
        <v>0</v>
      </c>
      <c r="Q199" s="160">
        <v>0</v>
      </c>
      <c r="R199" s="160">
        <f t="shared" si="12"/>
        <v>0</v>
      </c>
      <c r="S199" s="160">
        <v>0</v>
      </c>
      <c r="T199" s="161">
        <f t="shared" si="13"/>
        <v>0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R199" s="162" t="s">
        <v>337</v>
      </c>
      <c r="AT199" s="162" t="s">
        <v>751</v>
      </c>
      <c r="AU199" s="162" t="s">
        <v>219</v>
      </c>
      <c r="AY199" s="15" t="s">
        <v>208</v>
      </c>
      <c r="BE199" s="163">
        <f t="shared" si="14"/>
        <v>0</v>
      </c>
      <c r="BF199" s="163">
        <f t="shared" si="15"/>
        <v>0</v>
      </c>
      <c r="BG199" s="163">
        <f t="shared" si="16"/>
        <v>0</v>
      </c>
      <c r="BH199" s="163">
        <f t="shared" si="17"/>
        <v>0</v>
      </c>
      <c r="BI199" s="163">
        <f t="shared" si="18"/>
        <v>0</v>
      </c>
      <c r="BJ199" s="15" t="s">
        <v>85</v>
      </c>
      <c r="BK199" s="163">
        <f t="shared" si="19"/>
        <v>0</v>
      </c>
      <c r="BL199" s="15" t="s">
        <v>274</v>
      </c>
      <c r="BM199" s="162" t="s">
        <v>4694</v>
      </c>
    </row>
    <row r="200" spans="1:65" s="2" customFormat="1" ht="24.2" customHeight="1">
      <c r="A200" s="30"/>
      <c r="B200" s="154"/>
      <c r="C200" s="201" t="s">
        <v>389</v>
      </c>
      <c r="D200" s="201" t="s">
        <v>751</v>
      </c>
      <c r="E200" s="202" t="s">
        <v>4695</v>
      </c>
      <c r="F200" s="203" t="s">
        <v>4696</v>
      </c>
      <c r="G200" s="204" t="s">
        <v>4654</v>
      </c>
      <c r="H200" s="205">
        <v>29</v>
      </c>
      <c r="I200" s="177"/>
      <c r="J200" s="290">
        <f t="shared" si="10"/>
        <v>0</v>
      </c>
      <c r="K200" s="178"/>
      <c r="L200" s="179"/>
      <c r="M200" s="180" t="s">
        <v>1</v>
      </c>
      <c r="N200" s="181" t="s">
        <v>38</v>
      </c>
      <c r="O200" s="59"/>
      <c r="P200" s="160">
        <f t="shared" si="11"/>
        <v>0</v>
      </c>
      <c r="Q200" s="160">
        <v>0</v>
      </c>
      <c r="R200" s="160">
        <f t="shared" si="12"/>
        <v>0</v>
      </c>
      <c r="S200" s="160">
        <v>0</v>
      </c>
      <c r="T200" s="161">
        <f t="shared" si="13"/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2" t="s">
        <v>337</v>
      </c>
      <c r="AT200" s="162" t="s">
        <v>751</v>
      </c>
      <c r="AU200" s="162" t="s">
        <v>219</v>
      </c>
      <c r="AY200" s="15" t="s">
        <v>208</v>
      </c>
      <c r="BE200" s="163">
        <f t="shared" si="14"/>
        <v>0</v>
      </c>
      <c r="BF200" s="163">
        <f t="shared" si="15"/>
        <v>0</v>
      </c>
      <c r="BG200" s="163">
        <f t="shared" si="16"/>
        <v>0</v>
      </c>
      <c r="BH200" s="163">
        <f t="shared" si="17"/>
        <v>0</v>
      </c>
      <c r="BI200" s="163">
        <f t="shared" si="18"/>
        <v>0</v>
      </c>
      <c r="BJ200" s="15" t="s">
        <v>85</v>
      </c>
      <c r="BK200" s="163">
        <f t="shared" si="19"/>
        <v>0</v>
      </c>
      <c r="BL200" s="15" t="s">
        <v>274</v>
      </c>
      <c r="BM200" s="162" t="s">
        <v>4697</v>
      </c>
    </row>
    <row r="201" spans="1:65" s="2" customFormat="1" ht="24.2" customHeight="1">
      <c r="A201" s="30"/>
      <c r="B201" s="154"/>
      <c r="C201" s="201" t="s">
        <v>393</v>
      </c>
      <c r="D201" s="201" t="s">
        <v>751</v>
      </c>
      <c r="E201" s="202" t="s">
        <v>4698</v>
      </c>
      <c r="F201" s="203" t="s">
        <v>4699</v>
      </c>
      <c r="G201" s="204" t="s">
        <v>4654</v>
      </c>
      <c r="H201" s="205">
        <v>27</v>
      </c>
      <c r="I201" s="177"/>
      <c r="J201" s="290">
        <f t="shared" si="10"/>
        <v>0</v>
      </c>
      <c r="K201" s="178"/>
      <c r="L201" s="179"/>
      <c r="M201" s="180" t="s">
        <v>1</v>
      </c>
      <c r="N201" s="181" t="s">
        <v>38</v>
      </c>
      <c r="O201" s="59"/>
      <c r="P201" s="160">
        <f t="shared" si="11"/>
        <v>0</v>
      </c>
      <c r="Q201" s="160">
        <v>0</v>
      </c>
      <c r="R201" s="160">
        <f t="shared" si="12"/>
        <v>0</v>
      </c>
      <c r="S201" s="160">
        <v>0</v>
      </c>
      <c r="T201" s="161">
        <f t="shared" si="13"/>
        <v>0</v>
      </c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R201" s="162" t="s">
        <v>337</v>
      </c>
      <c r="AT201" s="162" t="s">
        <v>751</v>
      </c>
      <c r="AU201" s="162" t="s">
        <v>219</v>
      </c>
      <c r="AY201" s="15" t="s">
        <v>208</v>
      </c>
      <c r="BE201" s="163">
        <f t="shared" si="14"/>
        <v>0</v>
      </c>
      <c r="BF201" s="163">
        <f t="shared" si="15"/>
        <v>0</v>
      </c>
      <c r="BG201" s="163">
        <f t="shared" si="16"/>
        <v>0</v>
      </c>
      <c r="BH201" s="163">
        <f t="shared" si="17"/>
        <v>0</v>
      </c>
      <c r="BI201" s="163">
        <f t="shared" si="18"/>
        <v>0</v>
      </c>
      <c r="BJ201" s="15" t="s">
        <v>85</v>
      </c>
      <c r="BK201" s="163">
        <f t="shared" si="19"/>
        <v>0</v>
      </c>
      <c r="BL201" s="15" t="s">
        <v>274</v>
      </c>
      <c r="BM201" s="162" t="s">
        <v>4700</v>
      </c>
    </row>
    <row r="202" spans="1:65" s="2" customFormat="1" ht="24.2" customHeight="1">
      <c r="A202" s="30"/>
      <c r="B202" s="154"/>
      <c r="C202" s="201" t="s">
        <v>397</v>
      </c>
      <c r="D202" s="201" t="s">
        <v>751</v>
      </c>
      <c r="E202" s="202" t="s">
        <v>4701</v>
      </c>
      <c r="F202" s="203" t="s">
        <v>4702</v>
      </c>
      <c r="G202" s="204" t="s">
        <v>4654</v>
      </c>
      <c r="H202" s="205">
        <v>45</v>
      </c>
      <c r="I202" s="177"/>
      <c r="J202" s="290">
        <f t="shared" si="10"/>
        <v>0</v>
      </c>
      <c r="K202" s="178"/>
      <c r="L202" s="179"/>
      <c r="M202" s="180" t="s">
        <v>1</v>
      </c>
      <c r="N202" s="181" t="s">
        <v>38</v>
      </c>
      <c r="O202" s="59"/>
      <c r="P202" s="160">
        <f t="shared" si="11"/>
        <v>0</v>
      </c>
      <c r="Q202" s="160">
        <v>0</v>
      </c>
      <c r="R202" s="160">
        <f t="shared" si="12"/>
        <v>0</v>
      </c>
      <c r="S202" s="160">
        <v>0</v>
      </c>
      <c r="T202" s="161">
        <f t="shared" si="13"/>
        <v>0</v>
      </c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R202" s="162" t="s">
        <v>337</v>
      </c>
      <c r="AT202" s="162" t="s">
        <v>751</v>
      </c>
      <c r="AU202" s="162" t="s">
        <v>219</v>
      </c>
      <c r="AY202" s="15" t="s">
        <v>208</v>
      </c>
      <c r="BE202" s="163">
        <f t="shared" si="14"/>
        <v>0</v>
      </c>
      <c r="BF202" s="163">
        <f t="shared" si="15"/>
        <v>0</v>
      </c>
      <c r="BG202" s="163">
        <f t="shared" si="16"/>
        <v>0</v>
      </c>
      <c r="BH202" s="163">
        <f t="shared" si="17"/>
        <v>0</v>
      </c>
      <c r="BI202" s="163">
        <f t="shared" si="18"/>
        <v>0</v>
      </c>
      <c r="BJ202" s="15" t="s">
        <v>85</v>
      </c>
      <c r="BK202" s="163">
        <f t="shared" si="19"/>
        <v>0</v>
      </c>
      <c r="BL202" s="15" t="s">
        <v>274</v>
      </c>
      <c r="BM202" s="162" t="s">
        <v>4703</v>
      </c>
    </row>
    <row r="203" spans="1:65" s="2" customFormat="1" ht="24.2" customHeight="1">
      <c r="A203" s="30"/>
      <c r="B203" s="154"/>
      <c r="C203" s="201" t="s">
        <v>401</v>
      </c>
      <c r="D203" s="201" t="s">
        <v>751</v>
      </c>
      <c r="E203" s="202" t="s">
        <v>4704</v>
      </c>
      <c r="F203" s="203" t="s">
        <v>4705</v>
      </c>
      <c r="G203" s="204" t="s">
        <v>4654</v>
      </c>
      <c r="H203" s="205">
        <v>30</v>
      </c>
      <c r="I203" s="177"/>
      <c r="J203" s="290">
        <f t="shared" si="10"/>
        <v>0</v>
      </c>
      <c r="K203" s="178"/>
      <c r="L203" s="179"/>
      <c r="M203" s="180" t="s">
        <v>1</v>
      </c>
      <c r="N203" s="181" t="s">
        <v>38</v>
      </c>
      <c r="O203" s="59"/>
      <c r="P203" s="160">
        <f t="shared" si="11"/>
        <v>0</v>
      </c>
      <c r="Q203" s="160">
        <v>0</v>
      </c>
      <c r="R203" s="160">
        <f t="shared" si="12"/>
        <v>0</v>
      </c>
      <c r="S203" s="160">
        <v>0</v>
      </c>
      <c r="T203" s="161">
        <f t="shared" si="13"/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62" t="s">
        <v>337</v>
      </c>
      <c r="AT203" s="162" t="s">
        <v>751</v>
      </c>
      <c r="AU203" s="162" t="s">
        <v>219</v>
      </c>
      <c r="AY203" s="15" t="s">
        <v>208</v>
      </c>
      <c r="BE203" s="163">
        <f t="shared" si="14"/>
        <v>0</v>
      </c>
      <c r="BF203" s="163">
        <f t="shared" si="15"/>
        <v>0</v>
      </c>
      <c r="BG203" s="163">
        <f t="shared" si="16"/>
        <v>0</v>
      </c>
      <c r="BH203" s="163">
        <f t="shared" si="17"/>
        <v>0</v>
      </c>
      <c r="BI203" s="163">
        <f t="shared" si="18"/>
        <v>0</v>
      </c>
      <c r="BJ203" s="15" t="s">
        <v>85</v>
      </c>
      <c r="BK203" s="163">
        <f t="shared" si="19"/>
        <v>0</v>
      </c>
      <c r="BL203" s="15" t="s">
        <v>274</v>
      </c>
      <c r="BM203" s="162" t="s">
        <v>4706</v>
      </c>
    </row>
    <row r="204" spans="1:65" s="2" customFormat="1" ht="24.2" customHeight="1">
      <c r="A204" s="30"/>
      <c r="B204" s="154"/>
      <c r="C204" s="201" t="s">
        <v>406</v>
      </c>
      <c r="D204" s="201" t="s">
        <v>751</v>
      </c>
      <c r="E204" s="202" t="s">
        <v>4707</v>
      </c>
      <c r="F204" s="203" t="s">
        <v>4708</v>
      </c>
      <c r="G204" s="204" t="s">
        <v>4654</v>
      </c>
      <c r="H204" s="205">
        <v>11</v>
      </c>
      <c r="I204" s="177"/>
      <c r="J204" s="290">
        <f t="shared" si="10"/>
        <v>0</v>
      </c>
      <c r="K204" s="178"/>
      <c r="L204" s="179"/>
      <c r="M204" s="180" t="s">
        <v>1</v>
      </c>
      <c r="N204" s="181" t="s">
        <v>38</v>
      </c>
      <c r="O204" s="59"/>
      <c r="P204" s="160">
        <f t="shared" si="11"/>
        <v>0</v>
      </c>
      <c r="Q204" s="160">
        <v>0</v>
      </c>
      <c r="R204" s="160">
        <f t="shared" si="12"/>
        <v>0</v>
      </c>
      <c r="S204" s="160">
        <v>0</v>
      </c>
      <c r="T204" s="161">
        <f t="shared" si="13"/>
        <v>0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R204" s="162" t="s">
        <v>337</v>
      </c>
      <c r="AT204" s="162" t="s">
        <v>751</v>
      </c>
      <c r="AU204" s="162" t="s">
        <v>219</v>
      </c>
      <c r="AY204" s="15" t="s">
        <v>208</v>
      </c>
      <c r="BE204" s="163">
        <f t="shared" si="14"/>
        <v>0</v>
      </c>
      <c r="BF204" s="163">
        <f t="shared" si="15"/>
        <v>0</v>
      </c>
      <c r="BG204" s="163">
        <f t="shared" si="16"/>
        <v>0</v>
      </c>
      <c r="BH204" s="163">
        <f t="shared" si="17"/>
        <v>0</v>
      </c>
      <c r="BI204" s="163">
        <f t="shared" si="18"/>
        <v>0</v>
      </c>
      <c r="BJ204" s="15" t="s">
        <v>85</v>
      </c>
      <c r="BK204" s="163">
        <f t="shared" si="19"/>
        <v>0</v>
      </c>
      <c r="BL204" s="15" t="s">
        <v>274</v>
      </c>
      <c r="BM204" s="162" t="s">
        <v>4709</v>
      </c>
    </row>
    <row r="205" spans="1:65" s="2" customFormat="1" ht="24.2" customHeight="1">
      <c r="A205" s="30"/>
      <c r="B205" s="154"/>
      <c r="C205" s="201" t="s">
        <v>410</v>
      </c>
      <c r="D205" s="201" t="s">
        <v>751</v>
      </c>
      <c r="E205" s="202" t="s">
        <v>4710</v>
      </c>
      <c r="F205" s="203" t="s">
        <v>4711</v>
      </c>
      <c r="G205" s="204" t="s">
        <v>4654</v>
      </c>
      <c r="H205" s="205">
        <v>5</v>
      </c>
      <c r="I205" s="177"/>
      <c r="J205" s="290">
        <f t="shared" si="10"/>
        <v>0</v>
      </c>
      <c r="K205" s="178"/>
      <c r="L205" s="179"/>
      <c r="M205" s="180" t="s">
        <v>1</v>
      </c>
      <c r="N205" s="181" t="s">
        <v>38</v>
      </c>
      <c r="O205" s="59"/>
      <c r="P205" s="160">
        <f t="shared" si="11"/>
        <v>0</v>
      </c>
      <c r="Q205" s="160">
        <v>0</v>
      </c>
      <c r="R205" s="160">
        <f t="shared" si="12"/>
        <v>0</v>
      </c>
      <c r="S205" s="160">
        <v>0</v>
      </c>
      <c r="T205" s="161">
        <f t="shared" si="13"/>
        <v>0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62" t="s">
        <v>337</v>
      </c>
      <c r="AT205" s="162" t="s">
        <v>751</v>
      </c>
      <c r="AU205" s="162" t="s">
        <v>219</v>
      </c>
      <c r="AY205" s="15" t="s">
        <v>208</v>
      </c>
      <c r="BE205" s="163">
        <f t="shared" si="14"/>
        <v>0</v>
      </c>
      <c r="BF205" s="163">
        <f t="shared" si="15"/>
        <v>0</v>
      </c>
      <c r="BG205" s="163">
        <f t="shared" si="16"/>
        <v>0</v>
      </c>
      <c r="BH205" s="163">
        <f t="shared" si="17"/>
        <v>0</v>
      </c>
      <c r="BI205" s="163">
        <f t="shared" si="18"/>
        <v>0</v>
      </c>
      <c r="BJ205" s="15" t="s">
        <v>85</v>
      </c>
      <c r="BK205" s="163">
        <f t="shared" si="19"/>
        <v>0</v>
      </c>
      <c r="BL205" s="15" t="s">
        <v>274</v>
      </c>
      <c r="BM205" s="162" t="s">
        <v>4712</v>
      </c>
    </row>
    <row r="206" spans="1:65" s="2" customFormat="1" ht="24.2" customHeight="1">
      <c r="A206" s="30"/>
      <c r="B206" s="154"/>
      <c r="C206" s="201" t="s">
        <v>414</v>
      </c>
      <c r="D206" s="201" t="s">
        <v>751</v>
      </c>
      <c r="E206" s="202" t="s">
        <v>4713</v>
      </c>
      <c r="F206" s="203" t="s">
        <v>4714</v>
      </c>
      <c r="G206" s="204" t="s">
        <v>4654</v>
      </c>
      <c r="H206" s="205">
        <v>1</v>
      </c>
      <c r="I206" s="177"/>
      <c r="J206" s="290">
        <f t="shared" si="10"/>
        <v>0</v>
      </c>
      <c r="K206" s="178"/>
      <c r="L206" s="179"/>
      <c r="M206" s="180" t="s">
        <v>1</v>
      </c>
      <c r="N206" s="181" t="s">
        <v>38</v>
      </c>
      <c r="O206" s="59"/>
      <c r="P206" s="160">
        <f t="shared" si="11"/>
        <v>0</v>
      </c>
      <c r="Q206" s="160">
        <v>0</v>
      </c>
      <c r="R206" s="160">
        <f t="shared" si="12"/>
        <v>0</v>
      </c>
      <c r="S206" s="160">
        <v>0</v>
      </c>
      <c r="T206" s="161">
        <f t="shared" si="13"/>
        <v>0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62" t="s">
        <v>337</v>
      </c>
      <c r="AT206" s="162" t="s">
        <v>751</v>
      </c>
      <c r="AU206" s="162" t="s">
        <v>219</v>
      </c>
      <c r="AY206" s="15" t="s">
        <v>208</v>
      </c>
      <c r="BE206" s="163">
        <f t="shared" si="14"/>
        <v>0</v>
      </c>
      <c r="BF206" s="163">
        <f t="shared" si="15"/>
        <v>0</v>
      </c>
      <c r="BG206" s="163">
        <f t="shared" si="16"/>
        <v>0</v>
      </c>
      <c r="BH206" s="163">
        <f t="shared" si="17"/>
        <v>0</v>
      </c>
      <c r="BI206" s="163">
        <f t="shared" si="18"/>
        <v>0</v>
      </c>
      <c r="BJ206" s="15" t="s">
        <v>85</v>
      </c>
      <c r="BK206" s="163">
        <f t="shared" si="19"/>
        <v>0</v>
      </c>
      <c r="BL206" s="15" t="s">
        <v>274</v>
      </c>
      <c r="BM206" s="162" t="s">
        <v>4715</v>
      </c>
    </row>
    <row r="207" spans="1:65" s="2" customFormat="1" ht="49.15" customHeight="1">
      <c r="A207" s="30"/>
      <c r="B207" s="154"/>
      <c r="C207" s="201" t="s">
        <v>418</v>
      </c>
      <c r="D207" s="201" t="s">
        <v>751</v>
      </c>
      <c r="E207" s="202" t="s">
        <v>4716</v>
      </c>
      <c r="F207" s="203" t="s">
        <v>4717</v>
      </c>
      <c r="G207" s="204" t="s">
        <v>4718</v>
      </c>
      <c r="H207" s="205">
        <v>224</v>
      </c>
      <c r="I207" s="177"/>
      <c r="J207" s="290">
        <f t="shared" si="10"/>
        <v>0</v>
      </c>
      <c r="K207" s="178"/>
      <c r="L207" s="179"/>
      <c r="M207" s="180" t="s">
        <v>1</v>
      </c>
      <c r="N207" s="181" t="s">
        <v>38</v>
      </c>
      <c r="O207" s="59"/>
      <c r="P207" s="160">
        <f t="shared" si="11"/>
        <v>0</v>
      </c>
      <c r="Q207" s="160">
        <v>0</v>
      </c>
      <c r="R207" s="160">
        <f t="shared" si="12"/>
        <v>0</v>
      </c>
      <c r="S207" s="160">
        <v>0</v>
      </c>
      <c r="T207" s="161">
        <f t="shared" si="13"/>
        <v>0</v>
      </c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R207" s="162" t="s">
        <v>337</v>
      </c>
      <c r="AT207" s="162" t="s">
        <v>751</v>
      </c>
      <c r="AU207" s="162" t="s">
        <v>219</v>
      </c>
      <c r="AY207" s="15" t="s">
        <v>208</v>
      </c>
      <c r="BE207" s="163">
        <f t="shared" si="14"/>
        <v>0</v>
      </c>
      <c r="BF207" s="163">
        <f t="shared" si="15"/>
        <v>0</v>
      </c>
      <c r="BG207" s="163">
        <f t="shared" si="16"/>
        <v>0</v>
      </c>
      <c r="BH207" s="163">
        <f t="shared" si="17"/>
        <v>0</v>
      </c>
      <c r="BI207" s="163">
        <f t="shared" si="18"/>
        <v>0</v>
      </c>
      <c r="BJ207" s="15" t="s">
        <v>85</v>
      </c>
      <c r="BK207" s="163">
        <f t="shared" si="19"/>
        <v>0</v>
      </c>
      <c r="BL207" s="15" t="s">
        <v>274</v>
      </c>
      <c r="BM207" s="162" t="s">
        <v>4719</v>
      </c>
    </row>
    <row r="208" spans="1:65" s="2" customFormat="1" ht="49.15" customHeight="1">
      <c r="A208" s="30"/>
      <c r="B208" s="154"/>
      <c r="C208" s="201" t="s">
        <v>422</v>
      </c>
      <c r="D208" s="201" t="s">
        <v>751</v>
      </c>
      <c r="E208" s="202" t="s">
        <v>4720</v>
      </c>
      <c r="F208" s="203" t="s">
        <v>4721</v>
      </c>
      <c r="G208" s="204" t="s">
        <v>4718</v>
      </c>
      <c r="H208" s="205">
        <v>84</v>
      </c>
      <c r="I208" s="177"/>
      <c r="J208" s="290">
        <f t="shared" si="10"/>
        <v>0</v>
      </c>
      <c r="K208" s="178"/>
      <c r="L208" s="179"/>
      <c r="M208" s="180" t="s">
        <v>1</v>
      </c>
      <c r="N208" s="181" t="s">
        <v>38</v>
      </c>
      <c r="O208" s="59"/>
      <c r="P208" s="160">
        <f t="shared" si="11"/>
        <v>0</v>
      </c>
      <c r="Q208" s="160">
        <v>0</v>
      </c>
      <c r="R208" s="160">
        <f t="shared" si="12"/>
        <v>0</v>
      </c>
      <c r="S208" s="160">
        <v>0</v>
      </c>
      <c r="T208" s="161">
        <f t="shared" si="13"/>
        <v>0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62" t="s">
        <v>337</v>
      </c>
      <c r="AT208" s="162" t="s">
        <v>751</v>
      </c>
      <c r="AU208" s="162" t="s">
        <v>219</v>
      </c>
      <c r="AY208" s="15" t="s">
        <v>208</v>
      </c>
      <c r="BE208" s="163">
        <f t="shared" si="14"/>
        <v>0</v>
      </c>
      <c r="BF208" s="163">
        <f t="shared" si="15"/>
        <v>0</v>
      </c>
      <c r="BG208" s="163">
        <f t="shared" si="16"/>
        <v>0</v>
      </c>
      <c r="BH208" s="163">
        <f t="shared" si="17"/>
        <v>0</v>
      </c>
      <c r="BI208" s="163">
        <f t="shared" si="18"/>
        <v>0</v>
      </c>
      <c r="BJ208" s="15" t="s">
        <v>85</v>
      </c>
      <c r="BK208" s="163">
        <f t="shared" si="19"/>
        <v>0</v>
      </c>
      <c r="BL208" s="15" t="s">
        <v>274</v>
      </c>
      <c r="BM208" s="162" t="s">
        <v>4722</v>
      </c>
    </row>
    <row r="209" spans="1:65" s="2" customFormat="1" ht="66.75" customHeight="1">
      <c r="A209" s="30"/>
      <c r="B209" s="154"/>
      <c r="C209" s="195" t="s">
        <v>426</v>
      </c>
      <c r="D209" s="195" t="s">
        <v>210</v>
      </c>
      <c r="E209" s="196" t="s">
        <v>4723</v>
      </c>
      <c r="F209" s="200" t="s">
        <v>4724</v>
      </c>
      <c r="G209" s="198" t="s">
        <v>4725</v>
      </c>
      <c r="H209" s="199">
        <v>1</v>
      </c>
      <c r="I209" s="155"/>
      <c r="J209" s="287">
        <f t="shared" si="10"/>
        <v>0</v>
      </c>
      <c r="K209" s="157"/>
      <c r="L209" s="31"/>
      <c r="M209" s="158" t="s">
        <v>1</v>
      </c>
      <c r="N209" s="159" t="s">
        <v>38</v>
      </c>
      <c r="O209" s="59"/>
      <c r="P209" s="160">
        <f t="shared" si="11"/>
        <v>0</v>
      </c>
      <c r="Q209" s="160">
        <v>0</v>
      </c>
      <c r="R209" s="160">
        <f t="shared" si="12"/>
        <v>0</v>
      </c>
      <c r="S209" s="160">
        <v>0</v>
      </c>
      <c r="T209" s="161">
        <f t="shared" si="13"/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62" t="s">
        <v>274</v>
      </c>
      <c r="AT209" s="162" t="s">
        <v>210</v>
      </c>
      <c r="AU209" s="162" t="s">
        <v>219</v>
      </c>
      <c r="AY209" s="15" t="s">
        <v>208</v>
      </c>
      <c r="BE209" s="163">
        <f t="shared" si="14"/>
        <v>0</v>
      </c>
      <c r="BF209" s="163">
        <f t="shared" si="15"/>
        <v>0</v>
      </c>
      <c r="BG209" s="163">
        <f t="shared" si="16"/>
        <v>0</v>
      </c>
      <c r="BH209" s="163">
        <f t="shared" si="17"/>
        <v>0</v>
      </c>
      <c r="BI209" s="163">
        <f t="shared" si="18"/>
        <v>0</v>
      </c>
      <c r="BJ209" s="15" t="s">
        <v>85</v>
      </c>
      <c r="BK209" s="163">
        <f t="shared" si="19"/>
        <v>0</v>
      </c>
      <c r="BL209" s="15" t="s">
        <v>274</v>
      </c>
      <c r="BM209" s="162" t="s">
        <v>4726</v>
      </c>
    </row>
    <row r="210" spans="1:65" s="12" customFormat="1" ht="20.85" customHeight="1">
      <c r="B210" s="142"/>
      <c r="C210" s="206"/>
      <c r="D210" s="207" t="s">
        <v>71</v>
      </c>
      <c r="E210" s="208" t="s">
        <v>4727</v>
      </c>
      <c r="F210" s="208" t="s">
        <v>4728</v>
      </c>
      <c r="G210" s="206"/>
      <c r="H210" s="206"/>
      <c r="I210" s="145"/>
      <c r="J210" s="286">
        <f>BK210</f>
        <v>0</v>
      </c>
      <c r="L210" s="142"/>
      <c r="M210" s="146"/>
      <c r="N210" s="147"/>
      <c r="O210" s="147"/>
      <c r="P210" s="148">
        <f>SUM(P211:P279)</f>
        <v>0</v>
      </c>
      <c r="Q210" s="147"/>
      <c r="R210" s="148">
        <f>SUM(R211:R279)</f>
        <v>0</v>
      </c>
      <c r="S210" s="147"/>
      <c r="T210" s="149">
        <f>SUM(T211:T279)</f>
        <v>0</v>
      </c>
      <c r="AR210" s="143" t="s">
        <v>85</v>
      </c>
      <c r="AT210" s="150" t="s">
        <v>71</v>
      </c>
      <c r="AU210" s="150" t="s">
        <v>85</v>
      </c>
      <c r="AY210" s="143" t="s">
        <v>208</v>
      </c>
      <c r="BK210" s="151">
        <f>SUM(BK211:BK279)</f>
        <v>0</v>
      </c>
    </row>
    <row r="211" spans="1:65" s="2" customFormat="1" ht="49.15" customHeight="1">
      <c r="A211" s="30"/>
      <c r="B211" s="154"/>
      <c r="C211" s="201" t="s">
        <v>430</v>
      </c>
      <c r="D211" s="201" t="s">
        <v>751</v>
      </c>
      <c r="E211" s="202" t="s">
        <v>4729</v>
      </c>
      <c r="F211" s="203" t="s">
        <v>4730</v>
      </c>
      <c r="G211" s="204" t="s">
        <v>404</v>
      </c>
      <c r="H211" s="205">
        <v>1</v>
      </c>
      <c r="I211" s="177"/>
      <c r="J211" s="290">
        <f t="shared" ref="J211:J242" si="20">ROUND(I211*H211,2)</f>
        <v>0</v>
      </c>
      <c r="K211" s="178"/>
      <c r="L211" s="179"/>
      <c r="M211" s="180" t="s">
        <v>1</v>
      </c>
      <c r="N211" s="181" t="s">
        <v>38</v>
      </c>
      <c r="O211" s="59"/>
      <c r="P211" s="160">
        <f t="shared" ref="P211:P242" si="21">O211*H211</f>
        <v>0</v>
      </c>
      <c r="Q211" s="160">
        <v>0</v>
      </c>
      <c r="R211" s="160">
        <f t="shared" ref="R211:R242" si="22">Q211*H211</f>
        <v>0</v>
      </c>
      <c r="S211" s="160">
        <v>0</v>
      </c>
      <c r="T211" s="161">
        <f t="shared" ref="T211:T242" si="23">S211*H211</f>
        <v>0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R211" s="162" t="s">
        <v>337</v>
      </c>
      <c r="AT211" s="162" t="s">
        <v>751</v>
      </c>
      <c r="AU211" s="162" t="s">
        <v>219</v>
      </c>
      <c r="AY211" s="15" t="s">
        <v>208</v>
      </c>
      <c r="BE211" s="163">
        <f t="shared" ref="BE211:BE242" si="24">IF(N211="základná",J211,0)</f>
        <v>0</v>
      </c>
      <c r="BF211" s="163">
        <f t="shared" ref="BF211:BF242" si="25">IF(N211="znížená",J211,0)</f>
        <v>0</v>
      </c>
      <c r="BG211" s="163">
        <f t="shared" ref="BG211:BG242" si="26">IF(N211="zákl. prenesená",J211,0)</f>
        <v>0</v>
      </c>
      <c r="BH211" s="163">
        <f t="shared" ref="BH211:BH242" si="27">IF(N211="zníž. prenesená",J211,0)</f>
        <v>0</v>
      </c>
      <c r="BI211" s="163">
        <f t="shared" ref="BI211:BI242" si="28">IF(N211="nulová",J211,0)</f>
        <v>0</v>
      </c>
      <c r="BJ211" s="15" t="s">
        <v>85</v>
      </c>
      <c r="BK211" s="163">
        <f t="shared" ref="BK211:BK242" si="29">ROUND(I211*H211,2)</f>
        <v>0</v>
      </c>
      <c r="BL211" s="15" t="s">
        <v>274</v>
      </c>
      <c r="BM211" s="162" t="s">
        <v>4731</v>
      </c>
    </row>
    <row r="212" spans="1:65" s="2" customFormat="1" ht="24.2" customHeight="1">
      <c r="A212" s="30"/>
      <c r="B212" s="154"/>
      <c r="C212" s="201" t="s">
        <v>434</v>
      </c>
      <c r="D212" s="201" t="s">
        <v>751</v>
      </c>
      <c r="E212" s="202" t="s">
        <v>4732</v>
      </c>
      <c r="F212" s="203" t="s">
        <v>4733</v>
      </c>
      <c r="G212" s="204" t="s">
        <v>404</v>
      </c>
      <c r="H212" s="205">
        <v>7</v>
      </c>
      <c r="I212" s="177"/>
      <c r="J212" s="290">
        <f t="shared" si="20"/>
        <v>0</v>
      </c>
      <c r="K212" s="178"/>
      <c r="L212" s="179"/>
      <c r="M212" s="180" t="s">
        <v>1</v>
      </c>
      <c r="N212" s="181" t="s">
        <v>38</v>
      </c>
      <c r="O212" s="59"/>
      <c r="P212" s="160">
        <f t="shared" si="21"/>
        <v>0</v>
      </c>
      <c r="Q212" s="160">
        <v>0</v>
      </c>
      <c r="R212" s="160">
        <f t="shared" si="22"/>
        <v>0</v>
      </c>
      <c r="S212" s="160">
        <v>0</v>
      </c>
      <c r="T212" s="161">
        <f t="shared" si="23"/>
        <v>0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62" t="s">
        <v>337</v>
      </c>
      <c r="AT212" s="162" t="s">
        <v>751</v>
      </c>
      <c r="AU212" s="162" t="s">
        <v>219</v>
      </c>
      <c r="AY212" s="15" t="s">
        <v>208</v>
      </c>
      <c r="BE212" s="163">
        <f t="shared" si="24"/>
        <v>0</v>
      </c>
      <c r="BF212" s="163">
        <f t="shared" si="25"/>
        <v>0</v>
      </c>
      <c r="BG212" s="163">
        <f t="shared" si="26"/>
        <v>0</v>
      </c>
      <c r="BH212" s="163">
        <f t="shared" si="27"/>
        <v>0</v>
      </c>
      <c r="BI212" s="163">
        <f t="shared" si="28"/>
        <v>0</v>
      </c>
      <c r="BJ212" s="15" t="s">
        <v>85</v>
      </c>
      <c r="BK212" s="163">
        <f t="shared" si="29"/>
        <v>0</v>
      </c>
      <c r="BL212" s="15" t="s">
        <v>274</v>
      </c>
      <c r="BM212" s="162" t="s">
        <v>4734</v>
      </c>
    </row>
    <row r="213" spans="1:65" s="2" customFormat="1" ht="37.9" customHeight="1">
      <c r="A213" s="30"/>
      <c r="B213" s="154"/>
      <c r="C213" s="201" t="s">
        <v>438</v>
      </c>
      <c r="D213" s="201" t="s">
        <v>751</v>
      </c>
      <c r="E213" s="202" t="s">
        <v>4735</v>
      </c>
      <c r="F213" s="203" t="s">
        <v>4736</v>
      </c>
      <c r="G213" s="204" t="s">
        <v>404</v>
      </c>
      <c r="H213" s="205">
        <v>7</v>
      </c>
      <c r="I213" s="177"/>
      <c r="J213" s="290">
        <f t="shared" si="20"/>
        <v>0</v>
      </c>
      <c r="K213" s="178"/>
      <c r="L213" s="179"/>
      <c r="M213" s="180" t="s">
        <v>1</v>
      </c>
      <c r="N213" s="181" t="s">
        <v>38</v>
      </c>
      <c r="O213" s="59"/>
      <c r="P213" s="160">
        <f t="shared" si="21"/>
        <v>0</v>
      </c>
      <c r="Q213" s="160">
        <v>0</v>
      </c>
      <c r="R213" s="160">
        <f t="shared" si="22"/>
        <v>0</v>
      </c>
      <c r="S213" s="160">
        <v>0</v>
      </c>
      <c r="T213" s="161">
        <f t="shared" si="23"/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62" t="s">
        <v>337</v>
      </c>
      <c r="AT213" s="162" t="s">
        <v>751</v>
      </c>
      <c r="AU213" s="162" t="s">
        <v>219</v>
      </c>
      <c r="AY213" s="15" t="s">
        <v>208</v>
      </c>
      <c r="BE213" s="163">
        <f t="shared" si="24"/>
        <v>0</v>
      </c>
      <c r="BF213" s="163">
        <f t="shared" si="25"/>
        <v>0</v>
      </c>
      <c r="BG213" s="163">
        <f t="shared" si="26"/>
        <v>0</v>
      </c>
      <c r="BH213" s="163">
        <f t="shared" si="27"/>
        <v>0</v>
      </c>
      <c r="BI213" s="163">
        <f t="shared" si="28"/>
        <v>0</v>
      </c>
      <c r="BJ213" s="15" t="s">
        <v>85</v>
      </c>
      <c r="BK213" s="163">
        <f t="shared" si="29"/>
        <v>0</v>
      </c>
      <c r="BL213" s="15" t="s">
        <v>274</v>
      </c>
      <c r="BM213" s="162" t="s">
        <v>4737</v>
      </c>
    </row>
    <row r="214" spans="1:65" s="2" customFormat="1" ht="37.9" customHeight="1">
      <c r="A214" s="30"/>
      <c r="B214" s="154"/>
      <c r="C214" s="201" t="s">
        <v>442</v>
      </c>
      <c r="D214" s="201" t="s">
        <v>751</v>
      </c>
      <c r="E214" s="202" t="s">
        <v>4738</v>
      </c>
      <c r="F214" s="203" t="s">
        <v>4739</v>
      </c>
      <c r="G214" s="204" t="s">
        <v>404</v>
      </c>
      <c r="H214" s="205">
        <v>4</v>
      </c>
      <c r="I214" s="177"/>
      <c r="J214" s="290">
        <f t="shared" si="20"/>
        <v>0</v>
      </c>
      <c r="K214" s="178"/>
      <c r="L214" s="179"/>
      <c r="M214" s="180" t="s">
        <v>1</v>
      </c>
      <c r="N214" s="181" t="s">
        <v>38</v>
      </c>
      <c r="O214" s="59"/>
      <c r="P214" s="160">
        <f t="shared" si="21"/>
        <v>0</v>
      </c>
      <c r="Q214" s="160">
        <v>0</v>
      </c>
      <c r="R214" s="160">
        <f t="shared" si="22"/>
        <v>0</v>
      </c>
      <c r="S214" s="160">
        <v>0</v>
      </c>
      <c r="T214" s="161">
        <f t="shared" si="23"/>
        <v>0</v>
      </c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R214" s="162" t="s">
        <v>337</v>
      </c>
      <c r="AT214" s="162" t="s">
        <v>751</v>
      </c>
      <c r="AU214" s="162" t="s">
        <v>219</v>
      </c>
      <c r="AY214" s="15" t="s">
        <v>208</v>
      </c>
      <c r="BE214" s="163">
        <f t="shared" si="24"/>
        <v>0</v>
      </c>
      <c r="BF214" s="163">
        <f t="shared" si="25"/>
        <v>0</v>
      </c>
      <c r="BG214" s="163">
        <f t="shared" si="26"/>
        <v>0</v>
      </c>
      <c r="BH214" s="163">
        <f t="shared" si="27"/>
        <v>0</v>
      </c>
      <c r="BI214" s="163">
        <f t="shared" si="28"/>
        <v>0</v>
      </c>
      <c r="BJ214" s="15" t="s">
        <v>85</v>
      </c>
      <c r="BK214" s="163">
        <f t="shared" si="29"/>
        <v>0</v>
      </c>
      <c r="BL214" s="15" t="s">
        <v>274</v>
      </c>
      <c r="BM214" s="162" t="s">
        <v>4740</v>
      </c>
    </row>
    <row r="215" spans="1:65" s="2" customFormat="1" ht="24.2" customHeight="1">
      <c r="A215" s="30"/>
      <c r="B215" s="154"/>
      <c r="C215" s="201" t="s">
        <v>446</v>
      </c>
      <c r="D215" s="201" t="s">
        <v>751</v>
      </c>
      <c r="E215" s="202" t="s">
        <v>4741</v>
      </c>
      <c r="F215" s="203" t="s">
        <v>4578</v>
      </c>
      <c r="G215" s="204" t="s">
        <v>404</v>
      </c>
      <c r="H215" s="205">
        <v>11</v>
      </c>
      <c r="I215" s="177"/>
      <c r="J215" s="290">
        <f t="shared" si="20"/>
        <v>0</v>
      </c>
      <c r="K215" s="178"/>
      <c r="L215" s="179"/>
      <c r="M215" s="180" t="s">
        <v>1</v>
      </c>
      <c r="N215" s="181" t="s">
        <v>38</v>
      </c>
      <c r="O215" s="59"/>
      <c r="P215" s="160">
        <f t="shared" si="21"/>
        <v>0</v>
      </c>
      <c r="Q215" s="160">
        <v>0</v>
      </c>
      <c r="R215" s="160">
        <f t="shared" si="22"/>
        <v>0</v>
      </c>
      <c r="S215" s="160">
        <v>0</v>
      </c>
      <c r="T215" s="161">
        <f t="shared" si="23"/>
        <v>0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62" t="s">
        <v>337</v>
      </c>
      <c r="AT215" s="162" t="s">
        <v>751</v>
      </c>
      <c r="AU215" s="162" t="s">
        <v>219</v>
      </c>
      <c r="AY215" s="15" t="s">
        <v>208</v>
      </c>
      <c r="BE215" s="163">
        <f t="shared" si="24"/>
        <v>0</v>
      </c>
      <c r="BF215" s="163">
        <f t="shared" si="25"/>
        <v>0</v>
      </c>
      <c r="BG215" s="163">
        <f t="shared" si="26"/>
        <v>0</v>
      </c>
      <c r="BH215" s="163">
        <f t="shared" si="27"/>
        <v>0</v>
      </c>
      <c r="BI215" s="163">
        <f t="shared" si="28"/>
        <v>0</v>
      </c>
      <c r="BJ215" s="15" t="s">
        <v>85</v>
      </c>
      <c r="BK215" s="163">
        <f t="shared" si="29"/>
        <v>0</v>
      </c>
      <c r="BL215" s="15" t="s">
        <v>274</v>
      </c>
      <c r="BM215" s="162" t="s">
        <v>4742</v>
      </c>
    </row>
    <row r="216" spans="1:65" s="2" customFormat="1" ht="44.25" customHeight="1">
      <c r="A216" s="30"/>
      <c r="B216" s="154"/>
      <c r="C216" s="201" t="s">
        <v>450</v>
      </c>
      <c r="D216" s="201" t="s">
        <v>751</v>
      </c>
      <c r="E216" s="202" t="s">
        <v>4743</v>
      </c>
      <c r="F216" s="203" t="s">
        <v>4602</v>
      </c>
      <c r="G216" s="204" t="s">
        <v>404</v>
      </c>
      <c r="H216" s="205">
        <v>2</v>
      </c>
      <c r="I216" s="177"/>
      <c r="J216" s="290">
        <f t="shared" si="20"/>
        <v>0</v>
      </c>
      <c r="K216" s="178"/>
      <c r="L216" s="179"/>
      <c r="M216" s="180" t="s">
        <v>1</v>
      </c>
      <c r="N216" s="181" t="s">
        <v>38</v>
      </c>
      <c r="O216" s="59"/>
      <c r="P216" s="160">
        <f t="shared" si="21"/>
        <v>0</v>
      </c>
      <c r="Q216" s="160">
        <v>0</v>
      </c>
      <c r="R216" s="160">
        <f t="shared" si="22"/>
        <v>0</v>
      </c>
      <c r="S216" s="160">
        <v>0</v>
      </c>
      <c r="T216" s="161">
        <f t="shared" si="23"/>
        <v>0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62" t="s">
        <v>337</v>
      </c>
      <c r="AT216" s="162" t="s">
        <v>751</v>
      </c>
      <c r="AU216" s="162" t="s">
        <v>219</v>
      </c>
      <c r="AY216" s="15" t="s">
        <v>208</v>
      </c>
      <c r="BE216" s="163">
        <f t="shared" si="24"/>
        <v>0</v>
      </c>
      <c r="BF216" s="163">
        <f t="shared" si="25"/>
        <v>0</v>
      </c>
      <c r="BG216" s="163">
        <f t="shared" si="26"/>
        <v>0</v>
      </c>
      <c r="BH216" s="163">
        <f t="shared" si="27"/>
        <v>0</v>
      </c>
      <c r="BI216" s="163">
        <f t="shared" si="28"/>
        <v>0</v>
      </c>
      <c r="BJ216" s="15" t="s">
        <v>85</v>
      </c>
      <c r="BK216" s="163">
        <f t="shared" si="29"/>
        <v>0</v>
      </c>
      <c r="BL216" s="15" t="s">
        <v>274</v>
      </c>
      <c r="BM216" s="162" t="s">
        <v>4744</v>
      </c>
    </row>
    <row r="217" spans="1:65" s="2" customFormat="1" ht="24.2" customHeight="1">
      <c r="A217" s="30"/>
      <c r="B217" s="154"/>
      <c r="C217" s="201" t="s">
        <v>454</v>
      </c>
      <c r="D217" s="201" t="s">
        <v>751</v>
      </c>
      <c r="E217" s="202" t="s">
        <v>4745</v>
      </c>
      <c r="F217" s="203" t="s">
        <v>4578</v>
      </c>
      <c r="G217" s="204" t="s">
        <v>404</v>
      </c>
      <c r="H217" s="205">
        <v>2</v>
      </c>
      <c r="I217" s="177"/>
      <c r="J217" s="290">
        <f t="shared" si="20"/>
        <v>0</v>
      </c>
      <c r="K217" s="178"/>
      <c r="L217" s="179"/>
      <c r="M217" s="180" t="s">
        <v>1</v>
      </c>
      <c r="N217" s="181" t="s">
        <v>38</v>
      </c>
      <c r="O217" s="59"/>
      <c r="P217" s="160">
        <f t="shared" si="21"/>
        <v>0</v>
      </c>
      <c r="Q217" s="160">
        <v>0</v>
      </c>
      <c r="R217" s="160">
        <f t="shared" si="22"/>
        <v>0</v>
      </c>
      <c r="S217" s="160">
        <v>0</v>
      </c>
      <c r="T217" s="161">
        <f t="shared" si="23"/>
        <v>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62" t="s">
        <v>337</v>
      </c>
      <c r="AT217" s="162" t="s">
        <v>751</v>
      </c>
      <c r="AU217" s="162" t="s">
        <v>219</v>
      </c>
      <c r="AY217" s="15" t="s">
        <v>208</v>
      </c>
      <c r="BE217" s="163">
        <f t="shared" si="24"/>
        <v>0</v>
      </c>
      <c r="BF217" s="163">
        <f t="shared" si="25"/>
        <v>0</v>
      </c>
      <c r="BG217" s="163">
        <f t="shared" si="26"/>
        <v>0</v>
      </c>
      <c r="BH217" s="163">
        <f t="shared" si="27"/>
        <v>0</v>
      </c>
      <c r="BI217" s="163">
        <f t="shared" si="28"/>
        <v>0</v>
      </c>
      <c r="BJ217" s="15" t="s">
        <v>85</v>
      </c>
      <c r="BK217" s="163">
        <f t="shared" si="29"/>
        <v>0</v>
      </c>
      <c r="BL217" s="15" t="s">
        <v>274</v>
      </c>
      <c r="BM217" s="162" t="s">
        <v>4746</v>
      </c>
    </row>
    <row r="218" spans="1:65" s="2" customFormat="1" ht="21.75" customHeight="1">
      <c r="A218" s="30"/>
      <c r="B218" s="154"/>
      <c r="C218" s="201" t="s">
        <v>458</v>
      </c>
      <c r="D218" s="201" t="s">
        <v>751</v>
      </c>
      <c r="E218" s="202" t="s">
        <v>4747</v>
      </c>
      <c r="F218" s="203" t="s">
        <v>4748</v>
      </c>
      <c r="G218" s="204" t="s">
        <v>404</v>
      </c>
      <c r="H218" s="205">
        <v>3</v>
      </c>
      <c r="I218" s="177"/>
      <c r="J218" s="290">
        <f t="shared" si="20"/>
        <v>0</v>
      </c>
      <c r="K218" s="178"/>
      <c r="L218" s="179"/>
      <c r="M218" s="180" t="s">
        <v>1</v>
      </c>
      <c r="N218" s="181" t="s">
        <v>38</v>
      </c>
      <c r="O218" s="59"/>
      <c r="P218" s="160">
        <f t="shared" si="21"/>
        <v>0</v>
      </c>
      <c r="Q218" s="160">
        <v>0</v>
      </c>
      <c r="R218" s="160">
        <f t="shared" si="22"/>
        <v>0</v>
      </c>
      <c r="S218" s="160">
        <v>0</v>
      </c>
      <c r="T218" s="161">
        <f t="shared" si="23"/>
        <v>0</v>
      </c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R218" s="162" t="s">
        <v>337</v>
      </c>
      <c r="AT218" s="162" t="s">
        <v>751</v>
      </c>
      <c r="AU218" s="162" t="s">
        <v>219</v>
      </c>
      <c r="AY218" s="15" t="s">
        <v>208</v>
      </c>
      <c r="BE218" s="163">
        <f t="shared" si="24"/>
        <v>0</v>
      </c>
      <c r="BF218" s="163">
        <f t="shared" si="25"/>
        <v>0</v>
      </c>
      <c r="BG218" s="163">
        <f t="shared" si="26"/>
        <v>0</v>
      </c>
      <c r="BH218" s="163">
        <f t="shared" si="27"/>
        <v>0</v>
      </c>
      <c r="BI218" s="163">
        <f t="shared" si="28"/>
        <v>0</v>
      </c>
      <c r="BJ218" s="15" t="s">
        <v>85</v>
      </c>
      <c r="BK218" s="163">
        <f t="shared" si="29"/>
        <v>0</v>
      </c>
      <c r="BL218" s="15" t="s">
        <v>274</v>
      </c>
      <c r="BM218" s="162" t="s">
        <v>4749</v>
      </c>
    </row>
    <row r="219" spans="1:65" s="2" customFormat="1" ht="16.5" customHeight="1">
      <c r="A219" s="30"/>
      <c r="B219" s="154"/>
      <c r="C219" s="201" t="s">
        <v>462</v>
      </c>
      <c r="D219" s="201" t="s">
        <v>751</v>
      </c>
      <c r="E219" s="202" t="s">
        <v>4750</v>
      </c>
      <c r="F219" s="203" t="s">
        <v>4751</v>
      </c>
      <c r="G219" s="204" t="s">
        <v>404</v>
      </c>
      <c r="H219" s="205">
        <v>2</v>
      </c>
      <c r="I219" s="177"/>
      <c r="J219" s="290">
        <f t="shared" si="20"/>
        <v>0</v>
      </c>
      <c r="K219" s="178"/>
      <c r="L219" s="179"/>
      <c r="M219" s="180" t="s">
        <v>1</v>
      </c>
      <c r="N219" s="181" t="s">
        <v>38</v>
      </c>
      <c r="O219" s="59"/>
      <c r="P219" s="160">
        <f t="shared" si="21"/>
        <v>0</v>
      </c>
      <c r="Q219" s="160">
        <v>0</v>
      </c>
      <c r="R219" s="160">
        <f t="shared" si="22"/>
        <v>0</v>
      </c>
      <c r="S219" s="160">
        <v>0</v>
      </c>
      <c r="T219" s="161">
        <f t="shared" si="23"/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62" t="s">
        <v>337</v>
      </c>
      <c r="AT219" s="162" t="s">
        <v>751</v>
      </c>
      <c r="AU219" s="162" t="s">
        <v>219</v>
      </c>
      <c r="AY219" s="15" t="s">
        <v>208</v>
      </c>
      <c r="BE219" s="163">
        <f t="shared" si="24"/>
        <v>0</v>
      </c>
      <c r="BF219" s="163">
        <f t="shared" si="25"/>
        <v>0</v>
      </c>
      <c r="BG219" s="163">
        <f t="shared" si="26"/>
        <v>0</v>
      </c>
      <c r="BH219" s="163">
        <f t="shared" si="27"/>
        <v>0</v>
      </c>
      <c r="BI219" s="163">
        <f t="shared" si="28"/>
        <v>0</v>
      </c>
      <c r="BJ219" s="15" t="s">
        <v>85</v>
      </c>
      <c r="BK219" s="163">
        <f t="shared" si="29"/>
        <v>0</v>
      </c>
      <c r="BL219" s="15" t="s">
        <v>274</v>
      </c>
      <c r="BM219" s="162" t="s">
        <v>4752</v>
      </c>
    </row>
    <row r="220" spans="1:65" s="2" customFormat="1" ht="24.2" customHeight="1">
      <c r="A220" s="30"/>
      <c r="B220" s="154"/>
      <c r="C220" s="201" t="s">
        <v>466</v>
      </c>
      <c r="D220" s="201" t="s">
        <v>751</v>
      </c>
      <c r="E220" s="202" t="s">
        <v>4753</v>
      </c>
      <c r="F220" s="203" t="s">
        <v>4754</v>
      </c>
      <c r="G220" s="204" t="s">
        <v>404</v>
      </c>
      <c r="H220" s="205">
        <v>10</v>
      </c>
      <c r="I220" s="177"/>
      <c r="J220" s="290">
        <f t="shared" si="20"/>
        <v>0</v>
      </c>
      <c r="K220" s="178"/>
      <c r="L220" s="179"/>
      <c r="M220" s="180" t="s">
        <v>1</v>
      </c>
      <c r="N220" s="181" t="s">
        <v>38</v>
      </c>
      <c r="O220" s="59"/>
      <c r="P220" s="160">
        <f t="shared" si="21"/>
        <v>0</v>
      </c>
      <c r="Q220" s="160">
        <v>0</v>
      </c>
      <c r="R220" s="160">
        <f t="shared" si="22"/>
        <v>0</v>
      </c>
      <c r="S220" s="160">
        <v>0</v>
      </c>
      <c r="T220" s="161">
        <f t="shared" si="23"/>
        <v>0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R220" s="162" t="s">
        <v>337</v>
      </c>
      <c r="AT220" s="162" t="s">
        <v>751</v>
      </c>
      <c r="AU220" s="162" t="s">
        <v>219</v>
      </c>
      <c r="AY220" s="15" t="s">
        <v>208</v>
      </c>
      <c r="BE220" s="163">
        <f t="shared" si="24"/>
        <v>0</v>
      </c>
      <c r="BF220" s="163">
        <f t="shared" si="25"/>
        <v>0</v>
      </c>
      <c r="BG220" s="163">
        <f t="shared" si="26"/>
        <v>0</v>
      </c>
      <c r="BH220" s="163">
        <f t="shared" si="27"/>
        <v>0</v>
      </c>
      <c r="BI220" s="163">
        <f t="shared" si="28"/>
        <v>0</v>
      </c>
      <c r="BJ220" s="15" t="s">
        <v>85</v>
      </c>
      <c r="BK220" s="163">
        <f t="shared" si="29"/>
        <v>0</v>
      </c>
      <c r="BL220" s="15" t="s">
        <v>274</v>
      </c>
      <c r="BM220" s="162" t="s">
        <v>4755</v>
      </c>
    </row>
    <row r="221" spans="1:65" s="2" customFormat="1" ht="33" customHeight="1">
      <c r="A221" s="30"/>
      <c r="B221" s="154"/>
      <c r="C221" s="201" t="s">
        <v>468</v>
      </c>
      <c r="D221" s="201" t="s">
        <v>751</v>
      </c>
      <c r="E221" s="202" t="s">
        <v>4756</v>
      </c>
      <c r="F221" s="203" t="s">
        <v>4757</v>
      </c>
      <c r="G221" s="204" t="s">
        <v>404</v>
      </c>
      <c r="H221" s="205">
        <v>4</v>
      </c>
      <c r="I221" s="177"/>
      <c r="J221" s="290">
        <f t="shared" si="20"/>
        <v>0</v>
      </c>
      <c r="K221" s="178"/>
      <c r="L221" s="179"/>
      <c r="M221" s="180" t="s">
        <v>1</v>
      </c>
      <c r="N221" s="181" t="s">
        <v>38</v>
      </c>
      <c r="O221" s="59"/>
      <c r="P221" s="160">
        <f t="shared" si="21"/>
        <v>0</v>
      </c>
      <c r="Q221" s="160">
        <v>0</v>
      </c>
      <c r="R221" s="160">
        <f t="shared" si="22"/>
        <v>0</v>
      </c>
      <c r="S221" s="160">
        <v>0</v>
      </c>
      <c r="T221" s="161">
        <f t="shared" si="23"/>
        <v>0</v>
      </c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R221" s="162" t="s">
        <v>337</v>
      </c>
      <c r="AT221" s="162" t="s">
        <v>751</v>
      </c>
      <c r="AU221" s="162" t="s">
        <v>219</v>
      </c>
      <c r="AY221" s="15" t="s">
        <v>208</v>
      </c>
      <c r="BE221" s="163">
        <f t="shared" si="24"/>
        <v>0</v>
      </c>
      <c r="BF221" s="163">
        <f t="shared" si="25"/>
        <v>0</v>
      </c>
      <c r="BG221" s="163">
        <f t="shared" si="26"/>
        <v>0</v>
      </c>
      <c r="BH221" s="163">
        <f t="shared" si="27"/>
        <v>0</v>
      </c>
      <c r="BI221" s="163">
        <f t="shared" si="28"/>
        <v>0</v>
      </c>
      <c r="BJ221" s="15" t="s">
        <v>85</v>
      </c>
      <c r="BK221" s="163">
        <f t="shared" si="29"/>
        <v>0</v>
      </c>
      <c r="BL221" s="15" t="s">
        <v>274</v>
      </c>
      <c r="BM221" s="162" t="s">
        <v>4758</v>
      </c>
    </row>
    <row r="222" spans="1:65" s="2" customFormat="1" ht="33" customHeight="1">
      <c r="A222" s="30"/>
      <c r="B222" s="154"/>
      <c r="C222" s="201" t="s">
        <v>472</v>
      </c>
      <c r="D222" s="201" t="s">
        <v>751</v>
      </c>
      <c r="E222" s="202" t="s">
        <v>4759</v>
      </c>
      <c r="F222" s="203" t="s">
        <v>4760</v>
      </c>
      <c r="G222" s="204" t="s">
        <v>404</v>
      </c>
      <c r="H222" s="205">
        <v>4</v>
      </c>
      <c r="I222" s="177"/>
      <c r="J222" s="290">
        <f t="shared" si="20"/>
        <v>0</v>
      </c>
      <c r="K222" s="178"/>
      <c r="L222" s="179"/>
      <c r="M222" s="180" t="s">
        <v>1</v>
      </c>
      <c r="N222" s="181" t="s">
        <v>38</v>
      </c>
      <c r="O222" s="59"/>
      <c r="P222" s="160">
        <f t="shared" si="21"/>
        <v>0</v>
      </c>
      <c r="Q222" s="160">
        <v>0</v>
      </c>
      <c r="R222" s="160">
        <f t="shared" si="22"/>
        <v>0</v>
      </c>
      <c r="S222" s="160">
        <v>0</v>
      </c>
      <c r="T222" s="161">
        <f t="shared" si="23"/>
        <v>0</v>
      </c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R222" s="162" t="s">
        <v>337</v>
      </c>
      <c r="AT222" s="162" t="s">
        <v>751</v>
      </c>
      <c r="AU222" s="162" t="s">
        <v>219</v>
      </c>
      <c r="AY222" s="15" t="s">
        <v>208</v>
      </c>
      <c r="BE222" s="163">
        <f t="shared" si="24"/>
        <v>0</v>
      </c>
      <c r="BF222" s="163">
        <f t="shared" si="25"/>
        <v>0</v>
      </c>
      <c r="BG222" s="163">
        <f t="shared" si="26"/>
        <v>0</v>
      </c>
      <c r="BH222" s="163">
        <f t="shared" si="27"/>
        <v>0</v>
      </c>
      <c r="BI222" s="163">
        <f t="shared" si="28"/>
        <v>0</v>
      </c>
      <c r="BJ222" s="15" t="s">
        <v>85</v>
      </c>
      <c r="BK222" s="163">
        <f t="shared" si="29"/>
        <v>0</v>
      </c>
      <c r="BL222" s="15" t="s">
        <v>274</v>
      </c>
      <c r="BM222" s="162" t="s">
        <v>4761</v>
      </c>
    </row>
    <row r="223" spans="1:65" s="2" customFormat="1" ht="24.2" customHeight="1">
      <c r="A223" s="30"/>
      <c r="B223" s="154"/>
      <c r="C223" s="201" t="s">
        <v>476</v>
      </c>
      <c r="D223" s="201" t="s">
        <v>751</v>
      </c>
      <c r="E223" s="202" t="s">
        <v>4762</v>
      </c>
      <c r="F223" s="203" t="s">
        <v>4763</v>
      </c>
      <c r="G223" s="204" t="s">
        <v>404</v>
      </c>
      <c r="H223" s="205">
        <v>1</v>
      </c>
      <c r="I223" s="177"/>
      <c r="J223" s="290">
        <f t="shared" si="20"/>
        <v>0</v>
      </c>
      <c r="K223" s="178"/>
      <c r="L223" s="179"/>
      <c r="M223" s="180" t="s">
        <v>1</v>
      </c>
      <c r="N223" s="181" t="s">
        <v>38</v>
      </c>
      <c r="O223" s="59"/>
      <c r="P223" s="160">
        <f t="shared" si="21"/>
        <v>0</v>
      </c>
      <c r="Q223" s="160">
        <v>0</v>
      </c>
      <c r="R223" s="160">
        <f t="shared" si="22"/>
        <v>0</v>
      </c>
      <c r="S223" s="160">
        <v>0</v>
      </c>
      <c r="T223" s="161">
        <f t="shared" si="23"/>
        <v>0</v>
      </c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R223" s="162" t="s">
        <v>337</v>
      </c>
      <c r="AT223" s="162" t="s">
        <v>751</v>
      </c>
      <c r="AU223" s="162" t="s">
        <v>219</v>
      </c>
      <c r="AY223" s="15" t="s">
        <v>208</v>
      </c>
      <c r="BE223" s="163">
        <f t="shared" si="24"/>
        <v>0</v>
      </c>
      <c r="BF223" s="163">
        <f t="shared" si="25"/>
        <v>0</v>
      </c>
      <c r="BG223" s="163">
        <f t="shared" si="26"/>
        <v>0</v>
      </c>
      <c r="BH223" s="163">
        <f t="shared" si="27"/>
        <v>0</v>
      </c>
      <c r="BI223" s="163">
        <f t="shared" si="28"/>
        <v>0</v>
      </c>
      <c r="BJ223" s="15" t="s">
        <v>85</v>
      </c>
      <c r="BK223" s="163">
        <f t="shared" si="29"/>
        <v>0</v>
      </c>
      <c r="BL223" s="15" t="s">
        <v>274</v>
      </c>
      <c r="BM223" s="162" t="s">
        <v>4764</v>
      </c>
    </row>
    <row r="224" spans="1:65" s="2" customFormat="1" ht="24.2" customHeight="1">
      <c r="A224" s="30"/>
      <c r="B224" s="154"/>
      <c r="C224" s="201" t="s">
        <v>480</v>
      </c>
      <c r="D224" s="201" t="s">
        <v>751</v>
      </c>
      <c r="E224" s="202" t="s">
        <v>4765</v>
      </c>
      <c r="F224" s="203" t="s">
        <v>4766</v>
      </c>
      <c r="G224" s="204" t="s">
        <v>404</v>
      </c>
      <c r="H224" s="205">
        <v>1</v>
      </c>
      <c r="I224" s="177"/>
      <c r="J224" s="290">
        <f t="shared" si="20"/>
        <v>0</v>
      </c>
      <c r="K224" s="178"/>
      <c r="L224" s="179"/>
      <c r="M224" s="180" t="s">
        <v>1</v>
      </c>
      <c r="N224" s="181" t="s">
        <v>38</v>
      </c>
      <c r="O224" s="59"/>
      <c r="P224" s="160">
        <f t="shared" si="21"/>
        <v>0</v>
      </c>
      <c r="Q224" s="160">
        <v>0</v>
      </c>
      <c r="R224" s="160">
        <f t="shared" si="22"/>
        <v>0</v>
      </c>
      <c r="S224" s="160">
        <v>0</v>
      </c>
      <c r="T224" s="161">
        <f t="shared" si="23"/>
        <v>0</v>
      </c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R224" s="162" t="s">
        <v>337</v>
      </c>
      <c r="AT224" s="162" t="s">
        <v>751</v>
      </c>
      <c r="AU224" s="162" t="s">
        <v>219</v>
      </c>
      <c r="AY224" s="15" t="s">
        <v>208</v>
      </c>
      <c r="BE224" s="163">
        <f t="shared" si="24"/>
        <v>0</v>
      </c>
      <c r="BF224" s="163">
        <f t="shared" si="25"/>
        <v>0</v>
      </c>
      <c r="BG224" s="163">
        <f t="shared" si="26"/>
        <v>0</v>
      </c>
      <c r="BH224" s="163">
        <f t="shared" si="27"/>
        <v>0</v>
      </c>
      <c r="BI224" s="163">
        <f t="shared" si="28"/>
        <v>0</v>
      </c>
      <c r="BJ224" s="15" t="s">
        <v>85</v>
      </c>
      <c r="BK224" s="163">
        <f t="shared" si="29"/>
        <v>0</v>
      </c>
      <c r="BL224" s="15" t="s">
        <v>274</v>
      </c>
      <c r="BM224" s="162" t="s">
        <v>4767</v>
      </c>
    </row>
    <row r="225" spans="1:65" s="2" customFormat="1" ht="24.2" customHeight="1">
      <c r="A225" s="30"/>
      <c r="B225" s="154"/>
      <c r="C225" s="201" t="s">
        <v>484</v>
      </c>
      <c r="D225" s="201" t="s">
        <v>751</v>
      </c>
      <c r="E225" s="202" t="s">
        <v>4768</v>
      </c>
      <c r="F225" s="203" t="s">
        <v>4769</v>
      </c>
      <c r="G225" s="204" t="s">
        <v>404</v>
      </c>
      <c r="H225" s="205">
        <v>1</v>
      </c>
      <c r="I225" s="177"/>
      <c r="J225" s="290">
        <f t="shared" si="20"/>
        <v>0</v>
      </c>
      <c r="K225" s="178"/>
      <c r="L225" s="179"/>
      <c r="M225" s="180" t="s">
        <v>1</v>
      </c>
      <c r="N225" s="181" t="s">
        <v>38</v>
      </c>
      <c r="O225" s="59"/>
      <c r="P225" s="160">
        <f t="shared" si="21"/>
        <v>0</v>
      </c>
      <c r="Q225" s="160">
        <v>0</v>
      </c>
      <c r="R225" s="160">
        <f t="shared" si="22"/>
        <v>0</v>
      </c>
      <c r="S225" s="160">
        <v>0</v>
      </c>
      <c r="T225" s="161">
        <f t="shared" si="23"/>
        <v>0</v>
      </c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R225" s="162" t="s">
        <v>337</v>
      </c>
      <c r="AT225" s="162" t="s">
        <v>751</v>
      </c>
      <c r="AU225" s="162" t="s">
        <v>219</v>
      </c>
      <c r="AY225" s="15" t="s">
        <v>208</v>
      </c>
      <c r="BE225" s="163">
        <f t="shared" si="24"/>
        <v>0</v>
      </c>
      <c r="BF225" s="163">
        <f t="shared" si="25"/>
        <v>0</v>
      </c>
      <c r="BG225" s="163">
        <f t="shared" si="26"/>
        <v>0</v>
      </c>
      <c r="BH225" s="163">
        <f t="shared" si="27"/>
        <v>0</v>
      </c>
      <c r="BI225" s="163">
        <f t="shared" si="28"/>
        <v>0</v>
      </c>
      <c r="BJ225" s="15" t="s">
        <v>85</v>
      </c>
      <c r="BK225" s="163">
        <f t="shared" si="29"/>
        <v>0</v>
      </c>
      <c r="BL225" s="15" t="s">
        <v>274</v>
      </c>
      <c r="BM225" s="162" t="s">
        <v>4770</v>
      </c>
    </row>
    <row r="226" spans="1:65" s="2" customFormat="1" ht="16.5" customHeight="1">
      <c r="A226" s="30"/>
      <c r="B226" s="154"/>
      <c r="C226" s="201" t="s">
        <v>488</v>
      </c>
      <c r="D226" s="201" t="s">
        <v>751</v>
      </c>
      <c r="E226" s="202" t="s">
        <v>4771</v>
      </c>
      <c r="F226" s="203" t="s">
        <v>4772</v>
      </c>
      <c r="G226" s="204" t="s">
        <v>404</v>
      </c>
      <c r="H226" s="205">
        <v>1</v>
      </c>
      <c r="I226" s="177"/>
      <c r="J226" s="290">
        <f t="shared" si="20"/>
        <v>0</v>
      </c>
      <c r="K226" s="178"/>
      <c r="L226" s="179"/>
      <c r="M226" s="180" t="s">
        <v>1</v>
      </c>
      <c r="N226" s="181" t="s">
        <v>38</v>
      </c>
      <c r="O226" s="59"/>
      <c r="P226" s="160">
        <f t="shared" si="21"/>
        <v>0</v>
      </c>
      <c r="Q226" s="160">
        <v>0</v>
      </c>
      <c r="R226" s="160">
        <f t="shared" si="22"/>
        <v>0</v>
      </c>
      <c r="S226" s="160">
        <v>0</v>
      </c>
      <c r="T226" s="161">
        <f t="shared" si="23"/>
        <v>0</v>
      </c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R226" s="162" t="s">
        <v>337</v>
      </c>
      <c r="AT226" s="162" t="s">
        <v>751</v>
      </c>
      <c r="AU226" s="162" t="s">
        <v>219</v>
      </c>
      <c r="AY226" s="15" t="s">
        <v>208</v>
      </c>
      <c r="BE226" s="163">
        <f t="shared" si="24"/>
        <v>0</v>
      </c>
      <c r="BF226" s="163">
        <f t="shared" si="25"/>
        <v>0</v>
      </c>
      <c r="BG226" s="163">
        <f t="shared" si="26"/>
        <v>0</v>
      </c>
      <c r="BH226" s="163">
        <f t="shared" si="27"/>
        <v>0</v>
      </c>
      <c r="BI226" s="163">
        <f t="shared" si="28"/>
        <v>0</v>
      </c>
      <c r="BJ226" s="15" t="s">
        <v>85</v>
      </c>
      <c r="BK226" s="163">
        <f t="shared" si="29"/>
        <v>0</v>
      </c>
      <c r="BL226" s="15" t="s">
        <v>274</v>
      </c>
      <c r="BM226" s="162" t="s">
        <v>4773</v>
      </c>
    </row>
    <row r="227" spans="1:65" s="2" customFormat="1" ht="16.5" customHeight="1">
      <c r="A227" s="30"/>
      <c r="B227" s="154"/>
      <c r="C227" s="201" t="s">
        <v>492</v>
      </c>
      <c r="D227" s="201" t="s">
        <v>751</v>
      </c>
      <c r="E227" s="202" t="s">
        <v>4774</v>
      </c>
      <c r="F227" s="203" t="s">
        <v>4775</v>
      </c>
      <c r="G227" s="204" t="s">
        <v>404</v>
      </c>
      <c r="H227" s="205">
        <v>1</v>
      </c>
      <c r="I227" s="177"/>
      <c r="J227" s="290">
        <f t="shared" si="20"/>
        <v>0</v>
      </c>
      <c r="K227" s="178"/>
      <c r="L227" s="179"/>
      <c r="M227" s="180" t="s">
        <v>1</v>
      </c>
      <c r="N227" s="181" t="s">
        <v>38</v>
      </c>
      <c r="O227" s="59"/>
      <c r="P227" s="160">
        <f t="shared" si="21"/>
        <v>0</v>
      </c>
      <c r="Q227" s="160">
        <v>0</v>
      </c>
      <c r="R227" s="160">
        <f t="shared" si="22"/>
        <v>0</v>
      </c>
      <c r="S227" s="160">
        <v>0</v>
      </c>
      <c r="T227" s="161">
        <f t="shared" si="23"/>
        <v>0</v>
      </c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R227" s="162" t="s">
        <v>337</v>
      </c>
      <c r="AT227" s="162" t="s">
        <v>751</v>
      </c>
      <c r="AU227" s="162" t="s">
        <v>219</v>
      </c>
      <c r="AY227" s="15" t="s">
        <v>208</v>
      </c>
      <c r="BE227" s="163">
        <f t="shared" si="24"/>
        <v>0</v>
      </c>
      <c r="BF227" s="163">
        <f t="shared" si="25"/>
        <v>0</v>
      </c>
      <c r="BG227" s="163">
        <f t="shared" si="26"/>
        <v>0</v>
      </c>
      <c r="BH227" s="163">
        <f t="shared" si="27"/>
        <v>0</v>
      </c>
      <c r="BI227" s="163">
        <f t="shared" si="28"/>
        <v>0</v>
      </c>
      <c r="BJ227" s="15" t="s">
        <v>85</v>
      </c>
      <c r="BK227" s="163">
        <f t="shared" si="29"/>
        <v>0</v>
      </c>
      <c r="BL227" s="15" t="s">
        <v>274</v>
      </c>
      <c r="BM227" s="162" t="s">
        <v>4776</v>
      </c>
    </row>
    <row r="228" spans="1:65" s="2" customFormat="1" ht="16.5" customHeight="1">
      <c r="A228" s="30"/>
      <c r="B228" s="154"/>
      <c r="C228" s="201" t="s">
        <v>496</v>
      </c>
      <c r="D228" s="201" t="s">
        <v>751</v>
      </c>
      <c r="E228" s="202" t="s">
        <v>4777</v>
      </c>
      <c r="F228" s="203" t="s">
        <v>4778</v>
      </c>
      <c r="G228" s="204" t="s">
        <v>404</v>
      </c>
      <c r="H228" s="205">
        <v>1</v>
      </c>
      <c r="I228" s="177"/>
      <c r="J228" s="290">
        <f t="shared" si="20"/>
        <v>0</v>
      </c>
      <c r="K228" s="178"/>
      <c r="L228" s="179"/>
      <c r="M228" s="180" t="s">
        <v>1</v>
      </c>
      <c r="N228" s="181" t="s">
        <v>38</v>
      </c>
      <c r="O228" s="59"/>
      <c r="P228" s="160">
        <f t="shared" si="21"/>
        <v>0</v>
      </c>
      <c r="Q228" s="160">
        <v>0</v>
      </c>
      <c r="R228" s="160">
        <f t="shared" si="22"/>
        <v>0</v>
      </c>
      <c r="S228" s="160">
        <v>0</v>
      </c>
      <c r="T228" s="161">
        <f t="shared" si="23"/>
        <v>0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62" t="s">
        <v>337</v>
      </c>
      <c r="AT228" s="162" t="s">
        <v>751</v>
      </c>
      <c r="AU228" s="162" t="s">
        <v>219</v>
      </c>
      <c r="AY228" s="15" t="s">
        <v>208</v>
      </c>
      <c r="BE228" s="163">
        <f t="shared" si="24"/>
        <v>0</v>
      </c>
      <c r="BF228" s="163">
        <f t="shared" si="25"/>
        <v>0</v>
      </c>
      <c r="BG228" s="163">
        <f t="shared" si="26"/>
        <v>0</v>
      </c>
      <c r="BH228" s="163">
        <f t="shared" si="27"/>
        <v>0</v>
      </c>
      <c r="BI228" s="163">
        <f t="shared" si="28"/>
        <v>0</v>
      </c>
      <c r="BJ228" s="15" t="s">
        <v>85</v>
      </c>
      <c r="BK228" s="163">
        <f t="shared" si="29"/>
        <v>0</v>
      </c>
      <c r="BL228" s="15" t="s">
        <v>274</v>
      </c>
      <c r="BM228" s="162" t="s">
        <v>4779</v>
      </c>
    </row>
    <row r="229" spans="1:65" s="2" customFormat="1" ht="49.15" customHeight="1">
      <c r="A229" s="30"/>
      <c r="B229" s="154"/>
      <c r="C229" s="201" t="s">
        <v>500</v>
      </c>
      <c r="D229" s="201" t="s">
        <v>751</v>
      </c>
      <c r="E229" s="202" t="s">
        <v>4780</v>
      </c>
      <c r="F229" s="203" t="s">
        <v>4781</v>
      </c>
      <c r="G229" s="204" t="s">
        <v>404</v>
      </c>
      <c r="H229" s="205">
        <v>1</v>
      </c>
      <c r="I229" s="177"/>
      <c r="J229" s="290">
        <f t="shared" si="20"/>
        <v>0</v>
      </c>
      <c r="K229" s="178"/>
      <c r="L229" s="179"/>
      <c r="M229" s="180" t="s">
        <v>1</v>
      </c>
      <c r="N229" s="181" t="s">
        <v>38</v>
      </c>
      <c r="O229" s="59"/>
      <c r="P229" s="160">
        <f t="shared" si="21"/>
        <v>0</v>
      </c>
      <c r="Q229" s="160">
        <v>0</v>
      </c>
      <c r="R229" s="160">
        <f t="shared" si="22"/>
        <v>0</v>
      </c>
      <c r="S229" s="160">
        <v>0</v>
      </c>
      <c r="T229" s="161">
        <f t="shared" si="23"/>
        <v>0</v>
      </c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R229" s="162" t="s">
        <v>337</v>
      </c>
      <c r="AT229" s="162" t="s">
        <v>751</v>
      </c>
      <c r="AU229" s="162" t="s">
        <v>219</v>
      </c>
      <c r="AY229" s="15" t="s">
        <v>208</v>
      </c>
      <c r="BE229" s="163">
        <f t="shared" si="24"/>
        <v>0</v>
      </c>
      <c r="BF229" s="163">
        <f t="shared" si="25"/>
        <v>0</v>
      </c>
      <c r="BG229" s="163">
        <f t="shared" si="26"/>
        <v>0</v>
      </c>
      <c r="BH229" s="163">
        <f t="shared" si="27"/>
        <v>0</v>
      </c>
      <c r="BI229" s="163">
        <f t="shared" si="28"/>
        <v>0</v>
      </c>
      <c r="BJ229" s="15" t="s">
        <v>85</v>
      </c>
      <c r="BK229" s="163">
        <f t="shared" si="29"/>
        <v>0</v>
      </c>
      <c r="BL229" s="15" t="s">
        <v>274</v>
      </c>
      <c r="BM229" s="162" t="s">
        <v>4782</v>
      </c>
    </row>
    <row r="230" spans="1:65" s="2" customFormat="1" ht="37.9" customHeight="1">
      <c r="A230" s="30"/>
      <c r="B230" s="154"/>
      <c r="C230" s="201" t="s">
        <v>504</v>
      </c>
      <c r="D230" s="201" t="s">
        <v>751</v>
      </c>
      <c r="E230" s="202" t="s">
        <v>4783</v>
      </c>
      <c r="F230" s="203" t="s">
        <v>4624</v>
      </c>
      <c r="G230" s="204" t="s">
        <v>404</v>
      </c>
      <c r="H230" s="205">
        <v>1</v>
      </c>
      <c r="I230" s="177"/>
      <c r="J230" s="290">
        <f t="shared" si="20"/>
        <v>0</v>
      </c>
      <c r="K230" s="178"/>
      <c r="L230" s="179"/>
      <c r="M230" s="180" t="s">
        <v>1</v>
      </c>
      <c r="N230" s="181" t="s">
        <v>38</v>
      </c>
      <c r="O230" s="59"/>
      <c r="P230" s="160">
        <f t="shared" si="21"/>
        <v>0</v>
      </c>
      <c r="Q230" s="160">
        <v>0</v>
      </c>
      <c r="R230" s="160">
        <f t="shared" si="22"/>
        <v>0</v>
      </c>
      <c r="S230" s="160">
        <v>0</v>
      </c>
      <c r="T230" s="161">
        <f t="shared" si="23"/>
        <v>0</v>
      </c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R230" s="162" t="s">
        <v>337</v>
      </c>
      <c r="AT230" s="162" t="s">
        <v>751</v>
      </c>
      <c r="AU230" s="162" t="s">
        <v>219</v>
      </c>
      <c r="AY230" s="15" t="s">
        <v>208</v>
      </c>
      <c r="BE230" s="163">
        <f t="shared" si="24"/>
        <v>0</v>
      </c>
      <c r="BF230" s="163">
        <f t="shared" si="25"/>
        <v>0</v>
      </c>
      <c r="BG230" s="163">
        <f t="shared" si="26"/>
        <v>0</v>
      </c>
      <c r="BH230" s="163">
        <f t="shared" si="27"/>
        <v>0</v>
      </c>
      <c r="BI230" s="163">
        <f t="shared" si="28"/>
        <v>0</v>
      </c>
      <c r="BJ230" s="15" t="s">
        <v>85</v>
      </c>
      <c r="BK230" s="163">
        <f t="shared" si="29"/>
        <v>0</v>
      </c>
      <c r="BL230" s="15" t="s">
        <v>274</v>
      </c>
      <c r="BM230" s="162" t="s">
        <v>4784</v>
      </c>
    </row>
    <row r="231" spans="1:65" s="2" customFormat="1" ht="24.2" customHeight="1">
      <c r="A231" s="30"/>
      <c r="B231" s="154"/>
      <c r="C231" s="201" t="s">
        <v>509</v>
      </c>
      <c r="D231" s="201" t="s">
        <v>751</v>
      </c>
      <c r="E231" s="202" t="s">
        <v>4785</v>
      </c>
      <c r="F231" s="203" t="s">
        <v>4786</v>
      </c>
      <c r="G231" s="204" t="s">
        <v>404</v>
      </c>
      <c r="H231" s="205">
        <v>1</v>
      </c>
      <c r="I231" s="177"/>
      <c r="J231" s="290">
        <f t="shared" si="20"/>
        <v>0</v>
      </c>
      <c r="K231" s="178"/>
      <c r="L231" s="179"/>
      <c r="M231" s="180" t="s">
        <v>1</v>
      </c>
      <c r="N231" s="181" t="s">
        <v>38</v>
      </c>
      <c r="O231" s="59"/>
      <c r="P231" s="160">
        <f t="shared" si="21"/>
        <v>0</v>
      </c>
      <c r="Q231" s="160">
        <v>0</v>
      </c>
      <c r="R231" s="160">
        <f t="shared" si="22"/>
        <v>0</v>
      </c>
      <c r="S231" s="160">
        <v>0</v>
      </c>
      <c r="T231" s="161">
        <f t="shared" si="23"/>
        <v>0</v>
      </c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R231" s="162" t="s">
        <v>337</v>
      </c>
      <c r="AT231" s="162" t="s">
        <v>751</v>
      </c>
      <c r="AU231" s="162" t="s">
        <v>219</v>
      </c>
      <c r="AY231" s="15" t="s">
        <v>208</v>
      </c>
      <c r="BE231" s="163">
        <f t="shared" si="24"/>
        <v>0</v>
      </c>
      <c r="BF231" s="163">
        <f t="shared" si="25"/>
        <v>0</v>
      </c>
      <c r="BG231" s="163">
        <f t="shared" si="26"/>
        <v>0</v>
      </c>
      <c r="BH231" s="163">
        <f t="shared" si="27"/>
        <v>0</v>
      </c>
      <c r="BI231" s="163">
        <f t="shared" si="28"/>
        <v>0</v>
      </c>
      <c r="BJ231" s="15" t="s">
        <v>85</v>
      </c>
      <c r="BK231" s="163">
        <f t="shared" si="29"/>
        <v>0</v>
      </c>
      <c r="BL231" s="15" t="s">
        <v>274</v>
      </c>
      <c r="BM231" s="162" t="s">
        <v>4787</v>
      </c>
    </row>
    <row r="232" spans="1:65" s="2" customFormat="1" ht="33" customHeight="1">
      <c r="A232" s="30"/>
      <c r="B232" s="154"/>
      <c r="C232" s="201" t="s">
        <v>513</v>
      </c>
      <c r="D232" s="201" t="s">
        <v>751</v>
      </c>
      <c r="E232" s="202" t="s">
        <v>4788</v>
      </c>
      <c r="F232" s="203" t="s">
        <v>4789</v>
      </c>
      <c r="G232" s="204" t="s">
        <v>404</v>
      </c>
      <c r="H232" s="205">
        <v>1</v>
      </c>
      <c r="I232" s="177"/>
      <c r="J232" s="290">
        <f t="shared" si="20"/>
        <v>0</v>
      </c>
      <c r="K232" s="178"/>
      <c r="L232" s="179"/>
      <c r="M232" s="180" t="s">
        <v>1</v>
      </c>
      <c r="N232" s="181" t="s">
        <v>38</v>
      </c>
      <c r="O232" s="59"/>
      <c r="P232" s="160">
        <f t="shared" si="21"/>
        <v>0</v>
      </c>
      <c r="Q232" s="160">
        <v>0</v>
      </c>
      <c r="R232" s="160">
        <f t="shared" si="22"/>
        <v>0</v>
      </c>
      <c r="S232" s="160">
        <v>0</v>
      </c>
      <c r="T232" s="161">
        <f t="shared" si="23"/>
        <v>0</v>
      </c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R232" s="162" t="s">
        <v>337</v>
      </c>
      <c r="AT232" s="162" t="s">
        <v>751</v>
      </c>
      <c r="AU232" s="162" t="s">
        <v>219</v>
      </c>
      <c r="AY232" s="15" t="s">
        <v>208</v>
      </c>
      <c r="BE232" s="163">
        <f t="shared" si="24"/>
        <v>0</v>
      </c>
      <c r="BF232" s="163">
        <f t="shared" si="25"/>
        <v>0</v>
      </c>
      <c r="BG232" s="163">
        <f t="shared" si="26"/>
        <v>0</v>
      </c>
      <c r="BH232" s="163">
        <f t="shared" si="27"/>
        <v>0</v>
      </c>
      <c r="BI232" s="163">
        <f t="shared" si="28"/>
        <v>0</v>
      </c>
      <c r="BJ232" s="15" t="s">
        <v>85</v>
      </c>
      <c r="BK232" s="163">
        <f t="shared" si="29"/>
        <v>0</v>
      </c>
      <c r="BL232" s="15" t="s">
        <v>274</v>
      </c>
      <c r="BM232" s="162" t="s">
        <v>4790</v>
      </c>
    </row>
    <row r="233" spans="1:65" s="2" customFormat="1" ht="37.9" customHeight="1">
      <c r="A233" s="30"/>
      <c r="B233" s="154"/>
      <c r="C233" s="201" t="s">
        <v>517</v>
      </c>
      <c r="D233" s="201" t="s">
        <v>751</v>
      </c>
      <c r="E233" s="202" t="s">
        <v>4791</v>
      </c>
      <c r="F233" s="203" t="s">
        <v>4792</v>
      </c>
      <c r="G233" s="204" t="s">
        <v>404</v>
      </c>
      <c r="H233" s="205">
        <v>1</v>
      </c>
      <c r="I233" s="177"/>
      <c r="J233" s="290">
        <f t="shared" si="20"/>
        <v>0</v>
      </c>
      <c r="K233" s="178"/>
      <c r="L233" s="179"/>
      <c r="M233" s="180" t="s">
        <v>1</v>
      </c>
      <c r="N233" s="181" t="s">
        <v>38</v>
      </c>
      <c r="O233" s="59"/>
      <c r="P233" s="160">
        <f t="shared" si="21"/>
        <v>0</v>
      </c>
      <c r="Q233" s="160">
        <v>0</v>
      </c>
      <c r="R233" s="160">
        <f t="shared" si="22"/>
        <v>0</v>
      </c>
      <c r="S233" s="160">
        <v>0</v>
      </c>
      <c r="T233" s="161">
        <f t="shared" si="23"/>
        <v>0</v>
      </c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R233" s="162" t="s">
        <v>337</v>
      </c>
      <c r="AT233" s="162" t="s">
        <v>751</v>
      </c>
      <c r="AU233" s="162" t="s">
        <v>219</v>
      </c>
      <c r="AY233" s="15" t="s">
        <v>208</v>
      </c>
      <c r="BE233" s="163">
        <f t="shared" si="24"/>
        <v>0</v>
      </c>
      <c r="BF233" s="163">
        <f t="shared" si="25"/>
        <v>0</v>
      </c>
      <c r="BG233" s="163">
        <f t="shared" si="26"/>
        <v>0</v>
      </c>
      <c r="BH233" s="163">
        <f t="shared" si="27"/>
        <v>0</v>
      </c>
      <c r="BI233" s="163">
        <f t="shared" si="28"/>
        <v>0</v>
      </c>
      <c r="BJ233" s="15" t="s">
        <v>85</v>
      </c>
      <c r="BK233" s="163">
        <f t="shared" si="29"/>
        <v>0</v>
      </c>
      <c r="BL233" s="15" t="s">
        <v>274</v>
      </c>
      <c r="BM233" s="162" t="s">
        <v>4793</v>
      </c>
    </row>
    <row r="234" spans="1:65" s="2" customFormat="1" ht="49.15" customHeight="1">
      <c r="A234" s="30"/>
      <c r="B234" s="154"/>
      <c r="C234" s="201" t="s">
        <v>521</v>
      </c>
      <c r="D234" s="201" t="s">
        <v>751</v>
      </c>
      <c r="E234" s="202" t="s">
        <v>4794</v>
      </c>
      <c r="F234" s="203" t="s">
        <v>4633</v>
      </c>
      <c r="G234" s="204" t="s">
        <v>404</v>
      </c>
      <c r="H234" s="205">
        <v>1</v>
      </c>
      <c r="I234" s="177"/>
      <c r="J234" s="290">
        <f t="shared" si="20"/>
        <v>0</v>
      </c>
      <c r="K234" s="178"/>
      <c r="L234" s="179"/>
      <c r="M234" s="180" t="s">
        <v>1</v>
      </c>
      <c r="N234" s="181" t="s">
        <v>38</v>
      </c>
      <c r="O234" s="59"/>
      <c r="P234" s="160">
        <f t="shared" si="21"/>
        <v>0</v>
      </c>
      <c r="Q234" s="160">
        <v>0</v>
      </c>
      <c r="R234" s="160">
        <f t="shared" si="22"/>
        <v>0</v>
      </c>
      <c r="S234" s="160">
        <v>0</v>
      </c>
      <c r="T234" s="161">
        <f t="shared" si="23"/>
        <v>0</v>
      </c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R234" s="162" t="s">
        <v>337</v>
      </c>
      <c r="AT234" s="162" t="s">
        <v>751</v>
      </c>
      <c r="AU234" s="162" t="s">
        <v>219</v>
      </c>
      <c r="AY234" s="15" t="s">
        <v>208</v>
      </c>
      <c r="BE234" s="163">
        <f t="shared" si="24"/>
        <v>0</v>
      </c>
      <c r="BF234" s="163">
        <f t="shared" si="25"/>
        <v>0</v>
      </c>
      <c r="BG234" s="163">
        <f t="shared" si="26"/>
        <v>0</v>
      </c>
      <c r="BH234" s="163">
        <f t="shared" si="27"/>
        <v>0</v>
      </c>
      <c r="BI234" s="163">
        <f t="shared" si="28"/>
        <v>0</v>
      </c>
      <c r="BJ234" s="15" t="s">
        <v>85</v>
      </c>
      <c r="BK234" s="163">
        <f t="shared" si="29"/>
        <v>0</v>
      </c>
      <c r="BL234" s="15" t="s">
        <v>274</v>
      </c>
      <c r="BM234" s="162" t="s">
        <v>4795</v>
      </c>
    </row>
    <row r="235" spans="1:65" s="2" customFormat="1" ht="16.5" customHeight="1">
      <c r="A235" s="30"/>
      <c r="B235" s="154"/>
      <c r="C235" s="201" t="s">
        <v>525</v>
      </c>
      <c r="D235" s="201" t="s">
        <v>751</v>
      </c>
      <c r="E235" s="202" t="s">
        <v>4635</v>
      </c>
      <c r="F235" s="203" t="s">
        <v>4636</v>
      </c>
      <c r="G235" s="204" t="s">
        <v>404</v>
      </c>
      <c r="H235" s="205">
        <v>2</v>
      </c>
      <c r="I235" s="177"/>
      <c r="J235" s="290">
        <f t="shared" si="20"/>
        <v>0</v>
      </c>
      <c r="K235" s="178"/>
      <c r="L235" s="179"/>
      <c r="M235" s="180" t="s">
        <v>1</v>
      </c>
      <c r="N235" s="181" t="s">
        <v>38</v>
      </c>
      <c r="O235" s="59"/>
      <c r="P235" s="160">
        <f t="shared" si="21"/>
        <v>0</v>
      </c>
      <c r="Q235" s="160">
        <v>0</v>
      </c>
      <c r="R235" s="160">
        <f t="shared" si="22"/>
        <v>0</v>
      </c>
      <c r="S235" s="160">
        <v>0</v>
      </c>
      <c r="T235" s="161">
        <f t="shared" si="23"/>
        <v>0</v>
      </c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R235" s="162" t="s">
        <v>337</v>
      </c>
      <c r="AT235" s="162" t="s">
        <v>751</v>
      </c>
      <c r="AU235" s="162" t="s">
        <v>219</v>
      </c>
      <c r="AY235" s="15" t="s">
        <v>208</v>
      </c>
      <c r="BE235" s="163">
        <f t="shared" si="24"/>
        <v>0</v>
      </c>
      <c r="BF235" s="163">
        <f t="shared" si="25"/>
        <v>0</v>
      </c>
      <c r="BG235" s="163">
        <f t="shared" si="26"/>
        <v>0</v>
      </c>
      <c r="BH235" s="163">
        <f t="shared" si="27"/>
        <v>0</v>
      </c>
      <c r="BI235" s="163">
        <f t="shared" si="28"/>
        <v>0</v>
      </c>
      <c r="BJ235" s="15" t="s">
        <v>85</v>
      </c>
      <c r="BK235" s="163">
        <f t="shared" si="29"/>
        <v>0</v>
      </c>
      <c r="BL235" s="15" t="s">
        <v>274</v>
      </c>
      <c r="BM235" s="162" t="s">
        <v>4796</v>
      </c>
    </row>
    <row r="236" spans="1:65" s="2" customFormat="1" ht="24.2" customHeight="1">
      <c r="A236" s="30"/>
      <c r="B236" s="154"/>
      <c r="C236" s="201" t="s">
        <v>529</v>
      </c>
      <c r="D236" s="201" t="s">
        <v>751</v>
      </c>
      <c r="E236" s="202" t="s">
        <v>4797</v>
      </c>
      <c r="F236" s="203" t="s">
        <v>4639</v>
      </c>
      <c r="G236" s="204" t="s">
        <v>404</v>
      </c>
      <c r="H236" s="205">
        <v>1</v>
      </c>
      <c r="I236" s="177"/>
      <c r="J236" s="290">
        <f t="shared" si="20"/>
        <v>0</v>
      </c>
      <c r="K236" s="178"/>
      <c r="L236" s="179"/>
      <c r="M236" s="180" t="s">
        <v>1</v>
      </c>
      <c r="N236" s="181" t="s">
        <v>38</v>
      </c>
      <c r="O236" s="59"/>
      <c r="P236" s="160">
        <f t="shared" si="21"/>
        <v>0</v>
      </c>
      <c r="Q236" s="160">
        <v>0</v>
      </c>
      <c r="R236" s="160">
        <f t="shared" si="22"/>
        <v>0</v>
      </c>
      <c r="S236" s="160">
        <v>0</v>
      </c>
      <c r="T236" s="161">
        <f t="shared" si="23"/>
        <v>0</v>
      </c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R236" s="162" t="s">
        <v>337</v>
      </c>
      <c r="AT236" s="162" t="s">
        <v>751</v>
      </c>
      <c r="AU236" s="162" t="s">
        <v>219</v>
      </c>
      <c r="AY236" s="15" t="s">
        <v>208</v>
      </c>
      <c r="BE236" s="163">
        <f t="shared" si="24"/>
        <v>0</v>
      </c>
      <c r="BF236" s="163">
        <f t="shared" si="25"/>
        <v>0</v>
      </c>
      <c r="BG236" s="163">
        <f t="shared" si="26"/>
        <v>0</v>
      </c>
      <c r="BH236" s="163">
        <f t="shared" si="27"/>
        <v>0</v>
      </c>
      <c r="BI236" s="163">
        <f t="shared" si="28"/>
        <v>0</v>
      </c>
      <c r="BJ236" s="15" t="s">
        <v>85</v>
      </c>
      <c r="BK236" s="163">
        <f t="shared" si="29"/>
        <v>0</v>
      </c>
      <c r="BL236" s="15" t="s">
        <v>274</v>
      </c>
      <c r="BM236" s="162" t="s">
        <v>4798</v>
      </c>
    </row>
    <row r="237" spans="1:65" s="2" customFormat="1" ht="21.75" customHeight="1">
      <c r="A237" s="30"/>
      <c r="B237" s="154"/>
      <c r="C237" s="201" t="s">
        <v>533</v>
      </c>
      <c r="D237" s="201" t="s">
        <v>751</v>
      </c>
      <c r="E237" s="202" t="s">
        <v>4799</v>
      </c>
      <c r="F237" s="203" t="s">
        <v>4642</v>
      </c>
      <c r="G237" s="204" t="s">
        <v>404</v>
      </c>
      <c r="H237" s="205">
        <v>1</v>
      </c>
      <c r="I237" s="177"/>
      <c r="J237" s="290">
        <f t="shared" si="20"/>
        <v>0</v>
      </c>
      <c r="K237" s="178"/>
      <c r="L237" s="179"/>
      <c r="M237" s="180" t="s">
        <v>1</v>
      </c>
      <c r="N237" s="181" t="s">
        <v>38</v>
      </c>
      <c r="O237" s="59"/>
      <c r="P237" s="160">
        <f t="shared" si="21"/>
        <v>0</v>
      </c>
      <c r="Q237" s="160">
        <v>0</v>
      </c>
      <c r="R237" s="160">
        <f t="shared" si="22"/>
        <v>0</v>
      </c>
      <c r="S237" s="160">
        <v>0</v>
      </c>
      <c r="T237" s="161">
        <f t="shared" si="23"/>
        <v>0</v>
      </c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R237" s="162" t="s">
        <v>337</v>
      </c>
      <c r="AT237" s="162" t="s">
        <v>751</v>
      </c>
      <c r="AU237" s="162" t="s">
        <v>219</v>
      </c>
      <c r="AY237" s="15" t="s">
        <v>208</v>
      </c>
      <c r="BE237" s="163">
        <f t="shared" si="24"/>
        <v>0</v>
      </c>
      <c r="BF237" s="163">
        <f t="shared" si="25"/>
        <v>0</v>
      </c>
      <c r="BG237" s="163">
        <f t="shared" si="26"/>
        <v>0</v>
      </c>
      <c r="BH237" s="163">
        <f t="shared" si="27"/>
        <v>0</v>
      </c>
      <c r="BI237" s="163">
        <f t="shared" si="28"/>
        <v>0</v>
      </c>
      <c r="BJ237" s="15" t="s">
        <v>85</v>
      </c>
      <c r="BK237" s="163">
        <f t="shared" si="29"/>
        <v>0</v>
      </c>
      <c r="BL237" s="15" t="s">
        <v>274</v>
      </c>
      <c r="BM237" s="162" t="s">
        <v>4800</v>
      </c>
    </row>
    <row r="238" spans="1:65" s="2" customFormat="1" ht="24.2" customHeight="1">
      <c r="A238" s="30"/>
      <c r="B238" s="154"/>
      <c r="C238" s="201" t="s">
        <v>537</v>
      </c>
      <c r="D238" s="201" t="s">
        <v>751</v>
      </c>
      <c r="E238" s="202" t="s">
        <v>4801</v>
      </c>
      <c r="F238" s="203" t="s">
        <v>4645</v>
      </c>
      <c r="G238" s="204" t="s">
        <v>404</v>
      </c>
      <c r="H238" s="205">
        <v>2</v>
      </c>
      <c r="I238" s="177"/>
      <c r="J238" s="290">
        <f t="shared" si="20"/>
        <v>0</v>
      </c>
      <c r="K238" s="178"/>
      <c r="L238" s="179"/>
      <c r="M238" s="180" t="s">
        <v>1</v>
      </c>
      <c r="N238" s="181" t="s">
        <v>38</v>
      </c>
      <c r="O238" s="59"/>
      <c r="P238" s="160">
        <f t="shared" si="21"/>
        <v>0</v>
      </c>
      <c r="Q238" s="160">
        <v>0</v>
      </c>
      <c r="R238" s="160">
        <f t="shared" si="22"/>
        <v>0</v>
      </c>
      <c r="S238" s="160">
        <v>0</v>
      </c>
      <c r="T238" s="161">
        <f t="shared" si="23"/>
        <v>0</v>
      </c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R238" s="162" t="s">
        <v>337</v>
      </c>
      <c r="AT238" s="162" t="s">
        <v>751</v>
      </c>
      <c r="AU238" s="162" t="s">
        <v>219</v>
      </c>
      <c r="AY238" s="15" t="s">
        <v>208</v>
      </c>
      <c r="BE238" s="163">
        <f t="shared" si="24"/>
        <v>0</v>
      </c>
      <c r="BF238" s="163">
        <f t="shared" si="25"/>
        <v>0</v>
      </c>
      <c r="BG238" s="163">
        <f t="shared" si="26"/>
        <v>0</v>
      </c>
      <c r="BH238" s="163">
        <f t="shared" si="27"/>
        <v>0</v>
      </c>
      <c r="BI238" s="163">
        <f t="shared" si="28"/>
        <v>0</v>
      </c>
      <c r="BJ238" s="15" t="s">
        <v>85</v>
      </c>
      <c r="BK238" s="163">
        <f t="shared" si="29"/>
        <v>0</v>
      </c>
      <c r="BL238" s="15" t="s">
        <v>274</v>
      </c>
      <c r="BM238" s="162" t="s">
        <v>4802</v>
      </c>
    </row>
    <row r="239" spans="1:65" s="2" customFormat="1" ht="24.2" customHeight="1">
      <c r="A239" s="30"/>
      <c r="B239" s="154"/>
      <c r="C239" s="201" t="s">
        <v>541</v>
      </c>
      <c r="D239" s="201" t="s">
        <v>751</v>
      </c>
      <c r="E239" s="202" t="s">
        <v>4803</v>
      </c>
      <c r="F239" s="203" t="s">
        <v>4581</v>
      </c>
      <c r="G239" s="204" t="s">
        <v>404</v>
      </c>
      <c r="H239" s="205">
        <v>4</v>
      </c>
      <c r="I239" s="177"/>
      <c r="J239" s="290">
        <f t="shared" si="20"/>
        <v>0</v>
      </c>
      <c r="K239" s="178"/>
      <c r="L239" s="179"/>
      <c r="M239" s="180" t="s">
        <v>1</v>
      </c>
      <c r="N239" s="181" t="s">
        <v>38</v>
      </c>
      <c r="O239" s="59"/>
      <c r="P239" s="160">
        <f t="shared" si="21"/>
        <v>0</v>
      </c>
      <c r="Q239" s="160">
        <v>0</v>
      </c>
      <c r="R239" s="160">
        <f t="shared" si="22"/>
        <v>0</v>
      </c>
      <c r="S239" s="160">
        <v>0</v>
      </c>
      <c r="T239" s="161">
        <f t="shared" si="23"/>
        <v>0</v>
      </c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R239" s="162" t="s">
        <v>337</v>
      </c>
      <c r="AT239" s="162" t="s">
        <v>751</v>
      </c>
      <c r="AU239" s="162" t="s">
        <v>219</v>
      </c>
      <c r="AY239" s="15" t="s">
        <v>208</v>
      </c>
      <c r="BE239" s="163">
        <f t="shared" si="24"/>
        <v>0</v>
      </c>
      <c r="BF239" s="163">
        <f t="shared" si="25"/>
        <v>0</v>
      </c>
      <c r="BG239" s="163">
        <f t="shared" si="26"/>
        <v>0</v>
      </c>
      <c r="BH239" s="163">
        <f t="shared" si="27"/>
        <v>0</v>
      </c>
      <c r="BI239" s="163">
        <f t="shared" si="28"/>
        <v>0</v>
      </c>
      <c r="BJ239" s="15" t="s">
        <v>85</v>
      </c>
      <c r="BK239" s="163">
        <f t="shared" si="29"/>
        <v>0</v>
      </c>
      <c r="BL239" s="15" t="s">
        <v>274</v>
      </c>
      <c r="BM239" s="162" t="s">
        <v>4804</v>
      </c>
    </row>
    <row r="240" spans="1:65" s="2" customFormat="1" ht="24.2" customHeight="1">
      <c r="A240" s="30"/>
      <c r="B240" s="154"/>
      <c r="C240" s="201" t="s">
        <v>545</v>
      </c>
      <c r="D240" s="201" t="s">
        <v>751</v>
      </c>
      <c r="E240" s="202" t="s">
        <v>4805</v>
      </c>
      <c r="F240" s="203" t="s">
        <v>4650</v>
      </c>
      <c r="G240" s="204" t="s">
        <v>404</v>
      </c>
      <c r="H240" s="205">
        <v>1</v>
      </c>
      <c r="I240" s="177"/>
      <c r="J240" s="290">
        <f t="shared" si="20"/>
        <v>0</v>
      </c>
      <c r="K240" s="178"/>
      <c r="L240" s="179"/>
      <c r="M240" s="180" t="s">
        <v>1</v>
      </c>
      <c r="N240" s="181" t="s">
        <v>38</v>
      </c>
      <c r="O240" s="59"/>
      <c r="P240" s="160">
        <f t="shared" si="21"/>
        <v>0</v>
      </c>
      <c r="Q240" s="160">
        <v>0</v>
      </c>
      <c r="R240" s="160">
        <f t="shared" si="22"/>
        <v>0</v>
      </c>
      <c r="S240" s="160">
        <v>0</v>
      </c>
      <c r="T240" s="161">
        <f t="shared" si="23"/>
        <v>0</v>
      </c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R240" s="162" t="s">
        <v>337</v>
      </c>
      <c r="AT240" s="162" t="s">
        <v>751</v>
      </c>
      <c r="AU240" s="162" t="s">
        <v>219</v>
      </c>
      <c r="AY240" s="15" t="s">
        <v>208</v>
      </c>
      <c r="BE240" s="163">
        <f t="shared" si="24"/>
        <v>0</v>
      </c>
      <c r="BF240" s="163">
        <f t="shared" si="25"/>
        <v>0</v>
      </c>
      <c r="BG240" s="163">
        <f t="shared" si="26"/>
        <v>0</v>
      </c>
      <c r="BH240" s="163">
        <f t="shared" si="27"/>
        <v>0</v>
      </c>
      <c r="BI240" s="163">
        <f t="shared" si="28"/>
        <v>0</v>
      </c>
      <c r="BJ240" s="15" t="s">
        <v>85</v>
      </c>
      <c r="BK240" s="163">
        <f t="shared" si="29"/>
        <v>0</v>
      </c>
      <c r="BL240" s="15" t="s">
        <v>274</v>
      </c>
      <c r="BM240" s="162" t="s">
        <v>4806</v>
      </c>
    </row>
    <row r="241" spans="1:65" s="2" customFormat="1" ht="55.5" customHeight="1">
      <c r="A241" s="30"/>
      <c r="B241" s="154"/>
      <c r="C241" s="201" t="s">
        <v>549</v>
      </c>
      <c r="D241" s="201" t="s">
        <v>751</v>
      </c>
      <c r="E241" s="202" t="s">
        <v>4807</v>
      </c>
      <c r="F241" s="203" t="s">
        <v>4808</v>
      </c>
      <c r="G241" s="204" t="s">
        <v>404</v>
      </c>
      <c r="H241" s="205">
        <v>1</v>
      </c>
      <c r="I241" s="177"/>
      <c r="J241" s="290">
        <f t="shared" si="20"/>
        <v>0</v>
      </c>
      <c r="K241" s="178"/>
      <c r="L241" s="179"/>
      <c r="M241" s="180" t="s">
        <v>1</v>
      </c>
      <c r="N241" s="181" t="s">
        <v>38</v>
      </c>
      <c r="O241" s="59"/>
      <c r="P241" s="160">
        <f t="shared" si="21"/>
        <v>0</v>
      </c>
      <c r="Q241" s="160">
        <v>0</v>
      </c>
      <c r="R241" s="160">
        <f t="shared" si="22"/>
        <v>0</v>
      </c>
      <c r="S241" s="160">
        <v>0</v>
      </c>
      <c r="T241" s="161">
        <f t="shared" si="23"/>
        <v>0</v>
      </c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R241" s="162" t="s">
        <v>337</v>
      </c>
      <c r="AT241" s="162" t="s">
        <v>751</v>
      </c>
      <c r="AU241" s="162" t="s">
        <v>219</v>
      </c>
      <c r="AY241" s="15" t="s">
        <v>208</v>
      </c>
      <c r="BE241" s="163">
        <f t="shared" si="24"/>
        <v>0</v>
      </c>
      <c r="BF241" s="163">
        <f t="shared" si="25"/>
        <v>0</v>
      </c>
      <c r="BG241" s="163">
        <f t="shared" si="26"/>
        <v>0</v>
      </c>
      <c r="BH241" s="163">
        <f t="shared" si="27"/>
        <v>0</v>
      </c>
      <c r="BI241" s="163">
        <f t="shared" si="28"/>
        <v>0</v>
      </c>
      <c r="BJ241" s="15" t="s">
        <v>85</v>
      </c>
      <c r="BK241" s="163">
        <f t="shared" si="29"/>
        <v>0</v>
      </c>
      <c r="BL241" s="15" t="s">
        <v>274</v>
      </c>
      <c r="BM241" s="162" t="s">
        <v>4809</v>
      </c>
    </row>
    <row r="242" spans="1:65" s="2" customFormat="1" ht="16.5" customHeight="1">
      <c r="A242" s="30"/>
      <c r="B242" s="154"/>
      <c r="C242" s="201" t="s">
        <v>553</v>
      </c>
      <c r="D242" s="201" t="s">
        <v>751</v>
      </c>
      <c r="E242" s="202" t="s">
        <v>4810</v>
      </c>
      <c r="F242" s="203" t="s">
        <v>4811</v>
      </c>
      <c r="G242" s="204" t="s">
        <v>404</v>
      </c>
      <c r="H242" s="205">
        <v>4</v>
      </c>
      <c r="I242" s="177"/>
      <c r="J242" s="290">
        <f t="shared" si="20"/>
        <v>0</v>
      </c>
      <c r="K242" s="178"/>
      <c r="L242" s="179"/>
      <c r="M242" s="180" t="s">
        <v>1</v>
      </c>
      <c r="N242" s="181" t="s">
        <v>38</v>
      </c>
      <c r="O242" s="59"/>
      <c r="P242" s="160">
        <f t="shared" si="21"/>
        <v>0</v>
      </c>
      <c r="Q242" s="160">
        <v>0</v>
      </c>
      <c r="R242" s="160">
        <f t="shared" si="22"/>
        <v>0</v>
      </c>
      <c r="S242" s="160">
        <v>0</v>
      </c>
      <c r="T242" s="161">
        <f t="shared" si="23"/>
        <v>0</v>
      </c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R242" s="162" t="s">
        <v>337</v>
      </c>
      <c r="AT242" s="162" t="s">
        <v>751</v>
      </c>
      <c r="AU242" s="162" t="s">
        <v>219</v>
      </c>
      <c r="AY242" s="15" t="s">
        <v>208</v>
      </c>
      <c r="BE242" s="163">
        <f t="shared" si="24"/>
        <v>0</v>
      </c>
      <c r="BF242" s="163">
        <f t="shared" si="25"/>
        <v>0</v>
      </c>
      <c r="BG242" s="163">
        <f t="shared" si="26"/>
        <v>0</v>
      </c>
      <c r="BH242" s="163">
        <f t="shared" si="27"/>
        <v>0</v>
      </c>
      <c r="BI242" s="163">
        <f t="shared" si="28"/>
        <v>0</v>
      </c>
      <c r="BJ242" s="15" t="s">
        <v>85</v>
      </c>
      <c r="BK242" s="163">
        <f t="shared" si="29"/>
        <v>0</v>
      </c>
      <c r="BL242" s="15" t="s">
        <v>274</v>
      </c>
      <c r="BM242" s="162" t="s">
        <v>4812</v>
      </c>
    </row>
    <row r="243" spans="1:65" s="2" customFormat="1" ht="24.2" customHeight="1">
      <c r="A243" s="30"/>
      <c r="B243" s="154"/>
      <c r="C243" s="201" t="s">
        <v>557</v>
      </c>
      <c r="D243" s="201" t="s">
        <v>751</v>
      </c>
      <c r="E243" s="202" t="s">
        <v>4813</v>
      </c>
      <c r="F243" s="203" t="s">
        <v>4639</v>
      </c>
      <c r="G243" s="204" t="s">
        <v>404</v>
      </c>
      <c r="H243" s="205">
        <v>2</v>
      </c>
      <c r="I243" s="177"/>
      <c r="J243" s="290">
        <f t="shared" ref="J243:J274" si="30">ROUND(I243*H243,2)</f>
        <v>0</v>
      </c>
      <c r="K243" s="178"/>
      <c r="L243" s="179"/>
      <c r="M243" s="180" t="s">
        <v>1</v>
      </c>
      <c r="N243" s="181" t="s">
        <v>38</v>
      </c>
      <c r="O243" s="59"/>
      <c r="P243" s="160">
        <f t="shared" ref="P243:P274" si="31">O243*H243</f>
        <v>0</v>
      </c>
      <c r="Q243" s="160">
        <v>0</v>
      </c>
      <c r="R243" s="160">
        <f t="shared" ref="R243:R274" si="32">Q243*H243</f>
        <v>0</v>
      </c>
      <c r="S243" s="160">
        <v>0</v>
      </c>
      <c r="T243" s="161">
        <f t="shared" ref="T243:T274" si="33">S243*H243</f>
        <v>0</v>
      </c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R243" s="162" t="s">
        <v>337</v>
      </c>
      <c r="AT243" s="162" t="s">
        <v>751</v>
      </c>
      <c r="AU243" s="162" t="s">
        <v>219</v>
      </c>
      <c r="AY243" s="15" t="s">
        <v>208</v>
      </c>
      <c r="BE243" s="163">
        <f t="shared" ref="BE243:BE279" si="34">IF(N243="základná",J243,0)</f>
        <v>0</v>
      </c>
      <c r="BF243" s="163">
        <f t="shared" ref="BF243:BF279" si="35">IF(N243="znížená",J243,0)</f>
        <v>0</v>
      </c>
      <c r="BG243" s="163">
        <f t="shared" ref="BG243:BG279" si="36">IF(N243="zákl. prenesená",J243,0)</f>
        <v>0</v>
      </c>
      <c r="BH243" s="163">
        <f t="shared" ref="BH243:BH279" si="37">IF(N243="zníž. prenesená",J243,0)</f>
        <v>0</v>
      </c>
      <c r="BI243" s="163">
        <f t="shared" ref="BI243:BI279" si="38">IF(N243="nulová",J243,0)</f>
        <v>0</v>
      </c>
      <c r="BJ243" s="15" t="s">
        <v>85</v>
      </c>
      <c r="BK243" s="163">
        <f t="shared" ref="BK243:BK279" si="39">ROUND(I243*H243,2)</f>
        <v>0</v>
      </c>
      <c r="BL243" s="15" t="s">
        <v>274</v>
      </c>
      <c r="BM243" s="162" t="s">
        <v>4814</v>
      </c>
    </row>
    <row r="244" spans="1:65" s="2" customFormat="1" ht="21.75" customHeight="1">
      <c r="A244" s="30"/>
      <c r="B244" s="154"/>
      <c r="C244" s="201" t="s">
        <v>561</v>
      </c>
      <c r="D244" s="201" t="s">
        <v>751</v>
      </c>
      <c r="E244" s="202" t="s">
        <v>4799</v>
      </c>
      <c r="F244" s="203" t="s">
        <v>4642</v>
      </c>
      <c r="G244" s="204" t="s">
        <v>404</v>
      </c>
      <c r="H244" s="205">
        <v>2</v>
      </c>
      <c r="I244" s="177"/>
      <c r="J244" s="290">
        <f t="shared" si="30"/>
        <v>0</v>
      </c>
      <c r="K244" s="178"/>
      <c r="L244" s="179"/>
      <c r="M244" s="180" t="s">
        <v>1</v>
      </c>
      <c r="N244" s="181" t="s">
        <v>38</v>
      </c>
      <c r="O244" s="59"/>
      <c r="P244" s="160">
        <f t="shared" si="31"/>
        <v>0</v>
      </c>
      <c r="Q244" s="160">
        <v>0</v>
      </c>
      <c r="R244" s="160">
        <f t="shared" si="32"/>
        <v>0</v>
      </c>
      <c r="S244" s="160">
        <v>0</v>
      </c>
      <c r="T244" s="161">
        <f t="shared" si="33"/>
        <v>0</v>
      </c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R244" s="162" t="s">
        <v>337</v>
      </c>
      <c r="AT244" s="162" t="s">
        <v>751</v>
      </c>
      <c r="AU244" s="162" t="s">
        <v>219</v>
      </c>
      <c r="AY244" s="15" t="s">
        <v>208</v>
      </c>
      <c r="BE244" s="163">
        <f t="shared" si="34"/>
        <v>0</v>
      </c>
      <c r="BF244" s="163">
        <f t="shared" si="35"/>
        <v>0</v>
      </c>
      <c r="BG244" s="163">
        <f t="shared" si="36"/>
        <v>0</v>
      </c>
      <c r="BH244" s="163">
        <f t="shared" si="37"/>
        <v>0</v>
      </c>
      <c r="BI244" s="163">
        <f t="shared" si="38"/>
        <v>0</v>
      </c>
      <c r="BJ244" s="15" t="s">
        <v>85</v>
      </c>
      <c r="BK244" s="163">
        <f t="shared" si="39"/>
        <v>0</v>
      </c>
      <c r="BL244" s="15" t="s">
        <v>274</v>
      </c>
      <c r="BM244" s="162" t="s">
        <v>4815</v>
      </c>
    </row>
    <row r="245" spans="1:65" s="2" customFormat="1" ht="24.2" customHeight="1">
      <c r="A245" s="30"/>
      <c r="B245" s="154"/>
      <c r="C245" s="201" t="s">
        <v>566</v>
      </c>
      <c r="D245" s="201" t="s">
        <v>751</v>
      </c>
      <c r="E245" s="202" t="s">
        <v>4816</v>
      </c>
      <c r="F245" s="203" t="s">
        <v>4645</v>
      </c>
      <c r="G245" s="204" t="s">
        <v>404</v>
      </c>
      <c r="H245" s="205">
        <v>4</v>
      </c>
      <c r="I245" s="177"/>
      <c r="J245" s="290">
        <f t="shared" si="30"/>
        <v>0</v>
      </c>
      <c r="K245" s="178"/>
      <c r="L245" s="179"/>
      <c r="M245" s="180" t="s">
        <v>1</v>
      </c>
      <c r="N245" s="181" t="s">
        <v>38</v>
      </c>
      <c r="O245" s="59"/>
      <c r="P245" s="160">
        <f t="shared" si="31"/>
        <v>0</v>
      </c>
      <c r="Q245" s="160">
        <v>0</v>
      </c>
      <c r="R245" s="160">
        <f t="shared" si="32"/>
        <v>0</v>
      </c>
      <c r="S245" s="160">
        <v>0</v>
      </c>
      <c r="T245" s="161">
        <f t="shared" si="33"/>
        <v>0</v>
      </c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R245" s="162" t="s">
        <v>337</v>
      </c>
      <c r="AT245" s="162" t="s">
        <v>751</v>
      </c>
      <c r="AU245" s="162" t="s">
        <v>219</v>
      </c>
      <c r="AY245" s="15" t="s">
        <v>208</v>
      </c>
      <c r="BE245" s="163">
        <f t="shared" si="34"/>
        <v>0</v>
      </c>
      <c r="BF245" s="163">
        <f t="shared" si="35"/>
        <v>0</v>
      </c>
      <c r="BG245" s="163">
        <f t="shared" si="36"/>
        <v>0</v>
      </c>
      <c r="BH245" s="163">
        <f t="shared" si="37"/>
        <v>0</v>
      </c>
      <c r="BI245" s="163">
        <f t="shared" si="38"/>
        <v>0</v>
      </c>
      <c r="BJ245" s="15" t="s">
        <v>85</v>
      </c>
      <c r="BK245" s="163">
        <f t="shared" si="39"/>
        <v>0</v>
      </c>
      <c r="BL245" s="15" t="s">
        <v>274</v>
      </c>
      <c r="BM245" s="162" t="s">
        <v>4817</v>
      </c>
    </row>
    <row r="246" spans="1:65" s="2" customFormat="1" ht="24.2" customHeight="1">
      <c r="A246" s="30"/>
      <c r="B246" s="154"/>
      <c r="C246" s="201" t="s">
        <v>570</v>
      </c>
      <c r="D246" s="201" t="s">
        <v>751</v>
      </c>
      <c r="E246" s="202" t="s">
        <v>4818</v>
      </c>
      <c r="F246" s="203" t="s">
        <v>4819</v>
      </c>
      <c r="G246" s="204" t="s">
        <v>404</v>
      </c>
      <c r="H246" s="205">
        <v>1</v>
      </c>
      <c r="I246" s="177"/>
      <c r="J246" s="290">
        <f t="shared" si="30"/>
        <v>0</v>
      </c>
      <c r="K246" s="178"/>
      <c r="L246" s="179"/>
      <c r="M246" s="180" t="s">
        <v>1</v>
      </c>
      <c r="N246" s="181" t="s">
        <v>38</v>
      </c>
      <c r="O246" s="59"/>
      <c r="P246" s="160">
        <f t="shared" si="31"/>
        <v>0</v>
      </c>
      <c r="Q246" s="160">
        <v>0</v>
      </c>
      <c r="R246" s="160">
        <f t="shared" si="32"/>
        <v>0</v>
      </c>
      <c r="S246" s="160">
        <v>0</v>
      </c>
      <c r="T246" s="161">
        <f t="shared" si="33"/>
        <v>0</v>
      </c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R246" s="162" t="s">
        <v>337</v>
      </c>
      <c r="AT246" s="162" t="s">
        <v>751</v>
      </c>
      <c r="AU246" s="162" t="s">
        <v>219</v>
      </c>
      <c r="AY246" s="15" t="s">
        <v>208</v>
      </c>
      <c r="BE246" s="163">
        <f t="shared" si="34"/>
        <v>0</v>
      </c>
      <c r="BF246" s="163">
        <f t="shared" si="35"/>
        <v>0</v>
      </c>
      <c r="BG246" s="163">
        <f t="shared" si="36"/>
        <v>0</v>
      </c>
      <c r="BH246" s="163">
        <f t="shared" si="37"/>
        <v>0</v>
      </c>
      <c r="BI246" s="163">
        <f t="shared" si="38"/>
        <v>0</v>
      </c>
      <c r="BJ246" s="15" t="s">
        <v>85</v>
      </c>
      <c r="BK246" s="163">
        <f t="shared" si="39"/>
        <v>0</v>
      </c>
      <c r="BL246" s="15" t="s">
        <v>274</v>
      </c>
      <c r="BM246" s="162" t="s">
        <v>4820</v>
      </c>
    </row>
    <row r="247" spans="1:65" s="2" customFormat="1" ht="16.5" customHeight="1">
      <c r="A247" s="30"/>
      <c r="B247" s="154"/>
      <c r="C247" s="201" t="s">
        <v>574</v>
      </c>
      <c r="D247" s="201" t="s">
        <v>751</v>
      </c>
      <c r="E247" s="202" t="s">
        <v>4821</v>
      </c>
      <c r="F247" s="203" t="s">
        <v>4822</v>
      </c>
      <c r="G247" s="204" t="s">
        <v>404</v>
      </c>
      <c r="H247" s="205">
        <v>1</v>
      </c>
      <c r="I247" s="177"/>
      <c r="J247" s="290">
        <f t="shared" si="30"/>
        <v>0</v>
      </c>
      <c r="K247" s="178"/>
      <c r="L247" s="179"/>
      <c r="M247" s="180" t="s">
        <v>1</v>
      </c>
      <c r="N247" s="181" t="s">
        <v>38</v>
      </c>
      <c r="O247" s="59"/>
      <c r="P247" s="160">
        <f t="shared" si="31"/>
        <v>0</v>
      </c>
      <c r="Q247" s="160">
        <v>0</v>
      </c>
      <c r="R247" s="160">
        <f t="shared" si="32"/>
        <v>0</v>
      </c>
      <c r="S247" s="160">
        <v>0</v>
      </c>
      <c r="T247" s="161">
        <f t="shared" si="33"/>
        <v>0</v>
      </c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R247" s="162" t="s">
        <v>337</v>
      </c>
      <c r="AT247" s="162" t="s">
        <v>751</v>
      </c>
      <c r="AU247" s="162" t="s">
        <v>219</v>
      </c>
      <c r="AY247" s="15" t="s">
        <v>208</v>
      </c>
      <c r="BE247" s="163">
        <f t="shared" si="34"/>
        <v>0</v>
      </c>
      <c r="BF247" s="163">
        <f t="shared" si="35"/>
        <v>0</v>
      </c>
      <c r="BG247" s="163">
        <f t="shared" si="36"/>
        <v>0</v>
      </c>
      <c r="BH247" s="163">
        <f t="shared" si="37"/>
        <v>0</v>
      </c>
      <c r="BI247" s="163">
        <f t="shared" si="38"/>
        <v>0</v>
      </c>
      <c r="BJ247" s="15" t="s">
        <v>85</v>
      </c>
      <c r="BK247" s="163">
        <f t="shared" si="39"/>
        <v>0</v>
      </c>
      <c r="BL247" s="15" t="s">
        <v>274</v>
      </c>
      <c r="BM247" s="162" t="s">
        <v>4823</v>
      </c>
    </row>
    <row r="248" spans="1:65" s="2" customFormat="1" ht="37.9" customHeight="1">
      <c r="A248" s="30"/>
      <c r="B248" s="154"/>
      <c r="C248" s="201" t="s">
        <v>578</v>
      </c>
      <c r="D248" s="201" t="s">
        <v>751</v>
      </c>
      <c r="E248" s="202" t="s">
        <v>4824</v>
      </c>
      <c r="F248" s="203" t="s">
        <v>4825</v>
      </c>
      <c r="G248" s="204" t="s">
        <v>404</v>
      </c>
      <c r="H248" s="205">
        <v>5</v>
      </c>
      <c r="I248" s="177"/>
      <c r="J248" s="290">
        <f t="shared" si="30"/>
        <v>0</v>
      </c>
      <c r="K248" s="178"/>
      <c r="L248" s="179"/>
      <c r="M248" s="180" t="s">
        <v>1</v>
      </c>
      <c r="N248" s="181" t="s">
        <v>38</v>
      </c>
      <c r="O248" s="59"/>
      <c r="P248" s="160">
        <f t="shared" si="31"/>
        <v>0</v>
      </c>
      <c r="Q248" s="160">
        <v>0</v>
      </c>
      <c r="R248" s="160">
        <f t="shared" si="32"/>
        <v>0</v>
      </c>
      <c r="S248" s="160">
        <v>0</v>
      </c>
      <c r="T248" s="161">
        <f t="shared" si="33"/>
        <v>0</v>
      </c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R248" s="162" t="s">
        <v>337</v>
      </c>
      <c r="AT248" s="162" t="s">
        <v>751</v>
      </c>
      <c r="AU248" s="162" t="s">
        <v>219</v>
      </c>
      <c r="AY248" s="15" t="s">
        <v>208</v>
      </c>
      <c r="BE248" s="163">
        <f t="shared" si="34"/>
        <v>0</v>
      </c>
      <c r="BF248" s="163">
        <f t="shared" si="35"/>
        <v>0</v>
      </c>
      <c r="BG248" s="163">
        <f t="shared" si="36"/>
        <v>0</v>
      </c>
      <c r="BH248" s="163">
        <f t="shared" si="37"/>
        <v>0</v>
      </c>
      <c r="BI248" s="163">
        <f t="shared" si="38"/>
        <v>0</v>
      </c>
      <c r="BJ248" s="15" t="s">
        <v>85</v>
      </c>
      <c r="BK248" s="163">
        <f t="shared" si="39"/>
        <v>0</v>
      </c>
      <c r="BL248" s="15" t="s">
        <v>274</v>
      </c>
      <c r="BM248" s="162" t="s">
        <v>4826</v>
      </c>
    </row>
    <row r="249" spans="1:65" s="2" customFormat="1" ht="24.2" customHeight="1">
      <c r="A249" s="30"/>
      <c r="B249" s="154"/>
      <c r="C249" s="201" t="s">
        <v>582</v>
      </c>
      <c r="D249" s="201" t="s">
        <v>751</v>
      </c>
      <c r="E249" s="202" t="s">
        <v>4827</v>
      </c>
      <c r="F249" s="203" t="s">
        <v>4828</v>
      </c>
      <c r="G249" s="204" t="s">
        <v>404</v>
      </c>
      <c r="H249" s="205">
        <v>1</v>
      </c>
      <c r="I249" s="177"/>
      <c r="J249" s="290">
        <f t="shared" si="30"/>
        <v>0</v>
      </c>
      <c r="K249" s="178"/>
      <c r="L249" s="179"/>
      <c r="M249" s="180" t="s">
        <v>1</v>
      </c>
      <c r="N249" s="181" t="s">
        <v>38</v>
      </c>
      <c r="O249" s="59"/>
      <c r="P249" s="160">
        <f t="shared" si="31"/>
        <v>0</v>
      </c>
      <c r="Q249" s="160">
        <v>0</v>
      </c>
      <c r="R249" s="160">
        <f t="shared" si="32"/>
        <v>0</v>
      </c>
      <c r="S249" s="160">
        <v>0</v>
      </c>
      <c r="T249" s="161">
        <f t="shared" si="33"/>
        <v>0</v>
      </c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R249" s="162" t="s">
        <v>337</v>
      </c>
      <c r="AT249" s="162" t="s">
        <v>751</v>
      </c>
      <c r="AU249" s="162" t="s">
        <v>219</v>
      </c>
      <c r="AY249" s="15" t="s">
        <v>208</v>
      </c>
      <c r="BE249" s="163">
        <f t="shared" si="34"/>
        <v>0</v>
      </c>
      <c r="BF249" s="163">
        <f t="shared" si="35"/>
        <v>0</v>
      </c>
      <c r="BG249" s="163">
        <f t="shared" si="36"/>
        <v>0</v>
      </c>
      <c r="BH249" s="163">
        <f t="shared" si="37"/>
        <v>0</v>
      </c>
      <c r="BI249" s="163">
        <f t="shared" si="38"/>
        <v>0</v>
      </c>
      <c r="BJ249" s="15" t="s">
        <v>85</v>
      </c>
      <c r="BK249" s="163">
        <f t="shared" si="39"/>
        <v>0</v>
      </c>
      <c r="BL249" s="15" t="s">
        <v>274</v>
      </c>
      <c r="BM249" s="162" t="s">
        <v>4829</v>
      </c>
    </row>
    <row r="250" spans="1:65" s="2" customFormat="1" ht="24.2" customHeight="1">
      <c r="A250" s="30"/>
      <c r="B250" s="154"/>
      <c r="C250" s="201" t="s">
        <v>586</v>
      </c>
      <c r="D250" s="201" t="s">
        <v>751</v>
      </c>
      <c r="E250" s="202" t="s">
        <v>4741</v>
      </c>
      <c r="F250" s="203" t="s">
        <v>4578</v>
      </c>
      <c r="G250" s="204" t="s">
        <v>404</v>
      </c>
      <c r="H250" s="205">
        <v>6</v>
      </c>
      <c r="I250" s="177"/>
      <c r="J250" s="290">
        <f t="shared" si="30"/>
        <v>0</v>
      </c>
      <c r="K250" s="178"/>
      <c r="L250" s="179"/>
      <c r="M250" s="180" t="s">
        <v>1</v>
      </c>
      <c r="N250" s="181" t="s">
        <v>38</v>
      </c>
      <c r="O250" s="59"/>
      <c r="P250" s="160">
        <f t="shared" si="31"/>
        <v>0</v>
      </c>
      <c r="Q250" s="160">
        <v>0</v>
      </c>
      <c r="R250" s="160">
        <f t="shared" si="32"/>
        <v>0</v>
      </c>
      <c r="S250" s="160">
        <v>0</v>
      </c>
      <c r="T250" s="161">
        <f t="shared" si="33"/>
        <v>0</v>
      </c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R250" s="162" t="s">
        <v>337</v>
      </c>
      <c r="AT250" s="162" t="s">
        <v>751</v>
      </c>
      <c r="AU250" s="162" t="s">
        <v>219</v>
      </c>
      <c r="AY250" s="15" t="s">
        <v>208</v>
      </c>
      <c r="BE250" s="163">
        <f t="shared" si="34"/>
        <v>0</v>
      </c>
      <c r="BF250" s="163">
        <f t="shared" si="35"/>
        <v>0</v>
      </c>
      <c r="BG250" s="163">
        <f t="shared" si="36"/>
        <v>0</v>
      </c>
      <c r="BH250" s="163">
        <f t="shared" si="37"/>
        <v>0</v>
      </c>
      <c r="BI250" s="163">
        <f t="shared" si="38"/>
        <v>0</v>
      </c>
      <c r="BJ250" s="15" t="s">
        <v>85</v>
      </c>
      <c r="BK250" s="163">
        <f t="shared" si="39"/>
        <v>0</v>
      </c>
      <c r="BL250" s="15" t="s">
        <v>274</v>
      </c>
      <c r="BM250" s="162" t="s">
        <v>4830</v>
      </c>
    </row>
    <row r="251" spans="1:65" s="2" customFormat="1" ht="24.2" customHeight="1">
      <c r="A251" s="30"/>
      <c r="B251" s="154"/>
      <c r="C251" s="201" t="s">
        <v>590</v>
      </c>
      <c r="D251" s="201" t="s">
        <v>751</v>
      </c>
      <c r="E251" s="202" t="s">
        <v>4831</v>
      </c>
      <c r="F251" s="203" t="s">
        <v>4832</v>
      </c>
      <c r="G251" s="204" t="s">
        <v>404</v>
      </c>
      <c r="H251" s="205">
        <v>2</v>
      </c>
      <c r="I251" s="177"/>
      <c r="J251" s="290">
        <f t="shared" si="30"/>
        <v>0</v>
      </c>
      <c r="K251" s="178"/>
      <c r="L251" s="179"/>
      <c r="M251" s="180" t="s">
        <v>1</v>
      </c>
      <c r="N251" s="181" t="s">
        <v>38</v>
      </c>
      <c r="O251" s="59"/>
      <c r="P251" s="160">
        <f t="shared" si="31"/>
        <v>0</v>
      </c>
      <c r="Q251" s="160">
        <v>0</v>
      </c>
      <c r="R251" s="160">
        <f t="shared" si="32"/>
        <v>0</v>
      </c>
      <c r="S251" s="160">
        <v>0</v>
      </c>
      <c r="T251" s="161">
        <f t="shared" si="33"/>
        <v>0</v>
      </c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R251" s="162" t="s">
        <v>337</v>
      </c>
      <c r="AT251" s="162" t="s">
        <v>751</v>
      </c>
      <c r="AU251" s="162" t="s">
        <v>219</v>
      </c>
      <c r="AY251" s="15" t="s">
        <v>208</v>
      </c>
      <c r="BE251" s="163">
        <f t="shared" si="34"/>
        <v>0</v>
      </c>
      <c r="BF251" s="163">
        <f t="shared" si="35"/>
        <v>0</v>
      </c>
      <c r="BG251" s="163">
        <f t="shared" si="36"/>
        <v>0</v>
      </c>
      <c r="BH251" s="163">
        <f t="shared" si="37"/>
        <v>0</v>
      </c>
      <c r="BI251" s="163">
        <f t="shared" si="38"/>
        <v>0</v>
      </c>
      <c r="BJ251" s="15" t="s">
        <v>85</v>
      </c>
      <c r="BK251" s="163">
        <f t="shared" si="39"/>
        <v>0</v>
      </c>
      <c r="BL251" s="15" t="s">
        <v>274</v>
      </c>
      <c r="BM251" s="162" t="s">
        <v>4833</v>
      </c>
    </row>
    <row r="252" spans="1:65" s="2" customFormat="1" ht="24.2" customHeight="1">
      <c r="A252" s="30"/>
      <c r="B252" s="154"/>
      <c r="C252" s="201" t="s">
        <v>594</v>
      </c>
      <c r="D252" s="201" t="s">
        <v>751</v>
      </c>
      <c r="E252" s="202" t="s">
        <v>4834</v>
      </c>
      <c r="F252" s="203" t="s">
        <v>4835</v>
      </c>
      <c r="G252" s="204" t="s">
        <v>404</v>
      </c>
      <c r="H252" s="205">
        <v>3</v>
      </c>
      <c r="I252" s="177"/>
      <c r="J252" s="290">
        <f t="shared" si="30"/>
        <v>0</v>
      </c>
      <c r="K252" s="178"/>
      <c r="L252" s="179"/>
      <c r="M252" s="180" t="s">
        <v>1</v>
      </c>
      <c r="N252" s="181" t="s">
        <v>38</v>
      </c>
      <c r="O252" s="59"/>
      <c r="P252" s="160">
        <f t="shared" si="31"/>
        <v>0</v>
      </c>
      <c r="Q252" s="160">
        <v>0</v>
      </c>
      <c r="R252" s="160">
        <f t="shared" si="32"/>
        <v>0</v>
      </c>
      <c r="S252" s="160">
        <v>0</v>
      </c>
      <c r="T252" s="161">
        <f t="shared" si="33"/>
        <v>0</v>
      </c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R252" s="162" t="s">
        <v>337</v>
      </c>
      <c r="AT252" s="162" t="s">
        <v>751</v>
      </c>
      <c r="AU252" s="162" t="s">
        <v>219</v>
      </c>
      <c r="AY252" s="15" t="s">
        <v>208</v>
      </c>
      <c r="BE252" s="163">
        <f t="shared" si="34"/>
        <v>0</v>
      </c>
      <c r="BF252" s="163">
        <f t="shared" si="35"/>
        <v>0</v>
      </c>
      <c r="BG252" s="163">
        <f t="shared" si="36"/>
        <v>0</v>
      </c>
      <c r="BH252" s="163">
        <f t="shared" si="37"/>
        <v>0</v>
      </c>
      <c r="BI252" s="163">
        <f t="shared" si="38"/>
        <v>0</v>
      </c>
      <c r="BJ252" s="15" t="s">
        <v>85</v>
      </c>
      <c r="BK252" s="163">
        <f t="shared" si="39"/>
        <v>0</v>
      </c>
      <c r="BL252" s="15" t="s">
        <v>274</v>
      </c>
      <c r="BM252" s="162" t="s">
        <v>4836</v>
      </c>
    </row>
    <row r="253" spans="1:65" s="2" customFormat="1" ht="24.2" customHeight="1">
      <c r="A253" s="30"/>
      <c r="B253" s="154"/>
      <c r="C253" s="201" t="s">
        <v>598</v>
      </c>
      <c r="D253" s="201" t="s">
        <v>751</v>
      </c>
      <c r="E253" s="202" t="s">
        <v>4837</v>
      </c>
      <c r="F253" s="203" t="s">
        <v>4838</v>
      </c>
      <c r="G253" s="204" t="s">
        <v>404</v>
      </c>
      <c r="H253" s="205">
        <v>1</v>
      </c>
      <c r="I253" s="177"/>
      <c r="J253" s="290">
        <f t="shared" si="30"/>
        <v>0</v>
      </c>
      <c r="K253" s="178"/>
      <c r="L253" s="179"/>
      <c r="M253" s="180" t="s">
        <v>1</v>
      </c>
      <c r="N253" s="181" t="s">
        <v>38</v>
      </c>
      <c r="O253" s="59"/>
      <c r="P253" s="160">
        <f t="shared" si="31"/>
        <v>0</v>
      </c>
      <c r="Q253" s="160">
        <v>0</v>
      </c>
      <c r="R253" s="160">
        <f t="shared" si="32"/>
        <v>0</v>
      </c>
      <c r="S253" s="160">
        <v>0</v>
      </c>
      <c r="T253" s="161">
        <f t="shared" si="33"/>
        <v>0</v>
      </c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R253" s="162" t="s">
        <v>337</v>
      </c>
      <c r="AT253" s="162" t="s">
        <v>751</v>
      </c>
      <c r="AU253" s="162" t="s">
        <v>219</v>
      </c>
      <c r="AY253" s="15" t="s">
        <v>208</v>
      </c>
      <c r="BE253" s="163">
        <f t="shared" si="34"/>
        <v>0</v>
      </c>
      <c r="BF253" s="163">
        <f t="shared" si="35"/>
        <v>0</v>
      </c>
      <c r="BG253" s="163">
        <f t="shared" si="36"/>
        <v>0</v>
      </c>
      <c r="BH253" s="163">
        <f t="shared" si="37"/>
        <v>0</v>
      </c>
      <c r="BI253" s="163">
        <f t="shared" si="38"/>
        <v>0</v>
      </c>
      <c r="BJ253" s="15" t="s">
        <v>85</v>
      </c>
      <c r="BK253" s="163">
        <f t="shared" si="39"/>
        <v>0</v>
      </c>
      <c r="BL253" s="15" t="s">
        <v>274</v>
      </c>
      <c r="BM253" s="162" t="s">
        <v>4839</v>
      </c>
    </row>
    <row r="254" spans="1:65" s="2" customFormat="1" ht="21.75" customHeight="1">
      <c r="A254" s="30"/>
      <c r="B254" s="154"/>
      <c r="C254" s="201" t="s">
        <v>602</v>
      </c>
      <c r="D254" s="201" t="s">
        <v>751</v>
      </c>
      <c r="E254" s="202" t="s">
        <v>4840</v>
      </c>
      <c r="F254" s="203" t="s">
        <v>4841</v>
      </c>
      <c r="G254" s="204" t="s">
        <v>404</v>
      </c>
      <c r="H254" s="205">
        <v>2</v>
      </c>
      <c r="I254" s="177"/>
      <c r="J254" s="290">
        <f t="shared" si="30"/>
        <v>0</v>
      </c>
      <c r="K254" s="178"/>
      <c r="L254" s="179"/>
      <c r="M254" s="180" t="s">
        <v>1</v>
      </c>
      <c r="N254" s="181" t="s">
        <v>38</v>
      </c>
      <c r="O254" s="59"/>
      <c r="P254" s="160">
        <f t="shared" si="31"/>
        <v>0</v>
      </c>
      <c r="Q254" s="160">
        <v>0</v>
      </c>
      <c r="R254" s="160">
        <f t="shared" si="32"/>
        <v>0</v>
      </c>
      <c r="S254" s="160">
        <v>0</v>
      </c>
      <c r="T254" s="161">
        <f t="shared" si="33"/>
        <v>0</v>
      </c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R254" s="162" t="s">
        <v>337</v>
      </c>
      <c r="AT254" s="162" t="s">
        <v>751</v>
      </c>
      <c r="AU254" s="162" t="s">
        <v>219</v>
      </c>
      <c r="AY254" s="15" t="s">
        <v>208</v>
      </c>
      <c r="BE254" s="163">
        <f t="shared" si="34"/>
        <v>0</v>
      </c>
      <c r="BF254" s="163">
        <f t="shared" si="35"/>
        <v>0</v>
      </c>
      <c r="BG254" s="163">
        <f t="shared" si="36"/>
        <v>0</v>
      </c>
      <c r="BH254" s="163">
        <f t="shared" si="37"/>
        <v>0</v>
      </c>
      <c r="BI254" s="163">
        <f t="shared" si="38"/>
        <v>0</v>
      </c>
      <c r="BJ254" s="15" t="s">
        <v>85</v>
      </c>
      <c r="BK254" s="163">
        <f t="shared" si="39"/>
        <v>0</v>
      </c>
      <c r="BL254" s="15" t="s">
        <v>274</v>
      </c>
      <c r="BM254" s="162" t="s">
        <v>4842</v>
      </c>
    </row>
    <row r="255" spans="1:65" s="2" customFormat="1" ht="16.5" customHeight="1">
      <c r="A255" s="30"/>
      <c r="B255" s="154"/>
      <c r="C255" s="201" t="s">
        <v>606</v>
      </c>
      <c r="D255" s="201" t="s">
        <v>751</v>
      </c>
      <c r="E255" s="202" t="s">
        <v>4843</v>
      </c>
      <c r="F255" s="203" t="s">
        <v>4844</v>
      </c>
      <c r="G255" s="204" t="s">
        <v>4654</v>
      </c>
      <c r="H255" s="205">
        <v>8</v>
      </c>
      <c r="I255" s="177"/>
      <c r="J255" s="290">
        <f t="shared" si="30"/>
        <v>0</v>
      </c>
      <c r="K255" s="178"/>
      <c r="L255" s="179"/>
      <c r="M255" s="180" t="s">
        <v>1</v>
      </c>
      <c r="N255" s="181" t="s">
        <v>38</v>
      </c>
      <c r="O255" s="59"/>
      <c r="P255" s="160">
        <f t="shared" si="31"/>
        <v>0</v>
      </c>
      <c r="Q255" s="160">
        <v>0</v>
      </c>
      <c r="R255" s="160">
        <f t="shared" si="32"/>
        <v>0</v>
      </c>
      <c r="S255" s="160">
        <v>0</v>
      </c>
      <c r="T255" s="161">
        <f t="shared" si="33"/>
        <v>0</v>
      </c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R255" s="162" t="s">
        <v>337</v>
      </c>
      <c r="AT255" s="162" t="s">
        <v>751</v>
      </c>
      <c r="AU255" s="162" t="s">
        <v>219</v>
      </c>
      <c r="AY255" s="15" t="s">
        <v>208</v>
      </c>
      <c r="BE255" s="163">
        <f t="shared" si="34"/>
        <v>0</v>
      </c>
      <c r="BF255" s="163">
        <f t="shared" si="35"/>
        <v>0</v>
      </c>
      <c r="BG255" s="163">
        <f t="shared" si="36"/>
        <v>0</v>
      </c>
      <c r="BH255" s="163">
        <f t="shared" si="37"/>
        <v>0</v>
      </c>
      <c r="BI255" s="163">
        <f t="shared" si="38"/>
        <v>0</v>
      </c>
      <c r="BJ255" s="15" t="s">
        <v>85</v>
      </c>
      <c r="BK255" s="163">
        <f t="shared" si="39"/>
        <v>0</v>
      </c>
      <c r="BL255" s="15" t="s">
        <v>274</v>
      </c>
      <c r="BM255" s="162" t="s">
        <v>4845</v>
      </c>
    </row>
    <row r="256" spans="1:65" s="2" customFormat="1" ht="16.5" customHeight="1">
      <c r="A256" s="30"/>
      <c r="B256" s="154"/>
      <c r="C256" s="201" t="s">
        <v>610</v>
      </c>
      <c r="D256" s="201" t="s">
        <v>751</v>
      </c>
      <c r="E256" s="202" t="s">
        <v>4846</v>
      </c>
      <c r="F256" s="203" t="s">
        <v>4847</v>
      </c>
      <c r="G256" s="204" t="s">
        <v>4654</v>
      </c>
      <c r="H256" s="205">
        <v>8</v>
      </c>
      <c r="I256" s="177"/>
      <c r="J256" s="290">
        <f t="shared" si="30"/>
        <v>0</v>
      </c>
      <c r="K256" s="178"/>
      <c r="L256" s="179"/>
      <c r="M256" s="180" t="s">
        <v>1</v>
      </c>
      <c r="N256" s="181" t="s">
        <v>38</v>
      </c>
      <c r="O256" s="59"/>
      <c r="P256" s="160">
        <f t="shared" si="31"/>
        <v>0</v>
      </c>
      <c r="Q256" s="160">
        <v>0</v>
      </c>
      <c r="R256" s="160">
        <f t="shared" si="32"/>
        <v>0</v>
      </c>
      <c r="S256" s="160">
        <v>0</v>
      </c>
      <c r="T256" s="161">
        <f t="shared" si="33"/>
        <v>0</v>
      </c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R256" s="162" t="s">
        <v>337</v>
      </c>
      <c r="AT256" s="162" t="s">
        <v>751</v>
      </c>
      <c r="AU256" s="162" t="s">
        <v>219</v>
      </c>
      <c r="AY256" s="15" t="s">
        <v>208</v>
      </c>
      <c r="BE256" s="163">
        <f t="shared" si="34"/>
        <v>0</v>
      </c>
      <c r="BF256" s="163">
        <f t="shared" si="35"/>
        <v>0</v>
      </c>
      <c r="BG256" s="163">
        <f t="shared" si="36"/>
        <v>0</v>
      </c>
      <c r="BH256" s="163">
        <f t="shared" si="37"/>
        <v>0</v>
      </c>
      <c r="BI256" s="163">
        <f t="shared" si="38"/>
        <v>0</v>
      </c>
      <c r="BJ256" s="15" t="s">
        <v>85</v>
      </c>
      <c r="BK256" s="163">
        <f t="shared" si="39"/>
        <v>0</v>
      </c>
      <c r="BL256" s="15" t="s">
        <v>274</v>
      </c>
      <c r="BM256" s="162" t="s">
        <v>4848</v>
      </c>
    </row>
    <row r="257" spans="1:65" s="2" customFormat="1" ht="24.2" customHeight="1">
      <c r="A257" s="30"/>
      <c r="B257" s="154"/>
      <c r="C257" s="201" t="s">
        <v>614</v>
      </c>
      <c r="D257" s="201" t="s">
        <v>751</v>
      </c>
      <c r="E257" s="202" t="s">
        <v>4849</v>
      </c>
      <c r="F257" s="203" t="s">
        <v>4660</v>
      </c>
      <c r="G257" s="204" t="s">
        <v>739</v>
      </c>
      <c r="H257" s="205">
        <v>2.4</v>
      </c>
      <c r="I257" s="177"/>
      <c r="J257" s="290">
        <f t="shared" si="30"/>
        <v>0</v>
      </c>
      <c r="K257" s="178"/>
      <c r="L257" s="179"/>
      <c r="M257" s="180" t="s">
        <v>1</v>
      </c>
      <c r="N257" s="181" t="s">
        <v>38</v>
      </c>
      <c r="O257" s="59"/>
      <c r="P257" s="160">
        <f t="shared" si="31"/>
        <v>0</v>
      </c>
      <c r="Q257" s="160">
        <v>0</v>
      </c>
      <c r="R257" s="160">
        <f t="shared" si="32"/>
        <v>0</v>
      </c>
      <c r="S257" s="160">
        <v>0</v>
      </c>
      <c r="T257" s="161">
        <f t="shared" si="33"/>
        <v>0</v>
      </c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R257" s="162" t="s">
        <v>337</v>
      </c>
      <c r="AT257" s="162" t="s">
        <v>751</v>
      </c>
      <c r="AU257" s="162" t="s">
        <v>219</v>
      </c>
      <c r="AY257" s="15" t="s">
        <v>208</v>
      </c>
      <c r="BE257" s="163">
        <f t="shared" si="34"/>
        <v>0</v>
      </c>
      <c r="BF257" s="163">
        <f t="shared" si="35"/>
        <v>0</v>
      </c>
      <c r="BG257" s="163">
        <f t="shared" si="36"/>
        <v>0</v>
      </c>
      <c r="BH257" s="163">
        <f t="shared" si="37"/>
        <v>0</v>
      </c>
      <c r="BI257" s="163">
        <f t="shared" si="38"/>
        <v>0</v>
      </c>
      <c r="BJ257" s="15" t="s">
        <v>85</v>
      </c>
      <c r="BK257" s="163">
        <f t="shared" si="39"/>
        <v>0</v>
      </c>
      <c r="BL257" s="15" t="s">
        <v>274</v>
      </c>
      <c r="BM257" s="162" t="s">
        <v>4850</v>
      </c>
    </row>
    <row r="258" spans="1:65" s="2" customFormat="1" ht="24.2" customHeight="1">
      <c r="A258" s="30"/>
      <c r="B258" s="154"/>
      <c r="C258" s="201" t="s">
        <v>618</v>
      </c>
      <c r="D258" s="201" t="s">
        <v>751</v>
      </c>
      <c r="E258" s="202" t="s">
        <v>4851</v>
      </c>
      <c r="F258" s="203" t="s">
        <v>4663</v>
      </c>
      <c r="G258" s="204" t="s">
        <v>4654</v>
      </c>
      <c r="H258" s="205">
        <v>15</v>
      </c>
      <c r="I258" s="177"/>
      <c r="J258" s="290">
        <f t="shared" si="30"/>
        <v>0</v>
      </c>
      <c r="K258" s="178"/>
      <c r="L258" s="179"/>
      <c r="M258" s="180" t="s">
        <v>1</v>
      </c>
      <c r="N258" s="181" t="s">
        <v>38</v>
      </c>
      <c r="O258" s="59"/>
      <c r="P258" s="160">
        <f t="shared" si="31"/>
        <v>0</v>
      </c>
      <c r="Q258" s="160">
        <v>0</v>
      </c>
      <c r="R258" s="160">
        <f t="shared" si="32"/>
        <v>0</v>
      </c>
      <c r="S258" s="160">
        <v>0</v>
      </c>
      <c r="T258" s="161">
        <f t="shared" si="33"/>
        <v>0</v>
      </c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R258" s="162" t="s">
        <v>337</v>
      </c>
      <c r="AT258" s="162" t="s">
        <v>751</v>
      </c>
      <c r="AU258" s="162" t="s">
        <v>219</v>
      </c>
      <c r="AY258" s="15" t="s">
        <v>208</v>
      </c>
      <c r="BE258" s="163">
        <f t="shared" si="34"/>
        <v>0</v>
      </c>
      <c r="BF258" s="163">
        <f t="shared" si="35"/>
        <v>0</v>
      </c>
      <c r="BG258" s="163">
        <f t="shared" si="36"/>
        <v>0</v>
      </c>
      <c r="BH258" s="163">
        <f t="shared" si="37"/>
        <v>0</v>
      </c>
      <c r="BI258" s="163">
        <f t="shared" si="38"/>
        <v>0</v>
      </c>
      <c r="BJ258" s="15" t="s">
        <v>85</v>
      </c>
      <c r="BK258" s="163">
        <f t="shared" si="39"/>
        <v>0</v>
      </c>
      <c r="BL258" s="15" t="s">
        <v>274</v>
      </c>
      <c r="BM258" s="162" t="s">
        <v>4852</v>
      </c>
    </row>
    <row r="259" spans="1:65" s="2" customFormat="1" ht="21.75" customHeight="1">
      <c r="A259" s="30"/>
      <c r="B259" s="154"/>
      <c r="C259" s="201" t="s">
        <v>622</v>
      </c>
      <c r="D259" s="201" t="s">
        <v>751</v>
      </c>
      <c r="E259" s="202" t="s">
        <v>4853</v>
      </c>
      <c r="F259" s="203" t="s">
        <v>4854</v>
      </c>
      <c r="G259" s="204" t="s">
        <v>404</v>
      </c>
      <c r="H259" s="205">
        <v>2</v>
      </c>
      <c r="I259" s="177"/>
      <c r="J259" s="290">
        <f t="shared" si="30"/>
        <v>0</v>
      </c>
      <c r="K259" s="178"/>
      <c r="L259" s="179"/>
      <c r="M259" s="180" t="s">
        <v>1</v>
      </c>
      <c r="N259" s="181" t="s">
        <v>38</v>
      </c>
      <c r="O259" s="59"/>
      <c r="P259" s="160">
        <f t="shared" si="31"/>
        <v>0</v>
      </c>
      <c r="Q259" s="160">
        <v>0</v>
      </c>
      <c r="R259" s="160">
        <f t="shared" si="32"/>
        <v>0</v>
      </c>
      <c r="S259" s="160">
        <v>0</v>
      </c>
      <c r="T259" s="161">
        <f t="shared" si="33"/>
        <v>0</v>
      </c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R259" s="162" t="s">
        <v>337</v>
      </c>
      <c r="AT259" s="162" t="s">
        <v>751</v>
      </c>
      <c r="AU259" s="162" t="s">
        <v>219</v>
      </c>
      <c r="AY259" s="15" t="s">
        <v>208</v>
      </c>
      <c r="BE259" s="163">
        <f t="shared" si="34"/>
        <v>0</v>
      </c>
      <c r="BF259" s="163">
        <f t="shared" si="35"/>
        <v>0</v>
      </c>
      <c r="BG259" s="163">
        <f t="shared" si="36"/>
        <v>0</v>
      </c>
      <c r="BH259" s="163">
        <f t="shared" si="37"/>
        <v>0</v>
      </c>
      <c r="BI259" s="163">
        <f t="shared" si="38"/>
        <v>0</v>
      </c>
      <c r="BJ259" s="15" t="s">
        <v>85</v>
      </c>
      <c r="BK259" s="163">
        <f t="shared" si="39"/>
        <v>0</v>
      </c>
      <c r="BL259" s="15" t="s">
        <v>274</v>
      </c>
      <c r="BM259" s="162" t="s">
        <v>4855</v>
      </c>
    </row>
    <row r="260" spans="1:65" s="2" customFormat="1" ht="16.5" customHeight="1">
      <c r="A260" s="30"/>
      <c r="B260" s="154"/>
      <c r="C260" s="201" t="s">
        <v>626</v>
      </c>
      <c r="D260" s="201" t="s">
        <v>751</v>
      </c>
      <c r="E260" s="202" t="s">
        <v>4856</v>
      </c>
      <c r="F260" s="203" t="s">
        <v>4672</v>
      </c>
      <c r="G260" s="204" t="s">
        <v>4654</v>
      </c>
      <c r="H260" s="205">
        <v>18</v>
      </c>
      <c r="I260" s="177"/>
      <c r="J260" s="290">
        <f t="shared" si="30"/>
        <v>0</v>
      </c>
      <c r="K260" s="178"/>
      <c r="L260" s="179"/>
      <c r="M260" s="180" t="s">
        <v>1</v>
      </c>
      <c r="N260" s="181" t="s">
        <v>38</v>
      </c>
      <c r="O260" s="59"/>
      <c r="P260" s="160">
        <f t="shared" si="31"/>
        <v>0</v>
      </c>
      <c r="Q260" s="160">
        <v>0</v>
      </c>
      <c r="R260" s="160">
        <f t="shared" si="32"/>
        <v>0</v>
      </c>
      <c r="S260" s="160">
        <v>0</v>
      </c>
      <c r="T260" s="161">
        <f t="shared" si="33"/>
        <v>0</v>
      </c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R260" s="162" t="s">
        <v>337</v>
      </c>
      <c r="AT260" s="162" t="s">
        <v>751</v>
      </c>
      <c r="AU260" s="162" t="s">
        <v>219</v>
      </c>
      <c r="AY260" s="15" t="s">
        <v>208</v>
      </c>
      <c r="BE260" s="163">
        <f t="shared" si="34"/>
        <v>0</v>
      </c>
      <c r="BF260" s="163">
        <f t="shared" si="35"/>
        <v>0</v>
      </c>
      <c r="BG260" s="163">
        <f t="shared" si="36"/>
        <v>0</v>
      </c>
      <c r="BH260" s="163">
        <f t="shared" si="37"/>
        <v>0</v>
      </c>
      <c r="BI260" s="163">
        <f t="shared" si="38"/>
        <v>0</v>
      </c>
      <c r="BJ260" s="15" t="s">
        <v>85</v>
      </c>
      <c r="BK260" s="163">
        <f t="shared" si="39"/>
        <v>0</v>
      </c>
      <c r="BL260" s="15" t="s">
        <v>274</v>
      </c>
      <c r="BM260" s="162" t="s">
        <v>4857</v>
      </c>
    </row>
    <row r="261" spans="1:65" s="2" customFormat="1" ht="21.75" customHeight="1">
      <c r="A261" s="30"/>
      <c r="B261" s="154"/>
      <c r="C261" s="201" t="s">
        <v>630</v>
      </c>
      <c r="D261" s="201" t="s">
        <v>751</v>
      </c>
      <c r="E261" s="202" t="s">
        <v>4858</v>
      </c>
      <c r="F261" s="203" t="s">
        <v>4859</v>
      </c>
      <c r="G261" s="204" t="s">
        <v>4654</v>
      </c>
      <c r="H261" s="205">
        <v>8</v>
      </c>
      <c r="I261" s="177"/>
      <c r="J261" s="290">
        <f t="shared" si="30"/>
        <v>0</v>
      </c>
      <c r="K261" s="178"/>
      <c r="L261" s="179"/>
      <c r="M261" s="180" t="s">
        <v>1</v>
      </c>
      <c r="N261" s="181" t="s">
        <v>38</v>
      </c>
      <c r="O261" s="59"/>
      <c r="P261" s="160">
        <f t="shared" si="31"/>
        <v>0</v>
      </c>
      <c r="Q261" s="160">
        <v>0</v>
      </c>
      <c r="R261" s="160">
        <f t="shared" si="32"/>
        <v>0</v>
      </c>
      <c r="S261" s="160">
        <v>0</v>
      </c>
      <c r="T261" s="161">
        <f t="shared" si="33"/>
        <v>0</v>
      </c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R261" s="162" t="s">
        <v>337</v>
      </c>
      <c r="AT261" s="162" t="s">
        <v>751</v>
      </c>
      <c r="AU261" s="162" t="s">
        <v>219</v>
      </c>
      <c r="AY261" s="15" t="s">
        <v>208</v>
      </c>
      <c r="BE261" s="163">
        <f t="shared" si="34"/>
        <v>0</v>
      </c>
      <c r="BF261" s="163">
        <f t="shared" si="35"/>
        <v>0</v>
      </c>
      <c r="BG261" s="163">
        <f t="shared" si="36"/>
        <v>0</v>
      </c>
      <c r="BH261" s="163">
        <f t="shared" si="37"/>
        <v>0</v>
      </c>
      <c r="BI261" s="163">
        <f t="shared" si="38"/>
        <v>0</v>
      </c>
      <c r="BJ261" s="15" t="s">
        <v>85</v>
      </c>
      <c r="BK261" s="163">
        <f t="shared" si="39"/>
        <v>0</v>
      </c>
      <c r="BL261" s="15" t="s">
        <v>274</v>
      </c>
      <c r="BM261" s="162" t="s">
        <v>4860</v>
      </c>
    </row>
    <row r="262" spans="1:65" s="2" customFormat="1" ht="21.75" customHeight="1">
      <c r="A262" s="30"/>
      <c r="B262" s="154"/>
      <c r="C262" s="201" t="s">
        <v>634</v>
      </c>
      <c r="D262" s="201" t="s">
        <v>751</v>
      </c>
      <c r="E262" s="202" t="s">
        <v>4677</v>
      </c>
      <c r="F262" s="203" t="s">
        <v>4678</v>
      </c>
      <c r="G262" s="204" t="s">
        <v>4654</v>
      </c>
      <c r="H262" s="205">
        <v>6</v>
      </c>
      <c r="I262" s="177"/>
      <c r="J262" s="290">
        <f t="shared" si="30"/>
        <v>0</v>
      </c>
      <c r="K262" s="178"/>
      <c r="L262" s="179"/>
      <c r="M262" s="180" t="s">
        <v>1</v>
      </c>
      <c r="N262" s="181" t="s">
        <v>38</v>
      </c>
      <c r="O262" s="59"/>
      <c r="P262" s="160">
        <f t="shared" si="31"/>
        <v>0</v>
      </c>
      <c r="Q262" s="160">
        <v>0</v>
      </c>
      <c r="R262" s="160">
        <f t="shared" si="32"/>
        <v>0</v>
      </c>
      <c r="S262" s="160">
        <v>0</v>
      </c>
      <c r="T262" s="161">
        <f t="shared" si="33"/>
        <v>0</v>
      </c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R262" s="162" t="s">
        <v>337</v>
      </c>
      <c r="AT262" s="162" t="s">
        <v>751</v>
      </c>
      <c r="AU262" s="162" t="s">
        <v>219</v>
      </c>
      <c r="AY262" s="15" t="s">
        <v>208</v>
      </c>
      <c r="BE262" s="163">
        <f t="shared" si="34"/>
        <v>0</v>
      </c>
      <c r="BF262" s="163">
        <f t="shared" si="35"/>
        <v>0</v>
      </c>
      <c r="BG262" s="163">
        <f t="shared" si="36"/>
        <v>0</v>
      </c>
      <c r="BH262" s="163">
        <f t="shared" si="37"/>
        <v>0</v>
      </c>
      <c r="BI262" s="163">
        <f t="shared" si="38"/>
        <v>0</v>
      </c>
      <c r="BJ262" s="15" t="s">
        <v>85</v>
      </c>
      <c r="BK262" s="163">
        <f t="shared" si="39"/>
        <v>0</v>
      </c>
      <c r="BL262" s="15" t="s">
        <v>274</v>
      </c>
      <c r="BM262" s="162" t="s">
        <v>4861</v>
      </c>
    </row>
    <row r="263" spans="1:65" s="2" customFormat="1" ht="21.75" customHeight="1">
      <c r="A263" s="30"/>
      <c r="B263" s="154"/>
      <c r="C263" s="201" t="s">
        <v>638</v>
      </c>
      <c r="D263" s="201" t="s">
        <v>751</v>
      </c>
      <c r="E263" s="202" t="s">
        <v>4862</v>
      </c>
      <c r="F263" s="203" t="s">
        <v>4863</v>
      </c>
      <c r="G263" s="204" t="s">
        <v>4654</v>
      </c>
      <c r="H263" s="205">
        <v>3</v>
      </c>
      <c r="I263" s="177"/>
      <c r="J263" s="290">
        <f t="shared" si="30"/>
        <v>0</v>
      </c>
      <c r="K263" s="178"/>
      <c r="L263" s="179"/>
      <c r="M263" s="180" t="s">
        <v>1</v>
      </c>
      <c r="N263" s="181" t="s">
        <v>38</v>
      </c>
      <c r="O263" s="59"/>
      <c r="P263" s="160">
        <f t="shared" si="31"/>
        <v>0</v>
      </c>
      <c r="Q263" s="160">
        <v>0</v>
      </c>
      <c r="R263" s="160">
        <f t="shared" si="32"/>
        <v>0</v>
      </c>
      <c r="S263" s="160">
        <v>0</v>
      </c>
      <c r="T263" s="161">
        <f t="shared" si="33"/>
        <v>0</v>
      </c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R263" s="162" t="s">
        <v>337</v>
      </c>
      <c r="AT263" s="162" t="s">
        <v>751</v>
      </c>
      <c r="AU263" s="162" t="s">
        <v>219</v>
      </c>
      <c r="AY263" s="15" t="s">
        <v>208</v>
      </c>
      <c r="BE263" s="163">
        <f t="shared" si="34"/>
        <v>0</v>
      </c>
      <c r="BF263" s="163">
        <f t="shared" si="35"/>
        <v>0</v>
      </c>
      <c r="BG263" s="163">
        <f t="shared" si="36"/>
        <v>0</v>
      </c>
      <c r="BH263" s="163">
        <f t="shared" si="37"/>
        <v>0</v>
      </c>
      <c r="BI263" s="163">
        <f t="shared" si="38"/>
        <v>0</v>
      </c>
      <c r="BJ263" s="15" t="s">
        <v>85</v>
      </c>
      <c r="BK263" s="163">
        <f t="shared" si="39"/>
        <v>0</v>
      </c>
      <c r="BL263" s="15" t="s">
        <v>274</v>
      </c>
      <c r="BM263" s="162" t="s">
        <v>4864</v>
      </c>
    </row>
    <row r="264" spans="1:65" s="2" customFormat="1" ht="21.75" customHeight="1">
      <c r="A264" s="30"/>
      <c r="B264" s="154"/>
      <c r="C264" s="201" t="s">
        <v>642</v>
      </c>
      <c r="D264" s="201" t="s">
        <v>751</v>
      </c>
      <c r="E264" s="202" t="s">
        <v>4865</v>
      </c>
      <c r="F264" s="203" t="s">
        <v>4866</v>
      </c>
      <c r="G264" s="204" t="s">
        <v>4654</v>
      </c>
      <c r="H264" s="205">
        <v>50</v>
      </c>
      <c r="I264" s="177"/>
      <c r="J264" s="290">
        <f t="shared" si="30"/>
        <v>0</v>
      </c>
      <c r="K264" s="178"/>
      <c r="L264" s="179"/>
      <c r="M264" s="180" t="s">
        <v>1</v>
      </c>
      <c r="N264" s="181" t="s">
        <v>38</v>
      </c>
      <c r="O264" s="59"/>
      <c r="P264" s="160">
        <f t="shared" si="31"/>
        <v>0</v>
      </c>
      <c r="Q264" s="160">
        <v>0</v>
      </c>
      <c r="R264" s="160">
        <f t="shared" si="32"/>
        <v>0</v>
      </c>
      <c r="S264" s="160">
        <v>0</v>
      </c>
      <c r="T264" s="161">
        <f t="shared" si="33"/>
        <v>0</v>
      </c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R264" s="162" t="s">
        <v>337</v>
      </c>
      <c r="AT264" s="162" t="s">
        <v>751</v>
      </c>
      <c r="AU264" s="162" t="s">
        <v>219</v>
      </c>
      <c r="AY264" s="15" t="s">
        <v>208</v>
      </c>
      <c r="BE264" s="163">
        <f t="shared" si="34"/>
        <v>0</v>
      </c>
      <c r="BF264" s="163">
        <f t="shared" si="35"/>
        <v>0</v>
      </c>
      <c r="BG264" s="163">
        <f t="shared" si="36"/>
        <v>0</v>
      </c>
      <c r="BH264" s="163">
        <f t="shared" si="37"/>
        <v>0</v>
      </c>
      <c r="BI264" s="163">
        <f t="shared" si="38"/>
        <v>0</v>
      </c>
      <c r="BJ264" s="15" t="s">
        <v>85</v>
      </c>
      <c r="BK264" s="163">
        <f t="shared" si="39"/>
        <v>0</v>
      </c>
      <c r="BL264" s="15" t="s">
        <v>274</v>
      </c>
      <c r="BM264" s="162" t="s">
        <v>4867</v>
      </c>
    </row>
    <row r="265" spans="1:65" s="2" customFormat="1" ht="21.75" customHeight="1">
      <c r="A265" s="30"/>
      <c r="B265" s="154"/>
      <c r="C265" s="201" t="s">
        <v>646</v>
      </c>
      <c r="D265" s="201" t="s">
        <v>751</v>
      </c>
      <c r="E265" s="202" t="s">
        <v>4868</v>
      </c>
      <c r="F265" s="203" t="s">
        <v>4869</v>
      </c>
      <c r="G265" s="204" t="s">
        <v>4654</v>
      </c>
      <c r="H265" s="205">
        <v>7</v>
      </c>
      <c r="I265" s="177"/>
      <c r="J265" s="290">
        <f t="shared" si="30"/>
        <v>0</v>
      </c>
      <c r="K265" s="178"/>
      <c r="L265" s="179"/>
      <c r="M265" s="180" t="s">
        <v>1</v>
      </c>
      <c r="N265" s="181" t="s">
        <v>38</v>
      </c>
      <c r="O265" s="59"/>
      <c r="P265" s="160">
        <f t="shared" si="31"/>
        <v>0</v>
      </c>
      <c r="Q265" s="160">
        <v>0</v>
      </c>
      <c r="R265" s="160">
        <f t="shared" si="32"/>
        <v>0</v>
      </c>
      <c r="S265" s="160">
        <v>0</v>
      </c>
      <c r="T265" s="161">
        <f t="shared" si="33"/>
        <v>0</v>
      </c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R265" s="162" t="s">
        <v>337</v>
      </c>
      <c r="AT265" s="162" t="s">
        <v>751</v>
      </c>
      <c r="AU265" s="162" t="s">
        <v>219</v>
      </c>
      <c r="AY265" s="15" t="s">
        <v>208</v>
      </c>
      <c r="BE265" s="163">
        <f t="shared" si="34"/>
        <v>0</v>
      </c>
      <c r="BF265" s="163">
        <f t="shared" si="35"/>
        <v>0</v>
      </c>
      <c r="BG265" s="163">
        <f t="shared" si="36"/>
        <v>0</v>
      </c>
      <c r="BH265" s="163">
        <f t="shared" si="37"/>
        <v>0</v>
      </c>
      <c r="BI265" s="163">
        <f t="shared" si="38"/>
        <v>0</v>
      </c>
      <c r="BJ265" s="15" t="s">
        <v>85</v>
      </c>
      <c r="BK265" s="163">
        <f t="shared" si="39"/>
        <v>0</v>
      </c>
      <c r="BL265" s="15" t="s">
        <v>274</v>
      </c>
      <c r="BM265" s="162" t="s">
        <v>4870</v>
      </c>
    </row>
    <row r="266" spans="1:65" s="2" customFormat="1" ht="21.75" customHeight="1">
      <c r="A266" s="30"/>
      <c r="B266" s="154"/>
      <c r="C266" s="201" t="s">
        <v>650</v>
      </c>
      <c r="D266" s="201" t="s">
        <v>751</v>
      </c>
      <c r="E266" s="202" t="s">
        <v>4871</v>
      </c>
      <c r="F266" s="203" t="s">
        <v>4872</v>
      </c>
      <c r="G266" s="204" t="s">
        <v>4654</v>
      </c>
      <c r="H266" s="205">
        <v>68</v>
      </c>
      <c r="I266" s="177"/>
      <c r="J266" s="290">
        <f t="shared" si="30"/>
        <v>0</v>
      </c>
      <c r="K266" s="178"/>
      <c r="L266" s="179"/>
      <c r="M266" s="180" t="s">
        <v>1</v>
      </c>
      <c r="N266" s="181" t="s">
        <v>38</v>
      </c>
      <c r="O266" s="59"/>
      <c r="P266" s="160">
        <f t="shared" si="31"/>
        <v>0</v>
      </c>
      <c r="Q266" s="160">
        <v>0</v>
      </c>
      <c r="R266" s="160">
        <f t="shared" si="32"/>
        <v>0</v>
      </c>
      <c r="S266" s="160">
        <v>0</v>
      </c>
      <c r="T266" s="161">
        <f t="shared" si="33"/>
        <v>0</v>
      </c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R266" s="162" t="s">
        <v>337</v>
      </c>
      <c r="AT266" s="162" t="s">
        <v>751</v>
      </c>
      <c r="AU266" s="162" t="s">
        <v>219</v>
      </c>
      <c r="AY266" s="15" t="s">
        <v>208</v>
      </c>
      <c r="BE266" s="163">
        <f t="shared" si="34"/>
        <v>0</v>
      </c>
      <c r="BF266" s="163">
        <f t="shared" si="35"/>
        <v>0</v>
      </c>
      <c r="BG266" s="163">
        <f t="shared" si="36"/>
        <v>0</v>
      </c>
      <c r="BH266" s="163">
        <f t="shared" si="37"/>
        <v>0</v>
      </c>
      <c r="BI266" s="163">
        <f t="shared" si="38"/>
        <v>0</v>
      </c>
      <c r="BJ266" s="15" t="s">
        <v>85</v>
      </c>
      <c r="BK266" s="163">
        <f t="shared" si="39"/>
        <v>0</v>
      </c>
      <c r="BL266" s="15" t="s">
        <v>274</v>
      </c>
      <c r="BM266" s="162" t="s">
        <v>4873</v>
      </c>
    </row>
    <row r="267" spans="1:65" s="2" customFormat="1" ht="21.75" customHeight="1">
      <c r="A267" s="30"/>
      <c r="B267" s="154"/>
      <c r="C267" s="201" t="s">
        <v>654</v>
      </c>
      <c r="D267" s="201" t="s">
        <v>751</v>
      </c>
      <c r="E267" s="202" t="s">
        <v>4874</v>
      </c>
      <c r="F267" s="203" t="s">
        <v>4875</v>
      </c>
      <c r="G267" s="204" t="s">
        <v>4654</v>
      </c>
      <c r="H267" s="205">
        <v>20</v>
      </c>
      <c r="I267" s="177"/>
      <c r="J267" s="290">
        <f t="shared" si="30"/>
        <v>0</v>
      </c>
      <c r="K267" s="178"/>
      <c r="L267" s="179"/>
      <c r="M267" s="180" t="s">
        <v>1</v>
      </c>
      <c r="N267" s="181" t="s">
        <v>38</v>
      </c>
      <c r="O267" s="59"/>
      <c r="P267" s="160">
        <f t="shared" si="31"/>
        <v>0</v>
      </c>
      <c r="Q267" s="160">
        <v>0</v>
      </c>
      <c r="R267" s="160">
        <f t="shared" si="32"/>
        <v>0</v>
      </c>
      <c r="S267" s="160">
        <v>0</v>
      </c>
      <c r="T267" s="161">
        <f t="shared" si="33"/>
        <v>0</v>
      </c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R267" s="162" t="s">
        <v>337</v>
      </c>
      <c r="AT267" s="162" t="s">
        <v>751</v>
      </c>
      <c r="AU267" s="162" t="s">
        <v>219</v>
      </c>
      <c r="AY267" s="15" t="s">
        <v>208</v>
      </c>
      <c r="BE267" s="163">
        <f t="shared" si="34"/>
        <v>0</v>
      </c>
      <c r="BF267" s="163">
        <f t="shared" si="35"/>
        <v>0</v>
      </c>
      <c r="BG267" s="163">
        <f t="shared" si="36"/>
        <v>0</v>
      </c>
      <c r="BH267" s="163">
        <f t="shared" si="37"/>
        <v>0</v>
      </c>
      <c r="BI267" s="163">
        <f t="shared" si="38"/>
        <v>0</v>
      </c>
      <c r="BJ267" s="15" t="s">
        <v>85</v>
      </c>
      <c r="BK267" s="163">
        <f t="shared" si="39"/>
        <v>0</v>
      </c>
      <c r="BL267" s="15" t="s">
        <v>274</v>
      </c>
      <c r="BM267" s="162" t="s">
        <v>4876</v>
      </c>
    </row>
    <row r="268" spans="1:65" s="2" customFormat="1" ht="21.75" customHeight="1">
      <c r="A268" s="30"/>
      <c r="B268" s="154"/>
      <c r="C268" s="201" t="s">
        <v>658</v>
      </c>
      <c r="D268" s="201" t="s">
        <v>751</v>
      </c>
      <c r="E268" s="202" t="s">
        <v>4877</v>
      </c>
      <c r="F268" s="203" t="s">
        <v>4878</v>
      </c>
      <c r="G268" s="204" t="s">
        <v>4654</v>
      </c>
      <c r="H268" s="205">
        <v>116</v>
      </c>
      <c r="I268" s="177"/>
      <c r="J268" s="290">
        <f t="shared" si="30"/>
        <v>0</v>
      </c>
      <c r="K268" s="178"/>
      <c r="L268" s="179"/>
      <c r="M268" s="180" t="s">
        <v>1</v>
      </c>
      <c r="N268" s="181" t="s">
        <v>38</v>
      </c>
      <c r="O268" s="59"/>
      <c r="P268" s="160">
        <f t="shared" si="31"/>
        <v>0</v>
      </c>
      <c r="Q268" s="160">
        <v>0</v>
      </c>
      <c r="R268" s="160">
        <f t="shared" si="32"/>
        <v>0</v>
      </c>
      <c r="S268" s="160">
        <v>0</v>
      </c>
      <c r="T268" s="161">
        <f t="shared" si="33"/>
        <v>0</v>
      </c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R268" s="162" t="s">
        <v>337</v>
      </c>
      <c r="AT268" s="162" t="s">
        <v>751</v>
      </c>
      <c r="AU268" s="162" t="s">
        <v>219</v>
      </c>
      <c r="AY268" s="15" t="s">
        <v>208</v>
      </c>
      <c r="BE268" s="163">
        <f t="shared" si="34"/>
        <v>0</v>
      </c>
      <c r="BF268" s="163">
        <f t="shared" si="35"/>
        <v>0</v>
      </c>
      <c r="BG268" s="163">
        <f t="shared" si="36"/>
        <v>0</v>
      </c>
      <c r="BH268" s="163">
        <f t="shared" si="37"/>
        <v>0</v>
      </c>
      <c r="BI268" s="163">
        <f t="shared" si="38"/>
        <v>0</v>
      </c>
      <c r="BJ268" s="15" t="s">
        <v>85</v>
      </c>
      <c r="BK268" s="163">
        <f t="shared" si="39"/>
        <v>0</v>
      </c>
      <c r="BL268" s="15" t="s">
        <v>274</v>
      </c>
      <c r="BM268" s="162" t="s">
        <v>4879</v>
      </c>
    </row>
    <row r="269" spans="1:65" s="2" customFormat="1" ht="24.2" customHeight="1">
      <c r="A269" s="30"/>
      <c r="B269" s="154"/>
      <c r="C269" s="201" t="s">
        <v>662</v>
      </c>
      <c r="D269" s="201" t="s">
        <v>751</v>
      </c>
      <c r="E269" s="202" t="s">
        <v>4880</v>
      </c>
      <c r="F269" s="203" t="s">
        <v>4881</v>
      </c>
      <c r="G269" s="204" t="s">
        <v>4654</v>
      </c>
      <c r="H269" s="205">
        <v>1</v>
      </c>
      <c r="I269" s="177"/>
      <c r="J269" s="290">
        <f t="shared" si="30"/>
        <v>0</v>
      </c>
      <c r="K269" s="178"/>
      <c r="L269" s="179"/>
      <c r="M269" s="180" t="s">
        <v>1</v>
      </c>
      <c r="N269" s="181" t="s">
        <v>38</v>
      </c>
      <c r="O269" s="59"/>
      <c r="P269" s="160">
        <f t="shared" si="31"/>
        <v>0</v>
      </c>
      <c r="Q269" s="160">
        <v>0</v>
      </c>
      <c r="R269" s="160">
        <f t="shared" si="32"/>
        <v>0</v>
      </c>
      <c r="S269" s="160">
        <v>0</v>
      </c>
      <c r="T269" s="161">
        <f t="shared" si="33"/>
        <v>0</v>
      </c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R269" s="162" t="s">
        <v>337</v>
      </c>
      <c r="AT269" s="162" t="s">
        <v>751</v>
      </c>
      <c r="AU269" s="162" t="s">
        <v>219</v>
      </c>
      <c r="AY269" s="15" t="s">
        <v>208</v>
      </c>
      <c r="BE269" s="163">
        <f t="shared" si="34"/>
        <v>0</v>
      </c>
      <c r="BF269" s="163">
        <f t="shared" si="35"/>
        <v>0</v>
      </c>
      <c r="BG269" s="163">
        <f t="shared" si="36"/>
        <v>0</v>
      </c>
      <c r="BH269" s="163">
        <f t="shared" si="37"/>
        <v>0</v>
      </c>
      <c r="BI269" s="163">
        <f t="shared" si="38"/>
        <v>0</v>
      </c>
      <c r="BJ269" s="15" t="s">
        <v>85</v>
      </c>
      <c r="BK269" s="163">
        <f t="shared" si="39"/>
        <v>0</v>
      </c>
      <c r="BL269" s="15" t="s">
        <v>274</v>
      </c>
      <c r="BM269" s="162" t="s">
        <v>4882</v>
      </c>
    </row>
    <row r="270" spans="1:65" s="2" customFormat="1" ht="24.2" customHeight="1">
      <c r="A270" s="30"/>
      <c r="B270" s="154"/>
      <c r="C270" s="201" t="s">
        <v>667</v>
      </c>
      <c r="D270" s="201" t="s">
        <v>751</v>
      </c>
      <c r="E270" s="202" t="s">
        <v>4883</v>
      </c>
      <c r="F270" s="203" t="s">
        <v>4884</v>
      </c>
      <c r="G270" s="204" t="s">
        <v>4654</v>
      </c>
      <c r="H270" s="205">
        <v>12</v>
      </c>
      <c r="I270" s="177"/>
      <c r="J270" s="290">
        <f t="shared" si="30"/>
        <v>0</v>
      </c>
      <c r="K270" s="178"/>
      <c r="L270" s="179"/>
      <c r="M270" s="180" t="s">
        <v>1</v>
      </c>
      <c r="N270" s="181" t="s">
        <v>38</v>
      </c>
      <c r="O270" s="59"/>
      <c r="P270" s="160">
        <f t="shared" si="31"/>
        <v>0</v>
      </c>
      <c r="Q270" s="160">
        <v>0</v>
      </c>
      <c r="R270" s="160">
        <f t="shared" si="32"/>
        <v>0</v>
      </c>
      <c r="S270" s="160">
        <v>0</v>
      </c>
      <c r="T270" s="161">
        <f t="shared" si="33"/>
        <v>0</v>
      </c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R270" s="162" t="s">
        <v>337</v>
      </c>
      <c r="AT270" s="162" t="s">
        <v>751</v>
      </c>
      <c r="AU270" s="162" t="s">
        <v>219</v>
      </c>
      <c r="AY270" s="15" t="s">
        <v>208</v>
      </c>
      <c r="BE270" s="163">
        <f t="shared" si="34"/>
        <v>0</v>
      </c>
      <c r="BF270" s="163">
        <f t="shared" si="35"/>
        <v>0</v>
      </c>
      <c r="BG270" s="163">
        <f t="shared" si="36"/>
        <v>0</v>
      </c>
      <c r="BH270" s="163">
        <f t="shared" si="37"/>
        <v>0</v>
      </c>
      <c r="BI270" s="163">
        <f t="shared" si="38"/>
        <v>0</v>
      </c>
      <c r="BJ270" s="15" t="s">
        <v>85</v>
      </c>
      <c r="BK270" s="163">
        <f t="shared" si="39"/>
        <v>0</v>
      </c>
      <c r="BL270" s="15" t="s">
        <v>274</v>
      </c>
      <c r="BM270" s="162" t="s">
        <v>4885</v>
      </c>
    </row>
    <row r="271" spans="1:65" s="2" customFormat="1" ht="24.2" customHeight="1">
      <c r="A271" s="30"/>
      <c r="B271" s="154"/>
      <c r="C271" s="201" t="s">
        <v>675</v>
      </c>
      <c r="D271" s="201" t="s">
        <v>751</v>
      </c>
      <c r="E271" s="202" t="s">
        <v>4886</v>
      </c>
      <c r="F271" s="203" t="s">
        <v>4887</v>
      </c>
      <c r="G271" s="204" t="s">
        <v>4654</v>
      </c>
      <c r="H271" s="205">
        <v>63</v>
      </c>
      <c r="I271" s="177"/>
      <c r="J271" s="290">
        <f t="shared" si="30"/>
        <v>0</v>
      </c>
      <c r="K271" s="178"/>
      <c r="L271" s="179"/>
      <c r="M271" s="180" t="s">
        <v>1</v>
      </c>
      <c r="N271" s="181" t="s">
        <v>38</v>
      </c>
      <c r="O271" s="59"/>
      <c r="P271" s="160">
        <f t="shared" si="31"/>
        <v>0</v>
      </c>
      <c r="Q271" s="160">
        <v>0</v>
      </c>
      <c r="R271" s="160">
        <f t="shared" si="32"/>
        <v>0</v>
      </c>
      <c r="S271" s="160">
        <v>0</v>
      </c>
      <c r="T271" s="161">
        <f t="shared" si="33"/>
        <v>0</v>
      </c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R271" s="162" t="s">
        <v>337</v>
      </c>
      <c r="AT271" s="162" t="s">
        <v>751</v>
      </c>
      <c r="AU271" s="162" t="s">
        <v>219</v>
      </c>
      <c r="AY271" s="15" t="s">
        <v>208</v>
      </c>
      <c r="BE271" s="163">
        <f t="shared" si="34"/>
        <v>0</v>
      </c>
      <c r="BF271" s="163">
        <f t="shared" si="35"/>
        <v>0</v>
      </c>
      <c r="BG271" s="163">
        <f t="shared" si="36"/>
        <v>0</v>
      </c>
      <c r="BH271" s="163">
        <f t="shared" si="37"/>
        <v>0</v>
      </c>
      <c r="BI271" s="163">
        <f t="shared" si="38"/>
        <v>0</v>
      </c>
      <c r="BJ271" s="15" t="s">
        <v>85</v>
      </c>
      <c r="BK271" s="163">
        <f t="shared" si="39"/>
        <v>0</v>
      </c>
      <c r="BL271" s="15" t="s">
        <v>274</v>
      </c>
      <c r="BM271" s="162" t="s">
        <v>4888</v>
      </c>
    </row>
    <row r="272" spans="1:65" s="2" customFormat="1" ht="24.2" customHeight="1">
      <c r="A272" s="30"/>
      <c r="B272" s="154"/>
      <c r="C272" s="201" t="s">
        <v>681</v>
      </c>
      <c r="D272" s="201" t="s">
        <v>751</v>
      </c>
      <c r="E272" s="202" t="s">
        <v>4889</v>
      </c>
      <c r="F272" s="203" t="s">
        <v>4890</v>
      </c>
      <c r="G272" s="204" t="s">
        <v>4654</v>
      </c>
      <c r="H272" s="205">
        <v>71</v>
      </c>
      <c r="I272" s="177"/>
      <c r="J272" s="290">
        <f t="shared" si="30"/>
        <v>0</v>
      </c>
      <c r="K272" s="178"/>
      <c r="L272" s="179"/>
      <c r="M272" s="180" t="s">
        <v>1</v>
      </c>
      <c r="N272" s="181" t="s">
        <v>38</v>
      </c>
      <c r="O272" s="59"/>
      <c r="P272" s="160">
        <f t="shared" si="31"/>
        <v>0</v>
      </c>
      <c r="Q272" s="160">
        <v>0</v>
      </c>
      <c r="R272" s="160">
        <f t="shared" si="32"/>
        <v>0</v>
      </c>
      <c r="S272" s="160">
        <v>0</v>
      </c>
      <c r="T272" s="161">
        <f t="shared" si="33"/>
        <v>0</v>
      </c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R272" s="162" t="s">
        <v>337</v>
      </c>
      <c r="AT272" s="162" t="s">
        <v>751</v>
      </c>
      <c r="AU272" s="162" t="s">
        <v>219</v>
      </c>
      <c r="AY272" s="15" t="s">
        <v>208</v>
      </c>
      <c r="BE272" s="163">
        <f t="shared" si="34"/>
        <v>0</v>
      </c>
      <c r="BF272" s="163">
        <f t="shared" si="35"/>
        <v>0</v>
      </c>
      <c r="BG272" s="163">
        <f t="shared" si="36"/>
        <v>0</v>
      </c>
      <c r="BH272" s="163">
        <f t="shared" si="37"/>
        <v>0</v>
      </c>
      <c r="BI272" s="163">
        <f t="shared" si="38"/>
        <v>0</v>
      </c>
      <c r="BJ272" s="15" t="s">
        <v>85</v>
      </c>
      <c r="BK272" s="163">
        <f t="shared" si="39"/>
        <v>0</v>
      </c>
      <c r="BL272" s="15" t="s">
        <v>274</v>
      </c>
      <c r="BM272" s="162" t="s">
        <v>4891</v>
      </c>
    </row>
    <row r="273" spans="1:65" s="2" customFormat="1" ht="24.2" customHeight="1">
      <c r="A273" s="30"/>
      <c r="B273" s="154"/>
      <c r="C273" s="201" t="s">
        <v>687</v>
      </c>
      <c r="D273" s="201" t="s">
        <v>751</v>
      </c>
      <c r="E273" s="202" t="s">
        <v>4892</v>
      </c>
      <c r="F273" s="203" t="s">
        <v>4893</v>
      </c>
      <c r="G273" s="204" t="s">
        <v>4654</v>
      </c>
      <c r="H273" s="205">
        <v>15</v>
      </c>
      <c r="I273" s="177"/>
      <c r="J273" s="290">
        <f t="shared" si="30"/>
        <v>0</v>
      </c>
      <c r="K273" s="178"/>
      <c r="L273" s="179"/>
      <c r="M273" s="180" t="s">
        <v>1</v>
      </c>
      <c r="N273" s="181" t="s">
        <v>38</v>
      </c>
      <c r="O273" s="59"/>
      <c r="P273" s="160">
        <f t="shared" si="31"/>
        <v>0</v>
      </c>
      <c r="Q273" s="160">
        <v>0</v>
      </c>
      <c r="R273" s="160">
        <f t="shared" si="32"/>
        <v>0</v>
      </c>
      <c r="S273" s="160">
        <v>0</v>
      </c>
      <c r="T273" s="161">
        <f t="shared" si="33"/>
        <v>0</v>
      </c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R273" s="162" t="s">
        <v>337</v>
      </c>
      <c r="AT273" s="162" t="s">
        <v>751</v>
      </c>
      <c r="AU273" s="162" t="s">
        <v>219</v>
      </c>
      <c r="AY273" s="15" t="s">
        <v>208</v>
      </c>
      <c r="BE273" s="163">
        <f t="shared" si="34"/>
        <v>0</v>
      </c>
      <c r="BF273" s="163">
        <f t="shared" si="35"/>
        <v>0</v>
      </c>
      <c r="BG273" s="163">
        <f t="shared" si="36"/>
        <v>0</v>
      </c>
      <c r="BH273" s="163">
        <f t="shared" si="37"/>
        <v>0</v>
      </c>
      <c r="BI273" s="163">
        <f t="shared" si="38"/>
        <v>0</v>
      </c>
      <c r="BJ273" s="15" t="s">
        <v>85</v>
      </c>
      <c r="BK273" s="163">
        <f t="shared" si="39"/>
        <v>0</v>
      </c>
      <c r="BL273" s="15" t="s">
        <v>274</v>
      </c>
      <c r="BM273" s="162" t="s">
        <v>4894</v>
      </c>
    </row>
    <row r="274" spans="1:65" s="2" customFormat="1" ht="24.2" customHeight="1">
      <c r="A274" s="30"/>
      <c r="B274" s="154"/>
      <c r="C274" s="201" t="s">
        <v>694</v>
      </c>
      <c r="D274" s="201" t="s">
        <v>751</v>
      </c>
      <c r="E274" s="202" t="s">
        <v>4895</v>
      </c>
      <c r="F274" s="203" t="s">
        <v>4896</v>
      </c>
      <c r="G274" s="204" t="s">
        <v>4654</v>
      </c>
      <c r="H274" s="205">
        <v>51</v>
      </c>
      <c r="I274" s="177"/>
      <c r="J274" s="290">
        <f t="shared" si="30"/>
        <v>0</v>
      </c>
      <c r="K274" s="178"/>
      <c r="L274" s="179"/>
      <c r="M274" s="180" t="s">
        <v>1</v>
      </c>
      <c r="N274" s="181" t="s">
        <v>38</v>
      </c>
      <c r="O274" s="59"/>
      <c r="P274" s="160">
        <f t="shared" si="31"/>
        <v>0</v>
      </c>
      <c r="Q274" s="160">
        <v>0</v>
      </c>
      <c r="R274" s="160">
        <f t="shared" si="32"/>
        <v>0</v>
      </c>
      <c r="S274" s="160">
        <v>0</v>
      </c>
      <c r="T274" s="161">
        <f t="shared" si="33"/>
        <v>0</v>
      </c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R274" s="162" t="s">
        <v>337</v>
      </c>
      <c r="AT274" s="162" t="s">
        <v>751</v>
      </c>
      <c r="AU274" s="162" t="s">
        <v>219</v>
      </c>
      <c r="AY274" s="15" t="s">
        <v>208</v>
      </c>
      <c r="BE274" s="163">
        <f t="shared" si="34"/>
        <v>0</v>
      </c>
      <c r="BF274" s="163">
        <f t="shared" si="35"/>
        <v>0</v>
      </c>
      <c r="BG274" s="163">
        <f t="shared" si="36"/>
        <v>0</v>
      </c>
      <c r="BH274" s="163">
        <f t="shared" si="37"/>
        <v>0</v>
      </c>
      <c r="BI274" s="163">
        <f t="shared" si="38"/>
        <v>0</v>
      </c>
      <c r="BJ274" s="15" t="s">
        <v>85</v>
      </c>
      <c r="BK274" s="163">
        <f t="shared" si="39"/>
        <v>0</v>
      </c>
      <c r="BL274" s="15" t="s">
        <v>274</v>
      </c>
      <c r="BM274" s="162" t="s">
        <v>4897</v>
      </c>
    </row>
    <row r="275" spans="1:65" s="2" customFormat="1" ht="49.15" customHeight="1">
      <c r="A275" s="30"/>
      <c r="B275" s="154"/>
      <c r="C275" s="201" t="s">
        <v>700</v>
      </c>
      <c r="D275" s="201" t="s">
        <v>751</v>
      </c>
      <c r="E275" s="202" t="s">
        <v>4898</v>
      </c>
      <c r="F275" s="203" t="s">
        <v>4717</v>
      </c>
      <c r="G275" s="204" t="s">
        <v>4718</v>
      </c>
      <c r="H275" s="205">
        <v>135</v>
      </c>
      <c r="I275" s="177"/>
      <c r="J275" s="290">
        <f t="shared" ref="J275:J279" si="40">ROUND(I275*H275,2)</f>
        <v>0</v>
      </c>
      <c r="K275" s="178"/>
      <c r="L275" s="179"/>
      <c r="M275" s="180" t="s">
        <v>1</v>
      </c>
      <c r="N275" s="181" t="s">
        <v>38</v>
      </c>
      <c r="O275" s="59"/>
      <c r="P275" s="160">
        <f t="shared" ref="P275:P279" si="41">O275*H275</f>
        <v>0</v>
      </c>
      <c r="Q275" s="160">
        <v>0</v>
      </c>
      <c r="R275" s="160">
        <f t="shared" ref="R275:R279" si="42">Q275*H275</f>
        <v>0</v>
      </c>
      <c r="S275" s="160">
        <v>0</v>
      </c>
      <c r="T275" s="161">
        <f t="shared" ref="T275:T279" si="43">S275*H275</f>
        <v>0</v>
      </c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R275" s="162" t="s">
        <v>337</v>
      </c>
      <c r="AT275" s="162" t="s">
        <v>751</v>
      </c>
      <c r="AU275" s="162" t="s">
        <v>219</v>
      </c>
      <c r="AY275" s="15" t="s">
        <v>208</v>
      </c>
      <c r="BE275" s="163">
        <f t="shared" si="34"/>
        <v>0</v>
      </c>
      <c r="BF275" s="163">
        <f t="shared" si="35"/>
        <v>0</v>
      </c>
      <c r="BG275" s="163">
        <f t="shared" si="36"/>
        <v>0</v>
      </c>
      <c r="BH275" s="163">
        <f t="shared" si="37"/>
        <v>0</v>
      </c>
      <c r="BI275" s="163">
        <f t="shared" si="38"/>
        <v>0</v>
      </c>
      <c r="BJ275" s="15" t="s">
        <v>85</v>
      </c>
      <c r="BK275" s="163">
        <f t="shared" si="39"/>
        <v>0</v>
      </c>
      <c r="BL275" s="15" t="s">
        <v>274</v>
      </c>
      <c r="BM275" s="162" t="s">
        <v>4899</v>
      </c>
    </row>
    <row r="276" spans="1:65" s="2" customFormat="1" ht="49.15" customHeight="1">
      <c r="A276" s="30"/>
      <c r="B276" s="154"/>
      <c r="C276" s="201" t="s">
        <v>704</v>
      </c>
      <c r="D276" s="201" t="s">
        <v>751</v>
      </c>
      <c r="E276" s="202" t="s">
        <v>4900</v>
      </c>
      <c r="F276" s="203" t="s">
        <v>4721</v>
      </c>
      <c r="G276" s="204" t="s">
        <v>4718</v>
      </c>
      <c r="H276" s="205">
        <v>21</v>
      </c>
      <c r="I276" s="177"/>
      <c r="J276" s="290">
        <f t="shared" si="40"/>
        <v>0</v>
      </c>
      <c r="K276" s="178"/>
      <c r="L276" s="179"/>
      <c r="M276" s="180" t="s">
        <v>1</v>
      </c>
      <c r="N276" s="181" t="s">
        <v>38</v>
      </c>
      <c r="O276" s="59"/>
      <c r="P276" s="160">
        <f t="shared" si="41"/>
        <v>0</v>
      </c>
      <c r="Q276" s="160">
        <v>0</v>
      </c>
      <c r="R276" s="160">
        <f t="shared" si="42"/>
        <v>0</v>
      </c>
      <c r="S276" s="160">
        <v>0</v>
      </c>
      <c r="T276" s="161">
        <f t="shared" si="43"/>
        <v>0</v>
      </c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R276" s="162" t="s">
        <v>337</v>
      </c>
      <c r="AT276" s="162" t="s">
        <v>751</v>
      </c>
      <c r="AU276" s="162" t="s">
        <v>219</v>
      </c>
      <c r="AY276" s="15" t="s">
        <v>208</v>
      </c>
      <c r="BE276" s="163">
        <f t="shared" si="34"/>
        <v>0</v>
      </c>
      <c r="BF276" s="163">
        <f t="shared" si="35"/>
        <v>0</v>
      </c>
      <c r="BG276" s="163">
        <f t="shared" si="36"/>
        <v>0</v>
      </c>
      <c r="BH276" s="163">
        <f t="shared" si="37"/>
        <v>0</v>
      </c>
      <c r="BI276" s="163">
        <f t="shared" si="38"/>
        <v>0</v>
      </c>
      <c r="BJ276" s="15" t="s">
        <v>85</v>
      </c>
      <c r="BK276" s="163">
        <f t="shared" si="39"/>
        <v>0</v>
      </c>
      <c r="BL276" s="15" t="s">
        <v>274</v>
      </c>
      <c r="BM276" s="162" t="s">
        <v>4901</v>
      </c>
    </row>
    <row r="277" spans="1:65" s="2" customFormat="1" ht="37.9" customHeight="1">
      <c r="A277" s="30"/>
      <c r="B277" s="154"/>
      <c r="C277" s="201" t="s">
        <v>708</v>
      </c>
      <c r="D277" s="201" t="s">
        <v>751</v>
      </c>
      <c r="E277" s="202" t="s">
        <v>4902</v>
      </c>
      <c r="F277" s="203" t="s">
        <v>4903</v>
      </c>
      <c r="G277" s="204" t="s">
        <v>4718</v>
      </c>
      <c r="H277" s="205">
        <v>130</v>
      </c>
      <c r="I277" s="177"/>
      <c r="J277" s="290">
        <f t="shared" si="40"/>
        <v>0</v>
      </c>
      <c r="K277" s="178"/>
      <c r="L277" s="179"/>
      <c r="M277" s="180" t="s">
        <v>1</v>
      </c>
      <c r="N277" s="181" t="s">
        <v>38</v>
      </c>
      <c r="O277" s="59"/>
      <c r="P277" s="160">
        <f t="shared" si="41"/>
        <v>0</v>
      </c>
      <c r="Q277" s="160">
        <v>0</v>
      </c>
      <c r="R277" s="160">
        <f t="shared" si="42"/>
        <v>0</v>
      </c>
      <c r="S277" s="160">
        <v>0</v>
      </c>
      <c r="T277" s="161">
        <f t="shared" si="43"/>
        <v>0</v>
      </c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R277" s="162" t="s">
        <v>337</v>
      </c>
      <c r="AT277" s="162" t="s">
        <v>751</v>
      </c>
      <c r="AU277" s="162" t="s">
        <v>219</v>
      </c>
      <c r="AY277" s="15" t="s">
        <v>208</v>
      </c>
      <c r="BE277" s="163">
        <f t="shared" si="34"/>
        <v>0</v>
      </c>
      <c r="BF277" s="163">
        <f t="shared" si="35"/>
        <v>0</v>
      </c>
      <c r="BG277" s="163">
        <f t="shared" si="36"/>
        <v>0</v>
      </c>
      <c r="BH277" s="163">
        <f t="shared" si="37"/>
        <v>0</v>
      </c>
      <c r="BI277" s="163">
        <f t="shared" si="38"/>
        <v>0</v>
      </c>
      <c r="BJ277" s="15" t="s">
        <v>85</v>
      </c>
      <c r="BK277" s="163">
        <f t="shared" si="39"/>
        <v>0</v>
      </c>
      <c r="BL277" s="15" t="s">
        <v>274</v>
      </c>
      <c r="BM277" s="162" t="s">
        <v>4904</v>
      </c>
    </row>
    <row r="278" spans="1:65" s="2" customFormat="1" ht="33" customHeight="1">
      <c r="A278" s="30"/>
      <c r="B278" s="154"/>
      <c r="C278" s="201" t="s">
        <v>712</v>
      </c>
      <c r="D278" s="201" t="s">
        <v>751</v>
      </c>
      <c r="E278" s="202" t="s">
        <v>4905</v>
      </c>
      <c r="F278" s="203" t="s">
        <v>4906</v>
      </c>
      <c r="G278" s="204" t="s">
        <v>4718</v>
      </c>
      <c r="H278" s="205">
        <v>77</v>
      </c>
      <c r="I278" s="177"/>
      <c r="J278" s="290">
        <f t="shared" si="40"/>
        <v>0</v>
      </c>
      <c r="K278" s="178"/>
      <c r="L278" s="179"/>
      <c r="M278" s="180" t="s">
        <v>1</v>
      </c>
      <c r="N278" s="181" t="s">
        <v>38</v>
      </c>
      <c r="O278" s="59"/>
      <c r="P278" s="160">
        <f t="shared" si="41"/>
        <v>0</v>
      </c>
      <c r="Q278" s="160">
        <v>0</v>
      </c>
      <c r="R278" s="160">
        <f t="shared" si="42"/>
        <v>0</v>
      </c>
      <c r="S278" s="160">
        <v>0</v>
      </c>
      <c r="T278" s="161">
        <f t="shared" si="43"/>
        <v>0</v>
      </c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R278" s="162" t="s">
        <v>337</v>
      </c>
      <c r="AT278" s="162" t="s">
        <v>751</v>
      </c>
      <c r="AU278" s="162" t="s">
        <v>219</v>
      </c>
      <c r="AY278" s="15" t="s">
        <v>208</v>
      </c>
      <c r="BE278" s="163">
        <f t="shared" si="34"/>
        <v>0</v>
      </c>
      <c r="BF278" s="163">
        <f t="shared" si="35"/>
        <v>0</v>
      </c>
      <c r="BG278" s="163">
        <f t="shared" si="36"/>
        <v>0</v>
      </c>
      <c r="BH278" s="163">
        <f t="shared" si="37"/>
        <v>0</v>
      </c>
      <c r="BI278" s="163">
        <f t="shared" si="38"/>
        <v>0</v>
      </c>
      <c r="BJ278" s="15" t="s">
        <v>85</v>
      </c>
      <c r="BK278" s="163">
        <f t="shared" si="39"/>
        <v>0</v>
      </c>
      <c r="BL278" s="15" t="s">
        <v>274</v>
      </c>
      <c r="BM278" s="162" t="s">
        <v>4907</v>
      </c>
    </row>
    <row r="279" spans="1:65" s="2" customFormat="1" ht="66.75" customHeight="1">
      <c r="A279" s="30"/>
      <c r="B279" s="154"/>
      <c r="C279" s="195" t="s">
        <v>718</v>
      </c>
      <c r="D279" s="195" t="s">
        <v>210</v>
      </c>
      <c r="E279" s="196" t="s">
        <v>4908</v>
      </c>
      <c r="F279" s="200" t="s">
        <v>4909</v>
      </c>
      <c r="G279" s="198" t="s">
        <v>4725</v>
      </c>
      <c r="H279" s="199">
        <v>1</v>
      </c>
      <c r="I279" s="155"/>
      <c r="J279" s="287">
        <f t="shared" si="40"/>
        <v>0</v>
      </c>
      <c r="K279" s="157"/>
      <c r="L279" s="31"/>
      <c r="M279" s="158" t="s">
        <v>1</v>
      </c>
      <c r="N279" s="159" t="s">
        <v>38</v>
      </c>
      <c r="O279" s="59"/>
      <c r="P279" s="160">
        <f t="shared" si="41"/>
        <v>0</v>
      </c>
      <c r="Q279" s="160">
        <v>0</v>
      </c>
      <c r="R279" s="160">
        <f t="shared" si="42"/>
        <v>0</v>
      </c>
      <c r="S279" s="160">
        <v>0</v>
      </c>
      <c r="T279" s="161">
        <f t="shared" si="43"/>
        <v>0</v>
      </c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R279" s="162" t="s">
        <v>274</v>
      </c>
      <c r="AT279" s="162" t="s">
        <v>210</v>
      </c>
      <c r="AU279" s="162" t="s">
        <v>219</v>
      </c>
      <c r="AY279" s="15" t="s">
        <v>208</v>
      </c>
      <c r="BE279" s="163">
        <f t="shared" si="34"/>
        <v>0</v>
      </c>
      <c r="BF279" s="163">
        <f t="shared" si="35"/>
        <v>0</v>
      </c>
      <c r="BG279" s="163">
        <f t="shared" si="36"/>
        <v>0</v>
      </c>
      <c r="BH279" s="163">
        <f t="shared" si="37"/>
        <v>0</v>
      </c>
      <c r="BI279" s="163">
        <f t="shared" si="38"/>
        <v>0</v>
      </c>
      <c r="BJ279" s="15" t="s">
        <v>85</v>
      </c>
      <c r="BK279" s="163">
        <f t="shared" si="39"/>
        <v>0</v>
      </c>
      <c r="BL279" s="15" t="s">
        <v>274</v>
      </c>
      <c r="BM279" s="162" t="s">
        <v>4910</v>
      </c>
    </row>
    <row r="280" spans="1:65" s="12" customFormat="1" ht="20.85" customHeight="1">
      <c r="B280" s="142"/>
      <c r="C280" s="206"/>
      <c r="D280" s="207" t="s">
        <v>71</v>
      </c>
      <c r="E280" s="208" t="s">
        <v>4911</v>
      </c>
      <c r="F280" s="208" t="s">
        <v>4912</v>
      </c>
      <c r="G280" s="206"/>
      <c r="H280" s="206"/>
      <c r="I280" s="145"/>
      <c r="J280" s="286">
        <f>BK280</f>
        <v>0</v>
      </c>
      <c r="L280" s="142"/>
      <c r="M280" s="146"/>
      <c r="N280" s="147"/>
      <c r="O280" s="147"/>
      <c r="P280" s="148">
        <f>SUM(P281:P327)</f>
        <v>0</v>
      </c>
      <c r="Q280" s="147"/>
      <c r="R280" s="148">
        <f>SUM(R281:R327)</f>
        <v>0</v>
      </c>
      <c r="S280" s="147"/>
      <c r="T280" s="149">
        <f>SUM(T281:T327)</f>
        <v>0</v>
      </c>
      <c r="AR280" s="143" t="s">
        <v>85</v>
      </c>
      <c r="AT280" s="150" t="s">
        <v>71</v>
      </c>
      <c r="AU280" s="150" t="s">
        <v>85</v>
      </c>
      <c r="AY280" s="143" t="s">
        <v>208</v>
      </c>
      <c r="BK280" s="151">
        <f>SUM(BK281:BK327)</f>
        <v>0</v>
      </c>
    </row>
    <row r="281" spans="1:65" s="2" customFormat="1" ht="62.65" customHeight="1">
      <c r="A281" s="30"/>
      <c r="B281" s="154"/>
      <c r="C281" s="201" t="s">
        <v>722</v>
      </c>
      <c r="D281" s="201" t="s">
        <v>751</v>
      </c>
      <c r="E281" s="202" t="s">
        <v>4913</v>
      </c>
      <c r="F281" s="203" t="s">
        <v>4914</v>
      </c>
      <c r="G281" s="204" t="s">
        <v>404</v>
      </c>
      <c r="H281" s="205">
        <v>1</v>
      </c>
      <c r="I281" s="177"/>
      <c r="J281" s="290">
        <f t="shared" ref="J281:J327" si="44">ROUND(I281*H281,2)</f>
        <v>0</v>
      </c>
      <c r="K281" s="178"/>
      <c r="L281" s="179"/>
      <c r="M281" s="180" t="s">
        <v>1</v>
      </c>
      <c r="N281" s="181" t="s">
        <v>38</v>
      </c>
      <c r="O281" s="59"/>
      <c r="P281" s="160">
        <f t="shared" ref="P281:P327" si="45">O281*H281</f>
        <v>0</v>
      </c>
      <c r="Q281" s="160">
        <v>0</v>
      </c>
      <c r="R281" s="160">
        <f t="shared" ref="R281:R327" si="46">Q281*H281</f>
        <v>0</v>
      </c>
      <c r="S281" s="160">
        <v>0</v>
      </c>
      <c r="T281" s="161">
        <f t="shared" ref="T281:T327" si="47">S281*H281</f>
        <v>0</v>
      </c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R281" s="162" t="s">
        <v>337</v>
      </c>
      <c r="AT281" s="162" t="s">
        <v>751</v>
      </c>
      <c r="AU281" s="162" t="s">
        <v>219</v>
      </c>
      <c r="AY281" s="15" t="s">
        <v>208</v>
      </c>
      <c r="BE281" s="163">
        <f t="shared" ref="BE281:BE327" si="48">IF(N281="základná",J281,0)</f>
        <v>0</v>
      </c>
      <c r="BF281" s="163">
        <f t="shared" ref="BF281:BF327" si="49">IF(N281="znížená",J281,0)</f>
        <v>0</v>
      </c>
      <c r="BG281" s="163">
        <f t="shared" ref="BG281:BG327" si="50">IF(N281="zákl. prenesená",J281,0)</f>
        <v>0</v>
      </c>
      <c r="BH281" s="163">
        <f t="shared" ref="BH281:BH327" si="51">IF(N281="zníž. prenesená",J281,0)</f>
        <v>0</v>
      </c>
      <c r="BI281" s="163">
        <f t="shared" ref="BI281:BI327" si="52">IF(N281="nulová",J281,0)</f>
        <v>0</v>
      </c>
      <c r="BJ281" s="15" t="s">
        <v>85</v>
      </c>
      <c r="BK281" s="163">
        <f t="shared" ref="BK281:BK327" si="53">ROUND(I281*H281,2)</f>
        <v>0</v>
      </c>
      <c r="BL281" s="15" t="s">
        <v>274</v>
      </c>
      <c r="BM281" s="162" t="s">
        <v>4915</v>
      </c>
    </row>
    <row r="282" spans="1:65" s="2" customFormat="1" ht="24.2" customHeight="1">
      <c r="A282" s="30"/>
      <c r="B282" s="154"/>
      <c r="C282" s="201" t="s">
        <v>726</v>
      </c>
      <c r="D282" s="201" t="s">
        <v>751</v>
      </c>
      <c r="E282" s="202" t="s">
        <v>4916</v>
      </c>
      <c r="F282" s="203" t="s">
        <v>4917</v>
      </c>
      <c r="G282" s="204" t="s">
        <v>404</v>
      </c>
      <c r="H282" s="205">
        <v>4</v>
      </c>
      <c r="I282" s="177"/>
      <c r="J282" s="290">
        <f t="shared" si="44"/>
        <v>0</v>
      </c>
      <c r="K282" s="178"/>
      <c r="L282" s="179"/>
      <c r="M282" s="180" t="s">
        <v>1</v>
      </c>
      <c r="N282" s="181" t="s">
        <v>38</v>
      </c>
      <c r="O282" s="59"/>
      <c r="P282" s="160">
        <f t="shared" si="45"/>
        <v>0</v>
      </c>
      <c r="Q282" s="160">
        <v>0</v>
      </c>
      <c r="R282" s="160">
        <f t="shared" si="46"/>
        <v>0</v>
      </c>
      <c r="S282" s="160">
        <v>0</v>
      </c>
      <c r="T282" s="161">
        <f t="shared" si="47"/>
        <v>0</v>
      </c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R282" s="162" t="s">
        <v>337</v>
      </c>
      <c r="AT282" s="162" t="s">
        <v>751</v>
      </c>
      <c r="AU282" s="162" t="s">
        <v>219</v>
      </c>
      <c r="AY282" s="15" t="s">
        <v>208</v>
      </c>
      <c r="BE282" s="163">
        <f t="shared" si="48"/>
        <v>0</v>
      </c>
      <c r="BF282" s="163">
        <f t="shared" si="49"/>
        <v>0</v>
      </c>
      <c r="BG282" s="163">
        <f t="shared" si="50"/>
        <v>0</v>
      </c>
      <c r="BH282" s="163">
        <f t="shared" si="51"/>
        <v>0</v>
      </c>
      <c r="BI282" s="163">
        <f t="shared" si="52"/>
        <v>0</v>
      </c>
      <c r="BJ282" s="15" t="s">
        <v>85</v>
      </c>
      <c r="BK282" s="163">
        <f t="shared" si="53"/>
        <v>0</v>
      </c>
      <c r="BL282" s="15" t="s">
        <v>274</v>
      </c>
      <c r="BM282" s="162" t="s">
        <v>4918</v>
      </c>
    </row>
    <row r="283" spans="1:65" s="2" customFormat="1" ht="24.2" customHeight="1">
      <c r="A283" s="30"/>
      <c r="B283" s="154"/>
      <c r="C283" s="201" t="s">
        <v>732</v>
      </c>
      <c r="D283" s="201" t="s">
        <v>751</v>
      </c>
      <c r="E283" s="202" t="s">
        <v>4919</v>
      </c>
      <c r="F283" s="203" t="s">
        <v>4828</v>
      </c>
      <c r="G283" s="204" t="s">
        <v>404</v>
      </c>
      <c r="H283" s="205">
        <v>1</v>
      </c>
      <c r="I283" s="177"/>
      <c r="J283" s="290">
        <f t="shared" si="44"/>
        <v>0</v>
      </c>
      <c r="K283" s="178"/>
      <c r="L283" s="179"/>
      <c r="M283" s="180" t="s">
        <v>1</v>
      </c>
      <c r="N283" s="181" t="s">
        <v>38</v>
      </c>
      <c r="O283" s="59"/>
      <c r="P283" s="160">
        <f t="shared" si="45"/>
        <v>0</v>
      </c>
      <c r="Q283" s="160">
        <v>0</v>
      </c>
      <c r="R283" s="160">
        <f t="shared" si="46"/>
        <v>0</v>
      </c>
      <c r="S283" s="160">
        <v>0</v>
      </c>
      <c r="T283" s="161">
        <f t="shared" si="47"/>
        <v>0</v>
      </c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R283" s="162" t="s">
        <v>337</v>
      </c>
      <c r="AT283" s="162" t="s">
        <v>751</v>
      </c>
      <c r="AU283" s="162" t="s">
        <v>219</v>
      </c>
      <c r="AY283" s="15" t="s">
        <v>208</v>
      </c>
      <c r="BE283" s="163">
        <f t="shared" si="48"/>
        <v>0</v>
      </c>
      <c r="BF283" s="163">
        <f t="shared" si="49"/>
        <v>0</v>
      </c>
      <c r="BG283" s="163">
        <f t="shared" si="50"/>
        <v>0</v>
      </c>
      <c r="BH283" s="163">
        <f t="shared" si="51"/>
        <v>0</v>
      </c>
      <c r="BI283" s="163">
        <f t="shared" si="52"/>
        <v>0</v>
      </c>
      <c r="BJ283" s="15" t="s">
        <v>85</v>
      </c>
      <c r="BK283" s="163">
        <f t="shared" si="53"/>
        <v>0</v>
      </c>
      <c r="BL283" s="15" t="s">
        <v>274</v>
      </c>
      <c r="BM283" s="162" t="s">
        <v>4920</v>
      </c>
    </row>
    <row r="284" spans="1:65" s="2" customFormat="1" ht="44.25" customHeight="1">
      <c r="A284" s="30"/>
      <c r="B284" s="154"/>
      <c r="C284" s="201" t="s">
        <v>736</v>
      </c>
      <c r="D284" s="201" t="s">
        <v>751</v>
      </c>
      <c r="E284" s="202" t="s">
        <v>4921</v>
      </c>
      <c r="F284" s="203" t="s">
        <v>4922</v>
      </c>
      <c r="G284" s="204" t="s">
        <v>404</v>
      </c>
      <c r="H284" s="205">
        <v>4</v>
      </c>
      <c r="I284" s="177"/>
      <c r="J284" s="290">
        <f t="shared" si="44"/>
        <v>0</v>
      </c>
      <c r="K284" s="178"/>
      <c r="L284" s="179"/>
      <c r="M284" s="180" t="s">
        <v>1</v>
      </c>
      <c r="N284" s="181" t="s">
        <v>38</v>
      </c>
      <c r="O284" s="59"/>
      <c r="P284" s="160">
        <f t="shared" si="45"/>
        <v>0</v>
      </c>
      <c r="Q284" s="160">
        <v>0</v>
      </c>
      <c r="R284" s="160">
        <f t="shared" si="46"/>
        <v>0</v>
      </c>
      <c r="S284" s="160">
        <v>0</v>
      </c>
      <c r="T284" s="161">
        <f t="shared" si="47"/>
        <v>0</v>
      </c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R284" s="162" t="s">
        <v>337</v>
      </c>
      <c r="AT284" s="162" t="s">
        <v>751</v>
      </c>
      <c r="AU284" s="162" t="s">
        <v>219</v>
      </c>
      <c r="AY284" s="15" t="s">
        <v>208</v>
      </c>
      <c r="BE284" s="163">
        <f t="shared" si="48"/>
        <v>0</v>
      </c>
      <c r="BF284" s="163">
        <f t="shared" si="49"/>
        <v>0</v>
      </c>
      <c r="BG284" s="163">
        <f t="shared" si="50"/>
        <v>0</v>
      </c>
      <c r="BH284" s="163">
        <f t="shared" si="51"/>
        <v>0</v>
      </c>
      <c r="BI284" s="163">
        <f t="shared" si="52"/>
        <v>0</v>
      </c>
      <c r="BJ284" s="15" t="s">
        <v>85</v>
      </c>
      <c r="BK284" s="163">
        <f t="shared" si="53"/>
        <v>0</v>
      </c>
      <c r="BL284" s="15" t="s">
        <v>274</v>
      </c>
      <c r="BM284" s="162" t="s">
        <v>4923</v>
      </c>
    </row>
    <row r="285" spans="1:65" s="2" customFormat="1" ht="24.2" customHeight="1">
      <c r="A285" s="30"/>
      <c r="B285" s="154"/>
      <c r="C285" s="201" t="s">
        <v>741</v>
      </c>
      <c r="D285" s="201" t="s">
        <v>751</v>
      </c>
      <c r="E285" s="202" t="s">
        <v>4745</v>
      </c>
      <c r="F285" s="203" t="s">
        <v>4578</v>
      </c>
      <c r="G285" s="204" t="s">
        <v>404</v>
      </c>
      <c r="H285" s="205">
        <v>5</v>
      </c>
      <c r="I285" s="177"/>
      <c r="J285" s="290">
        <f t="shared" si="44"/>
        <v>0</v>
      </c>
      <c r="K285" s="178"/>
      <c r="L285" s="179"/>
      <c r="M285" s="180" t="s">
        <v>1</v>
      </c>
      <c r="N285" s="181" t="s">
        <v>38</v>
      </c>
      <c r="O285" s="59"/>
      <c r="P285" s="160">
        <f t="shared" si="45"/>
        <v>0</v>
      </c>
      <c r="Q285" s="160">
        <v>0</v>
      </c>
      <c r="R285" s="160">
        <f t="shared" si="46"/>
        <v>0</v>
      </c>
      <c r="S285" s="160">
        <v>0</v>
      </c>
      <c r="T285" s="161">
        <f t="shared" si="47"/>
        <v>0</v>
      </c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R285" s="162" t="s">
        <v>337</v>
      </c>
      <c r="AT285" s="162" t="s">
        <v>751</v>
      </c>
      <c r="AU285" s="162" t="s">
        <v>219</v>
      </c>
      <c r="AY285" s="15" t="s">
        <v>208</v>
      </c>
      <c r="BE285" s="163">
        <f t="shared" si="48"/>
        <v>0</v>
      </c>
      <c r="BF285" s="163">
        <f t="shared" si="49"/>
        <v>0</v>
      </c>
      <c r="BG285" s="163">
        <f t="shared" si="50"/>
        <v>0</v>
      </c>
      <c r="BH285" s="163">
        <f t="shared" si="51"/>
        <v>0</v>
      </c>
      <c r="BI285" s="163">
        <f t="shared" si="52"/>
        <v>0</v>
      </c>
      <c r="BJ285" s="15" t="s">
        <v>85</v>
      </c>
      <c r="BK285" s="163">
        <f t="shared" si="53"/>
        <v>0</v>
      </c>
      <c r="BL285" s="15" t="s">
        <v>274</v>
      </c>
      <c r="BM285" s="162" t="s">
        <v>4924</v>
      </c>
    </row>
    <row r="286" spans="1:65" s="2" customFormat="1" ht="49.15" customHeight="1">
      <c r="A286" s="30"/>
      <c r="B286" s="154"/>
      <c r="C286" s="201" t="s">
        <v>747</v>
      </c>
      <c r="D286" s="201" t="s">
        <v>751</v>
      </c>
      <c r="E286" s="202" t="s">
        <v>4925</v>
      </c>
      <c r="F286" s="203" t="s">
        <v>4926</v>
      </c>
      <c r="G286" s="204" t="s">
        <v>404</v>
      </c>
      <c r="H286" s="205">
        <v>6</v>
      </c>
      <c r="I286" s="177"/>
      <c r="J286" s="290">
        <f t="shared" si="44"/>
        <v>0</v>
      </c>
      <c r="K286" s="178"/>
      <c r="L286" s="179"/>
      <c r="M286" s="180" t="s">
        <v>1</v>
      </c>
      <c r="N286" s="181" t="s">
        <v>38</v>
      </c>
      <c r="O286" s="59"/>
      <c r="P286" s="160">
        <f t="shared" si="45"/>
        <v>0</v>
      </c>
      <c r="Q286" s="160">
        <v>0</v>
      </c>
      <c r="R286" s="160">
        <f t="shared" si="46"/>
        <v>0</v>
      </c>
      <c r="S286" s="160">
        <v>0</v>
      </c>
      <c r="T286" s="161">
        <f t="shared" si="47"/>
        <v>0</v>
      </c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R286" s="162" t="s">
        <v>337</v>
      </c>
      <c r="AT286" s="162" t="s">
        <v>751</v>
      </c>
      <c r="AU286" s="162" t="s">
        <v>219</v>
      </c>
      <c r="AY286" s="15" t="s">
        <v>208</v>
      </c>
      <c r="BE286" s="163">
        <f t="shared" si="48"/>
        <v>0</v>
      </c>
      <c r="BF286" s="163">
        <f t="shared" si="49"/>
        <v>0</v>
      </c>
      <c r="BG286" s="163">
        <f t="shared" si="50"/>
        <v>0</v>
      </c>
      <c r="BH286" s="163">
        <f t="shared" si="51"/>
        <v>0</v>
      </c>
      <c r="BI286" s="163">
        <f t="shared" si="52"/>
        <v>0</v>
      </c>
      <c r="BJ286" s="15" t="s">
        <v>85</v>
      </c>
      <c r="BK286" s="163">
        <f t="shared" si="53"/>
        <v>0</v>
      </c>
      <c r="BL286" s="15" t="s">
        <v>274</v>
      </c>
      <c r="BM286" s="162" t="s">
        <v>4927</v>
      </c>
    </row>
    <row r="287" spans="1:65" s="2" customFormat="1" ht="37.9" customHeight="1">
      <c r="A287" s="30"/>
      <c r="B287" s="154"/>
      <c r="C287" s="201" t="s">
        <v>755</v>
      </c>
      <c r="D287" s="201" t="s">
        <v>751</v>
      </c>
      <c r="E287" s="202" t="s">
        <v>4928</v>
      </c>
      <c r="F287" s="203" t="s">
        <v>4929</v>
      </c>
      <c r="G287" s="204" t="s">
        <v>404</v>
      </c>
      <c r="H287" s="205">
        <v>6</v>
      </c>
      <c r="I287" s="177"/>
      <c r="J287" s="290">
        <f t="shared" si="44"/>
        <v>0</v>
      </c>
      <c r="K287" s="178"/>
      <c r="L287" s="179"/>
      <c r="M287" s="180" t="s">
        <v>1</v>
      </c>
      <c r="N287" s="181" t="s">
        <v>38</v>
      </c>
      <c r="O287" s="59"/>
      <c r="P287" s="160">
        <f t="shared" si="45"/>
        <v>0</v>
      </c>
      <c r="Q287" s="160">
        <v>0</v>
      </c>
      <c r="R287" s="160">
        <f t="shared" si="46"/>
        <v>0</v>
      </c>
      <c r="S287" s="160">
        <v>0</v>
      </c>
      <c r="T287" s="161">
        <f t="shared" si="47"/>
        <v>0</v>
      </c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R287" s="162" t="s">
        <v>337</v>
      </c>
      <c r="AT287" s="162" t="s">
        <v>751</v>
      </c>
      <c r="AU287" s="162" t="s">
        <v>219</v>
      </c>
      <c r="AY287" s="15" t="s">
        <v>208</v>
      </c>
      <c r="BE287" s="163">
        <f t="shared" si="48"/>
        <v>0</v>
      </c>
      <c r="BF287" s="163">
        <f t="shared" si="49"/>
        <v>0</v>
      </c>
      <c r="BG287" s="163">
        <f t="shared" si="50"/>
        <v>0</v>
      </c>
      <c r="BH287" s="163">
        <f t="shared" si="51"/>
        <v>0</v>
      </c>
      <c r="BI287" s="163">
        <f t="shared" si="52"/>
        <v>0</v>
      </c>
      <c r="BJ287" s="15" t="s">
        <v>85</v>
      </c>
      <c r="BK287" s="163">
        <f t="shared" si="53"/>
        <v>0</v>
      </c>
      <c r="BL287" s="15" t="s">
        <v>274</v>
      </c>
      <c r="BM287" s="162" t="s">
        <v>4930</v>
      </c>
    </row>
    <row r="288" spans="1:65" s="2" customFormat="1" ht="16.5" customHeight="1">
      <c r="A288" s="30"/>
      <c r="B288" s="154"/>
      <c r="C288" s="201" t="s">
        <v>759</v>
      </c>
      <c r="D288" s="201" t="s">
        <v>751</v>
      </c>
      <c r="E288" s="202" t="s">
        <v>4931</v>
      </c>
      <c r="F288" s="203" t="s">
        <v>4932</v>
      </c>
      <c r="G288" s="204" t="s">
        <v>404</v>
      </c>
      <c r="H288" s="205">
        <v>2</v>
      </c>
      <c r="I288" s="177"/>
      <c r="J288" s="290">
        <f t="shared" si="44"/>
        <v>0</v>
      </c>
      <c r="K288" s="178"/>
      <c r="L288" s="179"/>
      <c r="M288" s="180" t="s">
        <v>1</v>
      </c>
      <c r="N288" s="181" t="s">
        <v>38</v>
      </c>
      <c r="O288" s="59"/>
      <c r="P288" s="160">
        <f t="shared" si="45"/>
        <v>0</v>
      </c>
      <c r="Q288" s="160">
        <v>0</v>
      </c>
      <c r="R288" s="160">
        <f t="shared" si="46"/>
        <v>0</v>
      </c>
      <c r="S288" s="160">
        <v>0</v>
      </c>
      <c r="T288" s="161">
        <f t="shared" si="47"/>
        <v>0</v>
      </c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R288" s="162" t="s">
        <v>337</v>
      </c>
      <c r="AT288" s="162" t="s">
        <v>751</v>
      </c>
      <c r="AU288" s="162" t="s">
        <v>219</v>
      </c>
      <c r="AY288" s="15" t="s">
        <v>208</v>
      </c>
      <c r="BE288" s="163">
        <f t="shared" si="48"/>
        <v>0</v>
      </c>
      <c r="BF288" s="163">
        <f t="shared" si="49"/>
        <v>0</v>
      </c>
      <c r="BG288" s="163">
        <f t="shared" si="50"/>
        <v>0</v>
      </c>
      <c r="BH288" s="163">
        <f t="shared" si="51"/>
        <v>0</v>
      </c>
      <c r="BI288" s="163">
        <f t="shared" si="52"/>
        <v>0</v>
      </c>
      <c r="BJ288" s="15" t="s">
        <v>85</v>
      </c>
      <c r="BK288" s="163">
        <f t="shared" si="53"/>
        <v>0</v>
      </c>
      <c r="BL288" s="15" t="s">
        <v>274</v>
      </c>
      <c r="BM288" s="162" t="s">
        <v>4933</v>
      </c>
    </row>
    <row r="289" spans="1:65" s="2" customFormat="1" ht="16.5" customHeight="1">
      <c r="A289" s="30"/>
      <c r="B289" s="154"/>
      <c r="C289" s="201" t="s">
        <v>763</v>
      </c>
      <c r="D289" s="201" t="s">
        <v>751</v>
      </c>
      <c r="E289" s="202" t="s">
        <v>4934</v>
      </c>
      <c r="F289" s="203" t="s">
        <v>4935</v>
      </c>
      <c r="G289" s="204" t="s">
        <v>404</v>
      </c>
      <c r="H289" s="205">
        <v>1</v>
      </c>
      <c r="I289" s="177"/>
      <c r="J289" s="290">
        <f t="shared" si="44"/>
        <v>0</v>
      </c>
      <c r="K289" s="178"/>
      <c r="L289" s="179"/>
      <c r="M289" s="180" t="s">
        <v>1</v>
      </c>
      <c r="N289" s="181" t="s">
        <v>38</v>
      </c>
      <c r="O289" s="59"/>
      <c r="P289" s="160">
        <f t="shared" si="45"/>
        <v>0</v>
      </c>
      <c r="Q289" s="160">
        <v>0</v>
      </c>
      <c r="R289" s="160">
        <f t="shared" si="46"/>
        <v>0</v>
      </c>
      <c r="S289" s="160">
        <v>0</v>
      </c>
      <c r="T289" s="161">
        <f t="shared" si="47"/>
        <v>0</v>
      </c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R289" s="162" t="s">
        <v>337</v>
      </c>
      <c r="AT289" s="162" t="s">
        <v>751</v>
      </c>
      <c r="AU289" s="162" t="s">
        <v>219</v>
      </c>
      <c r="AY289" s="15" t="s">
        <v>208</v>
      </c>
      <c r="BE289" s="163">
        <f t="shared" si="48"/>
        <v>0</v>
      </c>
      <c r="BF289" s="163">
        <f t="shared" si="49"/>
        <v>0</v>
      </c>
      <c r="BG289" s="163">
        <f t="shared" si="50"/>
        <v>0</v>
      </c>
      <c r="BH289" s="163">
        <f t="shared" si="51"/>
        <v>0</v>
      </c>
      <c r="BI289" s="163">
        <f t="shared" si="52"/>
        <v>0</v>
      </c>
      <c r="BJ289" s="15" t="s">
        <v>85</v>
      </c>
      <c r="BK289" s="163">
        <f t="shared" si="53"/>
        <v>0</v>
      </c>
      <c r="BL289" s="15" t="s">
        <v>274</v>
      </c>
      <c r="BM289" s="162" t="s">
        <v>4936</v>
      </c>
    </row>
    <row r="290" spans="1:65" s="2" customFormat="1" ht="16.5" customHeight="1">
      <c r="A290" s="30"/>
      <c r="B290" s="154"/>
      <c r="C290" s="201" t="s">
        <v>767</v>
      </c>
      <c r="D290" s="201" t="s">
        <v>751</v>
      </c>
      <c r="E290" s="202" t="s">
        <v>4937</v>
      </c>
      <c r="F290" s="203" t="s">
        <v>4938</v>
      </c>
      <c r="G290" s="204" t="s">
        <v>404</v>
      </c>
      <c r="H290" s="205">
        <v>1</v>
      </c>
      <c r="I290" s="177"/>
      <c r="J290" s="290">
        <f t="shared" si="44"/>
        <v>0</v>
      </c>
      <c r="K290" s="178"/>
      <c r="L290" s="179"/>
      <c r="M290" s="180" t="s">
        <v>1</v>
      </c>
      <c r="N290" s="181" t="s">
        <v>38</v>
      </c>
      <c r="O290" s="59"/>
      <c r="P290" s="160">
        <f t="shared" si="45"/>
        <v>0</v>
      </c>
      <c r="Q290" s="160">
        <v>0</v>
      </c>
      <c r="R290" s="160">
        <f t="shared" si="46"/>
        <v>0</v>
      </c>
      <c r="S290" s="160">
        <v>0</v>
      </c>
      <c r="T290" s="161">
        <f t="shared" si="47"/>
        <v>0</v>
      </c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R290" s="162" t="s">
        <v>337</v>
      </c>
      <c r="AT290" s="162" t="s">
        <v>751</v>
      </c>
      <c r="AU290" s="162" t="s">
        <v>219</v>
      </c>
      <c r="AY290" s="15" t="s">
        <v>208</v>
      </c>
      <c r="BE290" s="163">
        <f t="shared" si="48"/>
        <v>0</v>
      </c>
      <c r="BF290" s="163">
        <f t="shared" si="49"/>
        <v>0</v>
      </c>
      <c r="BG290" s="163">
        <f t="shared" si="50"/>
        <v>0</v>
      </c>
      <c r="BH290" s="163">
        <f t="shared" si="51"/>
        <v>0</v>
      </c>
      <c r="BI290" s="163">
        <f t="shared" si="52"/>
        <v>0</v>
      </c>
      <c r="BJ290" s="15" t="s">
        <v>85</v>
      </c>
      <c r="BK290" s="163">
        <f t="shared" si="53"/>
        <v>0</v>
      </c>
      <c r="BL290" s="15" t="s">
        <v>274</v>
      </c>
      <c r="BM290" s="162" t="s">
        <v>4939</v>
      </c>
    </row>
    <row r="291" spans="1:65" s="2" customFormat="1" ht="24.2" customHeight="1">
      <c r="A291" s="30"/>
      <c r="B291" s="154"/>
      <c r="C291" s="201" t="s">
        <v>1419</v>
      </c>
      <c r="D291" s="201" t="s">
        <v>751</v>
      </c>
      <c r="E291" s="202" t="s">
        <v>4940</v>
      </c>
      <c r="F291" s="203" t="s">
        <v>4941</v>
      </c>
      <c r="G291" s="204" t="s">
        <v>404</v>
      </c>
      <c r="H291" s="205">
        <v>6</v>
      </c>
      <c r="I291" s="177"/>
      <c r="J291" s="290">
        <f t="shared" si="44"/>
        <v>0</v>
      </c>
      <c r="K291" s="178"/>
      <c r="L291" s="179"/>
      <c r="M291" s="180" t="s">
        <v>1</v>
      </c>
      <c r="N291" s="181" t="s">
        <v>38</v>
      </c>
      <c r="O291" s="59"/>
      <c r="P291" s="160">
        <f t="shared" si="45"/>
        <v>0</v>
      </c>
      <c r="Q291" s="160">
        <v>0</v>
      </c>
      <c r="R291" s="160">
        <f t="shared" si="46"/>
        <v>0</v>
      </c>
      <c r="S291" s="160">
        <v>0</v>
      </c>
      <c r="T291" s="161">
        <f t="shared" si="47"/>
        <v>0</v>
      </c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R291" s="162" t="s">
        <v>337</v>
      </c>
      <c r="AT291" s="162" t="s">
        <v>751</v>
      </c>
      <c r="AU291" s="162" t="s">
        <v>219</v>
      </c>
      <c r="AY291" s="15" t="s">
        <v>208</v>
      </c>
      <c r="BE291" s="163">
        <f t="shared" si="48"/>
        <v>0</v>
      </c>
      <c r="BF291" s="163">
        <f t="shared" si="49"/>
        <v>0</v>
      </c>
      <c r="BG291" s="163">
        <f t="shared" si="50"/>
        <v>0</v>
      </c>
      <c r="BH291" s="163">
        <f t="shared" si="51"/>
        <v>0</v>
      </c>
      <c r="BI291" s="163">
        <f t="shared" si="52"/>
        <v>0</v>
      </c>
      <c r="BJ291" s="15" t="s">
        <v>85</v>
      </c>
      <c r="BK291" s="163">
        <f t="shared" si="53"/>
        <v>0</v>
      </c>
      <c r="BL291" s="15" t="s">
        <v>274</v>
      </c>
      <c r="BM291" s="162" t="s">
        <v>4942</v>
      </c>
    </row>
    <row r="292" spans="1:65" s="2" customFormat="1" ht="24.2" customHeight="1">
      <c r="A292" s="30"/>
      <c r="B292" s="154"/>
      <c r="C292" s="201" t="s">
        <v>1423</v>
      </c>
      <c r="D292" s="201" t="s">
        <v>751</v>
      </c>
      <c r="E292" s="202" t="s">
        <v>4943</v>
      </c>
      <c r="F292" s="203" t="s">
        <v>4766</v>
      </c>
      <c r="G292" s="204" t="s">
        <v>404</v>
      </c>
      <c r="H292" s="205">
        <v>1</v>
      </c>
      <c r="I292" s="177"/>
      <c r="J292" s="290">
        <f t="shared" si="44"/>
        <v>0</v>
      </c>
      <c r="K292" s="178"/>
      <c r="L292" s="179"/>
      <c r="M292" s="180" t="s">
        <v>1</v>
      </c>
      <c r="N292" s="181" t="s">
        <v>38</v>
      </c>
      <c r="O292" s="59"/>
      <c r="P292" s="160">
        <f t="shared" si="45"/>
        <v>0</v>
      </c>
      <c r="Q292" s="160">
        <v>0</v>
      </c>
      <c r="R292" s="160">
        <f t="shared" si="46"/>
        <v>0</v>
      </c>
      <c r="S292" s="160">
        <v>0</v>
      </c>
      <c r="T292" s="161">
        <f t="shared" si="47"/>
        <v>0</v>
      </c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R292" s="162" t="s">
        <v>337</v>
      </c>
      <c r="AT292" s="162" t="s">
        <v>751</v>
      </c>
      <c r="AU292" s="162" t="s">
        <v>219</v>
      </c>
      <c r="AY292" s="15" t="s">
        <v>208</v>
      </c>
      <c r="BE292" s="163">
        <f t="shared" si="48"/>
        <v>0</v>
      </c>
      <c r="BF292" s="163">
        <f t="shared" si="49"/>
        <v>0</v>
      </c>
      <c r="BG292" s="163">
        <f t="shared" si="50"/>
        <v>0</v>
      </c>
      <c r="BH292" s="163">
        <f t="shared" si="51"/>
        <v>0</v>
      </c>
      <c r="BI292" s="163">
        <f t="shared" si="52"/>
        <v>0</v>
      </c>
      <c r="BJ292" s="15" t="s">
        <v>85</v>
      </c>
      <c r="BK292" s="163">
        <f t="shared" si="53"/>
        <v>0</v>
      </c>
      <c r="BL292" s="15" t="s">
        <v>274</v>
      </c>
      <c r="BM292" s="162" t="s">
        <v>4944</v>
      </c>
    </row>
    <row r="293" spans="1:65" s="2" customFormat="1" ht="24.2" customHeight="1">
      <c r="A293" s="30"/>
      <c r="B293" s="154"/>
      <c r="C293" s="201" t="s">
        <v>1427</v>
      </c>
      <c r="D293" s="201" t="s">
        <v>751</v>
      </c>
      <c r="E293" s="202" t="s">
        <v>4945</v>
      </c>
      <c r="F293" s="203" t="s">
        <v>4946</v>
      </c>
      <c r="G293" s="204" t="s">
        <v>404</v>
      </c>
      <c r="H293" s="205">
        <v>1</v>
      </c>
      <c r="I293" s="177"/>
      <c r="J293" s="290">
        <f t="shared" si="44"/>
        <v>0</v>
      </c>
      <c r="K293" s="178"/>
      <c r="L293" s="179"/>
      <c r="M293" s="180" t="s">
        <v>1</v>
      </c>
      <c r="N293" s="181" t="s">
        <v>38</v>
      </c>
      <c r="O293" s="59"/>
      <c r="P293" s="160">
        <f t="shared" si="45"/>
        <v>0</v>
      </c>
      <c r="Q293" s="160">
        <v>0</v>
      </c>
      <c r="R293" s="160">
        <f t="shared" si="46"/>
        <v>0</v>
      </c>
      <c r="S293" s="160">
        <v>0</v>
      </c>
      <c r="T293" s="161">
        <f t="shared" si="47"/>
        <v>0</v>
      </c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R293" s="162" t="s">
        <v>337</v>
      </c>
      <c r="AT293" s="162" t="s">
        <v>751</v>
      </c>
      <c r="AU293" s="162" t="s">
        <v>219</v>
      </c>
      <c r="AY293" s="15" t="s">
        <v>208</v>
      </c>
      <c r="BE293" s="163">
        <f t="shared" si="48"/>
        <v>0</v>
      </c>
      <c r="BF293" s="163">
        <f t="shared" si="49"/>
        <v>0</v>
      </c>
      <c r="BG293" s="163">
        <f t="shared" si="50"/>
        <v>0</v>
      </c>
      <c r="BH293" s="163">
        <f t="shared" si="51"/>
        <v>0</v>
      </c>
      <c r="BI293" s="163">
        <f t="shared" si="52"/>
        <v>0</v>
      </c>
      <c r="BJ293" s="15" t="s">
        <v>85</v>
      </c>
      <c r="BK293" s="163">
        <f t="shared" si="53"/>
        <v>0</v>
      </c>
      <c r="BL293" s="15" t="s">
        <v>274</v>
      </c>
      <c r="BM293" s="162" t="s">
        <v>4947</v>
      </c>
    </row>
    <row r="294" spans="1:65" s="2" customFormat="1" ht="24.2" customHeight="1">
      <c r="A294" s="30"/>
      <c r="B294" s="154"/>
      <c r="C294" s="201" t="s">
        <v>1431</v>
      </c>
      <c r="D294" s="201" t="s">
        <v>751</v>
      </c>
      <c r="E294" s="202" t="s">
        <v>4948</v>
      </c>
      <c r="F294" s="203" t="s">
        <v>4949</v>
      </c>
      <c r="G294" s="204" t="s">
        <v>404</v>
      </c>
      <c r="H294" s="205">
        <v>1</v>
      </c>
      <c r="I294" s="177"/>
      <c r="J294" s="290">
        <f t="shared" si="44"/>
        <v>0</v>
      </c>
      <c r="K294" s="178"/>
      <c r="L294" s="179"/>
      <c r="M294" s="180" t="s">
        <v>1</v>
      </c>
      <c r="N294" s="181" t="s">
        <v>38</v>
      </c>
      <c r="O294" s="59"/>
      <c r="P294" s="160">
        <f t="shared" si="45"/>
        <v>0</v>
      </c>
      <c r="Q294" s="160">
        <v>0</v>
      </c>
      <c r="R294" s="160">
        <f t="shared" si="46"/>
        <v>0</v>
      </c>
      <c r="S294" s="160">
        <v>0</v>
      </c>
      <c r="T294" s="161">
        <f t="shared" si="47"/>
        <v>0</v>
      </c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R294" s="162" t="s">
        <v>337</v>
      </c>
      <c r="AT294" s="162" t="s">
        <v>751</v>
      </c>
      <c r="AU294" s="162" t="s">
        <v>219</v>
      </c>
      <c r="AY294" s="15" t="s">
        <v>208</v>
      </c>
      <c r="BE294" s="163">
        <f t="shared" si="48"/>
        <v>0</v>
      </c>
      <c r="BF294" s="163">
        <f t="shared" si="49"/>
        <v>0</v>
      </c>
      <c r="BG294" s="163">
        <f t="shared" si="50"/>
        <v>0</v>
      </c>
      <c r="BH294" s="163">
        <f t="shared" si="51"/>
        <v>0</v>
      </c>
      <c r="BI294" s="163">
        <f t="shared" si="52"/>
        <v>0</v>
      </c>
      <c r="BJ294" s="15" t="s">
        <v>85</v>
      </c>
      <c r="BK294" s="163">
        <f t="shared" si="53"/>
        <v>0</v>
      </c>
      <c r="BL294" s="15" t="s">
        <v>274</v>
      </c>
      <c r="BM294" s="162" t="s">
        <v>4950</v>
      </c>
    </row>
    <row r="295" spans="1:65" s="2" customFormat="1" ht="24.2" customHeight="1">
      <c r="A295" s="30"/>
      <c r="B295" s="154"/>
      <c r="C295" s="201" t="s">
        <v>1435</v>
      </c>
      <c r="D295" s="201" t="s">
        <v>751</v>
      </c>
      <c r="E295" s="202" t="s">
        <v>4951</v>
      </c>
      <c r="F295" s="203" t="s">
        <v>4952</v>
      </c>
      <c r="G295" s="204" t="s">
        <v>404</v>
      </c>
      <c r="H295" s="205">
        <v>4</v>
      </c>
      <c r="I295" s="177"/>
      <c r="J295" s="290">
        <f t="shared" si="44"/>
        <v>0</v>
      </c>
      <c r="K295" s="178"/>
      <c r="L295" s="179"/>
      <c r="M295" s="180" t="s">
        <v>1</v>
      </c>
      <c r="N295" s="181" t="s">
        <v>38</v>
      </c>
      <c r="O295" s="59"/>
      <c r="P295" s="160">
        <f t="shared" si="45"/>
        <v>0</v>
      </c>
      <c r="Q295" s="160">
        <v>0</v>
      </c>
      <c r="R295" s="160">
        <f t="shared" si="46"/>
        <v>0</v>
      </c>
      <c r="S295" s="160">
        <v>0</v>
      </c>
      <c r="T295" s="161">
        <f t="shared" si="47"/>
        <v>0</v>
      </c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R295" s="162" t="s">
        <v>337</v>
      </c>
      <c r="AT295" s="162" t="s">
        <v>751</v>
      </c>
      <c r="AU295" s="162" t="s">
        <v>219</v>
      </c>
      <c r="AY295" s="15" t="s">
        <v>208</v>
      </c>
      <c r="BE295" s="163">
        <f t="shared" si="48"/>
        <v>0</v>
      </c>
      <c r="BF295" s="163">
        <f t="shared" si="49"/>
        <v>0</v>
      </c>
      <c r="BG295" s="163">
        <f t="shared" si="50"/>
        <v>0</v>
      </c>
      <c r="BH295" s="163">
        <f t="shared" si="51"/>
        <v>0</v>
      </c>
      <c r="BI295" s="163">
        <f t="shared" si="52"/>
        <v>0</v>
      </c>
      <c r="BJ295" s="15" t="s">
        <v>85</v>
      </c>
      <c r="BK295" s="163">
        <f t="shared" si="53"/>
        <v>0</v>
      </c>
      <c r="BL295" s="15" t="s">
        <v>274</v>
      </c>
      <c r="BM295" s="162" t="s">
        <v>4953</v>
      </c>
    </row>
    <row r="296" spans="1:65" s="2" customFormat="1" ht="37.9" customHeight="1">
      <c r="A296" s="30"/>
      <c r="B296" s="154"/>
      <c r="C296" s="201" t="s">
        <v>1439</v>
      </c>
      <c r="D296" s="201" t="s">
        <v>751</v>
      </c>
      <c r="E296" s="202" t="s">
        <v>4954</v>
      </c>
      <c r="F296" s="203" t="s">
        <v>4955</v>
      </c>
      <c r="G296" s="204" t="s">
        <v>404</v>
      </c>
      <c r="H296" s="205">
        <v>2</v>
      </c>
      <c r="I296" s="177"/>
      <c r="J296" s="290">
        <f t="shared" si="44"/>
        <v>0</v>
      </c>
      <c r="K296" s="178"/>
      <c r="L296" s="179"/>
      <c r="M296" s="180" t="s">
        <v>1</v>
      </c>
      <c r="N296" s="181" t="s">
        <v>38</v>
      </c>
      <c r="O296" s="59"/>
      <c r="P296" s="160">
        <f t="shared" si="45"/>
        <v>0</v>
      </c>
      <c r="Q296" s="160">
        <v>0</v>
      </c>
      <c r="R296" s="160">
        <f t="shared" si="46"/>
        <v>0</v>
      </c>
      <c r="S296" s="160">
        <v>0</v>
      </c>
      <c r="T296" s="161">
        <f t="shared" si="47"/>
        <v>0</v>
      </c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R296" s="162" t="s">
        <v>337</v>
      </c>
      <c r="AT296" s="162" t="s">
        <v>751</v>
      </c>
      <c r="AU296" s="162" t="s">
        <v>219</v>
      </c>
      <c r="AY296" s="15" t="s">
        <v>208</v>
      </c>
      <c r="BE296" s="163">
        <f t="shared" si="48"/>
        <v>0</v>
      </c>
      <c r="BF296" s="163">
        <f t="shared" si="49"/>
        <v>0</v>
      </c>
      <c r="BG296" s="163">
        <f t="shared" si="50"/>
        <v>0</v>
      </c>
      <c r="BH296" s="163">
        <f t="shared" si="51"/>
        <v>0</v>
      </c>
      <c r="BI296" s="163">
        <f t="shared" si="52"/>
        <v>0</v>
      </c>
      <c r="BJ296" s="15" t="s">
        <v>85</v>
      </c>
      <c r="BK296" s="163">
        <f t="shared" si="53"/>
        <v>0</v>
      </c>
      <c r="BL296" s="15" t="s">
        <v>274</v>
      </c>
      <c r="BM296" s="162" t="s">
        <v>4956</v>
      </c>
    </row>
    <row r="297" spans="1:65" s="2" customFormat="1" ht="44.25" customHeight="1">
      <c r="A297" s="30"/>
      <c r="B297" s="154"/>
      <c r="C297" s="201" t="s">
        <v>1443</v>
      </c>
      <c r="D297" s="201" t="s">
        <v>751</v>
      </c>
      <c r="E297" s="202" t="s">
        <v>4957</v>
      </c>
      <c r="F297" s="203" t="s">
        <v>4958</v>
      </c>
      <c r="G297" s="204" t="s">
        <v>404</v>
      </c>
      <c r="H297" s="205">
        <v>3</v>
      </c>
      <c r="I297" s="177"/>
      <c r="J297" s="290">
        <f t="shared" si="44"/>
        <v>0</v>
      </c>
      <c r="K297" s="178"/>
      <c r="L297" s="179"/>
      <c r="M297" s="180" t="s">
        <v>1</v>
      </c>
      <c r="N297" s="181" t="s">
        <v>38</v>
      </c>
      <c r="O297" s="59"/>
      <c r="P297" s="160">
        <f t="shared" si="45"/>
        <v>0</v>
      </c>
      <c r="Q297" s="160">
        <v>0</v>
      </c>
      <c r="R297" s="160">
        <f t="shared" si="46"/>
        <v>0</v>
      </c>
      <c r="S297" s="160">
        <v>0</v>
      </c>
      <c r="T297" s="161">
        <f t="shared" si="47"/>
        <v>0</v>
      </c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R297" s="162" t="s">
        <v>337</v>
      </c>
      <c r="AT297" s="162" t="s">
        <v>751</v>
      </c>
      <c r="AU297" s="162" t="s">
        <v>219</v>
      </c>
      <c r="AY297" s="15" t="s">
        <v>208</v>
      </c>
      <c r="BE297" s="163">
        <f t="shared" si="48"/>
        <v>0</v>
      </c>
      <c r="BF297" s="163">
        <f t="shared" si="49"/>
        <v>0</v>
      </c>
      <c r="BG297" s="163">
        <f t="shared" si="50"/>
        <v>0</v>
      </c>
      <c r="BH297" s="163">
        <f t="shared" si="51"/>
        <v>0</v>
      </c>
      <c r="BI297" s="163">
        <f t="shared" si="52"/>
        <v>0</v>
      </c>
      <c r="BJ297" s="15" t="s">
        <v>85</v>
      </c>
      <c r="BK297" s="163">
        <f t="shared" si="53"/>
        <v>0</v>
      </c>
      <c r="BL297" s="15" t="s">
        <v>274</v>
      </c>
      <c r="BM297" s="162" t="s">
        <v>4959</v>
      </c>
    </row>
    <row r="298" spans="1:65" s="2" customFormat="1" ht="44.25" customHeight="1">
      <c r="A298" s="30"/>
      <c r="B298" s="154"/>
      <c r="C298" s="201" t="s">
        <v>1447</v>
      </c>
      <c r="D298" s="201" t="s">
        <v>751</v>
      </c>
      <c r="E298" s="202" t="s">
        <v>4960</v>
      </c>
      <c r="F298" s="203" t="s">
        <v>4602</v>
      </c>
      <c r="G298" s="204" t="s">
        <v>404</v>
      </c>
      <c r="H298" s="205">
        <v>1</v>
      </c>
      <c r="I298" s="177"/>
      <c r="J298" s="290">
        <f t="shared" si="44"/>
        <v>0</v>
      </c>
      <c r="K298" s="178"/>
      <c r="L298" s="179"/>
      <c r="M298" s="180" t="s">
        <v>1</v>
      </c>
      <c r="N298" s="181" t="s">
        <v>38</v>
      </c>
      <c r="O298" s="59"/>
      <c r="P298" s="160">
        <f t="shared" si="45"/>
        <v>0</v>
      </c>
      <c r="Q298" s="160">
        <v>0</v>
      </c>
      <c r="R298" s="160">
        <f t="shared" si="46"/>
        <v>0</v>
      </c>
      <c r="S298" s="160">
        <v>0</v>
      </c>
      <c r="T298" s="161">
        <f t="shared" si="47"/>
        <v>0</v>
      </c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R298" s="162" t="s">
        <v>337</v>
      </c>
      <c r="AT298" s="162" t="s">
        <v>751</v>
      </c>
      <c r="AU298" s="162" t="s">
        <v>219</v>
      </c>
      <c r="AY298" s="15" t="s">
        <v>208</v>
      </c>
      <c r="BE298" s="163">
        <f t="shared" si="48"/>
        <v>0</v>
      </c>
      <c r="BF298" s="163">
        <f t="shared" si="49"/>
        <v>0</v>
      </c>
      <c r="BG298" s="163">
        <f t="shared" si="50"/>
        <v>0</v>
      </c>
      <c r="BH298" s="163">
        <f t="shared" si="51"/>
        <v>0</v>
      </c>
      <c r="BI298" s="163">
        <f t="shared" si="52"/>
        <v>0</v>
      </c>
      <c r="BJ298" s="15" t="s">
        <v>85</v>
      </c>
      <c r="BK298" s="163">
        <f t="shared" si="53"/>
        <v>0</v>
      </c>
      <c r="BL298" s="15" t="s">
        <v>274</v>
      </c>
      <c r="BM298" s="162" t="s">
        <v>4961</v>
      </c>
    </row>
    <row r="299" spans="1:65" s="2" customFormat="1" ht="37.9" customHeight="1">
      <c r="A299" s="30"/>
      <c r="B299" s="154"/>
      <c r="C299" s="201" t="s">
        <v>1451</v>
      </c>
      <c r="D299" s="201" t="s">
        <v>751</v>
      </c>
      <c r="E299" s="202" t="s">
        <v>4962</v>
      </c>
      <c r="F299" s="203" t="s">
        <v>4963</v>
      </c>
      <c r="G299" s="204" t="s">
        <v>404</v>
      </c>
      <c r="H299" s="205">
        <v>2</v>
      </c>
      <c r="I299" s="177"/>
      <c r="J299" s="290">
        <f t="shared" si="44"/>
        <v>0</v>
      </c>
      <c r="K299" s="178"/>
      <c r="L299" s="179"/>
      <c r="M299" s="180" t="s">
        <v>1</v>
      </c>
      <c r="N299" s="181" t="s">
        <v>38</v>
      </c>
      <c r="O299" s="59"/>
      <c r="P299" s="160">
        <f t="shared" si="45"/>
        <v>0</v>
      </c>
      <c r="Q299" s="160">
        <v>0</v>
      </c>
      <c r="R299" s="160">
        <f t="shared" si="46"/>
        <v>0</v>
      </c>
      <c r="S299" s="160">
        <v>0</v>
      </c>
      <c r="T299" s="161">
        <f t="shared" si="47"/>
        <v>0</v>
      </c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R299" s="162" t="s">
        <v>337</v>
      </c>
      <c r="AT299" s="162" t="s">
        <v>751</v>
      </c>
      <c r="AU299" s="162" t="s">
        <v>219</v>
      </c>
      <c r="AY299" s="15" t="s">
        <v>208</v>
      </c>
      <c r="BE299" s="163">
        <f t="shared" si="48"/>
        <v>0</v>
      </c>
      <c r="BF299" s="163">
        <f t="shared" si="49"/>
        <v>0</v>
      </c>
      <c r="BG299" s="163">
        <f t="shared" si="50"/>
        <v>0</v>
      </c>
      <c r="BH299" s="163">
        <f t="shared" si="51"/>
        <v>0</v>
      </c>
      <c r="BI299" s="163">
        <f t="shared" si="52"/>
        <v>0</v>
      </c>
      <c r="BJ299" s="15" t="s">
        <v>85</v>
      </c>
      <c r="BK299" s="163">
        <f t="shared" si="53"/>
        <v>0</v>
      </c>
      <c r="BL299" s="15" t="s">
        <v>274</v>
      </c>
      <c r="BM299" s="162" t="s">
        <v>4964</v>
      </c>
    </row>
    <row r="300" spans="1:65" s="2" customFormat="1" ht="24.2" customHeight="1">
      <c r="A300" s="30"/>
      <c r="B300" s="154"/>
      <c r="C300" s="201" t="s">
        <v>1455</v>
      </c>
      <c r="D300" s="201" t="s">
        <v>751</v>
      </c>
      <c r="E300" s="202" t="s">
        <v>4741</v>
      </c>
      <c r="F300" s="203" t="s">
        <v>4578</v>
      </c>
      <c r="G300" s="204" t="s">
        <v>404</v>
      </c>
      <c r="H300" s="205">
        <v>6</v>
      </c>
      <c r="I300" s="177"/>
      <c r="J300" s="290">
        <f t="shared" si="44"/>
        <v>0</v>
      </c>
      <c r="K300" s="178"/>
      <c r="L300" s="179"/>
      <c r="M300" s="180" t="s">
        <v>1</v>
      </c>
      <c r="N300" s="181" t="s">
        <v>38</v>
      </c>
      <c r="O300" s="59"/>
      <c r="P300" s="160">
        <f t="shared" si="45"/>
        <v>0</v>
      </c>
      <c r="Q300" s="160">
        <v>0</v>
      </c>
      <c r="R300" s="160">
        <f t="shared" si="46"/>
        <v>0</v>
      </c>
      <c r="S300" s="160">
        <v>0</v>
      </c>
      <c r="T300" s="161">
        <f t="shared" si="47"/>
        <v>0</v>
      </c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R300" s="162" t="s">
        <v>337</v>
      </c>
      <c r="AT300" s="162" t="s">
        <v>751</v>
      </c>
      <c r="AU300" s="162" t="s">
        <v>219</v>
      </c>
      <c r="AY300" s="15" t="s">
        <v>208</v>
      </c>
      <c r="BE300" s="163">
        <f t="shared" si="48"/>
        <v>0</v>
      </c>
      <c r="BF300" s="163">
        <f t="shared" si="49"/>
        <v>0</v>
      </c>
      <c r="BG300" s="163">
        <f t="shared" si="50"/>
        <v>0</v>
      </c>
      <c r="BH300" s="163">
        <f t="shared" si="51"/>
        <v>0</v>
      </c>
      <c r="BI300" s="163">
        <f t="shared" si="52"/>
        <v>0</v>
      </c>
      <c r="BJ300" s="15" t="s">
        <v>85</v>
      </c>
      <c r="BK300" s="163">
        <f t="shared" si="53"/>
        <v>0</v>
      </c>
      <c r="BL300" s="15" t="s">
        <v>274</v>
      </c>
      <c r="BM300" s="162" t="s">
        <v>4965</v>
      </c>
    </row>
    <row r="301" spans="1:65" s="2" customFormat="1" ht="16.5" customHeight="1">
      <c r="A301" s="30"/>
      <c r="B301" s="154"/>
      <c r="C301" s="201" t="s">
        <v>1459</v>
      </c>
      <c r="D301" s="201" t="s">
        <v>751</v>
      </c>
      <c r="E301" s="202" t="s">
        <v>4966</v>
      </c>
      <c r="F301" s="203" t="s">
        <v>4751</v>
      </c>
      <c r="G301" s="204" t="s">
        <v>404</v>
      </c>
      <c r="H301" s="205">
        <v>1</v>
      </c>
      <c r="I301" s="177"/>
      <c r="J301" s="290">
        <f t="shared" si="44"/>
        <v>0</v>
      </c>
      <c r="K301" s="178"/>
      <c r="L301" s="179"/>
      <c r="M301" s="180" t="s">
        <v>1</v>
      </c>
      <c r="N301" s="181" t="s">
        <v>38</v>
      </c>
      <c r="O301" s="59"/>
      <c r="P301" s="160">
        <f t="shared" si="45"/>
        <v>0</v>
      </c>
      <c r="Q301" s="160">
        <v>0</v>
      </c>
      <c r="R301" s="160">
        <f t="shared" si="46"/>
        <v>0</v>
      </c>
      <c r="S301" s="160">
        <v>0</v>
      </c>
      <c r="T301" s="161">
        <f t="shared" si="47"/>
        <v>0</v>
      </c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R301" s="162" t="s">
        <v>337</v>
      </c>
      <c r="AT301" s="162" t="s">
        <v>751</v>
      </c>
      <c r="AU301" s="162" t="s">
        <v>219</v>
      </c>
      <c r="AY301" s="15" t="s">
        <v>208</v>
      </c>
      <c r="BE301" s="163">
        <f t="shared" si="48"/>
        <v>0</v>
      </c>
      <c r="BF301" s="163">
        <f t="shared" si="49"/>
        <v>0</v>
      </c>
      <c r="BG301" s="163">
        <f t="shared" si="50"/>
        <v>0</v>
      </c>
      <c r="BH301" s="163">
        <f t="shared" si="51"/>
        <v>0</v>
      </c>
      <c r="BI301" s="163">
        <f t="shared" si="52"/>
        <v>0</v>
      </c>
      <c r="BJ301" s="15" t="s">
        <v>85</v>
      </c>
      <c r="BK301" s="163">
        <f t="shared" si="53"/>
        <v>0</v>
      </c>
      <c r="BL301" s="15" t="s">
        <v>274</v>
      </c>
      <c r="BM301" s="162" t="s">
        <v>4967</v>
      </c>
    </row>
    <row r="302" spans="1:65" s="2" customFormat="1" ht="16.5" customHeight="1">
      <c r="A302" s="30"/>
      <c r="B302" s="154"/>
      <c r="C302" s="201" t="s">
        <v>1463</v>
      </c>
      <c r="D302" s="201" t="s">
        <v>751</v>
      </c>
      <c r="E302" s="202" t="s">
        <v>4968</v>
      </c>
      <c r="F302" s="203" t="s">
        <v>4969</v>
      </c>
      <c r="G302" s="204" t="s">
        <v>404</v>
      </c>
      <c r="H302" s="205">
        <v>2</v>
      </c>
      <c r="I302" s="177"/>
      <c r="J302" s="290">
        <f t="shared" si="44"/>
        <v>0</v>
      </c>
      <c r="K302" s="178"/>
      <c r="L302" s="179"/>
      <c r="M302" s="180" t="s">
        <v>1</v>
      </c>
      <c r="N302" s="181" t="s">
        <v>38</v>
      </c>
      <c r="O302" s="59"/>
      <c r="P302" s="160">
        <f t="shared" si="45"/>
        <v>0</v>
      </c>
      <c r="Q302" s="160">
        <v>0</v>
      </c>
      <c r="R302" s="160">
        <f t="shared" si="46"/>
        <v>0</v>
      </c>
      <c r="S302" s="160">
        <v>0</v>
      </c>
      <c r="T302" s="161">
        <f t="shared" si="47"/>
        <v>0</v>
      </c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R302" s="162" t="s">
        <v>337</v>
      </c>
      <c r="AT302" s="162" t="s">
        <v>751</v>
      </c>
      <c r="AU302" s="162" t="s">
        <v>219</v>
      </c>
      <c r="AY302" s="15" t="s">
        <v>208</v>
      </c>
      <c r="BE302" s="163">
        <f t="shared" si="48"/>
        <v>0</v>
      </c>
      <c r="BF302" s="163">
        <f t="shared" si="49"/>
        <v>0</v>
      </c>
      <c r="BG302" s="163">
        <f t="shared" si="50"/>
        <v>0</v>
      </c>
      <c r="BH302" s="163">
        <f t="shared" si="51"/>
        <v>0</v>
      </c>
      <c r="BI302" s="163">
        <f t="shared" si="52"/>
        <v>0</v>
      </c>
      <c r="BJ302" s="15" t="s">
        <v>85</v>
      </c>
      <c r="BK302" s="163">
        <f t="shared" si="53"/>
        <v>0</v>
      </c>
      <c r="BL302" s="15" t="s">
        <v>274</v>
      </c>
      <c r="BM302" s="162" t="s">
        <v>4970</v>
      </c>
    </row>
    <row r="303" spans="1:65" s="2" customFormat="1" ht="49.15" customHeight="1">
      <c r="A303" s="30"/>
      <c r="B303" s="154"/>
      <c r="C303" s="201" t="s">
        <v>1465</v>
      </c>
      <c r="D303" s="201" t="s">
        <v>751</v>
      </c>
      <c r="E303" s="202" t="s">
        <v>4971</v>
      </c>
      <c r="F303" s="203" t="s">
        <v>4972</v>
      </c>
      <c r="G303" s="204" t="s">
        <v>404</v>
      </c>
      <c r="H303" s="205">
        <v>1</v>
      </c>
      <c r="I303" s="177"/>
      <c r="J303" s="290">
        <f t="shared" si="44"/>
        <v>0</v>
      </c>
      <c r="K303" s="178"/>
      <c r="L303" s="179"/>
      <c r="M303" s="180" t="s">
        <v>1</v>
      </c>
      <c r="N303" s="181" t="s">
        <v>38</v>
      </c>
      <c r="O303" s="59"/>
      <c r="P303" s="160">
        <f t="shared" si="45"/>
        <v>0</v>
      </c>
      <c r="Q303" s="160">
        <v>0</v>
      </c>
      <c r="R303" s="160">
        <f t="shared" si="46"/>
        <v>0</v>
      </c>
      <c r="S303" s="160">
        <v>0</v>
      </c>
      <c r="T303" s="161">
        <f t="shared" si="47"/>
        <v>0</v>
      </c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R303" s="162" t="s">
        <v>337</v>
      </c>
      <c r="AT303" s="162" t="s">
        <v>751</v>
      </c>
      <c r="AU303" s="162" t="s">
        <v>219</v>
      </c>
      <c r="AY303" s="15" t="s">
        <v>208</v>
      </c>
      <c r="BE303" s="163">
        <f t="shared" si="48"/>
        <v>0</v>
      </c>
      <c r="BF303" s="163">
        <f t="shared" si="49"/>
        <v>0</v>
      </c>
      <c r="BG303" s="163">
        <f t="shared" si="50"/>
        <v>0</v>
      </c>
      <c r="BH303" s="163">
        <f t="shared" si="51"/>
        <v>0</v>
      </c>
      <c r="BI303" s="163">
        <f t="shared" si="52"/>
        <v>0</v>
      </c>
      <c r="BJ303" s="15" t="s">
        <v>85</v>
      </c>
      <c r="BK303" s="163">
        <f t="shared" si="53"/>
        <v>0</v>
      </c>
      <c r="BL303" s="15" t="s">
        <v>274</v>
      </c>
      <c r="BM303" s="162" t="s">
        <v>4973</v>
      </c>
    </row>
    <row r="304" spans="1:65" s="2" customFormat="1" ht="37.9" customHeight="1">
      <c r="A304" s="30"/>
      <c r="B304" s="154"/>
      <c r="C304" s="201" t="s">
        <v>1469</v>
      </c>
      <c r="D304" s="201" t="s">
        <v>751</v>
      </c>
      <c r="E304" s="202" t="s">
        <v>4783</v>
      </c>
      <c r="F304" s="203" t="s">
        <v>4624</v>
      </c>
      <c r="G304" s="204" t="s">
        <v>404</v>
      </c>
      <c r="H304" s="205">
        <v>1</v>
      </c>
      <c r="I304" s="177"/>
      <c r="J304" s="290">
        <f t="shared" si="44"/>
        <v>0</v>
      </c>
      <c r="K304" s="178"/>
      <c r="L304" s="179"/>
      <c r="M304" s="180" t="s">
        <v>1</v>
      </c>
      <c r="N304" s="181" t="s">
        <v>38</v>
      </c>
      <c r="O304" s="59"/>
      <c r="P304" s="160">
        <f t="shared" si="45"/>
        <v>0</v>
      </c>
      <c r="Q304" s="160">
        <v>0</v>
      </c>
      <c r="R304" s="160">
        <f t="shared" si="46"/>
        <v>0</v>
      </c>
      <c r="S304" s="160">
        <v>0</v>
      </c>
      <c r="T304" s="161">
        <f t="shared" si="47"/>
        <v>0</v>
      </c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R304" s="162" t="s">
        <v>337</v>
      </c>
      <c r="AT304" s="162" t="s">
        <v>751</v>
      </c>
      <c r="AU304" s="162" t="s">
        <v>219</v>
      </c>
      <c r="AY304" s="15" t="s">
        <v>208</v>
      </c>
      <c r="BE304" s="163">
        <f t="shared" si="48"/>
        <v>0</v>
      </c>
      <c r="BF304" s="163">
        <f t="shared" si="49"/>
        <v>0</v>
      </c>
      <c r="BG304" s="163">
        <f t="shared" si="50"/>
        <v>0</v>
      </c>
      <c r="BH304" s="163">
        <f t="shared" si="51"/>
        <v>0</v>
      </c>
      <c r="BI304" s="163">
        <f t="shared" si="52"/>
        <v>0</v>
      </c>
      <c r="BJ304" s="15" t="s">
        <v>85</v>
      </c>
      <c r="BK304" s="163">
        <f t="shared" si="53"/>
        <v>0</v>
      </c>
      <c r="BL304" s="15" t="s">
        <v>274</v>
      </c>
      <c r="BM304" s="162" t="s">
        <v>4974</v>
      </c>
    </row>
    <row r="305" spans="1:65" s="2" customFormat="1" ht="24.2" customHeight="1">
      <c r="A305" s="30"/>
      <c r="B305" s="154"/>
      <c r="C305" s="201" t="s">
        <v>1471</v>
      </c>
      <c r="D305" s="201" t="s">
        <v>751</v>
      </c>
      <c r="E305" s="202" t="s">
        <v>4785</v>
      </c>
      <c r="F305" s="203" t="s">
        <v>4786</v>
      </c>
      <c r="G305" s="204" t="s">
        <v>404</v>
      </c>
      <c r="H305" s="205">
        <v>1</v>
      </c>
      <c r="I305" s="177"/>
      <c r="J305" s="290">
        <f t="shared" si="44"/>
        <v>0</v>
      </c>
      <c r="K305" s="178"/>
      <c r="L305" s="179"/>
      <c r="M305" s="180" t="s">
        <v>1</v>
      </c>
      <c r="N305" s="181" t="s">
        <v>38</v>
      </c>
      <c r="O305" s="59"/>
      <c r="P305" s="160">
        <f t="shared" si="45"/>
        <v>0</v>
      </c>
      <c r="Q305" s="160">
        <v>0</v>
      </c>
      <c r="R305" s="160">
        <f t="shared" si="46"/>
        <v>0</v>
      </c>
      <c r="S305" s="160">
        <v>0</v>
      </c>
      <c r="T305" s="161">
        <f t="shared" si="47"/>
        <v>0</v>
      </c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R305" s="162" t="s">
        <v>337</v>
      </c>
      <c r="AT305" s="162" t="s">
        <v>751</v>
      </c>
      <c r="AU305" s="162" t="s">
        <v>219</v>
      </c>
      <c r="AY305" s="15" t="s">
        <v>208</v>
      </c>
      <c r="BE305" s="163">
        <f t="shared" si="48"/>
        <v>0</v>
      </c>
      <c r="BF305" s="163">
        <f t="shared" si="49"/>
        <v>0</v>
      </c>
      <c r="BG305" s="163">
        <f t="shared" si="50"/>
        <v>0</v>
      </c>
      <c r="BH305" s="163">
        <f t="shared" si="51"/>
        <v>0</v>
      </c>
      <c r="BI305" s="163">
        <f t="shared" si="52"/>
        <v>0</v>
      </c>
      <c r="BJ305" s="15" t="s">
        <v>85</v>
      </c>
      <c r="BK305" s="163">
        <f t="shared" si="53"/>
        <v>0</v>
      </c>
      <c r="BL305" s="15" t="s">
        <v>274</v>
      </c>
      <c r="BM305" s="162" t="s">
        <v>4975</v>
      </c>
    </row>
    <row r="306" spans="1:65" s="2" customFormat="1" ht="33" customHeight="1">
      <c r="A306" s="30"/>
      <c r="B306" s="154"/>
      <c r="C306" s="201" t="s">
        <v>1475</v>
      </c>
      <c r="D306" s="201" t="s">
        <v>751</v>
      </c>
      <c r="E306" s="202" t="s">
        <v>4788</v>
      </c>
      <c r="F306" s="203" t="s">
        <v>4789</v>
      </c>
      <c r="G306" s="204" t="s">
        <v>404</v>
      </c>
      <c r="H306" s="205">
        <v>1</v>
      </c>
      <c r="I306" s="177"/>
      <c r="J306" s="290">
        <f t="shared" si="44"/>
        <v>0</v>
      </c>
      <c r="K306" s="178"/>
      <c r="L306" s="179"/>
      <c r="M306" s="180" t="s">
        <v>1</v>
      </c>
      <c r="N306" s="181" t="s">
        <v>38</v>
      </c>
      <c r="O306" s="59"/>
      <c r="P306" s="160">
        <f t="shared" si="45"/>
        <v>0</v>
      </c>
      <c r="Q306" s="160">
        <v>0</v>
      </c>
      <c r="R306" s="160">
        <f t="shared" si="46"/>
        <v>0</v>
      </c>
      <c r="S306" s="160">
        <v>0</v>
      </c>
      <c r="T306" s="161">
        <f t="shared" si="47"/>
        <v>0</v>
      </c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R306" s="162" t="s">
        <v>337</v>
      </c>
      <c r="AT306" s="162" t="s">
        <v>751</v>
      </c>
      <c r="AU306" s="162" t="s">
        <v>219</v>
      </c>
      <c r="AY306" s="15" t="s">
        <v>208</v>
      </c>
      <c r="BE306" s="163">
        <f t="shared" si="48"/>
        <v>0</v>
      </c>
      <c r="BF306" s="163">
        <f t="shared" si="49"/>
        <v>0</v>
      </c>
      <c r="BG306" s="163">
        <f t="shared" si="50"/>
        <v>0</v>
      </c>
      <c r="BH306" s="163">
        <f t="shared" si="51"/>
        <v>0</v>
      </c>
      <c r="BI306" s="163">
        <f t="shared" si="52"/>
        <v>0</v>
      </c>
      <c r="BJ306" s="15" t="s">
        <v>85</v>
      </c>
      <c r="BK306" s="163">
        <f t="shared" si="53"/>
        <v>0</v>
      </c>
      <c r="BL306" s="15" t="s">
        <v>274</v>
      </c>
      <c r="BM306" s="162" t="s">
        <v>4976</v>
      </c>
    </row>
    <row r="307" spans="1:65" s="2" customFormat="1" ht="37.9" customHeight="1">
      <c r="A307" s="30"/>
      <c r="B307" s="154"/>
      <c r="C307" s="201" t="s">
        <v>1477</v>
      </c>
      <c r="D307" s="201" t="s">
        <v>751</v>
      </c>
      <c r="E307" s="202" t="s">
        <v>4791</v>
      </c>
      <c r="F307" s="203" t="s">
        <v>4792</v>
      </c>
      <c r="G307" s="204" t="s">
        <v>404</v>
      </c>
      <c r="H307" s="205">
        <v>1</v>
      </c>
      <c r="I307" s="177"/>
      <c r="J307" s="290">
        <f t="shared" si="44"/>
        <v>0</v>
      </c>
      <c r="K307" s="178"/>
      <c r="L307" s="179"/>
      <c r="M307" s="180" t="s">
        <v>1</v>
      </c>
      <c r="N307" s="181" t="s">
        <v>38</v>
      </c>
      <c r="O307" s="59"/>
      <c r="P307" s="160">
        <f t="shared" si="45"/>
        <v>0</v>
      </c>
      <c r="Q307" s="160">
        <v>0</v>
      </c>
      <c r="R307" s="160">
        <f t="shared" si="46"/>
        <v>0</v>
      </c>
      <c r="S307" s="160">
        <v>0</v>
      </c>
      <c r="T307" s="161">
        <f t="shared" si="47"/>
        <v>0</v>
      </c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R307" s="162" t="s">
        <v>337</v>
      </c>
      <c r="AT307" s="162" t="s">
        <v>751</v>
      </c>
      <c r="AU307" s="162" t="s">
        <v>219</v>
      </c>
      <c r="AY307" s="15" t="s">
        <v>208</v>
      </c>
      <c r="BE307" s="163">
        <f t="shared" si="48"/>
        <v>0</v>
      </c>
      <c r="BF307" s="163">
        <f t="shared" si="49"/>
        <v>0</v>
      </c>
      <c r="BG307" s="163">
        <f t="shared" si="50"/>
        <v>0</v>
      </c>
      <c r="BH307" s="163">
        <f t="shared" si="51"/>
        <v>0</v>
      </c>
      <c r="BI307" s="163">
        <f t="shared" si="52"/>
        <v>0</v>
      </c>
      <c r="BJ307" s="15" t="s">
        <v>85</v>
      </c>
      <c r="BK307" s="163">
        <f t="shared" si="53"/>
        <v>0</v>
      </c>
      <c r="BL307" s="15" t="s">
        <v>274</v>
      </c>
      <c r="BM307" s="162" t="s">
        <v>4977</v>
      </c>
    </row>
    <row r="308" spans="1:65" s="2" customFormat="1" ht="16.5" customHeight="1">
      <c r="A308" s="30"/>
      <c r="B308" s="154"/>
      <c r="C308" s="201" t="s">
        <v>1481</v>
      </c>
      <c r="D308" s="201" t="s">
        <v>751</v>
      </c>
      <c r="E308" s="202" t="s">
        <v>4843</v>
      </c>
      <c r="F308" s="203" t="s">
        <v>4844</v>
      </c>
      <c r="G308" s="204" t="s">
        <v>4654</v>
      </c>
      <c r="H308" s="205">
        <v>45</v>
      </c>
      <c r="I308" s="177"/>
      <c r="J308" s="290">
        <f t="shared" si="44"/>
        <v>0</v>
      </c>
      <c r="K308" s="178"/>
      <c r="L308" s="179"/>
      <c r="M308" s="180" t="s">
        <v>1</v>
      </c>
      <c r="N308" s="181" t="s">
        <v>38</v>
      </c>
      <c r="O308" s="59"/>
      <c r="P308" s="160">
        <f t="shared" si="45"/>
        <v>0</v>
      </c>
      <c r="Q308" s="160">
        <v>0</v>
      </c>
      <c r="R308" s="160">
        <f t="shared" si="46"/>
        <v>0</v>
      </c>
      <c r="S308" s="160">
        <v>0</v>
      </c>
      <c r="T308" s="161">
        <f t="shared" si="47"/>
        <v>0</v>
      </c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R308" s="162" t="s">
        <v>337</v>
      </c>
      <c r="AT308" s="162" t="s">
        <v>751</v>
      </c>
      <c r="AU308" s="162" t="s">
        <v>219</v>
      </c>
      <c r="AY308" s="15" t="s">
        <v>208</v>
      </c>
      <c r="BE308" s="163">
        <f t="shared" si="48"/>
        <v>0</v>
      </c>
      <c r="BF308" s="163">
        <f t="shared" si="49"/>
        <v>0</v>
      </c>
      <c r="BG308" s="163">
        <f t="shared" si="50"/>
        <v>0</v>
      </c>
      <c r="BH308" s="163">
        <f t="shared" si="51"/>
        <v>0</v>
      </c>
      <c r="BI308" s="163">
        <f t="shared" si="52"/>
        <v>0</v>
      </c>
      <c r="BJ308" s="15" t="s">
        <v>85</v>
      </c>
      <c r="BK308" s="163">
        <f t="shared" si="53"/>
        <v>0</v>
      </c>
      <c r="BL308" s="15" t="s">
        <v>274</v>
      </c>
      <c r="BM308" s="162" t="s">
        <v>4978</v>
      </c>
    </row>
    <row r="309" spans="1:65" s="2" customFormat="1" ht="16.5" customHeight="1">
      <c r="A309" s="30"/>
      <c r="B309" s="154"/>
      <c r="C309" s="201" t="s">
        <v>1485</v>
      </c>
      <c r="D309" s="201" t="s">
        <v>751</v>
      </c>
      <c r="E309" s="202" t="s">
        <v>4846</v>
      </c>
      <c r="F309" s="203" t="s">
        <v>4847</v>
      </c>
      <c r="G309" s="204" t="s">
        <v>4654</v>
      </c>
      <c r="H309" s="205">
        <v>45</v>
      </c>
      <c r="I309" s="177"/>
      <c r="J309" s="290">
        <f t="shared" si="44"/>
        <v>0</v>
      </c>
      <c r="K309" s="178"/>
      <c r="L309" s="179"/>
      <c r="M309" s="180" t="s">
        <v>1</v>
      </c>
      <c r="N309" s="181" t="s">
        <v>38</v>
      </c>
      <c r="O309" s="59"/>
      <c r="P309" s="160">
        <f t="shared" si="45"/>
        <v>0</v>
      </c>
      <c r="Q309" s="160">
        <v>0</v>
      </c>
      <c r="R309" s="160">
        <f t="shared" si="46"/>
        <v>0</v>
      </c>
      <c r="S309" s="160">
        <v>0</v>
      </c>
      <c r="T309" s="161">
        <f t="shared" si="47"/>
        <v>0</v>
      </c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R309" s="162" t="s">
        <v>337</v>
      </c>
      <c r="AT309" s="162" t="s">
        <v>751</v>
      </c>
      <c r="AU309" s="162" t="s">
        <v>219</v>
      </c>
      <c r="AY309" s="15" t="s">
        <v>208</v>
      </c>
      <c r="BE309" s="163">
        <f t="shared" si="48"/>
        <v>0</v>
      </c>
      <c r="BF309" s="163">
        <f t="shared" si="49"/>
        <v>0</v>
      </c>
      <c r="BG309" s="163">
        <f t="shared" si="50"/>
        <v>0</v>
      </c>
      <c r="BH309" s="163">
        <f t="shared" si="51"/>
        <v>0</v>
      </c>
      <c r="BI309" s="163">
        <f t="shared" si="52"/>
        <v>0</v>
      </c>
      <c r="BJ309" s="15" t="s">
        <v>85</v>
      </c>
      <c r="BK309" s="163">
        <f t="shared" si="53"/>
        <v>0</v>
      </c>
      <c r="BL309" s="15" t="s">
        <v>274</v>
      </c>
      <c r="BM309" s="162" t="s">
        <v>4979</v>
      </c>
    </row>
    <row r="310" spans="1:65" s="2" customFormat="1" ht="24.2" customHeight="1">
      <c r="A310" s="30"/>
      <c r="B310" s="154"/>
      <c r="C310" s="201" t="s">
        <v>1487</v>
      </c>
      <c r="D310" s="201" t="s">
        <v>751</v>
      </c>
      <c r="E310" s="202" t="s">
        <v>4849</v>
      </c>
      <c r="F310" s="203" t="s">
        <v>4660</v>
      </c>
      <c r="G310" s="204" t="s">
        <v>739</v>
      </c>
      <c r="H310" s="205">
        <v>0.8</v>
      </c>
      <c r="I310" s="177"/>
      <c r="J310" s="290">
        <f t="shared" si="44"/>
        <v>0</v>
      </c>
      <c r="K310" s="178"/>
      <c r="L310" s="179"/>
      <c r="M310" s="180" t="s">
        <v>1</v>
      </c>
      <c r="N310" s="181" t="s">
        <v>38</v>
      </c>
      <c r="O310" s="59"/>
      <c r="P310" s="160">
        <f t="shared" si="45"/>
        <v>0</v>
      </c>
      <c r="Q310" s="160">
        <v>0</v>
      </c>
      <c r="R310" s="160">
        <f t="shared" si="46"/>
        <v>0</v>
      </c>
      <c r="S310" s="160">
        <v>0</v>
      </c>
      <c r="T310" s="161">
        <f t="shared" si="47"/>
        <v>0</v>
      </c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R310" s="162" t="s">
        <v>337</v>
      </c>
      <c r="AT310" s="162" t="s">
        <v>751</v>
      </c>
      <c r="AU310" s="162" t="s">
        <v>219</v>
      </c>
      <c r="AY310" s="15" t="s">
        <v>208</v>
      </c>
      <c r="BE310" s="163">
        <f t="shared" si="48"/>
        <v>0</v>
      </c>
      <c r="BF310" s="163">
        <f t="shared" si="49"/>
        <v>0</v>
      </c>
      <c r="BG310" s="163">
        <f t="shared" si="50"/>
        <v>0</v>
      </c>
      <c r="BH310" s="163">
        <f t="shared" si="51"/>
        <v>0</v>
      </c>
      <c r="BI310" s="163">
        <f t="shared" si="52"/>
        <v>0</v>
      </c>
      <c r="BJ310" s="15" t="s">
        <v>85</v>
      </c>
      <c r="BK310" s="163">
        <f t="shared" si="53"/>
        <v>0</v>
      </c>
      <c r="BL310" s="15" t="s">
        <v>274</v>
      </c>
      <c r="BM310" s="162" t="s">
        <v>4980</v>
      </c>
    </row>
    <row r="311" spans="1:65" s="2" customFormat="1" ht="24.2" customHeight="1">
      <c r="A311" s="30"/>
      <c r="B311" s="154"/>
      <c r="C311" s="201" t="s">
        <v>1489</v>
      </c>
      <c r="D311" s="201" t="s">
        <v>751</v>
      </c>
      <c r="E311" s="202" t="s">
        <v>4851</v>
      </c>
      <c r="F311" s="203" t="s">
        <v>4663</v>
      </c>
      <c r="G311" s="204" t="s">
        <v>4654</v>
      </c>
      <c r="H311" s="205">
        <v>50</v>
      </c>
      <c r="I311" s="177"/>
      <c r="J311" s="290">
        <f t="shared" si="44"/>
        <v>0</v>
      </c>
      <c r="K311" s="178"/>
      <c r="L311" s="179"/>
      <c r="M311" s="180" t="s">
        <v>1</v>
      </c>
      <c r="N311" s="181" t="s">
        <v>38</v>
      </c>
      <c r="O311" s="59"/>
      <c r="P311" s="160">
        <f t="shared" si="45"/>
        <v>0</v>
      </c>
      <c r="Q311" s="160">
        <v>0</v>
      </c>
      <c r="R311" s="160">
        <f t="shared" si="46"/>
        <v>0</v>
      </c>
      <c r="S311" s="160">
        <v>0</v>
      </c>
      <c r="T311" s="161">
        <f t="shared" si="47"/>
        <v>0</v>
      </c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R311" s="162" t="s">
        <v>337</v>
      </c>
      <c r="AT311" s="162" t="s">
        <v>751</v>
      </c>
      <c r="AU311" s="162" t="s">
        <v>219</v>
      </c>
      <c r="AY311" s="15" t="s">
        <v>208</v>
      </c>
      <c r="BE311" s="163">
        <f t="shared" si="48"/>
        <v>0</v>
      </c>
      <c r="BF311" s="163">
        <f t="shared" si="49"/>
        <v>0</v>
      </c>
      <c r="BG311" s="163">
        <f t="shared" si="50"/>
        <v>0</v>
      </c>
      <c r="BH311" s="163">
        <f t="shared" si="51"/>
        <v>0</v>
      </c>
      <c r="BI311" s="163">
        <f t="shared" si="52"/>
        <v>0</v>
      </c>
      <c r="BJ311" s="15" t="s">
        <v>85</v>
      </c>
      <c r="BK311" s="163">
        <f t="shared" si="53"/>
        <v>0</v>
      </c>
      <c r="BL311" s="15" t="s">
        <v>274</v>
      </c>
      <c r="BM311" s="162" t="s">
        <v>4981</v>
      </c>
    </row>
    <row r="312" spans="1:65" s="2" customFormat="1" ht="33" customHeight="1">
      <c r="A312" s="30"/>
      <c r="B312" s="154"/>
      <c r="C312" s="201" t="s">
        <v>1493</v>
      </c>
      <c r="D312" s="201" t="s">
        <v>751</v>
      </c>
      <c r="E312" s="202" t="s">
        <v>4982</v>
      </c>
      <c r="F312" s="203" t="s">
        <v>4669</v>
      </c>
      <c r="G312" s="204" t="s">
        <v>404</v>
      </c>
      <c r="H312" s="205">
        <v>5</v>
      </c>
      <c r="I312" s="177"/>
      <c r="J312" s="290">
        <f t="shared" si="44"/>
        <v>0</v>
      </c>
      <c r="K312" s="178"/>
      <c r="L312" s="179"/>
      <c r="M312" s="180" t="s">
        <v>1</v>
      </c>
      <c r="N312" s="181" t="s">
        <v>38</v>
      </c>
      <c r="O312" s="59"/>
      <c r="P312" s="160">
        <f t="shared" si="45"/>
        <v>0</v>
      </c>
      <c r="Q312" s="160">
        <v>0</v>
      </c>
      <c r="R312" s="160">
        <f t="shared" si="46"/>
        <v>0</v>
      </c>
      <c r="S312" s="160">
        <v>0</v>
      </c>
      <c r="T312" s="161">
        <f t="shared" si="47"/>
        <v>0</v>
      </c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R312" s="162" t="s">
        <v>337</v>
      </c>
      <c r="AT312" s="162" t="s">
        <v>751</v>
      </c>
      <c r="AU312" s="162" t="s">
        <v>219</v>
      </c>
      <c r="AY312" s="15" t="s">
        <v>208</v>
      </c>
      <c r="BE312" s="163">
        <f t="shared" si="48"/>
        <v>0</v>
      </c>
      <c r="BF312" s="163">
        <f t="shared" si="49"/>
        <v>0</v>
      </c>
      <c r="BG312" s="163">
        <f t="shared" si="50"/>
        <v>0</v>
      </c>
      <c r="BH312" s="163">
        <f t="shared" si="51"/>
        <v>0</v>
      </c>
      <c r="BI312" s="163">
        <f t="shared" si="52"/>
        <v>0</v>
      </c>
      <c r="BJ312" s="15" t="s">
        <v>85</v>
      </c>
      <c r="BK312" s="163">
        <f t="shared" si="53"/>
        <v>0</v>
      </c>
      <c r="BL312" s="15" t="s">
        <v>274</v>
      </c>
      <c r="BM312" s="162" t="s">
        <v>4983</v>
      </c>
    </row>
    <row r="313" spans="1:65" s="2" customFormat="1" ht="16.5" customHeight="1">
      <c r="A313" s="30"/>
      <c r="B313" s="154"/>
      <c r="C313" s="201" t="s">
        <v>1497</v>
      </c>
      <c r="D313" s="201" t="s">
        <v>751</v>
      </c>
      <c r="E313" s="202" t="s">
        <v>4984</v>
      </c>
      <c r="F313" s="203" t="s">
        <v>4985</v>
      </c>
      <c r="G313" s="204" t="s">
        <v>4654</v>
      </c>
      <c r="H313" s="205">
        <v>18</v>
      </c>
      <c r="I313" s="177"/>
      <c r="J313" s="290">
        <f t="shared" si="44"/>
        <v>0</v>
      </c>
      <c r="K313" s="178"/>
      <c r="L313" s="179"/>
      <c r="M313" s="180" t="s">
        <v>1</v>
      </c>
      <c r="N313" s="181" t="s">
        <v>38</v>
      </c>
      <c r="O313" s="59"/>
      <c r="P313" s="160">
        <f t="shared" si="45"/>
        <v>0</v>
      </c>
      <c r="Q313" s="160">
        <v>0</v>
      </c>
      <c r="R313" s="160">
        <f t="shared" si="46"/>
        <v>0</v>
      </c>
      <c r="S313" s="160">
        <v>0</v>
      </c>
      <c r="T313" s="161">
        <f t="shared" si="47"/>
        <v>0</v>
      </c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R313" s="162" t="s">
        <v>337</v>
      </c>
      <c r="AT313" s="162" t="s">
        <v>751</v>
      </c>
      <c r="AU313" s="162" t="s">
        <v>219</v>
      </c>
      <c r="AY313" s="15" t="s">
        <v>208</v>
      </c>
      <c r="BE313" s="163">
        <f t="shared" si="48"/>
        <v>0</v>
      </c>
      <c r="BF313" s="163">
        <f t="shared" si="49"/>
        <v>0</v>
      </c>
      <c r="BG313" s="163">
        <f t="shared" si="50"/>
        <v>0</v>
      </c>
      <c r="BH313" s="163">
        <f t="shared" si="51"/>
        <v>0</v>
      </c>
      <c r="BI313" s="163">
        <f t="shared" si="52"/>
        <v>0</v>
      </c>
      <c r="BJ313" s="15" t="s">
        <v>85</v>
      </c>
      <c r="BK313" s="163">
        <f t="shared" si="53"/>
        <v>0</v>
      </c>
      <c r="BL313" s="15" t="s">
        <v>274</v>
      </c>
      <c r="BM313" s="162" t="s">
        <v>4986</v>
      </c>
    </row>
    <row r="314" spans="1:65" s="2" customFormat="1" ht="21.75" customHeight="1">
      <c r="A314" s="30"/>
      <c r="B314" s="154"/>
      <c r="C314" s="201" t="s">
        <v>1501</v>
      </c>
      <c r="D314" s="201" t="s">
        <v>751</v>
      </c>
      <c r="E314" s="202" t="s">
        <v>4987</v>
      </c>
      <c r="F314" s="203" t="s">
        <v>4988</v>
      </c>
      <c r="G314" s="204" t="s">
        <v>4654</v>
      </c>
      <c r="H314" s="205">
        <v>15</v>
      </c>
      <c r="I314" s="177"/>
      <c r="J314" s="290">
        <f t="shared" si="44"/>
        <v>0</v>
      </c>
      <c r="K314" s="178"/>
      <c r="L314" s="179"/>
      <c r="M314" s="180" t="s">
        <v>1</v>
      </c>
      <c r="N314" s="181" t="s">
        <v>38</v>
      </c>
      <c r="O314" s="59"/>
      <c r="P314" s="160">
        <f t="shared" si="45"/>
        <v>0</v>
      </c>
      <c r="Q314" s="160">
        <v>0</v>
      </c>
      <c r="R314" s="160">
        <f t="shared" si="46"/>
        <v>0</v>
      </c>
      <c r="S314" s="160">
        <v>0</v>
      </c>
      <c r="T314" s="161">
        <f t="shared" si="47"/>
        <v>0</v>
      </c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R314" s="162" t="s">
        <v>337</v>
      </c>
      <c r="AT314" s="162" t="s">
        <v>751</v>
      </c>
      <c r="AU314" s="162" t="s">
        <v>219</v>
      </c>
      <c r="AY314" s="15" t="s">
        <v>208</v>
      </c>
      <c r="BE314" s="163">
        <f t="shared" si="48"/>
        <v>0</v>
      </c>
      <c r="BF314" s="163">
        <f t="shared" si="49"/>
        <v>0</v>
      </c>
      <c r="BG314" s="163">
        <f t="shared" si="50"/>
        <v>0</v>
      </c>
      <c r="BH314" s="163">
        <f t="shared" si="51"/>
        <v>0</v>
      </c>
      <c r="BI314" s="163">
        <f t="shared" si="52"/>
        <v>0</v>
      </c>
      <c r="BJ314" s="15" t="s">
        <v>85</v>
      </c>
      <c r="BK314" s="163">
        <f t="shared" si="53"/>
        <v>0</v>
      </c>
      <c r="BL314" s="15" t="s">
        <v>274</v>
      </c>
      <c r="BM314" s="162" t="s">
        <v>4989</v>
      </c>
    </row>
    <row r="315" spans="1:65" s="2" customFormat="1" ht="21.75" customHeight="1">
      <c r="A315" s="30"/>
      <c r="B315" s="154"/>
      <c r="C315" s="201" t="s">
        <v>1505</v>
      </c>
      <c r="D315" s="201" t="s">
        <v>751</v>
      </c>
      <c r="E315" s="202" t="s">
        <v>4990</v>
      </c>
      <c r="F315" s="203" t="s">
        <v>4991</v>
      </c>
      <c r="G315" s="204" t="s">
        <v>4654</v>
      </c>
      <c r="H315" s="205">
        <v>36</v>
      </c>
      <c r="I315" s="177"/>
      <c r="J315" s="290">
        <f t="shared" si="44"/>
        <v>0</v>
      </c>
      <c r="K315" s="178"/>
      <c r="L315" s="179"/>
      <c r="M315" s="180" t="s">
        <v>1</v>
      </c>
      <c r="N315" s="181" t="s">
        <v>38</v>
      </c>
      <c r="O315" s="59"/>
      <c r="P315" s="160">
        <f t="shared" si="45"/>
        <v>0</v>
      </c>
      <c r="Q315" s="160">
        <v>0</v>
      </c>
      <c r="R315" s="160">
        <f t="shared" si="46"/>
        <v>0</v>
      </c>
      <c r="S315" s="160">
        <v>0</v>
      </c>
      <c r="T315" s="161">
        <f t="shared" si="47"/>
        <v>0</v>
      </c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R315" s="162" t="s">
        <v>337</v>
      </c>
      <c r="AT315" s="162" t="s">
        <v>751</v>
      </c>
      <c r="AU315" s="162" t="s">
        <v>219</v>
      </c>
      <c r="AY315" s="15" t="s">
        <v>208</v>
      </c>
      <c r="BE315" s="163">
        <f t="shared" si="48"/>
        <v>0</v>
      </c>
      <c r="BF315" s="163">
        <f t="shared" si="49"/>
        <v>0</v>
      </c>
      <c r="BG315" s="163">
        <f t="shared" si="50"/>
        <v>0</v>
      </c>
      <c r="BH315" s="163">
        <f t="shared" si="51"/>
        <v>0</v>
      </c>
      <c r="BI315" s="163">
        <f t="shared" si="52"/>
        <v>0</v>
      </c>
      <c r="BJ315" s="15" t="s">
        <v>85</v>
      </c>
      <c r="BK315" s="163">
        <f t="shared" si="53"/>
        <v>0</v>
      </c>
      <c r="BL315" s="15" t="s">
        <v>274</v>
      </c>
      <c r="BM315" s="162" t="s">
        <v>4992</v>
      </c>
    </row>
    <row r="316" spans="1:65" s="2" customFormat="1" ht="21.75" customHeight="1">
      <c r="A316" s="30"/>
      <c r="B316" s="154"/>
      <c r="C316" s="201" t="s">
        <v>1509</v>
      </c>
      <c r="D316" s="201" t="s">
        <v>751</v>
      </c>
      <c r="E316" s="202" t="s">
        <v>4993</v>
      </c>
      <c r="F316" s="203" t="s">
        <v>4994</v>
      </c>
      <c r="G316" s="204" t="s">
        <v>4654</v>
      </c>
      <c r="H316" s="205">
        <v>4</v>
      </c>
      <c r="I316" s="177"/>
      <c r="J316" s="290">
        <f t="shared" si="44"/>
        <v>0</v>
      </c>
      <c r="K316" s="178"/>
      <c r="L316" s="179"/>
      <c r="M316" s="180" t="s">
        <v>1</v>
      </c>
      <c r="N316" s="181" t="s">
        <v>38</v>
      </c>
      <c r="O316" s="59"/>
      <c r="P316" s="160">
        <f t="shared" si="45"/>
        <v>0</v>
      </c>
      <c r="Q316" s="160">
        <v>0</v>
      </c>
      <c r="R316" s="160">
        <f t="shared" si="46"/>
        <v>0</v>
      </c>
      <c r="S316" s="160">
        <v>0</v>
      </c>
      <c r="T316" s="161">
        <f t="shared" si="47"/>
        <v>0</v>
      </c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R316" s="162" t="s">
        <v>337</v>
      </c>
      <c r="AT316" s="162" t="s">
        <v>751</v>
      </c>
      <c r="AU316" s="162" t="s">
        <v>219</v>
      </c>
      <c r="AY316" s="15" t="s">
        <v>208</v>
      </c>
      <c r="BE316" s="163">
        <f t="shared" si="48"/>
        <v>0</v>
      </c>
      <c r="BF316" s="163">
        <f t="shared" si="49"/>
        <v>0</v>
      </c>
      <c r="BG316" s="163">
        <f t="shared" si="50"/>
        <v>0</v>
      </c>
      <c r="BH316" s="163">
        <f t="shared" si="51"/>
        <v>0</v>
      </c>
      <c r="BI316" s="163">
        <f t="shared" si="52"/>
        <v>0</v>
      </c>
      <c r="BJ316" s="15" t="s">
        <v>85</v>
      </c>
      <c r="BK316" s="163">
        <f t="shared" si="53"/>
        <v>0</v>
      </c>
      <c r="BL316" s="15" t="s">
        <v>274</v>
      </c>
      <c r="BM316" s="162" t="s">
        <v>4995</v>
      </c>
    </row>
    <row r="317" spans="1:65" s="2" customFormat="1" ht="24.2" customHeight="1">
      <c r="A317" s="30"/>
      <c r="B317" s="154"/>
      <c r="C317" s="201" t="s">
        <v>1513</v>
      </c>
      <c r="D317" s="201" t="s">
        <v>751</v>
      </c>
      <c r="E317" s="202" t="s">
        <v>4996</v>
      </c>
      <c r="F317" s="203" t="s">
        <v>4997</v>
      </c>
      <c r="G317" s="204" t="s">
        <v>4654</v>
      </c>
      <c r="H317" s="205">
        <v>33</v>
      </c>
      <c r="I317" s="177"/>
      <c r="J317" s="290">
        <f t="shared" si="44"/>
        <v>0</v>
      </c>
      <c r="K317" s="178"/>
      <c r="L317" s="179"/>
      <c r="M317" s="180" t="s">
        <v>1</v>
      </c>
      <c r="N317" s="181" t="s">
        <v>38</v>
      </c>
      <c r="O317" s="59"/>
      <c r="P317" s="160">
        <f t="shared" si="45"/>
        <v>0</v>
      </c>
      <c r="Q317" s="160">
        <v>0</v>
      </c>
      <c r="R317" s="160">
        <f t="shared" si="46"/>
        <v>0</v>
      </c>
      <c r="S317" s="160">
        <v>0</v>
      </c>
      <c r="T317" s="161">
        <f t="shared" si="47"/>
        <v>0</v>
      </c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R317" s="162" t="s">
        <v>337</v>
      </c>
      <c r="AT317" s="162" t="s">
        <v>751</v>
      </c>
      <c r="AU317" s="162" t="s">
        <v>219</v>
      </c>
      <c r="AY317" s="15" t="s">
        <v>208</v>
      </c>
      <c r="BE317" s="163">
        <f t="shared" si="48"/>
        <v>0</v>
      </c>
      <c r="BF317" s="163">
        <f t="shared" si="49"/>
        <v>0</v>
      </c>
      <c r="BG317" s="163">
        <f t="shared" si="50"/>
        <v>0</v>
      </c>
      <c r="BH317" s="163">
        <f t="shared" si="51"/>
        <v>0</v>
      </c>
      <c r="BI317" s="163">
        <f t="shared" si="52"/>
        <v>0</v>
      </c>
      <c r="BJ317" s="15" t="s">
        <v>85</v>
      </c>
      <c r="BK317" s="163">
        <f t="shared" si="53"/>
        <v>0</v>
      </c>
      <c r="BL317" s="15" t="s">
        <v>274</v>
      </c>
      <c r="BM317" s="162" t="s">
        <v>4998</v>
      </c>
    </row>
    <row r="318" spans="1:65" s="2" customFormat="1" ht="24.2" customHeight="1">
      <c r="A318" s="30"/>
      <c r="B318" s="154"/>
      <c r="C318" s="201" t="s">
        <v>1517</v>
      </c>
      <c r="D318" s="201" t="s">
        <v>751</v>
      </c>
      <c r="E318" s="202" t="s">
        <v>4999</v>
      </c>
      <c r="F318" s="203" t="s">
        <v>5000</v>
      </c>
      <c r="G318" s="204" t="s">
        <v>4654</v>
      </c>
      <c r="H318" s="205">
        <v>75</v>
      </c>
      <c r="I318" s="177"/>
      <c r="J318" s="290">
        <f t="shared" si="44"/>
        <v>0</v>
      </c>
      <c r="K318" s="178"/>
      <c r="L318" s="179"/>
      <c r="M318" s="180" t="s">
        <v>1</v>
      </c>
      <c r="N318" s="181" t="s">
        <v>38</v>
      </c>
      <c r="O318" s="59"/>
      <c r="P318" s="160">
        <f t="shared" si="45"/>
        <v>0</v>
      </c>
      <c r="Q318" s="160">
        <v>0</v>
      </c>
      <c r="R318" s="160">
        <f t="shared" si="46"/>
        <v>0</v>
      </c>
      <c r="S318" s="160">
        <v>0</v>
      </c>
      <c r="T318" s="161">
        <f t="shared" si="47"/>
        <v>0</v>
      </c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R318" s="162" t="s">
        <v>337</v>
      </c>
      <c r="AT318" s="162" t="s">
        <v>751</v>
      </c>
      <c r="AU318" s="162" t="s">
        <v>219</v>
      </c>
      <c r="AY318" s="15" t="s">
        <v>208</v>
      </c>
      <c r="BE318" s="163">
        <f t="shared" si="48"/>
        <v>0</v>
      </c>
      <c r="BF318" s="163">
        <f t="shared" si="49"/>
        <v>0</v>
      </c>
      <c r="BG318" s="163">
        <f t="shared" si="50"/>
        <v>0</v>
      </c>
      <c r="BH318" s="163">
        <f t="shared" si="51"/>
        <v>0</v>
      </c>
      <c r="BI318" s="163">
        <f t="shared" si="52"/>
        <v>0</v>
      </c>
      <c r="BJ318" s="15" t="s">
        <v>85</v>
      </c>
      <c r="BK318" s="163">
        <f t="shared" si="53"/>
        <v>0</v>
      </c>
      <c r="BL318" s="15" t="s">
        <v>274</v>
      </c>
      <c r="BM318" s="162" t="s">
        <v>5001</v>
      </c>
    </row>
    <row r="319" spans="1:65" s="2" customFormat="1" ht="24.2" customHeight="1">
      <c r="A319" s="30"/>
      <c r="B319" s="154"/>
      <c r="C319" s="201" t="s">
        <v>1521</v>
      </c>
      <c r="D319" s="201" t="s">
        <v>751</v>
      </c>
      <c r="E319" s="202" t="s">
        <v>5002</v>
      </c>
      <c r="F319" s="203" t="s">
        <v>5003</v>
      </c>
      <c r="G319" s="204" t="s">
        <v>4654</v>
      </c>
      <c r="H319" s="205">
        <v>1.5</v>
      </c>
      <c r="I319" s="177"/>
      <c r="J319" s="290">
        <f t="shared" si="44"/>
        <v>0</v>
      </c>
      <c r="K319" s="178"/>
      <c r="L319" s="179"/>
      <c r="M319" s="180" t="s">
        <v>1</v>
      </c>
      <c r="N319" s="181" t="s">
        <v>38</v>
      </c>
      <c r="O319" s="59"/>
      <c r="P319" s="160">
        <f t="shared" si="45"/>
        <v>0</v>
      </c>
      <c r="Q319" s="160">
        <v>0</v>
      </c>
      <c r="R319" s="160">
        <f t="shared" si="46"/>
        <v>0</v>
      </c>
      <c r="S319" s="160">
        <v>0</v>
      </c>
      <c r="T319" s="161">
        <f t="shared" si="47"/>
        <v>0</v>
      </c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R319" s="162" t="s">
        <v>337</v>
      </c>
      <c r="AT319" s="162" t="s">
        <v>751</v>
      </c>
      <c r="AU319" s="162" t="s">
        <v>219</v>
      </c>
      <c r="AY319" s="15" t="s">
        <v>208</v>
      </c>
      <c r="BE319" s="163">
        <f t="shared" si="48"/>
        <v>0</v>
      </c>
      <c r="BF319" s="163">
        <f t="shared" si="49"/>
        <v>0</v>
      </c>
      <c r="BG319" s="163">
        <f t="shared" si="50"/>
        <v>0</v>
      </c>
      <c r="BH319" s="163">
        <f t="shared" si="51"/>
        <v>0</v>
      </c>
      <c r="BI319" s="163">
        <f t="shared" si="52"/>
        <v>0</v>
      </c>
      <c r="BJ319" s="15" t="s">
        <v>85</v>
      </c>
      <c r="BK319" s="163">
        <f t="shared" si="53"/>
        <v>0</v>
      </c>
      <c r="BL319" s="15" t="s">
        <v>274</v>
      </c>
      <c r="BM319" s="162" t="s">
        <v>5004</v>
      </c>
    </row>
    <row r="320" spans="1:65" s="2" customFormat="1" ht="24.2" customHeight="1">
      <c r="A320" s="30"/>
      <c r="B320" s="154"/>
      <c r="C320" s="201" t="s">
        <v>1525</v>
      </c>
      <c r="D320" s="201" t="s">
        <v>751</v>
      </c>
      <c r="E320" s="202" t="s">
        <v>5005</v>
      </c>
      <c r="F320" s="203" t="s">
        <v>5006</v>
      </c>
      <c r="G320" s="204" t="s">
        <v>4654</v>
      </c>
      <c r="H320" s="205">
        <v>74</v>
      </c>
      <c r="I320" s="177"/>
      <c r="J320" s="290">
        <f t="shared" si="44"/>
        <v>0</v>
      </c>
      <c r="K320" s="178"/>
      <c r="L320" s="179"/>
      <c r="M320" s="180" t="s">
        <v>1</v>
      </c>
      <c r="N320" s="181" t="s">
        <v>38</v>
      </c>
      <c r="O320" s="59"/>
      <c r="P320" s="160">
        <f t="shared" si="45"/>
        <v>0</v>
      </c>
      <c r="Q320" s="160">
        <v>0</v>
      </c>
      <c r="R320" s="160">
        <f t="shared" si="46"/>
        <v>0</v>
      </c>
      <c r="S320" s="160">
        <v>0</v>
      </c>
      <c r="T320" s="161">
        <f t="shared" si="47"/>
        <v>0</v>
      </c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R320" s="162" t="s">
        <v>337</v>
      </c>
      <c r="AT320" s="162" t="s">
        <v>751</v>
      </c>
      <c r="AU320" s="162" t="s">
        <v>219</v>
      </c>
      <c r="AY320" s="15" t="s">
        <v>208</v>
      </c>
      <c r="BE320" s="163">
        <f t="shared" si="48"/>
        <v>0</v>
      </c>
      <c r="BF320" s="163">
        <f t="shared" si="49"/>
        <v>0</v>
      </c>
      <c r="BG320" s="163">
        <f t="shared" si="50"/>
        <v>0</v>
      </c>
      <c r="BH320" s="163">
        <f t="shared" si="51"/>
        <v>0</v>
      </c>
      <c r="BI320" s="163">
        <f t="shared" si="52"/>
        <v>0</v>
      </c>
      <c r="BJ320" s="15" t="s">
        <v>85</v>
      </c>
      <c r="BK320" s="163">
        <f t="shared" si="53"/>
        <v>0</v>
      </c>
      <c r="BL320" s="15" t="s">
        <v>274</v>
      </c>
      <c r="BM320" s="162" t="s">
        <v>5007</v>
      </c>
    </row>
    <row r="321" spans="1:65" s="2" customFormat="1" ht="24.2" customHeight="1">
      <c r="A321" s="30"/>
      <c r="B321" s="154"/>
      <c r="C321" s="201" t="s">
        <v>1529</v>
      </c>
      <c r="D321" s="201" t="s">
        <v>751</v>
      </c>
      <c r="E321" s="202" t="s">
        <v>5008</v>
      </c>
      <c r="F321" s="203" t="s">
        <v>5009</v>
      </c>
      <c r="G321" s="204" t="s">
        <v>4654</v>
      </c>
      <c r="H321" s="205">
        <v>11</v>
      </c>
      <c r="I321" s="177"/>
      <c r="J321" s="290">
        <f t="shared" si="44"/>
        <v>0</v>
      </c>
      <c r="K321" s="178"/>
      <c r="L321" s="179"/>
      <c r="M321" s="180" t="s">
        <v>1</v>
      </c>
      <c r="N321" s="181" t="s">
        <v>38</v>
      </c>
      <c r="O321" s="59"/>
      <c r="P321" s="160">
        <f t="shared" si="45"/>
        <v>0</v>
      </c>
      <c r="Q321" s="160">
        <v>0</v>
      </c>
      <c r="R321" s="160">
        <f t="shared" si="46"/>
        <v>0</v>
      </c>
      <c r="S321" s="160">
        <v>0</v>
      </c>
      <c r="T321" s="161">
        <f t="shared" si="47"/>
        <v>0</v>
      </c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R321" s="162" t="s">
        <v>337</v>
      </c>
      <c r="AT321" s="162" t="s">
        <v>751</v>
      </c>
      <c r="AU321" s="162" t="s">
        <v>219</v>
      </c>
      <c r="AY321" s="15" t="s">
        <v>208</v>
      </c>
      <c r="BE321" s="163">
        <f t="shared" si="48"/>
        <v>0</v>
      </c>
      <c r="BF321" s="163">
        <f t="shared" si="49"/>
        <v>0</v>
      </c>
      <c r="BG321" s="163">
        <f t="shared" si="50"/>
        <v>0</v>
      </c>
      <c r="BH321" s="163">
        <f t="shared" si="51"/>
        <v>0</v>
      </c>
      <c r="BI321" s="163">
        <f t="shared" si="52"/>
        <v>0</v>
      </c>
      <c r="BJ321" s="15" t="s">
        <v>85</v>
      </c>
      <c r="BK321" s="163">
        <f t="shared" si="53"/>
        <v>0</v>
      </c>
      <c r="BL321" s="15" t="s">
        <v>274</v>
      </c>
      <c r="BM321" s="162" t="s">
        <v>5010</v>
      </c>
    </row>
    <row r="322" spans="1:65" s="2" customFormat="1" ht="24.2" customHeight="1">
      <c r="A322" s="30"/>
      <c r="B322" s="154"/>
      <c r="C322" s="201" t="s">
        <v>1533</v>
      </c>
      <c r="D322" s="201" t="s">
        <v>751</v>
      </c>
      <c r="E322" s="202" t="s">
        <v>5011</v>
      </c>
      <c r="F322" s="203" t="s">
        <v>5012</v>
      </c>
      <c r="G322" s="204" t="s">
        <v>4654</v>
      </c>
      <c r="H322" s="205">
        <v>4</v>
      </c>
      <c r="I322" s="177"/>
      <c r="J322" s="290">
        <f t="shared" si="44"/>
        <v>0</v>
      </c>
      <c r="K322" s="178"/>
      <c r="L322" s="179"/>
      <c r="M322" s="180" t="s">
        <v>1</v>
      </c>
      <c r="N322" s="181" t="s">
        <v>38</v>
      </c>
      <c r="O322" s="59"/>
      <c r="P322" s="160">
        <f t="shared" si="45"/>
        <v>0</v>
      </c>
      <c r="Q322" s="160">
        <v>0</v>
      </c>
      <c r="R322" s="160">
        <f t="shared" si="46"/>
        <v>0</v>
      </c>
      <c r="S322" s="160">
        <v>0</v>
      </c>
      <c r="T322" s="161">
        <f t="shared" si="47"/>
        <v>0</v>
      </c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R322" s="162" t="s">
        <v>337</v>
      </c>
      <c r="AT322" s="162" t="s">
        <v>751</v>
      </c>
      <c r="AU322" s="162" t="s">
        <v>219</v>
      </c>
      <c r="AY322" s="15" t="s">
        <v>208</v>
      </c>
      <c r="BE322" s="163">
        <f t="shared" si="48"/>
        <v>0</v>
      </c>
      <c r="BF322" s="163">
        <f t="shared" si="49"/>
        <v>0</v>
      </c>
      <c r="BG322" s="163">
        <f t="shared" si="50"/>
        <v>0</v>
      </c>
      <c r="BH322" s="163">
        <f t="shared" si="51"/>
        <v>0</v>
      </c>
      <c r="BI322" s="163">
        <f t="shared" si="52"/>
        <v>0</v>
      </c>
      <c r="BJ322" s="15" t="s">
        <v>85</v>
      </c>
      <c r="BK322" s="163">
        <f t="shared" si="53"/>
        <v>0</v>
      </c>
      <c r="BL322" s="15" t="s">
        <v>274</v>
      </c>
      <c r="BM322" s="162" t="s">
        <v>5013</v>
      </c>
    </row>
    <row r="323" spans="1:65" s="2" customFormat="1" ht="24.2" customHeight="1">
      <c r="A323" s="30"/>
      <c r="B323" s="154"/>
      <c r="C323" s="201" t="s">
        <v>1537</v>
      </c>
      <c r="D323" s="201" t="s">
        <v>751</v>
      </c>
      <c r="E323" s="202" t="s">
        <v>5014</v>
      </c>
      <c r="F323" s="203" t="s">
        <v>5015</v>
      </c>
      <c r="G323" s="204" t="s">
        <v>4654</v>
      </c>
      <c r="H323" s="205">
        <v>6</v>
      </c>
      <c r="I323" s="177"/>
      <c r="J323" s="290">
        <f t="shared" si="44"/>
        <v>0</v>
      </c>
      <c r="K323" s="178"/>
      <c r="L323" s="179"/>
      <c r="M323" s="180" t="s">
        <v>1</v>
      </c>
      <c r="N323" s="181" t="s">
        <v>38</v>
      </c>
      <c r="O323" s="59"/>
      <c r="P323" s="160">
        <f t="shared" si="45"/>
        <v>0</v>
      </c>
      <c r="Q323" s="160">
        <v>0</v>
      </c>
      <c r="R323" s="160">
        <f t="shared" si="46"/>
        <v>0</v>
      </c>
      <c r="S323" s="160">
        <v>0</v>
      </c>
      <c r="T323" s="161">
        <f t="shared" si="47"/>
        <v>0</v>
      </c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R323" s="162" t="s">
        <v>337</v>
      </c>
      <c r="AT323" s="162" t="s">
        <v>751</v>
      </c>
      <c r="AU323" s="162" t="s">
        <v>219</v>
      </c>
      <c r="AY323" s="15" t="s">
        <v>208</v>
      </c>
      <c r="BE323" s="163">
        <f t="shared" si="48"/>
        <v>0</v>
      </c>
      <c r="BF323" s="163">
        <f t="shared" si="49"/>
        <v>0</v>
      </c>
      <c r="BG323" s="163">
        <f t="shared" si="50"/>
        <v>0</v>
      </c>
      <c r="BH323" s="163">
        <f t="shared" si="51"/>
        <v>0</v>
      </c>
      <c r="BI323" s="163">
        <f t="shared" si="52"/>
        <v>0</v>
      </c>
      <c r="BJ323" s="15" t="s">
        <v>85</v>
      </c>
      <c r="BK323" s="163">
        <f t="shared" si="53"/>
        <v>0</v>
      </c>
      <c r="BL323" s="15" t="s">
        <v>274</v>
      </c>
      <c r="BM323" s="162" t="s">
        <v>5016</v>
      </c>
    </row>
    <row r="324" spans="1:65" s="2" customFormat="1" ht="49.15" customHeight="1">
      <c r="A324" s="30"/>
      <c r="B324" s="154"/>
      <c r="C324" s="201" t="s">
        <v>1541</v>
      </c>
      <c r="D324" s="201" t="s">
        <v>751</v>
      </c>
      <c r="E324" s="202" t="s">
        <v>4898</v>
      </c>
      <c r="F324" s="203" t="s">
        <v>4717</v>
      </c>
      <c r="G324" s="204" t="s">
        <v>4718</v>
      </c>
      <c r="H324" s="205">
        <v>262</v>
      </c>
      <c r="I324" s="177"/>
      <c r="J324" s="290">
        <f t="shared" si="44"/>
        <v>0</v>
      </c>
      <c r="K324" s="178"/>
      <c r="L324" s="179"/>
      <c r="M324" s="180" t="s">
        <v>1</v>
      </c>
      <c r="N324" s="181" t="s">
        <v>38</v>
      </c>
      <c r="O324" s="59"/>
      <c r="P324" s="160">
        <f t="shared" si="45"/>
        <v>0</v>
      </c>
      <c r="Q324" s="160">
        <v>0</v>
      </c>
      <c r="R324" s="160">
        <f t="shared" si="46"/>
        <v>0</v>
      </c>
      <c r="S324" s="160">
        <v>0</v>
      </c>
      <c r="T324" s="161">
        <f t="shared" si="47"/>
        <v>0</v>
      </c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R324" s="162" t="s">
        <v>337</v>
      </c>
      <c r="AT324" s="162" t="s">
        <v>751</v>
      </c>
      <c r="AU324" s="162" t="s">
        <v>219</v>
      </c>
      <c r="AY324" s="15" t="s">
        <v>208</v>
      </c>
      <c r="BE324" s="163">
        <f t="shared" si="48"/>
        <v>0</v>
      </c>
      <c r="BF324" s="163">
        <f t="shared" si="49"/>
        <v>0</v>
      </c>
      <c r="BG324" s="163">
        <f t="shared" si="50"/>
        <v>0</v>
      </c>
      <c r="BH324" s="163">
        <f t="shared" si="51"/>
        <v>0</v>
      </c>
      <c r="BI324" s="163">
        <f t="shared" si="52"/>
        <v>0</v>
      </c>
      <c r="BJ324" s="15" t="s">
        <v>85</v>
      </c>
      <c r="BK324" s="163">
        <f t="shared" si="53"/>
        <v>0</v>
      </c>
      <c r="BL324" s="15" t="s">
        <v>274</v>
      </c>
      <c r="BM324" s="162" t="s">
        <v>5017</v>
      </c>
    </row>
    <row r="325" spans="1:65" s="2" customFormat="1" ht="49.15" customHeight="1">
      <c r="A325" s="30"/>
      <c r="B325" s="154"/>
      <c r="C325" s="201" t="s">
        <v>1545</v>
      </c>
      <c r="D325" s="201" t="s">
        <v>751</v>
      </c>
      <c r="E325" s="202" t="s">
        <v>4900</v>
      </c>
      <c r="F325" s="203" t="s">
        <v>4721</v>
      </c>
      <c r="G325" s="204" t="s">
        <v>4718</v>
      </c>
      <c r="H325" s="205">
        <v>149</v>
      </c>
      <c r="I325" s="177"/>
      <c r="J325" s="290">
        <f t="shared" si="44"/>
        <v>0</v>
      </c>
      <c r="K325" s="178"/>
      <c r="L325" s="179"/>
      <c r="M325" s="180" t="s">
        <v>1</v>
      </c>
      <c r="N325" s="181" t="s">
        <v>38</v>
      </c>
      <c r="O325" s="59"/>
      <c r="P325" s="160">
        <f t="shared" si="45"/>
        <v>0</v>
      </c>
      <c r="Q325" s="160">
        <v>0</v>
      </c>
      <c r="R325" s="160">
        <f t="shared" si="46"/>
        <v>0</v>
      </c>
      <c r="S325" s="160">
        <v>0</v>
      </c>
      <c r="T325" s="161">
        <f t="shared" si="47"/>
        <v>0</v>
      </c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R325" s="162" t="s">
        <v>337</v>
      </c>
      <c r="AT325" s="162" t="s">
        <v>751</v>
      </c>
      <c r="AU325" s="162" t="s">
        <v>219</v>
      </c>
      <c r="AY325" s="15" t="s">
        <v>208</v>
      </c>
      <c r="BE325" s="163">
        <f t="shared" si="48"/>
        <v>0</v>
      </c>
      <c r="BF325" s="163">
        <f t="shared" si="49"/>
        <v>0</v>
      </c>
      <c r="BG325" s="163">
        <f t="shared" si="50"/>
        <v>0</v>
      </c>
      <c r="BH325" s="163">
        <f t="shared" si="51"/>
        <v>0</v>
      </c>
      <c r="BI325" s="163">
        <f t="shared" si="52"/>
        <v>0</v>
      </c>
      <c r="BJ325" s="15" t="s">
        <v>85</v>
      </c>
      <c r="BK325" s="163">
        <f t="shared" si="53"/>
        <v>0</v>
      </c>
      <c r="BL325" s="15" t="s">
        <v>274</v>
      </c>
      <c r="BM325" s="162" t="s">
        <v>5018</v>
      </c>
    </row>
    <row r="326" spans="1:65" s="2" customFormat="1" ht="37.9" customHeight="1">
      <c r="A326" s="30"/>
      <c r="B326" s="154"/>
      <c r="C326" s="201" t="s">
        <v>1549</v>
      </c>
      <c r="D326" s="201" t="s">
        <v>751</v>
      </c>
      <c r="E326" s="202" t="s">
        <v>4902</v>
      </c>
      <c r="F326" s="203" t="s">
        <v>4903</v>
      </c>
      <c r="G326" s="204" t="s">
        <v>4718</v>
      </c>
      <c r="H326" s="205">
        <v>37</v>
      </c>
      <c r="I326" s="177"/>
      <c r="J326" s="290">
        <f t="shared" si="44"/>
        <v>0</v>
      </c>
      <c r="K326" s="178"/>
      <c r="L326" s="179"/>
      <c r="M326" s="180" t="s">
        <v>1</v>
      </c>
      <c r="N326" s="181" t="s">
        <v>38</v>
      </c>
      <c r="O326" s="59"/>
      <c r="P326" s="160">
        <f t="shared" si="45"/>
        <v>0</v>
      </c>
      <c r="Q326" s="160">
        <v>0</v>
      </c>
      <c r="R326" s="160">
        <f t="shared" si="46"/>
        <v>0</v>
      </c>
      <c r="S326" s="160">
        <v>0</v>
      </c>
      <c r="T326" s="161">
        <f t="shared" si="47"/>
        <v>0</v>
      </c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R326" s="162" t="s">
        <v>337</v>
      </c>
      <c r="AT326" s="162" t="s">
        <v>751</v>
      </c>
      <c r="AU326" s="162" t="s">
        <v>219</v>
      </c>
      <c r="AY326" s="15" t="s">
        <v>208</v>
      </c>
      <c r="BE326" s="163">
        <f t="shared" si="48"/>
        <v>0</v>
      </c>
      <c r="BF326" s="163">
        <f t="shared" si="49"/>
        <v>0</v>
      </c>
      <c r="BG326" s="163">
        <f t="shared" si="50"/>
        <v>0</v>
      </c>
      <c r="BH326" s="163">
        <f t="shared" si="51"/>
        <v>0</v>
      </c>
      <c r="BI326" s="163">
        <f t="shared" si="52"/>
        <v>0</v>
      </c>
      <c r="BJ326" s="15" t="s">
        <v>85</v>
      </c>
      <c r="BK326" s="163">
        <f t="shared" si="53"/>
        <v>0</v>
      </c>
      <c r="BL326" s="15" t="s">
        <v>274</v>
      </c>
      <c r="BM326" s="162" t="s">
        <v>5019</v>
      </c>
    </row>
    <row r="327" spans="1:65" s="2" customFormat="1" ht="66.75" customHeight="1">
      <c r="A327" s="30"/>
      <c r="B327" s="154"/>
      <c r="C327" s="195" t="s">
        <v>1553</v>
      </c>
      <c r="D327" s="195" t="s">
        <v>210</v>
      </c>
      <c r="E327" s="196" t="s">
        <v>5020</v>
      </c>
      <c r="F327" s="200" t="s">
        <v>5021</v>
      </c>
      <c r="G327" s="198" t="s">
        <v>4725</v>
      </c>
      <c r="H327" s="199">
        <v>1</v>
      </c>
      <c r="I327" s="155"/>
      <c r="J327" s="287">
        <f t="shared" si="44"/>
        <v>0</v>
      </c>
      <c r="K327" s="157"/>
      <c r="L327" s="31"/>
      <c r="M327" s="158" t="s">
        <v>1</v>
      </c>
      <c r="N327" s="159" t="s">
        <v>38</v>
      </c>
      <c r="O327" s="59"/>
      <c r="P327" s="160">
        <f t="shared" si="45"/>
        <v>0</v>
      </c>
      <c r="Q327" s="160">
        <v>0</v>
      </c>
      <c r="R327" s="160">
        <f t="shared" si="46"/>
        <v>0</v>
      </c>
      <c r="S327" s="160">
        <v>0</v>
      </c>
      <c r="T327" s="161">
        <f t="shared" si="47"/>
        <v>0</v>
      </c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R327" s="162" t="s">
        <v>274</v>
      </c>
      <c r="AT327" s="162" t="s">
        <v>210</v>
      </c>
      <c r="AU327" s="162" t="s">
        <v>219</v>
      </c>
      <c r="AY327" s="15" t="s">
        <v>208</v>
      </c>
      <c r="BE327" s="163">
        <f t="shared" si="48"/>
        <v>0</v>
      </c>
      <c r="BF327" s="163">
        <f t="shared" si="49"/>
        <v>0</v>
      </c>
      <c r="BG327" s="163">
        <f t="shared" si="50"/>
        <v>0</v>
      </c>
      <c r="BH327" s="163">
        <f t="shared" si="51"/>
        <v>0</v>
      </c>
      <c r="BI327" s="163">
        <f t="shared" si="52"/>
        <v>0</v>
      </c>
      <c r="BJ327" s="15" t="s">
        <v>85</v>
      </c>
      <c r="BK327" s="163">
        <f t="shared" si="53"/>
        <v>0</v>
      </c>
      <c r="BL327" s="15" t="s">
        <v>274</v>
      </c>
      <c r="BM327" s="162" t="s">
        <v>5022</v>
      </c>
    </row>
    <row r="328" spans="1:65" s="12" customFormat="1" ht="20.85" customHeight="1">
      <c r="B328" s="142"/>
      <c r="C328" s="206"/>
      <c r="D328" s="207" t="s">
        <v>71</v>
      </c>
      <c r="E328" s="208" t="s">
        <v>5023</v>
      </c>
      <c r="F328" s="208" t="s">
        <v>5024</v>
      </c>
      <c r="G328" s="206"/>
      <c r="H328" s="206"/>
      <c r="I328" s="145"/>
      <c r="J328" s="286">
        <f>BK328</f>
        <v>0</v>
      </c>
      <c r="L328" s="142"/>
      <c r="M328" s="146"/>
      <c r="N328" s="147"/>
      <c r="O328" s="147"/>
      <c r="P328" s="148">
        <f>SUM(P329:P349)</f>
        <v>0</v>
      </c>
      <c r="Q328" s="147"/>
      <c r="R328" s="148">
        <f>SUM(R329:R349)</f>
        <v>0</v>
      </c>
      <c r="S328" s="147"/>
      <c r="T328" s="149">
        <f>SUM(T329:T349)</f>
        <v>0</v>
      </c>
      <c r="AR328" s="143" t="s">
        <v>85</v>
      </c>
      <c r="AT328" s="150" t="s">
        <v>71</v>
      </c>
      <c r="AU328" s="150" t="s">
        <v>85</v>
      </c>
      <c r="AY328" s="143" t="s">
        <v>208</v>
      </c>
      <c r="BK328" s="151">
        <f>SUM(BK329:BK349)</f>
        <v>0</v>
      </c>
    </row>
    <row r="329" spans="1:65" s="2" customFormat="1" ht="55.5" customHeight="1">
      <c r="A329" s="30"/>
      <c r="B329" s="154"/>
      <c r="C329" s="201" t="s">
        <v>1557</v>
      </c>
      <c r="D329" s="201" t="s">
        <v>751</v>
      </c>
      <c r="E329" s="202" t="s">
        <v>5025</v>
      </c>
      <c r="F329" s="203" t="s">
        <v>5026</v>
      </c>
      <c r="G329" s="204" t="s">
        <v>404</v>
      </c>
      <c r="H329" s="205">
        <v>1</v>
      </c>
      <c r="I329" s="177"/>
      <c r="J329" s="290">
        <f t="shared" ref="J329:J349" si="54">ROUND(I329*H329,2)</f>
        <v>0</v>
      </c>
      <c r="K329" s="178"/>
      <c r="L329" s="179"/>
      <c r="M329" s="180" t="s">
        <v>1</v>
      </c>
      <c r="N329" s="181" t="s">
        <v>38</v>
      </c>
      <c r="O329" s="59"/>
      <c r="P329" s="160">
        <f t="shared" ref="P329:P349" si="55">O329*H329</f>
        <v>0</v>
      </c>
      <c r="Q329" s="160">
        <v>0</v>
      </c>
      <c r="R329" s="160">
        <f t="shared" ref="R329:R349" si="56">Q329*H329</f>
        <v>0</v>
      </c>
      <c r="S329" s="160">
        <v>0</v>
      </c>
      <c r="T329" s="161">
        <f t="shared" ref="T329:T349" si="57">S329*H329</f>
        <v>0</v>
      </c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R329" s="162" t="s">
        <v>337</v>
      </c>
      <c r="AT329" s="162" t="s">
        <v>751</v>
      </c>
      <c r="AU329" s="162" t="s">
        <v>219</v>
      </c>
      <c r="AY329" s="15" t="s">
        <v>208</v>
      </c>
      <c r="BE329" s="163">
        <f t="shared" ref="BE329:BE349" si="58">IF(N329="základná",J329,0)</f>
        <v>0</v>
      </c>
      <c r="BF329" s="163">
        <f t="shared" ref="BF329:BF349" si="59">IF(N329="znížená",J329,0)</f>
        <v>0</v>
      </c>
      <c r="BG329" s="163">
        <f t="shared" ref="BG329:BG349" si="60">IF(N329="zákl. prenesená",J329,0)</f>
        <v>0</v>
      </c>
      <c r="BH329" s="163">
        <f t="shared" ref="BH329:BH349" si="61">IF(N329="zníž. prenesená",J329,0)</f>
        <v>0</v>
      </c>
      <c r="BI329" s="163">
        <f t="shared" ref="BI329:BI349" si="62">IF(N329="nulová",J329,0)</f>
        <v>0</v>
      </c>
      <c r="BJ329" s="15" t="s">
        <v>85</v>
      </c>
      <c r="BK329" s="163">
        <f t="shared" ref="BK329:BK349" si="63">ROUND(I329*H329,2)</f>
        <v>0</v>
      </c>
      <c r="BL329" s="15" t="s">
        <v>274</v>
      </c>
      <c r="BM329" s="162" t="s">
        <v>5027</v>
      </c>
    </row>
    <row r="330" spans="1:65" s="2" customFormat="1" ht="24.2" customHeight="1">
      <c r="A330" s="30"/>
      <c r="B330" s="154"/>
      <c r="C330" s="201" t="s">
        <v>1561</v>
      </c>
      <c r="D330" s="201" t="s">
        <v>751</v>
      </c>
      <c r="E330" s="202" t="s">
        <v>5028</v>
      </c>
      <c r="F330" s="203" t="s">
        <v>5029</v>
      </c>
      <c r="G330" s="204" t="s">
        <v>404</v>
      </c>
      <c r="H330" s="205">
        <v>1</v>
      </c>
      <c r="I330" s="177"/>
      <c r="J330" s="290">
        <f t="shared" si="54"/>
        <v>0</v>
      </c>
      <c r="K330" s="178"/>
      <c r="L330" s="179"/>
      <c r="M330" s="180" t="s">
        <v>1</v>
      </c>
      <c r="N330" s="181" t="s">
        <v>38</v>
      </c>
      <c r="O330" s="59"/>
      <c r="P330" s="160">
        <f t="shared" si="55"/>
        <v>0</v>
      </c>
      <c r="Q330" s="160">
        <v>0</v>
      </c>
      <c r="R330" s="160">
        <f t="shared" si="56"/>
        <v>0</v>
      </c>
      <c r="S330" s="160">
        <v>0</v>
      </c>
      <c r="T330" s="161">
        <f t="shared" si="57"/>
        <v>0</v>
      </c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R330" s="162" t="s">
        <v>337</v>
      </c>
      <c r="AT330" s="162" t="s">
        <v>751</v>
      </c>
      <c r="AU330" s="162" t="s">
        <v>219</v>
      </c>
      <c r="AY330" s="15" t="s">
        <v>208</v>
      </c>
      <c r="BE330" s="163">
        <f t="shared" si="58"/>
        <v>0</v>
      </c>
      <c r="BF330" s="163">
        <f t="shared" si="59"/>
        <v>0</v>
      </c>
      <c r="BG330" s="163">
        <f t="shared" si="60"/>
        <v>0</v>
      </c>
      <c r="BH330" s="163">
        <f t="shared" si="61"/>
        <v>0</v>
      </c>
      <c r="BI330" s="163">
        <f t="shared" si="62"/>
        <v>0</v>
      </c>
      <c r="BJ330" s="15" t="s">
        <v>85</v>
      </c>
      <c r="BK330" s="163">
        <f t="shared" si="63"/>
        <v>0</v>
      </c>
      <c r="BL330" s="15" t="s">
        <v>274</v>
      </c>
      <c r="BM330" s="162" t="s">
        <v>5030</v>
      </c>
    </row>
    <row r="331" spans="1:65" s="2" customFormat="1" ht="24.2" customHeight="1">
      <c r="A331" s="30"/>
      <c r="B331" s="154"/>
      <c r="C331" s="201" t="s">
        <v>1565</v>
      </c>
      <c r="D331" s="201" t="s">
        <v>751</v>
      </c>
      <c r="E331" s="202" t="s">
        <v>5031</v>
      </c>
      <c r="F331" s="203" t="s">
        <v>5032</v>
      </c>
      <c r="G331" s="204" t="s">
        <v>404</v>
      </c>
      <c r="H331" s="205">
        <v>6</v>
      </c>
      <c r="I331" s="177"/>
      <c r="J331" s="290">
        <f t="shared" si="54"/>
        <v>0</v>
      </c>
      <c r="K331" s="178"/>
      <c r="L331" s="179"/>
      <c r="M331" s="180" t="s">
        <v>1</v>
      </c>
      <c r="N331" s="181" t="s">
        <v>38</v>
      </c>
      <c r="O331" s="59"/>
      <c r="P331" s="160">
        <f t="shared" si="55"/>
        <v>0</v>
      </c>
      <c r="Q331" s="160">
        <v>0</v>
      </c>
      <c r="R331" s="160">
        <f t="shared" si="56"/>
        <v>0</v>
      </c>
      <c r="S331" s="160">
        <v>0</v>
      </c>
      <c r="T331" s="161">
        <f t="shared" si="57"/>
        <v>0</v>
      </c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R331" s="162" t="s">
        <v>337</v>
      </c>
      <c r="AT331" s="162" t="s">
        <v>751</v>
      </c>
      <c r="AU331" s="162" t="s">
        <v>219</v>
      </c>
      <c r="AY331" s="15" t="s">
        <v>208</v>
      </c>
      <c r="BE331" s="163">
        <f t="shared" si="58"/>
        <v>0</v>
      </c>
      <c r="BF331" s="163">
        <f t="shared" si="59"/>
        <v>0</v>
      </c>
      <c r="BG331" s="163">
        <f t="shared" si="60"/>
        <v>0</v>
      </c>
      <c r="BH331" s="163">
        <f t="shared" si="61"/>
        <v>0</v>
      </c>
      <c r="BI331" s="163">
        <f t="shared" si="62"/>
        <v>0</v>
      </c>
      <c r="BJ331" s="15" t="s">
        <v>85</v>
      </c>
      <c r="BK331" s="163">
        <f t="shared" si="63"/>
        <v>0</v>
      </c>
      <c r="BL331" s="15" t="s">
        <v>274</v>
      </c>
      <c r="BM331" s="162" t="s">
        <v>5033</v>
      </c>
    </row>
    <row r="332" spans="1:65" s="2" customFormat="1" ht="44.25" customHeight="1">
      <c r="A332" s="30"/>
      <c r="B332" s="154"/>
      <c r="C332" s="201" t="s">
        <v>1569</v>
      </c>
      <c r="D332" s="201" t="s">
        <v>751</v>
      </c>
      <c r="E332" s="202" t="s">
        <v>5034</v>
      </c>
      <c r="F332" s="203" t="s">
        <v>5035</v>
      </c>
      <c r="G332" s="204" t="s">
        <v>404</v>
      </c>
      <c r="H332" s="205">
        <v>2</v>
      </c>
      <c r="I332" s="177"/>
      <c r="J332" s="290">
        <f t="shared" si="54"/>
        <v>0</v>
      </c>
      <c r="K332" s="178"/>
      <c r="L332" s="179"/>
      <c r="M332" s="180" t="s">
        <v>1</v>
      </c>
      <c r="N332" s="181" t="s">
        <v>38</v>
      </c>
      <c r="O332" s="59"/>
      <c r="P332" s="160">
        <f t="shared" si="55"/>
        <v>0</v>
      </c>
      <c r="Q332" s="160">
        <v>0</v>
      </c>
      <c r="R332" s="160">
        <f t="shared" si="56"/>
        <v>0</v>
      </c>
      <c r="S332" s="160">
        <v>0</v>
      </c>
      <c r="T332" s="161">
        <f t="shared" si="57"/>
        <v>0</v>
      </c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R332" s="162" t="s">
        <v>337</v>
      </c>
      <c r="AT332" s="162" t="s">
        <v>751</v>
      </c>
      <c r="AU332" s="162" t="s">
        <v>219</v>
      </c>
      <c r="AY332" s="15" t="s">
        <v>208</v>
      </c>
      <c r="BE332" s="163">
        <f t="shared" si="58"/>
        <v>0</v>
      </c>
      <c r="BF332" s="163">
        <f t="shared" si="59"/>
        <v>0</v>
      </c>
      <c r="BG332" s="163">
        <f t="shared" si="60"/>
        <v>0</v>
      </c>
      <c r="BH332" s="163">
        <f t="shared" si="61"/>
        <v>0</v>
      </c>
      <c r="BI332" s="163">
        <f t="shared" si="62"/>
        <v>0</v>
      </c>
      <c r="BJ332" s="15" t="s">
        <v>85</v>
      </c>
      <c r="BK332" s="163">
        <f t="shared" si="63"/>
        <v>0</v>
      </c>
      <c r="BL332" s="15" t="s">
        <v>274</v>
      </c>
      <c r="BM332" s="162" t="s">
        <v>5036</v>
      </c>
    </row>
    <row r="333" spans="1:65" s="2" customFormat="1" ht="24.2" customHeight="1">
      <c r="A333" s="30"/>
      <c r="B333" s="154"/>
      <c r="C333" s="201" t="s">
        <v>1573</v>
      </c>
      <c r="D333" s="201" t="s">
        <v>751</v>
      </c>
      <c r="E333" s="202" t="s">
        <v>4745</v>
      </c>
      <c r="F333" s="203" t="s">
        <v>4578</v>
      </c>
      <c r="G333" s="204" t="s">
        <v>404</v>
      </c>
      <c r="H333" s="205">
        <v>2</v>
      </c>
      <c r="I333" s="177"/>
      <c r="J333" s="290">
        <f t="shared" si="54"/>
        <v>0</v>
      </c>
      <c r="K333" s="178"/>
      <c r="L333" s="179"/>
      <c r="M333" s="180" t="s">
        <v>1</v>
      </c>
      <c r="N333" s="181" t="s">
        <v>38</v>
      </c>
      <c r="O333" s="59"/>
      <c r="P333" s="160">
        <f t="shared" si="55"/>
        <v>0</v>
      </c>
      <c r="Q333" s="160">
        <v>0</v>
      </c>
      <c r="R333" s="160">
        <f t="shared" si="56"/>
        <v>0</v>
      </c>
      <c r="S333" s="160">
        <v>0</v>
      </c>
      <c r="T333" s="161">
        <f t="shared" si="57"/>
        <v>0</v>
      </c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R333" s="162" t="s">
        <v>337</v>
      </c>
      <c r="AT333" s="162" t="s">
        <v>751</v>
      </c>
      <c r="AU333" s="162" t="s">
        <v>219</v>
      </c>
      <c r="AY333" s="15" t="s">
        <v>208</v>
      </c>
      <c r="BE333" s="163">
        <f t="shared" si="58"/>
        <v>0</v>
      </c>
      <c r="BF333" s="163">
        <f t="shared" si="59"/>
        <v>0</v>
      </c>
      <c r="BG333" s="163">
        <f t="shared" si="60"/>
        <v>0</v>
      </c>
      <c r="BH333" s="163">
        <f t="shared" si="61"/>
        <v>0</v>
      </c>
      <c r="BI333" s="163">
        <f t="shared" si="62"/>
        <v>0</v>
      </c>
      <c r="BJ333" s="15" t="s">
        <v>85</v>
      </c>
      <c r="BK333" s="163">
        <f t="shared" si="63"/>
        <v>0</v>
      </c>
      <c r="BL333" s="15" t="s">
        <v>274</v>
      </c>
      <c r="BM333" s="162" t="s">
        <v>5037</v>
      </c>
    </row>
    <row r="334" spans="1:65" s="2" customFormat="1" ht="33" customHeight="1">
      <c r="A334" s="30"/>
      <c r="B334" s="154"/>
      <c r="C334" s="201" t="s">
        <v>1577</v>
      </c>
      <c r="D334" s="201" t="s">
        <v>751</v>
      </c>
      <c r="E334" s="202" t="s">
        <v>5038</v>
      </c>
      <c r="F334" s="203" t="s">
        <v>4590</v>
      </c>
      <c r="G334" s="204" t="s">
        <v>404</v>
      </c>
      <c r="H334" s="205">
        <v>2</v>
      </c>
      <c r="I334" s="177"/>
      <c r="J334" s="290">
        <f t="shared" si="54"/>
        <v>0</v>
      </c>
      <c r="K334" s="178"/>
      <c r="L334" s="179"/>
      <c r="M334" s="180" t="s">
        <v>1</v>
      </c>
      <c r="N334" s="181" t="s">
        <v>38</v>
      </c>
      <c r="O334" s="59"/>
      <c r="P334" s="160">
        <f t="shared" si="55"/>
        <v>0</v>
      </c>
      <c r="Q334" s="160">
        <v>0</v>
      </c>
      <c r="R334" s="160">
        <f t="shared" si="56"/>
        <v>0</v>
      </c>
      <c r="S334" s="160">
        <v>0</v>
      </c>
      <c r="T334" s="161">
        <f t="shared" si="57"/>
        <v>0</v>
      </c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R334" s="162" t="s">
        <v>337</v>
      </c>
      <c r="AT334" s="162" t="s">
        <v>751</v>
      </c>
      <c r="AU334" s="162" t="s">
        <v>219</v>
      </c>
      <c r="AY334" s="15" t="s">
        <v>208</v>
      </c>
      <c r="BE334" s="163">
        <f t="shared" si="58"/>
        <v>0</v>
      </c>
      <c r="BF334" s="163">
        <f t="shared" si="59"/>
        <v>0</v>
      </c>
      <c r="BG334" s="163">
        <f t="shared" si="60"/>
        <v>0</v>
      </c>
      <c r="BH334" s="163">
        <f t="shared" si="61"/>
        <v>0</v>
      </c>
      <c r="BI334" s="163">
        <f t="shared" si="62"/>
        <v>0</v>
      </c>
      <c r="BJ334" s="15" t="s">
        <v>85</v>
      </c>
      <c r="BK334" s="163">
        <f t="shared" si="63"/>
        <v>0</v>
      </c>
      <c r="BL334" s="15" t="s">
        <v>274</v>
      </c>
      <c r="BM334" s="162" t="s">
        <v>5039</v>
      </c>
    </row>
    <row r="335" spans="1:65" s="2" customFormat="1" ht="24.2" customHeight="1">
      <c r="A335" s="30"/>
      <c r="B335" s="154"/>
      <c r="C335" s="201" t="s">
        <v>1579</v>
      </c>
      <c r="D335" s="201" t="s">
        <v>751</v>
      </c>
      <c r="E335" s="202" t="s">
        <v>5040</v>
      </c>
      <c r="F335" s="203" t="s">
        <v>5041</v>
      </c>
      <c r="G335" s="204" t="s">
        <v>404</v>
      </c>
      <c r="H335" s="205">
        <v>4</v>
      </c>
      <c r="I335" s="177"/>
      <c r="J335" s="290">
        <f t="shared" si="54"/>
        <v>0</v>
      </c>
      <c r="K335" s="178"/>
      <c r="L335" s="179"/>
      <c r="M335" s="180" t="s">
        <v>1</v>
      </c>
      <c r="N335" s="181" t="s">
        <v>38</v>
      </c>
      <c r="O335" s="59"/>
      <c r="P335" s="160">
        <f t="shared" si="55"/>
        <v>0</v>
      </c>
      <c r="Q335" s="160">
        <v>0</v>
      </c>
      <c r="R335" s="160">
        <f t="shared" si="56"/>
        <v>0</v>
      </c>
      <c r="S335" s="160">
        <v>0</v>
      </c>
      <c r="T335" s="161">
        <f t="shared" si="57"/>
        <v>0</v>
      </c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R335" s="162" t="s">
        <v>337</v>
      </c>
      <c r="AT335" s="162" t="s">
        <v>751</v>
      </c>
      <c r="AU335" s="162" t="s">
        <v>219</v>
      </c>
      <c r="AY335" s="15" t="s">
        <v>208</v>
      </c>
      <c r="BE335" s="163">
        <f t="shared" si="58"/>
        <v>0</v>
      </c>
      <c r="BF335" s="163">
        <f t="shared" si="59"/>
        <v>0</v>
      </c>
      <c r="BG335" s="163">
        <f t="shared" si="60"/>
        <v>0</v>
      </c>
      <c r="BH335" s="163">
        <f t="shared" si="61"/>
        <v>0</v>
      </c>
      <c r="BI335" s="163">
        <f t="shared" si="62"/>
        <v>0</v>
      </c>
      <c r="BJ335" s="15" t="s">
        <v>85</v>
      </c>
      <c r="BK335" s="163">
        <f t="shared" si="63"/>
        <v>0</v>
      </c>
      <c r="BL335" s="15" t="s">
        <v>274</v>
      </c>
      <c r="BM335" s="162" t="s">
        <v>5042</v>
      </c>
    </row>
    <row r="336" spans="1:65" s="2" customFormat="1" ht="24.2" customHeight="1">
      <c r="A336" s="30"/>
      <c r="B336" s="154"/>
      <c r="C336" s="201" t="s">
        <v>1583</v>
      </c>
      <c r="D336" s="201" t="s">
        <v>751</v>
      </c>
      <c r="E336" s="202" t="s">
        <v>5043</v>
      </c>
      <c r="F336" s="203" t="s">
        <v>5044</v>
      </c>
      <c r="G336" s="204" t="s">
        <v>404</v>
      </c>
      <c r="H336" s="205">
        <v>2</v>
      </c>
      <c r="I336" s="177"/>
      <c r="J336" s="290">
        <f t="shared" si="54"/>
        <v>0</v>
      </c>
      <c r="K336" s="178"/>
      <c r="L336" s="179"/>
      <c r="M336" s="180" t="s">
        <v>1</v>
      </c>
      <c r="N336" s="181" t="s">
        <v>38</v>
      </c>
      <c r="O336" s="59"/>
      <c r="P336" s="160">
        <f t="shared" si="55"/>
        <v>0</v>
      </c>
      <c r="Q336" s="160">
        <v>0</v>
      </c>
      <c r="R336" s="160">
        <f t="shared" si="56"/>
        <v>0</v>
      </c>
      <c r="S336" s="160">
        <v>0</v>
      </c>
      <c r="T336" s="161">
        <f t="shared" si="57"/>
        <v>0</v>
      </c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R336" s="162" t="s">
        <v>337</v>
      </c>
      <c r="AT336" s="162" t="s">
        <v>751</v>
      </c>
      <c r="AU336" s="162" t="s">
        <v>219</v>
      </c>
      <c r="AY336" s="15" t="s">
        <v>208</v>
      </c>
      <c r="BE336" s="163">
        <f t="shared" si="58"/>
        <v>0</v>
      </c>
      <c r="BF336" s="163">
        <f t="shared" si="59"/>
        <v>0</v>
      </c>
      <c r="BG336" s="163">
        <f t="shared" si="60"/>
        <v>0</v>
      </c>
      <c r="BH336" s="163">
        <f t="shared" si="61"/>
        <v>0</v>
      </c>
      <c r="BI336" s="163">
        <f t="shared" si="62"/>
        <v>0</v>
      </c>
      <c r="BJ336" s="15" t="s">
        <v>85</v>
      </c>
      <c r="BK336" s="163">
        <f t="shared" si="63"/>
        <v>0</v>
      </c>
      <c r="BL336" s="15" t="s">
        <v>274</v>
      </c>
      <c r="BM336" s="162" t="s">
        <v>5045</v>
      </c>
    </row>
    <row r="337" spans="1:65" s="2" customFormat="1" ht="16.5" customHeight="1">
      <c r="A337" s="30"/>
      <c r="B337" s="154"/>
      <c r="C337" s="201" t="s">
        <v>1587</v>
      </c>
      <c r="D337" s="201" t="s">
        <v>751</v>
      </c>
      <c r="E337" s="202" t="s">
        <v>5046</v>
      </c>
      <c r="F337" s="203" t="s">
        <v>4772</v>
      </c>
      <c r="G337" s="204" t="s">
        <v>404</v>
      </c>
      <c r="H337" s="205">
        <v>2</v>
      </c>
      <c r="I337" s="177"/>
      <c r="J337" s="290">
        <f t="shared" si="54"/>
        <v>0</v>
      </c>
      <c r="K337" s="178"/>
      <c r="L337" s="179"/>
      <c r="M337" s="180" t="s">
        <v>1</v>
      </c>
      <c r="N337" s="181" t="s">
        <v>38</v>
      </c>
      <c r="O337" s="59"/>
      <c r="P337" s="160">
        <f t="shared" si="55"/>
        <v>0</v>
      </c>
      <c r="Q337" s="160">
        <v>0</v>
      </c>
      <c r="R337" s="160">
        <f t="shared" si="56"/>
        <v>0</v>
      </c>
      <c r="S337" s="160">
        <v>0</v>
      </c>
      <c r="T337" s="161">
        <f t="shared" si="57"/>
        <v>0</v>
      </c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R337" s="162" t="s">
        <v>337</v>
      </c>
      <c r="AT337" s="162" t="s">
        <v>751</v>
      </c>
      <c r="AU337" s="162" t="s">
        <v>219</v>
      </c>
      <c r="AY337" s="15" t="s">
        <v>208</v>
      </c>
      <c r="BE337" s="163">
        <f t="shared" si="58"/>
        <v>0</v>
      </c>
      <c r="BF337" s="163">
        <f t="shared" si="59"/>
        <v>0</v>
      </c>
      <c r="BG337" s="163">
        <f t="shared" si="60"/>
        <v>0</v>
      </c>
      <c r="BH337" s="163">
        <f t="shared" si="61"/>
        <v>0</v>
      </c>
      <c r="BI337" s="163">
        <f t="shared" si="62"/>
        <v>0</v>
      </c>
      <c r="BJ337" s="15" t="s">
        <v>85</v>
      </c>
      <c r="BK337" s="163">
        <f t="shared" si="63"/>
        <v>0</v>
      </c>
      <c r="BL337" s="15" t="s">
        <v>274</v>
      </c>
      <c r="BM337" s="162" t="s">
        <v>5047</v>
      </c>
    </row>
    <row r="338" spans="1:65" s="2" customFormat="1" ht="16.5" customHeight="1">
      <c r="A338" s="30"/>
      <c r="B338" s="154"/>
      <c r="C338" s="201" t="s">
        <v>1591</v>
      </c>
      <c r="D338" s="201" t="s">
        <v>751</v>
      </c>
      <c r="E338" s="202" t="s">
        <v>4856</v>
      </c>
      <c r="F338" s="203" t="s">
        <v>4672</v>
      </c>
      <c r="G338" s="204" t="s">
        <v>4654</v>
      </c>
      <c r="H338" s="205">
        <v>4</v>
      </c>
      <c r="I338" s="177"/>
      <c r="J338" s="290">
        <f t="shared" si="54"/>
        <v>0</v>
      </c>
      <c r="K338" s="178"/>
      <c r="L338" s="179"/>
      <c r="M338" s="180" t="s">
        <v>1</v>
      </c>
      <c r="N338" s="181" t="s">
        <v>38</v>
      </c>
      <c r="O338" s="59"/>
      <c r="P338" s="160">
        <f t="shared" si="55"/>
        <v>0</v>
      </c>
      <c r="Q338" s="160">
        <v>0</v>
      </c>
      <c r="R338" s="160">
        <f t="shared" si="56"/>
        <v>0</v>
      </c>
      <c r="S338" s="160">
        <v>0</v>
      </c>
      <c r="T338" s="161">
        <f t="shared" si="57"/>
        <v>0</v>
      </c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R338" s="162" t="s">
        <v>337</v>
      </c>
      <c r="AT338" s="162" t="s">
        <v>751</v>
      </c>
      <c r="AU338" s="162" t="s">
        <v>219</v>
      </c>
      <c r="AY338" s="15" t="s">
        <v>208</v>
      </c>
      <c r="BE338" s="163">
        <f t="shared" si="58"/>
        <v>0</v>
      </c>
      <c r="BF338" s="163">
        <f t="shared" si="59"/>
        <v>0</v>
      </c>
      <c r="BG338" s="163">
        <f t="shared" si="60"/>
        <v>0</v>
      </c>
      <c r="BH338" s="163">
        <f t="shared" si="61"/>
        <v>0</v>
      </c>
      <c r="BI338" s="163">
        <f t="shared" si="62"/>
        <v>0</v>
      </c>
      <c r="BJ338" s="15" t="s">
        <v>85</v>
      </c>
      <c r="BK338" s="163">
        <f t="shared" si="63"/>
        <v>0</v>
      </c>
      <c r="BL338" s="15" t="s">
        <v>274</v>
      </c>
      <c r="BM338" s="162" t="s">
        <v>5048</v>
      </c>
    </row>
    <row r="339" spans="1:65" s="2" customFormat="1" ht="21.75" customHeight="1">
      <c r="A339" s="30"/>
      <c r="B339" s="154"/>
      <c r="C339" s="201" t="s">
        <v>1595</v>
      </c>
      <c r="D339" s="201" t="s">
        <v>751</v>
      </c>
      <c r="E339" s="202" t="s">
        <v>5049</v>
      </c>
      <c r="F339" s="203" t="s">
        <v>5050</v>
      </c>
      <c r="G339" s="204" t="s">
        <v>4654</v>
      </c>
      <c r="H339" s="205">
        <v>5</v>
      </c>
      <c r="I339" s="177"/>
      <c r="J339" s="290">
        <f t="shared" si="54"/>
        <v>0</v>
      </c>
      <c r="K339" s="178"/>
      <c r="L339" s="179"/>
      <c r="M339" s="180" t="s">
        <v>1</v>
      </c>
      <c r="N339" s="181" t="s">
        <v>38</v>
      </c>
      <c r="O339" s="59"/>
      <c r="P339" s="160">
        <f t="shared" si="55"/>
        <v>0</v>
      </c>
      <c r="Q339" s="160">
        <v>0</v>
      </c>
      <c r="R339" s="160">
        <f t="shared" si="56"/>
        <v>0</v>
      </c>
      <c r="S339" s="160">
        <v>0</v>
      </c>
      <c r="T339" s="161">
        <f t="shared" si="57"/>
        <v>0</v>
      </c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R339" s="162" t="s">
        <v>337</v>
      </c>
      <c r="AT339" s="162" t="s">
        <v>751</v>
      </c>
      <c r="AU339" s="162" t="s">
        <v>219</v>
      </c>
      <c r="AY339" s="15" t="s">
        <v>208</v>
      </c>
      <c r="BE339" s="163">
        <f t="shared" si="58"/>
        <v>0</v>
      </c>
      <c r="BF339" s="163">
        <f t="shared" si="59"/>
        <v>0</v>
      </c>
      <c r="BG339" s="163">
        <f t="shared" si="60"/>
        <v>0</v>
      </c>
      <c r="BH339" s="163">
        <f t="shared" si="61"/>
        <v>0</v>
      </c>
      <c r="BI339" s="163">
        <f t="shared" si="62"/>
        <v>0</v>
      </c>
      <c r="BJ339" s="15" t="s">
        <v>85</v>
      </c>
      <c r="BK339" s="163">
        <f t="shared" si="63"/>
        <v>0</v>
      </c>
      <c r="BL339" s="15" t="s">
        <v>274</v>
      </c>
      <c r="BM339" s="162" t="s">
        <v>5051</v>
      </c>
    </row>
    <row r="340" spans="1:65" s="2" customFormat="1" ht="21.75" customHeight="1">
      <c r="A340" s="30"/>
      <c r="B340" s="154"/>
      <c r="C340" s="201" t="s">
        <v>1599</v>
      </c>
      <c r="D340" s="201" t="s">
        <v>751</v>
      </c>
      <c r="E340" s="202" t="s">
        <v>5052</v>
      </c>
      <c r="F340" s="203" t="s">
        <v>5053</v>
      </c>
      <c r="G340" s="204" t="s">
        <v>4654</v>
      </c>
      <c r="H340" s="205">
        <v>3</v>
      </c>
      <c r="I340" s="177"/>
      <c r="J340" s="290">
        <f t="shared" si="54"/>
        <v>0</v>
      </c>
      <c r="K340" s="178"/>
      <c r="L340" s="179"/>
      <c r="M340" s="180" t="s">
        <v>1</v>
      </c>
      <c r="N340" s="181" t="s">
        <v>38</v>
      </c>
      <c r="O340" s="59"/>
      <c r="P340" s="160">
        <f t="shared" si="55"/>
        <v>0</v>
      </c>
      <c r="Q340" s="160">
        <v>0</v>
      </c>
      <c r="R340" s="160">
        <f t="shared" si="56"/>
        <v>0</v>
      </c>
      <c r="S340" s="160">
        <v>0</v>
      </c>
      <c r="T340" s="161">
        <f t="shared" si="57"/>
        <v>0</v>
      </c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R340" s="162" t="s">
        <v>337</v>
      </c>
      <c r="AT340" s="162" t="s">
        <v>751</v>
      </c>
      <c r="AU340" s="162" t="s">
        <v>219</v>
      </c>
      <c r="AY340" s="15" t="s">
        <v>208</v>
      </c>
      <c r="BE340" s="163">
        <f t="shared" si="58"/>
        <v>0</v>
      </c>
      <c r="BF340" s="163">
        <f t="shared" si="59"/>
        <v>0</v>
      </c>
      <c r="BG340" s="163">
        <f t="shared" si="60"/>
        <v>0</v>
      </c>
      <c r="BH340" s="163">
        <f t="shared" si="61"/>
        <v>0</v>
      </c>
      <c r="BI340" s="163">
        <f t="shared" si="62"/>
        <v>0</v>
      </c>
      <c r="BJ340" s="15" t="s">
        <v>85</v>
      </c>
      <c r="BK340" s="163">
        <f t="shared" si="63"/>
        <v>0</v>
      </c>
      <c r="BL340" s="15" t="s">
        <v>274</v>
      </c>
      <c r="BM340" s="162" t="s">
        <v>5054</v>
      </c>
    </row>
    <row r="341" spans="1:65" s="2" customFormat="1" ht="21.75" customHeight="1">
      <c r="A341" s="30"/>
      <c r="B341" s="154"/>
      <c r="C341" s="201" t="s">
        <v>1603</v>
      </c>
      <c r="D341" s="201" t="s">
        <v>751</v>
      </c>
      <c r="E341" s="202" t="s">
        <v>5055</v>
      </c>
      <c r="F341" s="203" t="s">
        <v>5056</v>
      </c>
      <c r="G341" s="204" t="s">
        <v>4654</v>
      </c>
      <c r="H341" s="205">
        <v>76</v>
      </c>
      <c r="I341" s="177"/>
      <c r="J341" s="290">
        <f t="shared" si="54"/>
        <v>0</v>
      </c>
      <c r="K341" s="178"/>
      <c r="L341" s="179"/>
      <c r="M341" s="180" t="s">
        <v>1</v>
      </c>
      <c r="N341" s="181" t="s">
        <v>38</v>
      </c>
      <c r="O341" s="59"/>
      <c r="P341" s="160">
        <f t="shared" si="55"/>
        <v>0</v>
      </c>
      <c r="Q341" s="160">
        <v>0</v>
      </c>
      <c r="R341" s="160">
        <f t="shared" si="56"/>
        <v>0</v>
      </c>
      <c r="S341" s="160">
        <v>0</v>
      </c>
      <c r="T341" s="161">
        <f t="shared" si="57"/>
        <v>0</v>
      </c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R341" s="162" t="s">
        <v>337</v>
      </c>
      <c r="AT341" s="162" t="s">
        <v>751</v>
      </c>
      <c r="AU341" s="162" t="s">
        <v>219</v>
      </c>
      <c r="AY341" s="15" t="s">
        <v>208</v>
      </c>
      <c r="BE341" s="163">
        <f t="shared" si="58"/>
        <v>0</v>
      </c>
      <c r="BF341" s="163">
        <f t="shared" si="59"/>
        <v>0</v>
      </c>
      <c r="BG341" s="163">
        <f t="shared" si="60"/>
        <v>0</v>
      </c>
      <c r="BH341" s="163">
        <f t="shared" si="61"/>
        <v>0</v>
      </c>
      <c r="BI341" s="163">
        <f t="shared" si="62"/>
        <v>0</v>
      </c>
      <c r="BJ341" s="15" t="s">
        <v>85</v>
      </c>
      <c r="BK341" s="163">
        <f t="shared" si="63"/>
        <v>0</v>
      </c>
      <c r="BL341" s="15" t="s">
        <v>274</v>
      </c>
      <c r="BM341" s="162" t="s">
        <v>5057</v>
      </c>
    </row>
    <row r="342" spans="1:65" s="2" customFormat="1" ht="21.75" customHeight="1">
      <c r="A342" s="30"/>
      <c r="B342" s="154"/>
      <c r="C342" s="201" t="s">
        <v>1607</v>
      </c>
      <c r="D342" s="201" t="s">
        <v>751</v>
      </c>
      <c r="E342" s="202" t="s">
        <v>5058</v>
      </c>
      <c r="F342" s="203" t="s">
        <v>4684</v>
      </c>
      <c r="G342" s="204" t="s">
        <v>4654</v>
      </c>
      <c r="H342" s="205">
        <v>23</v>
      </c>
      <c r="I342" s="177"/>
      <c r="J342" s="290">
        <f t="shared" si="54"/>
        <v>0</v>
      </c>
      <c r="K342" s="178"/>
      <c r="L342" s="179"/>
      <c r="M342" s="180" t="s">
        <v>1</v>
      </c>
      <c r="N342" s="181" t="s">
        <v>38</v>
      </c>
      <c r="O342" s="59"/>
      <c r="P342" s="160">
        <f t="shared" si="55"/>
        <v>0</v>
      </c>
      <c r="Q342" s="160">
        <v>0</v>
      </c>
      <c r="R342" s="160">
        <f t="shared" si="56"/>
        <v>0</v>
      </c>
      <c r="S342" s="160">
        <v>0</v>
      </c>
      <c r="T342" s="161">
        <f t="shared" si="57"/>
        <v>0</v>
      </c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R342" s="162" t="s">
        <v>337</v>
      </c>
      <c r="AT342" s="162" t="s">
        <v>751</v>
      </c>
      <c r="AU342" s="162" t="s">
        <v>219</v>
      </c>
      <c r="AY342" s="15" t="s">
        <v>208</v>
      </c>
      <c r="BE342" s="163">
        <f t="shared" si="58"/>
        <v>0</v>
      </c>
      <c r="BF342" s="163">
        <f t="shared" si="59"/>
        <v>0</v>
      </c>
      <c r="BG342" s="163">
        <f t="shared" si="60"/>
        <v>0</v>
      </c>
      <c r="BH342" s="163">
        <f t="shared" si="61"/>
        <v>0</v>
      </c>
      <c r="BI342" s="163">
        <f t="shared" si="62"/>
        <v>0</v>
      </c>
      <c r="BJ342" s="15" t="s">
        <v>85</v>
      </c>
      <c r="BK342" s="163">
        <f t="shared" si="63"/>
        <v>0</v>
      </c>
      <c r="BL342" s="15" t="s">
        <v>274</v>
      </c>
      <c r="BM342" s="162" t="s">
        <v>5059</v>
      </c>
    </row>
    <row r="343" spans="1:65" s="2" customFormat="1" ht="21.75" customHeight="1">
      <c r="A343" s="30"/>
      <c r="B343" s="154"/>
      <c r="C343" s="201" t="s">
        <v>1611</v>
      </c>
      <c r="D343" s="201" t="s">
        <v>751</v>
      </c>
      <c r="E343" s="202" t="s">
        <v>5060</v>
      </c>
      <c r="F343" s="203" t="s">
        <v>5061</v>
      </c>
      <c r="G343" s="204" t="s">
        <v>4654</v>
      </c>
      <c r="H343" s="205">
        <v>1.5</v>
      </c>
      <c r="I343" s="177"/>
      <c r="J343" s="290">
        <f t="shared" si="54"/>
        <v>0</v>
      </c>
      <c r="K343" s="178"/>
      <c r="L343" s="179"/>
      <c r="M343" s="180" t="s">
        <v>1</v>
      </c>
      <c r="N343" s="181" t="s">
        <v>38</v>
      </c>
      <c r="O343" s="59"/>
      <c r="P343" s="160">
        <f t="shared" si="55"/>
        <v>0</v>
      </c>
      <c r="Q343" s="160">
        <v>0</v>
      </c>
      <c r="R343" s="160">
        <f t="shared" si="56"/>
        <v>0</v>
      </c>
      <c r="S343" s="160">
        <v>0</v>
      </c>
      <c r="T343" s="161">
        <f t="shared" si="57"/>
        <v>0</v>
      </c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R343" s="162" t="s">
        <v>337</v>
      </c>
      <c r="AT343" s="162" t="s">
        <v>751</v>
      </c>
      <c r="AU343" s="162" t="s">
        <v>219</v>
      </c>
      <c r="AY343" s="15" t="s">
        <v>208</v>
      </c>
      <c r="BE343" s="163">
        <f t="shared" si="58"/>
        <v>0</v>
      </c>
      <c r="BF343" s="163">
        <f t="shared" si="59"/>
        <v>0</v>
      </c>
      <c r="BG343" s="163">
        <f t="shared" si="60"/>
        <v>0</v>
      </c>
      <c r="BH343" s="163">
        <f t="shared" si="61"/>
        <v>0</v>
      </c>
      <c r="BI343" s="163">
        <f t="shared" si="62"/>
        <v>0</v>
      </c>
      <c r="BJ343" s="15" t="s">
        <v>85</v>
      </c>
      <c r="BK343" s="163">
        <f t="shared" si="63"/>
        <v>0</v>
      </c>
      <c r="BL343" s="15" t="s">
        <v>274</v>
      </c>
      <c r="BM343" s="162" t="s">
        <v>5062</v>
      </c>
    </row>
    <row r="344" spans="1:65" s="2" customFormat="1" ht="21.75" customHeight="1">
      <c r="A344" s="30"/>
      <c r="B344" s="154"/>
      <c r="C344" s="201" t="s">
        <v>1616</v>
      </c>
      <c r="D344" s="201" t="s">
        <v>751</v>
      </c>
      <c r="E344" s="202" t="s">
        <v>5063</v>
      </c>
      <c r="F344" s="203" t="s">
        <v>5064</v>
      </c>
      <c r="G344" s="204" t="s">
        <v>4654</v>
      </c>
      <c r="H344" s="205">
        <v>1</v>
      </c>
      <c r="I344" s="177"/>
      <c r="J344" s="290">
        <f t="shared" si="54"/>
        <v>0</v>
      </c>
      <c r="K344" s="178"/>
      <c r="L344" s="179"/>
      <c r="M344" s="180" t="s">
        <v>1</v>
      </c>
      <c r="N344" s="181" t="s">
        <v>38</v>
      </c>
      <c r="O344" s="59"/>
      <c r="P344" s="160">
        <f t="shared" si="55"/>
        <v>0</v>
      </c>
      <c r="Q344" s="160">
        <v>0</v>
      </c>
      <c r="R344" s="160">
        <f t="shared" si="56"/>
        <v>0</v>
      </c>
      <c r="S344" s="160">
        <v>0</v>
      </c>
      <c r="T344" s="161">
        <f t="shared" si="57"/>
        <v>0</v>
      </c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R344" s="162" t="s">
        <v>337</v>
      </c>
      <c r="AT344" s="162" t="s">
        <v>751</v>
      </c>
      <c r="AU344" s="162" t="s">
        <v>219</v>
      </c>
      <c r="AY344" s="15" t="s">
        <v>208</v>
      </c>
      <c r="BE344" s="163">
        <f t="shared" si="58"/>
        <v>0</v>
      </c>
      <c r="BF344" s="163">
        <f t="shared" si="59"/>
        <v>0</v>
      </c>
      <c r="BG344" s="163">
        <f t="shared" si="60"/>
        <v>0</v>
      </c>
      <c r="BH344" s="163">
        <f t="shared" si="61"/>
        <v>0</v>
      </c>
      <c r="BI344" s="163">
        <f t="shared" si="62"/>
        <v>0</v>
      </c>
      <c r="BJ344" s="15" t="s">
        <v>85</v>
      </c>
      <c r="BK344" s="163">
        <f t="shared" si="63"/>
        <v>0</v>
      </c>
      <c r="BL344" s="15" t="s">
        <v>274</v>
      </c>
      <c r="BM344" s="162" t="s">
        <v>5065</v>
      </c>
    </row>
    <row r="345" spans="1:65" s="2" customFormat="1" ht="24.2" customHeight="1">
      <c r="A345" s="30"/>
      <c r="B345" s="154"/>
      <c r="C345" s="201" t="s">
        <v>1620</v>
      </c>
      <c r="D345" s="201" t="s">
        <v>751</v>
      </c>
      <c r="E345" s="202" t="s">
        <v>5066</v>
      </c>
      <c r="F345" s="203" t="s">
        <v>5067</v>
      </c>
      <c r="G345" s="204" t="s">
        <v>4654</v>
      </c>
      <c r="H345" s="205">
        <v>4.5</v>
      </c>
      <c r="I345" s="177"/>
      <c r="J345" s="290">
        <f t="shared" si="54"/>
        <v>0</v>
      </c>
      <c r="K345" s="178"/>
      <c r="L345" s="179"/>
      <c r="M345" s="180" t="s">
        <v>1</v>
      </c>
      <c r="N345" s="181" t="s">
        <v>38</v>
      </c>
      <c r="O345" s="59"/>
      <c r="P345" s="160">
        <f t="shared" si="55"/>
        <v>0</v>
      </c>
      <c r="Q345" s="160">
        <v>0</v>
      </c>
      <c r="R345" s="160">
        <f t="shared" si="56"/>
        <v>0</v>
      </c>
      <c r="S345" s="160">
        <v>0</v>
      </c>
      <c r="T345" s="161">
        <f t="shared" si="57"/>
        <v>0</v>
      </c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R345" s="162" t="s">
        <v>337</v>
      </c>
      <c r="AT345" s="162" t="s">
        <v>751</v>
      </c>
      <c r="AU345" s="162" t="s">
        <v>219</v>
      </c>
      <c r="AY345" s="15" t="s">
        <v>208</v>
      </c>
      <c r="BE345" s="163">
        <f t="shared" si="58"/>
        <v>0</v>
      </c>
      <c r="BF345" s="163">
        <f t="shared" si="59"/>
        <v>0</v>
      </c>
      <c r="BG345" s="163">
        <f t="shared" si="60"/>
        <v>0</v>
      </c>
      <c r="BH345" s="163">
        <f t="shared" si="61"/>
        <v>0</v>
      </c>
      <c r="BI345" s="163">
        <f t="shared" si="62"/>
        <v>0</v>
      </c>
      <c r="BJ345" s="15" t="s">
        <v>85</v>
      </c>
      <c r="BK345" s="163">
        <f t="shared" si="63"/>
        <v>0</v>
      </c>
      <c r="BL345" s="15" t="s">
        <v>274</v>
      </c>
      <c r="BM345" s="162" t="s">
        <v>5068</v>
      </c>
    </row>
    <row r="346" spans="1:65" s="2" customFormat="1" ht="24.2" customHeight="1">
      <c r="A346" s="30"/>
      <c r="B346" s="154"/>
      <c r="C346" s="201" t="s">
        <v>1624</v>
      </c>
      <c r="D346" s="201" t="s">
        <v>751</v>
      </c>
      <c r="E346" s="202" t="s">
        <v>5069</v>
      </c>
      <c r="F346" s="203" t="s">
        <v>5070</v>
      </c>
      <c r="G346" s="204" t="s">
        <v>4654</v>
      </c>
      <c r="H346" s="205">
        <v>14</v>
      </c>
      <c r="I346" s="177"/>
      <c r="J346" s="290">
        <f t="shared" si="54"/>
        <v>0</v>
      </c>
      <c r="K346" s="178"/>
      <c r="L346" s="179"/>
      <c r="M346" s="180" t="s">
        <v>1</v>
      </c>
      <c r="N346" s="181" t="s">
        <v>38</v>
      </c>
      <c r="O346" s="59"/>
      <c r="P346" s="160">
        <f t="shared" si="55"/>
        <v>0</v>
      </c>
      <c r="Q346" s="160">
        <v>0</v>
      </c>
      <c r="R346" s="160">
        <f t="shared" si="56"/>
        <v>0</v>
      </c>
      <c r="S346" s="160">
        <v>0</v>
      </c>
      <c r="T346" s="161">
        <f t="shared" si="57"/>
        <v>0</v>
      </c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R346" s="162" t="s">
        <v>337</v>
      </c>
      <c r="AT346" s="162" t="s">
        <v>751</v>
      </c>
      <c r="AU346" s="162" t="s">
        <v>219</v>
      </c>
      <c r="AY346" s="15" t="s">
        <v>208</v>
      </c>
      <c r="BE346" s="163">
        <f t="shared" si="58"/>
        <v>0</v>
      </c>
      <c r="BF346" s="163">
        <f t="shared" si="59"/>
        <v>0</v>
      </c>
      <c r="BG346" s="163">
        <f t="shared" si="60"/>
        <v>0</v>
      </c>
      <c r="BH346" s="163">
        <f t="shared" si="61"/>
        <v>0</v>
      </c>
      <c r="BI346" s="163">
        <f t="shared" si="62"/>
        <v>0</v>
      </c>
      <c r="BJ346" s="15" t="s">
        <v>85</v>
      </c>
      <c r="BK346" s="163">
        <f t="shared" si="63"/>
        <v>0</v>
      </c>
      <c r="BL346" s="15" t="s">
        <v>274</v>
      </c>
      <c r="BM346" s="162" t="s">
        <v>5071</v>
      </c>
    </row>
    <row r="347" spans="1:65" s="2" customFormat="1" ht="49.15" customHeight="1">
      <c r="A347" s="30"/>
      <c r="B347" s="154"/>
      <c r="C347" s="201" t="s">
        <v>1628</v>
      </c>
      <c r="D347" s="201" t="s">
        <v>751</v>
      </c>
      <c r="E347" s="202" t="s">
        <v>4898</v>
      </c>
      <c r="F347" s="203" t="s">
        <v>4717</v>
      </c>
      <c r="G347" s="204" t="s">
        <v>4718</v>
      </c>
      <c r="H347" s="205">
        <v>53</v>
      </c>
      <c r="I347" s="177"/>
      <c r="J347" s="290">
        <f t="shared" si="54"/>
        <v>0</v>
      </c>
      <c r="K347" s="178"/>
      <c r="L347" s="179"/>
      <c r="M347" s="180" t="s">
        <v>1</v>
      </c>
      <c r="N347" s="181" t="s">
        <v>38</v>
      </c>
      <c r="O347" s="59"/>
      <c r="P347" s="160">
        <f t="shared" si="55"/>
        <v>0</v>
      </c>
      <c r="Q347" s="160">
        <v>0</v>
      </c>
      <c r="R347" s="160">
        <f t="shared" si="56"/>
        <v>0</v>
      </c>
      <c r="S347" s="160">
        <v>0</v>
      </c>
      <c r="T347" s="161">
        <f t="shared" si="57"/>
        <v>0</v>
      </c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R347" s="162" t="s">
        <v>337</v>
      </c>
      <c r="AT347" s="162" t="s">
        <v>751</v>
      </c>
      <c r="AU347" s="162" t="s">
        <v>219</v>
      </c>
      <c r="AY347" s="15" t="s">
        <v>208</v>
      </c>
      <c r="BE347" s="163">
        <f t="shared" si="58"/>
        <v>0</v>
      </c>
      <c r="BF347" s="163">
        <f t="shared" si="59"/>
        <v>0</v>
      </c>
      <c r="BG347" s="163">
        <f t="shared" si="60"/>
        <v>0</v>
      </c>
      <c r="BH347" s="163">
        <f t="shared" si="61"/>
        <v>0</v>
      </c>
      <c r="BI347" s="163">
        <f t="shared" si="62"/>
        <v>0</v>
      </c>
      <c r="BJ347" s="15" t="s">
        <v>85</v>
      </c>
      <c r="BK347" s="163">
        <f t="shared" si="63"/>
        <v>0</v>
      </c>
      <c r="BL347" s="15" t="s">
        <v>274</v>
      </c>
      <c r="BM347" s="162" t="s">
        <v>5072</v>
      </c>
    </row>
    <row r="348" spans="1:65" s="2" customFormat="1" ht="49.15" customHeight="1">
      <c r="A348" s="30"/>
      <c r="B348" s="154"/>
      <c r="C348" s="201" t="s">
        <v>1632</v>
      </c>
      <c r="D348" s="201" t="s">
        <v>751</v>
      </c>
      <c r="E348" s="202" t="s">
        <v>4900</v>
      </c>
      <c r="F348" s="203" t="s">
        <v>4721</v>
      </c>
      <c r="G348" s="204" t="s">
        <v>4718</v>
      </c>
      <c r="H348" s="205">
        <v>33</v>
      </c>
      <c r="I348" s="177"/>
      <c r="J348" s="290">
        <f t="shared" si="54"/>
        <v>0</v>
      </c>
      <c r="K348" s="178"/>
      <c r="L348" s="179"/>
      <c r="M348" s="180" t="s">
        <v>1</v>
      </c>
      <c r="N348" s="181" t="s">
        <v>38</v>
      </c>
      <c r="O348" s="59"/>
      <c r="P348" s="160">
        <f t="shared" si="55"/>
        <v>0</v>
      </c>
      <c r="Q348" s="160">
        <v>0</v>
      </c>
      <c r="R348" s="160">
        <f t="shared" si="56"/>
        <v>0</v>
      </c>
      <c r="S348" s="160">
        <v>0</v>
      </c>
      <c r="T348" s="161">
        <f t="shared" si="57"/>
        <v>0</v>
      </c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R348" s="162" t="s">
        <v>337</v>
      </c>
      <c r="AT348" s="162" t="s">
        <v>751</v>
      </c>
      <c r="AU348" s="162" t="s">
        <v>219</v>
      </c>
      <c r="AY348" s="15" t="s">
        <v>208</v>
      </c>
      <c r="BE348" s="163">
        <f t="shared" si="58"/>
        <v>0</v>
      </c>
      <c r="BF348" s="163">
        <f t="shared" si="59"/>
        <v>0</v>
      </c>
      <c r="BG348" s="163">
        <f t="shared" si="60"/>
        <v>0</v>
      </c>
      <c r="BH348" s="163">
        <f t="shared" si="61"/>
        <v>0</v>
      </c>
      <c r="BI348" s="163">
        <f t="shared" si="62"/>
        <v>0</v>
      </c>
      <c r="BJ348" s="15" t="s">
        <v>85</v>
      </c>
      <c r="BK348" s="163">
        <f t="shared" si="63"/>
        <v>0</v>
      </c>
      <c r="BL348" s="15" t="s">
        <v>274</v>
      </c>
      <c r="BM348" s="162" t="s">
        <v>5073</v>
      </c>
    </row>
    <row r="349" spans="1:65" s="2" customFormat="1" ht="24.2" customHeight="1">
      <c r="A349" s="30"/>
      <c r="B349" s="154"/>
      <c r="C349" s="195" t="s">
        <v>1638</v>
      </c>
      <c r="D349" s="195" t="s">
        <v>210</v>
      </c>
      <c r="E349" s="196" t="s">
        <v>5074</v>
      </c>
      <c r="F349" s="200" t="s">
        <v>5075</v>
      </c>
      <c r="G349" s="198" t="s">
        <v>4725</v>
      </c>
      <c r="H349" s="199">
        <v>1</v>
      </c>
      <c r="I349" s="155"/>
      <c r="J349" s="287">
        <f t="shared" si="54"/>
        <v>0</v>
      </c>
      <c r="K349" s="157"/>
      <c r="L349" s="31"/>
      <c r="M349" s="158" t="s">
        <v>1</v>
      </c>
      <c r="N349" s="159" t="s">
        <v>38</v>
      </c>
      <c r="O349" s="59"/>
      <c r="P349" s="160">
        <f t="shared" si="55"/>
        <v>0</v>
      </c>
      <c r="Q349" s="160">
        <v>0</v>
      </c>
      <c r="R349" s="160">
        <f t="shared" si="56"/>
        <v>0</v>
      </c>
      <c r="S349" s="160">
        <v>0</v>
      </c>
      <c r="T349" s="161">
        <f t="shared" si="57"/>
        <v>0</v>
      </c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R349" s="162" t="s">
        <v>274</v>
      </c>
      <c r="AT349" s="162" t="s">
        <v>210</v>
      </c>
      <c r="AU349" s="162" t="s">
        <v>219</v>
      </c>
      <c r="AY349" s="15" t="s">
        <v>208</v>
      </c>
      <c r="BE349" s="163">
        <f t="shared" si="58"/>
        <v>0</v>
      </c>
      <c r="BF349" s="163">
        <f t="shared" si="59"/>
        <v>0</v>
      </c>
      <c r="BG349" s="163">
        <f t="shared" si="60"/>
        <v>0</v>
      </c>
      <c r="BH349" s="163">
        <f t="shared" si="61"/>
        <v>0</v>
      </c>
      <c r="BI349" s="163">
        <f t="shared" si="62"/>
        <v>0</v>
      </c>
      <c r="BJ349" s="15" t="s">
        <v>85</v>
      </c>
      <c r="BK349" s="163">
        <f t="shared" si="63"/>
        <v>0</v>
      </c>
      <c r="BL349" s="15" t="s">
        <v>274</v>
      </c>
      <c r="BM349" s="162" t="s">
        <v>5076</v>
      </c>
    </row>
    <row r="350" spans="1:65" s="12" customFormat="1" ht="20.85" customHeight="1">
      <c r="B350" s="142"/>
      <c r="C350" s="206"/>
      <c r="D350" s="207" t="s">
        <v>71</v>
      </c>
      <c r="E350" s="208" t="s">
        <v>5077</v>
      </c>
      <c r="F350" s="208" t="s">
        <v>5078</v>
      </c>
      <c r="G350" s="206"/>
      <c r="H350" s="206"/>
      <c r="I350" s="145"/>
      <c r="J350" s="286">
        <f>BK350</f>
        <v>0</v>
      </c>
      <c r="L350" s="142"/>
      <c r="M350" s="146"/>
      <c r="N350" s="147"/>
      <c r="O350" s="147"/>
      <c r="P350" s="148">
        <f>SUM(P351:P378)</f>
        <v>0</v>
      </c>
      <c r="Q350" s="147"/>
      <c r="R350" s="148">
        <f>SUM(R351:R378)</f>
        <v>0</v>
      </c>
      <c r="S350" s="147"/>
      <c r="T350" s="149">
        <f>SUM(T351:T378)</f>
        <v>0</v>
      </c>
      <c r="AR350" s="143" t="s">
        <v>85</v>
      </c>
      <c r="AT350" s="150" t="s">
        <v>71</v>
      </c>
      <c r="AU350" s="150" t="s">
        <v>85</v>
      </c>
      <c r="AY350" s="143" t="s">
        <v>208</v>
      </c>
      <c r="BK350" s="151">
        <f>SUM(BK351:BK378)</f>
        <v>0</v>
      </c>
    </row>
    <row r="351" spans="1:65" s="2" customFormat="1" ht="44.25" customHeight="1">
      <c r="A351" s="30"/>
      <c r="B351" s="154"/>
      <c r="C351" s="201" t="s">
        <v>1642</v>
      </c>
      <c r="D351" s="201" t="s">
        <v>751</v>
      </c>
      <c r="E351" s="202" t="s">
        <v>5079</v>
      </c>
      <c r="F351" s="203" t="s">
        <v>5080</v>
      </c>
      <c r="G351" s="204" t="s">
        <v>404</v>
      </c>
      <c r="H351" s="205">
        <v>1</v>
      </c>
      <c r="I351" s="177"/>
      <c r="J351" s="290">
        <f t="shared" ref="J351:J378" si="64">ROUND(I351*H351,2)</f>
        <v>0</v>
      </c>
      <c r="K351" s="178"/>
      <c r="L351" s="179"/>
      <c r="M351" s="180" t="s">
        <v>1</v>
      </c>
      <c r="N351" s="181" t="s">
        <v>38</v>
      </c>
      <c r="O351" s="59"/>
      <c r="P351" s="160">
        <f t="shared" ref="P351:P378" si="65">O351*H351</f>
        <v>0</v>
      </c>
      <c r="Q351" s="160">
        <v>0</v>
      </c>
      <c r="R351" s="160">
        <f t="shared" ref="R351:R378" si="66">Q351*H351</f>
        <v>0</v>
      </c>
      <c r="S351" s="160">
        <v>0</v>
      </c>
      <c r="T351" s="161">
        <f t="shared" ref="T351:T378" si="67">S351*H351</f>
        <v>0</v>
      </c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R351" s="162" t="s">
        <v>337</v>
      </c>
      <c r="AT351" s="162" t="s">
        <v>751</v>
      </c>
      <c r="AU351" s="162" t="s">
        <v>219</v>
      </c>
      <c r="AY351" s="15" t="s">
        <v>208</v>
      </c>
      <c r="BE351" s="163">
        <f t="shared" ref="BE351:BE378" si="68">IF(N351="základná",J351,0)</f>
        <v>0</v>
      </c>
      <c r="BF351" s="163">
        <f t="shared" ref="BF351:BF378" si="69">IF(N351="znížená",J351,0)</f>
        <v>0</v>
      </c>
      <c r="BG351" s="163">
        <f t="shared" ref="BG351:BG378" si="70">IF(N351="zákl. prenesená",J351,0)</f>
        <v>0</v>
      </c>
      <c r="BH351" s="163">
        <f t="shared" ref="BH351:BH378" si="71">IF(N351="zníž. prenesená",J351,0)</f>
        <v>0</v>
      </c>
      <c r="BI351" s="163">
        <f t="shared" ref="BI351:BI378" si="72">IF(N351="nulová",J351,0)</f>
        <v>0</v>
      </c>
      <c r="BJ351" s="15" t="s">
        <v>85</v>
      </c>
      <c r="BK351" s="163">
        <f t="shared" ref="BK351:BK378" si="73">ROUND(I351*H351,2)</f>
        <v>0</v>
      </c>
      <c r="BL351" s="15" t="s">
        <v>274</v>
      </c>
      <c r="BM351" s="162" t="s">
        <v>5081</v>
      </c>
    </row>
    <row r="352" spans="1:65" s="2" customFormat="1" ht="21.75" customHeight="1">
      <c r="A352" s="30"/>
      <c r="B352" s="154"/>
      <c r="C352" s="201" t="s">
        <v>1644</v>
      </c>
      <c r="D352" s="201" t="s">
        <v>751</v>
      </c>
      <c r="E352" s="202" t="s">
        <v>5082</v>
      </c>
      <c r="F352" s="203" t="s">
        <v>5083</v>
      </c>
      <c r="G352" s="204" t="s">
        <v>404</v>
      </c>
      <c r="H352" s="205">
        <v>6</v>
      </c>
      <c r="I352" s="177"/>
      <c r="J352" s="290">
        <f t="shared" si="64"/>
        <v>0</v>
      </c>
      <c r="K352" s="178"/>
      <c r="L352" s="179"/>
      <c r="M352" s="180" t="s">
        <v>1</v>
      </c>
      <c r="N352" s="181" t="s">
        <v>38</v>
      </c>
      <c r="O352" s="59"/>
      <c r="P352" s="160">
        <f t="shared" si="65"/>
        <v>0</v>
      </c>
      <c r="Q352" s="160">
        <v>0</v>
      </c>
      <c r="R352" s="160">
        <f t="shared" si="66"/>
        <v>0</v>
      </c>
      <c r="S352" s="160">
        <v>0</v>
      </c>
      <c r="T352" s="161">
        <f t="shared" si="67"/>
        <v>0</v>
      </c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R352" s="162" t="s">
        <v>337</v>
      </c>
      <c r="AT352" s="162" t="s">
        <v>751</v>
      </c>
      <c r="AU352" s="162" t="s">
        <v>219</v>
      </c>
      <c r="AY352" s="15" t="s">
        <v>208</v>
      </c>
      <c r="BE352" s="163">
        <f t="shared" si="68"/>
        <v>0</v>
      </c>
      <c r="BF352" s="163">
        <f t="shared" si="69"/>
        <v>0</v>
      </c>
      <c r="BG352" s="163">
        <f t="shared" si="70"/>
        <v>0</v>
      </c>
      <c r="BH352" s="163">
        <f t="shared" si="71"/>
        <v>0</v>
      </c>
      <c r="BI352" s="163">
        <f t="shared" si="72"/>
        <v>0</v>
      </c>
      <c r="BJ352" s="15" t="s">
        <v>85</v>
      </c>
      <c r="BK352" s="163">
        <f t="shared" si="73"/>
        <v>0</v>
      </c>
      <c r="BL352" s="15" t="s">
        <v>274</v>
      </c>
      <c r="BM352" s="162" t="s">
        <v>5084</v>
      </c>
    </row>
    <row r="353" spans="1:65" s="2" customFormat="1" ht="24.2" customHeight="1">
      <c r="A353" s="30"/>
      <c r="B353" s="154"/>
      <c r="C353" s="201" t="s">
        <v>1646</v>
      </c>
      <c r="D353" s="201" t="s">
        <v>751</v>
      </c>
      <c r="E353" s="202" t="s">
        <v>5085</v>
      </c>
      <c r="F353" s="203" t="s">
        <v>5086</v>
      </c>
      <c r="G353" s="204" t="s">
        <v>404</v>
      </c>
      <c r="H353" s="205">
        <v>1</v>
      </c>
      <c r="I353" s="177"/>
      <c r="J353" s="290">
        <f t="shared" si="64"/>
        <v>0</v>
      </c>
      <c r="K353" s="178"/>
      <c r="L353" s="179"/>
      <c r="M353" s="180" t="s">
        <v>1</v>
      </c>
      <c r="N353" s="181" t="s">
        <v>38</v>
      </c>
      <c r="O353" s="59"/>
      <c r="P353" s="160">
        <f t="shared" si="65"/>
        <v>0</v>
      </c>
      <c r="Q353" s="160">
        <v>0</v>
      </c>
      <c r="R353" s="160">
        <f t="shared" si="66"/>
        <v>0</v>
      </c>
      <c r="S353" s="160">
        <v>0</v>
      </c>
      <c r="T353" s="161">
        <f t="shared" si="67"/>
        <v>0</v>
      </c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R353" s="162" t="s">
        <v>337</v>
      </c>
      <c r="AT353" s="162" t="s">
        <v>751</v>
      </c>
      <c r="AU353" s="162" t="s">
        <v>219</v>
      </c>
      <c r="AY353" s="15" t="s">
        <v>208</v>
      </c>
      <c r="BE353" s="163">
        <f t="shared" si="68"/>
        <v>0</v>
      </c>
      <c r="BF353" s="163">
        <f t="shared" si="69"/>
        <v>0</v>
      </c>
      <c r="BG353" s="163">
        <f t="shared" si="70"/>
        <v>0</v>
      </c>
      <c r="BH353" s="163">
        <f t="shared" si="71"/>
        <v>0</v>
      </c>
      <c r="BI353" s="163">
        <f t="shared" si="72"/>
        <v>0</v>
      </c>
      <c r="BJ353" s="15" t="s">
        <v>85</v>
      </c>
      <c r="BK353" s="163">
        <f t="shared" si="73"/>
        <v>0</v>
      </c>
      <c r="BL353" s="15" t="s">
        <v>274</v>
      </c>
      <c r="BM353" s="162" t="s">
        <v>5087</v>
      </c>
    </row>
    <row r="354" spans="1:65" s="2" customFormat="1" ht="16.5" customHeight="1">
      <c r="A354" s="30"/>
      <c r="B354" s="154"/>
      <c r="C354" s="201" t="s">
        <v>1650</v>
      </c>
      <c r="D354" s="201" t="s">
        <v>751</v>
      </c>
      <c r="E354" s="202" t="s">
        <v>5088</v>
      </c>
      <c r="F354" s="203" t="s">
        <v>5089</v>
      </c>
      <c r="G354" s="204" t="s">
        <v>404</v>
      </c>
      <c r="H354" s="205">
        <v>1</v>
      </c>
      <c r="I354" s="177"/>
      <c r="J354" s="290">
        <f t="shared" si="64"/>
        <v>0</v>
      </c>
      <c r="K354" s="178"/>
      <c r="L354" s="179"/>
      <c r="M354" s="180" t="s">
        <v>1</v>
      </c>
      <c r="N354" s="181" t="s">
        <v>38</v>
      </c>
      <c r="O354" s="59"/>
      <c r="P354" s="160">
        <f t="shared" si="65"/>
        <v>0</v>
      </c>
      <c r="Q354" s="160">
        <v>0</v>
      </c>
      <c r="R354" s="160">
        <f t="shared" si="66"/>
        <v>0</v>
      </c>
      <c r="S354" s="160">
        <v>0</v>
      </c>
      <c r="T354" s="161">
        <f t="shared" si="67"/>
        <v>0</v>
      </c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R354" s="162" t="s">
        <v>337</v>
      </c>
      <c r="AT354" s="162" t="s">
        <v>751</v>
      </c>
      <c r="AU354" s="162" t="s">
        <v>219</v>
      </c>
      <c r="AY354" s="15" t="s">
        <v>208</v>
      </c>
      <c r="BE354" s="163">
        <f t="shared" si="68"/>
        <v>0</v>
      </c>
      <c r="BF354" s="163">
        <f t="shared" si="69"/>
        <v>0</v>
      </c>
      <c r="BG354" s="163">
        <f t="shared" si="70"/>
        <v>0</v>
      </c>
      <c r="BH354" s="163">
        <f t="shared" si="71"/>
        <v>0</v>
      </c>
      <c r="BI354" s="163">
        <f t="shared" si="72"/>
        <v>0</v>
      </c>
      <c r="BJ354" s="15" t="s">
        <v>85</v>
      </c>
      <c r="BK354" s="163">
        <f t="shared" si="73"/>
        <v>0</v>
      </c>
      <c r="BL354" s="15" t="s">
        <v>274</v>
      </c>
      <c r="BM354" s="162" t="s">
        <v>5090</v>
      </c>
    </row>
    <row r="355" spans="1:65" s="2" customFormat="1" ht="24.2" customHeight="1">
      <c r="A355" s="30"/>
      <c r="B355" s="154"/>
      <c r="C355" s="201" t="s">
        <v>1654</v>
      </c>
      <c r="D355" s="201" t="s">
        <v>751</v>
      </c>
      <c r="E355" s="202" t="s">
        <v>5091</v>
      </c>
      <c r="F355" s="203" t="s">
        <v>5092</v>
      </c>
      <c r="G355" s="204" t="s">
        <v>404</v>
      </c>
      <c r="H355" s="205">
        <v>4</v>
      </c>
      <c r="I355" s="177"/>
      <c r="J355" s="290">
        <f t="shared" si="64"/>
        <v>0</v>
      </c>
      <c r="K355" s="178"/>
      <c r="L355" s="179"/>
      <c r="M355" s="180" t="s">
        <v>1</v>
      </c>
      <c r="N355" s="181" t="s">
        <v>38</v>
      </c>
      <c r="O355" s="59"/>
      <c r="P355" s="160">
        <f t="shared" si="65"/>
        <v>0</v>
      </c>
      <c r="Q355" s="160">
        <v>0</v>
      </c>
      <c r="R355" s="160">
        <f t="shared" si="66"/>
        <v>0</v>
      </c>
      <c r="S355" s="160">
        <v>0</v>
      </c>
      <c r="T355" s="161">
        <f t="shared" si="67"/>
        <v>0</v>
      </c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R355" s="162" t="s">
        <v>337</v>
      </c>
      <c r="AT355" s="162" t="s">
        <v>751</v>
      </c>
      <c r="AU355" s="162" t="s">
        <v>219</v>
      </c>
      <c r="AY355" s="15" t="s">
        <v>208</v>
      </c>
      <c r="BE355" s="163">
        <f t="shared" si="68"/>
        <v>0</v>
      </c>
      <c r="BF355" s="163">
        <f t="shared" si="69"/>
        <v>0</v>
      </c>
      <c r="BG355" s="163">
        <f t="shared" si="70"/>
        <v>0</v>
      </c>
      <c r="BH355" s="163">
        <f t="shared" si="71"/>
        <v>0</v>
      </c>
      <c r="BI355" s="163">
        <f t="shared" si="72"/>
        <v>0</v>
      </c>
      <c r="BJ355" s="15" t="s">
        <v>85</v>
      </c>
      <c r="BK355" s="163">
        <f t="shared" si="73"/>
        <v>0</v>
      </c>
      <c r="BL355" s="15" t="s">
        <v>274</v>
      </c>
      <c r="BM355" s="162" t="s">
        <v>5093</v>
      </c>
    </row>
    <row r="356" spans="1:65" s="2" customFormat="1" ht="24.2" customHeight="1">
      <c r="A356" s="30"/>
      <c r="B356" s="154"/>
      <c r="C356" s="201" t="s">
        <v>1658</v>
      </c>
      <c r="D356" s="201" t="s">
        <v>751</v>
      </c>
      <c r="E356" s="202" t="s">
        <v>5094</v>
      </c>
      <c r="F356" s="203" t="s">
        <v>4946</v>
      </c>
      <c r="G356" s="204" t="s">
        <v>404</v>
      </c>
      <c r="H356" s="205">
        <v>1</v>
      </c>
      <c r="I356" s="177"/>
      <c r="J356" s="290">
        <f t="shared" si="64"/>
        <v>0</v>
      </c>
      <c r="K356" s="178"/>
      <c r="L356" s="179"/>
      <c r="M356" s="180" t="s">
        <v>1</v>
      </c>
      <c r="N356" s="181" t="s">
        <v>38</v>
      </c>
      <c r="O356" s="59"/>
      <c r="P356" s="160">
        <f t="shared" si="65"/>
        <v>0</v>
      </c>
      <c r="Q356" s="160">
        <v>0</v>
      </c>
      <c r="R356" s="160">
        <f t="shared" si="66"/>
        <v>0</v>
      </c>
      <c r="S356" s="160">
        <v>0</v>
      </c>
      <c r="T356" s="161">
        <f t="shared" si="67"/>
        <v>0</v>
      </c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R356" s="162" t="s">
        <v>337</v>
      </c>
      <c r="AT356" s="162" t="s">
        <v>751</v>
      </c>
      <c r="AU356" s="162" t="s">
        <v>219</v>
      </c>
      <c r="AY356" s="15" t="s">
        <v>208</v>
      </c>
      <c r="BE356" s="163">
        <f t="shared" si="68"/>
        <v>0</v>
      </c>
      <c r="BF356" s="163">
        <f t="shared" si="69"/>
        <v>0</v>
      </c>
      <c r="BG356" s="163">
        <f t="shared" si="70"/>
        <v>0</v>
      </c>
      <c r="BH356" s="163">
        <f t="shared" si="71"/>
        <v>0</v>
      </c>
      <c r="BI356" s="163">
        <f t="shared" si="72"/>
        <v>0</v>
      </c>
      <c r="BJ356" s="15" t="s">
        <v>85</v>
      </c>
      <c r="BK356" s="163">
        <f t="shared" si="73"/>
        <v>0</v>
      </c>
      <c r="BL356" s="15" t="s">
        <v>274</v>
      </c>
      <c r="BM356" s="162" t="s">
        <v>5095</v>
      </c>
    </row>
    <row r="357" spans="1:65" s="2" customFormat="1" ht="24.2" customHeight="1">
      <c r="A357" s="30"/>
      <c r="B357" s="154"/>
      <c r="C357" s="201" t="s">
        <v>1662</v>
      </c>
      <c r="D357" s="201" t="s">
        <v>751</v>
      </c>
      <c r="E357" s="202" t="s">
        <v>5096</v>
      </c>
      <c r="F357" s="203" t="s">
        <v>5097</v>
      </c>
      <c r="G357" s="204" t="s">
        <v>404</v>
      </c>
      <c r="H357" s="205">
        <v>2</v>
      </c>
      <c r="I357" s="177"/>
      <c r="J357" s="290">
        <f t="shared" si="64"/>
        <v>0</v>
      </c>
      <c r="K357" s="178"/>
      <c r="L357" s="179"/>
      <c r="M357" s="180" t="s">
        <v>1</v>
      </c>
      <c r="N357" s="181" t="s">
        <v>38</v>
      </c>
      <c r="O357" s="59"/>
      <c r="P357" s="160">
        <f t="shared" si="65"/>
        <v>0</v>
      </c>
      <c r="Q357" s="160">
        <v>0</v>
      </c>
      <c r="R357" s="160">
        <f t="shared" si="66"/>
        <v>0</v>
      </c>
      <c r="S357" s="160">
        <v>0</v>
      </c>
      <c r="T357" s="161">
        <f t="shared" si="67"/>
        <v>0</v>
      </c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R357" s="162" t="s">
        <v>337</v>
      </c>
      <c r="AT357" s="162" t="s">
        <v>751</v>
      </c>
      <c r="AU357" s="162" t="s">
        <v>219</v>
      </c>
      <c r="AY357" s="15" t="s">
        <v>208</v>
      </c>
      <c r="BE357" s="163">
        <f t="shared" si="68"/>
        <v>0</v>
      </c>
      <c r="BF357" s="163">
        <f t="shared" si="69"/>
        <v>0</v>
      </c>
      <c r="BG357" s="163">
        <f t="shared" si="70"/>
        <v>0</v>
      </c>
      <c r="BH357" s="163">
        <f t="shared" si="71"/>
        <v>0</v>
      </c>
      <c r="BI357" s="163">
        <f t="shared" si="72"/>
        <v>0</v>
      </c>
      <c r="BJ357" s="15" t="s">
        <v>85</v>
      </c>
      <c r="BK357" s="163">
        <f t="shared" si="73"/>
        <v>0</v>
      </c>
      <c r="BL357" s="15" t="s">
        <v>274</v>
      </c>
      <c r="BM357" s="162" t="s">
        <v>5098</v>
      </c>
    </row>
    <row r="358" spans="1:65" s="2" customFormat="1" ht="24.2" customHeight="1">
      <c r="A358" s="30"/>
      <c r="B358" s="154"/>
      <c r="C358" s="201" t="s">
        <v>1666</v>
      </c>
      <c r="D358" s="201" t="s">
        <v>751</v>
      </c>
      <c r="E358" s="202" t="s">
        <v>5099</v>
      </c>
      <c r="F358" s="203" t="s">
        <v>5041</v>
      </c>
      <c r="G358" s="204" t="s">
        <v>404</v>
      </c>
      <c r="H358" s="205">
        <v>1</v>
      </c>
      <c r="I358" s="177"/>
      <c r="J358" s="290">
        <f t="shared" si="64"/>
        <v>0</v>
      </c>
      <c r="K358" s="178"/>
      <c r="L358" s="179"/>
      <c r="M358" s="180" t="s">
        <v>1</v>
      </c>
      <c r="N358" s="181" t="s">
        <v>38</v>
      </c>
      <c r="O358" s="59"/>
      <c r="P358" s="160">
        <f t="shared" si="65"/>
        <v>0</v>
      </c>
      <c r="Q358" s="160">
        <v>0</v>
      </c>
      <c r="R358" s="160">
        <f t="shared" si="66"/>
        <v>0</v>
      </c>
      <c r="S358" s="160">
        <v>0</v>
      </c>
      <c r="T358" s="161">
        <f t="shared" si="67"/>
        <v>0</v>
      </c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R358" s="162" t="s">
        <v>337</v>
      </c>
      <c r="AT358" s="162" t="s">
        <v>751</v>
      </c>
      <c r="AU358" s="162" t="s">
        <v>219</v>
      </c>
      <c r="AY358" s="15" t="s">
        <v>208</v>
      </c>
      <c r="BE358" s="163">
        <f t="shared" si="68"/>
        <v>0</v>
      </c>
      <c r="BF358" s="163">
        <f t="shared" si="69"/>
        <v>0</v>
      </c>
      <c r="BG358" s="163">
        <f t="shared" si="70"/>
        <v>0</v>
      </c>
      <c r="BH358" s="163">
        <f t="shared" si="71"/>
        <v>0</v>
      </c>
      <c r="BI358" s="163">
        <f t="shared" si="72"/>
        <v>0</v>
      </c>
      <c r="BJ358" s="15" t="s">
        <v>85</v>
      </c>
      <c r="BK358" s="163">
        <f t="shared" si="73"/>
        <v>0</v>
      </c>
      <c r="BL358" s="15" t="s">
        <v>274</v>
      </c>
      <c r="BM358" s="162" t="s">
        <v>5100</v>
      </c>
    </row>
    <row r="359" spans="1:65" s="2" customFormat="1" ht="37.9" customHeight="1">
      <c r="A359" s="30"/>
      <c r="B359" s="154"/>
      <c r="C359" s="201" t="s">
        <v>1670</v>
      </c>
      <c r="D359" s="201" t="s">
        <v>751</v>
      </c>
      <c r="E359" s="202" t="s">
        <v>5101</v>
      </c>
      <c r="F359" s="203" t="s">
        <v>5102</v>
      </c>
      <c r="G359" s="204" t="s">
        <v>404</v>
      </c>
      <c r="H359" s="205">
        <v>2</v>
      </c>
      <c r="I359" s="177"/>
      <c r="J359" s="290">
        <f t="shared" si="64"/>
        <v>0</v>
      </c>
      <c r="K359" s="178"/>
      <c r="L359" s="179"/>
      <c r="M359" s="180" t="s">
        <v>1</v>
      </c>
      <c r="N359" s="181" t="s">
        <v>38</v>
      </c>
      <c r="O359" s="59"/>
      <c r="P359" s="160">
        <f t="shared" si="65"/>
        <v>0</v>
      </c>
      <c r="Q359" s="160">
        <v>0</v>
      </c>
      <c r="R359" s="160">
        <f t="shared" si="66"/>
        <v>0</v>
      </c>
      <c r="S359" s="160">
        <v>0</v>
      </c>
      <c r="T359" s="161">
        <f t="shared" si="67"/>
        <v>0</v>
      </c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R359" s="162" t="s">
        <v>337</v>
      </c>
      <c r="AT359" s="162" t="s">
        <v>751</v>
      </c>
      <c r="AU359" s="162" t="s">
        <v>219</v>
      </c>
      <c r="AY359" s="15" t="s">
        <v>208</v>
      </c>
      <c r="BE359" s="163">
        <f t="shared" si="68"/>
        <v>0</v>
      </c>
      <c r="BF359" s="163">
        <f t="shared" si="69"/>
        <v>0</v>
      </c>
      <c r="BG359" s="163">
        <f t="shared" si="70"/>
        <v>0</v>
      </c>
      <c r="BH359" s="163">
        <f t="shared" si="71"/>
        <v>0</v>
      </c>
      <c r="BI359" s="163">
        <f t="shared" si="72"/>
        <v>0</v>
      </c>
      <c r="BJ359" s="15" t="s">
        <v>85</v>
      </c>
      <c r="BK359" s="163">
        <f t="shared" si="73"/>
        <v>0</v>
      </c>
      <c r="BL359" s="15" t="s">
        <v>274</v>
      </c>
      <c r="BM359" s="162" t="s">
        <v>5103</v>
      </c>
    </row>
    <row r="360" spans="1:65" s="2" customFormat="1" ht="24.2" customHeight="1">
      <c r="A360" s="30"/>
      <c r="B360" s="154"/>
      <c r="C360" s="201" t="s">
        <v>1674</v>
      </c>
      <c r="D360" s="201" t="s">
        <v>751</v>
      </c>
      <c r="E360" s="202" t="s">
        <v>4741</v>
      </c>
      <c r="F360" s="203" t="s">
        <v>4578</v>
      </c>
      <c r="G360" s="204" t="s">
        <v>404</v>
      </c>
      <c r="H360" s="205">
        <v>2</v>
      </c>
      <c r="I360" s="177"/>
      <c r="J360" s="290">
        <f t="shared" si="64"/>
        <v>0</v>
      </c>
      <c r="K360" s="178"/>
      <c r="L360" s="179"/>
      <c r="M360" s="180" t="s">
        <v>1</v>
      </c>
      <c r="N360" s="181" t="s">
        <v>38</v>
      </c>
      <c r="O360" s="59"/>
      <c r="P360" s="160">
        <f t="shared" si="65"/>
        <v>0</v>
      </c>
      <c r="Q360" s="160">
        <v>0</v>
      </c>
      <c r="R360" s="160">
        <f t="shared" si="66"/>
        <v>0</v>
      </c>
      <c r="S360" s="160">
        <v>0</v>
      </c>
      <c r="T360" s="161">
        <f t="shared" si="67"/>
        <v>0</v>
      </c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R360" s="162" t="s">
        <v>337</v>
      </c>
      <c r="AT360" s="162" t="s">
        <v>751</v>
      </c>
      <c r="AU360" s="162" t="s">
        <v>219</v>
      </c>
      <c r="AY360" s="15" t="s">
        <v>208</v>
      </c>
      <c r="BE360" s="163">
        <f t="shared" si="68"/>
        <v>0</v>
      </c>
      <c r="BF360" s="163">
        <f t="shared" si="69"/>
        <v>0</v>
      </c>
      <c r="BG360" s="163">
        <f t="shared" si="70"/>
        <v>0</v>
      </c>
      <c r="BH360" s="163">
        <f t="shared" si="71"/>
        <v>0</v>
      </c>
      <c r="BI360" s="163">
        <f t="shared" si="72"/>
        <v>0</v>
      </c>
      <c r="BJ360" s="15" t="s">
        <v>85</v>
      </c>
      <c r="BK360" s="163">
        <f t="shared" si="73"/>
        <v>0</v>
      </c>
      <c r="BL360" s="15" t="s">
        <v>274</v>
      </c>
      <c r="BM360" s="162" t="s">
        <v>5104</v>
      </c>
    </row>
    <row r="361" spans="1:65" s="2" customFormat="1" ht="49.15" customHeight="1">
      <c r="A361" s="30"/>
      <c r="B361" s="154"/>
      <c r="C361" s="201" t="s">
        <v>1678</v>
      </c>
      <c r="D361" s="201" t="s">
        <v>751</v>
      </c>
      <c r="E361" s="202" t="s">
        <v>5105</v>
      </c>
      <c r="F361" s="203" t="s">
        <v>4621</v>
      </c>
      <c r="G361" s="204" t="s">
        <v>404</v>
      </c>
      <c r="H361" s="205">
        <v>1</v>
      </c>
      <c r="I361" s="177"/>
      <c r="J361" s="290">
        <f t="shared" si="64"/>
        <v>0</v>
      </c>
      <c r="K361" s="178"/>
      <c r="L361" s="179"/>
      <c r="M361" s="180" t="s">
        <v>1</v>
      </c>
      <c r="N361" s="181" t="s">
        <v>38</v>
      </c>
      <c r="O361" s="59"/>
      <c r="P361" s="160">
        <f t="shared" si="65"/>
        <v>0</v>
      </c>
      <c r="Q361" s="160">
        <v>0</v>
      </c>
      <c r="R361" s="160">
        <f t="shared" si="66"/>
        <v>0</v>
      </c>
      <c r="S361" s="160">
        <v>0</v>
      </c>
      <c r="T361" s="161">
        <f t="shared" si="67"/>
        <v>0</v>
      </c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R361" s="162" t="s">
        <v>337</v>
      </c>
      <c r="AT361" s="162" t="s">
        <v>751</v>
      </c>
      <c r="AU361" s="162" t="s">
        <v>219</v>
      </c>
      <c r="AY361" s="15" t="s">
        <v>208</v>
      </c>
      <c r="BE361" s="163">
        <f t="shared" si="68"/>
        <v>0</v>
      </c>
      <c r="BF361" s="163">
        <f t="shared" si="69"/>
        <v>0</v>
      </c>
      <c r="BG361" s="163">
        <f t="shared" si="70"/>
        <v>0</v>
      </c>
      <c r="BH361" s="163">
        <f t="shared" si="71"/>
        <v>0</v>
      </c>
      <c r="BI361" s="163">
        <f t="shared" si="72"/>
        <v>0</v>
      </c>
      <c r="BJ361" s="15" t="s">
        <v>85</v>
      </c>
      <c r="BK361" s="163">
        <f t="shared" si="73"/>
        <v>0</v>
      </c>
      <c r="BL361" s="15" t="s">
        <v>274</v>
      </c>
      <c r="BM361" s="162" t="s">
        <v>5106</v>
      </c>
    </row>
    <row r="362" spans="1:65" s="2" customFormat="1" ht="37.9" customHeight="1">
      <c r="A362" s="30"/>
      <c r="B362" s="154"/>
      <c r="C362" s="201" t="s">
        <v>1682</v>
      </c>
      <c r="D362" s="201" t="s">
        <v>751</v>
      </c>
      <c r="E362" s="202" t="s">
        <v>4783</v>
      </c>
      <c r="F362" s="203" t="s">
        <v>4624</v>
      </c>
      <c r="G362" s="204" t="s">
        <v>404</v>
      </c>
      <c r="H362" s="205">
        <v>1</v>
      </c>
      <c r="I362" s="177"/>
      <c r="J362" s="290">
        <f t="shared" si="64"/>
        <v>0</v>
      </c>
      <c r="K362" s="178"/>
      <c r="L362" s="179"/>
      <c r="M362" s="180" t="s">
        <v>1</v>
      </c>
      <c r="N362" s="181" t="s">
        <v>38</v>
      </c>
      <c r="O362" s="59"/>
      <c r="P362" s="160">
        <f t="shared" si="65"/>
        <v>0</v>
      </c>
      <c r="Q362" s="160">
        <v>0</v>
      </c>
      <c r="R362" s="160">
        <f t="shared" si="66"/>
        <v>0</v>
      </c>
      <c r="S362" s="160">
        <v>0</v>
      </c>
      <c r="T362" s="161">
        <f t="shared" si="67"/>
        <v>0</v>
      </c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R362" s="162" t="s">
        <v>337</v>
      </c>
      <c r="AT362" s="162" t="s">
        <v>751</v>
      </c>
      <c r="AU362" s="162" t="s">
        <v>219</v>
      </c>
      <c r="AY362" s="15" t="s">
        <v>208</v>
      </c>
      <c r="BE362" s="163">
        <f t="shared" si="68"/>
        <v>0</v>
      </c>
      <c r="BF362" s="163">
        <f t="shared" si="69"/>
        <v>0</v>
      </c>
      <c r="BG362" s="163">
        <f t="shared" si="70"/>
        <v>0</v>
      </c>
      <c r="BH362" s="163">
        <f t="shared" si="71"/>
        <v>0</v>
      </c>
      <c r="BI362" s="163">
        <f t="shared" si="72"/>
        <v>0</v>
      </c>
      <c r="BJ362" s="15" t="s">
        <v>85</v>
      </c>
      <c r="BK362" s="163">
        <f t="shared" si="73"/>
        <v>0</v>
      </c>
      <c r="BL362" s="15" t="s">
        <v>274</v>
      </c>
      <c r="BM362" s="162" t="s">
        <v>5107</v>
      </c>
    </row>
    <row r="363" spans="1:65" s="2" customFormat="1" ht="24.2" customHeight="1">
      <c r="A363" s="30"/>
      <c r="B363" s="154"/>
      <c r="C363" s="201" t="s">
        <v>1686</v>
      </c>
      <c r="D363" s="201" t="s">
        <v>751</v>
      </c>
      <c r="E363" s="202" t="s">
        <v>5108</v>
      </c>
      <c r="F363" s="203" t="s">
        <v>4627</v>
      </c>
      <c r="G363" s="204" t="s">
        <v>404</v>
      </c>
      <c r="H363" s="205">
        <v>1</v>
      </c>
      <c r="I363" s="177"/>
      <c r="J363" s="290">
        <f t="shared" si="64"/>
        <v>0</v>
      </c>
      <c r="K363" s="178"/>
      <c r="L363" s="179"/>
      <c r="M363" s="180" t="s">
        <v>1</v>
      </c>
      <c r="N363" s="181" t="s">
        <v>38</v>
      </c>
      <c r="O363" s="59"/>
      <c r="P363" s="160">
        <f t="shared" si="65"/>
        <v>0</v>
      </c>
      <c r="Q363" s="160">
        <v>0</v>
      </c>
      <c r="R363" s="160">
        <f t="shared" si="66"/>
        <v>0</v>
      </c>
      <c r="S363" s="160">
        <v>0</v>
      </c>
      <c r="T363" s="161">
        <f t="shared" si="67"/>
        <v>0</v>
      </c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R363" s="162" t="s">
        <v>337</v>
      </c>
      <c r="AT363" s="162" t="s">
        <v>751</v>
      </c>
      <c r="AU363" s="162" t="s">
        <v>219</v>
      </c>
      <c r="AY363" s="15" t="s">
        <v>208</v>
      </c>
      <c r="BE363" s="163">
        <f t="shared" si="68"/>
        <v>0</v>
      </c>
      <c r="BF363" s="163">
        <f t="shared" si="69"/>
        <v>0</v>
      </c>
      <c r="BG363" s="163">
        <f t="shared" si="70"/>
        <v>0</v>
      </c>
      <c r="BH363" s="163">
        <f t="shared" si="71"/>
        <v>0</v>
      </c>
      <c r="BI363" s="163">
        <f t="shared" si="72"/>
        <v>0</v>
      </c>
      <c r="BJ363" s="15" t="s">
        <v>85</v>
      </c>
      <c r="BK363" s="163">
        <f t="shared" si="73"/>
        <v>0</v>
      </c>
      <c r="BL363" s="15" t="s">
        <v>274</v>
      </c>
      <c r="BM363" s="162" t="s">
        <v>5109</v>
      </c>
    </row>
    <row r="364" spans="1:65" s="2" customFormat="1" ht="33" customHeight="1">
      <c r="A364" s="30"/>
      <c r="B364" s="154"/>
      <c r="C364" s="201" t="s">
        <v>1690</v>
      </c>
      <c r="D364" s="201" t="s">
        <v>751</v>
      </c>
      <c r="E364" s="202" t="s">
        <v>5110</v>
      </c>
      <c r="F364" s="203" t="s">
        <v>4630</v>
      </c>
      <c r="G364" s="204" t="s">
        <v>404</v>
      </c>
      <c r="H364" s="205">
        <v>1</v>
      </c>
      <c r="I364" s="177"/>
      <c r="J364" s="290">
        <f t="shared" si="64"/>
        <v>0</v>
      </c>
      <c r="K364" s="178"/>
      <c r="L364" s="179"/>
      <c r="M364" s="180" t="s">
        <v>1</v>
      </c>
      <c r="N364" s="181" t="s">
        <v>38</v>
      </c>
      <c r="O364" s="59"/>
      <c r="P364" s="160">
        <f t="shared" si="65"/>
        <v>0</v>
      </c>
      <c r="Q364" s="160">
        <v>0</v>
      </c>
      <c r="R364" s="160">
        <f t="shared" si="66"/>
        <v>0</v>
      </c>
      <c r="S364" s="160">
        <v>0</v>
      </c>
      <c r="T364" s="161">
        <f t="shared" si="67"/>
        <v>0</v>
      </c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R364" s="162" t="s">
        <v>337</v>
      </c>
      <c r="AT364" s="162" t="s">
        <v>751</v>
      </c>
      <c r="AU364" s="162" t="s">
        <v>219</v>
      </c>
      <c r="AY364" s="15" t="s">
        <v>208</v>
      </c>
      <c r="BE364" s="163">
        <f t="shared" si="68"/>
        <v>0</v>
      </c>
      <c r="BF364" s="163">
        <f t="shared" si="69"/>
        <v>0</v>
      </c>
      <c r="BG364" s="163">
        <f t="shared" si="70"/>
        <v>0</v>
      </c>
      <c r="BH364" s="163">
        <f t="shared" si="71"/>
        <v>0</v>
      </c>
      <c r="BI364" s="163">
        <f t="shared" si="72"/>
        <v>0</v>
      </c>
      <c r="BJ364" s="15" t="s">
        <v>85</v>
      </c>
      <c r="BK364" s="163">
        <f t="shared" si="73"/>
        <v>0</v>
      </c>
      <c r="BL364" s="15" t="s">
        <v>274</v>
      </c>
      <c r="BM364" s="162" t="s">
        <v>5111</v>
      </c>
    </row>
    <row r="365" spans="1:65" s="2" customFormat="1" ht="16.5" customHeight="1">
      <c r="A365" s="30"/>
      <c r="B365" s="154"/>
      <c r="C365" s="201" t="s">
        <v>1694</v>
      </c>
      <c r="D365" s="201" t="s">
        <v>751</v>
      </c>
      <c r="E365" s="202" t="s">
        <v>5112</v>
      </c>
      <c r="F365" s="203" t="s">
        <v>4653</v>
      </c>
      <c r="G365" s="204" t="s">
        <v>4654</v>
      </c>
      <c r="H365" s="205">
        <v>45</v>
      </c>
      <c r="I365" s="177"/>
      <c r="J365" s="290">
        <f t="shared" si="64"/>
        <v>0</v>
      </c>
      <c r="K365" s="178"/>
      <c r="L365" s="179"/>
      <c r="M365" s="180" t="s">
        <v>1</v>
      </c>
      <c r="N365" s="181" t="s">
        <v>38</v>
      </c>
      <c r="O365" s="59"/>
      <c r="P365" s="160">
        <f t="shared" si="65"/>
        <v>0</v>
      </c>
      <c r="Q365" s="160">
        <v>0</v>
      </c>
      <c r="R365" s="160">
        <f t="shared" si="66"/>
        <v>0</v>
      </c>
      <c r="S365" s="160">
        <v>0</v>
      </c>
      <c r="T365" s="161">
        <f t="shared" si="67"/>
        <v>0</v>
      </c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R365" s="162" t="s">
        <v>337</v>
      </c>
      <c r="AT365" s="162" t="s">
        <v>751</v>
      </c>
      <c r="AU365" s="162" t="s">
        <v>219</v>
      </c>
      <c r="AY365" s="15" t="s">
        <v>208</v>
      </c>
      <c r="BE365" s="163">
        <f t="shared" si="68"/>
        <v>0</v>
      </c>
      <c r="BF365" s="163">
        <f t="shared" si="69"/>
        <v>0</v>
      </c>
      <c r="BG365" s="163">
        <f t="shared" si="70"/>
        <v>0</v>
      </c>
      <c r="BH365" s="163">
        <f t="shared" si="71"/>
        <v>0</v>
      </c>
      <c r="BI365" s="163">
        <f t="shared" si="72"/>
        <v>0</v>
      </c>
      <c r="BJ365" s="15" t="s">
        <v>85</v>
      </c>
      <c r="BK365" s="163">
        <f t="shared" si="73"/>
        <v>0</v>
      </c>
      <c r="BL365" s="15" t="s">
        <v>274</v>
      </c>
      <c r="BM365" s="162" t="s">
        <v>5113</v>
      </c>
    </row>
    <row r="366" spans="1:65" s="2" customFormat="1" ht="16.5" customHeight="1">
      <c r="A366" s="30"/>
      <c r="B366" s="154"/>
      <c r="C366" s="201" t="s">
        <v>1698</v>
      </c>
      <c r="D366" s="201" t="s">
        <v>751</v>
      </c>
      <c r="E366" s="202" t="s">
        <v>5114</v>
      </c>
      <c r="F366" s="203" t="s">
        <v>4657</v>
      </c>
      <c r="G366" s="204" t="s">
        <v>4654</v>
      </c>
      <c r="H366" s="205">
        <v>45</v>
      </c>
      <c r="I366" s="177"/>
      <c r="J366" s="290">
        <f t="shared" si="64"/>
        <v>0</v>
      </c>
      <c r="K366" s="178"/>
      <c r="L366" s="179"/>
      <c r="M366" s="180" t="s">
        <v>1</v>
      </c>
      <c r="N366" s="181" t="s">
        <v>38</v>
      </c>
      <c r="O366" s="59"/>
      <c r="P366" s="160">
        <f t="shared" si="65"/>
        <v>0</v>
      </c>
      <c r="Q366" s="160">
        <v>0</v>
      </c>
      <c r="R366" s="160">
        <f t="shared" si="66"/>
        <v>0</v>
      </c>
      <c r="S366" s="160">
        <v>0</v>
      </c>
      <c r="T366" s="161">
        <f t="shared" si="67"/>
        <v>0</v>
      </c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R366" s="162" t="s">
        <v>337</v>
      </c>
      <c r="AT366" s="162" t="s">
        <v>751</v>
      </c>
      <c r="AU366" s="162" t="s">
        <v>219</v>
      </c>
      <c r="AY366" s="15" t="s">
        <v>208</v>
      </c>
      <c r="BE366" s="163">
        <f t="shared" si="68"/>
        <v>0</v>
      </c>
      <c r="BF366" s="163">
        <f t="shared" si="69"/>
        <v>0</v>
      </c>
      <c r="BG366" s="163">
        <f t="shared" si="70"/>
        <v>0</v>
      </c>
      <c r="BH366" s="163">
        <f t="shared" si="71"/>
        <v>0</v>
      </c>
      <c r="BI366" s="163">
        <f t="shared" si="72"/>
        <v>0</v>
      </c>
      <c r="BJ366" s="15" t="s">
        <v>85</v>
      </c>
      <c r="BK366" s="163">
        <f t="shared" si="73"/>
        <v>0</v>
      </c>
      <c r="BL366" s="15" t="s">
        <v>274</v>
      </c>
      <c r="BM366" s="162" t="s">
        <v>5115</v>
      </c>
    </row>
    <row r="367" spans="1:65" s="2" customFormat="1" ht="24.2" customHeight="1">
      <c r="A367" s="30"/>
      <c r="B367" s="154"/>
      <c r="C367" s="201" t="s">
        <v>1702</v>
      </c>
      <c r="D367" s="201" t="s">
        <v>751</v>
      </c>
      <c r="E367" s="202" t="s">
        <v>4849</v>
      </c>
      <c r="F367" s="203" t="s">
        <v>4660</v>
      </c>
      <c r="G367" s="204" t="s">
        <v>739</v>
      </c>
      <c r="H367" s="205">
        <v>0.3</v>
      </c>
      <c r="I367" s="177"/>
      <c r="J367" s="290">
        <f t="shared" si="64"/>
        <v>0</v>
      </c>
      <c r="K367" s="178"/>
      <c r="L367" s="179"/>
      <c r="M367" s="180" t="s">
        <v>1</v>
      </c>
      <c r="N367" s="181" t="s">
        <v>38</v>
      </c>
      <c r="O367" s="59"/>
      <c r="P367" s="160">
        <f t="shared" si="65"/>
        <v>0</v>
      </c>
      <c r="Q367" s="160">
        <v>0</v>
      </c>
      <c r="R367" s="160">
        <f t="shared" si="66"/>
        <v>0</v>
      </c>
      <c r="S367" s="160">
        <v>0</v>
      </c>
      <c r="T367" s="161">
        <f t="shared" si="67"/>
        <v>0</v>
      </c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R367" s="162" t="s">
        <v>337</v>
      </c>
      <c r="AT367" s="162" t="s">
        <v>751</v>
      </c>
      <c r="AU367" s="162" t="s">
        <v>219</v>
      </c>
      <c r="AY367" s="15" t="s">
        <v>208</v>
      </c>
      <c r="BE367" s="163">
        <f t="shared" si="68"/>
        <v>0</v>
      </c>
      <c r="BF367" s="163">
        <f t="shared" si="69"/>
        <v>0</v>
      </c>
      <c r="BG367" s="163">
        <f t="shared" si="70"/>
        <v>0</v>
      </c>
      <c r="BH367" s="163">
        <f t="shared" si="71"/>
        <v>0</v>
      </c>
      <c r="BI367" s="163">
        <f t="shared" si="72"/>
        <v>0</v>
      </c>
      <c r="BJ367" s="15" t="s">
        <v>85</v>
      </c>
      <c r="BK367" s="163">
        <f t="shared" si="73"/>
        <v>0</v>
      </c>
      <c r="BL367" s="15" t="s">
        <v>274</v>
      </c>
      <c r="BM367" s="162" t="s">
        <v>5116</v>
      </c>
    </row>
    <row r="368" spans="1:65" s="2" customFormat="1" ht="24.2" customHeight="1">
      <c r="A368" s="30"/>
      <c r="B368" s="154"/>
      <c r="C368" s="201" t="s">
        <v>1706</v>
      </c>
      <c r="D368" s="201" t="s">
        <v>751</v>
      </c>
      <c r="E368" s="202" t="s">
        <v>4851</v>
      </c>
      <c r="F368" s="203" t="s">
        <v>4663</v>
      </c>
      <c r="G368" s="204" t="s">
        <v>4654</v>
      </c>
      <c r="H368" s="205">
        <v>50</v>
      </c>
      <c r="I368" s="177"/>
      <c r="J368" s="290">
        <f t="shared" si="64"/>
        <v>0</v>
      </c>
      <c r="K368" s="178"/>
      <c r="L368" s="179"/>
      <c r="M368" s="180" t="s">
        <v>1</v>
      </c>
      <c r="N368" s="181" t="s">
        <v>38</v>
      </c>
      <c r="O368" s="59"/>
      <c r="P368" s="160">
        <f t="shared" si="65"/>
        <v>0</v>
      </c>
      <c r="Q368" s="160">
        <v>0</v>
      </c>
      <c r="R368" s="160">
        <f t="shared" si="66"/>
        <v>0</v>
      </c>
      <c r="S368" s="160">
        <v>0</v>
      </c>
      <c r="T368" s="161">
        <f t="shared" si="67"/>
        <v>0</v>
      </c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R368" s="162" t="s">
        <v>337</v>
      </c>
      <c r="AT368" s="162" t="s">
        <v>751</v>
      </c>
      <c r="AU368" s="162" t="s">
        <v>219</v>
      </c>
      <c r="AY368" s="15" t="s">
        <v>208</v>
      </c>
      <c r="BE368" s="163">
        <f t="shared" si="68"/>
        <v>0</v>
      </c>
      <c r="BF368" s="163">
        <f t="shared" si="69"/>
        <v>0</v>
      </c>
      <c r="BG368" s="163">
        <f t="shared" si="70"/>
        <v>0</v>
      </c>
      <c r="BH368" s="163">
        <f t="shared" si="71"/>
        <v>0</v>
      </c>
      <c r="BI368" s="163">
        <f t="shared" si="72"/>
        <v>0</v>
      </c>
      <c r="BJ368" s="15" t="s">
        <v>85</v>
      </c>
      <c r="BK368" s="163">
        <f t="shared" si="73"/>
        <v>0</v>
      </c>
      <c r="BL368" s="15" t="s">
        <v>274</v>
      </c>
      <c r="BM368" s="162" t="s">
        <v>5117</v>
      </c>
    </row>
    <row r="369" spans="1:65" s="2" customFormat="1" ht="33" customHeight="1">
      <c r="A369" s="30"/>
      <c r="B369" s="154"/>
      <c r="C369" s="201" t="s">
        <v>1710</v>
      </c>
      <c r="D369" s="201" t="s">
        <v>751</v>
      </c>
      <c r="E369" s="202" t="s">
        <v>4982</v>
      </c>
      <c r="F369" s="203" t="s">
        <v>4669</v>
      </c>
      <c r="G369" s="204" t="s">
        <v>404</v>
      </c>
      <c r="H369" s="205">
        <v>5</v>
      </c>
      <c r="I369" s="177"/>
      <c r="J369" s="290">
        <f t="shared" si="64"/>
        <v>0</v>
      </c>
      <c r="K369" s="178"/>
      <c r="L369" s="179"/>
      <c r="M369" s="180" t="s">
        <v>1</v>
      </c>
      <c r="N369" s="181" t="s">
        <v>38</v>
      </c>
      <c r="O369" s="59"/>
      <c r="P369" s="160">
        <f t="shared" si="65"/>
        <v>0</v>
      </c>
      <c r="Q369" s="160">
        <v>0</v>
      </c>
      <c r="R369" s="160">
        <f t="shared" si="66"/>
        <v>0</v>
      </c>
      <c r="S369" s="160">
        <v>0</v>
      </c>
      <c r="T369" s="161">
        <f t="shared" si="67"/>
        <v>0</v>
      </c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R369" s="162" t="s">
        <v>337</v>
      </c>
      <c r="AT369" s="162" t="s">
        <v>751</v>
      </c>
      <c r="AU369" s="162" t="s">
        <v>219</v>
      </c>
      <c r="AY369" s="15" t="s">
        <v>208</v>
      </c>
      <c r="BE369" s="163">
        <f t="shared" si="68"/>
        <v>0</v>
      </c>
      <c r="BF369" s="163">
        <f t="shared" si="69"/>
        <v>0</v>
      </c>
      <c r="BG369" s="163">
        <f t="shared" si="70"/>
        <v>0</v>
      </c>
      <c r="BH369" s="163">
        <f t="shared" si="71"/>
        <v>0</v>
      </c>
      <c r="BI369" s="163">
        <f t="shared" si="72"/>
        <v>0</v>
      </c>
      <c r="BJ369" s="15" t="s">
        <v>85</v>
      </c>
      <c r="BK369" s="163">
        <f t="shared" si="73"/>
        <v>0</v>
      </c>
      <c r="BL369" s="15" t="s">
        <v>274</v>
      </c>
      <c r="BM369" s="162" t="s">
        <v>5118</v>
      </c>
    </row>
    <row r="370" spans="1:65" s="2" customFormat="1" ht="21.75" customHeight="1">
      <c r="A370" s="30"/>
      <c r="B370" s="154"/>
      <c r="C370" s="201" t="s">
        <v>1714</v>
      </c>
      <c r="D370" s="201" t="s">
        <v>751</v>
      </c>
      <c r="E370" s="202" t="s">
        <v>5119</v>
      </c>
      <c r="F370" s="203" t="s">
        <v>5120</v>
      </c>
      <c r="G370" s="204" t="s">
        <v>4654</v>
      </c>
      <c r="H370" s="205">
        <v>80</v>
      </c>
      <c r="I370" s="177"/>
      <c r="J370" s="290">
        <f t="shared" si="64"/>
        <v>0</v>
      </c>
      <c r="K370" s="178"/>
      <c r="L370" s="179"/>
      <c r="M370" s="180" t="s">
        <v>1</v>
      </c>
      <c r="N370" s="181" t="s">
        <v>38</v>
      </c>
      <c r="O370" s="59"/>
      <c r="P370" s="160">
        <f t="shared" si="65"/>
        <v>0</v>
      </c>
      <c r="Q370" s="160">
        <v>0</v>
      </c>
      <c r="R370" s="160">
        <f t="shared" si="66"/>
        <v>0</v>
      </c>
      <c r="S370" s="160">
        <v>0</v>
      </c>
      <c r="T370" s="161">
        <f t="shared" si="67"/>
        <v>0</v>
      </c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R370" s="162" t="s">
        <v>337</v>
      </c>
      <c r="AT370" s="162" t="s">
        <v>751</v>
      </c>
      <c r="AU370" s="162" t="s">
        <v>219</v>
      </c>
      <c r="AY370" s="15" t="s">
        <v>208</v>
      </c>
      <c r="BE370" s="163">
        <f t="shared" si="68"/>
        <v>0</v>
      </c>
      <c r="BF370" s="163">
        <f t="shared" si="69"/>
        <v>0</v>
      </c>
      <c r="BG370" s="163">
        <f t="shared" si="70"/>
        <v>0</v>
      </c>
      <c r="BH370" s="163">
        <f t="shared" si="71"/>
        <v>0</v>
      </c>
      <c r="BI370" s="163">
        <f t="shared" si="72"/>
        <v>0</v>
      </c>
      <c r="BJ370" s="15" t="s">
        <v>85</v>
      </c>
      <c r="BK370" s="163">
        <f t="shared" si="73"/>
        <v>0</v>
      </c>
      <c r="BL370" s="15" t="s">
        <v>274</v>
      </c>
      <c r="BM370" s="162" t="s">
        <v>5121</v>
      </c>
    </row>
    <row r="371" spans="1:65" s="2" customFormat="1" ht="21.75" customHeight="1">
      <c r="A371" s="30"/>
      <c r="B371" s="154"/>
      <c r="C371" s="201" t="s">
        <v>1718</v>
      </c>
      <c r="D371" s="201" t="s">
        <v>751</v>
      </c>
      <c r="E371" s="202" t="s">
        <v>5122</v>
      </c>
      <c r="F371" s="203" t="s">
        <v>5123</v>
      </c>
      <c r="G371" s="204" t="s">
        <v>4654</v>
      </c>
      <c r="H371" s="205">
        <v>33</v>
      </c>
      <c r="I371" s="177"/>
      <c r="J371" s="290">
        <f t="shared" si="64"/>
        <v>0</v>
      </c>
      <c r="K371" s="178"/>
      <c r="L371" s="179"/>
      <c r="M371" s="180" t="s">
        <v>1</v>
      </c>
      <c r="N371" s="181" t="s">
        <v>38</v>
      </c>
      <c r="O371" s="59"/>
      <c r="P371" s="160">
        <f t="shared" si="65"/>
        <v>0</v>
      </c>
      <c r="Q371" s="160">
        <v>0</v>
      </c>
      <c r="R371" s="160">
        <f t="shared" si="66"/>
        <v>0</v>
      </c>
      <c r="S371" s="160">
        <v>0</v>
      </c>
      <c r="T371" s="161">
        <f t="shared" si="67"/>
        <v>0</v>
      </c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R371" s="162" t="s">
        <v>337</v>
      </c>
      <c r="AT371" s="162" t="s">
        <v>751</v>
      </c>
      <c r="AU371" s="162" t="s">
        <v>219</v>
      </c>
      <c r="AY371" s="15" t="s">
        <v>208</v>
      </c>
      <c r="BE371" s="163">
        <f t="shared" si="68"/>
        <v>0</v>
      </c>
      <c r="BF371" s="163">
        <f t="shared" si="69"/>
        <v>0</v>
      </c>
      <c r="BG371" s="163">
        <f t="shared" si="70"/>
        <v>0</v>
      </c>
      <c r="BH371" s="163">
        <f t="shared" si="71"/>
        <v>0</v>
      </c>
      <c r="BI371" s="163">
        <f t="shared" si="72"/>
        <v>0</v>
      </c>
      <c r="BJ371" s="15" t="s">
        <v>85</v>
      </c>
      <c r="BK371" s="163">
        <f t="shared" si="73"/>
        <v>0</v>
      </c>
      <c r="BL371" s="15" t="s">
        <v>274</v>
      </c>
      <c r="BM371" s="162" t="s">
        <v>5124</v>
      </c>
    </row>
    <row r="372" spans="1:65" s="2" customFormat="1" ht="21.75" customHeight="1">
      <c r="A372" s="30"/>
      <c r="B372" s="154"/>
      <c r="C372" s="201" t="s">
        <v>1722</v>
      </c>
      <c r="D372" s="201" t="s">
        <v>751</v>
      </c>
      <c r="E372" s="202" t="s">
        <v>5125</v>
      </c>
      <c r="F372" s="203" t="s">
        <v>5126</v>
      </c>
      <c r="G372" s="204" t="s">
        <v>4654</v>
      </c>
      <c r="H372" s="205">
        <v>5</v>
      </c>
      <c r="I372" s="177"/>
      <c r="J372" s="290">
        <f t="shared" si="64"/>
        <v>0</v>
      </c>
      <c r="K372" s="178"/>
      <c r="L372" s="179"/>
      <c r="M372" s="180" t="s">
        <v>1</v>
      </c>
      <c r="N372" s="181" t="s">
        <v>38</v>
      </c>
      <c r="O372" s="59"/>
      <c r="P372" s="160">
        <f t="shared" si="65"/>
        <v>0</v>
      </c>
      <c r="Q372" s="160">
        <v>0</v>
      </c>
      <c r="R372" s="160">
        <f t="shared" si="66"/>
        <v>0</v>
      </c>
      <c r="S372" s="160">
        <v>0</v>
      </c>
      <c r="T372" s="161">
        <f t="shared" si="67"/>
        <v>0</v>
      </c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R372" s="162" t="s">
        <v>337</v>
      </c>
      <c r="AT372" s="162" t="s">
        <v>751</v>
      </c>
      <c r="AU372" s="162" t="s">
        <v>219</v>
      </c>
      <c r="AY372" s="15" t="s">
        <v>208</v>
      </c>
      <c r="BE372" s="163">
        <f t="shared" si="68"/>
        <v>0</v>
      </c>
      <c r="BF372" s="163">
        <f t="shared" si="69"/>
        <v>0</v>
      </c>
      <c r="BG372" s="163">
        <f t="shared" si="70"/>
        <v>0</v>
      </c>
      <c r="BH372" s="163">
        <f t="shared" si="71"/>
        <v>0</v>
      </c>
      <c r="BI372" s="163">
        <f t="shared" si="72"/>
        <v>0</v>
      </c>
      <c r="BJ372" s="15" t="s">
        <v>85</v>
      </c>
      <c r="BK372" s="163">
        <f t="shared" si="73"/>
        <v>0</v>
      </c>
      <c r="BL372" s="15" t="s">
        <v>274</v>
      </c>
      <c r="BM372" s="162" t="s">
        <v>5127</v>
      </c>
    </row>
    <row r="373" spans="1:65" s="2" customFormat="1" ht="24.2" customHeight="1">
      <c r="A373" s="30"/>
      <c r="B373" s="154"/>
      <c r="C373" s="201" t="s">
        <v>1726</v>
      </c>
      <c r="D373" s="201" t="s">
        <v>751</v>
      </c>
      <c r="E373" s="202" t="s">
        <v>5128</v>
      </c>
      <c r="F373" s="203" t="s">
        <v>5129</v>
      </c>
      <c r="G373" s="204" t="s">
        <v>4654</v>
      </c>
      <c r="H373" s="205">
        <v>1</v>
      </c>
      <c r="I373" s="177"/>
      <c r="J373" s="290">
        <f t="shared" si="64"/>
        <v>0</v>
      </c>
      <c r="K373" s="178"/>
      <c r="L373" s="179"/>
      <c r="M373" s="180" t="s">
        <v>1</v>
      </c>
      <c r="N373" s="181" t="s">
        <v>38</v>
      </c>
      <c r="O373" s="59"/>
      <c r="P373" s="160">
        <f t="shared" si="65"/>
        <v>0</v>
      </c>
      <c r="Q373" s="160">
        <v>0</v>
      </c>
      <c r="R373" s="160">
        <f t="shared" si="66"/>
        <v>0</v>
      </c>
      <c r="S373" s="160">
        <v>0</v>
      </c>
      <c r="T373" s="161">
        <f t="shared" si="67"/>
        <v>0</v>
      </c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R373" s="162" t="s">
        <v>337</v>
      </c>
      <c r="AT373" s="162" t="s">
        <v>751</v>
      </c>
      <c r="AU373" s="162" t="s">
        <v>219</v>
      </c>
      <c r="AY373" s="15" t="s">
        <v>208</v>
      </c>
      <c r="BE373" s="163">
        <f t="shared" si="68"/>
        <v>0</v>
      </c>
      <c r="BF373" s="163">
        <f t="shared" si="69"/>
        <v>0</v>
      </c>
      <c r="BG373" s="163">
        <f t="shared" si="70"/>
        <v>0</v>
      </c>
      <c r="BH373" s="163">
        <f t="shared" si="71"/>
        <v>0</v>
      </c>
      <c r="BI373" s="163">
        <f t="shared" si="72"/>
        <v>0</v>
      </c>
      <c r="BJ373" s="15" t="s">
        <v>85</v>
      </c>
      <c r="BK373" s="163">
        <f t="shared" si="73"/>
        <v>0</v>
      </c>
      <c r="BL373" s="15" t="s">
        <v>274</v>
      </c>
      <c r="BM373" s="162" t="s">
        <v>5130</v>
      </c>
    </row>
    <row r="374" spans="1:65" s="2" customFormat="1" ht="24.2" customHeight="1">
      <c r="A374" s="30"/>
      <c r="B374" s="154"/>
      <c r="C374" s="201" t="s">
        <v>1730</v>
      </c>
      <c r="D374" s="201" t="s">
        <v>751</v>
      </c>
      <c r="E374" s="202" t="s">
        <v>5131</v>
      </c>
      <c r="F374" s="203" t="s">
        <v>5132</v>
      </c>
      <c r="G374" s="204" t="s">
        <v>4654</v>
      </c>
      <c r="H374" s="205">
        <v>1</v>
      </c>
      <c r="I374" s="177"/>
      <c r="J374" s="290">
        <f t="shared" si="64"/>
        <v>0</v>
      </c>
      <c r="K374" s="178"/>
      <c r="L374" s="179"/>
      <c r="M374" s="180" t="s">
        <v>1</v>
      </c>
      <c r="N374" s="181" t="s">
        <v>38</v>
      </c>
      <c r="O374" s="59"/>
      <c r="P374" s="160">
        <f t="shared" si="65"/>
        <v>0</v>
      </c>
      <c r="Q374" s="160">
        <v>0</v>
      </c>
      <c r="R374" s="160">
        <f t="shared" si="66"/>
        <v>0</v>
      </c>
      <c r="S374" s="160">
        <v>0</v>
      </c>
      <c r="T374" s="161">
        <f t="shared" si="67"/>
        <v>0</v>
      </c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R374" s="162" t="s">
        <v>337</v>
      </c>
      <c r="AT374" s="162" t="s">
        <v>751</v>
      </c>
      <c r="AU374" s="162" t="s">
        <v>219</v>
      </c>
      <c r="AY374" s="15" t="s">
        <v>208</v>
      </c>
      <c r="BE374" s="163">
        <f t="shared" si="68"/>
        <v>0</v>
      </c>
      <c r="BF374" s="163">
        <f t="shared" si="69"/>
        <v>0</v>
      </c>
      <c r="BG374" s="163">
        <f t="shared" si="70"/>
        <v>0</v>
      </c>
      <c r="BH374" s="163">
        <f t="shared" si="71"/>
        <v>0</v>
      </c>
      <c r="BI374" s="163">
        <f t="shared" si="72"/>
        <v>0</v>
      </c>
      <c r="BJ374" s="15" t="s">
        <v>85</v>
      </c>
      <c r="BK374" s="163">
        <f t="shared" si="73"/>
        <v>0</v>
      </c>
      <c r="BL374" s="15" t="s">
        <v>274</v>
      </c>
      <c r="BM374" s="162" t="s">
        <v>5133</v>
      </c>
    </row>
    <row r="375" spans="1:65" s="2" customFormat="1" ht="49.15" customHeight="1">
      <c r="A375" s="30"/>
      <c r="B375" s="154"/>
      <c r="C375" s="201" t="s">
        <v>1732</v>
      </c>
      <c r="D375" s="201" t="s">
        <v>751</v>
      </c>
      <c r="E375" s="202" t="s">
        <v>4898</v>
      </c>
      <c r="F375" s="203" t="s">
        <v>4717</v>
      </c>
      <c r="G375" s="204" t="s">
        <v>4718</v>
      </c>
      <c r="H375" s="205">
        <v>34</v>
      </c>
      <c r="I375" s="177"/>
      <c r="J375" s="290">
        <f t="shared" si="64"/>
        <v>0</v>
      </c>
      <c r="K375" s="178"/>
      <c r="L375" s="179"/>
      <c r="M375" s="180" t="s">
        <v>1</v>
      </c>
      <c r="N375" s="181" t="s">
        <v>38</v>
      </c>
      <c r="O375" s="59"/>
      <c r="P375" s="160">
        <f t="shared" si="65"/>
        <v>0</v>
      </c>
      <c r="Q375" s="160">
        <v>0</v>
      </c>
      <c r="R375" s="160">
        <f t="shared" si="66"/>
        <v>0</v>
      </c>
      <c r="S375" s="160">
        <v>0</v>
      </c>
      <c r="T375" s="161">
        <f t="shared" si="67"/>
        <v>0</v>
      </c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R375" s="162" t="s">
        <v>337</v>
      </c>
      <c r="AT375" s="162" t="s">
        <v>751</v>
      </c>
      <c r="AU375" s="162" t="s">
        <v>219</v>
      </c>
      <c r="AY375" s="15" t="s">
        <v>208</v>
      </c>
      <c r="BE375" s="163">
        <f t="shared" si="68"/>
        <v>0</v>
      </c>
      <c r="BF375" s="163">
        <f t="shared" si="69"/>
        <v>0</v>
      </c>
      <c r="BG375" s="163">
        <f t="shared" si="70"/>
        <v>0</v>
      </c>
      <c r="BH375" s="163">
        <f t="shared" si="71"/>
        <v>0</v>
      </c>
      <c r="BI375" s="163">
        <f t="shared" si="72"/>
        <v>0</v>
      </c>
      <c r="BJ375" s="15" t="s">
        <v>85</v>
      </c>
      <c r="BK375" s="163">
        <f t="shared" si="73"/>
        <v>0</v>
      </c>
      <c r="BL375" s="15" t="s">
        <v>274</v>
      </c>
      <c r="BM375" s="162" t="s">
        <v>5134</v>
      </c>
    </row>
    <row r="376" spans="1:65" s="2" customFormat="1" ht="49.15" customHeight="1">
      <c r="A376" s="30"/>
      <c r="B376" s="154"/>
      <c r="C376" s="201" t="s">
        <v>1736</v>
      </c>
      <c r="D376" s="201" t="s">
        <v>751</v>
      </c>
      <c r="E376" s="202" t="s">
        <v>4900</v>
      </c>
      <c r="F376" s="203" t="s">
        <v>4721</v>
      </c>
      <c r="G376" s="204" t="s">
        <v>4718</v>
      </c>
      <c r="H376" s="205">
        <v>13</v>
      </c>
      <c r="I376" s="177"/>
      <c r="J376" s="290">
        <f t="shared" si="64"/>
        <v>0</v>
      </c>
      <c r="K376" s="178"/>
      <c r="L376" s="179"/>
      <c r="M376" s="180" t="s">
        <v>1</v>
      </c>
      <c r="N376" s="181" t="s">
        <v>38</v>
      </c>
      <c r="O376" s="59"/>
      <c r="P376" s="160">
        <f t="shared" si="65"/>
        <v>0</v>
      </c>
      <c r="Q376" s="160">
        <v>0</v>
      </c>
      <c r="R376" s="160">
        <f t="shared" si="66"/>
        <v>0</v>
      </c>
      <c r="S376" s="160">
        <v>0</v>
      </c>
      <c r="T376" s="161">
        <f t="shared" si="67"/>
        <v>0</v>
      </c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R376" s="162" t="s">
        <v>337</v>
      </c>
      <c r="AT376" s="162" t="s">
        <v>751</v>
      </c>
      <c r="AU376" s="162" t="s">
        <v>219</v>
      </c>
      <c r="AY376" s="15" t="s">
        <v>208</v>
      </c>
      <c r="BE376" s="163">
        <f t="shared" si="68"/>
        <v>0</v>
      </c>
      <c r="BF376" s="163">
        <f t="shared" si="69"/>
        <v>0</v>
      </c>
      <c r="BG376" s="163">
        <f t="shared" si="70"/>
        <v>0</v>
      </c>
      <c r="BH376" s="163">
        <f t="shared" si="71"/>
        <v>0</v>
      </c>
      <c r="BI376" s="163">
        <f t="shared" si="72"/>
        <v>0</v>
      </c>
      <c r="BJ376" s="15" t="s">
        <v>85</v>
      </c>
      <c r="BK376" s="163">
        <f t="shared" si="73"/>
        <v>0</v>
      </c>
      <c r="BL376" s="15" t="s">
        <v>274</v>
      </c>
      <c r="BM376" s="162" t="s">
        <v>5135</v>
      </c>
    </row>
    <row r="377" spans="1:65" s="2" customFormat="1" ht="37.9" customHeight="1">
      <c r="A377" s="30"/>
      <c r="B377" s="154"/>
      <c r="C377" s="201" t="s">
        <v>1740</v>
      </c>
      <c r="D377" s="201" t="s">
        <v>751</v>
      </c>
      <c r="E377" s="202" t="s">
        <v>4902</v>
      </c>
      <c r="F377" s="203" t="s">
        <v>4903</v>
      </c>
      <c r="G377" s="204" t="s">
        <v>4718</v>
      </c>
      <c r="H377" s="205">
        <v>48</v>
      </c>
      <c r="I377" s="177"/>
      <c r="J377" s="290">
        <f t="shared" si="64"/>
        <v>0</v>
      </c>
      <c r="K377" s="178"/>
      <c r="L377" s="179"/>
      <c r="M377" s="180" t="s">
        <v>1</v>
      </c>
      <c r="N377" s="181" t="s">
        <v>38</v>
      </c>
      <c r="O377" s="59"/>
      <c r="P377" s="160">
        <f t="shared" si="65"/>
        <v>0</v>
      </c>
      <c r="Q377" s="160">
        <v>0</v>
      </c>
      <c r="R377" s="160">
        <f t="shared" si="66"/>
        <v>0</v>
      </c>
      <c r="S377" s="160">
        <v>0</v>
      </c>
      <c r="T377" s="161">
        <f t="shared" si="67"/>
        <v>0</v>
      </c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R377" s="162" t="s">
        <v>337</v>
      </c>
      <c r="AT377" s="162" t="s">
        <v>751</v>
      </c>
      <c r="AU377" s="162" t="s">
        <v>219</v>
      </c>
      <c r="AY377" s="15" t="s">
        <v>208</v>
      </c>
      <c r="BE377" s="163">
        <f t="shared" si="68"/>
        <v>0</v>
      </c>
      <c r="BF377" s="163">
        <f t="shared" si="69"/>
        <v>0</v>
      </c>
      <c r="BG377" s="163">
        <f t="shared" si="70"/>
        <v>0</v>
      </c>
      <c r="BH377" s="163">
        <f t="shared" si="71"/>
        <v>0</v>
      </c>
      <c r="BI377" s="163">
        <f t="shared" si="72"/>
        <v>0</v>
      </c>
      <c r="BJ377" s="15" t="s">
        <v>85</v>
      </c>
      <c r="BK377" s="163">
        <f t="shared" si="73"/>
        <v>0</v>
      </c>
      <c r="BL377" s="15" t="s">
        <v>274</v>
      </c>
      <c r="BM377" s="162" t="s">
        <v>5136</v>
      </c>
    </row>
    <row r="378" spans="1:65" s="2" customFormat="1" ht="66.75" customHeight="1">
      <c r="A378" s="30"/>
      <c r="B378" s="154"/>
      <c r="C378" s="195" t="s">
        <v>1744</v>
      </c>
      <c r="D378" s="195" t="s">
        <v>210</v>
      </c>
      <c r="E378" s="196" t="s">
        <v>5137</v>
      </c>
      <c r="F378" s="200" t="s">
        <v>5138</v>
      </c>
      <c r="G378" s="198" t="s">
        <v>4725</v>
      </c>
      <c r="H378" s="199">
        <v>1</v>
      </c>
      <c r="I378" s="155"/>
      <c r="J378" s="287">
        <f t="shared" si="64"/>
        <v>0</v>
      </c>
      <c r="K378" s="157"/>
      <c r="L378" s="31"/>
      <c r="M378" s="158" t="s">
        <v>1</v>
      </c>
      <c r="N378" s="159" t="s">
        <v>38</v>
      </c>
      <c r="O378" s="59"/>
      <c r="P378" s="160">
        <f t="shared" si="65"/>
        <v>0</v>
      </c>
      <c r="Q378" s="160">
        <v>0</v>
      </c>
      <c r="R378" s="160">
        <f t="shared" si="66"/>
        <v>0</v>
      </c>
      <c r="S378" s="160">
        <v>0</v>
      </c>
      <c r="T378" s="161">
        <f t="shared" si="67"/>
        <v>0</v>
      </c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R378" s="162" t="s">
        <v>274</v>
      </c>
      <c r="AT378" s="162" t="s">
        <v>210</v>
      </c>
      <c r="AU378" s="162" t="s">
        <v>219</v>
      </c>
      <c r="AY378" s="15" t="s">
        <v>208</v>
      </c>
      <c r="BE378" s="163">
        <f t="shared" si="68"/>
        <v>0</v>
      </c>
      <c r="BF378" s="163">
        <f t="shared" si="69"/>
        <v>0</v>
      </c>
      <c r="BG378" s="163">
        <f t="shared" si="70"/>
        <v>0</v>
      </c>
      <c r="BH378" s="163">
        <f t="shared" si="71"/>
        <v>0</v>
      </c>
      <c r="BI378" s="163">
        <f t="shared" si="72"/>
        <v>0</v>
      </c>
      <c r="BJ378" s="15" t="s">
        <v>85</v>
      </c>
      <c r="BK378" s="163">
        <f t="shared" si="73"/>
        <v>0</v>
      </c>
      <c r="BL378" s="15" t="s">
        <v>274</v>
      </c>
      <c r="BM378" s="162" t="s">
        <v>5139</v>
      </c>
    </row>
    <row r="379" spans="1:65" s="12" customFormat="1" ht="20.85" customHeight="1">
      <c r="B379" s="142"/>
      <c r="C379" s="206"/>
      <c r="D379" s="207" t="s">
        <v>71</v>
      </c>
      <c r="E379" s="208" t="s">
        <v>5140</v>
      </c>
      <c r="F379" s="208" t="s">
        <v>5141</v>
      </c>
      <c r="G379" s="206"/>
      <c r="H379" s="206"/>
      <c r="I379" s="145"/>
      <c r="J379" s="286">
        <f>BK379</f>
        <v>0</v>
      </c>
      <c r="L379" s="142"/>
      <c r="M379" s="146"/>
      <c r="N379" s="147"/>
      <c r="O379" s="147"/>
      <c r="P379" s="148">
        <f>SUM(P380:P415)</f>
        <v>0</v>
      </c>
      <c r="Q379" s="147"/>
      <c r="R379" s="148">
        <f>SUM(R380:R415)</f>
        <v>0</v>
      </c>
      <c r="S379" s="147"/>
      <c r="T379" s="149">
        <f>SUM(T380:T415)</f>
        <v>0</v>
      </c>
      <c r="AR379" s="143" t="s">
        <v>85</v>
      </c>
      <c r="AT379" s="150" t="s">
        <v>71</v>
      </c>
      <c r="AU379" s="150" t="s">
        <v>85</v>
      </c>
      <c r="AY379" s="143" t="s">
        <v>208</v>
      </c>
      <c r="BK379" s="151">
        <f>SUM(BK380:BK415)</f>
        <v>0</v>
      </c>
    </row>
    <row r="380" spans="1:65" s="2" customFormat="1" ht="49.15" customHeight="1">
      <c r="A380" s="30"/>
      <c r="B380" s="154"/>
      <c r="C380" s="201" t="s">
        <v>1748</v>
      </c>
      <c r="D380" s="201" t="s">
        <v>751</v>
      </c>
      <c r="E380" s="202" t="s">
        <v>5142</v>
      </c>
      <c r="F380" s="203" t="s">
        <v>5143</v>
      </c>
      <c r="G380" s="204" t="s">
        <v>404</v>
      </c>
      <c r="H380" s="205">
        <v>1</v>
      </c>
      <c r="I380" s="177"/>
      <c r="J380" s="290">
        <f t="shared" ref="J380:J415" si="74">ROUND(I380*H380,2)</f>
        <v>0</v>
      </c>
      <c r="K380" s="178"/>
      <c r="L380" s="179"/>
      <c r="M380" s="180" t="s">
        <v>1</v>
      </c>
      <c r="N380" s="181" t="s">
        <v>38</v>
      </c>
      <c r="O380" s="59"/>
      <c r="P380" s="160">
        <f t="shared" ref="P380:P415" si="75">O380*H380</f>
        <v>0</v>
      </c>
      <c r="Q380" s="160">
        <v>0</v>
      </c>
      <c r="R380" s="160">
        <f t="shared" ref="R380:R415" si="76">Q380*H380</f>
        <v>0</v>
      </c>
      <c r="S380" s="160">
        <v>0</v>
      </c>
      <c r="T380" s="161">
        <f t="shared" ref="T380:T415" si="77">S380*H380</f>
        <v>0</v>
      </c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R380" s="162" t="s">
        <v>337</v>
      </c>
      <c r="AT380" s="162" t="s">
        <v>751</v>
      </c>
      <c r="AU380" s="162" t="s">
        <v>219</v>
      </c>
      <c r="AY380" s="15" t="s">
        <v>208</v>
      </c>
      <c r="BE380" s="163">
        <f t="shared" ref="BE380:BE415" si="78">IF(N380="základná",J380,0)</f>
        <v>0</v>
      </c>
      <c r="BF380" s="163">
        <f t="shared" ref="BF380:BF415" si="79">IF(N380="znížená",J380,0)</f>
        <v>0</v>
      </c>
      <c r="BG380" s="163">
        <f t="shared" ref="BG380:BG415" si="80">IF(N380="zákl. prenesená",J380,0)</f>
        <v>0</v>
      </c>
      <c r="BH380" s="163">
        <f t="shared" ref="BH380:BH415" si="81">IF(N380="zníž. prenesená",J380,0)</f>
        <v>0</v>
      </c>
      <c r="BI380" s="163">
        <f t="shared" ref="BI380:BI415" si="82">IF(N380="nulová",J380,0)</f>
        <v>0</v>
      </c>
      <c r="BJ380" s="15" t="s">
        <v>85</v>
      </c>
      <c r="BK380" s="163">
        <f t="shared" ref="BK380:BK415" si="83">ROUND(I380*H380,2)</f>
        <v>0</v>
      </c>
      <c r="BL380" s="15" t="s">
        <v>274</v>
      </c>
      <c r="BM380" s="162" t="s">
        <v>5144</v>
      </c>
    </row>
    <row r="381" spans="1:65" s="2" customFormat="1" ht="24.2" customHeight="1">
      <c r="A381" s="30"/>
      <c r="B381" s="154"/>
      <c r="C381" s="201" t="s">
        <v>1752</v>
      </c>
      <c r="D381" s="201" t="s">
        <v>751</v>
      </c>
      <c r="E381" s="202" t="s">
        <v>5145</v>
      </c>
      <c r="F381" s="203" t="s">
        <v>5146</v>
      </c>
      <c r="G381" s="204" t="s">
        <v>404</v>
      </c>
      <c r="H381" s="205">
        <v>4</v>
      </c>
      <c r="I381" s="177"/>
      <c r="J381" s="290">
        <f t="shared" si="74"/>
        <v>0</v>
      </c>
      <c r="K381" s="178"/>
      <c r="L381" s="179"/>
      <c r="M381" s="180" t="s">
        <v>1</v>
      </c>
      <c r="N381" s="181" t="s">
        <v>38</v>
      </c>
      <c r="O381" s="59"/>
      <c r="P381" s="160">
        <f t="shared" si="75"/>
        <v>0</v>
      </c>
      <c r="Q381" s="160">
        <v>0</v>
      </c>
      <c r="R381" s="160">
        <f t="shared" si="76"/>
        <v>0</v>
      </c>
      <c r="S381" s="160">
        <v>0</v>
      </c>
      <c r="T381" s="161">
        <f t="shared" si="77"/>
        <v>0</v>
      </c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R381" s="162" t="s">
        <v>337</v>
      </c>
      <c r="AT381" s="162" t="s">
        <v>751</v>
      </c>
      <c r="AU381" s="162" t="s">
        <v>219</v>
      </c>
      <c r="AY381" s="15" t="s">
        <v>208</v>
      </c>
      <c r="BE381" s="163">
        <f t="shared" si="78"/>
        <v>0</v>
      </c>
      <c r="BF381" s="163">
        <f t="shared" si="79"/>
        <v>0</v>
      </c>
      <c r="BG381" s="163">
        <f t="shared" si="80"/>
        <v>0</v>
      </c>
      <c r="BH381" s="163">
        <f t="shared" si="81"/>
        <v>0</v>
      </c>
      <c r="BI381" s="163">
        <f t="shared" si="82"/>
        <v>0</v>
      </c>
      <c r="BJ381" s="15" t="s">
        <v>85</v>
      </c>
      <c r="BK381" s="163">
        <f t="shared" si="83"/>
        <v>0</v>
      </c>
      <c r="BL381" s="15" t="s">
        <v>274</v>
      </c>
      <c r="BM381" s="162" t="s">
        <v>5147</v>
      </c>
    </row>
    <row r="382" spans="1:65" s="2" customFormat="1" ht="24.2" customHeight="1">
      <c r="A382" s="30"/>
      <c r="B382" s="154"/>
      <c r="C382" s="201" t="s">
        <v>1756</v>
      </c>
      <c r="D382" s="201" t="s">
        <v>751</v>
      </c>
      <c r="E382" s="202" t="s">
        <v>5148</v>
      </c>
      <c r="F382" s="203" t="s">
        <v>5149</v>
      </c>
      <c r="G382" s="204" t="s">
        <v>404</v>
      </c>
      <c r="H382" s="205">
        <v>3</v>
      </c>
      <c r="I382" s="177"/>
      <c r="J382" s="290">
        <f t="shared" si="74"/>
        <v>0</v>
      </c>
      <c r="K382" s="178"/>
      <c r="L382" s="179"/>
      <c r="M382" s="180" t="s">
        <v>1</v>
      </c>
      <c r="N382" s="181" t="s">
        <v>38</v>
      </c>
      <c r="O382" s="59"/>
      <c r="P382" s="160">
        <f t="shared" si="75"/>
        <v>0</v>
      </c>
      <c r="Q382" s="160">
        <v>0</v>
      </c>
      <c r="R382" s="160">
        <f t="shared" si="76"/>
        <v>0</v>
      </c>
      <c r="S382" s="160">
        <v>0</v>
      </c>
      <c r="T382" s="161">
        <f t="shared" si="77"/>
        <v>0</v>
      </c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R382" s="162" t="s">
        <v>337</v>
      </c>
      <c r="AT382" s="162" t="s">
        <v>751</v>
      </c>
      <c r="AU382" s="162" t="s">
        <v>219</v>
      </c>
      <c r="AY382" s="15" t="s">
        <v>208</v>
      </c>
      <c r="BE382" s="163">
        <f t="shared" si="78"/>
        <v>0</v>
      </c>
      <c r="BF382" s="163">
        <f t="shared" si="79"/>
        <v>0</v>
      </c>
      <c r="BG382" s="163">
        <f t="shared" si="80"/>
        <v>0</v>
      </c>
      <c r="BH382" s="163">
        <f t="shared" si="81"/>
        <v>0</v>
      </c>
      <c r="BI382" s="163">
        <f t="shared" si="82"/>
        <v>0</v>
      </c>
      <c r="BJ382" s="15" t="s">
        <v>85</v>
      </c>
      <c r="BK382" s="163">
        <f t="shared" si="83"/>
        <v>0</v>
      </c>
      <c r="BL382" s="15" t="s">
        <v>274</v>
      </c>
      <c r="BM382" s="162" t="s">
        <v>5150</v>
      </c>
    </row>
    <row r="383" spans="1:65" s="2" customFormat="1" ht="44.25" customHeight="1">
      <c r="A383" s="30"/>
      <c r="B383" s="154"/>
      <c r="C383" s="201" t="s">
        <v>1760</v>
      </c>
      <c r="D383" s="201" t="s">
        <v>751</v>
      </c>
      <c r="E383" s="202" t="s">
        <v>5151</v>
      </c>
      <c r="F383" s="203" t="s">
        <v>5152</v>
      </c>
      <c r="G383" s="204" t="s">
        <v>404</v>
      </c>
      <c r="H383" s="205">
        <v>2</v>
      </c>
      <c r="I383" s="177"/>
      <c r="J383" s="290">
        <f t="shared" si="74"/>
        <v>0</v>
      </c>
      <c r="K383" s="178"/>
      <c r="L383" s="179"/>
      <c r="M383" s="180" t="s">
        <v>1</v>
      </c>
      <c r="N383" s="181" t="s">
        <v>38</v>
      </c>
      <c r="O383" s="59"/>
      <c r="P383" s="160">
        <f t="shared" si="75"/>
        <v>0</v>
      </c>
      <c r="Q383" s="160">
        <v>0</v>
      </c>
      <c r="R383" s="160">
        <f t="shared" si="76"/>
        <v>0</v>
      </c>
      <c r="S383" s="160">
        <v>0</v>
      </c>
      <c r="T383" s="161">
        <f t="shared" si="77"/>
        <v>0</v>
      </c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R383" s="162" t="s">
        <v>337</v>
      </c>
      <c r="AT383" s="162" t="s">
        <v>751</v>
      </c>
      <c r="AU383" s="162" t="s">
        <v>219</v>
      </c>
      <c r="AY383" s="15" t="s">
        <v>208</v>
      </c>
      <c r="BE383" s="163">
        <f t="shared" si="78"/>
        <v>0</v>
      </c>
      <c r="BF383" s="163">
        <f t="shared" si="79"/>
        <v>0</v>
      </c>
      <c r="BG383" s="163">
        <f t="shared" si="80"/>
        <v>0</v>
      </c>
      <c r="BH383" s="163">
        <f t="shared" si="81"/>
        <v>0</v>
      </c>
      <c r="BI383" s="163">
        <f t="shared" si="82"/>
        <v>0</v>
      </c>
      <c r="BJ383" s="15" t="s">
        <v>85</v>
      </c>
      <c r="BK383" s="163">
        <f t="shared" si="83"/>
        <v>0</v>
      </c>
      <c r="BL383" s="15" t="s">
        <v>274</v>
      </c>
      <c r="BM383" s="162" t="s">
        <v>5153</v>
      </c>
    </row>
    <row r="384" spans="1:65" s="2" customFormat="1" ht="24.2" customHeight="1">
      <c r="A384" s="30"/>
      <c r="B384" s="154"/>
      <c r="C384" s="201" t="s">
        <v>1766</v>
      </c>
      <c r="D384" s="201" t="s">
        <v>751</v>
      </c>
      <c r="E384" s="202" t="s">
        <v>4745</v>
      </c>
      <c r="F384" s="203" t="s">
        <v>4578</v>
      </c>
      <c r="G384" s="204" t="s">
        <v>404</v>
      </c>
      <c r="H384" s="205">
        <v>2</v>
      </c>
      <c r="I384" s="177"/>
      <c r="J384" s="290">
        <f t="shared" si="74"/>
        <v>0</v>
      </c>
      <c r="K384" s="178"/>
      <c r="L384" s="179"/>
      <c r="M384" s="180" t="s">
        <v>1</v>
      </c>
      <c r="N384" s="181" t="s">
        <v>38</v>
      </c>
      <c r="O384" s="59"/>
      <c r="P384" s="160">
        <f t="shared" si="75"/>
        <v>0</v>
      </c>
      <c r="Q384" s="160">
        <v>0</v>
      </c>
      <c r="R384" s="160">
        <f t="shared" si="76"/>
        <v>0</v>
      </c>
      <c r="S384" s="160">
        <v>0</v>
      </c>
      <c r="T384" s="161">
        <f t="shared" si="77"/>
        <v>0</v>
      </c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R384" s="162" t="s">
        <v>337</v>
      </c>
      <c r="AT384" s="162" t="s">
        <v>751</v>
      </c>
      <c r="AU384" s="162" t="s">
        <v>219</v>
      </c>
      <c r="AY384" s="15" t="s">
        <v>208</v>
      </c>
      <c r="BE384" s="163">
        <f t="shared" si="78"/>
        <v>0</v>
      </c>
      <c r="BF384" s="163">
        <f t="shared" si="79"/>
        <v>0</v>
      </c>
      <c r="BG384" s="163">
        <f t="shared" si="80"/>
        <v>0</v>
      </c>
      <c r="BH384" s="163">
        <f t="shared" si="81"/>
        <v>0</v>
      </c>
      <c r="BI384" s="163">
        <f t="shared" si="82"/>
        <v>0</v>
      </c>
      <c r="BJ384" s="15" t="s">
        <v>85</v>
      </c>
      <c r="BK384" s="163">
        <f t="shared" si="83"/>
        <v>0</v>
      </c>
      <c r="BL384" s="15" t="s">
        <v>274</v>
      </c>
      <c r="BM384" s="162" t="s">
        <v>5154</v>
      </c>
    </row>
    <row r="385" spans="1:65" s="2" customFormat="1" ht="49.15" customHeight="1">
      <c r="A385" s="30"/>
      <c r="B385" s="154"/>
      <c r="C385" s="201" t="s">
        <v>1768</v>
      </c>
      <c r="D385" s="201" t="s">
        <v>751</v>
      </c>
      <c r="E385" s="202" t="s">
        <v>5155</v>
      </c>
      <c r="F385" s="203" t="s">
        <v>4926</v>
      </c>
      <c r="G385" s="204" t="s">
        <v>404</v>
      </c>
      <c r="H385" s="205">
        <v>9</v>
      </c>
      <c r="I385" s="177"/>
      <c r="J385" s="290">
        <f t="shared" si="74"/>
        <v>0</v>
      </c>
      <c r="K385" s="178"/>
      <c r="L385" s="179"/>
      <c r="M385" s="180" t="s">
        <v>1</v>
      </c>
      <c r="N385" s="181" t="s">
        <v>38</v>
      </c>
      <c r="O385" s="59"/>
      <c r="P385" s="160">
        <f t="shared" si="75"/>
        <v>0</v>
      </c>
      <c r="Q385" s="160">
        <v>0</v>
      </c>
      <c r="R385" s="160">
        <f t="shared" si="76"/>
        <v>0</v>
      </c>
      <c r="S385" s="160">
        <v>0</v>
      </c>
      <c r="T385" s="161">
        <f t="shared" si="77"/>
        <v>0</v>
      </c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R385" s="162" t="s">
        <v>337</v>
      </c>
      <c r="AT385" s="162" t="s">
        <v>751</v>
      </c>
      <c r="AU385" s="162" t="s">
        <v>219</v>
      </c>
      <c r="AY385" s="15" t="s">
        <v>208</v>
      </c>
      <c r="BE385" s="163">
        <f t="shared" si="78"/>
        <v>0</v>
      </c>
      <c r="BF385" s="163">
        <f t="shared" si="79"/>
        <v>0</v>
      </c>
      <c r="BG385" s="163">
        <f t="shared" si="80"/>
        <v>0</v>
      </c>
      <c r="BH385" s="163">
        <f t="shared" si="81"/>
        <v>0</v>
      </c>
      <c r="BI385" s="163">
        <f t="shared" si="82"/>
        <v>0</v>
      </c>
      <c r="BJ385" s="15" t="s">
        <v>85</v>
      </c>
      <c r="BK385" s="163">
        <f t="shared" si="83"/>
        <v>0</v>
      </c>
      <c r="BL385" s="15" t="s">
        <v>274</v>
      </c>
      <c r="BM385" s="162" t="s">
        <v>5156</v>
      </c>
    </row>
    <row r="386" spans="1:65" s="2" customFormat="1" ht="37.9" customHeight="1">
      <c r="A386" s="30"/>
      <c r="B386" s="154"/>
      <c r="C386" s="201" t="s">
        <v>1770</v>
      </c>
      <c r="D386" s="201" t="s">
        <v>751</v>
      </c>
      <c r="E386" s="202" t="s">
        <v>5157</v>
      </c>
      <c r="F386" s="203" t="s">
        <v>4929</v>
      </c>
      <c r="G386" s="204" t="s">
        <v>404</v>
      </c>
      <c r="H386" s="205">
        <v>7</v>
      </c>
      <c r="I386" s="177"/>
      <c r="J386" s="290">
        <f t="shared" si="74"/>
        <v>0</v>
      </c>
      <c r="K386" s="178"/>
      <c r="L386" s="179"/>
      <c r="M386" s="180" t="s">
        <v>1</v>
      </c>
      <c r="N386" s="181" t="s">
        <v>38</v>
      </c>
      <c r="O386" s="59"/>
      <c r="P386" s="160">
        <f t="shared" si="75"/>
        <v>0</v>
      </c>
      <c r="Q386" s="160">
        <v>0</v>
      </c>
      <c r="R386" s="160">
        <f t="shared" si="76"/>
        <v>0</v>
      </c>
      <c r="S386" s="160">
        <v>0</v>
      </c>
      <c r="T386" s="161">
        <f t="shared" si="77"/>
        <v>0</v>
      </c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R386" s="162" t="s">
        <v>337</v>
      </c>
      <c r="AT386" s="162" t="s">
        <v>751</v>
      </c>
      <c r="AU386" s="162" t="s">
        <v>219</v>
      </c>
      <c r="AY386" s="15" t="s">
        <v>208</v>
      </c>
      <c r="BE386" s="163">
        <f t="shared" si="78"/>
        <v>0</v>
      </c>
      <c r="BF386" s="163">
        <f t="shared" si="79"/>
        <v>0</v>
      </c>
      <c r="BG386" s="163">
        <f t="shared" si="80"/>
        <v>0</v>
      </c>
      <c r="BH386" s="163">
        <f t="shared" si="81"/>
        <v>0</v>
      </c>
      <c r="BI386" s="163">
        <f t="shared" si="82"/>
        <v>0</v>
      </c>
      <c r="BJ386" s="15" t="s">
        <v>85</v>
      </c>
      <c r="BK386" s="163">
        <f t="shared" si="83"/>
        <v>0</v>
      </c>
      <c r="BL386" s="15" t="s">
        <v>274</v>
      </c>
      <c r="BM386" s="162" t="s">
        <v>5158</v>
      </c>
    </row>
    <row r="387" spans="1:65" s="2" customFormat="1" ht="16.5" customHeight="1">
      <c r="A387" s="30"/>
      <c r="B387" s="154"/>
      <c r="C387" s="201" t="s">
        <v>1772</v>
      </c>
      <c r="D387" s="201" t="s">
        <v>751</v>
      </c>
      <c r="E387" s="202" t="s">
        <v>5159</v>
      </c>
      <c r="F387" s="203" t="s">
        <v>5160</v>
      </c>
      <c r="G387" s="204" t="s">
        <v>404</v>
      </c>
      <c r="H387" s="205">
        <v>1</v>
      </c>
      <c r="I387" s="177"/>
      <c r="J387" s="290">
        <f t="shared" si="74"/>
        <v>0</v>
      </c>
      <c r="K387" s="178"/>
      <c r="L387" s="179"/>
      <c r="M387" s="180" t="s">
        <v>1</v>
      </c>
      <c r="N387" s="181" t="s">
        <v>38</v>
      </c>
      <c r="O387" s="59"/>
      <c r="P387" s="160">
        <f t="shared" si="75"/>
        <v>0</v>
      </c>
      <c r="Q387" s="160">
        <v>0</v>
      </c>
      <c r="R387" s="160">
        <f t="shared" si="76"/>
        <v>0</v>
      </c>
      <c r="S387" s="160">
        <v>0</v>
      </c>
      <c r="T387" s="161">
        <f t="shared" si="77"/>
        <v>0</v>
      </c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R387" s="162" t="s">
        <v>337</v>
      </c>
      <c r="AT387" s="162" t="s">
        <v>751</v>
      </c>
      <c r="AU387" s="162" t="s">
        <v>219</v>
      </c>
      <c r="AY387" s="15" t="s">
        <v>208</v>
      </c>
      <c r="BE387" s="163">
        <f t="shared" si="78"/>
        <v>0</v>
      </c>
      <c r="BF387" s="163">
        <f t="shared" si="79"/>
        <v>0</v>
      </c>
      <c r="BG387" s="163">
        <f t="shared" si="80"/>
        <v>0</v>
      </c>
      <c r="BH387" s="163">
        <f t="shared" si="81"/>
        <v>0</v>
      </c>
      <c r="BI387" s="163">
        <f t="shared" si="82"/>
        <v>0</v>
      </c>
      <c r="BJ387" s="15" t="s">
        <v>85</v>
      </c>
      <c r="BK387" s="163">
        <f t="shared" si="83"/>
        <v>0</v>
      </c>
      <c r="BL387" s="15" t="s">
        <v>274</v>
      </c>
      <c r="BM387" s="162" t="s">
        <v>5161</v>
      </c>
    </row>
    <row r="388" spans="1:65" s="2" customFormat="1" ht="16.5" customHeight="1">
      <c r="A388" s="30"/>
      <c r="B388" s="154"/>
      <c r="C388" s="201" t="s">
        <v>1774</v>
      </c>
      <c r="D388" s="201" t="s">
        <v>751</v>
      </c>
      <c r="E388" s="202" t="s">
        <v>5162</v>
      </c>
      <c r="F388" s="203" t="s">
        <v>5163</v>
      </c>
      <c r="G388" s="204" t="s">
        <v>404</v>
      </c>
      <c r="H388" s="205">
        <v>2</v>
      </c>
      <c r="I388" s="177"/>
      <c r="J388" s="290">
        <f t="shared" si="74"/>
        <v>0</v>
      </c>
      <c r="K388" s="178"/>
      <c r="L388" s="179"/>
      <c r="M388" s="180" t="s">
        <v>1</v>
      </c>
      <c r="N388" s="181" t="s">
        <v>38</v>
      </c>
      <c r="O388" s="59"/>
      <c r="P388" s="160">
        <f t="shared" si="75"/>
        <v>0</v>
      </c>
      <c r="Q388" s="160">
        <v>0</v>
      </c>
      <c r="R388" s="160">
        <f t="shared" si="76"/>
        <v>0</v>
      </c>
      <c r="S388" s="160">
        <v>0</v>
      </c>
      <c r="T388" s="161">
        <f t="shared" si="77"/>
        <v>0</v>
      </c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R388" s="162" t="s">
        <v>337</v>
      </c>
      <c r="AT388" s="162" t="s">
        <v>751</v>
      </c>
      <c r="AU388" s="162" t="s">
        <v>219</v>
      </c>
      <c r="AY388" s="15" t="s">
        <v>208</v>
      </c>
      <c r="BE388" s="163">
        <f t="shared" si="78"/>
        <v>0</v>
      </c>
      <c r="BF388" s="163">
        <f t="shared" si="79"/>
        <v>0</v>
      </c>
      <c r="BG388" s="163">
        <f t="shared" si="80"/>
        <v>0</v>
      </c>
      <c r="BH388" s="163">
        <f t="shared" si="81"/>
        <v>0</v>
      </c>
      <c r="BI388" s="163">
        <f t="shared" si="82"/>
        <v>0</v>
      </c>
      <c r="BJ388" s="15" t="s">
        <v>85</v>
      </c>
      <c r="BK388" s="163">
        <f t="shared" si="83"/>
        <v>0</v>
      </c>
      <c r="BL388" s="15" t="s">
        <v>274</v>
      </c>
      <c r="BM388" s="162" t="s">
        <v>5164</v>
      </c>
    </row>
    <row r="389" spans="1:65" s="2" customFormat="1" ht="16.5" customHeight="1">
      <c r="A389" s="30"/>
      <c r="B389" s="154"/>
      <c r="C389" s="201" t="s">
        <v>1778</v>
      </c>
      <c r="D389" s="201" t="s">
        <v>751</v>
      </c>
      <c r="E389" s="202" t="s">
        <v>5165</v>
      </c>
      <c r="F389" s="203" t="s">
        <v>5166</v>
      </c>
      <c r="G389" s="204" t="s">
        <v>404</v>
      </c>
      <c r="H389" s="205">
        <v>1</v>
      </c>
      <c r="I389" s="177"/>
      <c r="J389" s="290">
        <f t="shared" si="74"/>
        <v>0</v>
      </c>
      <c r="K389" s="178"/>
      <c r="L389" s="179"/>
      <c r="M389" s="180" t="s">
        <v>1</v>
      </c>
      <c r="N389" s="181" t="s">
        <v>38</v>
      </c>
      <c r="O389" s="59"/>
      <c r="P389" s="160">
        <f t="shared" si="75"/>
        <v>0</v>
      </c>
      <c r="Q389" s="160">
        <v>0</v>
      </c>
      <c r="R389" s="160">
        <f t="shared" si="76"/>
        <v>0</v>
      </c>
      <c r="S389" s="160">
        <v>0</v>
      </c>
      <c r="T389" s="161">
        <f t="shared" si="77"/>
        <v>0</v>
      </c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R389" s="162" t="s">
        <v>337</v>
      </c>
      <c r="AT389" s="162" t="s">
        <v>751</v>
      </c>
      <c r="AU389" s="162" t="s">
        <v>219</v>
      </c>
      <c r="AY389" s="15" t="s">
        <v>208</v>
      </c>
      <c r="BE389" s="163">
        <f t="shared" si="78"/>
        <v>0</v>
      </c>
      <c r="BF389" s="163">
        <f t="shared" si="79"/>
        <v>0</v>
      </c>
      <c r="BG389" s="163">
        <f t="shared" si="80"/>
        <v>0</v>
      </c>
      <c r="BH389" s="163">
        <f t="shared" si="81"/>
        <v>0</v>
      </c>
      <c r="BI389" s="163">
        <f t="shared" si="82"/>
        <v>0</v>
      </c>
      <c r="BJ389" s="15" t="s">
        <v>85</v>
      </c>
      <c r="BK389" s="163">
        <f t="shared" si="83"/>
        <v>0</v>
      </c>
      <c r="BL389" s="15" t="s">
        <v>274</v>
      </c>
      <c r="BM389" s="162" t="s">
        <v>5167</v>
      </c>
    </row>
    <row r="390" spans="1:65" s="2" customFormat="1" ht="16.5" customHeight="1">
      <c r="A390" s="30"/>
      <c r="B390" s="154"/>
      <c r="C390" s="201" t="s">
        <v>1782</v>
      </c>
      <c r="D390" s="201" t="s">
        <v>751</v>
      </c>
      <c r="E390" s="202" t="s">
        <v>5168</v>
      </c>
      <c r="F390" s="203" t="s">
        <v>5169</v>
      </c>
      <c r="G390" s="204" t="s">
        <v>404</v>
      </c>
      <c r="H390" s="205">
        <v>1</v>
      </c>
      <c r="I390" s="177"/>
      <c r="J390" s="290">
        <f t="shared" si="74"/>
        <v>0</v>
      </c>
      <c r="K390" s="178"/>
      <c r="L390" s="179"/>
      <c r="M390" s="180" t="s">
        <v>1</v>
      </c>
      <c r="N390" s="181" t="s">
        <v>38</v>
      </c>
      <c r="O390" s="59"/>
      <c r="P390" s="160">
        <f t="shared" si="75"/>
        <v>0</v>
      </c>
      <c r="Q390" s="160">
        <v>0</v>
      </c>
      <c r="R390" s="160">
        <f t="shared" si="76"/>
        <v>0</v>
      </c>
      <c r="S390" s="160">
        <v>0</v>
      </c>
      <c r="T390" s="161">
        <f t="shared" si="77"/>
        <v>0</v>
      </c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R390" s="162" t="s">
        <v>337</v>
      </c>
      <c r="AT390" s="162" t="s">
        <v>751</v>
      </c>
      <c r="AU390" s="162" t="s">
        <v>219</v>
      </c>
      <c r="AY390" s="15" t="s">
        <v>208</v>
      </c>
      <c r="BE390" s="163">
        <f t="shared" si="78"/>
        <v>0</v>
      </c>
      <c r="BF390" s="163">
        <f t="shared" si="79"/>
        <v>0</v>
      </c>
      <c r="BG390" s="163">
        <f t="shared" si="80"/>
        <v>0</v>
      </c>
      <c r="BH390" s="163">
        <f t="shared" si="81"/>
        <v>0</v>
      </c>
      <c r="BI390" s="163">
        <f t="shared" si="82"/>
        <v>0</v>
      </c>
      <c r="BJ390" s="15" t="s">
        <v>85</v>
      </c>
      <c r="BK390" s="163">
        <f t="shared" si="83"/>
        <v>0</v>
      </c>
      <c r="BL390" s="15" t="s">
        <v>274</v>
      </c>
      <c r="BM390" s="162" t="s">
        <v>5170</v>
      </c>
    </row>
    <row r="391" spans="1:65" s="2" customFormat="1" ht="49.15" customHeight="1">
      <c r="A391" s="30"/>
      <c r="B391" s="154"/>
      <c r="C391" s="201" t="s">
        <v>1786</v>
      </c>
      <c r="D391" s="201" t="s">
        <v>751</v>
      </c>
      <c r="E391" s="202" t="s">
        <v>5171</v>
      </c>
      <c r="F391" s="203" t="s">
        <v>5172</v>
      </c>
      <c r="G391" s="204" t="s">
        <v>404</v>
      </c>
      <c r="H391" s="205">
        <v>2</v>
      </c>
      <c r="I391" s="177"/>
      <c r="J391" s="290">
        <f t="shared" si="74"/>
        <v>0</v>
      </c>
      <c r="K391" s="178"/>
      <c r="L391" s="179"/>
      <c r="M391" s="180" t="s">
        <v>1</v>
      </c>
      <c r="N391" s="181" t="s">
        <v>38</v>
      </c>
      <c r="O391" s="59"/>
      <c r="P391" s="160">
        <f t="shared" si="75"/>
        <v>0</v>
      </c>
      <c r="Q391" s="160">
        <v>0</v>
      </c>
      <c r="R391" s="160">
        <f t="shared" si="76"/>
        <v>0</v>
      </c>
      <c r="S391" s="160">
        <v>0</v>
      </c>
      <c r="T391" s="161">
        <f t="shared" si="77"/>
        <v>0</v>
      </c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R391" s="162" t="s">
        <v>337</v>
      </c>
      <c r="AT391" s="162" t="s">
        <v>751</v>
      </c>
      <c r="AU391" s="162" t="s">
        <v>219</v>
      </c>
      <c r="AY391" s="15" t="s">
        <v>208</v>
      </c>
      <c r="BE391" s="163">
        <f t="shared" si="78"/>
        <v>0</v>
      </c>
      <c r="BF391" s="163">
        <f t="shared" si="79"/>
        <v>0</v>
      </c>
      <c r="BG391" s="163">
        <f t="shared" si="80"/>
        <v>0</v>
      </c>
      <c r="BH391" s="163">
        <f t="shared" si="81"/>
        <v>0</v>
      </c>
      <c r="BI391" s="163">
        <f t="shared" si="82"/>
        <v>0</v>
      </c>
      <c r="BJ391" s="15" t="s">
        <v>85</v>
      </c>
      <c r="BK391" s="163">
        <f t="shared" si="83"/>
        <v>0</v>
      </c>
      <c r="BL391" s="15" t="s">
        <v>274</v>
      </c>
      <c r="BM391" s="162" t="s">
        <v>5173</v>
      </c>
    </row>
    <row r="392" spans="1:65" s="2" customFormat="1" ht="37.9" customHeight="1">
      <c r="A392" s="30"/>
      <c r="B392" s="154"/>
      <c r="C392" s="201" t="s">
        <v>1790</v>
      </c>
      <c r="D392" s="201" t="s">
        <v>751</v>
      </c>
      <c r="E392" s="202" t="s">
        <v>5174</v>
      </c>
      <c r="F392" s="203" t="s">
        <v>5175</v>
      </c>
      <c r="G392" s="204" t="s">
        <v>404</v>
      </c>
      <c r="H392" s="205">
        <v>1</v>
      </c>
      <c r="I392" s="177"/>
      <c r="J392" s="290">
        <f t="shared" si="74"/>
        <v>0</v>
      </c>
      <c r="K392" s="178"/>
      <c r="L392" s="179"/>
      <c r="M392" s="180" t="s">
        <v>1</v>
      </c>
      <c r="N392" s="181" t="s">
        <v>38</v>
      </c>
      <c r="O392" s="59"/>
      <c r="P392" s="160">
        <f t="shared" si="75"/>
        <v>0</v>
      </c>
      <c r="Q392" s="160">
        <v>0</v>
      </c>
      <c r="R392" s="160">
        <f t="shared" si="76"/>
        <v>0</v>
      </c>
      <c r="S392" s="160">
        <v>0</v>
      </c>
      <c r="T392" s="161">
        <f t="shared" si="77"/>
        <v>0</v>
      </c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R392" s="162" t="s">
        <v>337</v>
      </c>
      <c r="AT392" s="162" t="s">
        <v>751</v>
      </c>
      <c r="AU392" s="162" t="s">
        <v>219</v>
      </c>
      <c r="AY392" s="15" t="s">
        <v>208</v>
      </c>
      <c r="BE392" s="163">
        <f t="shared" si="78"/>
        <v>0</v>
      </c>
      <c r="BF392" s="163">
        <f t="shared" si="79"/>
        <v>0</v>
      </c>
      <c r="BG392" s="163">
        <f t="shared" si="80"/>
        <v>0</v>
      </c>
      <c r="BH392" s="163">
        <f t="shared" si="81"/>
        <v>0</v>
      </c>
      <c r="BI392" s="163">
        <f t="shared" si="82"/>
        <v>0</v>
      </c>
      <c r="BJ392" s="15" t="s">
        <v>85</v>
      </c>
      <c r="BK392" s="163">
        <f t="shared" si="83"/>
        <v>0</v>
      </c>
      <c r="BL392" s="15" t="s">
        <v>274</v>
      </c>
      <c r="BM392" s="162" t="s">
        <v>5176</v>
      </c>
    </row>
    <row r="393" spans="1:65" s="2" customFormat="1" ht="37.9" customHeight="1">
      <c r="A393" s="30"/>
      <c r="B393" s="154"/>
      <c r="C393" s="201" t="s">
        <v>1794</v>
      </c>
      <c r="D393" s="201" t="s">
        <v>751</v>
      </c>
      <c r="E393" s="202" t="s">
        <v>5177</v>
      </c>
      <c r="F393" s="203" t="s">
        <v>5178</v>
      </c>
      <c r="G393" s="204" t="s">
        <v>404</v>
      </c>
      <c r="H393" s="205">
        <v>1</v>
      </c>
      <c r="I393" s="177"/>
      <c r="J393" s="290">
        <f t="shared" si="74"/>
        <v>0</v>
      </c>
      <c r="K393" s="178"/>
      <c r="L393" s="179"/>
      <c r="M393" s="180" t="s">
        <v>1</v>
      </c>
      <c r="N393" s="181" t="s">
        <v>38</v>
      </c>
      <c r="O393" s="59"/>
      <c r="P393" s="160">
        <f t="shared" si="75"/>
        <v>0</v>
      </c>
      <c r="Q393" s="160">
        <v>0</v>
      </c>
      <c r="R393" s="160">
        <f t="shared" si="76"/>
        <v>0</v>
      </c>
      <c r="S393" s="160">
        <v>0</v>
      </c>
      <c r="T393" s="161">
        <f t="shared" si="77"/>
        <v>0</v>
      </c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R393" s="162" t="s">
        <v>337</v>
      </c>
      <c r="AT393" s="162" t="s">
        <v>751</v>
      </c>
      <c r="AU393" s="162" t="s">
        <v>219</v>
      </c>
      <c r="AY393" s="15" t="s">
        <v>208</v>
      </c>
      <c r="BE393" s="163">
        <f t="shared" si="78"/>
        <v>0</v>
      </c>
      <c r="BF393" s="163">
        <f t="shared" si="79"/>
        <v>0</v>
      </c>
      <c r="BG393" s="163">
        <f t="shared" si="80"/>
        <v>0</v>
      </c>
      <c r="BH393" s="163">
        <f t="shared" si="81"/>
        <v>0</v>
      </c>
      <c r="BI393" s="163">
        <f t="shared" si="82"/>
        <v>0</v>
      </c>
      <c r="BJ393" s="15" t="s">
        <v>85</v>
      </c>
      <c r="BK393" s="163">
        <f t="shared" si="83"/>
        <v>0</v>
      </c>
      <c r="BL393" s="15" t="s">
        <v>274</v>
      </c>
      <c r="BM393" s="162" t="s">
        <v>5179</v>
      </c>
    </row>
    <row r="394" spans="1:65" s="2" customFormat="1" ht="24.2" customHeight="1">
      <c r="A394" s="30"/>
      <c r="B394" s="154"/>
      <c r="C394" s="201" t="s">
        <v>1799</v>
      </c>
      <c r="D394" s="201" t="s">
        <v>751</v>
      </c>
      <c r="E394" s="202" t="s">
        <v>4785</v>
      </c>
      <c r="F394" s="203" t="s">
        <v>4786</v>
      </c>
      <c r="G394" s="204" t="s">
        <v>404</v>
      </c>
      <c r="H394" s="205">
        <v>2</v>
      </c>
      <c r="I394" s="177"/>
      <c r="J394" s="290">
        <f t="shared" si="74"/>
        <v>0</v>
      </c>
      <c r="K394" s="178"/>
      <c r="L394" s="179"/>
      <c r="M394" s="180" t="s">
        <v>1</v>
      </c>
      <c r="N394" s="181" t="s">
        <v>38</v>
      </c>
      <c r="O394" s="59"/>
      <c r="P394" s="160">
        <f t="shared" si="75"/>
        <v>0</v>
      </c>
      <c r="Q394" s="160">
        <v>0</v>
      </c>
      <c r="R394" s="160">
        <f t="shared" si="76"/>
        <v>0</v>
      </c>
      <c r="S394" s="160">
        <v>0</v>
      </c>
      <c r="T394" s="161">
        <f t="shared" si="77"/>
        <v>0</v>
      </c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R394" s="162" t="s">
        <v>337</v>
      </c>
      <c r="AT394" s="162" t="s">
        <v>751</v>
      </c>
      <c r="AU394" s="162" t="s">
        <v>219</v>
      </c>
      <c r="AY394" s="15" t="s">
        <v>208</v>
      </c>
      <c r="BE394" s="163">
        <f t="shared" si="78"/>
        <v>0</v>
      </c>
      <c r="BF394" s="163">
        <f t="shared" si="79"/>
        <v>0</v>
      </c>
      <c r="BG394" s="163">
        <f t="shared" si="80"/>
        <v>0</v>
      </c>
      <c r="BH394" s="163">
        <f t="shared" si="81"/>
        <v>0</v>
      </c>
      <c r="BI394" s="163">
        <f t="shared" si="82"/>
        <v>0</v>
      </c>
      <c r="BJ394" s="15" t="s">
        <v>85</v>
      </c>
      <c r="BK394" s="163">
        <f t="shared" si="83"/>
        <v>0</v>
      </c>
      <c r="BL394" s="15" t="s">
        <v>274</v>
      </c>
      <c r="BM394" s="162" t="s">
        <v>5180</v>
      </c>
    </row>
    <row r="395" spans="1:65" s="2" customFormat="1" ht="33" customHeight="1">
      <c r="A395" s="30"/>
      <c r="B395" s="154"/>
      <c r="C395" s="201" t="s">
        <v>1803</v>
      </c>
      <c r="D395" s="201" t="s">
        <v>751</v>
      </c>
      <c r="E395" s="202" t="s">
        <v>4788</v>
      </c>
      <c r="F395" s="203" t="s">
        <v>4789</v>
      </c>
      <c r="G395" s="204" t="s">
        <v>404</v>
      </c>
      <c r="H395" s="205">
        <v>2</v>
      </c>
      <c r="I395" s="177"/>
      <c r="J395" s="290">
        <f t="shared" si="74"/>
        <v>0</v>
      </c>
      <c r="K395" s="178"/>
      <c r="L395" s="179"/>
      <c r="M395" s="180" t="s">
        <v>1</v>
      </c>
      <c r="N395" s="181" t="s">
        <v>38</v>
      </c>
      <c r="O395" s="59"/>
      <c r="P395" s="160">
        <f t="shared" si="75"/>
        <v>0</v>
      </c>
      <c r="Q395" s="160">
        <v>0</v>
      </c>
      <c r="R395" s="160">
        <f t="shared" si="76"/>
        <v>0</v>
      </c>
      <c r="S395" s="160">
        <v>0</v>
      </c>
      <c r="T395" s="161">
        <f t="shared" si="77"/>
        <v>0</v>
      </c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R395" s="162" t="s">
        <v>337</v>
      </c>
      <c r="AT395" s="162" t="s">
        <v>751</v>
      </c>
      <c r="AU395" s="162" t="s">
        <v>219</v>
      </c>
      <c r="AY395" s="15" t="s">
        <v>208</v>
      </c>
      <c r="BE395" s="163">
        <f t="shared" si="78"/>
        <v>0</v>
      </c>
      <c r="BF395" s="163">
        <f t="shared" si="79"/>
        <v>0</v>
      </c>
      <c r="BG395" s="163">
        <f t="shared" si="80"/>
        <v>0</v>
      </c>
      <c r="BH395" s="163">
        <f t="shared" si="81"/>
        <v>0</v>
      </c>
      <c r="BI395" s="163">
        <f t="shared" si="82"/>
        <v>0</v>
      </c>
      <c r="BJ395" s="15" t="s">
        <v>85</v>
      </c>
      <c r="BK395" s="163">
        <f t="shared" si="83"/>
        <v>0</v>
      </c>
      <c r="BL395" s="15" t="s">
        <v>274</v>
      </c>
      <c r="BM395" s="162" t="s">
        <v>5181</v>
      </c>
    </row>
    <row r="396" spans="1:65" s="2" customFormat="1" ht="37.9" customHeight="1">
      <c r="A396" s="30"/>
      <c r="B396" s="154"/>
      <c r="C396" s="201" t="s">
        <v>1805</v>
      </c>
      <c r="D396" s="201" t="s">
        <v>751</v>
      </c>
      <c r="E396" s="202" t="s">
        <v>4791</v>
      </c>
      <c r="F396" s="203" t="s">
        <v>4792</v>
      </c>
      <c r="G396" s="204" t="s">
        <v>404</v>
      </c>
      <c r="H396" s="205">
        <v>2</v>
      </c>
      <c r="I396" s="177"/>
      <c r="J396" s="290">
        <f t="shared" si="74"/>
        <v>0</v>
      </c>
      <c r="K396" s="178"/>
      <c r="L396" s="179"/>
      <c r="M396" s="180" t="s">
        <v>1</v>
      </c>
      <c r="N396" s="181" t="s">
        <v>38</v>
      </c>
      <c r="O396" s="59"/>
      <c r="P396" s="160">
        <f t="shared" si="75"/>
        <v>0</v>
      </c>
      <c r="Q396" s="160">
        <v>0</v>
      </c>
      <c r="R396" s="160">
        <f t="shared" si="76"/>
        <v>0</v>
      </c>
      <c r="S396" s="160">
        <v>0</v>
      </c>
      <c r="T396" s="161">
        <f t="shared" si="77"/>
        <v>0</v>
      </c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R396" s="162" t="s">
        <v>337</v>
      </c>
      <c r="AT396" s="162" t="s">
        <v>751</v>
      </c>
      <c r="AU396" s="162" t="s">
        <v>219</v>
      </c>
      <c r="AY396" s="15" t="s">
        <v>208</v>
      </c>
      <c r="BE396" s="163">
        <f t="shared" si="78"/>
        <v>0</v>
      </c>
      <c r="BF396" s="163">
        <f t="shared" si="79"/>
        <v>0</v>
      </c>
      <c r="BG396" s="163">
        <f t="shared" si="80"/>
        <v>0</v>
      </c>
      <c r="BH396" s="163">
        <f t="shared" si="81"/>
        <v>0</v>
      </c>
      <c r="BI396" s="163">
        <f t="shared" si="82"/>
        <v>0</v>
      </c>
      <c r="BJ396" s="15" t="s">
        <v>85</v>
      </c>
      <c r="BK396" s="163">
        <f t="shared" si="83"/>
        <v>0</v>
      </c>
      <c r="BL396" s="15" t="s">
        <v>274</v>
      </c>
      <c r="BM396" s="162" t="s">
        <v>5182</v>
      </c>
    </row>
    <row r="397" spans="1:65" s="2" customFormat="1" ht="16.5" customHeight="1">
      <c r="A397" s="30"/>
      <c r="B397" s="154"/>
      <c r="C397" s="201" t="s">
        <v>1807</v>
      </c>
      <c r="D397" s="201" t="s">
        <v>751</v>
      </c>
      <c r="E397" s="202" t="s">
        <v>4843</v>
      </c>
      <c r="F397" s="203" t="s">
        <v>4844</v>
      </c>
      <c r="G397" s="204" t="s">
        <v>4654</v>
      </c>
      <c r="H397" s="205">
        <v>24</v>
      </c>
      <c r="I397" s="177"/>
      <c r="J397" s="290">
        <f t="shared" si="74"/>
        <v>0</v>
      </c>
      <c r="K397" s="178"/>
      <c r="L397" s="179"/>
      <c r="M397" s="180" t="s">
        <v>1</v>
      </c>
      <c r="N397" s="181" t="s">
        <v>38</v>
      </c>
      <c r="O397" s="59"/>
      <c r="P397" s="160">
        <f t="shared" si="75"/>
        <v>0</v>
      </c>
      <c r="Q397" s="160">
        <v>0</v>
      </c>
      <c r="R397" s="160">
        <f t="shared" si="76"/>
        <v>0</v>
      </c>
      <c r="S397" s="160">
        <v>0</v>
      </c>
      <c r="T397" s="161">
        <f t="shared" si="77"/>
        <v>0</v>
      </c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R397" s="162" t="s">
        <v>337</v>
      </c>
      <c r="AT397" s="162" t="s">
        <v>751</v>
      </c>
      <c r="AU397" s="162" t="s">
        <v>219</v>
      </c>
      <c r="AY397" s="15" t="s">
        <v>208</v>
      </c>
      <c r="BE397" s="163">
        <f t="shared" si="78"/>
        <v>0</v>
      </c>
      <c r="BF397" s="163">
        <f t="shared" si="79"/>
        <v>0</v>
      </c>
      <c r="BG397" s="163">
        <f t="shared" si="80"/>
        <v>0</v>
      </c>
      <c r="BH397" s="163">
        <f t="shared" si="81"/>
        <v>0</v>
      </c>
      <c r="BI397" s="163">
        <f t="shared" si="82"/>
        <v>0</v>
      </c>
      <c r="BJ397" s="15" t="s">
        <v>85</v>
      </c>
      <c r="BK397" s="163">
        <f t="shared" si="83"/>
        <v>0</v>
      </c>
      <c r="BL397" s="15" t="s">
        <v>274</v>
      </c>
      <c r="BM397" s="162" t="s">
        <v>5183</v>
      </c>
    </row>
    <row r="398" spans="1:65" s="2" customFormat="1" ht="16.5" customHeight="1">
      <c r="A398" s="30"/>
      <c r="B398" s="154"/>
      <c r="C398" s="201" t="s">
        <v>1809</v>
      </c>
      <c r="D398" s="201" t="s">
        <v>751</v>
      </c>
      <c r="E398" s="202" t="s">
        <v>4846</v>
      </c>
      <c r="F398" s="203" t="s">
        <v>4847</v>
      </c>
      <c r="G398" s="204" t="s">
        <v>4654</v>
      </c>
      <c r="H398" s="205">
        <v>24</v>
      </c>
      <c r="I398" s="177"/>
      <c r="J398" s="290">
        <f t="shared" si="74"/>
        <v>0</v>
      </c>
      <c r="K398" s="178"/>
      <c r="L398" s="179"/>
      <c r="M398" s="180" t="s">
        <v>1</v>
      </c>
      <c r="N398" s="181" t="s">
        <v>38</v>
      </c>
      <c r="O398" s="59"/>
      <c r="P398" s="160">
        <f t="shared" si="75"/>
        <v>0</v>
      </c>
      <c r="Q398" s="160">
        <v>0</v>
      </c>
      <c r="R398" s="160">
        <f t="shared" si="76"/>
        <v>0</v>
      </c>
      <c r="S398" s="160">
        <v>0</v>
      </c>
      <c r="T398" s="161">
        <f t="shared" si="77"/>
        <v>0</v>
      </c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R398" s="162" t="s">
        <v>337</v>
      </c>
      <c r="AT398" s="162" t="s">
        <v>751</v>
      </c>
      <c r="AU398" s="162" t="s">
        <v>219</v>
      </c>
      <c r="AY398" s="15" t="s">
        <v>208</v>
      </c>
      <c r="BE398" s="163">
        <f t="shared" si="78"/>
        <v>0</v>
      </c>
      <c r="BF398" s="163">
        <f t="shared" si="79"/>
        <v>0</v>
      </c>
      <c r="BG398" s="163">
        <f t="shared" si="80"/>
        <v>0</v>
      </c>
      <c r="BH398" s="163">
        <f t="shared" si="81"/>
        <v>0</v>
      </c>
      <c r="BI398" s="163">
        <f t="shared" si="82"/>
        <v>0</v>
      </c>
      <c r="BJ398" s="15" t="s">
        <v>85</v>
      </c>
      <c r="BK398" s="163">
        <f t="shared" si="83"/>
        <v>0</v>
      </c>
      <c r="BL398" s="15" t="s">
        <v>274</v>
      </c>
      <c r="BM398" s="162" t="s">
        <v>5184</v>
      </c>
    </row>
    <row r="399" spans="1:65" s="2" customFormat="1" ht="24.2" customHeight="1">
      <c r="A399" s="30"/>
      <c r="B399" s="154"/>
      <c r="C399" s="201" t="s">
        <v>1811</v>
      </c>
      <c r="D399" s="201" t="s">
        <v>751</v>
      </c>
      <c r="E399" s="202" t="s">
        <v>4849</v>
      </c>
      <c r="F399" s="203" t="s">
        <v>4660</v>
      </c>
      <c r="G399" s="204" t="s">
        <v>739</v>
      </c>
      <c r="H399" s="205">
        <v>2.9</v>
      </c>
      <c r="I399" s="177"/>
      <c r="J399" s="290">
        <f t="shared" si="74"/>
        <v>0</v>
      </c>
      <c r="K399" s="178"/>
      <c r="L399" s="179"/>
      <c r="M399" s="180" t="s">
        <v>1</v>
      </c>
      <c r="N399" s="181" t="s">
        <v>38</v>
      </c>
      <c r="O399" s="59"/>
      <c r="P399" s="160">
        <f t="shared" si="75"/>
        <v>0</v>
      </c>
      <c r="Q399" s="160">
        <v>0</v>
      </c>
      <c r="R399" s="160">
        <f t="shared" si="76"/>
        <v>0</v>
      </c>
      <c r="S399" s="160">
        <v>0</v>
      </c>
      <c r="T399" s="161">
        <f t="shared" si="77"/>
        <v>0</v>
      </c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R399" s="162" t="s">
        <v>337</v>
      </c>
      <c r="AT399" s="162" t="s">
        <v>751</v>
      </c>
      <c r="AU399" s="162" t="s">
        <v>219</v>
      </c>
      <c r="AY399" s="15" t="s">
        <v>208</v>
      </c>
      <c r="BE399" s="163">
        <f t="shared" si="78"/>
        <v>0</v>
      </c>
      <c r="BF399" s="163">
        <f t="shared" si="79"/>
        <v>0</v>
      </c>
      <c r="BG399" s="163">
        <f t="shared" si="80"/>
        <v>0</v>
      </c>
      <c r="BH399" s="163">
        <f t="shared" si="81"/>
        <v>0</v>
      </c>
      <c r="BI399" s="163">
        <f t="shared" si="82"/>
        <v>0</v>
      </c>
      <c r="BJ399" s="15" t="s">
        <v>85</v>
      </c>
      <c r="BK399" s="163">
        <f t="shared" si="83"/>
        <v>0</v>
      </c>
      <c r="BL399" s="15" t="s">
        <v>274</v>
      </c>
      <c r="BM399" s="162" t="s">
        <v>5185</v>
      </c>
    </row>
    <row r="400" spans="1:65" s="2" customFormat="1" ht="24.2" customHeight="1">
      <c r="A400" s="30"/>
      <c r="B400" s="154"/>
      <c r="C400" s="201" t="s">
        <v>1813</v>
      </c>
      <c r="D400" s="201" t="s">
        <v>751</v>
      </c>
      <c r="E400" s="202" t="s">
        <v>4851</v>
      </c>
      <c r="F400" s="203" t="s">
        <v>4663</v>
      </c>
      <c r="G400" s="204" t="s">
        <v>4654</v>
      </c>
      <c r="H400" s="205">
        <v>30</v>
      </c>
      <c r="I400" s="177"/>
      <c r="J400" s="290">
        <f t="shared" si="74"/>
        <v>0</v>
      </c>
      <c r="K400" s="178"/>
      <c r="L400" s="179"/>
      <c r="M400" s="180" t="s">
        <v>1</v>
      </c>
      <c r="N400" s="181" t="s">
        <v>38</v>
      </c>
      <c r="O400" s="59"/>
      <c r="P400" s="160">
        <f t="shared" si="75"/>
        <v>0</v>
      </c>
      <c r="Q400" s="160">
        <v>0</v>
      </c>
      <c r="R400" s="160">
        <f t="shared" si="76"/>
        <v>0</v>
      </c>
      <c r="S400" s="160">
        <v>0</v>
      </c>
      <c r="T400" s="161">
        <f t="shared" si="77"/>
        <v>0</v>
      </c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R400" s="162" t="s">
        <v>337</v>
      </c>
      <c r="AT400" s="162" t="s">
        <v>751</v>
      </c>
      <c r="AU400" s="162" t="s">
        <v>219</v>
      </c>
      <c r="AY400" s="15" t="s">
        <v>208</v>
      </c>
      <c r="BE400" s="163">
        <f t="shared" si="78"/>
        <v>0</v>
      </c>
      <c r="BF400" s="163">
        <f t="shared" si="79"/>
        <v>0</v>
      </c>
      <c r="BG400" s="163">
        <f t="shared" si="80"/>
        <v>0</v>
      </c>
      <c r="BH400" s="163">
        <f t="shared" si="81"/>
        <v>0</v>
      </c>
      <c r="BI400" s="163">
        <f t="shared" si="82"/>
        <v>0</v>
      </c>
      <c r="BJ400" s="15" t="s">
        <v>85</v>
      </c>
      <c r="BK400" s="163">
        <f t="shared" si="83"/>
        <v>0</v>
      </c>
      <c r="BL400" s="15" t="s">
        <v>274</v>
      </c>
      <c r="BM400" s="162" t="s">
        <v>5186</v>
      </c>
    </row>
    <row r="401" spans="1:65" s="2" customFormat="1" ht="16.5" customHeight="1">
      <c r="A401" s="30"/>
      <c r="B401" s="154"/>
      <c r="C401" s="201" t="s">
        <v>1817</v>
      </c>
      <c r="D401" s="201" t="s">
        <v>751</v>
      </c>
      <c r="E401" s="202" t="s">
        <v>4984</v>
      </c>
      <c r="F401" s="203" t="s">
        <v>4985</v>
      </c>
      <c r="G401" s="204" t="s">
        <v>4654</v>
      </c>
      <c r="H401" s="205">
        <v>24</v>
      </c>
      <c r="I401" s="177"/>
      <c r="J401" s="290">
        <f t="shared" si="74"/>
        <v>0</v>
      </c>
      <c r="K401" s="178"/>
      <c r="L401" s="179"/>
      <c r="M401" s="180" t="s">
        <v>1</v>
      </c>
      <c r="N401" s="181" t="s">
        <v>38</v>
      </c>
      <c r="O401" s="59"/>
      <c r="P401" s="160">
        <f t="shared" si="75"/>
        <v>0</v>
      </c>
      <c r="Q401" s="160">
        <v>0</v>
      </c>
      <c r="R401" s="160">
        <f t="shared" si="76"/>
        <v>0</v>
      </c>
      <c r="S401" s="160">
        <v>0</v>
      </c>
      <c r="T401" s="161">
        <f t="shared" si="77"/>
        <v>0</v>
      </c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R401" s="162" t="s">
        <v>337</v>
      </c>
      <c r="AT401" s="162" t="s">
        <v>751</v>
      </c>
      <c r="AU401" s="162" t="s">
        <v>219</v>
      </c>
      <c r="AY401" s="15" t="s">
        <v>208</v>
      </c>
      <c r="BE401" s="163">
        <f t="shared" si="78"/>
        <v>0</v>
      </c>
      <c r="BF401" s="163">
        <f t="shared" si="79"/>
        <v>0</v>
      </c>
      <c r="BG401" s="163">
        <f t="shared" si="80"/>
        <v>0</v>
      </c>
      <c r="BH401" s="163">
        <f t="shared" si="81"/>
        <v>0</v>
      </c>
      <c r="BI401" s="163">
        <f t="shared" si="82"/>
        <v>0</v>
      </c>
      <c r="BJ401" s="15" t="s">
        <v>85</v>
      </c>
      <c r="BK401" s="163">
        <f t="shared" si="83"/>
        <v>0</v>
      </c>
      <c r="BL401" s="15" t="s">
        <v>274</v>
      </c>
      <c r="BM401" s="162" t="s">
        <v>5187</v>
      </c>
    </row>
    <row r="402" spans="1:65" s="2" customFormat="1" ht="21.75" customHeight="1">
      <c r="A402" s="30"/>
      <c r="B402" s="154"/>
      <c r="C402" s="201" t="s">
        <v>1821</v>
      </c>
      <c r="D402" s="201" t="s">
        <v>751</v>
      </c>
      <c r="E402" s="202" t="s">
        <v>4987</v>
      </c>
      <c r="F402" s="203" t="s">
        <v>4988</v>
      </c>
      <c r="G402" s="204" t="s">
        <v>4654</v>
      </c>
      <c r="H402" s="205">
        <v>6</v>
      </c>
      <c r="I402" s="177"/>
      <c r="J402" s="290">
        <f t="shared" si="74"/>
        <v>0</v>
      </c>
      <c r="K402" s="178"/>
      <c r="L402" s="179"/>
      <c r="M402" s="180" t="s">
        <v>1</v>
      </c>
      <c r="N402" s="181" t="s">
        <v>38</v>
      </c>
      <c r="O402" s="59"/>
      <c r="P402" s="160">
        <f t="shared" si="75"/>
        <v>0</v>
      </c>
      <c r="Q402" s="160">
        <v>0</v>
      </c>
      <c r="R402" s="160">
        <f t="shared" si="76"/>
        <v>0</v>
      </c>
      <c r="S402" s="160">
        <v>0</v>
      </c>
      <c r="T402" s="161">
        <f t="shared" si="77"/>
        <v>0</v>
      </c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R402" s="162" t="s">
        <v>337</v>
      </c>
      <c r="AT402" s="162" t="s">
        <v>751</v>
      </c>
      <c r="AU402" s="162" t="s">
        <v>219</v>
      </c>
      <c r="AY402" s="15" t="s">
        <v>208</v>
      </c>
      <c r="BE402" s="163">
        <f t="shared" si="78"/>
        <v>0</v>
      </c>
      <c r="BF402" s="163">
        <f t="shared" si="79"/>
        <v>0</v>
      </c>
      <c r="BG402" s="163">
        <f t="shared" si="80"/>
        <v>0</v>
      </c>
      <c r="BH402" s="163">
        <f t="shared" si="81"/>
        <v>0</v>
      </c>
      <c r="BI402" s="163">
        <f t="shared" si="82"/>
        <v>0</v>
      </c>
      <c r="BJ402" s="15" t="s">
        <v>85</v>
      </c>
      <c r="BK402" s="163">
        <f t="shared" si="83"/>
        <v>0</v>
      </c>
      <c r="BL402" s="15" t="s">
        <v>274</v>
      </c>
      <c r="BM402" s="162" t="s">
        <v>5188</v>
      </c>
    </row>
    <row r="403" spans="1:65" s="2" customFormat="1" ht="21.75" customHeight="1">
      <c r="A403" s="30"/>
      <c r="B403" s="154"/>
      <c r="C403" s="201" t="s">
        <v>1823</v>
      </c>
      <c r="D403" s="201" t="s">
        <v>751</v>
      </c>
      <c r="E403" s="202" t="s">
        <v>5189</v>
      </c>
      <c r="F403" s="203" t="s">
        <v>5190</v>
      </c>
      <c r="G403" s="204" t="s">
        <v>4654</v>
      </c>
      <c r="H403" s="205">
        <v>5</v>
      </c>
      <c r="I403" s="177"/>
      <c r="J403" s="290">
        <f t="shared" si="74"/>
        <v>0</v>
      </c>
      <c r="K403" s="178"/>
      <c r="L403" s="179"/>
      <c r="M403" s="180" t="s">
        <v>1</v>
      </c>
      <c r="N403" s="181" t="s">
        <v>38</v>
      </c>
      <c r="O403" s="59"/>
      <c r="P403" s="160">
        <f t="shared" si="75"/>
        <v>0</v>
      </c>
      <c r="Q403" s="160">
        <v>0</v>
      </c>
      <c r="R403" s="160">
        <f t="shared" si="76"/>
        <v>0</v>
      </c>
      <c r="S403" s="160">
        <v>0</v>
      </c>
      <c r="T403" s="161">
        <f t="shared" si="77"/>
        <v>0</v>
      </c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R403" s="162" t="s">
        <v>337</v>
      </c>
      <c r="AT403" s="162" t="s">
        <v>751</v>
      </c>
      <c r="AU403" s="162" t="s">
        <v>219</v>
      </c>
      <c r="AY403" s="15" t="s">
        <v>208</v>
      </c>
      <c r="BE403" s="163">
        <f t="shared" si="78"/>
        <v>0</v>
      </c>
      <c r="BF403" s="163">
        <f t="shared" si="79"/>
        <v>0</v>
      </c>
      <c r="BG403" s="163">
        <f t="shared" si="80"/>
        <v>0</v>
      </c>
      <c r="BH403" s="163">
        <f t="shared" si="81"/>
        <v>0</v>
      </c>
      <c r="BI403" s="163">
        <f t="shared" si="82"/>
        <v>0</v>
      </c>
      <c r="BJ403" s="15" t="s">
        <v>85</v>
      </c>
      <c r="BK403" s="163">
        <f t="shared" si="83"/>
        <v>0</v>
      </c>
      <c r="BL403" s="15" t="s">
        <v>274</v>
      </c>
      <c r="BM403" s="162" t="s">
        <v>5191</v>
      </c>
    </row>
    <row r="404" spans="1:65" s="2" customFormat="1" ht="21.75" customHeight="1">
      <c r="A404" s="30"/>
      <c r="B404" s="154"/>
      <c r="C404" s="201" t="s">
        <v>1825</v>
      </c>
      <c r="D404" s="201" t="s">
        <v>751</v>
      </c>
      <c r="E404" s="202" t="s">
        <v>5192</v>
      </c>
      <c r="F404" s="203" t="s">
        <v>5193</v>
      </c>
      <c r="G404" s="204" t="s">
        <v>4654</v>
      </c>
      <c r="H404" s="205">
        <v>2</v>
      </c>
      <c r="I404" s="177"/>
      <c r="J404" s="290">
        <f t="shared" si="74"/>
        <v>0</v>
      </c>
      <c r="K404" s="178"/>
      <c r="L404" s="179"/>
      <c r="M404" s="180" t="s">
        <v>1</v>
      </c>
      <c r="N404" s="181" t="s">
        <v>38</v>
      </c>
      <c r="O404" s="59"/>
      <c r="P404" s="160">
        <f t="shared" si="75"/>
        <v>0</v>
      </c>
      <c r="Q404" s="160">
        <v>0</v>
      </c>
      <c r="R404" s="160">
        <f t="shared" si="76"/>
        <v>0</v>
      </c>
      <c r="S404" s="160">
        <v>0</v>
      </c>
      <c r="T404" s="161">
        <f t="shared" si="77"/>
        <v>0</v>
      </c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R404" s="162" t="s">
        <v>337</v>
      </c>
      <c r="AT404" s="162" t="s">
        <v>751</v>
      </c>
      <c r="AU404" s="162" t="s">
        <v>219</v>
      </c>
      <c r="AY404" s="15" t="s">
        <v>208</v>
      </c>
      <c r="BE404" s="163">
        <f t="shared" si="78"/>
        <v>0</v>
      </c>
      <c r="BF404" s="163">
        <f t="shared" si="79"/>
        <v>0</v>
      </c>
      <c r="BG404" s="163">
        <f t="shared" si="80"/>
        <v>0</v>
      </c>
      <c r="BH404" s="163">
        <f t="shared" si="81"/>
        <v>0</v>
      </c>
      <c r="BI404" s="163">
        <f t="shared" si="82"/>
        <v>0</v>
      </c>
      <c r="BJ404" s="15" t="s">
        <v>85</v>
      </c>
      <c r="BK404" s="163">
        <f t="shared" si="83"/>
        <v>0</v>
      </c>
      <c r="BL404" s="15" t="s">
        <v>274</v>
      </c>
      <c r="BM404" s="162" t="s">
        <v>5194</v>
      </c>
    </row>
    <row r="405" spans="1:65" s="2" customFormat="1" ht="24.2" customHeight="1">
      <c r="A405" s="30"/>
      <c r="B405" s="154"/>
      <c r="C405" s="201" t="s">
        <v>1827</v>
      </c>
      <c r="D405" s="201" t="s">
        <v>751</v>
      </c>
      <c r="E405" s="202" t="s">
        <v>5195</v>
      </c>
      <c r="F405" s="203" t="s">
        <v>5196</v>
      </c>
      <c r="G405" s="204" t="s">
        <v>4654</v>
      </c>
      <c r="H405" s="205">
        <v>1.5</v>
      </c>
      <c r="I405" s="177"/>
      <c r="J405" s="290">
        <f t="shared" si="74"/>
        <v>0</v>
      </c>
      <c r="K405" s="178"/>
      <c r="L405" s="179"/>
      <c r="M405" s="180" t="s">
        <v>1</v>
      </c>
      <c r="N405" s="181" t="s">
        <v>38</v>
      </c>
      <c r="O405" s="59"/>
      <c r="P405" s="160">
        <f t="shared" si="75"/>
        <v>0</v>
      </c>
      <c r="Q405" s="160">
        <v>0</v>
      </c>
      <c r="R405" s="160">
        <f t="shared" si="76"/>
        <v>0</v>
      </c>
      <c r="S405" s="160">
        <v>0</v>
      </c>
      <c r="T405" s="161">
        <f t="shared" si="77"/>
        <v>0</v>
      </c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R405" s="162" t="s">
        <v>337</v>
      </c>
      <c r="AT405" s="162" t="s">
        <v>751</v>
      </c>
      <c r="AU405" s="162" t="s">
        <v>219</v>
      </c>
      <c r="AY405" s="15" t="s">
        <v>208</v>
      </c>
      <c r="BE405" s="163">
        <f t="shared" si="78"/>
        <v>0</v>
      </c>
      <c r="BF405" s="163">
        <f t="shared" si="79"/>
        <v>0</v>
      </c>
      <c r="BG405" s="163">
        <f t="shared" si="80"/>
        <v>0</v>
      </c>
      <c r="BH405" s="163">
        <f t="shared" si="81"/>
        <v>0</v>
      </c>
      <c r="BI405" s="163">
        <f t="shared" si="82"/>
        <v>0</v>
      </c>
      <c r="BJ405" s="15" t="s">
        <v>85</v>
      </c>
      <c r="BK405" s="163">
        <f t="shared" si="83"/>
        <v>0</v>
      </c>
      <c r="BL405" s="15" t="s">
        <v>274</v>
      </c>
      <c r="BM405" s="162" t="s">
        <v>5197</v>
      </c>
    </row>
    <row r="406" spans="1:65" s="2" customFormat="1" ht="24.2" customHeight="1">
      <c r="A406" s="30"/>
      <c r="B406" s="154"/>
      <c r="C406" s="201" t="s">
        <v>1829</v>
      </c>
      <c r="D406" s="201" t="s">
        <v>751</v>
      </c>
      <c r="E406" s="202" t="s">
        <v>5198</v>
      </c>
      <c r="F406" s="203" t="s">
        <v>4705</v>
      </c>
      <c r="G406" s="204" t="s">
        <v>4654</v>
      </c>
      <c r="H406" s="205">
        <v>9</v>
      </c>
      <c r="I406" s="177"/>
      <c r="J406" s="290">
        <f t="shared" si="74"/>
        <v>0</v>
      </c>
      <c r="K406" s="178"/>
      <c r="L406" s="179"/>
      <c r="M406" s="180" t="s">
        <v>1</v>
      </c>
      <c r="N406" s="181" t="s">
        <v>38</v>
      </c>
      <c r="O406" s="59"/>
      <c r="P406" s="160">
        <f t="shared" si="75"/>
        <v>0</v>
      </c>
      <c r="Q406" s="160">
        <v>0</v>
      </c>
      <c r="R406" s="160">
        <f t="shared" si="76"/>
        <v>0</v>
      </c>
      <c r="S406" s="160">
        <v>0</v>
      </c>
      <c r="T406" s="161">
        <f t="shared" si="77"/>
        <v>0</v>
      </c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R406" s="162" t="s">
        <v>337</v>
      </c>
      <c r="AT406" s="162" t="s">
        <v>751</v>
      </c>
      <c r="AU406" s="162" t="s">
        <v>219</v>
      </c>
      <c r="AY406" s="15" t="s">
        <v>208</v>
      </c>
      <c r="BE406" s="163">
        <f t="shared" si="78"/>
        <v>0</v>
      </c>
      <c r="BF406" s="163">
        <f t="shared" si="79"/>
        <v>0</v>
      </c>
      <c r="BG406" s="163">
        <f t="shared" si="80"/>
        <v>0</v>
      </c>
      <c r="BH406" s="163">
        <f t="shared" si="81"/>
        <v>0</v>
      </c>
      <c r="BI406" s="163">
        <f t="shared" si="82"/>
        <v>0</v>
      </c>
      <c r="BJ406" s="15" t="s">
        <v>85</v>
      </c>
      <c r="BK406" s="163">
        <f t="shared" si="83"/>
        <v>0</v>
      </c>
      <c r="BL406" s="15" t="s">
        <v>274</v>
      </c>
      <c r="BM406" s="162" t="s">
        <v>5199</v>
      </c>
    </row>
    <row r="407" spans="1:65" s="2" customFormat="1" ht="24.2" customHeight="1">
      <c r="A407" s="30"/>
      <c r="B407" s="154"/>
      <c r="C407" s="201" t="s">
        <v>1831</v>
      </c>
      <c r="D407" s="201" t="s">
        <v>751</v>
      </c>
      <c r="E407" s="202" t="s">
        <v>5200</v>
      </c>
      <c r="F407" s="203" t="s">
        <v>4708</v>
      </c>
      <c r="G407" s="204" t="s">
        <v>4654</v>
      </c>
      <c r="H407" s="205">
        <v>2</v>
      </c>
      <c r="I407" s="177"/>
      <c r="J407" s="290">
        <f t="shared" si="74"/>
        <v>0</v>
      </c>
      <c r="K407" s="178"/>
      <c r="L407" s="179"/>
      <c r="M407" s="180" t="s">
        <v>1</v>
      </c>
      <c r="N407" s="181" t="s">
        <v>38</v>
      </c>
      <c r="O407" s="59"/>
      <c r="P407" s="160">
        <f t="shared" si="75"/>
        <v>0</v>
      </c>
      <c r="Q407" s="160">
        <v>0</v>
      </c>
      <c r="R407" s="160">
        <f t="shared" si="76"/>
        <v>0</v>
      </c>
      <c r="S407" s="160">
        <v>0</v>
      </c>
      <c r="T407" s="161">
        <f t="shared" si="77"/>
        <v>0</v>
      </c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R407" s="162" t="s">
        <v>337</v>
      </c>
      <c r="AT407" s="162" t="s">
        <v>751</v>
      </c>
      <c r="AU407" s="162" t="s">
        <v>219</v>
      </c>
      <c r="AY407" s="15" t="s">
        <v>208</v>
      </c>
      <c r="BE407" s="163">
        <f t="shared" si="78"/>
        <v>0</v>
      </c>
      <c r="BF407" s="163">
        <f t="shared" si="79"/>
        <v>0</v>
      </c>
      <c r="BG407" s="163">
        <f t="shared" si="80"/>
        <v>0</v>
      </c>
      <c r="BH407" s="163">
        <f t="shared" si="81"/>
        <v>0</v>
      </c>
      <c r="BI407" s="163">
        <f t="shared" si="82"/>
        <v>0</v>
      </c>
      <c r="BJ407" s="15" t="s">
        <v>85</v>
      </c>
      <c r="BK407" s="163">
        <f t="shared" si="83"/>
        <v>0</v>
      </c>
      <c r="BL407" s="15" t="s">
        <v>274</v>
      </c>
      <c r="BM407" s="162" t="s">
        <v>5201</v>
      </c>
    </row>
    <row r="408" spans="1:65" s="2" customFormat="1" ht="24.2" customHeight="1">
      <c r="A408" s="30"/>
      <c r="B408" s="154"/>
      <c r="C408" s="201" t="s">
        <v>1833</v>
      </c>
      <c r="D408" s="201" t="s">
        <v>751</v>
      </c>
      <c r="E408" s="202" t="s">
        <v>5202</v>
      </c>
      <c r="F408" s="203" t="s">
        <v>5203</v>
      </c>
      <c r="G408" s="204" t="s">
        <v>4654</v>
      </c>
      <c r="H408" s="205">
        <v>39</v>
      </c>
      <c r="I408" s="177"/>
      <c r="J408" s="290">
        <f t="shared" si="74"/>
        <v>0</v>
      </c>
      <c r="K408" s="178"/>
      <c r="L408" s="179"/>
      <c r="M408" s="180" t="s">
        <v>1</v>
      </c>
      <c r="N408" s="181" t="s">
        <v>38</v>
      </c>
      <c r="O408" s="59"/>
      <c r="P408" s="160">
        <f t="shared" si="75"/>
        <v>0</v>
      </c>
      <c r="Q408" s="160">
        <v>0</v>
      </c>
      <c r="R408" s="160">
        <f t="shared" si="76"/>
        <v>0</v>
      </c>
      <c r="S408" s="160">
        <v>0</v>
      </c>
      <c r="T408" s="161">
        <f t="shared" si="77"/>
        <v>0</v>
      </c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R408" s="162" t="s">
        <v>337</v>
      </c>
      <c r="AT408" s="162" t="s">
        <v>751</v>
      </c>
      <c r="AU408" s="162" t="s">
        <v>219</v>
      </c>
      <c r="AY408" s="15" t="s">
        <v>208</v>
      </c>
      <c r="BE408" s="163">
        <f t="shared" si="78"/>
        <v>0</v>
      </c>
      <c r="BF408" s="163">
        <f t="shared" si="79"/>
        <v>0</v>
      </c>
      <c r="BG408" s="163">
        <f t="shared" si="80"/>
        <v>0</v>
      </c>
      <c r="BH408" s="163">
        <f t="shared" si="81"/>
        <v>0</v>
      </c>
      <c r="BI408" s="163">
        <f t="shared" si="82"/>
        <v>0</v>
      </c>
      <c r="BJ408" s="15" t="s">
        <v>85</v>
      </c>
      <c r="BK408" s="163">
        <f t="shared" si="83"/>
        <v>0</v>
      </c>
      <c r="BL408" s="15" t="s">
        <v>274</v>
      </c>
      <c r="BM408" s="162" t="s">
        <v>5204</v>
      </c>
    </row>
    <row r="409" spans="1:65" s="2" customFormat="1" ht="24.2" customHeight="1">
      <c r="A409" s="30"/>
      <c r="B409" s="154"/>
      <c r="C409" s="201" t="s">
        <v>1835</v>
      </c>
      <c r="D409" s="201" t="s">
        <v>751</v>
      </c>
      <c r="E409" s="202" t="s">
        <v>5205</v>
      </c>
      <c r="F409" s="203" t="s">
        <v>5206</v>
      </c>
      <c r="G409" s="204" t="s">
        <v>4654</v>
      </c>
      <c r="H409" s="205">
        <v>5</v>
      </c>
      <c r="I409" s="177"/>
      <c r="J409" s="290">
        <f t="shared" si="74"/>
        <v>0</v>
      </c>
      <c r="K409" s="178"/>
      <c r="L409" s="179"/>
      <c r="M409" s="180" t="s">
        <v>1</v>
      </c>
      <c r="N409" s="181" t="s">
        <v>38</v>
      </c>
      <c r="O409" s="59"/>
      <c r="P409" s="160">
        <f t="shared" si="75"/>
        <v>0</v>
      </c>
      <c r="Q409" s="160">
        <v>0</v>
      </c>
      <c r="R409" s="160">
        <f t="shared" si="76"/>
        <v>0</v>
      </c>
      <c r="S409" s="160">
        <v>0</v>
      </c>
      <c r="T409" s="161">
        <f t="shared" si="77"/>
        <v>0</v>
      </c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R409" s="162" t="s">
        <v>337</v>
      </c>
      <c r="AT409" s="162" t="s">
        <v>751</v>
      </c>
      <c r="AU409" s="162" t="s">
        <v>219</v>
      </c>
      <c r="AY409" s="15" t="s">
        <v>208</v>
      </c>
      <c r="BE409" s="163">
        <f t="shared" si="78"/>
        <v>0</v>
      </c>
      <c r="BF409" s="163">
        <f t="shared" si="79"/>
        <v>0</v>
      </c>
      <c r="BG409" s="163">
        <f t="shared" si="80"/>
        <v>0</v>
      </c>
      <c r="BH409" s="163">
        <f t="shared" si="81"/>
        <v>0</v>
      </c>
      <c r="BI409" s="163">
        <f t="shared" si="82"/>
        <v>0</v>
      </c>
      <c r="BJ409" s="15" t="s">
        <v>85</v>
      </c>
      <c r="BK409" s="163">
        <f t="shared" si="83"/>
        <v>0</v>
      </c>
      <c r="BL409" s="15" t="s">
        <v>274</v>
      </c>
      <c r="BM409" s="162" t="s">
        <v>5207</v>
      </c>
    </row>
    <row r="410" spans="1:65" s="2" customFormat="1" ht="24.2" customHeight="1">
      <c r="A410" s="30"/>
      <c r="B410" s="154"/>
      <c r="C410" s="201" t="s">
        <v>1837</v>
      </c>
      <c r="D410" s="201" t="s">
        <v>751</v>
      </c>
      <c r="E410" s="202" t="s">
        <v>5208</v>
      </c>
      <c r="F410" s="203" t="s">
        <v>5209</v>
      </c>
      <c r="G410" s="204" t="s">
        <v>4654</v>
      </c>
      <c r="H410" s="205">
        <v>50</v>
      </c>
      <c r="I410" s="177"/>
      <c r="J410" s="290">
        <f t="shared" si="74"/>
        <v>0</v>
      </c>
      <c r="K410" s="178"/>
      <c r="L410" s="179"/>
      <c r="M410" s="180" t="s">
        <v>1</v>
      </c>
      <c r="N410" s="181" t="s">
        <v>38</v>
      </c>
      <c r="O410" s="59"/>
      <c r="P410" s="160">
        <f t="shared" si="75"/>
        <v>0</v>
      </c>
      <c r="Q410" s="160">
        <v>0</v>
      </c>
      <c r="R410" s="160">
        <f t="shared" si="76"/>
        <v>0</v>
      </c>
      <c r="S410" s="160">
        <v>0</v>
      </c>
      <c r="T410" s="161">
        <f t="shared" si="77"/>
        <v>0</v>
      </c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R410" s="162" t="s">
        <v>337</v>
      </c>
      <c r="AT410" s="162" t="s">
        <v>751</v>
      </c>
      <c r="AU410" s="162" t="s">
        <v>219</v>
      </c>
      <c r="AY410" s="15" t="s">
        <v>208</v>
      </c>
      <c r="BE410" s="163">
        <f t="shared" si="78"/>
        <v>0</v>
      </c>
      <c r="BF410" s="163">
        <f t="shared" si="79"/>
        <v>0</v>
      </c>
      <c r="BG410" s="163">
        <f t="shared" si="80"/>
        <v>0</v>
      </c>
      <c r="BH410" s="163">
        <f t="shared" si="81"/>
        <v>0</v>
      </c>
      <c r="BI410" s="163">
        <f t="shared" si="82"/>
        <v>0</v>
      </c>
      <c r="BJ410" s="15" t="s">
        <v>85</v>
      </c>
      <c r="BK410" s="163">
        <f t="shared" si="83"/>
        <v>0</v>
      </c>
      <c r="BL410" s="15" t="s">
        <v>274</v>
      </c>
      <c r="BM410" s="162" t="s">
        <v>5210</v>
      </c>
    </row>
    <row r="411" spans="1:65" s="2" customFormat="1" ht="24.2" customHeight="1">
      <c r="A411" s="30"/>
      <c r="B411" s="154"/>
      <c r="C411" s="201" t="s">
        <v>1839</v>
      </c>
      <c r="D411" s="201" t="s">
        <v>751</v>
      </c>
      <c r="E411" s="202" t="s">
        <v>5014</v>
      </c>
      <c r="F411" s="203" t="s">
        <v>5015</v>
      </c>
      <c r="G411" s="204" t="s">
        <v>4654</v>
      </c>
      <c r="H411" s="205">
        <v>10</v>
      </c>
      <c r="I411" s="177"/>
      <c r="J411" s="290">
        <f t="shared" si="74"/>
        <v>0</v>
      </c>
      <c r="K411" s="178"/>
      <c r="L411" s="179"/>
      <c r="M411" s="180" t="s">
        <v>1</v>
      </c>
      <c r="N411" s="181" t="s">
        <v>38</v>
      </c>
      <c r="O411" s="59"/>
      <c r="P411" s="160">
        <f t="shared" si="75"/>
        <v>0</v>
      </c>
      <c r="Q411" s="160">
        <v>0</v>
      </c>
      <c r="R411" s="160">
        <f t="shared" si="76"/>
        <v>0</v>
      </c>
      <c r="S411" s="160">
        <v>0</v>
      </c>
      <c r="T411" s="161">
        <f t="shared" si="77"/>
        <v>0</v>
      </c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R411" s="162" t="s">
        <v>337</v>
      </c>
      <c r="AT411" s="162" t="s">
        <v>751</v>
      </c>
      <c r="AU411" s="162" t="s">
        <v>219</v>
      </c>
      <c r="AY411" s="15" t="s">
        <v>208</v>
      </c>
      <c r="BE411" s="163">
        <f t="shared" si="78"/>
        <v>0</v>
      </c>
      <c r="BF411" s="163">
        <f t="shared" si="79"/>
        <v>0</v>
      </c>
      <c r="BG411" s="163">
        <f t="shared" si="80"/>
        <v>0</v>
      </c>
      <c r="BH411" s="163">
        <f t="shared" si="81"/>
        <v>0</v>
      </c>
      <c r="BI411" s="163">
        <f t="shared" si="82"/>
        <v>0</v>
      </c>
      <c r="BJ411" s="15" t="s">
        <v>85</v>
      </c>
      <c r="BK411" s="163">
        <f t="shared" si="83"/>
        <v>0</v>
      </c>
      <c r="BL411" s="15" t="s">
        <v>274</v>
      </c>
      <c r="BM411" s="162" t="s">
        <v>5211</v>
      </c>
    </row>
    <row r="412" spans="1:65" s="2" customFormat="1" ht="49.15" customHeight="1">
      <c r="A412" s="30"/>
      <c r="B412" s="154"/>
      <c r="C412" s="201" t="s">
        <v>1841</v>
      </c>
      <c r="D412" s="201" t="s">
        <v>751</v>
      </c>
      <c r="E412" s="202" t="s">
        <v>4898</v>
      </c>
      <c r="F412" s="203" t="s">
        <v>4717</v>
      </c>
      <c r="G412" s="204" t="s">
        <v>4718</v>
      </c>
      <c r="H412" s="205">
        <v>220</v>
      </c>
      <c r="I412" s="177"/>
      <c r="J412" s="290">
        <f t="shared" si="74"/>
        <v>0</v>
      </c>
      <c r="K412" s="178"/>
      <c r="L412" s="179"/>
      <c r="M412" s="180" t="s">
        <v>1</v>
      </c>
      <c r="N412" s="181" t="s">
        <v>38</v>
      </c>
      <c r="O412" s="59"/>
      <c r="P412" s="160">
        <f t="shared" si="75"/>
        <v>0</v>
      </c>
      <c r="Q412" s="160">
        <v>0</v>
      </c>
      <c r="R412" s="160">
        <f t="shared" si="76"/>
        <v>0</v>
      </c>
      <c r="S412" s="160">
        <v>0</v>
      </c>
      <c r="T412" s="161">
        <f t="shared" si="77"/>
        <v>0</v>
      </c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R412" s="162" t="s">
        <v>337</v>
      </c>
      <c r="AT412" s="162" t="s">
        <v>751</v>
      </c>
      <c r="AU412" s="162" t="s">
        <v>219</v>
      </c>
      <c r="AY412" s="15" t="s">
        <v>208</v>
      </c>
      <c r="BE412" s="163">
        <f t="shared" si="78"/>
        <v>0</v>
      </c>
      <c r="BF412" s="163">
        <f t="shared" si="79"/>
        <v>0</v>
      </c>
      <c r="BG412" s="163">
        <f t="shared" si="80"/>
        <v>0</v>
      </c>
      <c r="BH412" s="163">
        <f t="shared" si="81"/>
        <v>0</v>
      </c>
      <c r="BI412" s="163">
        <f t="shared" si="82"/>
        <v>0</v>
      </c>
      <c r="BJ412" s="15" t="s">
        <v>85</v>
      </c>
      <c r="BK412" s="163">
        <f t="shared" si="83"/>
        <v>0</v>
      </c>
      <c r="BL412" s="15" t="s">
        <v>274</v>
      </c>
      <c r="BM412" s="162" t="s">
        <v>5212</v>
      </c>
    </row>
    <row r="413" spans="1:65" s="2" customFormat="1" ht="37.9" customHeight="1">
      <c r="A413" s="30"/>
      <c r="B413" s="154"/>
      <c r="C413" s="201" t="s">
        <v>1843</v>
      </c>
      <c r="D413" s="201" t="s">
        <v>751</v>
      </c>
      <c r="E413" s="202" t="s">
        <v>4902</v>
      </c>
      <c r="F413" s="203" t="s">
        <v>4903</v>
      </c>
      <c r="G413" s="204" t="s">
        <v>4718</v>
      </c>
      <c r="H413" s="205">
        <v>97</v>
      </c>
      <c r="I413" s="177"/>
      <c r="J413" s="290">
        <f t="shared" si="74"/>
        <v>0</v>
      </c>
      <c r="K413" s="178"/>
      <c r="L413" s="179"/>
      <c r="M413" s="180" t="s">
        <v>1</v>
      </c>
      <c r="N413" s="181" t="s">
        <v>38</v>
      </c>
      <c r="O413" s="59"/>
      <c r="P413" s="160">
        <f t="shared" si="75"/>
        <v>0</v>
      </c>
      <c r="Q413" s="160">
        <v>0</v>
      </c>
      <c r="R413" s="160">
        <f t="shared" si="76"/>
        <v>0</v>
      </c>
      <c r="S413" s="160">
        <v>0</v>
      </c>
      <c r="T413" s="161">
        <f t="shared" si="77"/>
        <v>0</v>
      </c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R413" s="162" t="s">
        <v>337</v>
      </c>
      <c r="AT413" s="162" t="s">
        <v>751</v>
      </c>
      <c r="AU413" s="162" t="s">
        <v>219</v>
      </c>
      <c r="AY413" s="15" t="s">
        <v>208</v>
      </c>
      <c r="BE413" s="163">
        <f t="shared" si="78"/>
        <v>0</v>
      </c>
      <c r="BF413" s="163">
        <f t="shared" si="79"/>
        <v>0</v>
      </c>
      <c r="BG413" s="163">
        <f t="shared" si="80"/>
        <v>0</v>
      </c>
      <c r="BH413" s="163">
        <f t="shared" si="81"/>
        <v>0</v>
      </c>
      <c r="BI413" s="163">
        <f t="shared" si="82"/>
        <v>0</v>
      </c>
      <c r="BJ413" s="15" t="s">
        <v>85</v>
      </c>
      <c r="BK413" s="163">
        <f t="shared" si="83"/>
        <v>0</v>
      </c>
      <c r="BL413" s="15" t="s">
        <v>274</v>
      </c>
      <c r="BM413" s="162" t="s">
        <v>5213</v>
      </c>
    </row>
    <row r="414" spans="1:65" s="2" customFormat="1" ht="33" customHeight="1">
      <c r="A414" s="30"/>
      <c r="B414" s="154"/>
      <c r="C414" s="201" t="s">
        <v>1845</v>
      </c>
      <c r="D414" s="201" t="s">
        <v>751</v>
      </c>
      <c r="E414" s="202" t="s">
        <v>4905</v>
      </c>
      <c r="F414" s="203" t="s">
        <v>4906</v>
      </c>
      <c r="G414" s="204" t="s">
        <v>4718</v>
      </c>
      <c r="H414" s="205">
        <v>27</v>
      </c>
      <c r="I414" s="177"/>
      <c r="J414" s="290">
        <f t="shared" si="74"/>
        <v>0</v>
      </c>
      <c r="K414" s="178"/>
      <c r="L414" s="179"/>
      <c r="M414" s="180" t="s">
        <v>1</v>
      </c>
      <c r="N414" s="181" t="s">
        <v>38</v>
      </c>
      <c r="O414" s="59"/>
      <c r="P414" s="160">
        <f t="shared" si="75"/>
        <v>0</v>
      </c>
      <c r="Q414" s="160">
        <v>0</v>
      </c>
      <c r="R414" s="160">
        <f t="shared" si="76"/>
        <v>0</v>
      </c>
      <c r="S414" s="160">
        <v>0</v>
      </c>
      <c r="T414" s="161">
        <f t="shared" si="77"/>
        <v>0</v>
      </c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R414" s="162" t="s">
        <v>337</v>
      </c>
      <c r="AT414" s="162" t="s">
        <v>751</v>
      </c>
      <c r="AU414" s="162" t="s">
        <v>219</v>
      </c>
      <c r="AY414" s="15" t="s">
        <v>208</v>
      </c>
      <c r="BE414" s="163">
        <f t="shared" si="78"/>
        <v>0</v>
      </c>
      <c r="BF414" s="163">
        <f t="shared" si="79"/>
        <v>0</v>
      </c>
      <c r="BG414" s="163">
        <f t="shared" si="80"/>
        <v>0</v>
      </c>
      <c r="BH414" s="163">
        <f t="shared" si="81"/>
        <v>0</v>
      </c>
      <c r="BI414" s="163">
        <f t="shared" si="82"/>
        <v>0</v>
      </c>
      <c r="BJ414" s="15" t="s">
        <v>85</v>
      </c>
      <c r="BK414" s="163">
        <f t="shared" si="83"/>
        <v>0</v>
      </c>
      <c r="BL414" s="15" t="s">
        <v>274</v>
      </c>
      <c r="BM414" s="162" t="s">
        <v>5214</v>
      </c>
    </row>
    <row r="415" spans="1:65" s="2" customFormat="1" ht="66.75" customHeight="1">
      <c r="A415" s="30"/>
      <c r="B415" s="154"/>
      <c r="C415" s="195" t="s">
        <v>1847</v>
      </c>
      <c r="D415" s="195" t="s">
        <v>210</v>
      </c>
      <c r="E415" s="196" t="s">
        <v>5215</v>
      </c>
      <c r="F415" s="200" t="s">
        <v>5216</v>
      </c>
      <c r="G415" s="198" t="s">
        <v>4725</v>
      </c>
      <c r="H415" s="199">
        <v>1</v>
      </c>
      <c r="I415" s="155"/>
      <c r="J415" s="287">
        <f t="shared" si="74"/>
        <v>0</v>
      </c>
      <c r="K415" s="157"/>
      <c r="L415" s="31"/>
      <c r="M415" s="158" t="s">
        <v>1</v>
      </c>
      <c r="N415" s="159" t="s">
        <v>38</v>
      </c>
      <c r="O415" s="59"/>
      <c r="P415" s="160">
        <f t="shared" si="75"/>
        <v>0</v>
      </c>
      <c r="Q415" s="160">
        <v>0</v>
      </c>
      <c r="R415" s="160">
        <f t="shared" si="76"/>
        <v>0</v>
      </c>
      <c r="S415" s="160">
        <v>0</v>
      </c>
      <c r="T415" s="161">
        <f t="shared" si="77"/>
        <v>0</v>
      </c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R415" s="162" t="s">
        <v>274</v>
      </c>
      <c r="AT415" s="162" t="s">
        <v>210</v>
      </c>
      <c r="AU415" s="162" t="s">
        <v>219</v>
      </c>
      <c r="AY415" s="15" t="s">
        <v>208</v>
      </c>
      <c r="BE415" s="163">
        <f t="shared" si="78"/>
        <v>0</v>
      </c>
      <c r="BF415" s="163">
        <f t="shared" si="79"/>
        <v>0</v>
      </c>
      <c r="BG415" s="163">
        <f t="shared" si="80"/>
        <v>0</v>
      </c>
      <c r="BH415" s="163">
        <f t="shared" si="81"/>
        <v>0</v>
      </c>
      <c r="BI415" s="163">
        <f t="shared" si="82"/>
        <v>0</v>
      </c>
      <c r="BJ415" s="15" t="s">
        <v>85</v>
      </c>
      <c r="BK415" s="163">
        <f t="shared" si="83"/>
        <v>0</v>
      </c>
      <c r="BL415" s="15" t="s">
        <v>274</v>
      </c>
      <c r="BM415" s="162" t="s">
        <v>5217</v>
      </c>
    </row>
    <row r="416" spans="1:65" s="12" customFormat="1" ht="20.85" customHeight="1">
      <c r="B416" s="142"/>
      <c r="C416" s="206"/>
      <c r="D416" s="207" t="s">
        <v>71</v>
      </c>
      <c r="E416" s="208" t="s">
        <v>5218</v>
      </c>
      <c r="F416" s="208" t="s">
        <v>5219</v>
      </c>
      <c r="G416" s="206"/>
      <c r="H416" s="206"/>
      <c r="I416" s="145"/>
      <c r="J416" s="286">
        <f>BK416</f>
        <v>0</v>
      </c>
      <c r="L416" s="142"/>
      <c r="M416" s="146"/>
      <c r="N416" s="147"/>
      <c r="O416" s="147"/>
      <c r="P416" s="148">
        <f>SUM(P417:P429)</f>
        <v>0</v>
      </c>
      <c r="Q416" s="147"/>
      <c r="R416" s="148">
        <f>SUM(R417:R429)</f>
        <v>0</v>
      </c>
      <c r="S416" s="147"/>
      <c r="T416" s="149">
        <f>SUM(T417:T429)</f>
        <v>0</v>
      </c>
      <c r="AR416" s="143" t="s">
        <v>85</v>
      </c>
      <c r="AT416" s="150" t="s">
        <v>71</v>
      </c>
      <c r="AU416" s="150" t="s">
        <v>85</v>
      </c>
      <c r="AY416" s="143" t="s">
        <v>208</v>
      </c>
      <c r="BK416" s="151">
        <f>SUM(BK417:BK429)</f>
        <v>0</v>
      </c>
    </row>
    <row r="417" spans="1:65" s="2" customFormat="1" ht="55.5" customHeight="1">
      <c r="A417" s="30"/>
      <c r="B417" s="154"/>
      <c r="C417" s="201" t="s">
        <v>1849</v>
      </c>
      <c r="D417" s="201" t="s">
        <v>751</v>
      </c>
      <c r="E417" s="202" t="s">
        <v>5220</v>
      </c>
      <c r="F417" s="203" t="s">
        <v>5221</v>
      </c>
      <c r="G417" s="204" t="s">
        <v>404</v>
      </c>
      <c r="H417" s="205">
        <v>7</v>
      </c>
      <c r="I417" s="177"/>
      <c r="J417" s="290">
        <f t="shared" ref="J417:J429" si="84">ROUND(I417*H417,2)</f>
        <v>0</v>
      </c>
      <c r="K417" s="178"/>
      <c r="L417" s="179"/>
      <c r="M417" s="180" t="s">
        <v>1</v>
      </c>
      <c r="N417" s="181" t="s">
        <v>38</v>
      </c>
      <c r="O417" s="59"/>
      <c r="P417" s="160">
        <f t="shared" ref="P417:P429" si="85">O417*H417</f>
        <v>0</v>
      </c>
      <c r="Q417" s="160">
        <v>0</v>
      </c>
      <c r="R417" s="160">
        <f t="shared" ref="R417:R429" si="86">Q417*H417</f>
        <v>0</v>
      </c>
      <c r="S417" s="160">
        <v>0</v>
      </c>
      <c r="T417" s="161">
        <f t="shared" ref="T417:T429" si="87">S417*H417</f>
        <v>0</v>
      </c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R417" s="162" t="s">
        <v>337</v>
      </c>
      <c r="AT417" s="162" t="s">
        <v>751</v>
      </c>
      <c r="AU417" s="162" t="s">
        <v>219</v>
      </c>
      <c r="AY417" s="15" t="s">
        <v>208</v>
      </c>
      <c r="BE417" s="163">
        <f t="shared" ref="BE417:BE429" si="88">IF(N417="základná",J417,0)</f>
        <v>0</v>
      </c>
      <c r="BF417" s="163">
        <f t="shared" ref="BF417:BF429" si="89">IF(N417="znížená",J417,0)</f>
        <v>0</v>
      </c>
      <c r="BG417" s="163">
        <f t="shared" ref="BG417:BG429" si="90">IF(N417="zákl. prenesená",J417,0)</f>
        <v>0</v>
      </c>
      <c r="BH417" s="163">
        <f t="shared" ref="BH417:BH429" si="91">IF(N417="zníž. prenesená",J417,0)</f>
        <v>0</v>
      </c>
      <c r="BI417" s="163">
        <f t="shared" ref="BI417:BI429" si="92">IF(N417="nulová",J417,0)</f>
        <v>0</v>
      </c>
      <c r="BJ417" s="15" t="s">
        <v>85</v>
      </c>
      <c r="BK417" s="163">
        <f t="shared" ref="BK417:BK429" si="93">ROUND(I417*H417,2)</f>
        <v>0</v>
      </c>
      <c r="BL417" s="15" t="s">
        <v>274</v>
      </c>
      <c r="BM417" s="162" t="s">
        <v>5222</v>
      </c>
    </row>
    <row r="418" spans="1:65" s="2" customFormat="1" ht="16.5" customHeight="1">
      <c r="A418" s="30"/>
      <c r="B418" s="154"/>
      <c r="C418" s="201" t="s">
        <v>1851</v>
      </c>
      <c r="D418" s="201" t="s">
        <v>751</v>
      </c>
      <c r="E418" s="202" t="s">
        <v>5223</v>
      </c>
      <c r="F418" s="203" t="s">
        <v>5224</v>
      </c>
      <c r="G418" s="204" t="s">
        <v>404</v>
      </c>
      <c r="H418" s="205">
        <v>14</v>
      </c>
      <c r="I418" s="177"/>
      <c r="J418" s="290">
        <f t="shared" si="84"/>
        <v>0</v>
      </c>
      <c r="K418" s="178"/>
      <c r="L418" s="179"/>
      <c r="M418" s="180" t="s">
        <v>1</v>
      </c>
      <c r="N418" s="181" t="s">
        <v>38</v>
      </c>
      <c r="O418" s="59"/>
      <c r="P418" s="160">
        <f t="shared" si="85"/>
        <v>0</v>
      </c>
      <c r="Q418" s="160">
        <v>0</v>
      </c>
      <c r="R418" s="160">
        <f t="shared" si="86"/>
        <v>0</v>
      </c>
      <c r="S418" s="160">
        <v>0</v>
      </c>
      <c r="T418" s="161">
        <f t="shared" si="87"/>
        <v>0</v>
      </c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R418" s="162" t="s">
        <v>337</v>
      </c>
      <c r="AT418" s="162" t="s">
        <v>751</v>
      </c>
      <c r="AU418" s="162" t="s">
        <v>219</v>
      </c>
      <c r="AY418" s="15" t="s">
        <v>208</v>
      </c>
      <c r="BE418" s="163">
        <f t="shared" si="88"/>
        <v>0</v>
      </c>
      <c r="BF418" s="163">
        <f t="shared" si="89"/>
        <v>0</v>
      </c>
      <c r="BG418" s="163">
        <f t="shared" si="90"/>
        <v>0</v>
      </c>
      <c r="BH418" s="163">
        <f t="shared" si="91"/>
        <v>0</v>
      </c>
      <c r="BI418" s="163">
        <f t="shared" si="92"/>
        <v>0</v>
      </c>
      <c r="BJ418" s="15" t="s">
        <v>85</v>
      </c>
      <c r="BK418" s="163">
        <f t="shared" si="93"/>
        <v>0</v>
      </c>
      <c r="BL418" s="15" t="s">
        <v>274</v>
      </c>
      <c r="BM418" s="162" t="s">
        <v>5225</v>
      </c>
    </row>
    <row r="419" spans="1:65" s="2" customFormat="1" ht="55.5" customHeight="1">
      <c r="A419" s="30"/>
      <c r="B419" s="154"/>
      <c r="C419" s="201" t="s">
        <v>1853</v>
      </c>
      <c r="D419" s="201" t="s">
        <v>751</v>
      </c>
      <c r="E419" s="202" t="s">
        <v>5226</v>
      </c>
      <c r="F419" s="203" t="s">
        <v>5227</v>
      </c>
      <c r="G419" s="204" t="s">
        <v>404</v>
      </c>
      <c r="H419" s="205">
        <v>5</v>
      </c>
      <c r="I419" s="177"/>
      <c r="J419" s="290">
        <f t="shared" si="84"/>
        <v>0</v>
      </c>
      <c r="K419" s="178"/>
      <c r="L419" s="179"/>
      <c r="M419" s="180" t="s">
        <v>1</v>
      </c>
      <c r="N419" s="181" t="s">
        <v>38</v>
      </c>
      <c r="O419" s="59"/>
      <c r="P419" s="160">
        <f t="shared" si="85"/>
        <v>0</v>
      </c>
      <c r="Q419" s="160">
        <v>0</v>
      </c>
      <c r="R419" s="160">
        <f t="shared" si="86"/>
        <v>0</v>
      </c>
      <c r="S419" s="160">
        <v>0</v>
      </c>
      <c r="T419" s="161">
        <f t="shared" si="87"/>
        <v>0</v>
      </c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R419" s="162" t="s">
        <v>337</v>
      </c>
      <c r="AT419" s="162" t="s">
        <v>751</v>
      </c>
      <c r="AU419" s="162" t="s">
        <v>219</v>
      </c>
      <c r="AY419" s="15" t="s">
        <v>208</v>
      </c>
      <c r="BE419" s="163">
        <f t="shared" si="88"/>
        <v>0</v>
      </c>
      <c r="BF419" s="163">
        <f t="shared" si="89"/>
        <v>0</v>
      </c>
      <c r="BG419" s="163">
        <f t="shared" si="90"/>
        <v>0</v>
      </c>
      <c r="BH419" s="163">
        <f t="shared" si="91"/>
        <v>0</v>
      </c>
      <c r="BI419" s="163">
        <f t="shared" si="92"/>
        <v>0</v>
      </c>
      <c r="BJ419" s="15" t="s">
        <v>85</v>
      </c>
      <c r="BK419" s="163">
        <f t="shared" si="93"/>
        <v>0</v>
      </c>
      <c r="BL419" s="15" t="s">
        <v>274</v>
      </c>
      <c r="BM419" s="162" t="s">
        <v>5228</v>
      </c>
    </row>
    <row r="420" spans="1:65" s="2" customFormat="1" ht="24.2" customHeight="1">
      <c r="A420" s="30"/>
      <c r="B420" s="154"/>
      <c r="C420" s="201" t="s">
        <v>1856</v>
      </c>
      <c r="D420" s="201" t="s">
        <v>751</v>
      </c>
      <c r="E420" s="202" t="s">
        <v>5229</v>
      </c>
      <c r="F420" s="203" t="s">
        <v>5230</v>
      </c>
      <c r="G420" s="204" t="s">
        <v>404</v>
      </c>
      <c r="H420" s="205">
        <v>4</v>
      </c>
      <c r="I420" s="177"/>
      <c r="J420" s="290">
        <f t="shared" si="84"/>
        <v>0</v>
      </c>
      <c r="K420" s="178"/>
      <c r="L420" s="179"/>
      <c r="M420" s="180" t="s">
        <v>1</v>
      </c>
      <c r="N420" s="181" t="s">
        <v>38</v>
      </c>
      <c r="O420" s="59"/>
      <c r="P420" s="160">
        <f t="shared" si="85"/>
        <v>0</v>
      </c>
      <c r="Q420" s="160">
        <v>0</v>
      </c>
      <c r="R420" s="160">
        <f t="shared" si="86"/>
        <v>0</v>
      </c>
      <c r="S420" s="160">
        <v>0</v>
      </c>
      <c r="T420" s="161">
        <f t="shared" si="87"/>
        <v>0</v>
      </c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R420" s="162" t="s">
        <v>337</v>
      </c>
      <c r="AT420" s="162" t="s">
        <v>751</v>
      </c>
      <c r="AU420" s="162" t="s">
        <v>219</v>
      </c>
      <c r="AY420" s="15" t="s">
        <v>208</v>
      </c>
      <c r="BE420" s="163">
        <f t="shared" si="88"/>
        <v>0</v>
      </c>
      <c r="BF420" s="163">
        <f t="shared" si="89"/>
        <v>0</v>
      </c>
      <c r="BG420" s="163">
        <f t="shared" si="90"/>
        <v>0</v>
      </c>
      <c r="BH420" s="163">
        <f t="shared" si="91"/>
        <v>0</v>
      </c>
      <c r="BI420" s="163">
        <f t="shared" si="92"/>
        <v>0</v>
      </c>
      <c r="BJ420" s="15" t="s">
        <v>85</v>
      </c>
      <c r="BK420" s="163">
        <f t="shared" si="93"/>
        <v>0</v>
      </c>
      <c r="BL420" s="15" t="s">
        <v>274</v>
      </c>
      <c r="BM420" s="162" t="s">
        <v>5231</v>
      </c>
    </row>
    <row r="421" spans="1:65" s="2" customFormat="1" ht="24.2" customHeight="1">
      <c r="A421" s="30"/>
      <c r="B421" s="154"/>
      <c r="C421" s="201" t="s">
        <v>1860</v>
      </c>
      <c r="D421" s="201" t="s">
        <v>751</v>
      </c>
      <c r="E421" s="202" t="s">
        <v>5232</v>
      </c>
      <c r="F421" s="203" t="s">
        <v>5233</v>
      </c>
      <c r="G421" s="204" t="s">
        <v>404</v>
      </c>
      <c r="H421" s="205">
        <v>14</v>
      </c>
      <c r="I421" s="177"/>
      <c r="J421" s="290">
        <f t="shared" si="84"/>
        <v>0</v>
      </c>
      <c r="K421" s="178"/>
      <c r="L421" s="179"/>
      <c r="M421" s="180" t="s">
        <v>1</v>
      </c>
      <c r="N421" s="181" t="s">
        <v>38</v>
      </c>
      <c r="O421" s="59"/>
      <c r="P421" s="160">
        <f t="shared" si="85"/>
        <v>0</v>
      </c>
      <c r="Q421" s="160">
        <v>0</v>
      </c>
      <c r="R421" s="160">
        <f t="shared" si="86"/>
        <v>0</v>
      </c>
      <c r="S421" s="160">
        <v>0</v>
      </c>
      <c r="T421" s="161">
        <f t="shared" si="87"/>
        <v>0</v>
      </c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R421" s="162" t="s">
        <v>337</v>
      </c>
      <c r="AT421" s="162" t="s">
        <v>751</v>
      </c>
      <c r="AU421" s="162" t="s">
        <v>219</v>
      </c>
      <c r="AY421" s="15" t="s">
        <v>208</v>
      </c>
      <c r="BE421" s="163">
        <f t="shared" si="88"/>
        <v>0</v>
      </c>
      <c r="BF421" s="163">
        <f t="shared" si="89"/>
        <v>0</v>
      </c>
      <c r="BG421" s="163">
        <f t="shared" si="90"/>
        <v>0</v>
      </c>
      <c r="BH421" s="163">
        <f t="shared" si="91"/>
        <v>0</v>
      </c>
      <c r="BI421" s="163">
        <f t="shared" si="92"/>
        <v>0</v>
      </c>
      <c r="BJ421" s="15" t="s">
        <v>85</v>
      </c>
      <c r="BK421" s="163">
        <f t="shared" si="93"/>
        <v>0</v>
      </c>
      <c r="BL421" s="15" t="s">
        <v>274</v>
      </c>
      <c r="BM421" s="162" t="s">
        <v>5234</v>
      </c>
    </row>
    <row r="422" spans="1:65" s="2" customFormat="1" ht="21.75" customHeight="1">
      <c r="A422" s="30"/>
      <c r="B422" s="154"/>
      <c r="C422" s="201" t="s">
        <v>1864</v>
      </c>
      <c r="D422" s="201" t="s">
        <v>751</v>
      </c>
      <c r="E422" s="202" t="s">
        <v>4799</v>
      </c>
      <c r="F422" s="203" t="s">
        <v>4642</v>
      </c>
      <c r="G422" s="204" t="s">
        <v>404</v>
      </c>
      <c r="H422" s="205">
        <v>14</v>
      </c>
      <c r="I422" s="177"/>
      <c r="J422" s="290">
        <f t="shared" si="84"/>
        <v>0</v>
      </c>
      <c r="K422" s="178"/>
      <c r="L422" s="179"/>
      <c r="M422" s="180" t="s">
        <v>1</v>
      </c>
      <c r="N422" s="181" t="s">
        <v>38</v>
      </c>
      <c r="O422" s="59"/>
      <c r="P422" s="160">
        <f t="shared" si="85"/>
        <v>0</v>
      </c>
      <c r="Q422" s="160">
        <v>0</v>
      </c>
      <c r="R422" s="160">
        <f t="shared" si="86"/>
        <v>0</v>
      </c>
      <c r="S422" s="160">
        <v>0</v>
      </c>
      <c r="T422" s="161">
        <f t="shared" si="87"/>
        <v>0</v>
      </c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R422" s="162" t="s">
        <v>337</v>
      </c>
      <c r="AT422" s="162" t="s">
        <v>751</v>
      </c>
      <c r="AU422" s="162" t="s">
        <v>219</v>
      </c>
      <c r="AY422" s="15" t="s">
        <v>208</v>
      </c>
      <c r="BE422" s="163">
        <f t="shared" si="88"/>
        <v>0</v>
      </c>
      <c r="BF422" s="163">
        <f t="shared" si="89"/>
        <v>0</v>
      </c>
      <c r="BG422" s="163">
        <f t="shared" si="90"/>
        <v>0</v>
      </c>
      <c r="BH422" s="163">
        <f t="shared" si="91"/>
        <v>0</v>
      </c>
      <c r="BI422" s="163">
        <f t="shared" si="92"/>
        <v>0</v>
      </c>
      <c r="BJ422" s="15" t="s">
        <v>85</v>
      </c>
      <c r="BK422" s="163">
        <f t="shared" si="93"/>
        <v>0</v>
      </c>
      <c r="BL422" s="15" t="s">
        <v>274</v>
      </c>
      <c r="BM422" s="162" t="s">
        <v>5235</v>
      </c>
    </row>
    <row r="423" spans="1:65" s="2" customFormat="1" ht="21.75" customHeight="1">
      <c r="A423" s="30"/>
      <c r="B423" s="154"/>
      <c r="C423" s="201" t="s">
        <v>1868</v>
      </c>
      <c r="D423" s="201" t="s">
        <v>751</v>
      </c>
      <c r="E423" s="202" t="s">
        <v>5236</v>
      </c>
      <c r="F423" s="203" t="s">
        <v>5237</v>
      </c>
      <c r="G423" s="204" t="s">
        <v>4654</v>
      </c>
      <c r="H423" s="205">
        <v>41</v>
      </c>
      <c r="I423" s="177"/>
      <c r="J423" s="290">
        <f t="shared" si="84"/>
        <v>0</v>
      </c>
      <c r="K423" s="178"/>
      <c r="L423" s="179"/>
      <c r="M423" s="180" t="s">
        <v>1</v>
      </c>
      <c r="N423" s="181" t="s">
        <v>38</v>
      </c>
      <c r="O423" s="59"/>
      <c r="P423" s="160">
        <f t="shared" si="85"/>
        <v>0</v>
      </c>
      <c r="Q423" s="160">
        <v>0</v>
      </c>
      <c r="R423" s="160">
        <f t="shared" si="86"/>
        <v>0</v>
      </c>
      <c r="S423" s="160">
        <v>0</v>
      </c>
      <c r="T423" s="161">
        <f t="shared" si="87"/>
        <v>0</v>
      </c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R423" s="162" t="s">
        <v>337</v>
      </c>
      <c r="AT423" s="162" t="s">
        <v>751</v>
      </c>
      <c r="AU423" s="162" t="s">
        <v>219</v>
      </c>
      <c r="AY423" s="15" t="s">
        <v>208</v>
      </c>
      <c r="BE423" s="163">
        <f t="shared" si="88"/>
        <v>0</v>
      </c>
      <c r="BF423" s="163">
        <f t="shared" si="89"/>
        <v>0</v>
      </c>
      <c r="BG423" s="163">
        <f t="shared" si="90"/>
        <v>0</v>
      </c>
      <c r="BH423" s="163">
        <f t="shared" si="91"/>
        <v>0</v>
      </c>
      <c r="BI423" s="163">
        <f t="shared" si="92"/>
        <v>0</v>
      </c>
      <c r="BJ423" s="15" t="s">
        <v>85</v>
      </c>
      <c r="BK423" s="163">
        <f t="shared" si="93"/>
        <v>0</v>
      </c>
      <c r="BL423" s="15" t="s">
        <v>274</v>
      </c>
      <c r="BM423" s="162" t="s">
        <v>5238</v>
      </c>
    </row>
    <row r="424" spans="1:65" s="2" customFormat="1" ht="21.75" customHeight="1">
      <c r="A424" s="30"/>
      <c r="B424" s="154"/>
      <c r="C424" s="201" t="s">
        <v>1872</v>
      </c>
      <c r="D424" s="201" t="s">
        <v>751</v>
      </c>
      <c r="E424" s="202" t="s">
        <v>5239</v>
      </c>
      <c r="F424" s="203" t="s">
        <v>5240</v>
      </c>
      <c r="G424" s="204" t="s">
        <v>4654</v>
      </c>
      <c r="H424" s="205">
        <v>5</v>
      </c>
      <c r="I424" s="177"/>
      <c r="J424" s="290">
        <f t="shared" si="84"/>
        <v>0</v>
      </c>
      <c r="K424" s="178"/>
      <c r="L424" s="179"/>
      <c r="M424" s="180" t="s">
        <v>1</v>
      </c>
      <c r="N424" s="181" t="s">
        <v>38</v>
      </c>
      <c r="O424" s="59"/>
      <c r="P424" s="160">
        <f t="shared" si="85"/>
        <v>0</v>
      </c>
      <c r="Q424" s="160">
        <v>0</v>
      </c>
      <c r="R424" s="160">
        <f t="shared" si="86"/>
        <v>0</v>
      </c>
      <c r="S424" s="160">
        <v>0</v>
      </c>
      <c r="T424" s="161">
        <f t="shared" si="87"/>
        <v>0</v>
      </c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R424" s="162" t="s">
        <v>337</v>
      </c>
      <c r="AT424" s="162" t="s">
        <v>751</v>
      </c>
      <c r="AU424" s="162" t="s">
        <v>219</v>
      </c>
      <c r="AY424" s="15" t="s">
        <v>208</v>
      </c>
      <c r="BE424" s="163">
        <f t="shared" si="88"/>
        <v>0</v>
      </c>
      <c r="BF424" s="163">
        <f t="shared" si="89"/>
        <v>0</v>
      </c>
      <c r="BG424" s="163">
        <f t="shared" si="90"/>
        <v>0</v>
      </c>
      <c r="BH424" s="163">
        <f t="shared" si="91"/>
        <v>0</v>
      </c>
      <c r="BI424" s="163">
        <f t="shared" si="92"/>
        <v>0</v>
      </c>
      <c r="BJ424" s="15" t="s">
        <v>85</v>
      </c>
      <c r="BK424" s="163">
        <f t="shared" si="93"/>
        <v>0</v>
      </c>
      <c r="BL424" s="15" t="s">
        <v>274</v>
      </c>
      <c r="BM424" s="162" t="s">
        <v>5241</v>
      </c>
    </row>
    <row r="425" spans="1:65" s="2" customFormat="1" ht="24.2" customHeight="1">
      <c r="A425" s="30"/>
      <c r="B425" s="154"/>
      <c r="C425" s="201" t="s">
        <v>1876</v>
      </c>
      <c r="D425" s="201" t="s">
        <v>751</v>
      </c>
      <c r="E425" s="202" t="s">
        <v>5242</v>
      </c>
      <c r="F425" s="203" t="s">
        <v>5243</v>
      </c>
      <c r="G425" s="204" t="s">
        <v>4654</v>
      </c>
      <c r="H425" s="205">
        <v>2</v>
      </c>
      <c r="I425" s="177"/>
      <c r="J425" s="290">
        <f t="shared" si="84"/>
        <v>0</v>
      </c>
      <c r="K425" s="178"/>
      <c r="L425" s="179"/>
      <c r="M425" s="180" t="s">
        <v>1</v>
      </c>
      <c r="N425" s="181" t="s">
        <v>38</v>
      </c>
      <c r="O425" s="59"/>
      <c r="P425" s="160">
        <f t="shared" si="85"/>
        <v>0</v>
      </c>
      <c r="Q425" s="160">
        <v>0</v>
      </c>
      <c r="R425" s="160">
        <f t="shared" si="86"/>
        <v>0</v>
      </c>
      <c r="S425" s="160">
        <v>0</v>
      </c>
      <c r="T425" s="161">
        <f t="shared" si="87"/>
        <v>0</v>
      </c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R425" s="162" t="s">
        <v>337</v>
      </c>
      <c r="AT425" s="162" t="s">
        <v>751</v>
      </c>
      <c r="AU425" s="162" t="s">
        <v>219</v>
      </c>
      <c r="AY425" s="15" t="s">
        <v>208</v>
      </c>
      <c r="BE425" s="163">
        <f t="shared" si="88"/>
        <v>0</v>
      </c>
      <c r="BF425" s="163">
        <f t="shared" si="89"/>
        <v>0</v>
      </c>
      <c r="BG425" s="163">
        <f t="shared" si="90"/>
        <v>0</v>
      </c>
      <c r="BH425" s="163">
        <f t="shared" si="91"/>
        <v>0</v>
      </c>
      <c r="BI425" s="163">
        <f t="shared" si="92"/>
        <v>0</v>
      </c>
      <c r="BJ425" s="15" t="s">
        <v>85</v>
      </c>
      <c r="BK425" s="163">
        <f t="shared" si="93"/>
        <v>0</v>
      </c>
      <c r="BL425" s="15" t="s">
        <v>274</v>
      </c>
      <c r="BM425" s="162" t="s">
        <v>5244</v>
      </c>
    </row>
    <row r="426" spans="1:65" s="2" customFormat="1" ht="24.2" customHeight="1">
      <c r="A426" s="30"/>
      <c r="B426" s="154"/>
      <c r="C426" s="201" t="s">
        <v>1880</v>
      </c>
      <c r="D426" s="201" t="s">
        <v>751</v>
      </c>
      <c r="E426" s="202" t="s">
        <v>5245</v>
      </c>
      <c r="F426" s="203" t="s">
        <v>5246</v>
      </c>
      <c r="G426" s="204" t="s">
        <v>4654</v>
      </c>
      <c r="H426" s="205">
        <v>5</v>
      </c>
      <c r="I426" s="177"/>
      <c r="J426" s="290">
        <f t="shared" si="84"/>
        <v>0</v>
      </c>
      <c r="K426" s="178"/>
      <c r="L426" s="179"/>
      <c r="M426" s="180" t="s">
        <v>1</v>
      </c>
      <c r="N426" s="181" t="s">
        <v>38</v>
      </c>
      <c r="O426" s="59"/>
      <c r="P426" s="160">
        <f t="shared" si="85"/>
        <v>0</v>
      </c>
      <c r="Q426" s="160">
        <v>0</v>
      </c>
      <c r="R426" s="160">
        <f t="shared" si="86"/>
        <v>0</v>
      </c>
      <c r="S426" s="160">
        <v>0</v>
      </c>
      <c r="T426" s="161">
        <f t="shared" si="87"/>
        <v>0</v>
      </c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R426" s="162" t="s">
        <v>337</v>
      </c>
      <c r="AT426" s="162" t="s">
        <v>751</v>
      </c>
      <c r="AU426" s="162" t="s">
        <v>219</v>
      </c>
      <c r="AY426" s="15" t="s">
        <v>208</v>
      </c>
      <c r="BE426" s="163">
        <f t="shared" si="88"/>
        <v>0</v>
      </c>
      <c r="BF426" s="163">
        <f t="shared" si="89"/>
        <v>0</v>
      </c>
      <c r="BG426" s="163">
        <f t="shared" si="90"/>
        <v>0</v>
      </c>
      <c r="BH426" s="163">
        <f t="shared" si="91"/>
        <v>0</v>
      </c>
      <c r="BI426" s="163">
        <f t="shared" si="92"/>
        <v>0</v>
      </c>
      <c r="BJ426" s="15" t="s">
        <v>85</v>
      </c>
      <c r="BK426" s="163">
        <f t="shared" si="93"/>
        <v>0</v>
      </c>
      <c r="BL426" s="15" t="s">
        <v>274</v>
      </c>
      <c r="BM426" s="162" t="s">
        <v>5247</v>
      </c>
    </row>
    <row r="427" spans="1:65" s="2" customFormat="1" ht="21.75" customHeight="1">
      <c r="A427" s="30"/>
      <c r="B427" s="154"/>
      <c r="C427" s="201" t="s">
        <v>1884</v>
      </c>
      <c r="D427" s="201" t="s">
        <v>751</v>
      </c>
      <c r="E427" s="202" t="s">
        <v>5248</v>
      </c>
      <c r="F427" s="203" t="s">
        <v>5249</v>
      </c>
      <c r="G427" s="204" t="s">
        <v>404</v>
      </c>
      <c r="H427" s="205">
        <v>2</v>
      </c>
      <c r="I427" s="177"/>
      <c r="J427" s="290">
        <f t="shared" si="84"/>
        <v>0</v>
      </c>
      <c r="K427" s="178"/>
      <c r="L427" s="179"/>
      <c r="M427" s="180" t="s">
        <v>1</v>
      </c>
      <c r="N427" s="181" t="s">
        <v>38</v>
      </c>
      <c r="O427" s="59"/>
      <c r="P427" s="160">
        <f t="shared" si="85"/>
        <v>0</v>
      </c>
      <c r="Q427" s="160">
        <v>0</v>
      </c>
      <c r="R427" s="160">
        <f t="shared" si="86"/>
        <v>0</v>
      </c>
      <c r="S427" s="160">
        <v>0</v>
      </c>
      <c r="T427" s="161">
        <f t="shared" si="87"/>
        <v>0</v>
      </c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R427" s="162" t="s">
        <v>337</v>
      </c>
      <c r="AT427" s="162" t="s">
        <v>751</v>
      </c>
      <c r="AU427" s="162" t="s">
        <v>219</v>
      </c>
      <c r="AY427" s="15" t="s">
        <v>208</v>
      </c>
      <c r="BE427" s="163">
        <f t="shared" si="88"/>
        <v>0</v>
      </c>
      <c r="BF427" s="163">
        <f t="shared" si="89"/>
        <v>0</v>
      </c>
      <c r="BG427" s="163">
        <f t="shared" si="90"/>
        <v>0</v>
      </c>
      <c r="BH427" s="163">
        <f t="shared" si="91"/>
        <v>0</v>
      </c>
      <c r="BI427" s="163">
        <f t="shared" si="92"/>
        <v>0</v>
      </c>
      <c r="BJ427" s="15" t="s">
        <v>85</v>
      </c>
      <c r="BK427" s="163">
        <f t="shared" si="93"/>
        <v>0</v>
      </c>
      <c r="BL427" s="15" t="s">
        <v>274</v>
      </c>
      <c r="BM427" s="162" t="s">
        <v>5250</v>
      </c>
    </row>
    <row r="428" spans="1:65" s="2" customFormat="1" ht="49.15" customHeight="1">
      <c r="A428" s="30"/>
      <c r="B428" s="154"/>
      <c r="C428" s="201" t="s">
        <v>1888</v>
      </c>
      <c r="D428" s="201" t="s">
        <v>751</v>
      </c>
      <c r="E428" s="202" t="s">
        <v>4900</v>
      </c>
      <c r="F428" s="203" t="s">
        <v>4721</v>
      </c>
      <c r="G428" s="204" t="s">
        <v>4718</v>
      </c>
      <c r="H428" s="205">
        <v>43</v>
      </c>
      <c r="I428" s="177"/>
      <c r="J428" s="290">
        <f t="shared" si="84"/>
        <v>0</v>
      </c>
      <c r="K428" s="178"/>
      <c r="L428" s="179"/>
      <c r="M428" s="180" t="s">
        <v>1</v>
      </c>
      <c r="N428" s="181" t="s">
        <v>38</v>
      </c>
      <c r="O428" s="59"/>
      <c r="P428" s="160">
        <f t="shared" si="85"/>
        <v>0</v>
      </c>
      <c r="Q428" s="160">
        <v>0</v>
      </c>
      <c r="R428" s="160">
        <f t="shared" si="86"/>
        <v>0</v>
      </c>
      <c r="S428" s="160">
        <v>0</v>
      </c>
      <c r="T428" s="161">
        <f t="shared" si="87"/>
        <v>0</v>
      </c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R428" s="162" t="s">
        <v>337</v>
      </c>
      <c r="AT428" s="162" t="s">
        <v>751</v>
      </c>
      <c r="AU428" s="162" t="s">
        <v>219</v>
      </c>
      <c r="AY428" s="15" t="s">
        <v>208</v>
      </c>
      <c r="BE428" s="163">
        <f t="shared" si="88"/>
        <v>0</v>
      </c>
      <c r="BF428" s="163">
        <f t="shared" si="89"/>
        <v>0</v>
      </c>
      <c r="BG428" s="163">
        <f t="shared" si="90"/>
        <v>0</v>
      </c>
      <c r="BH428" s="163">
        <f t="shared" si="91"/>
        <v>0</v>
      </c>
      <c r="BI428" s="163">
        <f t="shared" si="92"/>
        <v>0</v>
      </c>
      <c r="BJ428" s="15" t="s">
        <v>85</v>
      </c>
      <c r="BK428" s="163">
        <f t="shared" si="93"/>
        <v>0</v>
      </c>
      <c r="BL428" s="15" t="s">
        <v>274</v>
      </c>
      <c r="BM428" s="162" t="s">
        <v>5251</v>
      </c>
    </row>
    <row r="429" spans="1:65" s="2" customFormat="1" ht="24.2" customHeight="1">
      <c r="A429" s="30"/>
      <c r="B429" s="154"/>
      <c r="C429" s="195" t="s">
        <v>1892</v>
      </c>
      <c r="D429" s="195" t="s">
        <v>210</v>
      </c>
      <c r="E429" s="196" t="s">
        <v>5252</v>
      </c>
      <c r="F429" s="200" t="s">
        <v>5253</v>
      </c>
      <c r="G429" s="198" t="s">
        <v>4725</v>
      </c>
      <c r="H429" s="199">
        <v>1</v>
      </c>
      <c r="I429" s="155"/>
      <c r="J429" s="287">
        <f t="shared" si="84"/>
        <v>0</v>
      </c>
      <c r="K429" s="157"/>
      <c r="L429" s="31"/>
      <c r="M429" s="158" t="s">
        <v>1</v>
      </c>
      <c r="N429" s="159" t="s">
        <v>38</v>
      </c>
      <c r="O429" s="59"/>
      <c r="P429" s="160">
        <f t="shared" si="85"/>
        <v>0</v>
      </c>
      <c r="Q429" s="160">
        <v>0</v>
      </c>
      <c r="R429" s="160">
        <f t="shared" si="86"/>
        <v>0</v>
      </c>
      <c r="S429" s="160">
        <v>0</v>
      </c>
      <c r="T429" s="161">
        <f t="shared" si="87"/>
        <v>0</v>
      </c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R429" s="162" t="s">
        <v>274</v>
      </c>
      <c r="AT429" s="162" t="s">
        <v>210</v>
      </c>
      <c r="AU429" s="162" t="s">
        <v>219</v>
      </c>
      <c r="AY429" s="15" t="s">
        <v>208</v>
      </c>
      <c r="BE429" s="163">
        <f t="shared" si="88"/>
        <v>0</v>
      </c>
      <c r="BF429" s="163">
        <f t="shared" si="89"/>
        <v>0</v>
      </c>
      <c r="BG429" s="163">
        <f t="shared" si="90"/>
        <v>0</v>
      </c>
      <c r="BH429" s="163">
        <f t="shared" si="91"/>
        <v>0</v>
      </c>
      <c r="BI429" s="163">
        <f t="shared" si="92"/>
        <v>0</v>
      </c>
      <c r="BJ429" s="15" t="s">
        <v>85</v>
      </c>
      <c r="BK429" s="163">
        <f t="shared" si="93"/>
        <v>0</v>
      </c>
      <c r="BL429" s="15" t="s">
        <v>274</v>
      </c>
      <c r="BM429" s="162" t="s">
        <v>5254</v>
      </c>
    </row>
    <row r="430" spans="1:65" s="12" customFormat="1" ht="20.85" customHeight="1">
      <c r="B430" s="142"/>
      <c r="C430" s="206"/>
      <c r="D430" s="207" t="s">
        <v>71</v>
      </c>
      <c r="E430" s="208" t="s">
        <v>5255</v>
      </c>
      <c r="F430" s="208" t="s">
        <v>5256</v>
      </c>
      <c r="G430" s="206"/>
      <c r="H430" s="206"/>
      <c r="I430" s="145"/>
      <c r="J430" s="286">
        <f>BK430</f>
        <v>0</v>
      </c>
      <c r="L430" s="142"/>
      <c r="M430" s="146"/>
      <c r="N430" s="147"/>
      <c r="O430" s="147"/>
      <c r="P430" s="148">
        <f>SUM(P431:P457)</f>
        <v>0</v>
      </c>
      <c r="Q430" s="147"/>
      <c r="R430" s="148">
        <f>SUM(R431:R457)</f>
        <v>0</v>
      </c>
      <c r="S430" s="147"/>
      <c r="T430" s="149">
        <f>SUM(T431:T457)</f>
        <v>0</v>
      </c>
      <c r="AR430" s="143" t="s">
        <v>85</v>
      </c>
      <c r="AT430" s="150" t="s">
        <v>71</v>
      </c>
      <c r="AU430" s="150" t="s">
        <v>85</v>
      </c>
      <c r="AY430" s="143" t="s">
        <v>208</v>
      </c>
      <c r="BK430" s="151">
        <f>SUM(BK431:BK457)</f>
        <v>0</v>
      </c>
    </row>
    <row r="431" spans="1:65" s="2" customFormat="1" ht="24.2" customHeight="1">
      <c r="A431" s="30"/>
      <c r="B431" s="154"/>
      <c r="C431" s="201" t="s">
        <v>1894</v>
      </c>
      <c r="D431" s="201" t="s">
        <v>751</v>
      </c>
      <c r="E431" s="202" t="s">
        <v>5257</v>
      </c>
      <c r="F431" s="203" t="s">
        <v>5258</v>
      </c>
      <c r="G431" s="204" t="s">
        <v>404</v>
      </c>
      <c r="H431" s="205">
        <v>28</v>
      </c>
      <c r="I431" s="177"/>
      <c r="J431" s="290">
        <f t="shared" ref="J431:J457" si="94">ROUND(I431*H431,2)</f>
        <v>0</v>
      </c>
      <c r="K431" s="178"/>
      <c r="L431" s="179"/>
      <c r="M431" s="180" t="s">
        <v>1</v>
      </c>
      <c r="N431" s="181" t="s">
        <v>38</v>
      </c>
      <c r="O431" s="59"/>
      <c r="P431" s="160">
        <f t="shared" ref="P431:P457" si="95">O431*H431</f>
        <v>0</v>
      </c>
      <c r="Q431" s="160">
        <v>0</v>
      </c>
      <c r="R431" s="160">
        <f t="shared" ref="R431:R457" si="96">Q431*H431</f>
        <v>0</v>
      </c>
      <c r="S431" s="160">
        <v>0</v>
      </c>
      <c r="T431" s="161">
        <f t="shared" ref="T431:T457" si="97">S431*H431</f>
        <v>0</v>
      </c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R431" s="162" t="s">
        <v>337</v>
      </c>
      <c r="AT431" s="162" t="s">
        <v>751</v>
      </c>
      <c r="AU431" s="162" t="s">
        <v>219</v>
      </c>
      <c r="AY431" s="15" t="s">
        <v>208</v>
      </c>
      <c r="BE431" s="163">
        <f t="shared" ref="BE431:BE457" si="98">IF(N431="základná",J431,0)</f>
        <v>0</v>
      </c>
      <c r="BF431" s="163">
        <f t="shared" ref="BF431:BF457" si="99">IF(N431="znížená",J431,0)</f>
        <v>0</v>
      </c>
      <c r="BG431" s="163">
        <f t="shared" ref="BG431:BG457" si="100">IF(N431="zákl. prenesená",J431,0)</f>
        <v>0</v>
      </c>
      <c r="BH431" s="163">
        <f t="shared" ref="BH431:BH457" si="101">IF(N431="zníž. prenesená",J431,0)</f>
        <v>0</v>
      </c>
      <c r="BI431" s="163">
        <f t="shared" ref="BI431:BI457" si="102">IF(N431="nulová",J431,0)</f>
        <v>0</v>
      </c>
      <c r="BJ431" s="15" t="s">
        <v>85</v>
      </c>
      <c r="BK431" s="163">
        <f t="shared" ref="BK431:BK457" si="103">ROUND(I431*H431,2)</f>
        <v>0</v>
      </c>
      <c r="BL431" s="15" t="s">
        <v>274</v>
      </c>
      <c r="BM431" s="162" t="s">
        <v>5259</v>
      </c>
    </row>
    <row r="432" spans="1:65" s="2" customFormat="1" ht="24.2" customHeight="1">
      <c r="A432" s="30"/>
      <c r="B432" s="154"/>
      <c r="C432" s="201" t="s">
        <v>1898</v>
      </c>
      <c r="D432" s="201" t="s">
        <v>751</v>
      </c>
      <c r="E432" s="202" t="s">
        <v>5260</v>
      </c>
      <c r="F432" s="203" t="s">
        <v>5261</v>
      </c>
      <c r="G432" s="204" t="s">
        <v>404</v>
      </c>
      <c r="H432" s="205">
        <v>40</v>
      </c>
      <c r="I432" s="177"/>
      <c r="J432" s="290">
        <f t="shared" si="94"/>
        <v>0</v>
      </c>
      <c r="K432" s="178"/>
      <c r="L432" s="179"/>
      <c r="M432" s="180" t="s">
        <v>1</v>
      </c>
      <c r="N432" s="181" t="s">
        <v>38</v>
      </c>
      <c r="O432" s="59"/>
      <c r="P432" s="160">
        <f t="shared" si="95"/>
        <v>0</v>
      </c>
      <c r="Q432" s="160">
        <v>0</v>
      </c>
      <c r="R432" s="160">
        <f t="shared" si="96"/>
        <v>0</v>
      </c>
      <c r="S432" s="160">
        <v>0</v>
      </c>
      <c r="T432" s="161">
        <f t="shared" si="97"/>
        <v>0</v>
      </c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R432" s="162" t="s">
        <v>337</v>
      </c>
      <c r="AT432" s="162" t="s">
        <v>751</v>
      </c>
      <c r="AU432" s="162" t="s">
        <v>219</v>
      </c>
      <c r="AY432" s="15" t="s">
        <v>208</v>
      </c>
      <c r="BE432" s="163">
        <f t="shared" si="98"/>
        <v>0</v>
      </c>
      <c r="BF432" s="163">
        <f t="shared" si="99"/>
        <v>0</v>
      </c>
      <c r="BG432" s="163">
        <f t="shared" si="100"/>
        <v>0</v>
      </c>
      <c r="BH432" s="163">
        <f t="shared" si="101"/>
        <v>0</v>
      </c>
      <c r="BI432" s="163">
        <f t="shared" si="102"/>
        <v>0</v>
      </c>
      <c r="BJ432" s="15" t="s">
        <v>85</v>
      </c>
      <c r="BK432" s="163">
        <f t="shared" si="103"/>
        <v>0</v>
      </c>
      <c r="BL432" s="15" t="s">
        <v>274</v>
      </c>
      <c r="BM432" s="162" t="s">
        <v>5262</v>
      </c>
    </row>
    <row r="433" spans="1:65" s="2" customFormat="1" ht="24.2" customHeight="1">
      <c r="A433" s="30"/>
      <c r="B433" s="154"/>
      <c r="C433" s="201" t="s">
        <v>1902</v>
      </c>
      <c r="D433" s="201" t="s">
        <v>751</v>
      </c>
      <c r="E433" s="202" t="s">
        <v>5263</v>
      </c>
      <c r="F433" s="203" t="s">
        <v>5264</v>
      </c>
      <c r="G433" s="204" t="s">
        <v>404</v>
      </c>
      <c r="H433" s="205">
        <v>4</v>
      </c>
      <c r="I433" s="177"/>
      <c r="J433" s="290">
        <f t="shared" si="94"/>
        <v>0</v>
      </c>
      <c r="K433" s="178"/>
      <c r="L433" s="179"/>
      <c r="M433" s="180" t="s">
        <v>1</v>
      </c>
      <c r="N433" s="181" t="s">
        <v>38</v>
      </c>
      <c r="O433" s="59"/>
      <c r="P433" s="160">
        <f t="shared" si="95"/>
        <v>0</v>
      </c>
      <c r="Q433" s="160">
        <v>0</v>
      </c>
      <c r="R433" s="160">
        <f t="shared" si="96"/>
        <v>0</v>
      </c>
      <c r="S433" s="160">
        <v>0</v>
      </c>
      <c r="T433" s="161">
        <f t="shared" si="97"/>
        <v>0</v>
      </c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R433" s="162" t="s">
        <v>337</v>
      </c>
      <c r="AT433" s="162" t="s">
        <v>751</v>
      </c>
      <c r="AU433" s="162" t="s">
        <v>219</v>
      </c>
      <c r="AY433" s="15" t="s">
        <v>208</v>
      </c>
      <c r="BE433" s="163">
        <f t="shared" si="98"/>
        <v>0</v>
      </c>
      <c r="BF433" s="163">
        <f t="shared" si="99"/>
        <v>0</v>
      </c>
      <c r="BG433" s="163">
        <f t="shared" si="100"/>
        <v>0</v>
      </c>
      <c r="BH433" s="163">
        <f t="shared" si="101"/>
        <v>0</v>
      </c>
      <c r="BI433" s="163">
        <f t="shared" si="102"/>
        <v>0</v>
      </c>
      <c r="BJ433" s="15" t="s">
        <v>85</v>
      </c>
      <c r="BK433" s="163">
        <f t="shared" si="103"/>
        <v>0</v>
      </c>
      <c r="BL433" s="15" t="s">
        <v>274</v>
      </c>
      <c r="BM433" s="162" t="s">
        <v>5265</v>
      </c>
    </row>
    <row r="434" spans="1:65" s="2" customFormat="1" ht="16.5" customHeight="1">
      <c r="A434" s="30"/>
      <c r="B434" s="154"/>
      <c r="C434" s="201" t="s">
        <v>1906</v>
      </c>
      <c r="D434" s="201" t="s">
        <v>751</v>
      </c>
      <c r="E434" s="202" t="s">
        <v>5266</v>
      </c>
      <c r="F434" s="203" t="s">
        <v>5267</v>
      </c>
      <c r="G434" s="204" t="s">
        <v>404</v>
      </c>
      <c r="H434" s="205">
        <v>8</v>
      </c>
      <c r="I434" s="177"/>
      <c r="J434" s="290">
        <f t="shared" si="94"/>
        <v>0</v>
      </c>
      <c r="K434" s="178"/>
      <c r="L434" s="179"/>
      <c r="M434" s="180" t="s">
        <v>1</v>
      </c>
      <c r="N434" s="181" t="s">
        <v>38</v>
      </c>
      <c r="O434" s="59"/>
      <c r="P434" s="160">
        <f t="shared" si="95"/>
        <v>0</v>
      </c>
      <c r="Q434" s="160">
        <v>0</v>
      </c>
      <c r="R434" s="160">
        <f t="shared" si="96"/>
        <v>0</v>
      </c>
      <c r="S434" s="160">
        <v>0</v>
      </c>
      <c r="T434" s="161">
        <f t="shared" si="97"/>
        <v>0</v>
      </c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R434" s="162" t="s">
        <v>337</v>
      </c>
      <c r="AT434" s="162" t="s">
        <v>751</v>
      </c>
      <c r="AU434" s="162" t="s">
        <v>219</v>
      </c>
      <c r="AY434" s="15" t="s">
        <v>208</v>
      </c>
      <c r="BE434" s="163">
        <f t="shared" si="98"/>
        <v>0</v>
      </c>
      <c r="BF434" s="163">
        <f t="shared" si="99"/>
        <v>0</v>
      </c>
      <c r="BG434" s="163">
        <f t="shared" si="100"/>
        <v>0</v>
      </c>
      <c r="BH434" s="163">
        <f t="shared" si="101"/>
        <v>0</v>
      </c>
      <c r="BI434" s="163">
        <f t="shared" si="102"/>
        <v>0</v>
      </c>
      <c r="BJ434" s="15" t="s">
        <v>85</v>
      </c>
      <c r="BK434" s="163">
        <f t="shared" si="103"/>
        <v>0</v>
      </c>
      <c r="BL434" s="15" t="s">
        <v>274</v>
      </c>
      <c r="BM434" s="162" t="s">
        <v>5268</v>
      </c>
    </row>
    <row r="435" spans="1:65" s="2" customFormat="1" ht="16.5" customHeight="1">
      <c r="A435" s="30"/>
      <c r="B435" s="154"/>
      <c r="C435" s="201" t="s">
        <v>1910</v>
      </c>
      <c r="D435" s="201" t="s">
        <v>751</v>
      </c>
      <c r="E435" s="202" t="s">
        <v>5269</v>
      </c>
      <c r="F435" s="203" t="s">
        <v>5270</v>
      </c>
      <c r="G435" s="204" t="s">
        <v>404</v>
      </c>
      <c r="H435" s="205">
        <v>24</v>
      </c>
      <c r="I435" s="177"/>
      <c r="J435" s="290">
        <f t="shared" si="94"/>
        <v>0</v>
      </c>
      <c r="K435" s="178"/>
      <c r="L435" s="179"/>
      <c r="M435" s="180" t="s">
        <v>1</v>
      </c>
      <c r="N435" s="181" t="s">
        <v>38</v>
      </c>
      <c r="O435" s="59"/>
      <c r="P435" s="160">
        <f t="shared" si="95"/>
        <v>0</v>
      </c>
      <c r="Q435" s="160">
        <v>0</v>
      </c>
      <c r="R435" s="160">
        <f t="shared" si="96"/>
        <v>0</v>
      </c>
      <c r="S435" s="160">
        <v>0</v>
      </c>
      <c r="T435" s="161">
        <f t="shared" si="97"/>
        <v>0</v>
      </c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R435" s="162" t="s">
        <v>337</v>
      </c>
      <c r="AT435" s="162" t="s">
        <v>751</v>
      </c>
      <c r="AU435" s="162" t="s">
        <v>219</v>
      </c>
      <c r="AY435" s="15" t="s">
        <v>208</v>
      </c>
      <c r="BE435" s="163">
        <f t="shared" si="98"/>
        <v>0</v>
      </c>
      <c r="BF435" s="163">
        <f t="shared" si="99"/>
        <v>0</v>
      </c>
      <c r="BG435" s="163">
        <f t="shared" si="100"/>
        <v>0</v>
      </c>
      <c r="BH435" s="163">
        <f t="shared" si="101"/>
        <v>0</v>
      </c>
      <c r="BI435" s="163">
        <f t="shared" si="102"/>
        <v>0</v>
      </c>
      <c r="BJ435" s="15" t="s">
        <v>85</v>
      </c>
      <c r="BK435" s="163">
        <f t="shared" si="103"/>
        <v>0</v>
      </c>
      <c r="BL435" s="15" t="s">
        <v>274</v>
      </c>
      <c r="BM435" s="162" t="s">
        <v>5271</v>
      </c>
    </row>
    <row r="436" spans="1:65" s="2" customFormat="1" ht="16.5" customHeight="1">
      <c r="A436" s="30"/>
      <c r="B436" s="154"/>
      <c r="C436" s="201" t="s">
        <v>1916</v>
      </c>
      <c r="D436" s="201" t="s">
        <v>751</v>
      </c>
      <c r="E436" s="202" t="s">
        <v>5272</v>
      </c>
      <c r="F436" s="203" t="s">
        <v>5273</v>
      </c>
      <c r="G436" s="204" t="s">
        <v>404</v>
      </c>
      <c r="H436" s="205">
        <v>1</v>
      </c>
      <c r="I436" s="177"/>
      <c r="J436" s="290">
        <f t="shared" si="94"/>
        <v>0</v>
      </c>
      <c r="K436" s="178"/>
      <c r="L436" s="179"/>
      <c r="M436" s="180" t="s">
        <v>1</v>
      </c>
      <c r="N436" s="181" t="s">
        <v>38</v>
      </c>
      <c r="O436" s="59"/>
      <c r="P436" s="160">
        <f t="shared" si="95"/>
        <v>0</v>
      </c>
      <c r="Q436" s="160">
        <v>0</v>
      </c>
      <c r="R436" s="160">
        <f t="shared" si="96"/>
        <v>0</v>
      </c>
      <c r="S436" s="160">
        <v>0</v>
      </c>
      <c r="T436" s="161">
        <f t="shared" si="97"/>
        <v>0</v>
      </c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R436" s="162" t="s">
        <v>337</v>
      </c>
      <c r="AT436" s="162" t="s">
        <v>751</v>
      </c>
      <c r="AU436" s="162" t="s">
        <v>219</v>
      </c>
      <c r="AY436" s="15" t="s">
        <v>208</v>
      </c>
      <c r="BE436" s="163">
        <f t="shared" si="98"/>
        <v>0</v>
      </c>
      <c r="BF436" s="163">
        <f t="shared" si="99"/>
        <v>0</v>
      </c>
      <c r="BG436" s="163">
        <f t="shared" si="100"/>
        <v>0</v>
      </c>
      <c r="BH436" s="163">
        <f t="shared" si="101"/>
        <v>0</v>
      </c>
      <c r="BI436" s="163">
        <f t="shared" si="102"/>
        <v>0</v>
      </c>
      <c r="BJ436" s="15" t="s">
        <v>85</v>
      </c>
      <c r="BK436" s="163">
        <f t="shared" si="103"/>
        <v>0</v>
      </c>
      <c r="BL436" s="15" t="s">
        <v>274</v>
      </c>
      <c r="BM436" s="162" t="s">
        <v>5274</v>
      </c>
    </row>
    <row r="437" spans="1:65" s="2" customFormat="1" ht="16.5" customHeight="1">
      <c r="A437" s="30"/>
      <c r="B437" s="154"/>
      <c r="C437" s="201" t="s">
        <v>1920</v>
      </c>
      <c r="D437" s="201" t="s">
        <v>751</v>
      </c>
      <c r="E437" s="202" t="s">
        <v>5275</v>
      </c>
      <c r="F437" s="203" t="s">
        <v>5276</v>
      </c>
      <c r="G437" s="204" t="s">
        <v>404</v>
      </c>
      <c r="H437" s="205">
        <v>8</v>
      </c>
      <c r="I437" s="177"/>
      <c r="J437" s="290">
        <f t="shared" si="94"/>
        <v>0</v>
      </c>
      <c r="K437" s="178"/>
      <c r="L437" s="179"/>
      <c r="M437" s="180" t="s">
        <v>1</v>
      </c>
      <c r="N437" s="181" t="s">
        <v>38</v>
      </c>
      <c r="O437" s="59"/>
      <c r="P437" s="160">
        <f t="shared" si="95"/>
        <v>0</v>
      </c>
      <c r="Q437" s="160">
        <v>0</v>
      </c>
      <c r="R437" s="160">
        <f t="shared" si="96"/>
        <v>0</v>
      </c>
      <c r="S437" s="160">
        <v>0</v>
      </c>
      <c r="T437" s="161">
        <f t="shared" si="97"/>
        <v>0</v>
      </c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R437" s="162" t="s">
        <v>337</v>
      </c>
      <c r="AT437" s="162" t="s">
        <v>751</v>
      </c>
      <c r="AU437" s="162" t="s">
        <v>219</v>
      </c>
      <c r="AY437" s="15" t="s">
        <v>208</v>
      </c>
      <c r="BE437" s="163">
        <f t="shared" si="98"/>
        <v>0</v>
      </c>
      <c r="BF437" s="163">
        <f t="shared" si="99"/>
        <v>0</v>
      </c>
      <c r="BG437" s="163">
        <f t="shared" si="100"/>
        <v>0</v>
      </c>
      <c r="BH437" s="163">
        <f t="shared" si="101"/>
        <v>0</v>
      </c>
      <c r="BI437" s="163">
        <f t="shared" si="102"/>
        <v>0</v>
      </c>
      <c r="BJ437" s="15" t="s">
        <v>85</v>
      </c>
      <c r="BK437" s="163">
        <f t="shared" si="103"/>
        <v>0</v>
      </c>
      <c r="BL437" s="15" t="s">
        <v>274</v>
      </c>
      <c r="BM437" s="162" t="s">
        <v>5277</v>
      </c>
    </row>
    <row r="438" spans="1:65" s="2" customFormat="1" ht="16.5" customHeight="1">
      <c r="A438" s="30"/>
      <c r="B438" s="154"/>
      <c r="C438" s="201" t="s">
        <v>1924</v>
      </c>
      <c r="D438" s="201" t="s">
        <v>751</v>
      </c>
      <c r="E438" s="202" t="s">
        <v>5278</v>
      </c>
      <c r="F438" s="203" t="s">
        <v>5279</v>
      </c>
      <c r="G438" s="204" t="s">
        <v>404</v>
      </c>
      <c r="H438" s="205">
        <v>4</v>
      </c>
      <c r="I438" s="177"/>
      <c r="J438" s="290">
        <f t="shared" si="94"/>
        <v>0</v>
      </c>
      <c r="K438" s="178"/>
      <c r="L438" s="179"/>
      <c r="M438" s="180" t="s">
        <v>1</v>
      </c>
      <c r="N438" s="181" t="s">
        <v>38</v>
      </c>
      <c r="O438" s="59"/>
      <c r="P438" s="160">
        <f t="shared" si="95"/>
        <v>0</v>
      </c>
      <c r="Q438" s="160">
        <v>0</v>
      </c>
      <c r="R438" s="160">
        <f t="shared" si="96"/>
        <v>0</v>
      </c>
      <c r="S438" s="160">
        <v>0</v>
      </c>
      <c r="T438" s="161">
        <f t="shared" si="97"/>
        <v>0</v>
      </c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R438" s="162" t="s">
        <v>337</v>
      </c>
      <c r="AT438" s="162" t="s">
        <v>751</v>
      </c>
      <c r="AU438" s="162" t="s">
        <v>219</v>
      </c>
      <c r="AY438" s="15" t="s">
        <v>208</v>
      </c>
      <c r="BE438" s="163">
        <f t="shared" si="98"/>
        <v>0</v>
      </c>
      <c r="BF438" s="163">
        <f t="shared" si="99"/>
        <v>0</v>
      </c>
      <c r="BG438" s="163">
        <f t="shared" si="100"/>
        <v>0</v>
      </c>
      <c r="BH438" s="163">
        <f t="shared" si="101"/>
        <v>0</v>
      </c>
      <c r="BI438" s="163">
        <f t="shared" si="102"/>
        <v>0</v>
      </c>
      <c r="BJ438" s="15" t="s">
        <v>85</v>
      </c>
      <c r="BK438" s="163">
        <f t="shared" si="103"/>
        <v>0</v>
      </c>
      <c r="BL438" s="15" t="s">
        <v>274</v>
      </c>
      <c r="BM438" s="162" t="s">
        <v>5280</v>
      </c>
    </row>
    <row r="439" spans="1:65" s="2" customFormat="1" ht="24.2" customHeight="1">
      <c r="A439" s="30"/>
      <c r="B439" s="154"/>
      <c r="C439" s="201" t="s">
        <v>1928</v>
      </c>
      <c r="D439" s="201" t="s">
        <v>751</v>
      </c>
      <c r="E439" s="202" t="s">
        <v>5281</v>
      </c>
      <c r="F439" s="203" t="s">
        <v>5282</v>
      </c>
      <c r="G439" s="204" t="s">
        <v>404</v>
      </c>
      <c r="H439" s="205">
        <v>4</v>
      </c>
      <c r="I439" s="177"/>
      <c r="J439" s="290">
        <f t="shared" si="94"/>
        <v>0</v>
      </c>
      <c r="K439" s="178"/>
      <c r="L439" s="179"/>
      <c r="M439" s="180" t="s">
        <v>1</v>
      </c>
      <c r="N439" s="181" t="s">
        <v>38</v>
      </c>
      <c r="O439" s="59"/>
      <c r="P439" s="160">
        <f t="shared" si="95"/>
        <v>0</v>
      </c>
      <c r="Q439" s="160">
        <v>0</v>
      </c>
      <c r="R439" s="160">
        <f t="shared" si="96"/>
        <v>0</v>
      </c>
      <c r="S439" s="160">
        <v>0</v>
      </c>
      <c r="T439" s="161">
        <f t="shared" si="97"/>
        <v>0</v>
      </c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R439" s="162" t="s">
        <v>337</v>
      </c>
      <c r="AT439" s="162" t="s">
        <v>751</v>
      </c>
      <c r="AU439" s="162" t="s">
        <v>219</v>
      </c>
      <c r="AY439" s="15" t="s">
        <v>208</v>
      </c>
      <c r="BE439" s="163">
        <f t="shared" si="98"/>
        <v>0</v>
      </c>
      <c r="BF439" s="163">
        <f t="shared" si="99"/>
        <v>0</v>
      </c>
      <c r="BG439" s="163">
        <f t="shared" si="100"/>
        <v>0</v>
      </c>
      <c r="BH439" s="163">
        <f t="shared" si="101"/>
        <v>0</v>
      </c>
      <c r="BI439" s="163">
        <f t="shared" si="102"/>
        <v>0</v>
      </c>
      <c r="BJ439" s="15" t="s">
        <v>85</v>
      </c>
      <c r="BK439" s="163">
        <f t="shared" si="103"/>
        <v>0</v>
      </c>
      <c r="BL439" s="15" t="s">
        <v>274</v>
      </c>
      <c r="BM439" s="162" t="s">
        <v>5283</v>
      </c>
    </row>
    <row r="440" spans="1:65" s="2" customFormat="1" ht="24.2" customHeight="1">
      <c r="A440" s="30"/>
      <c r="B440" s="154"/>
      <c r="C440" s="201" t="s">
        <v>1932</v>
      </c>
      <c r="D440" s="201" t="s">
        <v>751</v>
      </c>
      <c r="E440" s="202" t="s">
        <v>5284</v>
      </c>
      <c r="F440" s="203" t="s">
        <v>5044</v>
      </c>
      <c r="G440" s="204" t="s">
        <v>404</v>
      </c>
      <c r="H440" s="205">
        <v>12</v>
      </c>
      <c r="I440" s="177"/>
      <c r="J440" s="290">
        <f t="shared" si="94"/>
        <v>0</v>
      </c>
      <c r="K440" s="178"/>
      <c r="L440" s="179"/>
      <c r="M440" s="180" t="s">
        <v>1</v>
      </c>
      <c r="N440" s="181" t="s">
        <v>38</v>
      </c>
      <c r="O440" s="59"/>
      <c r="P440" s="160">
        <f t="shared" si="95"/>
        <v>0</v>
      </c>
      <c r="Q440" s="160">
        <v>0</v>
      </c>
      <c r="R440" s="160">
        <f t="shared" si="96"/>
        <v>0</v>
      </c>
      <c r="S440" s="160">
        <v>0</v>
      </c>
      <c r="T440" s="161">
        <f t="shared" si="97"/>
        <v>0</v>
      </c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R440" s="162" t="s">
        <v>337</v>
      </c>
      <c r="AT440" s="162" t="s">
        <v>751</v>
      </c>
      <c r="AU440" s="162" t="s">
        <v>219</v>
      </c>
      <c r="AY440" s="15" t="s">
        <v>208</v>
      </c>
      <c r="BE440" s="163">
        <f t="shared" si="98"/>
        <v>0</v>
      </c>
      <c r="BF440" s="163">
        <f t="shared" si="99"/>
        <v>0</v>
      </c>
      <c r="BG440" s="163">
        <f t="shared" si="100"/>
        <v>0</v>
      </c>
      <c r="BH440" s="163">
        <f t="shared" si="101"/>
        <v>0</v>
      </c>
      <c r="BI440" s="163">
        <f t="shared" si="102"/>
        <v>0</v>
      </c>
      <c r="BJ440" s="15" t="s">
        <v>85</v>
      </c>
      <c r="BK440" s="163">
        <f t="shared" si="103"/>
        <v>0</v>
      </c>
      <c r="BL440" s="15" t="s">
        <v>274</v>
      </c>
      <c r="BM440" s="162" t="s">
        <v>5285</v>
      </c>
    </row>
    <row r="441" spans="1:65" s="2" customFormat="1" ht="24.2" customHeight="1">
      <c r="A441" s="30"/>
      <c r="B441" s="154"/>
      <c r="C441" s="201" t="s">
        <v>1936</v>
      </c>
      <c r="D441" s="201" t="s">
        <v>751</v>
      </c>
      <c r="E441" s="202" t="s">
        <v>5286</v>
      </c>
      <c r="F441" s="203" t="s">
        <v>5287</v>
      </c>
      <c r="G441" s="204" t="s">
        <v>404</v>
      </c>
      <c r="H441" s="205">
        <v>4</v>
      </c>
      <c r="I441" s="177"/>
      <c r="J441" s="290">
        <f t="shared" si="94"/>
        <v>0</v>
      </c>
      <c r="K441" s="178"/>
      <c r="L441" s="179"/>
      <c r="M441" s="180" t="s">
        <v>1</v>
      </c>
      <c r="N441" s="181" t="s">
        <v>38</v>
      </c>
      <c r="O441" s="59"/>
      <c r="P441" s="160">
        <f t="shared" si="95"/>
        <v>0</v>
      </c>
      <c r="Q441" s="160">
        <v>0</v>
      </c>
      <c r="R441" s="160">
        <f t="shared" si="96"/>
        <v>0</v>
      </c>
      <c r="S441" s="160">
        <v>0</v>
      </c>
      <c r="T441" s="161">
        <f t="shared" si="97"/>
        <v>0</v>
      </c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R441" s="162" t="s">
        <v>337</v>
      </c>
      <c r="AT441" s="162" t="s">
        <v>751</v>
      </c>
      <c r="AU441" s="162" t="s">
        <v>219</v>
      </c>
      <c r="AY441" s="15" t="s">
        <v>208</v>
      </c>
      <c r="BE441" s="163">
        <f t="shared" si="98"/>
        <v>0</v>
      </c>
      <c r="BF441" s="163">
        <f t="shared" si="99"/>
        <v>0</v>
      </c>
      <c r="BG441" s="163">
        <f t="shared" si="100"/>
        <v>0</v>
      </c>
      <c r="BH441" s="163">
        <f t="shared" si="101"/>
        <v>0</v>
      </c>
      <c r="BI441" s="163">
        <f t="shared" si="102"/>
        <v>0</v>
      </c>
      <c r="BJ441" s="15" t="s">
        <v>85</v>
      </c>
      <c r="BK441" s="163">
        <f t="shared" si="103"/>
        <v>0</v>
      </c>
      <c r="BL441" s="15" t="s">
        <v>274</v>
      </c>
      <c r="BM441" s="162" t="s">
        <v>5288</v>
      </c>
    </row>
    <row r="442" spans="1:65" s="2" customFormat="1" ht="24.2" customHeight="1">
      <c r="A442" s="30"/>
      <c r="B442" s="154"/>
      <c r="C442" s="201" t="s">
        <v>1940</v>
      </c>
      <c r="D442" s="201" t="s">
        <v>751</v>
      </c>
      <c r="E442" s="202" t="s">
        <v>5289</v>
      </c>
      <c r="F442" s="203" t="s">
        <v>5290</v>
      </c>
      <c r="G442" s="204" t="s">
        <v>404</v>
      </c>
      <c r="H442" s="205">
        <v>2</v>
      </c>
      <c r="I442" s="177"/>
      <c r="J442" s="290">
        <f t="shared" si="94"/>
        <v>0</v>
      </c>
      <c r="K442" s="178"/>
      <c r="L442" s="179"/>
      <c r="M442" s="180" t="s">
        <v>1</v>
      </c>
      <c r="N442" s="181" t="s">
        <v>38</v>
      </c>
      <c r="O442" s="59"/>
      <c r="P442" s="160">
        <f t="shared" si="95"/>
        <v>0</v>
      </c>
      <c r="Q442" s="160">
        <v>0</v>
      </c>
      <c r="R442" s="160">
        <f t="shared" si="96"/>
        <v>0</v>
      </c>
      <c r="S442" s="160">
        <v>0</v>
      </c>
      <c r="T442" s="161">
        <f t="shared" si="97"/>
        <v>0</v>
      </c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R442" s="162" t="s">
        <v>337</v>
      </c>
      <c r="AT442" s="162" t="s">
        <v>751</v>
      </c>
      <c r="AU442" s="162" t="s">
        <v>219</v>
      </c>
      <c r="AY442" s="15" t="s">
        <v>208</v>
      </c>
      <c r="BE442" s="163">
        <f t="shared" si="98"/>
        <v>0</v>
      </c>
      <c r="BF442" s="163">
        <f t="shared" si="99"/>
        <v>0</v>
      </c>
      <c r="BG442" s="163">
        <f t="shared" si="100"/>
        <v>0</v>
      </c>
      <c r="BH442" s="163">
        <f t="shared" si="101"/>
        <v>0</v>
      </c>
      <c r="BI442" s="163">
        <f t="shared" si="102"/>
        <v>0</v>
      </c>
      <c r="BJ442" s="15" t="s">
        <v>85</v>
      </c>
      <c r="BK442" s="163">
        <f t="shared" si="103"/>
        <v>0</v>
      </c>
      <c r="BL442" s="15" t="s">
        <v>274</v>
      </c>
      <c r="BM442" s="162" t="s">
        <v>5291</v>
      </c>
    </row>
    <row r="443" spans="1:65" s="2" customFormat="1" ht="24.2" customHeight="1">
      <c r="A443" s="30"/>
      <c r="B443" s="154"/>
      <c r="C443" s="201" t="s">
        <v>1944</v>
      </c>
      <c r="D443" s="201" t="s">
        <v>751</v>
      </c>
      <c r="E443" s="202" t="s">
        <v>5292</v>
      </c>
      <c r="F443" s="203" t="s">
        <v>5293</v>
      </c>
      <c r="G443" s="204" t="s">
        <v>404</v>
      </c>
      <c r="H443" s="205">
        <v>8</v>
      </c>
      <c r="I443" s="177"/>
      <c r="J443" s="290">
        <f t="shared" si="94"/>
        <v>0</v>
      </c>
      <c r="K443" s="178"/>
      <c r="L443" s="179"/>
      <c r="M443" s="180" t="s">
        <v>1</v>
      </c>
      <c r="N443" s="181" t="s">
        <v>38</v>
      </c>
      <c r="O443" s="59"/>
      <c r="P443" s="160">
        <f t="shared" si="95"/>
        <v>0</v>
      </c>
      <c r="Q443" s="160">
        <v>0</v>
      </c>
      <c r="R443" s="160">
        <f t="shared" si="96"/>
        <v>0</v>
      </c>
      <c r="S443" s="160">
        <v>0</v>
      </c>
      <c r="T443" s="161">
        <f t="shared" si="97"/>
        <v>0</v>
      </c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R443" s="162" t="s">
        <v>337</v>
      </c>
      <c r="AT443" s="162" t="s">
        <v>751</v>
      </c>
      <c r="AU443" s="162" t="s">
        <v>219</v>
      </c>
      <c r="AY443" s="15" t="s">
        <v>208</v>
      </c>
      <c r="BE443" s="163">
        <f t="shared" si="98"/>
        <v>0</v>
      </c>
      <c r="BF443" s="163">
        <f t="shared" si="99"/>
        <v>0</v>
      </c>
      <c r="BG443" s="163">
        <f t="shared" si="100"/>
        <v>0</v>
      </c>
      <c r="BH443" s="163">
        <f t="shared" si="101"/>
        <v>0</v>
      </c>
      <c r="BI443" s="163">
        <f t="shared" si="102"/>
        <v>0</v>
      </c>
      <c r="BJ443" s="15" t="s">
        <v>85</v>
      </c>
      <c r="BK443" s="163">
        <f t="shared" si="103"/>
        <v>0</v>
      </c>
      <c r="BL443" s="15" t="s">
        <v>274</v>
      </c>
      <c r="BM443" s="162" t="s">
        <v>5294</v>
      </c>
    </row>
    <row r="444" spans="1:65" s="2" customFormat="1" ht="21.75" customHeight="1">
      <c r="A444" s="30"/>
      <c r="B444" s="154"/>
      <c r="C444" s="201" t="s">
        <v>1948</v>
      </c>
      <c r="D444" s="201" t="s">
        <v>751</v>
      </c>
      <c r="E444" s="202" t="s">
        <v>5295</v>
      </c>
      <c r="F444" s="203" t="s">
        <v>5296</v>
      </c>
      <c r="G444" s="204" t="s">
        <v>404</v>
      </c>
      <c r="H444" s="205">
        <v>24</v>
      </c>
      <c r="I444" s="177"/>
      <c r="J444" s="290">
        <f t="shared" si="94"/>
        <v>0</v>
      </c>
      <c r="K444" s="178"/>
      <c r="L444" s="179"/>
      <c r="M444" s="180" t="s">
        <v>1</v>
      </c>
      <c r="N444" s="181" t="s">
        <v>38</v>
      </c>
      <c r="O444" s="59"/>
      <c r="P444" s="160">
        <f t="shared" si="95"/>
        <v>0</v>
      </c>
      <c r="Q444" s="160">
        <v>0</v>
      </c>
      <c r="R444" s="160">
        <f t="shared" si="96"/>
        <v>0</v>
      </c>
      <c r="S444" s="160">
        <v>0</v>
      </c>
      <c r="T444" s="161">
        <f t="shared" si="97"/>
        <v>0</v>
      </c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R444" s="162" t="s">
        <v>337</v>
      </c>
      <c r="AT444" s="162" t="s">
        <v>751</v>
      </c>
      <c r="AU444" s="162" t="s">
        <v>219</v>
      </c>
      <c r="AY444" s="15" t="s">
        <v>208</v>
      </c>
      <c r="BE444" s="163">
        <f t="shared" si="98"/>
        <v>0</v>
      </c>
      <c r="BF444" s="163">
        <f t="shared" si="99"/>
        <v>0</v>
      </c>
      <c r="BG444" s="163">
        <f t="shared" si="100"/>
        <v>0</v>
      </c>
      <c r="BH444" s="163">
        <f t="shared" si="101"/>
        <v>0</v>
      </c>
      <c r="BI444" s="163">
        <f t="shared" si="102"/>
        <v>0</v>
      </c>
      <c r="BJ444" s="15" t="s">
        <v>85</v>
      </c>
      <c r="BK444" s="163">
        <f t="shared" si="103"/>
        <v>0</v>
      </c>
      <c r="BL444" s="15" t="s">
        <v>274</v>
      </c>
      <c r="BM444" s="162" t="s">
        <v>5297</v>
      </c>
    </row>
    <row r="445" spans="1:65" s="2" customFormat="1" ht="21.75" customHeight="1">
      <c r="A445" s="30"/>
      <c r="B445" s="154"/>
      <c r="C445" s="201" t="s">
        <v>1952</v>
      </c>
      <c r="D445" s="201" t="s">
        <v>751</v>
      </c>
      <c r="E445" s="202" t="s">
        <v>5298</v>
      </c>
      <c r="F445" s="203" t="s">
        <v>5299</v>
      </c>
      <c r="G445" s="204" t="s">
        <v>404</v>
      </c>
      <c r="H445" s="205">
        <v>1</v>
      </c>
      <c r="I445" s="177"/>
      <c r="J445" s="290">
        <f t="shared" si="94"/>
        <v>0</v>
      </c>
      <c r="K445" s="178"/>
      <c r="L445" s="179"/>
      <c r="M445" s="180" t="s">
        <v>1</v>
      </c>
      <c r="N445" s="181" t="s">
        <v>38</v>
      </c>
      <c r="O445" s="59"/>
      <c r="P445" s="160">
        <f t="shared" si="95"/>
        <v>0</v>
      </c>
      <c r="Q445" s="160">
        <v>0</v>
      </c>
      <c r="R445" s="160">
        <f t="shared" si="96"/>
        <v>0</v>
      </c>
      <c r="S445" s="160">
        <v>0</v>
      </c>
      <c r="T445" s="161">
        <f t="shared" si="97"/>
        <v>0</v>
      </c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R445" s="162" t="s">
        <v>337</v>
      </c>
      <c r="AT445" s="162" t="s">
        <v>751</v>
      </c>
      <c r="AU445" s="162" t="s">
        <v>219</v>
      </c>
      <c r="AY445" s="15" t="s">
        <v>208</v>
      </c>
      <c r="BE445" s="163">
        <f t="shared" si="98"/>
        <v>0</v>
      </c>
      <c r="BF445" s="163">
        <f t="shared" si="99"/>
        <v>0</v>
      </c>
      <c r="BG445" s="163">
        <f t="shared" si="100"/>
        <v>0</v>
      </c>
      <c r="BH445" s="163">
        <f t="shared" si="101"/>
        <v>0</v>
      </c>
      <c r="BI445" s="163">
        <f t="shared" si="102"/>
        <v>0</v>
      </c>
      <c r="BJ445" s="15" t="s">
        <v>85</v>
      </c>
      <c r="BK445" s="163">
        <f t="shared" si="103"/>
        <v>0</v>
      </c>
      <c r="BL445" s="15" t="s">
        <v>274</v>
      </c>
      <c r="BM445" s="162" t="s">
        <v>5300</v>
      </c>
    </row>
    <row r="446" spans="1:65" s="2" customFormat="1" ht="21.75" customHeight="1">
      <c r="A446" s="30"/>
      <c r="B446" s="154"/>
      <c r="C446" s="201" t="s">
        <v>1956</v>
      </c>
      <c r="D446" s="201" t="s">
        <v>751</v>
      </c>
      <c r="E446" s="202" t="s">
        <v>5301</v>
      </c>
      <c r="F446" s="203" t="s">
        <v>5302</v>
      </c>
      <c r="G446" s="204" t="s">
        <v>404</v>
      </c>
      <c r="H446" s="205">
        <v>8</v>
      </c>
      <c r="I446" s="177"/>
      <c r="J446" s="290">
        <f t="shared" si="94"/>
        <v>0</v>
      </c>
      <c r="K446" s="178"/>
      <c r="L446" s="179"/>
      <c r="M446" s="180" t="s">
        <v>1</v>
      </c>
      <c r="N446" s="181" t="s">
        <v>38</v>
      </c>
      <c r="O446" s="59"/>
      <c r="P446" s="160">
        <f t="shared" si="95"/>
        <v>0</v>
      </c>
      <c r="Q446" s="160">
        <v>0</v>
      </c>
      <c r="R446" s="160">
        <f t="shared" si="96"/>
        <v>0</v>
      </c>
      <c r="S446" s="160">
        <v>0</v>
      </c>
      <c r="T446" s="161">
        <f t="shared" si="97"/>
        <v>0</v>
      </c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R446" s="162" t="s">
        <v>337</v>
      </c>
      <c r="AT446" s="162" t="s">
        <v>751</v>
      </c>
      <c r="AU446" s="162" t="s">
        <v>219</v>
      </c>
      <c r="AY446" s="15" t="s">
        <v>208</v>
      </c>
      <c r="BE446" s="163">
        <f t="shared" si="98"/>
        <v>0</v>
      </c>
      <c r="BF446" s="163">
        <f t="shared" si="99"/>
        <v>0</v>
      </c>
      <c r="BG446" s="163">
        <f t="shared" si="100"/>
        <v>0</v>
      </c>
      <c r="BH446" s="163">
        <f t="shared" si="101"/>
        <v>0</v>
      </c>
      <c r="BI446" s="163">
        <f t="shared" si="102"/>
        <v>0</v>
      </c>
      <c r="BJ446" s="15" t="s">
        <v>85</v>
      </c>
      <c r="BK446" s="163">
        <f t="shared" si="103"/>
        <v>0</v>
      </c>
      <c r="BL446" s="15" t="s">
        <v>274</v>
      </c>
      <c r="BM446" s="162" t="s">
        <v>5303</v>
      </c>
    </row>
    <row r="447" spans="1:65" s="2" customFormat="1" ht="21.75" customHeight="1">
      <c r="A447" s="30"/>
      <c r="B447" s="154"/>
      <c r="C447" s="201" t="s">
        <v>1962</v>
      </c>
      <c r="D447" s="201" t="s">
        <v>751</v>
      </c>
      <c r="E447" s="202" t="s">
        <v>5304</v>
      </c>
      <c r="F447" s="203" t="s">
        <v>4678</v>
      </c>
      <c r="G447" s="204" t="s">
        <v>252</v>
      </c>
      <c r="H447" s="205">
        <v>6</v>
      </c>
      <c r="I447" s="177"/>
      <c r="J447" s="290">
        <f t="shared" si="94"/>
        <v>0</v>
      </c>
      <c r="K447" s="178"/>
      <c r="L447" s="179"/>
      <c r="M447" s="180" t="s">
        <v>1</v>
      </c>
      <c r="N447" s="181" t="s">
        <v>38</v>
      </c>
      <c r="O447" s="59"/>
      <c r="P447" s="160">
        <f t="shared" si="95"/>
        <v>0</v>
      </c>
      <c r="Q447" s="160">
        <v>0</v>
      </c>
      <c r="R447" s="160">
        <f t="shared" si="96"/>
        <v>0</v>
      </c>
      <c r="S447" s="160">
        <v>0</v>
      </c>
      <c r="T447" s="161">
        <f t="shared" si="97"/>
        <v>0</v>
      </c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R447" s="162" t="s">
        <v>337</v>
      </c>
      <c r="AT447" s="162" t="s">
        <v>751</v>
      </c>
      <c r="AU447" s="162" t="s">
        <v>219</v>
      </c>
      <c r="AY447" s="15" t="s">
        <v>208</v>
      </c>
      <c r="BE447" s="163">
        <f t="shared" si="98"/>
        <v>0</v>
      </c>
      <c r="BF447" s="163">
        <f t="shared" si="99"/>
        <v>0</v>
      </c>
      <c r="BG447" s="163">
        <f t="shared" si="100"/>
        <v>0</v>
      </c>
      <c r="BH447" s="163">
        <f t="shared" si="101"/>
        <v>0</v>
      </c>
      <c r="BI447" s="163">
        <f t="shared" si="102"/>
        <v>0</v>
      </c>
      <c r="BJ447" s="15" t="s">
        <v>85</v>
      </c>
      <c r="BK447" s="163">
        <f t="shared" si="103"/>
        <v>0</v>
      </c>
      <c r="BL447" s="15" t="s">
        <v>274</v>
      </c>
      <c r="BM447" s="162" t="s">
        <v>5305</v>
      </c>
    </row>
    <row r="448" spans="1:65" s="2" customFormat="1" ht="21.75" customHeight="1">
      <c r="A448" s="30"/>
      <c r="B448" s="154"/>
      <c r="C448" s="201" t="s">
        <v>1966</v>
      </c>
      <c r="D448" s="201" t="s">
        <v>751</v>
      </c>
      <c r="E448" s="202" t="s">
        <v>5306</v>
      </c>
      <c r="F448" s="203" t="s">
        <v>5053</v>
      </c>
      <c r="G448" s="204" t="s">
        <v>252</v>
      </c>
      <c r="H448" s="205">
        <v>120</v>
      </c>
      <c r="I448" s="177"/>
      <c r="J448" s="290">
        <f t="shared" si="94"/>
        <v>0</v>
      </c>
      <c r="K448" s="178"/>
      <c r="L448" s="179"/>
      <c r="M448" s="180" t="s">
        <v>1</v>
      </c>
      <c r="N448" s="181" t="s">
        <v>38</v>
      </c>
      <c r="O448" s="59"/>
      <c r="P448" s="160">
        <f t="shared" si="95"/>
        <v>0</v>
      </c>
      <c r="Q448" s="160">
        <v>0</v>
      </c>
      <c r="R448" s="160">
        <f t="shared" si="96"/>
        <v>0</v>
      </c>
      <c r="S448" s="160">
        <v>0</v>
      </c>
      <c r="T448" s="161">
        <f t="shared" si="97"/>
        <v>0</v>
      </c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R448" s="162" t="s">
        <v>337</v>
      </c>
      <c r="AT448" s="162" t="s">
        <v>751</v>
      </c>
      <c r="AU448" s="162" t="s">
        <v>219</v>
      </c>
      <c r="AY448" s="15" t="s">
        <v>208</v>
      </c>
      <c r="BE448" s="163">
        <f t="shared" si="98"/>
        <v>0</v>
      </c>
      <c r="BF448" s="163">
        <f t="shared" si="99"/>
        <v>0</v>
      </c>
      <c r="BG448" s="163">
        <f t="shared" si="100"/>
        <v>0</v>
      </c>
      <c r="BH448" s="163">
        <f t="shared" si="101"/>
        <v>0</v>
      </c>
      <c r="BI448" s="163">
        <f t="shared" si="102"/>
        <v>0</v>
      </c>
      <c r="BJ448" s="15" t="s">
        <v>85</v>
      </c>
      <c r="BK448" s="163">
        <f t="shared" si="103"/>
        <v>0</v>
      </c>
      <c r="BL448" s="15" t="s">
        <v>274</v>
      </c>
      <c r="BM448" s="162" t="s">
        <v>5307</v>
      </c>
    </row>
    <row r="449" spans="1:65" s="2" customFormat="1" ht="21.75" customHeight="1">
      <c r="A449" s="30"/>
      <c r="B449" s="154"/>
      <c r="C449" s="201" t="s">
        <v>1970</v>
      </c>
      <c r="D449" s="201" t="s">
        <v>751</v>
      </c>
      <c r="E449" s="202" t="s">
        <v>5308</v>
      </c>
      <c r="F449" s="203" t="s">
        <v>5309</v>
      </c>
      <c r="G449" s="204" t="s">
        <v>252</v>
      </c>
      <c r="H449" s="205">
        <v>3</v>
      </c>
      <c r="I449" s="177"/>
      <c r="J449" s="290">
        <f t="shared" si="94"/>
        <v>0</v>
      </c>
      <c r="K449" s="178"/>
      <c r="L449" s="179"/>
      <c r="M449" s="180" t="s">
        <v>1</v>
      </c>
      <c r="N449" s="181" t="s">
        <v>38</v>
      </c>
      <c r="O449" s="59"/>
      <c r="P449" s="160">
        <f t="shared" si="95"/>
        <v>0</v>
      </c>
      <c r="Q449" s="160">
        <v>0</v>
      </c>
      <c r="R449" s="160">
        <f t="shared" si="96"/>
        <v>0</v>
      </c>
      <c r="S449" s="160">
        <v>0</v>
      </c>
      <c r="T449" s="161">
        <f t="shared" si="97"/>
        <v>0</v>
      </c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R449" s="162" t="s">
        <v>337</v>
      </c>
      <c r="AT449" s="162" t="s">
        <v>751</v>
      </c>
      <c r="AU449" s="162" t="s">
        <v>219</v>
      </c>
      <c r="AY449" s="15" t="s">
        <v>208</v>
      </c>
      <c r="BE449" s="163">
        <f t="shared" si="98"/>
        <v>0</v>
      </c>
      <c r="BF449" s="163">
        <f t="shared" si="99"/>
        <v>0</v>
      </c>
      <c r="BG449" s="163">
        <f t="shared" si="100"/>
        <v>0</v>
      </c>
      <c r="BH449" s="163">
        <f t="shared" si="101"/>
        <v>0</v>
      </c>
      <c r="BI449" s="163">
        <f t="shared" si="102"/>
        <v>0</v>
      </c>
      <c r="BJ449" s="15" t="s">
        <v>85</v>
      </c>
      <c r="BK449" s="163">
        <f t="shared" si="103"/>
        <v>0</v>
      </c>
      <c r="BL449" s="15" t="s">
        <v>274</v>
      </c>
      <c r="BM449" s="162" t="s">
        <v>5310</v>
      </c>
    </row>
    <row r="450" spans="1:65" s="2" customFormat="1" ht="21.75" customHeight="1">
      <c r="A450" s="30"/>
      <c r="B450" s="154"/>
      <c r="C450" s="201" t="s">
        <v>1974</v>
      </c>
      <c r="D450" s="201" t="s">
        <v>751</v>
      </c>
      <c r="E450" s="202" t="s">
        <v>5311</v>
      </c>
      <c r="F450" s="203" t="s">
        <v>5312</v>
      </c>
      <c r="G450" s="204" t="s">
        <v>252</v>
      </c>
      <c r="H450" s="205">
        <v>56</v>
      </c>
      <c r="I450" s="177"/>
      <c r="J450" s="290">
        <f t="shared" si="94"/>
        <v>0</v>
      </c>
      <c r="K450" s="178"/>
      <c r="L450" s="179"/>
      <c r="M450" s="180" t="s">
        <v>1</v>
      </c>
      <c r="N450" s="181" t="s">
        <v>38</v>
      </c>
      <c r="O450" s="59"/>
      <c r="P450" s="160">
        <f t="shared" si="95"/>
        <v>0</v>
      </c>
      <c r="Q450" s="160">
        <v>0</v>
      </c>
      <c r="R450" s="160">
        <f t="shared" si="96"/>
        <v>0</v>
      </c>
      <c r="S450" s="160">
        <v>0</v>
      </c>
      <c r="T450" s="161">
        <f t="shared" si="97"/>
        <v>0</v>
      </c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R450" s="162" t="s">
        <v>337</v>
      </c>
      <c r="AT450" s="162" t="s">
        <v>751</v>
      </c>
      <c r="AU450" s="162" t="s">
        <v>219</v>
      </c>
      <c r="AY450" s="15" t="s">
        <v>208</v>
      </c>
      <c r="BE450" s="163">
        <f t="shared" si="98"/>
        <v>0</v>
      </c>
      <c r="BF450" s="163">
        <f t="shared" si="99"/>
        <v>0</v>
      </c>
      <c r="BG450" s="163">
        <f t="shared" si="100"/>
        <v>0</v>
      </c>
      <c r="BH450" s="163">
        <f t="shared" si="101"/>
        <v>0</v>
      </c>
      <c r="BI450" s="163">
        <f t="shared" si="102"/>
        <v>0</v>
      </c>
      <c r="BJ450" s="15" t="s">
        <v>85</v>
      </c>
      <c r="BK450" s="163">
        <f t="shared" si="103"/>
        <v>0</v>
      </c>
      <c r="BL450" s="15" t="s">
        <v>274</v>
      </c>
      <c r="BM450" s="162" t="s">
        <v>5313</v>
      </c>
    </row>
    <row r="451" spans="1:65" s="2" customFormat="1" ht="21.75" customHeight="1">
      <c r="A451" s="30"/>
      <c r="B451" s="154"/>
      <c r="C451" s="201" t="s">
        <v>1978</v>
      </c>
      <c r="D451" s="201" t="s">
        <v>751</v>
      </c>
      <c r="E451" s="202" t="s">
        <v>5314</v>
      </c>
      <c r="F451" s="203" t="s">
        <v>5315</v>
      </c>
      <c r="G451" s="204" t="s">
        <v>252</v>
      </c>
      <c r="H451" s="205">
        <v>226</v>
      </c>
      <c r="I451" s="177"/>
      <c r="J451" s="290">
        <f t="shared" si="94"/>
        <v>0</v>
      </c>
      <c r="K451" s="178"/>
      <c r="L451" s="179"/>
      <c r="M451" s="180" t="s">
        <v>1</v>
      </c>
      <c r="N451" s="181" t="s">
        <v>38</v>
      </c>
      <c r="O451" s="59"/>
      <c r="P451" s="160">
        <f t="shared" si="95"/>
        <v>0</v>
      </c>
      <c r="Q451" s="160">
        <v>0</v>
      </c>
      <c r="R451" s="160">
        <f t="shared" si="96"/>
        <v>0</v>
      </c>
      <c r="S451" s="160">
        <v>0</v>
      </c>
      <c r="T451" s="161">
        <f t="shared" si="97"/>
        <v>0</v>
      </c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R451" s="162" t="s">
        <v>337</v>
      </c>
      <c r="AT451" s="162" t="s">
        <v>751</v>
      </c>
      <c r="AU451" s="162" t="s">
        <v>219</v>
      </c>
      <c r="AY451" s="15" t="s">
        <v>208</v>
      </c>
      <c r="BE451" s="163">
        <f t="shared" si="98"/>
        <v>0</v>
      </c>
      <c r="BF451" s="163">
        <f t="shared" si="99"/>
        <v>0</v>
      </c>
      <c r="BG451" s="163">
        <f t="shared" si="100"/>
        <v>0</v>
      </c>
      <c r="BH451" s="163">
        <f t="shared" si="101"/>
        <v>0</v>
      </c>
      <c r="BI451" s="163">
        <f t="shared" si="102"/>
        <v>0</v>
      </c>
      <c r="BJ451" s="15" t="s">
        <v>85</v>
      </c>
      <c r="BK451" s="163">
        <f t="shared" si="103"/>
        <v>0</v>
      </c>
      <c r="BL451" s="15" t="s">
        <v>274</v>
      </c>
      <c r="BM451" s="162" t="s">
        <v>5316</v>
      </c>
    </row>
    <row r="452" spans="1:65" s="2" customFormat="1" ht="21.75" customHeight="1">
      <c r="A452" s="30"/>
      <c r="B452" s="154"/>
      <c r="C452" s="201" t="s">
        <v>1982</v>
      </c>
      <c r="D452" s="201" t="s">
        <v>751</v>
      </c>
      <c r="E452" s="202" t="s">
        <v>5317</v>
      </c>
      <c r="F452" s="203" t="s">
        <v>5318</v>
      </c>
      <c r="G452" s="204" t="s">
        <v>252</v>
      </c>
      <c r="H452" s="205">
        <v>30</v>
      </c>
      <c r="I452" s="177"/>
      <c r="J452" s="290">
        <f t="shared" si="94"/>
        <v>0</v>
      </c>
      <c r="K452" s="178"/>
      <c r="L452" s="179"/>
      <c r="M452" s="180" t="s">
        <v>1</v>
      </c>
      <c r="N452" s="181" t="s">
        <v>38</v>
      </c>
      <c r="O452" s="59"/>
      <c r="P452" s="160">
        <f t="shared" si="95"/>
        <v>0</v>
      </c>
      <c r="Q452" s="160">
        <v>0</v>
      </c>
      <c r="R452" s="160">
        <f t="shared" si="96"/>
        <v>0</v>
      </c>
      <c r="S452" s="160">
        <v>0</v>
      </c>
      <c r="T452" s="161">
        <f t="shared" si="97"/>
        <v>0</v>
      </c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R452" s="162" t="s">
        <v>337</v>
      </c>
      <c r="AT452" s="162" t="s">
        <v>751</v>
      </c>
      <c r="AU452" s="162" t="s">
        <v>219</v>
      </c>
      <c r="AY452" s="15" t="s">
        <v>208</v>
      </c>
      <c r="BE452" s="163">
        <f t="shared" si="98"/>
        <v>0</v>
      </c>
      <c r="BF452" s="163">
        <f t="shared" si="99"/>
        <v>0</v>
      </c>
      <c r="BG452" s="163">
        <f t="shared" si="100"/>
        <v>0</v>
      </c>
      <c r="BH452" s="163">
        <f t="shared" si="101"/>
        <v>0</v>
      </c>
      <c r="BI452" s="163">
        <f t="shared" si="102"/>
        <v>0</v>
      </c>
      <c r="BJ452" s="15" t="s">
        <v>85</v>
      </c>
      <c r="BK452" s="163">
        <f t="shared" si="103"/>
        <v>0</v>
      </c>
      <c r="BL452" s="15" t="s">
        <v>274</v>
      </c>
      <c r="BM452" s="162" t="s">
        <v>5319</v>
      </c>
    </row>
    <row r="453" spans="1:65" s="2" customFormat="1" ht="24.2" customHeight="1">
      <c r="A453" s="30"/>
      <c r="B453" s="154"/>
      <c r="C453" s="201" t="s">
        <v>1986</v>
      </c>
      <c r="D453" s="201" t="s">
        <v>751</v>
      </c>
      <c r="E453" s="202" t="s">
        <v>5320</v>
      </c>
      <c r="F453" s="203" t="s">
        <v>5321</v>
      </c>
      <c r="G453" s="204" t="s">
        <v>252</v>
      </c>
      <c r="H453" s="205">
        <v>7.5</v>
      </c>
      <c r="I453" s="177"/>
      <c r="J453" s="290">
        <f t="shared" si="94"/>
        <v>0</v>
      </c>
      <c r="K453" s="178"/>
      <c r="L453" s="179"/>
      <c r="M453" s="180" t="s">
        <v>1</v>
      </c>
      <c r="N453" s="181" t="s">
        <v>38</v>
      </c>
      <c r="O453" s="59"/>
      <c r="P453" s="160">
        <f t="shared" si="95"/>
        <v>0</v>
      </c>
      <c r="Q453" s="160">
        <v>0</v>
      </c>
      <c r="R453" s="160">
        <f t="shared" si="96"/>
        <v>0</v>
      </c>
      <c r="S453" s="160">
        <v>0</v>
      </c>
      <c r="T453" s="161">
        <f t="shared" si="97"/>
        <v>0</v>
      </c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R453" s="162" t="s">
        <v>337</v>
      </c>
      <c r="AT453" s="162" t="s">
        <v>751</v>
      </c>
      <c r="AU453" s="162" t="s">
        <v>219</v>
      </c>
      <c r="AY453" s="15" t="s">
        <v>208</v>
      </c>
      <c r="BE453" s="163">
        <f t="shared" si="98"/>
        <v>0</v>
      </c>
      <c r="BF453" s="163">
        <f t="shared" si="99"/>
        <v>0</v>
      </c>
      <c r="BG453" s="163">
        <f t="shared" si="100"/>
        <v>0</v>
      </c>
      <c r="BH453" s="163">
        <f t="shared" si="101"/>
        <v>0</v>
      </c>
      <c r="BI453" s="163">
        <f t="shared" si="102"/>
        <v>0</v>
      </c>
      <c r="BJ453" s="15" t="s">
        <v>85</v>
      </c>
      <c r="BK453" s="163">
        <f t="shared" si="103"/>
        <v>0</v>
      </c>
      <c r="BL453" s="15" t="s">
        <v>274</v>
      </c>
      <c r="BM453" s="162" t="s">
        <v>5322</v>
      </c>
    </row>
    <row r="454" spans="1:65" s="2" customFormat="1" ht="37.9" customHeight="1">
      <c r="A454" s="30"/>
      <c r="B454" s="154"/>
      <c r="C454" s="201" t="s">
        <v>1990</v>
      </c>
      <c r="D454" s="201" t="s">
        <v>751</v>
      </c>
      <c r="E454" s="202" t="s">
        <v>4902</v>
      </c>
      <c r="F454" s="203" t="s">
        <v>4903</v>
      </c>
      <c r="G454" s="204" t="s">
        <v>4718</v>
      </c>
      <c r="H454" s="205">
        <v>14</v>
      </c>
      <c r="I454" s="177"/>
      <c r="J454" s="290">
        <f t="shared" si="94"/>
        <v>0</v>
      </c>
      <c r="K454" s="178"/>
      <c r="L454" s="179"/>
      <c r="M454" s="180" t="s">
        <v>1</v>
      </c>
      <c r="N454" s="181" t="s">
        <v>38</v>
      </c>
      <c r="O454" s="59"/>
      <c r="P454" s="160">
        <f t="shared" si="95"/>
        <v>0</v>
      </c>
      <c r="Q454" s="160">
        <v>0</v>
      </c>
      <c r="R454" s="160">
        <f t="shared" si="96"/>
        <v>0</v>
      </c>
      <c r="S454" s="160">
        <v>0</v>
      </c>
      <c r="T454" s="161">
        <f t="shared" si="97"/>
        <v>0</v>
      </c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R454" s="162" t="s">
        <v>337</v>
      </c>
      <c r="AT454" s="162" t="s">
        <v>751</v>
      </c>
      <c r="AU454" s="162" t="s">
        <v>219</v>
      </c>
      <c r="AY454" s="15" t="s">
        <v>208</v>
      </c>
      <c r="BE454" s="163">
        <f t="shared" si="98"/>
        <v>0</v>
      </c>
      <c r="BF454" s="163">
        <f t="shared" si="99"/>
        <v>0</v>
      </c>
      <c r="BG454" s="163">
        <f t="shared" si="100"/>
        <v>0</v>
      </c>
      <c r="BH454" s="163">
        <f t="shared" si="101"/>
        <v>0</v>
      </c>
      <c r="BI454" s="163">
        <f t="shared" si="102"/>
        <v>0</v>
      </c>
      <c r="BJ454" s="15" t="s">
        <v>85</v>
      </c>
      <c r="BK454" s="163">
        <f t="shared" si="103"/>
        <v>0</v>
      </c>
      <c r="BL454" s="15" t="s">
        <v>274</v>
      </c>
      <c r="BM454" s="162" t="s">
        <v>5323</v>
      </c>
    </row>
    <row r="455" spans="1:65" s="2" customFormat="1" ht="24.2" customHeight="1">
      <c r="A455" s="30"/>
      <c r="B455" s="154"/>
      <c r="C455" s="201" t="s">
        <v>1994</v>
      </c>
      <c r="D455" s="201" t="s">
        <v>751</v>
      </c>
      <c r="E455" s="202" t="s">
        <v>5324</v>
      </c>
      <c r="F455" s="203" t="s">
        <v>5325</v>
      </c>
      <c r="G455" s="204" t="s">
        <v>4718</v>
      </c>
      <c r="H455" s="205">
        <v>3</v>
      </c>
      <c r="I455" s="177"/>
      <c r="J455" s="290">
        <f t="shared" si="94"/>
        <v>0</v>
      </c>
      <c r="K455" s="178"/>
      <c r="L455" s="179"/>
      <c r="M455" s="180" t="s">
        <v>1</v>
      </c>
      <c r="N455" s="181" t="s">
        <v>38</v>
      </c>
      <c r="O455" s="59"/>
      <c r="P455" s="160">
        <f t="shared" si="95"/>
        <v>0</v>
      </c>
      <c r="Q455" s="160">
        <v>0</v>
      </c>
      <c r="R455" s="160">
        <f t="shared" si="96"/>
        <v>0</v>
      </c>
      <c r="S455" s="160">
        <v>0</v>
      </c>
      <c r="T455" s="161">
        <f t="shared" si="97"/>
        <v>0</v>
      </c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R455" s="162" t="s">
        <v>337</v>
      </c>
      <c r="AT455" s="162" t="s">
        <v>751</v>
      </c>
      <c r="AU455" s="162" t="s">
        <v>219</v>
      </c>
      <c r="AY455" s="15" t="s">
        <v>208</v>
      </c>
      <c r="BE455" s="163">
        <f t="shared" si="98"/>
        <v>0</v>
      </c>
      <c r="BF455" s="163">
        <f t="shared" si="99"/>
        <v>0</v>
      </c>
      <c r="BG455" s="163">
        <f t="shared" si="100"/>
        <v>0</v>
      </c>
      <c r="BH455" s="163">
        <f t="shared" si="101"/>
        <v>0</v>
      </c>
      <c r="BI455" s="163">
        <f t="shared" si="102"/>
        <v>0</v>
      </c>
      <c r="BJ455" s="15" t="s">
        <v>85</v>
      </c>
      <c r="BK455" s="163">
        <f t="shared" si="103"/>
        <v>0</v>
      </c>
      <c r="BL455" s="15" t="s">
        <v>274</v>
      </c>
      <c r="BM455" s="162" t="s">
        <v>5326</v>
      </c>
    </row>
    <row r="456" spans="1:65" s="2" customFormat="1" ht="49.15" customHeight="1">
      <c r="A456" s="30"/>
      <c r="B456" s="154"/>
      <c r="C456" s="201" t="s">
        <v>1998</v>
      </c>
      <c r="D456" s="201" t="s">
        <v>751</v>
      </c>
      <c r="E456" s="202" t="s">
        <v>4898</v>
      </c>
      <c r="F456" s="203" t="s">
        <v>4717</v>
      </c>
      <c r="G456" s="204" t="s">
        <v>4718</v>
      </c>
      <c r="H456" s="205">
        <v>30</v>
      </c>
      <c r="I456" s="177"/>
      <c r="J456" s="290">
        <f t="shared" si="94"/>
        <v>0</v>
      </c>
      <c r="K456" s="178"/>
      <c r="L456" s="179"/>
      <c r="M456" s="180" t="s">
        <v>1</v>
      </c>
      <c r="N456" s="181" t="s">
        <v>38</v>
      </c>
      <c r="O456" s="59"/>
      <c r="P456" s="160">
        <f t="shared" si="95"/>
        <v>0</v>
      </c>
      <c r="Q456" s="160">
        <v>0</v>
      </c>
      <c r="R456" s="160">
        <f t="shared" si="96"/>
        <v>0</v>
      </c>
      <c r="S456" s="160">
        <v>0</v>
      </c>
      <c r="T456" s="161">
        <f t="shared" si="97"/>
        <v>0</v>
      </c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R456" s="162" t="s">
        <v>337</v>
      </c>
      <c r="AT456" s="162" t="s">
        <v>751</v>
      </c>
      <c r="AU456" s="162" t="s">
        <v>219</v>
      </c>
      <c r="AY456" s="15" t="s">
        <v>208</v>
      </c>
      <c r="BE456" s="163">
        <f t="shared" si="98"/>
        <v>0</v>
      </c>
      <c r="BF456" s="163">
        <f t="shared" si="99"/>
        <v>0</v>
      </c>
      <c r="BG456" s="163">
        <f t="shared" si="100"/>
        <v>0</v>
      </c>
      <c r="BH456" s="163">
        <f t="shared" si="101"/>
        <v>0</v>
      </c>
      <c r="BI456" s="163">
        <f t="shared" si="102"/>
        <v>0</v>
      </c>
      <c r="BJ456" s="15" t="s">
        <v>85</v>
      </c>
      <c r="BK456" s="163">
        <f t="shared" si="103"/>
        <v>0</v>
      </c>
      <c r="BL456" s="15" t="s">
        <v>274</v>
      </c>
      <c r="BM456" s="162" t="s">
        <v>5327</v>
      </c>
    </row>
    <row r="457" spans="1:65" s="2" customFormat="1" ht="24.2" customHeight="1">
      <c r="A457" s="30"/>
      <c r="B457" s="154"/>
      <c r="C457" s="195" t="s">
        <v>2002</v>
      </c>
      <c r="D457" s="195" t="s">
        <v>210</v>
      </c>
      <c r="E457" s="196" t="s">
        <v>5328</v>
      </c>
      <c r="F457" s="200" t="s">
        <v>5329</v>
      </c>
      <c r="G457" s="198" t="s">
        <v>4725</v>
      </c>
      <c r="H457" s="199">
        <v>1</v>
      </c>
      <c r="I457" s="155"/>
      <c r="J457" s="287">
        <f t="shared" si="94"/>
        <v>0</v>
      </c>
      <c r="K457" s="157"/>
      <c r="L457" s="31"/>
      <c r="M457" s="158" t="s">
        <v>1</v>
      </c>
      <c r="N457" s="159" t="s">
        <v>38</v>
      </c>
      <c r="O457" s="59"/>
      <c r="P457" s="160">
        <f t="shared" si="95"/>
        <v>0</v>
      </c>
      <c r="Q457" s="160">
        <v>0</v>
      </c>
      <c r="R457" s="160">
        <f t="shared" si="96"/>
        <v>0</v>
      </c>
      <c r="S457" s="160">
        <v>0</v>
      </c>
      <c r="T457" s="161">
        <f t="shared" si="97"/>
        <v>0</v>
      </c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R457" s="162" t="s">
        <v>274</v>
      </c>
      <c r="AT457" s="162" t="s">
        <v>210</v>
      </c>
      <c r="AU457" s="162" t="s">
        <v>219</v>
      </c>
      <c r="AY457" s="15" t="s">
        <v>208</v>
      </c>
      <c r="BE457" s="163">
        <f t="shared" si="98"/>
        <v>0</v>
      </c>
      <c r="BF457" s="163">
        <f t="shared" si="99"/>
        <v>0</v>
      </c>
      <c r="BG457" s="163">
        <f t="shared" si="100"/>
        <v>0</v>
      </c>
      <c r="BH457" s="163">
        <f t="shared" si="101"/>
        <v>0</v>
      </c>
      <c r="BI457" s="163">
        <f t="shared" si="102"/>
        <v>0</v>
      </c>
      <c r="BJ457" s="15" t="s">
        <v>85</v>
      </c>
      <c r="BK457" s="163">
        <f t="shared" si="103"/>
        <v>0</v>
      </c>
      <c r="BL457" s="15" t="s">
        <v>274</v>
      </c>
      <c r="BM457" s="162" t="s">
        <v>5330</v>
      </c>
    </row>
    <row r="458" spans="1:65" s="12" customFormat="1" ht="20.85" customHeight="1">
      <c r="B458" s="142"/>
      <c r="C458" s="206"/>
      <c r="D458" s="207" t="s">
        <v>71</v>
      </c>
      <c r="E458" s="208" t="s">
        <v>5331</v>
      </c>
      <c r="F458" s="208" t="s">
        <v>5332</v>
      </c>
      <c r="G458" s="206"/>
      <c r="H458" s="206"/>
      <c r="I458" s="145"/>
      <c r="J458" s="286">
        <f>BK458</f>
        <v>0</v>
      </c>
      <c r="L458" s="142"/>
      <c r="M458" s="146"/>
      <c r="N458" s="147"/>
      <c r="O458" s="147"/>
      <c r="P458" s="148">
        <f>SUM(P459:P484)</f>
        <v>0</v>
      </c>
      <c r="Q458" s="147"/>
      <c r="R458" s="148">
        <f>SUM(R459:R484)</f>
        <v>0</v>
      </c>
      <c r="S458" s="147"/>
      <c r="T458" s="149">
        <f>SUM(T459:T484)</f>
        <v>0</v>
      </c>
      <c r="AR458" s="143" t="s">
        <v>85</v>
      </c>
      <c r="AT458" s="150" t="s">
        <v>71</v>
      </c>
      <c r="AU458" s="150" t="s">
        <v>85</v>
      </c>
      <c r="AY458" s="143" t="s">
        <v>208</v>
      </c>
      <c r="BK458" s="151">
        <f>SUM(BK459:BK484)</f>
        <v>0</v>
      </c>
    </row>
    <row r="459" spans="1:65" s="2" customFormat="1" ht="24.2" customHeight="1">
      <c r="A459" s="30"/>
      <c r="B459" s="154"/>
      <c r="C459" s="201" t="s">
        <v>2006</v>
      </c>
      <c r="D459" s="201" t="s">
        <v>751</v>
      </c>
      <c r="E459" s="202" t="s">
        <v>5333</v>
      </c>
      <c r="F459" s="203" t="s">
        <v>5334</v>
      </c>
      <c r="G459" s="204" t="s">
        <v>404</v>
      </c>
      <c r="H459" s="205">
        <v>1</v>
      </c>
      <c r="I459" s="177"/>
      <c r="J459" s="290">
        <f t="shared" ref="J459:J484" si="104">ROUND(I459*H459,2)</f>
        <v>0</v>
      </c>
      <c r="K459" s="178"/>
      <c r="L459" s="179"/>
      <c r="M459" s="180" t="s">
        <v>1</v>
      </c>
      <c r="N459" s="181" t="s">
        <v>38</v>
      </c>
      <c r="O459" s="59"/>
      <c r="P459" s="160">
        <f t="shared" ref="P459:P484" si="105">O459*H459</f>
        <v>0</v>
      </c>
      <c r="Q459" s="160">
        <v>0</v>
      </c>
      <c r="R459" s="160">
        <f t="shared" ref="R459:R484" si="106">Q459*H459</f>
        <v>0</v>
      </c>
      <c r="S459" s="160">
        <v>0</v>
      </c>
      <c r="T459" s="161">
        <f t="shared" ref="T459:T484" si="107">S459*H459</f>
        <v>0</v>
      </c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R459" s="162" t="s">
        <v>337</v>
      </c>
      <c r="AT459" s="162" t="s">
        <v>751</v>
      </c>
      <c r="AU459" s="162" t="s">
        <v>219</v>
      </c>
      <c r="AY459" s="15" t="s">
        <v>208</v>
      </c>
      <c r="BE459" s="163">
        <f t="shared" ref="BE459:BE484" si="108">IF(N459="základná",J459,0)</f>
        <v>0</v>
      </c>
      <c r="BF459" s="163">
        <f t="shared" ref="BF459:BF484" si="109">IF(N459="znížená",J459,0)</f>
        <v>0</v>
      </c>
      <c r="BG459" s="163">
        <f t="shared" ref="BG459:BG484" si="110">IF(N459="zákl. prenesená",J459,0)</f>
        <v>0</v>
      </c>
      <c r="BH459" s="163">
        <f t="shared" ref="BH459:BH484" si="111">IF(N459="zníž. prenesená",J459,0)</f>
        <v>0</v>
      </c>
      <c r="BI459" s="163">
        <f t="shared" ref="BI459:BI484" si="112">IF(N459="nulová",J459,0)</f>
        <v>0</v>
      </c>
      <c r="BJ459" s="15" t="s">
        <v>85</v>
      </c>
      <c r="BK459" s="163">
        <f t="shared" ref="BK459:BK484" si="113">ROUND(I459*H459,2)</f>
        <v>0</v>
      </c>
      <c r="BL459" s="15" t="s">
        <v>274</v>
      </c>
      <c r="BM459" s="162" t="s">
        <v>5335</v>
      </c>
    </row>
    <row r="460" spans="1:65" s="2" customFormat="1" ht="16.5" customHeight="1">
      <c r="A460" s="30"/>
      <c r="B460" s="154"/>
      <c r="C460" s="201" t="s">
        <v>2010</v>
      </c>
      <c r="D460" s="201" t="s">
        <v>751</v>
      </c>
      <c r="E460" s="202" t="s">
        <v>5336</v>
      </c>
      <c r="F460" s="203" t="s">
        <v>5337</v>
      </c>
      <c r="G460" s="204" t="s">
        <v>404</v>
      </c>
      <c r="H460" s="205">
        <v>2</v>
      </c>
      <c r="I460" s="177"/>
      <c r="J460" s="290">
        <f t="shared" si="104"/>
        <v>0</v>
      </c>
      <c r="K460" s="178"/>
      <c r="L460" s="179"/>
      <c r="M460" s="180" t="s">
        <v>1</v>
      </c>
      <c r="N460" s="181" t="s">
        <v>38</v>
      </c>
      <c r="O460" s="59"/>
      <c r="P460" s="160">
        <f t="shared" si="105"/>
        <v>0</v>
      </c>
      <c r="Q460" s="160">
        <v>0</v>
      </c>
      <c r="R460" s="160">
        <f t="shared" si="106"/>
        <v>0</v>
      </c>
      <c r="S460" s="160">
        <v>0</v>
      </c>
      <c r="T460" s="161">
        <f t="shared" si="107"/>
        <v>0</v>
      </c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R460" s="162" t="s">
        <v>337</v>
      </c>
      <c r="AT460" s="162" t="s">
        <v>751</v>
      </c>
      <c r="AU460" s="162" t="s">
        <v>219</v>
      </c>
      <c r="AY460" s="15" t="s">
        <v>208</v>
      </c>
      <c r="BE460" s="163">
        <f t="shared" si="108"/>
        <v>0</v>
      </c>
      <c r="BF460" s="163">
        <f t="shared" si="109"/>
        <v>0</v>
      </c>
      <c r="BG460" s="163">
        <f t="shared" si="110"/>
        <v>0</v>
      </c>
      <c r="BH460" s="163">
        <f t="shared" si="111"/>
        <v>0</v>
      </c>
      <c r="BI460" s="163">
        <f t="shared" si="112"/>
        <v>0</v>
      </c>
      <c r="BJ460" s="15" t="s">
        <v>85</v>
      </c>
      <c r="BK460" s="163">
        <f t="shared" si="113"/>
        <v>0</v>
      </c>
      <c r="BL460" s="15" t="s">
        <v>274</v>
      </c>
      <c r="BM460" s="162" t="s">
        <v>5338</v>
      </c>
    </row>
    <row r="461" spans="1:65" s="2" customFormat="1" ht="16.5" customHeight="1">
      <c r="A461" s="30"/>
      <c r="B461" s="154"/>
      <c r="C461" s="201" t="s">
        <v>2014</v>
      </c>
      <c r="D461" s="201" t="s">
        <v>751</v>
      </c>
      <c r="E461" s="202" t="s">
        <v>5339</v>
      </c>
      <c r="F461" s="203" t="s">
        <v>5340</v>
      </c>
      <c r="G461" s="204" t="s">
        <v>404</v>
      </c>
      <c r="H461" s="205">
        <v>1</v>
      </c>
      <c r="I461" s="177"/>
      <c r="J461" s="290">
        <f t="shared" si="104"/>
        <v>0</v>
      </c>
      <c r="K461" s="178"/>
      <c r="L461" s="179"/>
      <c r="M461" s="180" t="s">
        <v>1</v>
      </c>
      <c r="N461" s="181" t="s">
        <v>38</v>
      </c>
      <c r="O461" s="59"/>
      <c r="P461" s="160">
        <f t="shared" si="105"/>
        <v>0</v>
      </c>
      <c r="Q461" s="160">
        <v>0</v>
      </c>
      <c r="R461" s="160">
        <f t="shared" si="106"/>
        <v>0</v>
      </c>
      <c r="S461" s="160">
        <v>0</v>
      </c>
      <c r="T461" s="161">
        <f t="shared" si="107"/>
        <v>0</v>
      </c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R461" s="162" t="s">
        <v>337</v>
      </c>
      <c r="AT461" s="162" t="s">
        <v>751</v>
      </c>
      <c r="AU461" s="162" t="s">
        <v>219</v>
      </c>
      <c r="AY461" s="15" t="s">
        <v>208</v>
      </c>
      <c r="BE461" s="163">
        <f t="shared" si="108"/>
        <v>0</v>
      </c>
      <c r="BF461" s="163">
        <f t="shared" si="109"/>
        <v>0</v>
      </c>
      <c r="BG461" s="163">
        <f t="shared" si="110"/>
        <v>0</v>
      </c>
      <c r="BH461" s="163">
        <f t="shared" si="111"/>
        <v>0</v>
      </c>
      <c r="BI461" s="163">
        <f t="shared" si="112"/>
        <v>0</v>
      </c>
      <c r="BJ461" s="15" t="s">
        <v>85</v>
      </c>
      <c r="BK461" s="163">
        <f t="shared" si="113"/>
        <v>0</v>
      </c>
      <c r="BL461" s="15" t="s">
        <v>274</v>
      </c>
      <c r="BM461" s="162" t="s">
        <v>5341</v>
      </c>
    </row>
    <row r="462" spans="1:65" s="2" customFormat="1" ht="16.5" customHeight="1">
      <c r="A462" s="30"/>
      <c r="B462" s="154"/>
      <c r="C462" s="201" t="s">
        <v>2018</v>
      </c>
      <c r="D462" s="201" t="s">
        <v>751</v>
      </c>
      <c r="E462" s="202" t="s">
        <v>5342</v>
      </c>
      <c r="F462" s="203" t="s">
        <v>5343</v>
      </c>
      <c r="G462" s="204" t="s">
        <v>404</v>
      </c>
      <c r="H462" s="205">
        <v>1</v>
      </c>
      <c r="I462" s="177"/>
      <c r="J462" s="290">
        <f t="shared" si="104"/>
        <v>0</v>
      </c>
      <c r="K462" s="178"/>
      <c r="L462" s="179"/>
      <c r="M462" s="180" t="s">
        <v>1</v>
      </c>
      <c r="N462" s="181" t="s">
        <v>38</v>
      </c>
      <c r="O462" s="59"/>
      <c r="P462" s="160">
        <f t="shared" si="105"/>
        <v>0</v>
      </c>
      <c r="Q462" s="160">
        <v>0</v>
      </c>
      <c r="R462" s="160">
        <f t="shared" si="106"/>
        <v>0</v>
      </c>
      <c r="S462" s="160">
        <v>0</v>
      </c>
      <c r="T462" s="161">
        <f t="shared" si="107"/>
        <v>0</v>
      </c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R462" s="162" t="s">
        <v>337</v>
      </c>
      <c r="AT462" s="162" t="s">
        <v>751</v>
      </c>
      <c r="AU462" s="162" t="s">
        <v>219</v>
      </c>
      <c r="AY462" s="15" t="s">
        <v>208</v>
      </c>
      <c r="BE462" s="163">
        <f t="shared" si="108"/>
        <v>0</v>
      </c>
      <c r="BF462" s="163">
        <f t="shared" si="109"/>
        <v>0</v>
      </c>
      <c r="BG462" s="163">
        <f t="shared" si="110"/>
        <v>0</v>
      </c>
      <c r="BH462" s="163">
        <f t="shared" si="111"/>
        <v>0</v>
      </c>
      <c r="BI462" s="163">
        <f t="shared" si="112"/>
        <v>0</v>
      </c>
      <c r="BJ462" s="15" t="s">
        <v>85</v>
      </c>
      <c r="BK462" s="163">
        <f t="shared" si="113"/>
        <v>0</v>
      </c>
      <c r="BL462" s="15" t="s">
        <v>274</v>
      </c>
      <c r="BM462" s="162" t="s">
        <v>5344</v>
      </c>
    </row>
    <row r="463" spans="1:65" s="2" customFormat="1" ht="24.2" customHeight="1">
      <c r="A463" s="30"/>
      <c r="B463" s="154"/>
      <c r="C463" s="201" t="s">
        <v>2022</v>
      </c>
      <c r="D463" s="201" t="s">
        <v>751</v>
      </c>
      <c r="E463" s="202" t="s">
        <v>5345</v>
      </c>
      <c r="F463" s="203" t="s">
        <v>5346</v>
      </c>
      <c r="G463" s="204" t="s">
        <v>404</v>
      </c>
      <c r="H463" s="205">
        <v>1</v>
      </c>
      <c r="I463" s="177"/>
      <c r="J463" s="290">
        <f t="shared" si="104"/>
        <v>0</v>
      </c>
      <c r="K463" s="178"/>
      <c r="L463" s="179"/>
      <c r="M463" s="180" t="s">
        <v>1</v>
      </c>
      <c r="N463" s="181" t="s">
        <v>38</v>
      </c>
      <c r="O463" s="59"/>
      <c r="P463" s="160">
        <f t="shared" si="105"/>
        <v>0</v>
      </c>
      <c r="Q463" s="160">
        <v>0</v>
      </c>
      <c r="R463" s="160">
        <f t="shared" si="106"/>
        <v>0</v>
      </c>
      <c r="S463" s="160">
        <v>0</v>
      </c>
      <c r="T463" s="161">
        <f t="shared" si="107"/>
        <v>0</v>
      </c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R463" s="162" t="s">
        <v>337</v>
      </c>
      <c r="AT463" s="162" t="s">
        <v>751</v>
      </c>
      <c r="AU463" s="162" t="s">
        <v>219</v>
      </c>
      <c r="AY463" s="15" t="s">
        <v>208</v>
      </c>
      <c r="BE463" s="163">
        <f t="shared" si="108"/>
        <v>0</v>
      </c>
      <c r="BF463" s="163">
        <f t="shared" si="109"/>
        <v>0</v>
      </c>
      <c r="BG463" s="163">
        <f t="shared" si="110"/>
        <v>0</v>
      </c>
      <c r="BH463" s="163">
        <f t="shared" si="111"/>
        <v>0</v>
      </c>
      <c r="BI463" s="163">
        <f t="shared" si="112"/>
        <v>0</v>
      </c>
      <c r="BJ463" s="15" t="s">
        <v>85</v>
      </c>
      <c r="BK463" s="163">
        <f t="shared" si="113"/>
        <v>0</v>
      </c>
      <c r="BL463" s="15" t="s">
        <v>274</v>
      </c>
      <c r="BM463" s="162" t="s">
        <v>5347</v>
      </c>
    </row>
    <row r="464" spans="1:65" s="2" customFormat="1" ht="16.5" customHeight="1">
      <c r="A464" s="30"/>
      <c r="B464" s="154"/>
      <c r="C464" s="201" t="s">
        <v>2026</v>
      </c>
      <c r="D464" s="201" t="s">
        <v>751</v>
      </c>
      <c r="E464" s="202" t="s">
        <v>5266</v>
      </c>
      <c r="F464" s="203" t="s">
        <v>5267</v>
      </c>
      <c r="G464" s="204" t="s">
        <v>404</v>
      </c>
      <c r="H464" s="205">
        <v>2</v>
      </c>
      <c r="I464" s="177"/>
      <c r="J464" s="290">
        <f t="shared" si="104"/>
        <v>0</v>
      </c>
      <c r="K464" s="178"/>
      <c r="L464" s="179"/>
      <c r="M464" s="180" t="s">
        <v>1</v>
      </c>
      <c r="N464" s="181" t="s">
        <v>38</v>
      </c>
      <c r="O464" s="59"/>
      <c r="P464" s="160">
        <f t="shared" si="105"/>
        <v>0</v>
      </c>
      <c r="Q464" s="160">
        <v>0</v>
      </c>
      <c r="R464" s="160">
        <f t="shared" si="106"/>
        <v>0</v>
      </c>
      <c r="S464" s="160">
        <v>0</v>
      </c>
      <c r="T464" s="161">
        <f t="shared" si="107"/>
        <v>0</v>
      </c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R464" s="162" t="s">
        <v>337</v>
      </c>
      <c r="AT464" s="162" t="s">
        <v>751</v>
      </c>
      <c r="AU464" s="162" t="s">
        <v>219</v>
      </c>
      <c r="AY464" s="15" t="s">
        <v>208</v>
      </c>
      <c r="BE464" s="163">
        <f t="shared" si="108"/>
        <v>0</v>
      </c>
      <c r="BF464" s="163">
        <f t="shared" si="109"/>
        <v>0</v>
      </c>
      <c r="BG464" s="163">
        <f t="shared" si="110"/>
        <v>0</v>
      </c>
      <c r="BH464" s="163">
        <f t="shared" si="111"/>
        <v>0</v>
      </c>
      <c r="BI464" s="163">
        <f t="shared" si="112"/>
        <v>0</v>
      </c>
      <c r="BJ464" s="15" t="s">
        <v>85</v>
      </c>
      <c r="BK464" s="163">
        <f t="shared" si="113"/>
        <v>0</v>
      </c>
      <c r="BL464" s="15" t="s">
        <v>274</v>
      </c>
      <c r="BM464" s="162" t="s">
        <v>5348</v>
      </c>
    </row>
    <row r="465" spans="1:65" s="2" customFormat="1" ht="16.5" customHeight="1">
      <c r="A465" s="30"/>
      <c r="B465" s="154"/>
      <c r="C465" s="201" t="s">
        <v>2030</v>
      </c>
      <c r="D465" s="201" t="s">
        <v>751</v>
      </c>
      <c r="E465" s="202" t="s">
        <v>5349</v>
      </c>
      <c r="F465" s="203" t="s">
        <v>5340</v>
      </c>
      <c r="G465" s="204" t="s">
        <v>404</v>
      </c>
      <c r="H465" s="205">
        <v>1</v>
      </c>
      <c r="I465" s="177"/>
      <c r="J465" s="290">
        <f t="shared" si="104"/>
        <v>0</v>
      </c>
      <c r="K465" s="178"/>
      <c r="L465" s="179"/>
      <c r="M465" s="180" t="s">
        <v>1</v>
      </c>
      <c r="N465" s="181" t="s">
        <v>38</v>
      </c>
      <c r="O465" s="59"/>
      <c r="P465" s="160">
        <f t="shared" si="105"/>
        <v>0</v>
      </c>
      <c r="Q465" s="160">
        <v>0</v>
      </c>
      <c r="R465" s="160">
        <f t="shared" si="106"/>
        <v>0</v>
      </c>
      <c r="S465" s="160">
        <v>0</v>
      </c>
      <c r="T465" s="161">
        <f t="shared" si="107"/>
        <v>0</v>
      </c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R465" s="162" t="s">
        <v>337</v>
      </c>
      <c r="AT465" s="162" t="s">
        <v>751</v>
      </c>
      <c r="AU465" s="162" t="s">
        <v>219</v>
      </c>
      <c r="AY465" s="15" t="s">
        <v>208</v>
      </c>
      <c r="BE465" s="163">
        <f t="shared" si="108"/>
        <v>0</v>
      </c>
      <c r="BF465" s="163">
        <f t="shared" si="109"/>
        <v>0</v>
      </c>
      <c r="BG465" s="163">
        <f t="shared" si="110"/>
        <v>0</v>
      </c>
      <c r="BH465" s="163">
        <f t="shared" si="111"/>
        <v>0</v>
      </c>
      <c r="BI465" s="163">
        <f t="shared" si="112"/>
        <v>0</v>
      </c>
      <c r="BJ465" s="15" t="s">
        <v>85</v>
      </c>
      <c r="BK465" s="163">
        <f t="shared" si="113"/>
        <v>0</v>
      </c>
      <c r="BL465" s="15" t="s">
        <v>274</v>
      </c>
      <c r="BM465" s="162" t="s">
        <v>5350</v>
      </c>
    </row>
    <row r="466" spans="1:65" s="2" customFormat="1" ht="16.5" customHeight="1">
      <c r="A466" s="30"/>
      <c r="B466" s="154"/>
      <c r="C466" s="201" t="s">
        <v>2034</v>
      </c>
      <c r="D466" s="201" t="s">
        <v>751</v>
      </c>
      <c r="E466" s="202" t="s">
        <v>5351</v>
      </c>
      <c r="F466" s="203" t="s">
        <v>5352</v>
      </c>
      <c r="G466" s="204" t="s">
        <v>404</v>
      </c>
      <c r="H466" s="205">
        <v>1</v>
      </c>
      <c r="I466" s="177"/>
      <c r="J466" s="290">
        <f t="shared" si="104"/>
        <v>0</v>
      </c>
      <c r="K466" s="178"/>
      <c r="L466" s="179"/>
      <c r="M466" s="180" t="s">
        <v>1</v>
      </c>
      <c r="N466" s="181" t="s">
        <v>38</v>
      </c>
      <c r="O466" s="59"/>
      <c r="P466" s="160">
        <f t="shared" si="105"/>
        <v>0</v>
      </c>
      <c r="Q466" s="160">
        <v>0</v>
      </c>
      <c r="R466" s="160">
        <f t="shared" si="106"/>
        <v>0</v>
      </c>
      <c r="S466" s="160">
        <v>0</v>
      </c>
      <c r="T466" s="161">
        <f t="shared" si="107"/>
        <v>0</v>
      </c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R466" s="162" t="s">
        <v>337</v>
      </c>
      <c r="AT466" s="162" t="s">
        <v>751</v>
      </c>
      <c r="AU466" s="162" t="s">
        <v>219</v>
      </c>
      <c r="AY466" s="15" t="s">
        <v>208</v>
      </c>
      <c r="BE466" s="163">
        <f t="shared" si="108"/>
        <v>0</v>
      </c>
      <c r="BF466" s="163">
        <f t="shared" si="109"/>
        <v>0</v>
      </c>
      <c r="BG466" s="163">
        <f t="shared" si="110"/>
        <v>0</v>
      </c>
      <c r="BH466" s="163">
        <f t="shared" si="111"/>
        <v>0</v>
      </c>
      <c r="BI466" s="163">
        <f t="shared" si="112"/>
        <v>0</v>
      </c>
      <c r="BJ466" s="15" t="s">
        <v>85</v>
      </c>
      <c r="BK466" s="163">
        <f t="shared" si="113"/>
        <v>0</v>
      </c>
      <c r="BL466" s="15" t="s">
        <v>274</v>
      </c>
      <c r="BM466" s="162" t="s">
        <v>5353</v>
      </c>
    </row>
    <row r="467" spans="1:65" s="2" customFormat="1" ht="24.2" customHeight="1">
      <c r="A467" s="30"/>
      <c r="B467" s="154"/>
      <c r="C467" s="201" t="s">
        <v>2038</v>
      </c>
      <c r="D467" s="201" t="s">
        <v>751</v>
      </c>
      <c r="E467" s="202" t="s">
        <v>5354</v>
      </c>
      <c r="F467" s="203" t="s">
        <v>5355</v>
      </c>
      <c r="G467" s="204" t="s">
        <v>404</v>
      </c>
      <c r="H467" s="205">
        <v>1</v>
      </c>
      <c r="I467" s="177"/>
      <c r="J467" s="290">
        <f t="shared" si="104"/>
        <v>0</v>
      </c>
      <c r="K467" s="178"/>
      <c r="L467" s="179"/>
      <c r="M467" s="180" t="s">
        <v>1</v>
      </c>
      <c r="N467" s="181" t="s">
        <v>38</v>
      </c>
      <c r="O467" s="59"/>
      <c r="P467" s="160">
        <f t="shared" si="105"/>
        <v>0</v>
      </c>
      <c r="Q467" s="160">
        <v>0</v>
      </c>
      <c r="R467" s="160">
        <f t="shared" si="106"/>
        <v>0</v>
      </c>
      <c r="S467" s="160">
        <v>0</v>
      </c>
      <c r="T467" s="161">
        <f t="shared" si="107"/>
        <v>0</v>
      </c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R467" s="162" t="s">
        <v>337</v>
      </c>
      <c r="AT467" s="162" t="s">
        <v>751</v>
      </c>
      <c r="AU467" s="162" t="s">
        <v>219</v>
      </c>
      <c r="AY467" s="15" t="s">
        <v>208</v>
      </c>
      <c r="BE467" s="163">
        <f t="shared" si="108"/>
        <v>0</v>
      </c>
      <c r="BF467" s="163">
        <f t="shared" si="109"/>
        <v>0</v>
      </c>
      <c r="BG467" s="163">
        <f t="shared" si="110"/>
        <v>0</v>
      </c>
      <c r="BH467" s="163">
        <f t="shared" si="111"/>
        <v>0</v>
      </c>
      <c r="BI467" s="163">
        <f t="shared" si="112"/>
        <v>0</v>
      </c>
      <c r="BJ467" s="15" t="s">
        <v>85</v>
      </c>
      <c r="BK467" s="163">
        <f t="shared" si="113"/>
        <v>0</v>
      </c>
      <c r="BL467" s="15" t="s">
        <v>274</v>
      </c>
      <c r="BM467" s="162" t="s">
        <v>5356</v>
      </c>
    </row>
    <row r="468" spans="1:65" s="2" customFormat="1" ht="16.5" customHeight="1">
      <c r="A468" s="30"/>
      <c r="B468" s="154"/>
      <c r="C468" s="201" t="s">
        <v>2042</v>
      </c>
      <c r="D468" s="201" t="s">
        <v>751</v>
      </c>
      <c r="E468" s="202" t="s">
        <v>5357</v>
      </c>
      <c r="F468" s="203" t="s">
        <v>5358</v>
      </c>
      <c r="G468" s="204" t="s">
        <v>404</v>
      </c>
      <c r="H468" s="205">
        <v>2</v>
      </c>
      <c r="I468" s="177"/>
      <c r="J468" s="290">
        <f t="shared" si="104"/>
        <v>0</v>
      </c>
      <c r="K468" s="178"/>
      <c r="L468" s="179"/>
      <c r="M468" s="180" t="s">
        <v>1</v>
      </c>
      <c r="N468" s="181" t="s">
        <v>38</v>
      </c>
      <c r="O468" s="59"/>
      <c r="P468" s="160">
        <f t="shared" si="105"/>
        <v>0</v>
      </c>
      <c r="Q468" s="160">
        <v>0</v>
      </c>
      <c r="R468" s="160">
        <f t="shared" si="106"/>
        <v>0</v>
      </c>
      <c r="S468" s="160">
        <v>0</v>
      </c>
      <c r="T468" s="161">
        <f t="shared" si="107"/>
        <v>0</v>
      </c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R468" s="162" t="s">
        <v>337</v>
      </c>
      <c r="AT468" s="162" t="s">
        <v>751</v>
      </c>
      <c r="AU468" s="162" t="s">
        <v>219</v>
      </c>
      <c r="AY468" s="15" t="s">
        <v>208</v>
      </c>
      <c r="BE468" s="163">
        <f t="shared" si="108"/>
        <v>0</v>
      </c>
      <c r="BF468" s="163">
        <f t="shared" si="109"/>
        <v>0</v>
      </c>
      <c r="BG468" s="163">
        <f t="shared" si="110"/>
        <v>0</v>
      </c>
      <c r="BH468" s="163">
        <f t="shared" si="111"/>
        <v>0</v>
      </c>
      <c r="BI468" s="163">
        <f t="shared" si="112"/>
        <v>0</v>
      </c>
      <c r="BJ468" s="15" t="s">
        <v>85</v>
      </c>
      <c r="BK468" s="163">
        <f t="shared" si="113"/>
        <v>0</v>
      </c>
      <c r="BL468" s="15" t="s">
        <v>274</v>
      </c>
      <c r="BM468" s="162" t="s">
        <v>5359</v>
      </c>
    </row>
    <row r="469" spans="1:65" s="2" customFormat="1" ht="16.5" customHeight="1">
      <c r="A469" s="30"/>
      <c r="B469" s="154"/>
      <c r="C469" s="201" t="s">
        <v>2046</v>
      </c>
      <c r="D469" s="201" t="s">
        <v>751</v>
      </c>
      <c r="E469" s="202" t="s">
        <v>5360</v>
      </c>
      <c r="F469" s="203" t="s">
        <v>5340</v>
      </c>
      <c r="G469" s="204" t="s">
        <v>404</v>
      </c>
      <c r="H469" s="205">
        <v>1</v>
      </c>
      <c r="I469" s="177"/>
      <c r="J469" s="290">
        <f t="shared" si="104"/>
        <v>0</v>
      </c>
      <c r="K469" s="178"/>
      <c r="L469" s="179"/>
      <c r="M469" s="180" t="s">
        <v>1</v>
      </c>
      <c r="N469" s="181" t="s">
        <v>38</v>
      </c>
      <c r="O469" s="59"/>
      <c r="P469" s="160">
        <f t="shared" si="105"/>
        <v>0</v>
      </c>
      <c r="Q469" s="160">
        <v>0</v>
      </c>
      <c r="R469" s="160">
        <f t="shared" si="106"/>
        <v>0</v>
      </c>
      <c r="S469" s="160">
        <v>0</v>
      </c>
      <c r="T469" s="161">
        <f t="shared" si="107"/>
        <v>0</v>
      </c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R469" s="162" t="s">
        <v>337</v>
      </c>
      <c r="AT469" s="162" t="s">
        <v>751</v>
      </c>
      <c r="AU469" s="162" t="s">
        <v>219</v>
      </c>
      <c r="AY469" s="15" t="s">
        <v>208</v>
      </c>
      <c r="BE469" s="163">
        <f t="shared" si="108"/>
        <v>0</v>
      </c>
      <c r="BF469" s="163">
        <f t="shared" si="109"/>
        <v>0</v>
      </c>
      <c r="BG469" s="163">
        <f t="shared" si="110"/>
        <v>0</v>
      </c>
      <c r="BH469" s="163">
        <f t="shared" si="111"/>
        <v>0</v>
      </c>
      <c r="BI469" s="163">
        <f t="shared" si="112"/>
        <v>0</v>
      </c>
      <c r="BJ469" s="15" t="s">
        <v>85</v>
      </c>
      <c r="BK469" s="163">
        <f t="shared" si="113"/>
        <v>0</v>
      </c>
      <c r="BL469" s="15" t="s">
        <v>274</v>
      </c>
      <c r="BM469" s="162" t="s">
        <v>5361</v>
      </c>
    </row>
    <row r="470" spans="1:65" s="2" customFormat="1" ht="16.5" customHeight="1">
      <c r="A470" s="30"/>
      <c r="B470" s="154"/>
      <c r="C470" s="201" t="s">
        <v>2050</v>
      </c>
      <c r="D470" s="201" t="s">
        <v>751</v>
      </c>
      <c r="E470" s="202" t="s">
        <v>5362</v>
      </c>
      <c r="F470" s="203" t="s">
        <v>5363</v>
      </c>
      <c r="G470" s="204" t="s">
        <v>404</v>
      </c>
      <c r="H470" s="205">
        <v>1</v>
      </c>
      <c r="I470" s="177"/>
      <c r="J470" s="290">
        <f t="shared" si="104"/>
        <v>0</v>
      </c>
      <c r="K470" s="178"/>
      <c r="L470" s="179"/>
      <c r="M470" s="180" t="s">
        <v>1</v>
      </c>
      <c r="N470" s="181" t="s">
        <v>38</v>
      </c>
      <c r="O470" s="59"/>
      <c r="P470" s="160">
        <f t="shared" si="105"/>
        <v>0</v>
      </c>
      <c r="Q470" s="160">
        <v>0</v>
      </c>
      <c r="R470" s="160">
        <f t="shared" si="106"/>
        <v>0</v>
      </c>
      <c r="S470" s="160">
        <v>0</v>
      </c>
      <c r="T470" s="161">
        <f t="shared" si="107"/>
        <v>0</v>
      </c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R470" s="162" t="s">
        <v>337</v>
      </c>
      <c r="AT470" s="162" t="s">
        <v>751</v>
      </c>
      <c r="AU470" s="162" t="s">
        <v>219</v>
      </c>
      <c r="AY470" s="15" t="s">
        <v>208</v>
      </c>
      <c r="BE470" s="163">
        <f t="shared" si="108"/>
        <v>0</v>
      </c>
      <c r="BF470" s="163">
        <f t="shared" si="109"/>
        <v>0</v>
      </c>
      <c r="BG470" s="163">
        <f t="shared" si="110"/>
        <v>0</v>
      </c>
      <c r="BH470" s="163">
        <f t="shared" si="111"/>
        <v>0</v>
      </c>
      <c r="BI470" s="163">
        <f t="shared" si="112"/>
        <v>0</v>
      </c>
      <c r="BJ470" s="15" t="s">
        <v>85</v>
      </c>
      <c r="BK470" s="163">
        <f t="shared" si="113"/>
        <v>0</v>
      </c>
      <c r="BL470" s="15" t="s">
        <v>274</v>
      </c>
      <c r="BM470" s="162" t="s">
        <v>5364</v>
      </c>
    </row>
    <row r="471" spans="1:65" s="2" customFormat="1" ht="24.2" customHeight="1">
      <c r="A471" s="30"/>
      <c r="B471" s="154"/>
      <c r="C471" s="201" t="s">
        <v>2054</v>
      </c>
      <c r="D471" s="201" t="s">
        <v>751</v>
      </c>
      <c r="E471" s="202" t="s">
        <v>5365</v>
      </c>
      <c r="F471" s="203" t="s">
        <v>5366</v>
      </c>
      <c r="G471" s="204" t="s">
        <v>404</v>
      </c>
      <c r="H471" s="205">
        <v>1</v>
      </c>
      <c r="I471" s="177"/>
      <c r="J471" s="290">
        <f t="shared" si="104"/>
        <v>0</v>
      </c>
      <c r="K471" s="178"/>
      <c r="L471" s="179"/>
      <c r="M471" s="180" t="s">
        <v>1</v>
      </c>
      <c r="N471" s="181" t="s">
        <v>38</v>
      </c>
      <c r="O471" s="59"/>
      <c r="P471" s="160">
        <f t="shared" si="105"/>
        <v>0</v>
      </c>
      <c r="Q471" s="160">
        <v>0</v>
      </c>
      <c r="R471" s="160">
        <f t="shared" si="106"/>
        <v>0</v>
      </c>
      <c r="S471" s="160">
        <v>0</v>
      </c>
      <c r="T471" s="161">
        <f t="shared" si="107"/>
        <v>0</v>
      </c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R471" s="162" t="s">
        <v>337</v>
      </c>
      <c r="AT471" s="162" t="s">
        <v>751</v>
      </c>
      <c r="AU471" s="162" t="s">
        <v>219</v>
      </c>
      <c r="AY471" s="15" t="s">
        <v>208</v>
      </c>
      <c r="BE471" s="163">
        <f t="shared" si="108"/>
        <v>0</v>
      </c>
      <c r="BF471" s="163">
        <f t="shared" si="109"/>
        <v>0</v>
      </c>
      <c r="BG471" s="163">
        <f t="shared" si="110"/>
        <v>0</v>
      </c>
      <c r="BH471" s="163">
        <f t="shared" si="111"/>
        <v>0</v>
      </c>
      <c r="BI471" s="163">
        <f t="shared" si="112"/>
        <v>0</v>
      </c>
      <c r="BJ471" s="15" t="s">
        <v>85</v>
      </c>
      <c r="BK471" s="163">
        <f t="shared" si="113"/>
        <v>0</v>
      </c>
      <c r="BL471" s="15" t="s">
        <v>274</v>
      </c>
      <c r="BM471" s="162" t="s">
        <v>5367</v>
      </c>
    </row>
    <row r="472" spans="1:65" s="2" customFormat="1" ht="16.5" customHeight="1">
      <c r="A472" s="30"/>
      <c r="B472" s="154"/>
      <c r="C472" s="201" t="s">
        <v>2058</v>
      </c>
      <c r="D472" s="201" t="s">
        <v>751</v>
      </c>
      <c r="E472" s="202" t="s">
        <v>5368</v>
      </c>
      <c r="F472" s="203" t="s">
        <v>5276</v>
      </c>
      <c r="G472" s="204" t="s">
        <v>404</v>
      </c>
      <c r="H472" s="205">
        <v>1</v>
      </c>
      <c r="I472" s="177"/>
      <c r="J472" s="290">
        <f t="shared" si="104"/>
        <v>0</v>
      </c>
      <c r="K472" s="178"/>
      <c r="L472" s="179"/>
      <c r="M472" s="180" t="s">
        <v>1</v>
      </c>
      <c r="N472" s="181" t="s">
        <v>38</v>
      </c>
      <c r="O472" s="59"/>
      <c r="P472" s="160">
        <f t="shared" si="105"/>
        <v>0</v>
      </c>
      <c r="Q472" s="160">
        <v>0</v>
      </c>
      <c r="R472" s="160">
        <f t="shared" si="106"/>
        <v>0</v>
      </c>
      <c r="S472" s="160">
        <v>0</v>
      </c>
      <c r="T472" s="161">
        <f t="shared" si="107"/>
        <v>0</v>
      </c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R472" s="162" t="s">
        <v>337</v>
      </c>
      <c r="AT472" s="162" t="s">
        <v>751</v>
      </c>
      <c r="AU472" s="162" t="s">
        <v>219</v>
      </c>
      <c r="AY472" s="15" t="s">
        <v>208</v>
      </c>
      <c r="BE472" s="163">
        <f t="shared" si="108"/>
        <v>0</v>
      </c>
      <c r="BF472" s="163">
        <f t="shared" si="109"/>
        <v>0</v>
      </c>
      <c r="BG472" s="163">
        <f t="shared" si="110"/>
        <v>0</v>
      </c>
      <c r="BH472" s="163">
        <f t="shared" si="111"/>
        <v>0</v>
      </c>
      <c r="BI472" s="163">
        <f t="shared" si="112"/>
        <v>0</v>
      </c>
      <c r="BJ472" s="15" t="s">
        <v>85</v>
      </c>
      <c r="BK472" s="163">
        <f t="shared" si="113"/>
        <v>0</v>
      </c>
      <c r="BL472" s="15" t="s">
        <v>274</v>
      </c>
      <c r="BM472" s="162" t="s">
        <v>5369</v>
      </c>
    </row>
    <row r="473" spans="1:65" s="2" customFormat="1" ht="21.75" customHeight="1">
      <c r="A473" s="30"/>
      <c r="B473" s="154"/>
      <c r="C473" s="201" t="s">
        <v>2062</v>
      </c>
      <c r="D473" s="201" t="s">
        <v>751</v>
      </c>
      <c r="E473" s="202" t="s">
        <v>5370</v>
      </c>
      <c r="F473" s="203" t="s">
        <v>5371</v>
      </c>
      <c r="G473" s="204" t="s">
        <v>404</v>
      </c>
      <c r="H473" s="205">
        <v>1</v>
      </c>
      <c r="I473" s="177"/>
      <c r="J473" s="290">
        <f t="shared" si="104"/>
        <v>0</v>
      </c>
      <c r="K473" s="178"/>
      <c r="L473" s="179"/>
      <c r="M473" s="180" t="s">
        <v>1</v>
      </c>
      <c r="N473" s="181" t="s">
        <v>38</v>
      </c>
      <c r="O473" s="59"/>
      <c r="P473" s="160">
        <f t="shared" si="105"/>
        <v>0</v>
      </c>
      <c r="Q473" s="160">
        <v>0</v>
      </c>
      <c r="R473" s="160">
        <f t="shared" si="106"/>
        <v>0</v>
      </c>
      <c r="S473" s="160">
        <v>0</v>
      </c>
      <c r="T473" s="161">
        <f t="shared" si="107"/>
        <v>0</v>
      </c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R473" s="162" t="s">
        <v>337</v>
      </c>
      <c r="AT473" s="162" t="s">
        <v>751</v>
      </c>
      <c r="AU473" s="162" t="s">
        <v>219</v>
      </c>
      <c r="AY473" s="15" t="s">
        <v>208</v>
      </c>
      <c r="BE473" s="163">
        <f t="shared" si="108"/>
        <v>0</v>
      </c>
      <c r="BF473" s="163">
        <f t="shared" si="109"/>
        <v>0</v>
      </c>
      <c r="BG473" s="163">
        <f t="shared" si="110"/>
        <v>0</v>
      </c>
      <c r="BH473" s="163">
        <f t="shared" si="111"/>
        <v>0</v>
      </c>
      <c r="BI473" s="163">
        <f t="shared" si="112"/>
        <v>0</v>
      </c>
      <c r="BJ473" s="15" t="s">
        <v>85</v>
      </c>
      <c r="BK473" s="163">
        <f t="shared" si="113"/>
        <v>0</v>
      </c>
      <c r="BL473" s="15" t="s">
        <v>274</v>
      </c>
      <c r="BM473" s="162" t="s">
        <v>5372</v>
      </c>
    </row>
    <row r="474" spans="1:65" s="2" customFormat="1" ht="24.2" customHeight="1">
      <c r="A474" s="30"/>
      <c r="B474" s="154"/>
      <c r="C474" s="201" t="s">
        <v>2066</v>
      </c>
      <c r="D474" s="201" t="s">
        <v>751</v>
      </c>
      <c r="E474" s="202" t="s">
        <v>5373</v>
      </c>
      <c r="F474" s="203" t="s">
        <v>5374</v>
      </c>
      <c r="G474" s="204" t="s">
        <v>404</v>
      </c>
      <c r="H474" s="205">
        <v>1</v>
      </c>
      <c r="I474" s="177"/>
      <c r="J474" s="290">
        <f t="shared" si="104"/>
        <v>0</v>
      </c>
      <c r="K474" s="178"/>
      <c r="L474" s="179"/>
      <c r="M474" s="180" t="s">
        <v>1</v>
      </c>
      <c r="N474" s="181" t="s">
        <v>38</v>
      </c>
      <c r="O474" s="59"/>
      <c r="P474" s="160">
        <f t="shared" si="105"/>
        <v>0</v>
      </c>
      <c r="Q474" s="160">
        <v>0</v>
      </c>
      <c r="R474" s="160">
        <f t="shared" si="106"/>
        <v>0</v>
      </c>
      <c r="S474" s="160">
        <v>0</v>
      </c>
      <c r="T474" s="161">
        <f t="shared" si="107"/>
        <v>0</v>
      </c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R474" s="162" t="s">
        <v>337</v>
      </c>
      <c r="AT474" s="162" t="s">
        <v>751</v>
      </c>
      <c r="AU474" s="162" t="s">
        <v>219</v>
      </c>
      <c r="AY474" s="15" t="s">
        <v>208</v>
      </c>
      <c r="BE474" s="163">
        <f t="shared" si="108"/>
        <v>0</v>
      </c>
      <c r="BF474" s="163">
        <f t="shared" si="109"/>
        <v>0</v>
      </c>
      <c r="BG474" s="163">
        <f t="shared" si="110"/>
        <v>0</v>
      </c>
      <c r="BH474" s="163">
        <f t="shared" si="111"/>
        <v>0</v>
      </c>
      <c r="BI474" s="163">
        <f t="shared" si="112"/>
        <v>0</v>
      </c>
      <c r="BJ474" s="15" t="s">
        <v>85</v>
      </c>
      <c r="BK474" s="163">
        <f t="shared" si="113"/>
        <v>0</v>
      </c>
      <c r="BL474" s="15" t="s">
        <v>274</v>
      </c>
      <c r="BM474" s="162" t="s">
        <v>5375</v>
      </c>
    </row>
    <row r="475" spans="1:65" s="2" customFormat="1" ht="16.5" customHeight="1">
      <c r="A475" s="30"/>
      <c r="B475" s="154"/>
      <c r="C475" s="201" t="s">
        <v>2070</v>
      </c>
      <c r="D475" s="201" t="s">
        <v>751</v>
      </c>
      <c r="E475" s="202" t="s">
        <v>5376</v>
      </c>
      <c r="F475" s="203" t="s">
        <v>5377</v>
      </c>
      <c r="G475" s="204" t="s">
        <v>404</v>
      </c>
      <c r="H475" s="205">
        <v>1</v>
      </c>
      <c r="I475" s="177"/>
      <c r="J475" s="290">
        <f t="shared" si="104"/>
        <v>0</v>
      </c>
      <c r="K475" s="178"/>
      <c r="L475" s="179"/>
      <c r="M475" s="180" t="s">
        <v>1</v>
      </c>
      <c r="N475" s="181" t="s">
        <v>38</v>
      </c>
      <c r="O475" s="59"/>
      <c r="P475" s="160">
        <f t="shared" si="105"/>
        <v>0</v>
      </c>
      <c r="Q475" s="160">
        <v>0</v>
      </c>
      <c r="R475" s="160">
        <f t="shared" si="106"/>
        <v>0</v>
      </c>
      <c r="S475" s="160">
        <v>0</v>
      </c>
      <c r="T475" s="161">
        <f t="shared" si="107"/>
        <v>0</v>
      </c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R475" s="162" t="s">
        <v>337</v>
      </c>
      <c r="AT475" s="162" t="s">
        <v>751</v>
      </c>
      <c r="AU475" s="162" t="s">
        <v>219</v>
      </c>
      <c r="AY475" s="15" t="s">
        <v>208</v>
      </c>
      <c r="BE475" s="163">
        <f t="shared" si="108"/>
        <v>0</v>
      </c>
      <c r="BF475" s="163">
        <f t="shared" si="109"/>
        <v>0</v>
      </c>
      <c r="BG475" s="163">
        <f t="shared" si="110"/>
        <v>0</v>
      </c>
      <c r="BH475" s="163">
        <f t="shared" si="111"/>
        <v>0</v>
      </c>
      <c r="BI475" s="163">
        <f t="shared" si="112"/>
        <v>0</v>
      </c>
      <c r="BJ475" s="15" t="s">
        <v>85</v>
      </c>
      <c r="BK475" s="163">
        <f t="shared" si="113"/>
        <v>0</v>
      </c>
      <c r="BL475" s="15" t="s">
        <v>274</v>
      </c>
      <c r="BM475" s="162" t="s">
        <v>5378</v>
      </c>
    </row>
    <row r="476" spans="1:65" s="2" customFormat="1" ht="37.9" customHeight="1">
      <c r="A476" s="30"/>
      <c r="B476" s="154"/>
      <c r="C476" s="201" t="s">
        <v>2074</v>
      </c>
      <c r="D476" s="201" t="s">
        <v>751</v>
      </c>
      <c r="E476" s="202" t="s">
        <v>5379</v>
      </c>
      <c r="F476" s="203" t="s">
        <v>5380</v>
      </c>
      <c r="G476" s="204" t="s">
        <v>404</v>
      </c>
      <c r="H476" s="205">
        <v>3</v>
      </c>
      <c r="I476" s="177"/>
      <c r="J476" s="290">
        <f t="shared" si="104"/>
        <v>0</v>
      </c>
      <c r="K476" s="178"/>
      <c r="L476" s="179"/>
      <c r="M476" s="180" t="s">
        <v>1</v>
      </c>
      <c r="N476" s="181" t="s">
        <v>38</v>
      </c>
      <c r="O476" s="59"/>
      <c r="P476" s="160">
        <f t="shared" si="105"/>
        <v>0</v>
      </c>
      <c r="Q476" s="160">
        <v>0</v>
      </c>
      <c r="R476" s="160">
        <f t="shared" si="106"/>
        <v>0</v>
      </c>
      <c r="S476" s="160">
        <v>0</v>
      </c>
      <c r="T476" s="161">
        <f t="shared" si="107"/>
        <v>0</v>
      </c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R476" s="162" t="s">
        <v>337</v>
      </c>
      <c r="AT476" s="162" t="s">
        <v>751</v>
      </c>
      <c r="AU476" s="162" t="s">
        <v>219</v>
      </c>
      <c r="AY476" s="15" t="s">
        <v>208</v>
      </c>
      <c r="BE476" s="163">
        <f t="shared" si="108"/>
        <v>0</v>
      </c>
      <c r="BF476" s="163">
        <f t="shared" si="109"/>
        <v>0</v>
      </c>
      <c r="BG476" s="163">
        <f t="shared" si="110"/>
        <v>0</v>
      </c>
      <c r="BH476" s="163">
        <f t="shared" si="111"/>
        <v>0</v>
      </c>
      <c r="BI476" s="163">
        <f t="shared" si="112"/>
        <v>0</v>
      </c>
      <c r="BJ476" s="15" t="s">
        <v>85</v>
      </c>
      <c r="BK476" s="163">
        <f t="shared" si="113"/>
        <v>0</v>
      </c>
      <c r="BL476" s="15" t="s">
        <v>274</v>
      </c>
      <c r="BM476" s="162" t="s">
        <v>5381</v>
      </c>
    </row>
    <row r="477" spans="1:65" s="2" customFormat="1" ht="24.2" customHeight="1">
      <c r="A477" s="30"/>
      <c r="B477" s="154"/>
      <c r="C477" s="201" t="s">
        <v>2078</v>
      </c>
      <c r="D477" s="201" t="s">
        <v>751</v>
      </c>
      <c r="E477" s="202" t="s">
        <v>4741</v>
      </c>
      <c r="F477" s="203" t="s">
        <v>4578</v>
      </c>
      <c r="G477" s="204" t="s">
        <v>404</v>
      </c>
      <c r="H477" s="205">
        <v>1</v>
      </c>
      <c r="I477" s="177"/>
      <c r="J477" s="290">
        <f t="shared" si="104"/>
        <v>0</v>
      </c>
      <c r="K477" s="178"/>
      <c r="L477" s="179"/>
      <c r="M477" s="180" t="s">
        <v>1</v>
      </c>
      <c r="N477" s="181" t="s">
        <v>38</v>
      </c>
      <c r="O477" s="59"/>
      <c r="P477" s="160">
        <f t="shared" si="105"/>
        <v>0</v>
      </c>
      <c r="Q477" s="160">
        <v>0</v>
      </c>
      <c r="R477" s="160">
        <f t="shared" si="106"/>
        <v>0</v>
      </c>
      <c r="S477" s="160">
        <v>0</v>
      </c>
      <c r="T477" s="161">
        <f t="shared" si="107"/>
        <v>0</v>
      </c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R477" s="162" t="s">
        <v>337</v>
      </c>
      <c r="AT477" s="162" t="s">
        <v>751</v>
      </c>
      <c r="AU477" s="162" t="s">
        <v>219</v>
      </c>
      <c r="AY477" s="15" t="s">
        <v>208</v>
      </c>
      <c r="BE477" s="163">
        <f t="shared" si="108"/>
        <v>0</v>
      </c>
      <c r="BF477" s="163">
        <f t="shared" si="109"/>
        <v>0</v>
      </c>
      <c r="BG477" s="163">
        <f t="shared" si="110"/>
        <v>0</v>
      </c>
      <c r="BH477" s="163">
        <f t="shared" si="111"/>
        <v>0</v>
      </c>
      <c r="BI477" s="163">
        <f t="shared" si="112"/>
        <v>0</v>
      </c>
      <c r="BJ477" s="15" t="s">
        <v>85</v>
      </c>
      <c r="BK477" s="163">
        <f t="shared" si="113"/>
        <v>0</v>
      </c>
      <c r="BL477" s="15" t="s">
        <v>274</v>
      </c>
      <c r="BM477" s="162" t="s">
        <v>5382</v>
      </c>
    </row>
    <row r="478" spans="1:65" s="2" customFormat="1" ht="16.5" customHeight="1">
      <c r="A478" s="30"/>
      <c r="B478" s="154"/>
      <c r="C478" s="201" t="s">
        <v>2082</v>
      </c>
      <c r="D478" s="201" t="s">
        <v>751</v>
      </c>
      <c r="E478" s="202" t="s">
        <v>5383</v>
      </c>
      <c r="F478" s="203" t="s">
        <v>5384</v>
      </c>
      <c r="G478" s="204" t="s">
        <v>404</v>
      </c>
      <c r="H478" s="205">
        <v>1</v>
      </c>
      <c r="I478" s="177"/>
      <c r="J478" s="290">
        <f t="shared" si="104"/>
        <v>0</v>
      </c>
      <c r="K478" s="178"/>
      <c r="L478" s="179"/>
      <c r="M478" s="180" t="s">
        <v>1</v>
      </c>
      <c r="N478" s="181" t="s">
        <v>38</v>
      </c>
      <c r="O478" s="59"/>
      <c r="P478" s="160">
        <f t="shared" si="105"/>
        <v>0</v>
      </c>
      <c r="Q478" s="160">
        <v>0</v>
      </c>
      <c r="R478" s="160">
        <f t="shared" si="106"/>
        <v>0</v>
      </c>
      <c r="S478" s="160">
        <v>0</v>
      </c>
      <c r="T478" s="161">
        <f t="shared" si="107"/>
        <v>0</v>
      </c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R478" s="162" t="s">
        <v>337</v>
      </c>
      <c r="AT478" s="162" t="s">
        <v>751</v>
      </c>
      <c r="AU478" s="162" t="s">
        <v>219</v>
      </c>
      <c r="AY478" s="15" t="s">
        <v>208</v>
      </c>
      <c r="BE478" s="163">
        <f t="shared" si="108"/>
        <v>0</v>
      </c>
      <c r="BF478" s="163">
        <f t="shared" si="109"/>
        <v>0</v>
      </c>
      <c r="BG478" s="163">
        <f t="shared" si="110"/>
        <v>0</v>
      </c>
      <c r="BH478" s="163">
        <f t="shared" si="111"/>
        <v>0</v>
      </c>
      <c r="BI478" s="163">
        <f t="shared" si="112"/>
        <v>0</v>
      </c>
      <c r="BJ478" s="15" t="s">
        <v>85</v>
      </c>
      <c r="BK478" s="163">
        <f t="shared" si="113"/>
        <v>0</v>
      </c>
      <c r="BL478" s="15" t="s">
        <v>274</v>
      </c>
      <c r="BM478" s="162" t="s">
        <v>5385</v>
      </c>
    </row>
    <row r="479" spans="1:65" s="2" customFormat="1" ht="21.75" customHeight="1">
      <c r="A479" s="30"/>
      <c r="B479" s="154"/>
      <c r="C479" s="201" t="s">
        <v>2086</v>
      </c>
      <c r="D479" s="201" t="s">
        <v>751</v>
      </c>
      <c r="E479" s="202" t="s">
        <v>5301</v>
      </c>
      <c r="F479" s="203" t="s">
        <v>5302</v>
      </c>
      <c r="G479" s="204" t="s">
        <v>404</v>
      </c>
      <c r="H479" s="205">
        <v>1</v>
      </c>
      <c r="I479" s="177"/>
      <c r="J479" s="290">
        <f t="shared" si="104"/>
        <v>0</v>
      </c>
      <c r="K479" s="178"/>
      <c r="L479" s="179"/>
      <c r="M479" s="180" t="s">
        <v>1</v>
      </c>
      <c r="N479" s="181" t="s">
        <v>38</v>
      </c>
      <c r="O479" s="59"/>
      <c r="P479" s="160">
        <f t="shared" si="105"/>
        <v>0</v>
      </c>
      <c r="Q479" s="160">
        <v>0</v>
      </c>
      <c r="R479" s="160">
        <f t="shared" si="106"/>
        <v>0</v>
      </c>
      <c r="S479" s="160">
        <v>0</v>
      </c>
      <c r="T479" s="161">
        <f t="shared" si="107"/>
        <v>0</v>
      </c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R479" s="162" t="s">
        <v>337</v>
      </c>
      <c r="AT479" s="162" t="s">
        <v>751</v>
      </c>
      <c r="AU479" s="162" t="s">
        <v>219</v>
      </c>
      <c r="AY479" s="15" t="s">
        <v>208</v>
      </c>
      <c r="BE479" s="163">
        <f t="shared" si="108"/>
        <v>0</v>
      </c>
      <c r="BF479" s="163">
        <f t="shared" si="109"/>
        <v>0</v>
      </c>
      <c r="BG479" s="163">
        <f t="shared" si="110"/>
        <v>0</v>
      </c>
      <c r="BH479" s="163">
        <f t="shared" si="111"/>
        <v>0</v>
      </c>
      <c r="BI479" s="163">
        <f t="shared" si="112"/>
        <v>0</v>
      </c>
      <c r="BJ479" s="15" t="s">
        <v>85</v>
      </c>
      <c r="BK479" s="163">
        <f t="shared" si="113"/>
        <v>0</v>
      </c>
      <c r="BL479" s="15" t="s">
        <v>274</v>
      </c>
      <c r="BM479" s="162" t="s">
        <v>5386</v>
      </c>
    </row>
    <row r="480" spans="1:65" s="2" customFormat="1" ht="21.75" customHeight="1">
      <c r="A480" s="30"/>
      <c r="B480" s="154"/>
      <c r="C480" s="201" t="s">
        <v>2090</v>
      </c>
      <c r="D480" s="201" t="s">
        <v>751</v>
      </c>
      <c r="E480" s="202" t="s">
        <v>5387</v>
      </c>
      <c r="F480" s="203" t="s">
        <v>4988</v>
      </c>
      <c r="G480" s="204" t="s">
        <v>252</v>
      </c>
      <c r="H480" s="205">
        <v>21</v>
      </c>
      <c r="I480" s="177"/>
      <c r="J480" s="290">
        <f t="shared" si="104"/>
        <v>0</v>
      </c>
      <c r="K480" s="178"/>
      <c r="L480" s="179"/>
      <c r="M480" s="180" t="s">
        <v>1</v>
      </c>
      <c r="N480" s="181" t="s">
        <v>38</v>
      </c>
      <c r="O480" s="59"/>
      <c r="P480" s="160">
        <f t="shared" si="105"/>
        <v>0</v>
      </c>
      <c r="Q480" s="160">
        <v>0</v>
      </c>
      <c r="R480" s="160">
        <f t="shared" si="106"/>
        <v>0</v>
      </c>
      <c r="S480" s="160">
        <v>0</v>
      </c>
      <c r="T480" s="161">
        <f t="shared" si="107"/>
        <v>0</v>
      </c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R480" s="162" t="s">
        <v>337</v>
      </c>
      <c r="AT480" s="162" t="s">
        <v>751</v>
      </c>
      <c r="AU480" s="162" t="s">
        <v>219</v>
      </c>
      <c r="AY480" s="15" t="s">
        <v>208</v>
      </c>
      <c r="BE480" s="163">
        <f t="shared" si="108"/>
        <v>0</v>
      </c>
      <c r="BF480" s="163">
        <f t="shared" si="109"/>
        <v>0</v>
      </c>
      <c r="BG480" s="163">
        <f t="shared" si="110"/>
        <v>0</v>
      </c>
      <c r="BH480" s="163">
        <f t="shared" si="111"/>
        <v>0</v>
      </c>
      <c r="BI480" s="163">
        <f t="shared" si="112"/>
        <v>0</v>
      </c>
      <c r="BJ480" s="15" t="s">
        <v>85</v>
      </c>
      <c r="BK480" s="163">
        <f t="shared" si="113"/>
        <v>0</v>
      </c>
      <c r="BL480" s="15" t="s">
        <v>274</v>
      </c>
      <c r="BM480" s="162" t="s">
        <v>5388</v>
      </c>
    </row>
    <row r="481" spans="1:65" s="2" customFormat="1" ht="21.75" customHeight="1">
      <c r="A481" s="30"/>
      <c r="B481" s="154"/>
      <c r="C481" s="201" t="s">
        <v>2094</v>
      </c>
      <c r="D481" s="201" t="s">
        <v>751</v>
      </c>
      <c r="E481" s="202" t="s">
        <v>5389</v>
      </c>
      <c r="F481" s="203" t="s">
        <v>5390</v>
      </c>
      <c r="G481" s="204" t="s">
        <v>252</v>
      </c>
      <c r="H481" s="205">
        <v>13</v>
      </c>
      <c r="I481" s="177"/>
      <c r="J481" s="290">
        <f t="shared" si="104"/>
        <v>0</v>
      </c>
      <c r="K481" s="178"/>
      <c r="L481" s="179"/>
      <c r="M481" s="180" t="s">
        <v>1</v>
      </c>
      <c r="N481" s="181" t="s">
        <v>38</v>
      </c>
      <c r="O481" s="59"/>
      <c r="P481" s="160">
        <f t="shared" si="105"/>
        <v>0</v>
      </c>
      <c r="Q481" s="160">
        <v>0</v>
      </c>
      <c r="R481" s="160">
        <f t="shared" si="106"/>
        <v>0</v>
      </c>
      <c r="S481" s="160">
        <v>0</v>
      </c>
      <c r="T481" s="161">
        <f t="shared" si="107"/>
        <v>0</v>
      </c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R481" s="162" t="s">
        <v>337</v>
      </c>
      <c r="AT481" s="162" t="s">
        <v>751</v>
      </c>
      <c r="AU481" s="162" t="s">
        <v>219</v>
      </c>
      <c r="AY481" s="15" t="s">
        <v>208</v>
      </c>
      <c r="BE481" s="163">
        <f t="shared" si="108"/>
        <v>0</v>
      </c>
      <c r="BF481" s="163">
        <f t="shared" si="109"/>
        <v>0</v>
      </c>
      <c r="BG481" s="163">
        <f t="shared" si="110"/>
        <v>0</v>
      </c>
      <c r="BH481" s="163">
        <f t="shared" si="111"/>
        <v>0</v>
      </c>
      <c r="BI481" s="163">
        <f t="shared" si="112"/>
        <v>0</v>
      </c>
      <c r="BJ481" s="15" t="s">
        <v>85</v>
      </c>
      <c r="BK481" s="163">
        <f t="shared" si="113"/>
        <v>0</v>
      </c>
      <c r="BL481" s="15" t="s">
        <v>274</v>
      </c>
      <c r="BM481" s="162" t="s">
        <v>5391</v>
      </c>
    </row>
    <row r="482" spans="1:65" s="2" customFormat="1" ht="21.75" customHeight="1">
      <c r="A482" s="30"/>
      <c r="B482" s="154"/>
      <c r="C482" s="201" t="s">
        <v>2098</v>
      </c>
      <c r="D482" s="201" t="s">
        <v>751</v>
      </c>
      <c r="E482" s="202" t="s">
        <v>5392</v>
      </c>
      <c r="F482" s="203" t="s">
        <v>5393</v>
      </c>
      <c r="G482" s="204" t="s">
        <v>252</v>
      </c>
      <c r="H482" s="205">
        <v>5</v>
      </c>
      <c r="I482" s="177"/>
      <c r="J482" s="290">
        <f t="shared" si="104"/>
        <v>0</v>
      </c>
      <c r="K482" s="178"/>
      <c r="L482" s="179"/>
      <c r="M482" s="180" t="s">
        <v>1</v>
      </c>
      <c r="N482" s="181" t="s">
        <v>38</v>
      </c>
      <c r="O482" s="59"/>
      <c r="P482" s="160">
        <f t="shared" si="105"/>
        <v>0</v>
      </c>
      <c r="Q482" s="160">
        <v>0</v>
      </c>
      <c r="R482" s="160">
        <f t="shared" si="106"/>
        <v>0</v>
      </c>
      <c r="S482" s="160">
        <v>0</v>
      </c>
      <c r="T482" s="161">
        <f t="shared" si="107"/>
        <v>0</v>
      </c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R482" s="162" t="s">
        <v>337</v>
      </c>
      <c r="AT482" s="162" t="s">
        <v>751</v>
      </c>
      <c r="AU482" s="162" t="s">
        <v>219</v>
      </c>
      <c r="AY482" s="15" t="s">
        <v>208</v>
      </c>
      <c r="BE482" s="163">
        <f t="shared" si="108"/>
        <v>0</v>
      </c>
      <c r="BF482" s="163">
        <f t="shared" si="109"/>
        <v>0</v>
      </c>
      <c r="BG482" s="163">
        <f t="shared" si="110"/>
        <v>0</v>
      </c>
      <c r="BH482" s="163">
        <f t="shared" si="111"/>
        <v>0</v>
      </c>
      <c r="BI482" s="163">
        <f t="shared" si="112"/>
        <v>0</v>
      </c>
      <c r="BJ482" s="15" t="s">
        <v>85</v>
      </c>
      <c r="BK482" s="163">
        <f t="shared" si="113"/>
        <v>0</v>
      </c>
      <c r="BL482" s="15" t="s">
        <v>274</v>
      </c>
      <c r="BM482" s="162" t="s">
        <v>5394</v>
      </c>
    </row>
    <row r="483" spans="1:65" s="2" customFormat="1" ht="24.2" customHeight="1">
      <c r="A483" s="30"/>
      <c r="B483" s="154"/>
      <c r="C483" s="201" t="s">
        <v>2102</v>
      </c>
      <c r="D483" s="201" t="s">
        <v>751</v>
      </c>
      <c r="E483" s="202" t="s">
        <v>5395</v>
      </c>
      <c r="F483" s="203" t="s">
        <v>4881</v>
      </c>
      <c r="G483" s="204" t="s">
        <v>252</v>
      </c>
      <c r="H483" s="205">
        <v>1</v>
      </c>
      <c r="I483" s="177"/>
      <c r="J483" s="290">
        <f t="shared" si="104"/>
        <v>0</v>
      </c>
      <c r="K483" s="178"/>
      <c r="L483" s="179"/>
      <c r="M483" s="180" t="s">
        <v>1</v>
      </c>
      <c r="N483" s="181" t="s">
        <v>38</v>
      </c>
      <c r="O483" s="59"/>
      <c r="P483" s="160">
        <f t="shared" si="105"/>
        <v>0</v>
      </c>
      <c r="Q483" s="160">
        <v>0</v>
      </c>
      <c r="R483" s="160">
        <f t="shared" si="106"/>
        <v>0</v>
      </c>
      <c r="S483" s="160">
        <v>0</v>
      </c>
      <c r="T483" s="161">
        <f t="shared" si="107"/>
        <v>0</v>
      </c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R483" s="162" t="s">
        <v>337</v>
      </c>
      <c r="AT483" s="162" t="s">
        <v>751</v>
      </c>
      <c r="AU483" s="162" t="s">
        <v>219</v>
      </c>
      <c r="AY483" s="15" t="s">
        <v>208</v>
      </c>
      <c r="BE483" s="163">
        <f t="shared" si="108"/>
        <v>0</v>
      </c>
      <c r="BF483" s="163">
        <f t="shared" si="109"/>
        <v>0</v>
      </c>
      <c r="BG483" s="163">
        <f t="shared" si="110"/>
        <v>0</v>
      </c>
      <c r="BH483" s="163">
        <f t="shared" si="111"/>
        <v>0</v>
      </c>
      <c r="BI483" s="163">
        <f t="shared" si="112"/>
        <v>0</v>
      </c>
      <c r="BJ483" s="15" t="s">
        <v>85</v>
      </c>
      <c r="BK483" s="163">
        <f t="shared" si="113"/>
        <v>0</v>
      </c>
      <c r="BL483" s="15" t="s">
        <v>274</v>
      </c>
      <c r="BM483" s="162" t="s">
        <v>5396</v>
      </c>
    </row>
    <row r="484" spans="1:65" s="2" customFormat="1" ht="24.2" customHeight="1">
      <c r="A484" s="30"/>
      <c r="B484" s="154"/>
      <c r="C484" s="195" t="s">
        <v>2106</v>
      </c>
      <c r="D484" s="195" t="s">
        <v>210</v>
      </c>
      <c r="E484" s="196" t="s">
        <v>5397</v>
      </c>
      <c r="F484" s="200" t="s">
        <v>5398</v>
      </c>
      <c r="G484" s="198" t="s">
        <v>4725</v>
      </c>
      <c r="H484" s="199">
        <v>1</v>
      </c>
      <c r="I484" s="155"/>
      <c r="J484" s="287">
        <f t="shared" si="104"/>
        <v>0</v>
      </c>
      <c r="K484" s="157"/>
      <c r="L484" s="31"/>
      <c r="M484" s="158" t="s">
        <v>1</v>
      </c>
      <c r="N484" s="159" t="s">
        <v>38</v>
      </c>
      <c r="O484" s="59"/>
      <c r="P484" s="160">
        <f t="shared" si="105"/>
        <v>0</v>
      </c>
      <c r="Q484" s="160">
        <v>0</v>
      </c>
      <c r="R484" s="160">
        <f t="shared" si="106"/>
        <v>0</v>
      </c>
      <c r="S484" s="160">
        <v>0</v>
      </c>
      <c r="T484" s="161">
        <f t="shared" si="107"/>
        <v>0</v>
      </c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R484" s="162" t="s">
        <v>274</v>
      </c>
      <c r="AT484" s="162" t="s">
        <v>210</v>
      </c>
      <c r="AU484" s="162" t="s">
        <v>219</v>
      </c>
      <c r="AY484" s="15" t="s">
        <v>208</v>
      </c>
      <c r="BE484" s="163">
        <f t="shared" si="108"/>
        <v>0</v>
      </c>
      <c r="BF484" s="163">
        <f t="shared" si="109"/>
        <v>0</v>
      </c>
      <c r="BG484" s="163">
        <f t="shared" si="110"/>
        <v>0</v>
      </c>
      <c r="BH484" s="163">
        <f t="shared" si="111"/>
        <v>0</v>
      </c>
      <c r="BI484" s="163">
        <f t="shared" si="112"/>
        <v>0</v>
      </c>
      <c r="BJ484" s="15" t="s">
        <v>85</v>
      </c>
      <c r="BK484" s="163">
        <f t="shared" si="113"/>
        <v>0</v>
      </c>
      <c r="BL484" s="15" t="s">
        <v>274</v>
      </c>
      <c r="BM484" s="162" t="s">
        <v>5399</v>
      </c>
    </row>
    <row r="485" spans="1:65" s="12" customFormat="1" ht="20.85" customHeight="1">
      <c r="B485" s="142"/>
      <c r="C485" s="206"/>
      <c r="D485" s="207" t="s">
        <v>71</v>
      </c>
      <c r="E485" s="208" t="s">
        <v>5400</v>
      </c>
      <c r="F485" s="208" t="s">
        <v>5401</v>
      </c>
      <c r="G485" s="206"/>
      <c r="H485" s="206"/>
      <c r="I485" s="145"/>
      <c r="J485" s="286">
        <f>BK485</f>
        <v>0</v>
      </c>
      <c r="L485" s="142"/>
      <c r="M485" s="146"/>
      <c r="N485" s="147"/>
      <c r="O485" s="147"/>
      <c r="P485" s="148">
        <f>SUM(P486:P499)</f>
        <v>0</v>
      </c>
      <c r="Q485" s="147"/>
      <c r="R485" s="148">
        <f>SUM(R486:R499)</f>
        <v>0</v>
      </c>
      <c r="S485" s="147"/>
      <c r="T485" s="149">
        <f>SUM(T486:T499)</f>
        <v>0</v>
      </c>
      <c r="AR485" s="143" t="s">
        <v>85</v>
      </c>
      <c r="AT485" s="150" t="s">
        <v>71</v>
      </c>
      <c r="AU485" s="150" t="s">
        <v>85</v>
      </c>
      <c r="AY485" s="143" t="s">
        <v>208</v>
      </c>
      <c r="BK485" s="151">
        <f>SUM(BK486:BK499)</f>
        <v>0</v>
      </c>
    </row>
    <row r="486" spans="1:65" s="2" customFormat="1" ht="24.2" customHeight="1">
      <c r="A486" s="30"/>
      <c r="B486" s="154"/>
      <c r="C486" s="201" t="s">
        <v>2110</v>
      </c>
      <c r="D486" s="201" t="s">
        <v>751</v>
      </c>
      <c r="E486" s="202" t="s">
        <v>5402</v>
      </c>
      <c r="F486" s="203" t="s">
        <v>5403</v>
      </c>
      <c r="G486" s="204" t="s">
        <v>404</v>
      </c>
      <c r="H486" s="205">
        <v>1</v>
      </c>
      <c r="I486" s="177"/>
      <c r="J486" s="290">
        <f t="shared" ref="J486:J499" si="114">ROUND(I486*H486,2)</f>
        <v>0</v>
      </c>
      <c r="K486" s="178"/>
      <c r="L486" s="179"/>
      <c r="M486" s="180" t="s">
        <v>1</v>
      </c>
      <c r="N486" s="181" t="s">
        <v>38</v>
      </c>
      <c r="O486" s="59"/>
      <c r="P486" s="160">
        <f t="shared" ref="P486:P499" si="115">O486*H486</f>
        <v>0</v>
      </c>
      <c r="Q486" s="160">
        <v>0</v>
      </c>
      <c r="R486" s="160">
        <f t="shared" ref="R486:R499" si="116">Q486*H486</f>
        <v>0</v>
      </c>
      <c r="S486" s="160">
        <v>0</v>
      </c>
      <c r="T486" s="161">
        <f t="shared" ref="T486:T499" si="117">S486*H486</f>
        <v>0</v>
      </c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R486" s="162" t="s">
        <v>337</v>
      </c>
      <c r="AT486" s="162" t="s">
        <v>751</v>
      </c>
      <c r="AU486" s="162" t="s">
        <v>219</v>
      </c>
      <c r="AY486" s="15" t="s">
        <v>208</v>
      </c>
      <c r="BE486" s="163">
        <f t="shared" ref="BE486:BE499" si="118">IF(N486="základná",J486,0)</f>
        <v>0</v>
      </c>
      <c r="BF486" s="163">
        <f t="shared" ref="BF486:BF499" si="119">IF(N486="znížená",J486,0)</f>
        <v>0</v>
      </c>
      <c r="BG486" s="163">
        <f t="shared" ref="BG486:BG499" si="120">IF(N486="zákl. prenesená",J486,0)</f>
        <v>0</v>
      </c>
      <c r="BH486" s="163">
        <f t="shared" ref="BH486:BH499" si="121">IF(N486="zníž. prenesená",J486,0)</f>
        <v>0</v>
      </c>
      <c r="BI486" s="163">
        <f t="shared" ref="BI486:BI499" si="122">IF(N486="nulová",J486,0)</f>
        <v>0</v>
      </c>
      <c r="BJ486" s="15" t="s">
        <v>85</v>
      </c>
      <c r="BK486" s="163">
        <f t="shared" ref="BK486:BK499" si="123">ROUND(I486*H486,2)</f>
        <v>0</v>
      </c>
      <c r="BL486" s="15" t="s">
        <v>274</v>
      </c>
      <c r="BM486" s="162" t="s">
        <v>5404</v>
      </c>
    </row>
    <row r="487" spans="1:65" s="2" customFormat="1" ht="16.5" customHeight="1">
      <c r="A487" s="30"/>
      <c r="B487" s="154"/>
      <c r="C487" s="201" t="s">
        <v>2114</v>
      </c>
      <c r="D487" s="201" t="s">
        <v>751</v>
      </c>
      <c r="E487" s="202" t="s">
        <v>5405</v>
      </c>
      <c r="F487" s="203" t="s">
        <v>5406</v>
      </c>
      <c r="G487" s="204" t="s">
        <v>404</v>
      </c>
      <c r="H487" s="205">
        <v>2</v>
      </c>
      <c r="I487" s="177"/>
      <c r="J487" s="290">
        <f t="shared" si="114"/>
        <v>0</v>
      </c>
      <c r="K487" s="178"/>
      <c r="L487" s="179"/>
      <c r="M487" s="180" t="s">
        <v>1</v>
      </c>
      <c r="N487" s="181" t="s">
        <v>38</v>
      </c>
      <c r="O487" s="59"/>
      <c r="P487" s="160">
        <f t="shared" si="115"/>
        <v>0</v>
      </c>
      <c r="Q487" s="160">
        <v>0</v>
      </c>
      <c r="R487" s="160">
        <f t="shared" si="116"/>
        <v>0</v>
      </c>
      <c r="S487" s="160">
        <v>0</v>
      </c>
      <c r="T487" s="161">
        <f t="shared" si="117"/>
        <v>0</v>
      </c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R487" s="162" t="s">
        <v>337</v>
      </c>
      <c r="AT487" s="162" t="s">
        <v>751</v>
      </c>
      <c r="AU487" s="162" t="s">
        <v>219</v>
      </c>
      <c r="AY487" s="15" t="s">
        <v>208</v>
      </c>
      <c r="BE487" s="163">
        <f t="shared" si="118"/>
        <v>0</v>
      </c>
      <c r="BF487" s="163">
        <f t="shared" si="119"/>
        <v>0</v>
      </c>
      <c r="BG487" s="163">
        <f t="shared" si="120"/>
        <v>0</v>
      </c>
      <c r="BH487" s="163">
        <f t="shared" si="121"/>
        <v>0</v>
      </c>
      <c r="BI487" s="163">
        <f t="shared" si="122"/>
        <v>0</v>
      </c>
      <c r="BJ487" s="15" t="s">
        <v>85</v>
      </c>
      <c r="BK487" s="163">
        <f t="shared" si="123"/>
        <v>0</v>
      </c>
      <c r="BL487" s="15" t="s">
        <v>274</v>
      </c>
      <c r="BM487" s="162" t="s">
        <v>5407</v>
      </c>
    </row>
    <row r="488" spans="1:65" s="2" customFormat="1" ht="24.2" customHeight="1">
      <c r="A488" s="30"/>
      <c r="B488" s="154"/>
      <c r="C488" s="201" t="s">
        <v>2118</v>
      </c>
      <c r="D488" s="201" t="s">
        <v>751</v>
      </c>
      <c r="E488" s="202" t="s">
        <v>5408</v>
      </c>
      <c r="F488" s="203" t="s">
        <v>5409</v>
      </c>
      <c r="G488" s="204" t="s">
        <v>404</v>
      </c>
      <c r="H488" s="205">
        <v>1</v>
      </c>
      <c r="I488" s="177"/>
      <c r="J488" s="290">
        <f t="shared" si="114"/>
        <v>0</v>
      </c>
      <c r="K488" s="178"/>
      <c r="L488" s="179"/>
      <c r="M488" s="180" t="s">
        <v>1</v>
      </c>
      <c r="N488" s="181" t="s">
        <v>38</v>
      </c>
      <c r="O488" s="59"/>
      <c r="P488" s="160">
        <f t="shared" si="115"/>
        <v>0</v>
      </c>
      <c r="Q488" s="160">
        <v>0</v>
      </c>
      <c r="R488" s="160">
        <f t="shared" si="116"/>
        <v>0</v>
      </c>
      <c r="S488" s="160">
        <v>0</v>
      </c>
      <c r="T488" s="161">
        <f t="shared" si="117"/>
        <v>0</v>
      </c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R488" s="162" t="s">
        <v>337</v>
      </c>
      <c r="AT488" s="162" t="s">
        <v>751</v>
      </c>
      <c r="AU488" s="162" t="s">
        <v>219</v>
      </c>
      <c r="AY488" s="15" t="s">
        <v>208</v>
      </c>
      <c r="BE488" s="163">
        <f t="shared" si="118"/>
        <v>0</v>
      </c>
      <c r="BF488" s="163">
        <f t="shared" si="119"/>
        <v>0</v>
      </c>
      <c r="BG488" s="163">
        <f t="shared" si="120"/>
        <v>0</v>
      </c>
      <c r="BH488" s="163">
        <f t="shared" si="121"/>
        <v>0</v>
      </c>
      <c r="BI488" s="163">
        <f t="shared" si="122"/>
        <v>0</v>
      </c>
      <c r="BJ488" s="15" t="s">
        <v>85</v>
      </c>
      <c r="BK488" s="163">
        <f t="shared" si="123"/>
        <v>0</v>
      </c>
      <c r="BL488" s="15" t="s">
        <v>274</v>
      </c>
      <c r="BM488" s="162" t="s">
        <v>5410</v>
      </c>
    </row>
    <row r="489" spans="1:65" s="2" customFormat="1" ht="24.2" customHeight="1">
      <c r="A489" s="30"/>
      <c r="B489" s="154"/>
      <c r="C489" s="201" t="s">
        <v>2122</v>
      </c>
      <c r="D489" s="201" t="s">
        <v>751</v>
      </c>
      <c r="E489" s="202" t="s">
        <v>5411</v>
      </c>
      <c r="F489" s="203" t="s">
        <v>5412</v>
      </c>
      <c r="G489" s="204" t="s">
        <v>404</v>
      </c>
      <c r="H489" s="205">
        <v>2</v>
      </c>
      <c r="I489" s="177"/>
      <c r="J489" s="290">
        <f t="shared" si="114"/>
        <v>0</v>
      </c>
      <c r="K489" s="178"/>
      <c r="L489" s="179"/>
      <c r="M489" s="180" t="s">
        <v>1</v>
      </c>
      <c r="N489" s="181" t="s">
        <v>38</v>
      </c>
      <c r="O489" s="59"/>
      <c r="P489" s="160">
        <f t="shared" si="115"/>
        <v>0</v>
      </c>
      <c r="Q489" s="160">
        <v>0</v>
      </c>
      <c r="R489" s="160">
        <f t="shared" si="116"/>
        <v>0</v>
      </c>
      <c r="S489" s="160">
        <v>0</v>
      </c>
      <c r="T489" s="161">
        <f t="shared" si="117"/>
        <v>0</v>
      </c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R489" s="162" t="s">
        <v>337</v>
      </c>
      <c r="AT489" s="162" t="s">
        <v>751</v>
      </c>
      <c r="AU489" s="162" t="s">
        <v>219</v>
      </c>
      <c r="AY489" s="15" t="s">
        <v>208</v>
      </c>
      <c r="BE489" s="163">
        <f t="shared" si="118"/>
        <v>0</v>
      </c>
      <c r="BF489" s="163">
        <f t="shared" si="119"/>
        <v>0</v>
      </c>
      <c r="BG489" s="163">
        <f t="shared" si="120"/>
        <v>0</v>
      </c>
      <c r="BH489" s="163">
        <f t="shared" si="121"/>
        <v>0</v>
      </c>
      <c r="BI489" s="163">
        <f t="shared" si="122"/>
        <v>0</v>
      </c>
      <c r="BJ489" s="15" t="s">
        <v>85</v>
      </c>
      <c r="BK489" s="163">
        <f t="shared" si="123"/>
        <v>0</v>
      </c>
      <c r="BL489" s="15" t="s">
        <v>274</v>
      </c>
      <c r="BM489" s="162" t="s">
        <v>5413</v>
      </c>
    </row>
    <row r="490" spans="1:65" s="2" customFormat="1" ht="16.5" customHeight="1">
      <c r="A490" s="30"/>
      <c r="B490" s="154"/>
      <c r="C490" s="201" t="s">
        <v>2126</v>
      </c>
      <c r="D490" s="201" t="s">
        <v>751</v>
      </c>
      <c r="E490" s="202" t="s">
        <v>5414</v>
      </c>
      <c r="F490" s="203" t="s">
        <v>5415</v>
      </c>
      <c r="G490" s="204" t="s">
        <v>404</v>
      </c>
      <c r="H490" s="205">
        <v>1</v>
      </c>
      <c r="I490" s="177"/>
      <c r="J490" s="290">
        <f t="shared" si="114"/>
        <v>0</v>
      </c>
      <c r="K490" s="178"/>
      <c r="L490" s="179"/>
      <c r="M490" s="180" t="s">
        <v>1</v>
      </c>
      <c r="N490" s="181" t="s">
        <v>38</v>
      </c>
      <c r="O490" s="59"/>
      <c r="P490" s="160">
        <f t="shared" si="115"/>
        <v>0</v>
      </c>
      <c r="Q490" s="160">
        <v>0</v>
      </c>
      <c r="R490" s="160">
        <f t="shared" si="116"/>
        <v>0</v>
      </c>
      <c r="S490" s="160">
        <v>0</v>
      </c>
      <c r="T490" s="161">
        <f t="shared" si="117"/>
        <v>0</v>
      </c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R490" s="162" t="s">
        <v>337</v>
      </c>
      <c r="AT490" s="162" t="s">
        <v>751</v>
      </c>
      <c r="AU490" s="162" t="s">
        <v>219</v>
      </c>
      <c r="AY490" s="15" t="s">
        <v>208</v>
      </c>
      <c r="BE490" s="163">
        <f t="shared" si="118"/>
        <v>0</v>
      </c>
      <c r="BF490" s="163">
        <f t="shared" si="119"/>
        <v>0</v>
      </c>
      <c r="BG490" s="163">
        <f t="shared" si="120"/>
        <v>0</v>
      </c>
      <c r="BH490" s="163">
        <f t="shared" si="121"/>
        <v>0</v>
      </c>
      <c r="BI490" s="163">
        <f t="shared" si="122"/>
        <v>0</v>
      </c>
      <c r="BJ490" s="15" t="s">
        <v>85</v>
      </c>
      <c r="BK490" s="163">
        <f t="shared" si="123"/>
        <v>0</v>
      </c>
      <c r="BL490" s="15" t="s">
        <v>274</v>
      </c>
      <c r="BM490" s="162" t="s">
        <v>5416</v>
      </c>
    </row>
    <row r="491" spans="1:65" s="2" customFormat="1" ht="24.2" customHeight="1">
      <c r="A491" s="30"/>
      <c r="B491" s="154"/>
      <c r="C491" s="201" t="s">
        <v>2130</v>
      </c>
      <c r="D491" s="201" t="s">
        <v>751</v>
      </c>
      <c r="E491" s="202" t="s">
        <v>5417</v>
      </c>
      <c r="F491" s="203" t="s">
        <v>5418</v>
      </c>
      <c r="G491" s="204" t="s">
        <v>404</v>
      </c>
      <c r="H491" s="205">
        <v>1</v>
      </c>
      <c r="I491" s="177"/>
      <c r="J491" s="290">
        <f t="shared" si="114"/>
        <v>0</v>
      </c>
      <c r="K491" s="178"/>
      <c r="L491" s="179"/>
      <c r="M491" s="180" t="s">
        <v>1</v>
      </c>
      <c r="N491" s="181" t="s">
        <v>38</v>
      </c>
      <c r="O491" s="59"/>
      <c r="P491" s="160">
        <f t="shared" si="115"/>
        <v>0</v>
      </c>
      <c r="Q491" s="160">
        <v>0</v>
      </c>
      <c r="R491" s="160">
        <f t="shared" si="116"/>
        <v>0</v>
      </c>
      <c r="S491" s="160">
        <v>0</v>
      </c>
      <c r="T491" s="161">
        <f t="shared" si="117"/>
        <v>0</v>
      </c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R491" s="162" t="s">
        <v>337</v>
      </c>
      <c r="AT491" s="162" t="s">
        <v>751</v>
      </c>
      <c r="AU491" s="162" t="s">
        <v>219</v>
      </c>
      <c r="AY491" s="15" t="s">
        <v>208</v>
      </c>
      <c r="BE491" s="163">
        <f t="shared" si="118"/>
        <v>0</v>
      </c>
      <c r="BF491" s="163">
        <f t="shared" si="119"/>
        <v>0</v>
      </c>
      <c r="BG491" s="163">
        <f t="shared" si="120"/>
        <v>0</v>
      </c>
      <c r="BH491" s="163">
        <f t="shared" si="121"/>
        <v>0</v>
      </c>
      <c r="BI491" s="163">
        <f t="shared" si="122"/>
        <v>0</v>
      </c>
      <c r="BJ491" s="15" t="s">
        <v>85</v>
      </c>
      <c r="BK491" s="163">
        <f t="shared" si="123"/>
        <v>0</v>
      </c>
      <c r="BL491" s="15" t="s">
        <v>274</v>
      </c>
      <c r="BM491" s="162" t="s">
        <v>5419</v>
      </c>
    </row>
    <row r="492" spans="1:65" s="2" customFormat="1" ht="37.9" customHeight="1">
      <c r="A492" s="30"/>
      <c r="B492" s="154"/>
      <c r="C492" s="201" t="s">
        <v>2134</v>
      </c>
      <c r="D492" s="201" t="s">
        <v>751</v>
      </c>
      <c r="E492" s="202" t="s">
        <v>5420</v>
      </c>
      <c r="F492" s="203" t="s">
        <v>5421</v>
      </c>
      <c r="G492" s="204" t="s">
        <v>404</v>
      </c>
      <c r="H492" s="205">
        <v>1</v>
      </c>
      <c r="I492" s="177"/>
      <c r="J492" s="290">
        <f t="shared" si="114"/>
        <v>0</v>
      </c>
      <c r="K492" s="178"/>
      <c r="L492" s="179"/>
      <c r="M492" s="180" t="s">
        <v>1</v>
      </c>
      <c r="N492" s="181" t="s">
        <v>38</v>
      </c>
      <c r="O492" s="59"/>
      <c r="P492" s="160">
        <f t="shared" si="115"/>
        <v>0</v>
      </c>
      <c r="Q492" s="160">
        <v>0</v>
      </c>
      <c r="R492" s="160">
        <f t="shared" si="116"/>
        <v>0</v>
      </c>
      <c r="S492" s="160">
        <v>0</v>
      </c>
      <c r="T492" s="161">
        <f t="shared" si="117"/>
        <v>0</v>
      </c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R492" s="162" t="s">
        <v>337</v>
      </c>
      <c r="AT492" s="162" t="s">
        <v>751</v>
      </c>
      <c r="AU492" s="162" t="s">
        <v>219</v>
      </c>
      <c r="AY492" s="15" t="s">
        <v>208</v>
      </c>
      <c r="BE492" s="163">
        <f t="shared" si="118"/>
        <v>0</v>
      </c>
      <c r="BF492" s="163">
        <f t="shared" si="119"/>
        <v>0</v>
      </c>
      <c r="BG492" s="163">
        <f t="shared" si="120"/>
        <v>0</v>
      </c>
      <c r="BH492" s="163">
        <f t="shared" si="121"/>
        <v>0</v>
      </c>
      <c r="BI492" s="163">
        <f t="shared" si="122"/>
        <v>0</v>
      </c>
      <c r="BJ492" s="15" t="s">
        <v>85</v>
      </c>
      <c r="BK492" s="163">
        <f t="shared" si="123"/>
        <v>0</v>
      </c>
      <c r="BL492" s="15" t="s">
        <v>274</v>
      </c>
      <c r="BM492" s="162" t="s">
        <v>5422</v>
      </c>
    </row>
    <row r="493" spans="1:65" s="2" customFormat="1" ht="24.2" customHeight="1">
      <c r="A493" s="30"/>
      <c r="B493" s="154"/>
      <c r="C493" s="201" t="s">
        <v>2138</v>
      </c>
      <c r="D493" s="201" t="s">
        <v>751</v>
      </c>
      <c r="E493" s="202" t="s">
        <v>5423</v>
      </c>
      <c r="F493" s="203" t="s">
        <v>5424</v>
      </c>
      <c r="G493" s="204" t="s">
        <v>404</v>
      </c>
      <c r="H493" s="205">
        <v>1</v>
      </c>
      <c r="I493" s="177"/>
      <c r="J493" s="290">
        <f t="shared" si="114"/>
        <v>0</v>
      </c>
      <c r="K493" s="178"/>
      <c r="L493" s="179"/>
      <c r="M493" s="180" t="s">
        <v>1</v>
      </c>
      <c r="N493" s="181" t="s">
        <v>38</v>
      </c>
      <c r="O493" s="59"/>
      <c r="P493" s="160">
        <f t="shared" si="115"/>
        <v>0</v>
      </c>
      <c r="Q493" s="160">
        <v>0</v>
      </c>
      <c r="R493" s="160">
        <f t="shared" si="116"/>
        <v>0</v>
      </c>
      <c r="S493" s="160">
        <v>0</v>
      </c>
      <c r="T493" s="161">
        <f t="shared" si="117"/>
        <v>0</v>
      </c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R493" s="162" t="s">
        <v>337</v>
      </c>
      <c r="AT493" s="162" t="s">
        <v>751</v>
      </c>
      <c r="AU493" s="162" t="s">
        <v>219</v>
      </c>
      <c r="AY493" s="15" t="s">
        <v>208</v>
      </c>
      <c r="BE493" s="163">
        <f t="shared" si="118"/>
        <v>0</v>
      </c>
      <c r="BF493" s="163">
        <f t="shared" si="119"/>
        <v>0</v>
      </c>
      <c r="BG493" s="163">
        <f t="shared" si="120"/>
        <v>0</v>
      </c>
      <c r="BH493" s="163">
        <f t="shared" si="121"/>
        <v>0</v>
      </c>
      <c r="BI493" s="163">
        <f t="shared" si="122"/>
        <v>0</v>
      </c>
      <c r="BJ493" s="15" t="s">
        <v>85</v>
      </c>
      <c r="BK493" s="163">
        <f t="shared" si="123"/>
        <v>0</v>
      </c>
      <c r="BL493" s="15" t="s">
        <v>274</v>
      </c>
      <c r="BM493" s="162" t="s">
        <v>5425</v>
      </c>
    </row>
    <row r="494" spans="1:65" s="2" customFormat="1" ht="16.5" customHeight="1">
      <c r="A494" s="30"/>
      <c r="B494" s="154"/>
      <c r="C494" s="201" t="s">
        <v>2141</v>
      </c>
      <c r="D494" s="201" t="s">
        <v>751</v>
      </c>
      <c r="E494" s="202" t="s">
        <v>5426</v>
      </c>
      <c r="F494" s="203" t="s">
        <v>5427</v>
      </c>
      <c r="G494" s="204" t="s">
        <v>404</v>
      </c>
      <c r="H494" s="205">
        <v>1</v>
      </c>
      <c r="I494" s="177"/>
      <c r="J494" s="290">
        <f t="shared" si="114"/>
        <v>0</v>
      </c>
      <c r="K494" s="178"/>
      <c r="L494" s="179"/>
      <c r="M494" s="180" t="s">
        <v>1</v>
      </c>
      <c r="N494" s="181" t="s">
        <v>38</v>
      </c>
      <c r="O494" s="59"/>
      <c r="P494" s="160">
        <f t="shared" si="115"/>
        <v>0</v>
      </c>
      <c r="Q494" s="160">
        <v>0</v>
      </c>
      <c r="R494" s="160">
        <f t="shared" si="116"/>
        <v>0</v>
      </c>
      <c r="S494" s="160">
        <v>0</v>
      </c>
      <c r="T494" s="161">
        <f t="shared" si="117"/>
        <v>0</v>
      </c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R494" s="162" t="s">
        <v>337</v>
      </c>
      <c r="AT494" s="162" t="s">
        <v>751</v>
      </c>
      <c r="AU494" s="162" t="s">
        <v>219</v>
      </c>
      <c r="AY494" s="15" t="s">
        <v>208</v>
      </c>
      <c r="BE494" s="163">
        <f t="shared" si="118"/>
        <v>0</v>
      </c>
      <c r="BF494" s="163">
        <f t="shared" si="119"/>
        <v>0</v>
      </c>
      <c r="BG494" s="163">
        <f t="shared" si="120"/>
        <v>0</v>
      </c>
      <c r="BH494" s="163">
        <f t="shared" si="121"/>
        <v>0</v>
      </c>
      <c r="BI494" s="163">
        <f t="shared" si="122"/>
        <v>0</v>
      </c>
      <c r="BJ494" s="15" t="s">
        <v>85</v>
      </c>
      <c r="BK494" s="163">
        <f t="shared" si="123"/>
        <v>0</v>
      </c>
      <c r="BL494" s="15" t="s">
        <v>274</v>
      </c>
      <c r="BM494" s="162" t="s">
        <v>5428</v>
      </c>
    </row>
    <row r="495" spans="1:65" s="2" customFormat="1" ht="21.75" customHeight="1">
      <c r="A495" s="30"/>
      <c r="B495" s="154"/>
      <c r="C495" s="201" t="s">
        <v>2145</v>
      </c>
      <c r="D495" s="201" t="s">
        <v>751</v>
      </c>
      <c r="E495" s="202" t="s">
        <v>5429</v>
      </c>
      <c r="F495" s="203" t="s">
        <v>5430</v>
      </c>
      <c r="G495" s="204" t="s">
        <v>252</v>
      </c>
      <c r="H495" s="205">
        <v>14</v>
      </c>
      <c r="I495" s="177"/>
      <c r="J495" s="290">
        <f t="shared" si="114"/>
        <v>0</v>
      </c>
      <c r="K495" s="178"/>
      <c r="L495" s="179"/>
      <c r="M495" s="180" t="s">
        <v>1</v>
      </c>
      <c r="N495" s="181" t="s">
        <v>38</v>
      </c>
      <c r="O495" s="59"/>
      <c r="P495" s="160">
        <f t="shared" si="115"/>
        <v>0</v>
      </c>
      <c r="Q495" s="160">
        <v>0</v>
      </c>
      <c r="R495" s="160">
        <f t="shared" si="116"/>
        <v>0</v>
      </c>
      <c r="S495" s="160">
        <v>0</v>
      </c>
      <c r="T495" s="161">
        <f t="shared" si="117"/>
        <v>0</v>
      </c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R495" s="162" t="s">
        <v>337</v>
      </c>
      <c r="AT495" s="162" t="s">
        <v>751</v>
      </c>
      <c r="AU495" s="162" t="s">
        <v>219</v>
      </c>
      <c r="AY495" s="15" t="s">
        <v>208</v>
      </c>
      <c r="BE495" s="163">
        <f t="shared" si="118"/>
        <v>0</v>
      </c>
      <c r="BF495" s="163">
        <f t="shared" si="119"/>
        <v>0</v>
      </c>
      <c r="BG495" s="163">
        <f t="shared" si="120"/>
        <v>0</v>
      </c>
      <c r="BH495" s="163">
        <f t="shared" si="121"/>
        <v>0</v>
      </c>
      <c r="BI495" s="163">
        <f t="shared" si="122"/>
        <v>0</v>
      </c>
      <c r="BJ495" s="15" t="s">
        <v>85</v>
      </c>
      <c r="BK495" s="163">
        <f t="shared" si="123"/>
        <v>0</v>
      </c>
      <c r="BL495" s="15" t="s">
        <v>274</v>
      </c>
      <c r="BM495" s="162" t="s">
        <v>5431</v>
      </c>
    </row>
    <row r="496" spans="1:65" s="2" customFormat="1" ht="24.2" customHeight="1">
      <c r="A496" s="30"/>
      <c r="B496" s="154"/>
      <c r="C496" s="201" t="s">
        <v>2148</v>
      </c>
      <c r="D496" s="201" t="s">
        <v>751</v>
      </c>
      <c r="E496" s="202" t="s">
        <v>5432</v>
      </c>
      <c r="F496" s="203" t="s">
        <v>5243</v>
      </c>
      <c r="G496" s="204" t="s">
        <v>252</v>
      </c>
      <c r="H496" s="205">
        <v>1</v>
      </c>
      <c r="I496" s="177"/>
      <c r="J496" s="290">
        <f t="shared" si="114"/>
        <v>0</v>
      </c>
      <c r="K496" s="178"/>
      <c r="L496" s="179"/>
      <c r="M496" s="180" t="s">
        <v>1</v>
      </c>
      <c r="N496" s="181" t="s">
        <v>38</v>
      </c>
      <c r="O496" s="59"/>
      <c r="P496" s="160">
        <f t="shared" si="115"/>
        <v>0</v>
      </c>
      <c r="Q496" s="160">
        <v>0</v>
      </c>
      <c r="R496" s="160">
        <f t="shared" si="116"/>
        <v>0</v>
      </c>
      <c r="S496" s="160">
        <v>0</v>
      </c>
      <c r="T496" s="161">
        <f t="shared" si="117"/>
        <v>0</v>
      </c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R496" s="162" t="s">
        <v>337</v>
      </c>
      <c r="AT496" s="162" t="s">
        <v>751</v>
      </c>
      <c r="AU496" s="162" t="s">
        <v>219</v>
      </c>
      <c r="AY496" s="15" t="s">
        <v>208</v>
      </c>
      <c r="BE496" s="163">
        <f t="shared" si="118"/>
        <v>0</v>
      </c>
      <c r="BF496" s="163">
        <f t="shared" si="119"/>
        <v>0</v>
      </c>
      <c r="BG496" s="163">
        <f t="shared" si="120"/>
        <v>0</v>
      </c>
      <c r="BH496" s="163">
        <f t="shared" si="121"/>
        <v>0</v>
      </c>
      <c r="BI496" s="163">
        <f t="shared" si="122"/>
        <v>0</v>
      </c>
      <c r="BJ496" s="15" t="s">
        <v>85</v>
      </c>
      <c r="BK496" s="163">
        <f t="shared" si="123"/>
        <v>0</v>
      </c>
      <c r="BL496" s="15" t="s">
        <v>274</v>
      </c>
      <c r="BM496" s="162" t="s">
        <v>5433</v>
      </c>
    </row>
    <row r="497" spans="1:65" s="2" customFormat="1" ht="37.9" customHeight="1">
      <c r="A497" s="30"/>
      <c r="B497" s="154"/>
      <c r="C497" s="201" t="s">
        <v>2152</v>
      </c>
      <c r="D497" s="201" t="s">
        <v>751</v>
      </c>
      <c r="E497" s="202" t="s">
        <v>5434</v>
      </c>
      <c r="F497" s="203" t="s">
        <v>5435</v>
      </c>
      <c r="G497" s="204" t="s">
        <v>404</v>
      </c>
      <c r="H497" s="205">
        <v>1</v>
      </c>
      <c r="I497" s="177"/>
      <c r="J497" s="290">
        <f t="shared" si="114"/>
        <v>0</v>
      </c>
      <c r="K497" s="178"/>
      <c r="L497" s="179"/>
      <c r="M497" s="180" t="s">
        <v>1</v>
      </c>
      <c r="N497" s="181" t="s">
        <v>38</v>
      </c>
      <c r="O497" s="59"/>
      <c r="P497" s="160">
        <f t="shared" si="115"/>
        <v>0</v>
      </c>
      <c r="Q497" s="160">
        <v>0</v>
      </c>
      <c r="R497" s="160">
        <f t="shared" si="116"/>
        <v>0</v>
      </c>
      <c r="S497" s="160">
        <v>0</v>
      </c>
      <c r="T497" s="161">
        <f t="shared" si="117"/>
        <v>0</v>
      </c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R497" s="162" t="s">
        <v>337</v>
      </c>
      <c r="AT497" s="162" t="s">
        <v>751</v>
      </c>
      <c r="AU497" s="162" t="s">
        <v>219</v>
      </c>
      <c r="AY497" s="15" t="s">
        <v>208</v>
      </c>
      <c r="BE497" s="163">
        <f t="shared" si="118"/>
        <v>0</v>
      </c>
      <c r="BF497" s="163">
        <f t="shared" si="119"/>
        <v>0</v>
      </c>
      <c r="BG497" s="163">
        <f t="shared" si="120"/>
        <v>0</v>
      </c>
      <c r="BH497" s="163">
        <f t="shared" si="121"/>
        <v>0</v>
      </c>
      <c r="BI497" s="163">
        <f t="shared" si="122"/>
        <v>0</v>
      </c>
      <c r="BJ497" s="15" t="s">
        <v>85</v>
      </c>
      <c r="BK497" s="163">
        <f t="shared" si="123"/>
        <v>0</v>
      </c>
      <c r="BL497" s="15" t="s">
        <v>274</v>
      </c>
      <c r="BM497" s="162" t="s">
        <v>5436</v>
      </c>
    </row>
    <row r="498" spans="1:65" s="2" customFormat="1" ht="49.15" customHeight="1">
      <c r="A498" s="30"/>
      <c r="B498" s="154"/>
      <c r="C498" s="201" t="s">
        <v>2156</v>
      </c>
      <c r="D498" s="201" t="s">
        <v>751</v>
      </c>
      <c r="E498" s="202" t="s">
        <v>4898</v>
      </c>
      <c r="F498" s="203" t="s">
        <v>4717</v>
      </c>
      <c r="G498" s="204" t="s">
        <v>4718</v>
      </c>
      <c r="H498" s="205">
        <v>3</v>
      </c>
      <c r="I498" s="177"/>
      <c r="J498" s="290">
        <f t="shared" si="114"/>
        <v>0</v>
      </c>
      <c r="K498" s="178"/>
      <c r="L498" s="179"/>
      <c r="M498" s="180" t="s">
        <v>1</v>
      </c>
      <c r="N498" s="181" t="s">
        <v>38</v>
      </c>
      <c r="O498" s="59"/>
      <c r="P498" s="160">
        <f t="shared" si="115"/>
        <v>0</v>
      </c>
      <c r="Q498" s="160">
        <v>0</v>
      </c>
      <c r="R498" s="160">
        <f t="shared" si="116"/>
        <v>0</v>
      </c>
      <c r="S498" s="160">
        <v>0</v>
      </c>
      <c r="T498" s="161">
        <f t="shared" si="117"/>
        <v>0</v>
      </c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R498" s="162" t="s">
        <v>337</v>
      </c>
      <c r="AT498" s="162" t="s">
        <v>751</v>
      </c>
      <c r="AU498" s="162" t="s">
        <v>219</v>
      </c>
      <c r="AY498" s="15" t="s">
        <v>208</v>
      </c>
      <c r="BE498" s="163">
        <f t="shared" si="118"/>
        <v>0</v>
      </c>
      <c r="BF498" s="163">
        <f t="shared" si="119"/>
        <v>0</v>
      </c>
      <c r="BG498" s="163">
        <f t="shared" si="120"/>
        <v>0</v>
      </c>
      <c r="BH498" s="163">
        <f t="shared" si="121"/>
        <v>0</v>
      </c>
      <c r="BI498" s="163">
        <f t="shared" si="122"/>
        <v>0</v>
      </c>
      <c r="BJ498" s="15" t="s">
        <v>85</v>
      </c>
      <c r="BK498" s="163">
        <f t="shared" si="123"/>
        <v>0</v>
      </c>
      <c r="BL498" s="15" t="s">
        <v>274</v>
      </c>
      <c r="BM498" s="162" t="s">
        <v>5437</v>
      </c>
    </row>
    <row r="499" spans="1:65" s="2" customFormat="1" ht="24.2" customHeight="1">
      <c r="A499" s="30"/>
      <c r="B499" s="154"/>
      <c r="C499" s="195" t="s">
        <v>2160</v>
      </c>
      <c r="D499" s="195" t="s">
        <v>210</v>
      </c>
      <c r="E499" s="196" t="s">
        <v>5438</v>
      </c>
      <c r="F499" s="200" t="s">
        <v>5439</v>
      </c>
      <c r="G499" s="198" t="s">
        <v>4725</v>
      </c>
      <c r="H499" s="199">
        <v>1</v>
      </c>
      <c r="I499" s="155"/>
      <c r="J499" s="287">
        <f t="shared" si="114"/>
        <v>0</v>
      </c>
      <c r="K499" s="157"/>
      <c r="L499" s="31"/>
      <c r="M499" s="158" t="s">
        <v>1</v>
      </c>
      <c r="N499" s="159" t="s">
        <v>38</v>
      </c>
      <c r="O499" s="59"/>
      <c r="P499" s="160">
        <f t="shared" si="115"/>
        <v>0</v>
      </c>
      <c r="Q499" s="160">
        <v>0</v>
      </c>
      <c r="R499" s="160">
        <f t="shared" si="116"/>
        <v>0</v>
      </c>
      <c r="S499" s="160">
        <v>0</v>
      </c>
      <c r="T499" s="161">
        <f t="shared" si="117"/>
        <v>0</v>
      </c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R499" s="162" t="s">
        <v>274</v>
      </c>
      <c r="AT499" s="162" t="s">
        <v>210</v>
      </c>
      <c r="AU499" s="162" t="s">
        <v>219</v>
      </c>
      <c r="AY499" s="15" t="s">
        <v>208</v>
      </c>
      <c r="BE499" s="163">
        <f t="shared" si="118"/>
        <v>0</v>
      </c>
      <c r="BF499" s="163">
        <f t="shared" si="119"/>
        <v>0</v>
      </c>
      <c r="BG499" s="163">
        <f t="shared" si="120"/>
        <v>0</v>
      </c>
      <c r="BH499" s="163">
        <f t="shared" si="121"/>
        <v>0</v>
      </c>
      <c r="BI499" s="163">
        <f t="shared" si="122"/>
        <v>0</v>
      </c>
      <c r="BJ499" s="15" t="s">
        <v>85</v>
      </c>
      <c r="BK499" s="163">
        <f t="shared" si="123"/>
        <v>0</v>
      </c>
      <c r="BL499" s="15" t="s">
        <v>274</v>
      </c>
      <c r="BM499" s="162" t="s">
        <v>5440</v>
      </c>
    </row>
    <row r="500" spans="1:65" s="12" customFormat="1" ht="20.85" customHeight="1">
      <c r="B500" s="142"/>
      <c r="C500" s="206"/>
      <c r="D500" s="207" t="s">
        <v>71</v>
      </c>
      <c r="E500" s="208" t="s">
        <v>5441</v>
      </c>
      <c r="F500" s="208" t="s">
        <v>5442</v>
      </c>
      <c r="G500" s="206"/>
      <c r="H500" s="206"/>
      <c r="I500" s="145"/>
      <c r="J500" s="286">
        <f>BK500</f>
        <v>0</v>
      </c>
      <c r="L500" s="142"/>
      <c r="M500" s="146"/>
      <c r="N500" s="147"/>
      <c r="O500" s="147"/>
      <c r="P500" s="148">
        <f>SUM(P501:P536)</f>
        <v>0</v>
      </c>
      <c r="Q500" s="147"/>
      <c r="R500" s="148">
        <f>SUM(R501:R536)</f>
        <v>0</v>
      </c>
      <c r="S500" s="147"/>
      <c r="T500" s="149">
        <f>SUM(T501:T536)</f>
        <v>0</v>
      </c>
      <c r="AR500" s="143" t="s">
        <v>85</v>
      </c>
      <c r="AT500" s="150" t="s">
        <v>71</v>
      </c>
      <c r="AU500" s="150" t="s">
        <v>85</v>
      </c>
      <c r="AY500" s="143" t="s">
        <v>208</v>
      </c>
      <c r="BK500" s="151">
        <f>SUM(BK501:BK536)</f>
        <v>0</v>
      </c>
    </row>
    <row r="501" spans="1:65" s="2" customFormat="1" ht="37.9" customHeight="1">
      <c r="A501" s="30"/>
      <c r="B501" s="154"/>
      <c r="C501" s="201" t="s">
        <v>2164</v>
      </c>
      <c r="D501" s="201" t="s">
        <v>751</v>
      </c>
      <c r="E501" s="202" t="s">
        <v>5443</v>
      </c>
      <c r="F501" s="203" t="s">
        <v>5444</v>
      </c>
      <c r="G501" s="204" t="s">
        <v>404</v>
      </c>
      <c r="H501" s="205">
        <v>1</v>
      </c>
      <c r="I501" s="177"/>
      <c r="J501" s="290">
        <f t="shared" ref="J501:J536" si="124">ROUND(I501*H501,2)</f>
        <v>0</v>
      </c>
      <c r="K501" s="178"/>
      <c r="L501" s="179"/>
      <c r="M501" s="180" t="s">
        <v>1</v>
      </c>
      <c r="N501" s="181" t="s">
        <v>38</v>
      </c>
      <c r="O501" s="59"/>
      <c r="P501" s="160">
        <f t="shared" ref="P501:P536" si="125">O501*H501</f>
        <v>0</v>
      </c>
      <c r="Q501" s="160">
        <v>0</v>
      </c>
      <c r="R501" s="160">
        <f t="shared" ref="R501:R536" si="126">Q501*H501</f>
        <v>0</v>
      </c>
      <c r="S501" s="160">
        <v>0</v>
      </c>
      <c r="T501" s="161">
        <f t="shared" ref="T501:T536" si="127">S501*H501</f>
        <v>0</v>
      </c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R501" s="162" t="s">
        <v>337</v>
      </c>
      <c r="AT501" s="162" t="s">
        <v>751</v>
      </c>
      <c r="AU501" s="162" t="s">
        <v>219</v>
      </c>
      <c r="AY501" s="15" t="s">
        <v>208</v>
      </c>
      <c r="BE501" s="163">
        <f t="shared" ref="BE501:BE536" si="128">IF(N501="základná",J501,0)</f>
        <v>0</v>
      </c>
      <c r="BF501" s="163">
        <f t="shared" ref="BF501:BF536" si="129">IF(N501="znížená",J501,0)</f>
        <v>0</v>
      </c>
      <c r="BG501" s="163">
        <f t="shared" ref="BG501:BG536" si="130">IF(N501="zákl. prenesená",J501,0)</f>
        <v>0</v>
      </c>
      <c r="BH501" s="163">
        <f t="shared" ref="BH501:BH536" si="131">IF(N501="zníž. prenesená",J501,0)</f>
        <v>0</v>
      </c>
      <c r="BI501" s="163">
        <f t="shared" ref="BI501:BI536" si="132">IF(N501="nulová",J501,0)</f>
        <v>0</v>
      </c>
      <c r="BJ501" s="15" t="s">
        <v>85</v>
      </c>
      <c r="BK501" s="163">
        <f t="shared" ref="BK501:BK536" si="133">ROUND(I501*H501,2)</f>
        <v>0</v>
      </c>
      <c r="BL501" s="15" t="s">
        <v>274</v>
      </c>
      <c r="BM501" s="162" t="s">
        <v>5445</v>
      </c>
    </row>
    <row r="502" spans="1:65" s="2" customFormat="1" ht="16.5" customHeight="1">
      <c r="A502" s="30"/>
      <c r="B502" s="154"/>
      <c r="C502" s="201" t="s">
        <v>2167</v>
      </c>
      <c r="D502" s="201" t="s">
        <v>751</v>
      </c>
      <c r="E502" s="202" t="s">
        <v>5446</v>
      </c>
      <c r="F502" s="203" t="s">
        <v>5447</v>
      </c>
      <c r="G502" s="204" t="s">
        <v>404</v>
      </c>
      <c r="H502" s="205">
        <v>2</v>
      </c>
      <c r="I502" s="177"/>
      <c r="J502" s="290">
        <f t="shared" si="124"/>
        <v>0</v>
      </c>
      <c r="K502" s="178"/>
      <c r="L502" s="179"/>
      <c r="M502" s="180" t="s">
        <v>1</v>
      </c>
      <c r="N502" s="181" t="s">
        <v>38</v>
      </c>
      <c r="O502" s="59"/>
      <c r="P502" s="160">
        <f t="shared" si="125"/>
        <v>0</v>
      </c>
      <c r="Q502" s="160">
        <v>0</v>
      </c>
      <c r="R502" s="160">
        <f t="shared" si="126"/>
        <v>0</v>
      </c>
      <c r="S502" s="160">
        <v>0</v>
      </c>
      <c r="T502" s="161">
        <f t="shared" si="127"/>
        <v>0</v>
      </c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R502" s="162" t="s">
        <v>337</v>
      </c>
      <c r="AT502" s="162" t="s">
        <v>751</v>
      </c>
      <c r="AU502" s="162" t="s">
        <v>219</v>
      </c>
      <c r="AY502" s="15" t="s">
        <v>208</v>
      </c>
      <c r="BE502" s="163">
        <f t="shared" si="128"/>
        <v>0</v>
      </c>
      <c r="BF502" s="163">
        <f t="shared" si="129"/>
        <v>0</v>
      </c>
      <c r="BG502" s="163">
        <f t="shared" si="130"/>
        <v>0</v>
      </c>
      <c r="BH502" s="163">
        <f t="shared" si="131"/>
        <v>0</v>
      </c>
      <c r="BI502" s="163">
        <f t="shared" si="132"/>
        <v>0</v>
      </c>
      <c r="BJ502" s="15" t="s">
        <v>85</v>
      </c>
      <c r="BK502" s="163">
        <f t="shared" si="133"/>
        <v>0</v>
      </c>
      <c r="BL502" s="15" t="s">
        <v>274</v>
      </c>
      <c r="BM502" s="162" t="s">
        <v>5448</v>
      </c>
    </row>
    <row r="503" spans="1:65" s="2" customFormat="1" ht="24.2" customHeight="1">
      <c r="A503" s="30"/>
      <c r="B503" s="154"/>
      <c r="C503" s="201" t="s">
        <v>2171</v>
      </c>
      <c r="D503" s="201" t="s">
        <v>751</v>
      </c>
      <c r="E503" s="202" t="s">
        <v>5449</v>
      </c>
      <c r="F503" s="203" t="s">
        <v>5450</v>
      </c>
      <c r="G503" s="204" t="s">
        <v>404</v>
      </c>
      <c r="H503" s="205">
        <v>1</v>
      </c>
      <c r="I503" s="177"/>
      <c r="J503" s="290">
        <f t="shared" si="124"/>
        <v>0</v>
      </c>
      <c r="K503" s="178"/>
      <c r="L503" s="179"/>
      <c r="M503" s="180" t="s">
        <v>1</v>
      </c>
      <c r="N503" s="181" t="s">
        <v>38</v>
      </c>
      <c r="O503" s="59"/>
      <c r="P503" s="160">
        <f t="shared" si="125"/>
        <v>0</v>
      </c>
      <c r="Q503" s="160">
        <v>0</v>
      </c>
      <c r="R503" s="160">
        <f t="shared" si="126"/>
        <v>0</v>
      </c>
      <c r="S503" s="160">
        <v>0</v>
      </c>
      <c r="T503" s="161">
        <f t="shared" si="127"/>
        <v>0</v>
      </c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R503" s="162" t="s">
        <v>337</v>
      </c>
      <c r="AT503" s="162" t="s">
        <v>751</v>
      </c>
      <c r="AU503" s="162" t="s">
        <v>219</v>
      </c>
      <c r="AY503" s="15" t="s">
        <v>208</v>
      </c>
      <c r="BE503" s="163">
        <f t="shared" si="128"/>
        <v>0</v>
      </c>
      <c r="BF503" s="163">
        <f t="shared" si="129"/>
        <v>0</v>
      </c>
      <c r="BG503" s="163">
        <f t="shared" si="130"/>
        <v>0</v>
      </c>
      <c r="BH503" s="163">
        <f t="shared" si="131"/>
        <v>0</v>
      </c>
      <c r="BI503" s="163">
        <f t="shared" si="132"/>
        <v>0</v>
      </c>
      <c r="BJ503" s="15" t="s">
        <v>85</v>
      </c>
      <c r="BK503" s="163">
        <f t="shared" si="133"/>
        <v>0</v>
      </c>
      <c r="BL503" s="15" t="s">
        <v>274</v>
      </c>
      <c r="BM503" s="162" t="s">
        <v>5451</v>
      </c>
    </row>
    <row r="504" spans="1:65" s="2" customFormat="1" ht="24.2" customHeight="1">
      <c r="A504" s="30"/>
      <c r="B504" s="154"/>
      <c r="C504" s="201" t="s">
        <v>2175</v>
      </c>
      <c r="D504" s="201" t="s">
        <v>751</v>
      </c>
      <c r="E504" s="202" t="s">
        <v>5452</v>
      </c>
      <c r="F504" s="203" t="s">
        <v>5453</v>
      </c>
      <c r="G504" s="204" t="s">
        <v>404</v>
      </c>
      <c r="H504" s="205">
        <v>4</v>
      </c>
      <c r="I504" s="177"/>
      <c r="J504" s="290">
        <f t="shared" si="124"/>
        <v>0</v>
      </c>
      <c r="K504" s="178"/>
      <c r="L504" s="179"/>
      <c r="M504" s="180" t="s">
        <v>1</v>
      </c>
      <c r="N504" s="181" t="s">
        <v>38</v>
      </c>
      <c r="O504" s="59"/>
      <c r="P504" s="160">
        <f t="shared" si="125"/>
        <v>0</v>
      </c>
      <c r="Q504" s="160">
        <v>0</v>
      </c>
      <c r="R504" s="160">
        <f t="shared" si="126"/>
        <v>0</v>
      </c>
      <c r="S504" s="160">
        <v>0</v>
      </c>
      <c r="T504" s="161">
        <f t="shared" si="127"/>
        <v>0</v>
      </c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R504" s="162" t="s">
        <v>337</v>
      </c>
      <c r="AT504" s="162" t="s">
        <v>751</v>
      </c>
      <c r="AU504" s="162" t="s">
        <v>219</v>
      </c>
      <c r="AY504" s="15" t="s">
        <v>208</v>
      </c>
      <c r="BE504" s="163">
        <f t="shared" si="128"/>
        <v>0</v>
      </c>
      <c r="BF504" s="163">
        <f t="shared" si="129"/>
        <v>0</v>
      </c>
      <c r="BG504" s="163">
        <f t="shared" si="130"/>
        <v>0</v>
      </c>
      <c r="BH504" s="163">
        <f t="shared" si="131"/>
        <v>0</v>
      </c>
      <c r="BI504" s="163">
        <f t="shared" si="132"/>
        <v>0</v>
      </c>
      <c r="BJ504" s="15" t="s">
        <v>85</v>
      </c>
      <c r="BK504" s="163">
        <f t="shared" si="133"/>
        <v>0</v>
      </c>
      <c r="BL504" s="15" t="s">
        <v>274</v>
      </c>
      <c r="BM504" s="162" t="s">
        <v>5454</v>
      </c>
    </row>
    <row r="505" spans="1:65" s="2" customFormat="1" ht="16.5" customHeight="1">
      <c r="A505" s="30"/>
      <c r="B505" s="154"/>
      <c r="C505" s="201" t="s">
        <v>2179</v>
      </c>
      <c r="D505" s="201" t="s">
        <v>751</v>
      </c>
      <c r="E505" s="202" t="s">
        <v>5455</v>
      </c>
      <c r="F505" s="203" t="s">
        <v>5456</v>
      </c>
      <c r="G505" s="204" t="s">
        <v>404</v>
      </c>
      <c r="H505" s="205">
        <v>1</v>
      </c>
      <c r="I505" s="177"/>
      <c r="J505" s="290">
        <f t="shared" si="124"/>
        <v>0</v>
      </c>
      <c r="K505" s="178"/>
      <c r="L505" s="179"/>
      <c r="M505" s="180" t="s">
        <v>1</v>
      </c>
      <c r="N505" s="181" t="s">
        <v>38</v>
      </c>
      <c r="O505" s="59"/>
      <c r="P505" s="160">
        <f t="shared" si="125"/>
        <v>0</v>
      </c>
      <c r="Q505" s="160">
        <v>0</v>
      </c>
      <c r="R505" s="160">
        <f t="shared" si="126"/>
        <v>0</v>
      </c>
      <c r="S505" s="160">
        <v>0</v>
      </c>
      <c r="T505" s="161">
        <f t="shared" si="127"/>
        <v>0</v>
      </c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R505" s="162" t="s">
        <v>337</v>
      </c>
      <c r="AT505" s="162" t="s">
        <v>751</v>
      </c>
      <c r="AU505" s="162" t="s">
        <v>219</v>
      </c>
      <c r="AY505" s="15" t="s">
        <v>208</v>
      </c>
      <c r="BE505" s="163">
        <f t="shared" si="128"/>
        <v>0</v>
      </c>
      <c r="BF505" s="163">
        <f t="shared" si="129"/>
        <v>0</v>
      </c>
      <c r="BG505" s="163">
        <f t="shared" si="130"/>
        <v>0</v>
      </c>
      <c r="BH505" s="163">
        <f t="shared" si="131"/>
        <v>0</v>
      </c>
      <c r="BI505" s="163">
        <f t="shared" si="132"/>
        <v>0</v>
      </c>
      <c r="BJ505" s="15" t="s">
        <v>85</v>
      </c>
      <c r="BK505" s="163">
        <f t="shared" si="133"/>
        <v>0</v>
      </c>
      <c r="BL505" s="15" t="s">
        <v>274</v>
      </c>
      <c r="BM505" s="162" t="s">
        <v>5457</v>
      </c>
    </row>
    <row r="506" spans="1:65" s="2" customFormat="1" ht="16.5" customHeight="1">
      <c r="A506" s="30"/>
      <c r="B506" s="154"/>
      <c r="C506" s="201" t="s">
        <v>2183</v>
      </c>
      <c r="D506" s="201" t="s">
        <v>751</v>
      </c>
      <c r="E506" s="202" t="s">
        <v>5458</v>
      </c>
      <c r="F506" s="203" t="s">
        <v>5459</v>
      </c>
      <c r="G506" s="204" t="s">
        <v>404</v>
      </c>
      <c r="H506" s="205">
        <v>1</v>
      </c>
      <c r="I506" s="177"/>
      <c r="J506" s="290">
        <f t="shared" si="124"/>
        <v>0</v>
      </c>
      <c r="K506" s="178"/>
      <c r="L506" s="179"/>
      <c r="M506" s="180" t="s">
        <v>1</v>
      </c>
      <c r="N506" s="181" t="s">
        <v>38</v>
      </c>
      <c r="O506" s="59"/>
      <c r="P506" s="160">
        <f t="shared" si="125"/>
        <v>0</v>
      </c>
      <c r="Q506" s="160">
        <v>0</v>
      </c>
      <c r="R506" s="160">
        <f t="shared" si="126"/>
        <v>0</v>
      </c>
      <c r="S506" s="160">
        <v>0</v>
      </c>
      <c r="T506" s="161">
        <f t="shared" si="127"/>
        <v>0</v>
      </c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R506" s="162" t="s">
        <v>337</v>
      </c>
      <c r="AT506" s="162" t="s">
        <v>751</v>
      </c>
      <c r="AU506" s="162" t="s">
        <v>219</v>
      </c>
      <c r="AY506" s="15" t="s">
        <v>208</v>
      </c>
      <c r="BE506" s="163">
        <f t="shared" si="128"/>
        <v>0</v>
      </c>
      <c r="BF506" s="163">
        <f t="shared" si="129"/>
        <v>0</v>
      </c>
      <c r="BG506" s="163">
        <f t="shared" si="130"/>
        <v>0</v>
      </c>
      <c r="BH506" s="163">
        <f t="shared" si="131"/>
        <v>0</v>
      </c>
      <c r="BI506" s="163">
        <f t="shared" si="132"/>
        <v>0</v>
      </c>
      <c r="BJ506" s="15" t="s">
        <v>85</v>
      </c>
      <c r="BK506" s="163">
        <f t="shared" si="133"/>
        <v>0</v>
      </c>
      <c r="BL506" s="15" t="s">
        <v>274</v>
      </c>
      <c r="BM506" s="162" t="s">
        <v>5460</v>
      </c>
    </row>
    <row r="507" spans="1:65" s="2" customFormat="1" ht="24.2" customHeight="1">
      <c r="A507" s="30"/>
      <c r="B507" s="154"/>
      <c r="C507" s="201" t="s">
        <v>2187</v>
      </c>
      <c r="D507" s="201" t="s">
        <v>751</v>
      </c>
      <c r="E507" s="202" t="s">
        <v>5461</v>
      </c>
      <c r="F507" s="203" t="s">
        <v>5462</v>
      </c>
      <c r="G507" s="204" t="s">
        <v>404</v>
      </c>
      <c r="H507" s="205">
        <v>1</v>
      </c>
      <c r="I507" s="177"/>
      <c r="J507" s="290">
        <f t="shared" si="124"/>
        <v>0</v>
      </c>
      <c r="K507" s="178"/>
      <c r="L507" s="179"/>
      <c r="M507" s="180" t="s">
        <v>1</v>
      </c>
      <c r="N507" s="181" t="s">
        <v>38</v>
      </c>
      <c r="O507" s="59"/>
      <c r="P507" s="160">
        <f t="shared" si="125"/>
        <v>0</v>
      </c>
      <c r="Q507" s="160">
        <v>0</v>
      </c>
      <c r="R507" s="160">
        <f t="shared" si="126"/>
        <v>0</v>
      </c>
      <c r="S507" s="160">
        <v>0</v>
      </c>
      <c r="T507" s="161">
        <f t="shared" si="127"/>
        <v>0</v>
      </c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R507" s="162" t="s">
        <v>337</v>
      </c>
      <c r="AT507" s="162" t="s">
        <v>751</v>
      </c>
      <c r="AU507" s="162" t="s">
        <v>219</v>
      </c>
      <c r="AY507" s="15" t="s">
        <v>208</v>
      </c>
      <c r="BE507" s="163">
        <f t="shared" si="128"/>
        <v>0</v>
      </c>
      <c r="BF507" s="163">
        <f t="shared" si="129"/>
        <v>0</v>
      </c>
      <c r="BG507" s="163">
        <f t="shared" si="130"/>
        <v>0</v>
      </c>
      <c r="BH507" s="163">
        <f t="shared" si="131"/>
        <v>0</v>
      </c>
      <c r="BI507" s="163">
        <f t="shared" si="132"/>
        <v>0</v>
      </c>
      <c r="BJ507" s="15" t="s">
        <v>85</v>
      </c>
      <c r="BK507" s="163">
        <f t="shared" si="133"/>
        <v>0</v>
      </c>
      <c r="BL507" s="15" t="s">
        <v>274</v>
      </c>
      <c r="BM507" s="162" t="s">
        <v>5463</v>
      </c>
    </row>
    <row r="508" spans="1:65" s="2" customFormat="1" ht="21.75" customHeight="1">
      <c r="A508" s="30"/>
      <c r="B508" s="154"/>
      <c r="C508" s="201" t="s">
        <v>2191</v>
      </c>
      <c r="D508" s="201" t="s">
        <v>751</v>
      </c>
      <c r="E508" s="202" t="s">
        <v>5464</v>
      </c>
      <c r="F508" s="203" t="s">
        <v>5465</v>
      </c>
      <c r="G508" s="204" t="s">
        <v>404</v>
      </c>
      <c r="H508" s="205">
        <v>1</v>
      </c>
      <c r="I508" s="177"/>
      <c r="J508" s="290">
        <f t="shared" si="124"/>
        <v>0</v>
      </c>
      <c r="K508" s="178"/>
      <c r="L508" s="179"/>
      <c r="M508" s="180" t="s">
        <v>1</v>
      </c>
      <c r="N508" s="181" t="s">
        <v>38</v>
      </c>
      <c r="O508" s="59"/>
      <c r="P508" s="160">
        <f t="shared" si="125"/>
        <v>0</v>
      </c>
      <c r="Q508" s="160">
        <v>0</v>
      </c>
      <c r="R508" s="160">
        <f t="shared" si="126"/>
        <v>0</v>
      </c>
      <c r="S508" s="160">
        <v>0</v>
      </c>
      <c r="T508" s="161">
        <f t="shared" si="127"/>
        <v>0</v>
      </c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R508" s="162" t="s">
        <v>337</v>
      </c>
      <c r="AT508" s="162" t="s">
        <v>751</v>
      </c>
      <c r="AU508" s="162" t="s">
        <v>219</v>
      </c>
      <c r="AY508" s="15" t="s">
        <v>208</v>
      </c>
      <c r="BE508" s="163">
        <f t="shared" si="128"/>
        <v>0</v>
      </c>
      <c r="BF508" s="163">
        <f t="shared" si="129"/>
        <v>0</v>
      </c>
      <c r="BG508" s="163">
        <f t="shared" si="130"/>
        <v>0</v>
      </c>
      <c r="BH508" s="163">
        <f t="shared" si="131"/>
        <v>0</v>
      </c>
      <c r="BI508" s="163">
        <f t="shared" si="132"/>
        <v>0</v>
      </c>
      <c r="BJ508" s="15" t="s">
        <v>85</v>
      </c>
      <c r="BK508" s="163">
        <f t="shared" si="133"/>
        <v>0</v>
      </c>
      <c r="BL508" s="15" t="s">
        <v>274</v>
      </c>
      <c r="BM508" s="162" t="s">
        <v>5466</v>
      </c>
    </row>
    <row r="509" spans="1:65" s="2" customFormat="1" ht="16.5" customHeight="1">
      <c r="A509" s="30"/>
      <c r="B509" s="154"/>
      <c r="C509" s="201" t="s">
        <v>2194</v>
      </c>
      <c r="D509" s="201" t="s">
        <v>751</v>
      </c>
      <c r="E509" s="202" t="s">
        <v>5467</v>
      </c>
      <c r="F509" s="203" t="s">
        <v>5468</v>
      </c>
      <c r="G509" s="204" t="s">
        <v>404</v>
      </c>
      <c r="H509" s="205">
        <v>1</v>
      </c>
      <c r="I509" s="177"/>
      <c r="J509" s="290">
        <f t="shared" si="124"/>
        <v>0</v>
      </c>
      <c r="K509" s="178"/>
      <c r="L509" s="179"/>
      <c r="M509" s="180" t="s">
        <v>1</v>
      </c>
      <c r="N509" s="181" t="s">
        <v>38</v>
      </c>
      <c r="O509" s="59"/>
      <c r="P509" s="160">
        <f t="shared" si="125"/>
        <v>0</v>
      </c>
      <c r="Q509" s="160">
        <v>0</v>
      </c>
      <c r="R509" s="160">
        <f t="shared" si="126"/>
        <v>0</v>
      </c>
      <c r="S509" s="160">
        <v>0</v>
      </c>
      <c r="T509" s="161">
        <f t="shared" si="127"/>
        <v>0</v>
      </c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R509" s="162" t="s">
        <v>337</v>
      </c>
      <c r="AT509" s="162" t="s">
        <v>751</v>
      </c>
      <c r="AU509" s="162" t="s">
        <v>219</v>
      </c>
      <c r="AY509" s="15" t="s">
        <v>208</v>
      </c>
      <c r="BE509" s="163">
        <f t="shared" si="128"/>
        <v>0</v>
      </c>
      <c r="BF509" s="163">
        <f t="shared" si="129"/>
        <v>0</v>
      </c>
      <c r="BG509" s="163">
        <f t="shared" si="130"/>
        <v>0</v>
      </c>
      <c r="BH509" s="163">
        <f t="shared" si="131"/>
        <v>0</v>
      </c>
      <c r="BI509" s="163">
        <f t="shared" si="132"/>
        <v>0</v>
      </c>
      <c r="BJ509" s="15" t="s">
        <v>85</v>
      </c>
      <c r="BK509" s="163">
        <f t="shared" si="133"/>
        <v>0</v>
      </c>
      <c r="BL509" s="15" t="s">
        <v>274</v>
      </c>
      <c r="BM509" s="162" t="s">
        <v>5469</v>
      </c>
    </row>
    <row r="510" spans="1:65" s="2" customFormat="1" ht="24.2" customHeight="1">
      <c r="A510" s="30"/>
      <c r="B510" s="154"/>
      <c r="C510" s="201" t="s">
        <v>2198</v>
      </c>
      <c r="D510" s="201" t="s">
        <v>751</v>
      </c>
      <c r="E510" s="202" t="s">
        <v>5470</v>
      </c>
      <c r="F510" s="203" t="s">
        <v>5471</v>
      </c>
      <c r="G510" s="204" t="s">
        <v>252</v>
      </c>
      <c r="H510" s="205">
        <v>11</v>
      </c>
      <c r="I510" s="177"/>
      <c r="J510" s="290">
        <f t="shared" si="124"/>
        <v>0</v>
      </c>
      <c r="K510" s="178"/>
      <c r="L510" s="179"/>
      <c r="M510" s="180" t="s">
        <v>1</v>
      </c>
      <c r="N510" s="181" t="s">
        <v>38</v>
      </c>
      <c r="O510" s="59"/>
      <c r="P510" s="160">
        <f t="shared" si="125"/>
        <v>0</v>
      </c>
      <c r="Q510" s="160">
        <v>0</v>
      </c>
      <c r="R510" s="160">
        <f t="shared" si="126"/>
        <v>0</v>
      </c>
      <c r="S510" s="160">
        <v>0</v>
      </c>
      <c r="T510" s="161">
        <f t="shared" si="127"/>
        <v>0</v>
      </c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R510" s="162" t="s">
        <v>337</v>
      </c>
      <c r="AT510" s="162" t="s">
        <v>751</v>
      </c>
      <c r="AU510" s="162" t="s">
        <v>219</v>
      </c>
      <c r="AY510" s="15" t="s">
        <v>208</v>
      </c>
      <c r="BE510" s="163">
        <f t="shared" si="128"/>
        <v>0</v>
      </c>
      <c r="BF510" s="163">
        <f t="shared" si="129"/>
        <v>0</v>
      </c>
      <c r="BG510" s="163">
        <f t="shared" si="130"/>
        <v>0</v>
      </c>
      <c r="BH510" s="163">
        <f t="shared" si="131"/>
        <v>0</v>
      </c>
      <c r="BI510" s="163">
        <f t="shared" si="132"/>
        <v>0</v>
      </c>
      <c r="BJ510" s="15" t="s">
        <v>85</v>
      </c>
      <c r="BK510" s="163">
        <f t="shared" si="133"/>
        <v>0</v>
      </c>
      <c r="BL510" s="15" t="s">
        <v>274</v>
      </c>
      <c r="BM510" s="162" t="s">
        <v>5472</v>
      </c>
    </row>
    <row r="511" spans="1:65" s="2" customFormat="1" ht="24.2" customHeight="1">
      <c r="A511" s="30"/>
      <c r="B511" s="154"/>
      <c r="C511" s="201" t="s">
        <v>2202</v>
      </c>
      <c r="D511" s="201" t="s">
        <v>751</v>
      </c>
      <c r="E511" s="202" t="s">
        <v>5473</v>
      </c>
      <c r="F511" s="203" t="s">
        <v>5474</v>
      </c>
      <c r="G511" s="204" t="s">
        <v>252</v>
      </c>
      <c r="H511" s="205">
        <v>18</v>
      </c>
      <c r="I511" s="177"/>
      <c r="J511" s="290">
        <f t="shared" si="124"/>
        <v>0</v>
      </c>
      <c r="K511" s="178"/>
      <c r="L511" s="179"/>
      <c r="M511" s="180" t="s">
        <v>1</v>
      </c>
      <c r="N511" s="181" t="s">
        <v>38</v>
      </c>
      <c r="O511" s="59"/>
      <c r="P511" s="160">
        <f t="shared" si="125"/>
        <v>0</v>
      </c>
      <c r="Q511" s="160">
        <v>0</v>
      </c>
      <c r="R511" s="160">
        <f t="shared" si="126"/>
        <v>0</v>
      </c>
      <c r="S511" s="160">
        <v>0</v>
      </c>
      <c r="T511" s="161">
        <f t="shared" si="127"/>
        <v>0</v>
      </c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R511" s="162" t="s">
        <v>337</v>
      </c>
      <c r="AT511" s="162" t="s">
        <v>751</v>
      </c>
      <c r="AU511" s="162" t="s">
        <v>219</v>
      </c>
      <c r="AY511" s="15" t="s">
        <v>208</v>
      </c>
      <c r="BE511" s="163">
        <f t="shared" si="128"/>
        <v>0</v>
      </c>
      <c r="BF511" s="163">
        <f t="shared" si="129"/>
        <v>0</v>
      </c>
      <c r="BG511" s="163">
        <f t="shared" si="130"/>
        <v>0</v>
      </c>
      <c r="BH511" s="163">
        <f t="shared" si="131"/>
        <v>0</v>
      </c>
      <c r="BI511" s="163">
        <f t="shared" si="132"/>
        <v>0</v>
      </c>
      <c r="BJ511" s="15" t="s">
        <v>85</v>
      </c>
      <c r="BK511" s="163">
        <f t="shared" si="133"/>
        <v>0</v>
      </c>
      <c r="BL511" s="15" t="s">
        <v>274</v>
      </c>
      <c r="BM511" s="162" t="s">
        <v>5475</v>
      </c>
    </row>
    <row r="512" spans="1:65" s="2" customFormat="1" ht="24.2" customHeight="1">
      <c r="A512" s="30"/>
      <c r="B512" s="154"/>
      <c r="C512" s="201" t="s">
        <v>2206</v>
      </c>
      <c r="D512" s="201" t="s">
        <v>751</v>
      </c>
      <c r="E512" s="202" t="s">
        <v>5476</v>
      </c>
      <c r="F512" s="203" t="s">
        <v>5477</v>
      </c>
      <c r="G512" s="204" t="s">
        <v>252</v>
      </c>
      <c r="H512" s="205">
        <v>3</v>
      </c>
      <c r="I512" s="177"/>
      <c r="J512" s="290">
        <f t="shared" si="124"/>
        <v>0</v>
      </c>
      <c r="K512" s="178"/>
      <c r="L512" s="179"/>
      <c r="M512" s="180" t="s">
        <v>1</v>
      </c>
      <c r="N512" s="181" t="s">
        <v>38</v>
      </c>
      <c r="O512" s="59"/>
      <c r="P512" s="160">
        <f t="shared" si="125"/>
        <v>0</v>
      </c>
      <c r="Q512" s="160">
        <v>0</v>
      </c>
      <c r="R512" s="160">
        <f t="shared" si="126"/>
        <v>0</v>
      </c>
      <c r="S512" s="160">
        <v>0</v>
      </c>
      <c r="T512" s="161">
        <f t="shared" si="127"/>
        <v>0</v>
      </c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R512" s="162" t="s">
        <v>337</v>
      </c>
      <c r="AT512" s="162" t="s">
        <v>751</v>
      </c>
      <c r="AU512" s="162" t="s">
        <v>219</v>
      </c>
      <c r="AY512" s="15" t="s">
        <v>208</v>
      </c>
      <c r="BE512" s="163">
        <f t="shared" si="128"/>
        <v>0</v>
      </c>
      <c r="BF512" s="163">
        <f t="shared" si="129"/>
        <v>0</v>
      </c>
      <c r="BG512" s="163">
        <f t="shared" si="130"/>
        <v>0</v>
      </c>
      <c r="BH512" s="163">
        <f t="shared" si="131"/>
        <v>0</v>
      </c>
      <c r="BI512" s="163">
        <f t="shared" si="132"/>
        <v>0</v>
      </c>
      <c r="BJ512" s="15" t="s">
        <v>85</v>
      </c>
      <c r="BK512" s="163">
        <f t="shared" si="133"/>
        <v>0</v>
      </c>
      <c r="BL512" s="15" t="s">
        <v>274</v>
      </c>
      <c r="BM512" s="162" t="s">
        <v>5478</v>
      </c>
    </row>
    <row r="513" spans="1:65" s="2" customFormat="1" ht="24.2" customHeight="1">
      <c r="A513" s="30"/>
      <c r="B513" s="154"/>
      <c r="C513" s="201" t="s">
        <v>2210</v>
      </c>
      <c r="D513" s="201" t="s">
        <v>751</v>
      </c>
      <c r="E513" s="202" t="s">
        <v>5479</v>
      </c>
      <c r="F513" s="203" t="s">
        <v>5480</v>
      </c>
      <c r="G513" s="204" t="s">
        <v>252</v>
      </c>
      <c r="H513" s="205">
        <v>1</v>
      </c>
      <c r="I513" s="177"/>
      <c r="J513" s="290">
        <f t="shared" si="124"/>
        <v>0</v>
      </c>
      <c r="K513" s="178"/>
      <c r="L513" s="179"/>
      <c r="M513" s="180" t="s">
        <v>1</v>
      </c>
      <c r="N513" s="181" t="s">
        <v>38</v>
      </c>
      <c r="O513" s="59"/>
      <c r="P513" s="160">
        <f t="shared" si="125"/>
        <v>0</v>
      </c>
      <c r="Q513" s="160">
        <v>0</v>
      </c>
      <c r="R513" s="160">
        <f t="shared" si="126"/>
        <v>0</v>
      </c>
      <c r="S513" s="160">
        <v>0</v>
      </c>
      <c r="T513" s="161">
        <f t="shared" si="127"/>
        <v>0</v>
      </c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R513" s="162" t="s">
        <v>337</v>
      </c>
      <c r="AT513" s="162" t="s">
        <v>751</v>
      </c>
      <c r="AU513" s="162" t="s">
        <v>219</v>
      </c>
      <c r="AY513" s="15" t="s">
        <v>208</v>
      </c>
      <c r="BE513" s="163">
        <f t="shared" si="128"/>
        <v>0</v>
      </c>
      <c r="BF513" s="163">
        <f t="shared" si="129"/>
        <v>0</v>
      </c>
      <c r="BG513" s="163">
        <f t="shared" si="130"/>
        <v>0</v>
      </c>
      <c r="BH513" s="163">
        <f t="shared" si="131"/>
        <v>0</v>
      </c>
      <c r="BI513" s="163">
        <f t="shared" si="132"/>
        <v>0</v>
      </c>
      <c r="BJ513" s="15" t="s">
        <v>85</v>
      </c>
      <c r="BK513" s="163">
        <f t="shared" si="133"/>
        <v>0</v>
      </c>
      <c r="BL513" s="15" t="s">
        <v>274</v>
      </c>
      <c r="BM513" s="162" t="s">
        <v>5481</v>
      </c>
    </row>
    <row r="514" spans="1:65" s="2" customFormat="1" ht="37.9" customHeight="1">
      <c r="A514" s="30"/>
      <c r="B514" s="154"/>
      <c r="C514" s="201" t="s">
        <v>2214</v>
      </c>
      <c r="D514" s="201" t="s">
        <v>751</v>
      </c>
      <c r="E514" s="202" t="s">
        <v>5482</v>
      </c>
      <c r="F514" s="203" t="s">
        <v>5483</v>
      </c>
      <c r="G514" s="204" t="s">
        <v>4718</v>
      </c>
      <c r="H514" s="205">
        <v>34</v>
      </c>
      <c r="I514" s="177"/>
      <c r="J514" s="290">
        <f t="shared" si="124"/>
        <v>0</v>
      </c>
      <c r="K514" s="178"/>
      <c r="L514" s="179"/>
      <c r="M514" s="180" t="s">
        <v>1</v>
      </c>
      <c r="N514" s="181" t="s">
        <v>38</v>
      </c>
      <c r="O514" s="59"/>
      <c r="P514" s="160">
        <f t="shared" si="125"/>
        <v>0</v>
      </c>
      <c r="Q514" s="160">
        <v>0</v>
      </c>
      <c r="R514" s="160">
        <f t="shared" si="126"/>
        <v>0</v>
      </c>
      <c r="S514" s="160">
        <v>0</v>
      </c>
      <c r="T514" s="161">
        <f t="shared" si="127"/>
        <v>0</v>
      </c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R514" s="162" t="s">
        <v>337</v>
      </c>
      <c r="AT514" s="162" t="s">
        <v>751</v>
      </c>
      <c r="AU514" s="162" t="s">
        <v>219</v>
      </c>
      <c r="AY514" s="15" t="s">
        <v>208</v>
      </c>
      <c r="BE514" s="163">
        <f t="shared" si="128"/>
        <v>0</v>
      </c>
      <c r="BF514" s="163">
        <f t="shared" si="129"/>
        <v>0</v>
      </c>
      <c r="BG514" s="163">
        <f t="shared" si="130"/>
        <v>0</v>
      </c>
      <c r="BH514" s="163">
        <f t="shared" si="131"/>
        <v>0</v>
      </c>
      <c r="BI514" s="163">
        <f t="shared" si="132"/>
        <v>0</v>
      </c>
      <c r="BJ514" s="15" t="s">
        <v>85</v>
      </c>
      <c r="BK514" s="163">
        <f t="shared" si="133"/>
        <v>0</v>
      </c>
      <c r="BL514" s="15" t="s">
        <v>274</v>
      </c>
      <c r="BM514" s="162" t="s">
        <v>5484</v>
      </c>
    </row>
    <row r="515" spans="1:65" s="2" customFormat="1" ht="37.9" customHeight="1">
      <c r="A515" s="30"/>
      <c r="B515" s="154"/>
      <c r="C515" s="201" t="s">
        <v>2218</v>
      </c>
      <c r="D515" s="201" t="s">
        <v>751</v>
      </c>
      <c r="E515" s="202" t="s">
        <v>5485</v>
      </c>
      <c r="F515" s="203" t="s">
        <v>5486</v>
      </c>
      <c r="G515" s="204" t="s">
        <v>404</v>
      </c>
      <c r="H515" s="205">
        <v>1</v>
      </c>
      <c r="I515" s="177"/>
      <c r="J515" s="290">
        <f t="shared" si="124"/>
        <v>0</v>
      </c>
      <c r="K515" s="178"/>
      <c r="L515" s="179"/>
      <c r="M515" s="180" t="s">
        <v>1</v>
      </c>
      <c r="N515" s="181" t="s">
        <v>38</v>
      </c>
      <c r="O515" s="59"/>
      <c r="P515" s="160">
        <f t="shared" si="125"/>
        <v>0</v>
      </c>
      <c r="Q515" s="160">
        <v>0</v>
      </c>
      <c r="R515" s="160">
        <f t="shared" si="126"/>
        <v>0</v>
      </c>
      <c r="S515" s="160">
        <v>0</v>
      </c>
      <c r="T515" s="161">
        <f t="shared" si="127"/>
        <v>0</v>
      </c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R515" s="162" t="s">
        <v>337</v>
      </c>
      <c r="AT515" s="162" t="s">
        <v>751</v>
      </c>
      <c r="AU515" s="162" t="s">
        <v>219</v>
      </c>
      <c r="AY515" s="15" t="s">
        <v>208</v>
      </c>
      <c r="BE515" s="163">
        <f t="shared" si="128"/>
        <v>0</v>
      </c>
      <c r="BF515" s="163">
        <f t="shared" si="129"/>
        <v>0</v>
      </c>
      <c r="BG515" s="163">
        <f t="shared" si="130"/>
        <v>0</v>
      </c>
      <c r="BH515" s="163">
        <f t="shared" si="131"/>
        <v>0</v>
      </c>
      <c r="BI515" s="163">
        <f t="shared" si="132"/>
        <v>0</v>
      </c>
      <c r="BJ515" s="15" t="s">
        <v>85</v>
      </c>
      <c r="BK515" s="163">
        <f t="shared" si="133"/>
        <v>0</v>
      </c>
      <c r="BL515" s="15" t="s">
        <v>274</v>
      </c>
      <c r="BM515" s="162" t="s">
        <v>5487</v>
      </c>
    </row>
    <row r="516" spans="1:65" s="2" customFormat="1" ht="16.5" customHeight="1">
      <c r="A516" s="30"/>
      <c r="B516" s="154"/>
      <c r="C516" s="201" t="s">
        <v>2222</v>
      </c>
      <c r="D516" s="201" t="s">
        <v>751</v>
      </c>
      <c r="E516" s="202" t="s">
        <v>5446</v>
      </c>
      <c r="F516" s="203" t="s">
        <v>5447</v>
      </c>
      <c r="G516" s="204" t="s">
        <v>404</v>
      </c>
      <c r="H516" s="205">
        <v>2</v>
      </c>
      <c r="I516" s="177"/>
      <c r="J516" s="290">
        <f t="shared" si="124"/>
        <v>0</v>
      </c>
      <c r="K516" s="178"/>
      <c r="L516" s="179"/>
      <c r="M516" s="180" t="s">
        <v>1</v>
      </c>
      <c r="N516" s="181" t="s">
        <v>38</v>
      </c>
      <c r="O516" s="59"/>
      <c r="P516" s="160">
        <f t="shared" si="125"/>
        <v>0</v>
      </c>
      <c r="Q516" s="160">
        <v>0</v>
      </c>
      <c r="R516" s="160">
        <f t="shared" si="126"/>
        <v>0</v>
      </c>
      <c r="S516" s="160">
        <v>0</v>
      </c>
      <c r="T516" s="161">
        <f t="shared" si="127"/>
        <v>0</v>
      </c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R516" s="162" t="s">
        <v>337</v>
      </c>
      <c r="AT516" s="162" t="s">
        <v>751</v>
      </c>
      <c r="AU516" s="162" t="s">
        <v>219</v>
      </c>
      <c r="AY516" s="15" t="s">
        <v>208</v>
      </c>
      <c r="BE516" s="163">
        <f t="shared" si="128"/>
        <v>0</v>
      </c>
      <c r="BF516" s="163">
        <f t="shared" si="129"/>
        <v>0</v>
      </c>
      <c r="BG516" s="163">
        <f t="shared" si="130"/>
        <v>0</v>
      </c>
      <c r="BH516" s="163">
        <f t="shared" si="131"/>
        <v>0</v>
      </c>
      <c r="BI516" s="163">
        <f t="shared" si="132"/>
        <v>0</v>
      </c>
      <c r="BJ516" s="15" t="s">
        <v>85</v>
      </c>
      <c r="BK516" s="163">
        <f t="shared" si="133"/>
        <v>0</v>
      </c>
      <c r="BL516" s="15" t="s">
        <v>274</v>
      </c>
      <c r="BM516" s="162" t="s">
        <v>5488</v>
      </c>
    </row>
    <row r="517" spans="1:65" s="2" customFormat="1" ht="24.2" customHeight="1">
      <c r="A517" s="30"/>
      <c r="B517" s="154"/>
      <c r="C517" s="201" t="s">
        <v>2226</v>
      </c>
      <c r="D517" s="201" t="s">
        <v>751</v>
      </c>
      <c r="E517" s="202" t="s">
        <v>5489</v>
      </c>
      <c r="F517" s="203" t="s">
        <v>5450</v>
      </c>
      <c r="G517" s="204" t="s">
        <v>404</v>
      </c>
      <c r="H517" s="205">
        <v>1</v>
      </c>
      <c r="I517" s="177"/>
      <c r="J517" s="290">
        <f t="shared" si="124"/>
        <v>0</v>
      </c>
      <c r="K517" s="178"/>
      <c r="L517" s="179"/>
      <c r="M517" s="180" t="s">
        <v>1</v>
      </c>
      <c r="N517" s="181" t="s">
        <v>38</v>
      </c>
      <c r="O517" s="59"/>
      <c r="P517" s="160">
        <f t="shared" si="125"/>
        <v>0</v>
      </c>
      <c r="Q517" s="160">
        <v>0</v>
      </c>
      <c r="R517" s="160">
        <f t="shared" si="126"/>
        <v>0</v>
      </c>
      <c r="S517" s="160">
        <v>0</v>
      </c>
      <c r="T517" s="161">
        <f t="shared" si="127"/>
        <v>0</v>
      </c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R517" s="162" t="s">
        <v>337</v>
      </c>
      <c r="AT517" s="162" t="s">
        <v>751</v>
      </c>
      <c r="AU517" s="162" t="s">
        <v>219</v>
      </c>
      <c r="AY517" s="15" t="s">
        <v>208</v>
      </c>
      <c r="BE517" s="163">
        <f t="shared" si="128"/>
        <v>0</v>
      </c>
      <c r="BF517" s="163">
        <f t="shared" si="129"/>
        <v>0</v>
      </c>
      <c r="BG517" s="163">
        <f t="shared" si="130"/>
        <v>0</v>
      </c>
      <c r="BH517" s="163">
        <f t="shared" si="131"/>
        <v>0</v>
      </c>
      <c r="BI517" s="163">
        <f t="shared" si="132"/>
        <v>0</v>
      </c>
      <c r="BJ517" s="15" t="s">
        <v>85</v>
      </c>
      <c r="BK517" s="163">
        <f t="shared" si="133"/>
        <v>0</v>
      </c>
      <c r="BL517" s="15" t="s">
        <v>274</v>
      </c>
      <c r="BM517" s="162" t="s">
        <v>5490</v>
      </c>
    </row>
    <row r="518" spans="1:65" s="2" customFormat="1" ht="24.2" customHeight="1">
      <c r="A518" s="30"/>
      <c r="B518" s="154"/>
      <c r="C518" s="201" t="s">
        <v>2230</v>
      </c>
      <c r="D518" s="201" t="s">
        <v>751</v>
      </c>
      <c r="E518" s="202" t="s">
        <v>5491</v>
      </c>
      <c r="F518" s="203" t="s">
        <v>5462</v>
      </c>
      <c r="G518" s="204" t="s">
        <v>404</v>
      </c>
      <c r="H518" s="205">
        <v>1</v>
      </c>
      <c r="I518" s="177"/>
      <c r="J518" s="290">
        <f t="shared" si="124"/>
        <v>0</v>
      </c>
      <c r="K518" s="178"/>
      <c r="L518" s="179"/>
      <c r="M518" s="180" t="s">
        <v>1</v>
      </c>
      <c r="N518" s="181" t="s">
        <v>38</v>
      </c>
      <c r="O518" s="59"/>
      <c r="P518" s="160">
        <f t="shared" si="125"/>
        <v>0</v>
      </c>
      <c r="Q518" s="160">
        <v>0</v>
      </c>
      <c r="R518" s="160">
        <f t="shared" si="126"/>
        <v>0</v>
      </c>
      <c r="S518" s="160">
        <v>0</v>
      </c>
      <c r="T518" s="161">
        <f t="shared" si="127"/>
        <v>0</v>
      </c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R518" s="162" t="s">
        <v>337</v>
      </c>
      <c r="AT518" s="162" t="s">
        <v>751</v>
      </c>
      <c r="AU518" s="162" t="s">
        <v>219</v>
      </c>
      <c r="AY518" s="15" t="s">
        <v>208</v>
      </c>
      <c r="BE518" s="163">
        <f t="shared" si="128"/>
        <v>0</v>
      </c>
      <c r="BF518" s="163">
        <f t="shared" si="129"/>
        <v>0</v>
      </c>
      <c r="BG518" s="163">
        <f t="shared" si="130"/>
        <v>0</v>
      </c>
      <c r="BH518" s="163">
        <f t="shared" si="131"/>
        <v>0</v>
      </c>
      <c r="BI518" s="163">
        <f t="shared" si="132"/>
        <v>0</v>
      </c>
      <c r="BJ518" s="15" t="s">
        <v>85</v>
      </c>
      <c r="BK518" s="163">
        <f t="shared" si="133"/>
        <v>0</v>
      </c>
      <c r="BL518" s="15" t="s">
        <v>274</v>
      </c>
      <c r="BM518" s="162" t="s">
        <v>5492</v>
      </c>
    </row>
    <row r="519" spans="1:65" s="2" customFormat="1" ht="21.75" customHeight="1">
      <c r="A519" s="30"/>
      <c r="B519" s="154"/>
      <c r="C519" s="201" t="s">
        <v>2234</v>
      </c>
      <c r="D519" s="201" t="s">
        <v>751</v>
      </c>
      <c r="E519" s="202" t="s">
        <v>5464</v>
      </c>
      <c r="F519" s="203" t="s">
        <v>5465</v>
      </c>
      <c r="G519" s="204" t="s">
        <v>404</v>
      </c>
      <c r="H519" s="205">
        <v>1</v>
      </c>
      <c r="I519" s="177"/>
      <c r="J519" s="290">
        <f t="shared" si="124"/>
        <v>0</v>
      </c>
      <c r="K519" s="178"/>
      <c r="L519" s="179"/>
      <c r="M519" s="180" t="s">
        <v>1</v>
      </c>
      <c r="N519" s="181" t="s">
        <v>38</v>
      </c>
      <c r="O519" s="59"/>
      <c r="P519" s="160">
        <f t="shared" si="125"/>
        <v>0</v>
      </c>
      <c r="Q519" s="160">
        <v>0</v>
      </c>
      <c r="R519" s="160">
        <f t="shared" si="126"/>
        <v>0</v>
      </c>
      <c r="S519" s="160">
        <v>0</v>
      </c>
      <c r="T519" s="161">
        <f t="shared" si="127"/>
        <v>0</v>
      </c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R519" s="162" t="s">
        <v>337</v>
      </c>
      <c r="AT519" s="162" t="s">
        <v>751</v>
      </c>
      <c r="AU519" s="162" t="s">
        <v>219</v>
      </c>
      <c r="AY519" s="15" t="s">
        <v>208</v>
      </c>
      <c r="BE519" s="163">
        <f t="shared" si="128"/>
        <v>0</v>
      </c>
      <c r="BF519" s="163">
        <f t="shared" si="129"/>
        <v>0</v>
      </c>
      <c r="BG519" s="163">
        <f t="shared" si="130"/>
        <v>0</v>
      </c>
      <c r="BH519" s="163">
        <f t="shared" si="131"/>
        <v>0</v>
      </c>
      <c r="BI519" s="163">
        <f t="shared" si="132"/>
        <v>0</v>
      </c>
      <c r="BJ519" s="15" t="s">
        <v>85</v>
      </c>
      <c r="BK519" s="163">
        <f t="shared" si="133"/>
        <v>0</v>
      </c>
      <c r="BL519" s="15" t="s">
        <v>274</v>
      </c>
      <c r="BM519" s="162" t="s">
        <v>5493</v>
      </c>
    </row>
    <row r="520" spans="1:65" s="2" customFormat="1" ht="24.2" customHeight="1">
      <c r="A520" s="30"/>
      <c r="B520" s="154"/>
      <c r="C520" s="201" t="s">
        <v>2238</v>
      </c>
      <c r="D520" s="201" t="s">
        <v>751</v>
      </c>
      <c r="E520" s="202" t="s">
        <v>5494</v>
      </c>
      <c r="F520" s="203" t="s">
        <v>5495</v>
      </c>
      <c r="G520" s="204" t="s">
        <v>404</v>
      </c>
      <c r="H520" s="205">
        <v>3</v>
      </c>
      <c r="I520" s="177"/>
      <c r="J520" s="290">
        <f t="shared" si="124"/>
        <v>0</v>
      </c>
      <c r="K520" s="178"/>
      <c r="L520" s="179"/>
      <c r="M520" s="180" t="s">
        <v>1</v>
      </c>
      <c r="N520" s="181" t="s">
        <v>38</v>
      </c>
      <c r="O520" s="59"/>
      <c r="P520" s="160">
        <f t="shared" si="125"/>
        <v>0</v>
      </c>
      <c r="Q520" s="160">
        <v>0</v>
      </c>
      <c r="R520" s="160">
        <f t="shared" si="126"/>
        <v>0</v>
      </c>
      <c r="S520" s="160">
        <v>0</v>
      </c>
      <c r="T520" s="161">
        <f t="shared" si="127"/>
        <v>0</v>
      </c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R520" s="162" t="s">
        <v>337</v>
      </c>
      <c r="AT520" s="162" t="s">
        <v>751</v>
      </c>
      <c r="AU520" s="162" t="s">
        <v>219</v>
      </c>
      <c r="AY520" s="15" t="s">
        <v>208</v>
      </c>
      <c r="BE520" s="163">
        <f t="shared" si="128"/>
        <v>0</v>
      </c>
      <c r="BF520" s="163">
        <f t="shared" si="129"/>
        <v>0</v>
      </c>
      <c r="BG520" s="163">
        <f t="shared" si="130"/>
        <v>0</v>
      </c>
      <c r="BH520" s="163">
        <f t="shared" si="131"/>
        <v>0</v>
      </c>
      <c r="BI520" s="163">
        <f t="shared" si="132"/>
        <v>0</v>
      </c>
      <c r="BJ520" s="15" t="s">
        <v>85</v>
      </c>
      <c r="BK520" s="163">
        <f t="shared" si="133"/>
        <v>0</v>
      </c>
      <c r="BL520" s="15" t="s">
        <v>274</v>
      </c>
      <c r="BM520" s="162" t="s">
        <v>5496</v>
      </c>
    </row>
    <row r="521" spans="1:65" s="2" customFormat="1" ht="24.2" customHeight="1">
      <c r="A521" s="30"/>
      <c r="B521" s="154"/>
      <c r="C521" s="201" t="s">
        <v>2242</v>
      </c>
      <c r="D521" s="201" t="s">
        <v>751</v>
      </c>
      <c r="E521" s="202" t="s">
        <v>5497</v>
      </c>
      <c r="F521" s="203" t="s">
        <v>5498</v>
      </c>
      <c r="G521" s="204" t="s">
        <v>404</v>
      </c>
      <c r="H521" s="205">
        <v>1</v>
      </c>
      <c r="I521" s="177"/>
      <c r="J521" s="290">
        <f t="shared" si="124"/>
        <v>0</v>
      </c>
      <c r="K521" s="178"/>
      <c r="L521" s="179"/>
      <c r="M521" s="180" t="s">
        <v>1</v>
      </c>
      <c r="N521" s="181" t="s">
        <v>38</v>
      </c>
      <c r="O521" s="59"/>
      <c r="P521" s="160">
        <f t="shared" si="125"/>
        <v>0</v>
      </c>
      <c r="Q521" s="160">
        <v>0</v>
      </c>
      <c r="R521" s="160">
        <f t="shared" si="126"/>
        <v>0</v>
      </c>
      <c r="S521" s="160">
        <v>0</v>
      </c>
      <c r="T521" s="161">
        <f t="shared" si="127"/>
        <v>0</v>
      </c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R521" s="162" t="s">
        <v>337</v>
      </c>
      <c r="AT521" s="162" t="s">
        <v>751</v>
      </c>
      <c r="AU521" s="162" t="s">
        <v>219</v>
      </c>
      <c r="AY521" s="15" t="s">
        <v>208</v>
      </c>
      <c r="BE521" s="163">
        <f t="shared" si="128"/>
        <v>0</v>
      </c>
      <c r="BF521" s="163">
        <f t="shared" si="129"/>
        <v>0</v>
      </c>
      <c r="BG521" s="163">
        <f t="shared" si="130"/>
        <v>0</v>
      </c>
      <c r="BH521" s="163">
        <f t="shared" si="131"/>
        <v>0</v>
      </c>
      <c r="BI521" s="163">
        <f t="shared" si="132"/>
        <v>0</v>
      </c>
      <c r="BJ521" s="15" t="s">
        <v>85</v>
      </c>
      <c r="BK521" s="163">
        <f t="shared" si="133"/>
        <v>0</v>
      </c>
      <c r="BL521" s="15" t="s">
        <v>274</v>
      </c>
      <c r="BM521" s="162" t="s">
        <v>5499</v>
      </c>
    </row>
    <row r="522" spans="1:65" s="2" customFormat="1" ht="24.2" customHeight="1">
      <c r="A522" s="30"/>
      <c r="B522" s="154"/>
      <c r="C522" s="201" t="s">
        <v>2246</v>
      </c>
      <c r="D522" s="201" t="s">
        <v>751</v>
      </c>
      <c r="E522" s="202" t="s">
        <v>5500</v>
      </c>
      <c r="F522" s="203" t="s">
        <v>5501</v>
      </c>
      <c r="G522" s="204" t="s">
        <v>404</v>
      </c>
      <c r="H522" s="205">
        <v>2</v>
      </c>
      <c r="I522" s="177"/>
      <c r="J522" s="290">
        <f t="shared" si="124"/>
        <v>0</v>
      </c>
      <c r="K522" s="178"/>
      <c r="L522" s="179"/>
      <c r="M522" s="180" t="s">
        <v>1</v>
      </c>
      <c r="N522" s="181" t="s">
        <v>38</v>
      </c>
      <c r="O522" s="59"/>
      <c r="P522" s="160">
        <f t="shared" si="125"/>
        <v>0</v>
      </c>
      <c r="Q522" s="160">
        <v>0</v>
      </c>
      <c r="R522" s="160">
        <f t="shared" si="126"/>
        <v>0</v>
      </c>
      <c r="S522" s="160">
        <v>0</v>
      </c>
      <c r="T522" s="161">
        <f t="shared" si="127"/>
        <v>0</v>
      </c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R522" s="162" t="s">
        <v>337</v>
      </c>
      <c r="AT522" s="162" t="s">
        <v>751</v>
      </c>
      <c r="AU522" s="162" t="s">
        <v>219</v>
      </c>
      <c r="AY522" s="15" t="s">
        <v>208</v>
      </c>
      <c r="BE522" s="163">
        <f t="shared" si="128"/>
        <v>0</v>
      </c>
      <c r="BF522" s="163">
        <f t="shared" si="129"/>
        <v>0</v>
      </c>
      <c r="BG522" s="163">
        <f t="shared" si="130"/>
        <v>0</v>
      </c>
      <c r="BH522" s="163">
        <f t="shared" si="131"/>
        <v>0</v>
      </c>
      <c r="BI522" s="163">
        <f t="shared" si="132"/>
        <v>0</v>
      </c>
      <c r="BJ522" s="15" t="s">
        <v>85</v>
      </c>
      <c r="BK522" s="163">
        <f t="shared" si="133"/>
        <v>0</v>
      </c>
      <c r="BL522" s="15" t="s">
        <v>274</v>
      </c>
      <c r="BM522" s="162" t="s">
        <v>5502</v>
      </c>
    </row>
    <row r="523" spans="1:65" s="2" customFormat="1" ht="16.5" customHeight="1">
      <c r="A523" s="30"/>
      <c r="B523" s="154"/>
      <c r="C523" s="201" t="s">
        <v>2250</v>
      </c>
      <c r="D523" s="201" t="s">
        <v>751</v>
      </c>
      <c r="E523" s="202" t="s">
        <v>5503</v>
      </c>
      <c r="F523" s="203" t="s">
        <v>5504</v>
      </c>
      <c r="G523" s="204" t="s">
        <v>404</v>
      </c>
      <c r="H523" s="205">
        <v>1</v>
      </c>
      <c r="I523" s="177"/>
      <c r="J523" s="290">
        <f t="shared" si="124"/>
        <v>0</v>
      </c>
      <c r="K523" s="178"/>
      <c r="L523" s="179"/>
      <c r="M523" s="180" t="s">
        <v>1</v>
      </c>
      <c r="N523" s="181" t="s">
        <v>38</v>
      </c>
      <c r="O523" s="59"/>
      <c r="P523" s="160">
        <f t="shared" si="125"/>
        <v>0</v>
      </c>
      <c r="Q523" s="160">
        <v>0</v>
      </c>
      <c r="R523" s="160">
        <f t="shared" si="126"/>
        <v>0</v>
      </c>
      <c r="S523" s="160">
        <v>0</v>
      </c>
      <c r="T523" s="161">
        <f t="shared" si="127"/>
        <v>0</v>
      </c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R523" s="162" t="s">
        <v>337</v>
      </c>
      <c r="AT523" s="162" t="s">
        <v>751</v>
      </c>
      <c r="AU523" s="162" t="s">
        <v>219</v>
      </c>
      <c r="AY523" s="15" t="s">
        <v>208</v>
      </c>
      <c r="BE523" s="163">
        <f t="shared" si="128"/>
        <v>0</v>
      </c>
      <c r="BF523" s="163">
        <f t="shared" si="129"/>
        <v>0</v>
      </c>
      <c r="BG523" s="163">
        <f t="shared" si="130"/>
        <v>0</v>
      </c>
      <c r="BH523" s="163">
        <f t="shared" si="131"/>
        <v>0</v>
      </c>
      <c r="BI523" s="163">
        <f t="shared" si="132"/>
        <v>0</v>
      </c>
      <c r="BJ523" s="15" t="s">
        <v>85</v>
      </c>
      <c r="BK523" s="163">
        <f t="shared" si="133"/>
        <v>0</v>
      </c>
      <c r="BL523" s="15" t="s">
        <v>274</v>
      </c>
      <c r="BM523" s="162" t="s">
        <v>5505</v>
      </c>
    </row>
    <row r="524" spans="1:65" s="2" customFormat="1" ht="16.5" customHeight="1">
      <c r="A524" s="30"/>
      <c r="B524" s="154"/>
      <c r="C524" s="201" t="s">
        <v>2254</v>
      </c>
      <c r="D524" s="201" t="s">
        <v>751</v>
      </c>
      <c r="E524" s="202" t="s">
        <v>5506</v>
      </c>
      <c r="F524" s="203" t="s">
        <v>5507</v>
      </c>
      <c r="G524" s="204" t="s">
        <v>404</v>
      </c>
      <c r="H524" s="205">
        <v>1</v>
      </c>
      <c r="I524" s="177"/>
      <c r="J524" s="290">
        <f t="shared" si="124"/>
        <v>0</v>
      </c>
      <c r="K524" s="178"/>
      <c r="L524" s="179"/>
      <c r="M524" s="180" t="s">
        <v>1</v>
      </c>
      <c r="N524" s="181" t="s">
        <v>38</v>
      </c>
      <c r="O524" s="59"/>
      <c r="P524" s="160">
        <f t="shared" si="125"/>
        <v>0</v>
      </c>
      <c r="Q524" s="160">
        <v>0</v>
      </c>
      <c r="R524" s="160">
        <f t="shared" si="126"/>
        <v>0</v>
      </c>
      <c r="S524" s="160">
        <v>0</v>
      </c>
      <c r="T524" s="161">
        <f t="shared" si="127"/>
        <v>0</v>
      </c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R524" s="162" t="s">
        <v>337</v>
      </c>
      <c r="AT524" s="162" t="s">
        <v>751</v>
      </c>
      <c r="AU524" s="162" t="s">
        <v>219</v>
      </c>
      <c r="AY524" s="15" t="s">
        <v>208</v>
      </c>
      <c r="BE524" s="163">
        <f t="shared" si="128"/>
        <v>0</v>
      </c>
      <c r="BF524" s="163">
        <f t="shared" si="129"/>
        <v>0</v>
      </c>
      <c r="BG524" s="163">
        <f t="shared" si="130"/>
        <v>0</v>
      </c>
      <c r="BH524" s="163">
        <f t="shared" si="131"/>
        <v>0</v>
      </c>
      <c r="BI524" s="163">
        <f t="shared" si="132"/>
        <v>0</v>
      </c>
      <c r="BJ524" s="15" t="s">
        <v>85</v>
      </c>
      <c r="BK524" s="163">
        <f t="shared" si="133"/>
        <v>0</v>
      </c>
      <c r="BL524" s="15" t="s">
        <v>274</v>
      </c>
      <c r="BM524" s="162" t="s">
        <v>5508</v>
      </c>
    </row>
    <row r="525" spans="1:65" s="2" customFormat="1" ht="21.75" customHeight="1">
      <c r="A525" s="30"/>
      <c r="B525" s="154"/>
      <c r="C525" s="201" t="s">
        <v>2258</v>
      </c>
      <c r="D525" s="201" t="s">
        <v>751</v>
      </c>
      <c r="E525" s="202" t="s">
        <v>5509</v>
      </c>
      <c r="F525" s="203" t="s">
        <v>5510</v>
      </c>
      <c r="G525" s="204" t="s">
        <v>404</v>
      </c>
      <c r="H525" s="205">
        <v>1</v>
      </c>
      <c r="I525" s="177"/>
      <c r="J525" s="290">
        <f t="shared" si="124"/>
        <v>0</v>
      </c>
      <c r="K525" s="178"/>
      <c r="L525" s="179"/>
      <c r="M525" s="180" t="s">
        <v>1</v>
      </c>
      <c r="N525" s="181" t="s">
        <v>38</v>
      </c>
      <c r="O525" s="59"/>
      <c r="P525" s="160">
        <f t="shared" si="125"/>
        <v>0</v>
      </c>
      <c r="Q525" s="160">
        <v>0</v>
      </c>
      <c r="R525" s="160">
        <f t="shared" si="126"/>
        <v>0</v>
      </c>
      <c r="S525" s="160">
        <v>0</v>
      </c>
      <c r="T525" s="161">
        <f t="shared" si="127"/>
        <v>0</v>
      </c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R525" s="162" t="s">
        <v>337</v>
      </c>
      <c r="AT525" s="162" t="s">
        <v>751</v>
      </c>
      <c r="AU525" s="162" t="s">
        <v>219</v>
      </c>
      <c r="AY525" s="15" t="s">
        <v>208</v>
      </c>
      <c r="BE525" s="163">
        <f t="shared" si="128"/>
        <v>0</v>
      </c>
      <c r="BF525" s="163">
        <f t="shared" si="129"/>
        <v>0</v>
      </c>
      <c r="BG525" s="163">
        <f t="shared" si="130"/>
        <v>0</v>
      </c>
      <c r="BH525" s="163">
        <f t="shared" si="131"/>
        <v>0</v>
      </c>
      <c r="BI525" s="163">
        <f t="shared" si="132"/>
        <v>0</v>
      </c>
      <c r="BJ525" s="15" t="s">
        <v>85</v>
      </c>
      <c r="BK525" s="163">
        <f t="shared" si="133"/>
        <v>0</v>
      </c>
      <c r="BL525" s="15" t="s">
        <v>274</v>
      </c>
      <c r="BM525" s="162" t="s">
        <v>5511</v>
      </c>
    </row>
    <row r="526" spans="1:65" s="2" customFormat="1" ht="16.5" customHeight="1">
      <c r="A526" s="30"/>
      <c r="B526" s="154"/>
      <c r="C526" s="201" t="s">
        <v>2262</v>
      </c>
      <c r="D526" s="201" t="s">
        <v>751</v>
      </c>
      <c r="E526" s="202" t="s">
        <v>5512</v>
      </c>
      <c r="F526" s="203" t="s">
        <v>5468</v>
      </c>
      <c r="G526" s="204" t="s">
        <v>404</v>
      </c>
      <c r="H526" s="205">
        <v>1</v>
      </c>
      <c r="I526" s="177"/>
      <c r="J526" s="290">
        <f t="shared" si="124"/>
        <v>0</v>
      </c>
      <c r="K526" s="178"/>
      <c r="L526" s="179"/>
      <c r="M526" s="180" t="s">
        <v>1</v>
      </c>
      <c r="N526" s="181" t="s">
        <v>38</v>
      </c>
      <c r="O526" s="59"/>
      <c r="P526" s="160">
        <f t="shared" si="125"/>
        <v>0</v>
      </c>
      <c r="Q526" s="160">
        <v>0</v>
      </c>
      <c r="R526" s="160">
        <f t="shared" si="126"/>
        <v>0</v>
      </c>
      <c r="S526" s="160">
        <v>0</v>
      </c>
      <c r="T526" s="161">
        <f t="shared" si="127"/>
        <v>0</v>
      </c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R526" s="162" t="s">
        <v>337</v>
      </c>
      <c r="AT526" s="162" t="s">
        <v>751</v>
      </c>
      <c r="AU526" s="162" t="s">
        <v>219</v>
      </c>
      <c r="AY526" s="15" t="s">
        <v>208</v>
      </c>
      <c r="BE526" s="163">
        <f t="shared" si="128"/>
        <v>0</v>
      </c>
      <c r="BF526" s="163">
        <f t="shared" si="129"/>
        <v>0</v>
      </c>
      <c r="BG526" s="163">
        <f t="shared" si="130"/>
        <v>0</v>
      </c>
      <c r="BH526" s="163">
        <f t="shared" si="131"/>
        <v>0</v>
      </c>
      <c r="BI526" s="163">
        <f t="shared" si="132"/>
        <v>0</v>
      </c>
      <c r="BJ526" s="15" t="s">
        <v>85</v>
      </c>
      <c r="BK526" s="163">
        <f t="shared" si="133"/>
        <v>0</v>
      </c>
      <c r="BL526" s="15" t="s">
        <v>274</v>
      </c>
      <c r="BM526" s="162" t="s">
        <v>5513</v>
      </c>
    </row>
    <row r="527" spans="1:65" s="2" customFormat="1" ht="24.2" customHeight="1">
      <c r="A527" s="30"/>
      <c r="B527" s="154"/>
      <c r="C527" s="201" t="s">
        <v>2266</v>
      </c>
      <c r="D527" s="201" t="s">
        <v>751</v>
      </c>
      <c r="E527" s="202" t="s">
        <v>5514</v>
      </c>
      <c r="F527" s="203" t="s">
        <v>5515</v>
      </c>
      <c r="G527" s="204" t="s">
        <v>404</v>
      </c>
      <c r="H527" s="205">
        <v>1</v>
      </c>
      <c r="I527" s="177"/>
      <c r="J527" s="290">
        <f t="shared" si="124"/>
        <v>0</v>
      </c>
      <c r="K527" s="178"/>
      <c r="L527" s="179"/>
      <c r="M527" s="180" t="s">
        <v>1</v>
      </c>
      <c r="N527" s="181" t="s">
        <v>38</v>
      </c>
      <c r="O527" s="59"/>
      <c r="P527" s="160">
        <f t="shared" si="125"/>
        <v>0</v>
      </c>
      <c r="Q527" s="160">
        <v>0</v>
      </c>
      <c r="R527" s="160">
        <f t="shared" si="126"/>
        <v>0</v>
      </c>
      <c r="S527" s="160">
        <v>0</v>
      </c>
      <c r="T527" s="161">
        <f t="shared" si="127"/>
        <v>0</v>
      </c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R527" s="162" t="s">
        <v>337</v>
      </c>
      <c r="AT527" s="162" t="s">
        <v>751</v>
      </c>
      <c r="AU527" s="162" t="s">
        <v>219</v>
      </c>
      <c r="AY527" s="15" t="s">
        <v>208</v>
      </c>
      <c r="BE527" s="163">
        <f t="shared" si="128"/>
        <v>0</v>
      </c>
      <c r="BF527" s="163">
        <f t="shared" si="129"/>
        <v>0</v>
      </c>
      <c r="BG527" s="163">
        <f t="shared" si="130"/>
        <v>0</v>
      </c>
      <c r="BH527" s="163">
        <f t="shared" si="131"/>
        <v>0</v>
      </c>
      <c r="BI527" s="163">
        <f t="shared" si="132"/>
        <v>0</v>
      </c>
      <c r="BJ527" s="15" t="s">
        <v>85</v>
      </c>
      <c r="BK527" s="163">
        <f t="shared" si="133"/>
        <v>0</v>
      </c>
      <c r="BL527" s="15" t="s">
        <v>274</v>
      </c>
      <c r="BM527" s="162" t="s">
        <v>5516</v>
      </c>
    </row>
    <row r="528" spans="1:65" s="2" customFormat="1" ht="24.2" customHeight="1">
      <c r="A528" s="30"/>
      <c r="B528" s="154"/>
      <c r="C528" s="201" t="s">
        <v>2270</v>
      </c>
      <c r="D528" s="201" t="s">
        <v>751</v>
      </c>
      <c r="E528" s="202" t="s">
        <v>5517</v>
      </c>
      <c r="F528" s="203" t="s">
        <v>5518</v>
      </c>
      <c r="G528" s="204" t="s">
        <v>404</v>
      </c>
      <c r="H528" s="205">
        <v>1</v>
      </c>
      <c r="I528" s="177"/>
      <c r="J528" s="290">
        <f t="shared" si="124"/>
        <v>0</v>
      </c>
      <c r="K528" s="178"/>
      <c r="L528" s="179"/>
      <c r="M528" s="180" t="s">
        <v>1</v>
      </c>
      <c r="N528" s="181" t="s">
        <v>38</v>
      </c>
      <c r="O528" s="59"/>
      <c r="P528" s="160">
        <f t="shared" si="125"/>
        <v>0</v>
      </c>
      <c r="Q528" s="160">
        <v>0</v>
      </c>
      <c r="R528" s="160">
        <f t="shared" si="126"/>
        <v>0</v>
      </c>
      <c r="S528" s="160">
        <v>0</v>
      </c>
      <c r="T528" s="161">
        <f t="shared" si="127"/>
        <v>0</v>
      </c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R528" s="162" t="s">
        <v>337</v>
      </c>
      <c r="AT528" s="162" t="s">
        <v>751</v>
      </c>
      <c r="AU528" s="162" t="s">
        <v>219</v>
      </c>
      <c r="AY528" s="15" t="s">
        <v>208</v>
      </c>
      <c r="BE528" s="163">
        <f t="shared" si="128"/>
        <v>0</v>
      </c>
      <c r="BF528" s="163">
        <f t="shared" si="129"/>
        <v>0</v>
      </c>
      <c r="BG528" s="163">
        <f t="shared" si="130"/>
        <v>0</v>
      </c>
      <c r="BH528" s="163">
        <f t="shared" si="131"/>
        <v>0</v>
      </c>
      <c r="BI528" s="163">
        <f t="shared" si="132"/>
        <v>0</v>
      </c>
      <c r="BJ528" s="15" t="s">
        <v>85</v>
      </c>
      <c r="BK528" s="163">
        <f t="shared" si="133"/>
        <v>0</v>
      </c>
      <c r="BL528" s="15" t="s">
        <v>274</v>
      </c>
      <c r="BM528" s="162" t="s">
        <v>5519</v>
      </c>
    </row>
    <row r="529" spans="1:65" s="2" customFormat="1" ht="16.5" customHeight="1">
      <c r="A529" s="30"/>
      <c r="B529" s="154"/>
      <c r="C529" s="201" t="s">
        <v>2274</v>
      </c>
      <c r="D529" s="201" t="s">
        <v>751</v>
      </c>
      <c r="E529" s="202" t="s">
        <v>5520</v>
      </c>
      <c r="F529" s="203" t="s">
        <v>5521</v>
      </c>
      <c r="G529" s="204" t="s">
        <v>404</v>
      </c>
      <c r="H529" s="205">
        <v>1</v>
      </c>
      <c r="I529" s="177"/>
      <c r="J529" s="290">
        <f t="shared" si="124"/>
        <v>0</v>
      </c>
      <c r="K529" s="178"/>
      <c r="L529" s="179"/>
      <c r="M529" s="180" t="s">
        <v>1</v>
      </c>
      <c r="N529" s="181" t="s">
        <v>38</v>
      </c>
      <c r="O529" s="59"/>
      <c r="P529" s="160">
        <f t="shared" si="125"/>
        <v>0</v>
      </c>
      <c r="Q529" s="160">
        <v>0</v>
      </c>
      <c r="R529" s="160">
        <f t="shared" si="126"/>
        <v>0</v>
      </c>
      <c r="S529" s="160">
        <v>0</v>
      </c>
      <c r="T529" s="161">
        <f t="shared" si="127"/>
        <v>0</v>
      </c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R529" s="162" t="s">
        <v>337</v>
      </c>
      <c r="AT529" s="162" t="s">
        <v>751</v>
      </c>
      <c r="AU529" s="162" t="s">
        <v>219</v>
      </c>
      <c r="AY529" s="15" t="s">
        <v>208</v>
      </c>
      <c r="BE529" s="163">
        <f t="shared" si="128"/>
        <v>0</v>
      </c>
      <c r="BF529" s="163">
        <f t="shared" si="129"/>
        <v>0</v>
      </c>
      <c r="BG529" s="163">
        <f t="shared" si="130"/>
        <v>0</v>
      </c>
      <c r="BH529" s="163">
        <f t="shared" si="131"/>
        <v>0</v>
      </c>
      <c r="BI529" s="163">
        <f t="shared" si="132"/>
        <v>0</v>
      </c>
      <c r="BJ529" s="15" t="s">
        <v>85</v>
      </c>
      <c r="BK529" s="163">
        <f t="shared" si="133"/>
        <v>0</v>
      </c>
      <c r="BL529" s="15" t="s">
        <v>274</v>
      </c>
      <c r="BM529" s="162" t="s">
        <v>5522</v>
      </c>
    </row>
    <row r="530" spans="1:65" s="2" customFormat="1" ht="21.75" customHeight="1">
      <c r="A530" s="30"/>
      <c r="B530" s="154"/>
      <c r="C530" s="201" t="s">
        <v>2278</v>
      </c>
      <c r="D530" s="201" t="s">
        <v>751</v>
      </c>
      <c r="E530" s="202" t="s">
        <v>5523</v>
      </c>
      <c r="F530" s="203" t="s">
        <v>5524</v>
      </c>
      <c r="G530" s="204" t="s">
        <v>252</v>
      </c>
      <c r="H530" s="205">
        <v>1.5</v>
      </c>
      <c r="I530" s="177"/>
      <c r="J530" s="290">
        <f t="shared" si="124"/>
        <v>0</v>
      </c>
      <c r="K530" s="178"/>
      <c r="L530" s="179"/>
      <c r="M530" s="180" t="s">
        <v>1</v>
      </c>
      <c r="N530" s="181" t="s">
        <v>38</v>
      </c>
      <c r="O530" s="59"/>
      <c r="P530" s="160">
        <f t="shared" si="125"/>
        <v>0</v>
      </c>
      <c r="Q530" s="160">
        <v>0</v>
      </c>
      <c r="R530" s="160">
        <f t="shared" si="126"/>
        <v>0</v>
      </c>
      <c r="S530" s="160">
        <v>0</v>
      </c>
      <c r="T530" s="161">
        <f t="shared" si="127"/>
        <v>0</v>
      </c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R530" s="162" t="s">
        <v>337</v>
      </c>
      <c r="AT530" s="162" t="s">
        <v>751</v>
      </c>
      <c r="AU530" s="162" t="s">
        <v>219</v>
      </c>
      <c r="AY530" s="15" t="s">
        <v>208</v>
      </c>
      <c r="BE530" s="163">
        <f t="shared" si="128"/>
        <v>0</v>
      </c>
      <c r="BF530" s="163">
        <f t="shared" si="129"/>
        <v>0</v>
      </c>
      <c r="BG530" s="163">
        <f t="shared" si="130"/>
        <v>0</v>
      </c>
      <c r="BH530" s="163">
        <f t="shared" si="131"/>
        <v>0</v>
      </c>
      <c r="BI530" s="163">
        <f t="shared" si="132"/>
        <v>0</v>
      </c>
      <c r="BJ530" s="15" t="s">
        <v>85</v>
      </c>
      <c r="BK530" s="163">
        <f t="shared" si="133"/>
        <v>0</v>
      </c>
      <c r="BL530" s="15" t="s">
        <v>274</v>
      </c>
      <c r="BM530" s="162" t="s">
        <v>5525</v>
      </c>
    </row>
    <row r="531" spans="1:65" s="2" customFormat="1" ht="24.2" customHeight="1">
      <c r="A531" s="30"/>
      <c r="B531" s="154"/>
      <c r="C531" s="201" t="s">
        <v>2282</v>
      </c>
      <c r="D531" s="201" t="s">
        <v>751</v>
      </c>
      <c r="E531" s="202" t="s">
        <v>5526</v>
      </c>
      <c r="F531" s="203" t="s">
        <v>5070</v>
      </c>
      <c r="G531" s="204" t="s">
        <v>252</v>
      </c>
      <c r="H531" s="205">
        <v>12</v>
      </c>
      <c r="I531" s="177"/>
      <c r="J531" s="290">
        <f t="shared" si="124"/>
        <v>0</v>
      </c>
      <c r="K531" s="178"/>
      <c r="L531" s="179"/>
      <c r="M531" s="180" t="s">
        <v>1</v>
      </c>
      <c r="N531" s="181" t="s">
        <v>38</v>
      </c>
      <c r="O531" s="59"/>
      <c r="P531" s="160">
        <f t="shared" si="125"/>
        <v>0</v>
      </c>
      <c r="Q531" s="160">
        <v>0</v>
      </c>
      <c r="R531" s="160">
        <f t="shared" si="126"/>
        <v>0</v>
      </c>
      <c r="S531" s="160">
        <v>0</v>
      </c>
      <c r="T531" s="161">
        <f t="shared" si="127"/>
        <v>0</v>
      </c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R531" s="162" t="s">
        <v>337</v>
      </c>
      <c r="AT531" s="162" t="s">
        <v>751</v>
      </c>
      <c r="AU531" s="162" t="s">
        <v>219</v>
      </c>
      <c r="AY531" s="15" t="s">
        <v>208</v>
      </c>
      <c r="BE531" s="163">
        <f t="shared" si="128"/>
        <v>0</v>
      </c>
      <c r="BF531" s="163">
        <f t="shared" si="129"/>
        <v>0</v>
      </c>
      <c r="BG531" s="163">
        <f t="shared" si="130"/>
        <v>0</v>
      </c>
      <c r="BH531" s="163">
        <f t="shared" si="131"/>
        <v>0</v>
      </c>
      <c r="BI531" s="163">
        <f t="shared" si="132"/>
        <v>0</v>
      </c>
      <c r="BJ531" s="15" t="s">
        <v>85</v>
      </c>
      <c r="BK531" s="163">
        <f t="shared" si="133"/>
        <v>0</v>
      </c>
      <c r="BL531" s="15" t="s">
        <v>274</v>
      </c>
      <c r="BM531" s="162" t="s">
        <v>5527</v>
      </c>
    </row>
    <row r="532" spans="1:65" s="2" customFormat="1" ht="24.2" customHeight="1">
      <c r="A532" s="30"/>
      <c r="B532" s="154"/>
      <c r="C532" s="201" t="s">
        <v>2286</v>
      </c>
      <c r="D532" s="201" t="s">
        <v>751</v>
      </c>
      <c r="E532" s="202" t="s">
        <v>5528</v>
      </c>
      <c r="F532" s="203" t="s">
        <v>5529</v>
      </c>
      <c r="G532" s="204" t="s">
        <v>252</v>
      </c>
      <c r="H532" s="205">
        <v>1.3</v>
      </c>
      <c r="I532" s="177"/>
      <c r="J532" s="290">
        <f t="shared" si="124"/>
        <v>0</v>
      </c>
      <c r="K532" s="178"/>
      <c r="L532" s="179"/>
      <c r="M532" s="180" t="s">
        <v>1</v>
      </c>
      <c r="N532" s="181" t="s">
        <v>38</v>
      </c>
      <c r="O532" s="59"/>
      <c r="P532" s="160">
        <f t="shared" si="125"/>
        <v>0</v>
      </c>
      <c r="Q532" s="160">
        <v>0</v>
      </c>
      <c r="R532" s="160">
        <f t="shared" si="126"/>
        <v>0</v>
      </c>
      <c r="S532" s="160">
        <v>0</v>
      </c>
      <c r="T532" s="161">
        <f t="shared" si="127"/>
        <v>0</v>
      </c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R532" s="162" t="s">
        <v>337</v>
      </c>
      <c r="AT532" s="162" t="s">
        <v>751</v>
      </c>
      <c r="AU532" s="162" t="s">
        <v>219</v>
      </c>
      <c r="AY532" s="15" t="s">
        <v>208</v>
      </c>
      <c r="BE532" s="163">
        <f t="shared" si="128"/>
        <v>0</v>
      </c>
      <c r="BF532" s="163">
        <f t="shared" si="129"/>
        <v>0</v>
      </c>
      <c r="BG532" s="163">
        <f t="shared" si="130"/>
        <v>0</v>
      </c>
      <c r="BH532" s="163">
        <f t="shared" si="131"/>
        <v>0</v>
      </c>
      <c r="BI532" s="163">
        <f t="shared" si="132"/>
        <v>0</v>
      </c>
      <c r="BJ532" s="15" t="s">
        <v>85</v>
      </c>
      <c r="BK532" s="163">
        <f t="shared" si="133"/>
        <v>0</v>
      </c>
      <c r="BL532" s="15" t="s">
        <v>274</v>
      </c>
      <c r="BM532" s="162" t="s">
        <v>5530</v>
      </c>
    </row>
    <row r="533" spans="1:65" s="2" customFormat="1" ht="24.2" customHeight="1">
      <c r="A533" s="30"/>
      <c r="B533" s="154"/>
      <c r="C533" s="201" t="s">
        <v>2290</v>
      </c>
      <c r="D533" s="201" t="s">
        <v>751</v>
      </c>
      <c r="E533" s="202" t="s">
        <v>5531</v>
      </c>
      <c r="F533" s="203" t="s">
        <v>5532</v>
      </c>
      <c r="G533" s="204" t="s">
        <v>252</v>
      </c>
      <c r="H533" s="205">
        <v>19</v>
      </c>
      <c r="I533" s="177"/>
      <c r="J533" s="290">
        <f t="shared" si="124"/>
        <v>0</v>
      </c>
      <c r="K533" s="178"/>
      <c r="L533" s="179"/>
      <c r="M533" s="180" t="s">
        <v>1</v>
      </c>
      <c r="N533" s="181" t="s">
        <v>38</v>
      </c>
      <c r="O533" s="59"/>
      <c r="P533" s="160">
        <f t="shared" si="125"/>
        <v>0</v>
      </c>
      <c r="Q533" s="160">
        <v>0</v>
      </c>
      <c r="R533" s="160">
        <f t="shared" si="126"/>
        <v>0</v>
      </c>
      <c r="S533" s="160">
        <v>0</v>
      </c>
      <c r="T533" s="161">
        <f t="shared" si="127"/>
        <v>0</v>
      </c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R533" s="162" t="s">
        <v>337</v>
      </c>
      <c r="AT533" s="162" t="s">
        <v>751</v>
      </c>
      <c r="AU533" s="162" t="s">
        <v>219</v>
      </c>
      <c r="AY533" s="15" t="s">
        <v>208</v>
      </c>
      <c r="BE533" s="163">
        <f t="shared" si="128"/>
        <v>0</v>
      </c>
      <c r="BF533" s="163">
        <f t="shared" si="129"/>
        <v>0</v>
      </c>
      <c r="BG533" s="163">
        <f t="shared" si="130"/>
        <v>0</v>
      </c>
      <c r="BH533" s="163">
        <f t="shared" si="131"/>
        <v>0</v>
      </c>
      <c r="BI533" s="163">
        <f t="shared" si="132"/>
        <v>0</v>
      </c>
      <c r="BJ533" s="15" t="s">
        <v>85</v>
      </c>
      <c r="BK533" s="163">
        <f t="shared" si="133"/>
        <v>0</v>
      </c>
      <c r="BL533" s="15" t="s">
        <v>274</v>
      </c>
      <c r="BM533" s="162" t="s">
        <v>5533</v>
      </c>
    </row>
    <row r="534" spans="1:65" s="2" customFormat="1" ht="24.2" customHeight="1">
      <c r="A534" s="30"/>
      <c r="B534" s="154"/>
      <c r="C534" s="201" t="s">
        <v>2294</v>
      </c>
      <c r="D534" s="201" t="s">
        <v>751</v>
      </c>
      <c r="E534" s="202" t="s">
        <v>5534</v>
      </c>
      <c r="F534" s="203" t="s">
        <v>5535</v>
      </c>
      <c r="G534" s="204" t="s">
        <v>252</v>
      </c>
      <c r="H534" s="205">
        <v>1.3</v>
      </c>
      <c r="I534" s="177"/>
      <c r="J534" s="290">
        <f t="shared" si="124"/>
        <v>0</v>
      </c>
      <c r="K534" s="178"/>
      <c r="L534" s="179"/>
      <c r="M534" s="180" t="s">
        <v>1</v>
      </c>
      <c r="N534" s="181" t="s">
        <v>38</v>
      </c>
      <c r="O534" s="59"/>
      <c r="P534" s="160">
        <f t="shared" si="125"/>
        <v>0</v>
      </c>
      <c r="Q534" s="160">
        <v>0</v>
      </c>
      <c r="R534" s="160">
        <f t="shared" si="126"/>
        <v>0</v>
      </c>
      <c r="S534" s="160">
        <v>0</v>
      </c>
      <c r="T534" s="161">
        <f t="shared" si="127"/>
        <v>0</v>
      </c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R534" s="162" t="s">
        <v>337</v>
      </c>
      <c r="AT534" s="162" t="s">
        <v>751</v>
      </c>
      <c r="AU534" s="162" t="s">
        <v>219</v>
      </c>
      <c r="AY534" s="15" t="s">
        <v>208</v>
      </c>
      <c r="BE534" s="163">
        <f t="shared" si="128"/>
        <v>0</v>
      </c>
      <c r="BF534" s="163">
        <f t="shared" si="129"/>
        <v>0</v>
      </c>
      <c r="BG534" s="163">
        <f t="shared" si="130"/>
        <v>0</v>
      </c>
      <c r="BH534" s="163">
        <f t="shared" si="131"/>
        <v>0</v>
      </c>
      <c r="BI534" s="163">
        <f t="shared" si="132"/>
        <v>0</v>
      </c>
      <c r="BJ534" s="15" t="s">
        <v>85</v>
      </c>
      <c r="BK534" s="163">
        <f t="shared" si="133"/>
        <v>0</v>
      </c>
      <c r="BL534" s="15" t="s">
        <v>274</v>
      </c>
      <c r="BM534" s="162" t="s">
        <v>5536</v>
      </c>
    </row>
    <row r="535" spans="1:65" s="2" customFormat="1" ht="24.2" customHeight="1">
      <c r="A535" s="30"/>
      <c r="B535" s="154"/>
      <c r="C535" s="201" t="s">
        <v>2298</v>
      </c>
      <c r="D535" s="201" t="s">
        <v>751</v>
      </c>
      <c r="E535" s="202" t="s">
        <v>5324</v>
      </c>
      <c r="F535" s="203" t="s">
        <v>5325</v>
      </c>
      <c r="G535" s="204" t="s">
        <v>4718</v>
      </c>
      <c r="H535" s="205">
        <v>44</v>
      </c>
      <c r="I535" s="177"/>
      <c r="J535" s="290">
        <f t="shared" si="124"/>
        <v>0</v>
      </c>
      <c r="K535" s="178"/>
      <c r="L535" s="179"/>
      <c r="M535" s="180" t="s">
        <v>1</v>
      </c>
      <c r="N535" s="181" t="s">
        <v>38</v>
      </c>
      <c r="O535" s="59"/>
      <c r="P535" s="160">
        <f t="shared" si="125"/>
        <v>0</v>
      </c>
      <c r="Q535" s="160">
        <v>0</v>
      </c>
      <c r="R535" s="160">
        <f t="shared" si="126"/>
        <v>0</v>
      </c>
      <c r="S535" s="160">
        <v>0</v>
      </c>
      <c r="T535" s="161">
        <f t="shared" si="127"/>
        <v>0</v>
      </c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R535" s="162" t="s">
        <v>337</v>
      </c>
      <c r="AT535" s="162" t="s">
        <v>751</v>
      </c>
      <c r="AU535" s="162" t="s">
        <v>219</v>
      </c>
      <c r="AY535" s="15" t="s">
        <v>208</v>
      </c>
      <c r="BE535" s="163">
        <f t="shared" si="128"/>
        <v>0</v>
      </c>
      <c r="BF535" s="163">
        <f t="shared" si="129"/>
        <v>0</v>
      </c>
      <c r="BG535" s="163">
        <f t="shared" si="130"/>
        <v>0</v>
      </c>
      <c r="BH535" s="163">
        <f t="shared" si="131"/>
        <v>0</v>
      </c>
      <c r="BI535" s="163">
        <f t="shared" si="132"/>
        <v>0</v>
      </c>
      <c r="BJ535" s="15" t="s">
        <v>85</v>
      </c>
      <c r="BK535" s="163">
        <f t="shared" si="133"/>
        <v>0</v>
      </c>
      <c r="BL535" s="15" t="s">
        <v>274</v>
      </c>
      <c r="BM535" s="162" t="s">
        <v>5537</v>
      </c>
    </row>
    <row r="536" spans="1:65" s="2" customFormat="1" ht="24.2" customHeight="1">
      <c r="A536" s="30"/>
      <c r="B536" s="154"/>
      <c r="C536" s="195" t="s">
        <v>2302</v>
      </c>
      <c r="D536" s="195" t="s">
        <v>210</v>
      </c>
      <c r="E536" s="196" t="s">
        <v>5538</v>
      </c>
      <c r="F536" s="200" t="s">
        <v>5539</v>
      </c>
      <c r="G536" s="198" t="s">
        <v>4725</v>
      </c>
      <c r="H536" s="199">
        <v>1</v>
      </c>
      <c r="I536" s="155"/>
      <c r="J536" s="287">
        <f t="shared" si="124"/>
        <v>0</v>
      </c>
      <c r="K536" s="157"/>
      <c r="L536" s="31"/>
      <c r="M536" s="158" t="s">
        <v>1</v>
      </c>
      <c r="N536" s="159" t="s">
        <v>38</v>
      </c>
      <c r="O536" s="59"/>
      <c r="P536" s="160">
        <f t="shared" si="125"/>
        <v>0</v>
      </c>
      <c r="Q536" s="160">
        <v>0</v>
      </c>
      <c r="R536" s="160">
        <f t="shared" si="126"/>
        <v>0</v>
      </c>
      <c r="S536" s="160">
        <v>0</v>
      </c>
      <c r="T536" s="161">
        <f t="shared" si="127"/>
        <v>0</v>
      </c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R536" s="162" t="s">
        <v>274</v>
      </c>
      <c r="AT536" s="162" t="s">
        <v>210</v>
      </c>
      <c r="AU536" s="162" t="s">
        <v>219</v>
      </c>
      <c r="AY536" s="15" t="s">
        <v>208</v>
      </c>
      <c r="BE536" s="163">
        <f t="shared" si="128"/>
        <v>0</v>
      </c>
      <c r="BF536" s="163">
        <f t="shared" si="129"/>
        <v>0</v>
      </c>
      <c r="BG536" s="163">
        <f t="shared" si="130"/>
        <v>0</v>
      </c>
      <c r="BH536" s="163">
        <f t="shared" si="131"/>
        <v>0</v>
      </c>
      <c r="BI536" s="163">
        <f t="shared" si="132"/>
        <v>0</v>
      </c>
      <c r="BJ536" s="15" t="s">
        <v>85</v>
      </c>
      <c r="BK536" s="163">
        <f t="shared" si="133"/>
        <v>0</v>
      </c>
      <c r="BL536" s="15" t="s">
        <v>274</v>
      </c>
      <c r="BM536" s="162" t="s">
        <v>5540</v>
      </c>
    </row>
    <row r="537" spans="1:65" s="12" customFormat="1" ht="20.85" customHeight="1">
      <c r="B537" s="142"/>
      <c r="C537" s="206"/>
      <c r="D537" s="207" t="s">
        <v>71</v>
      </c>
      <c r="E537" s="208" t="s">
        <v>5541</v>
      </c>
      <c r="F537" s="208" t="s">
        <v>5542</v>
      </c>
      <c r="G537" s="206"/>
      <c r="H537" s="206"/>
      <c r="I537" s="145"/>
      <c r="J537" s="286">
        <f>BK537</f>
        <v>0</v>
      </c>
      <c r="L537" s="142"/>
      <c r="M537" s="146"/>
      <c r="N537" s="147"/>
      <c r="O537" s="147"/>
      <c r="P537" s="148">
        <f>SUM(P538:P541)</f>
        <v>0</v>
      </c>
      <c r="Q537" s="147"/>
      <c r="R537" s="148">
        <f>SUM(R538:R541)</f>
        <v>0</v>
      </c>
      <c r="S537" s="147"/>
      <c r="T537" s="149">
        <f>SUM(T538:T541)</f>
        <v>0</v>
      </c>
      <c r="AR537" s="143" t="s">
        <v>85</v>
      </c>
      <c r="AT537" s="150" t="s">
        <v>71</v>
      </c>
      <c r="AU537" s="150" t="s">
        <v>85</v>
      </c>
      <c r="AY537" s="143" t="s">
        <v>208</v>
      </c>
      <c r="BK537" s="151">
        <f>SUM(BK538:BK541)</f>
        <v>0</v>
      </c>
    </row>
    <row r="538" spans="1:65" s="2" customFormat="1" ht="16.5" customHeight="1">
      <c r="A538" s="30"/>
      <c r="B538" s="154"/>
      <c r="C538" s="201" t="s">
        <v>2306</v>
      </c>
      <c r="D538" s="201" t="s">
        <v>751</v>
      </c>
      <c r="E538" s="202" t="s">
        <v>5543</v>
      </c>
      <c r="F538" s="203" t="s">
        <v>5544</v>
      </c>
      <c r="G538" s="204" t="s">
        <v>404</v>
      </c>
      <c r="H538" s="205">
        <v>1</v>
      </c>
      <c r="I538" s="177"/>
      <c r="J538" s="290">
        <f>ROUND(I538*H538,2)</f>
        <v>0</v>
      </c>
      <c r="K538" s="178"/>
      <c r="L538" s="179"/>
      <c r="M538" s="180" t="s">
        <v>1</v>
      </c>
      <c r="N538" s="181" t="s">
        <v>38</v>
      </c>
      <c r="O538" s="59"/>
      <c r="P538" s="160">
        <f>O538*H538</f>
        <v>0</v>
      </c>
      <c r="Q538" s="160">
        <v>0</v>
      </c>
      <c r="R538" s="160">
        <f>Q538*H538</f>
        <v>0</v>
      </c>
      <c r="S538" s="160">
        <v>0</v>
      </c>
      <c r="T538" s="161">
        <f>S538*H538</f>
        <v>0</v>
      </c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R538" s="162" t="s">
        <v>337</v>
      </c>
      <c r="AT538" s="162" t="s">
        <v>751</v>
      </c>
      <c r="AU538" s="162" t="s">
        <v>219</v>
      </c>
      <c r="AY538" s="15" t="s">
        <v>208</v>
      </c>
      <c r="BE538" s="163">
        <f>IF(N538="základná",J538,0)</f>
        <v>0</v>
      </c>
      <c r="BF538" s="163">
        <f>IF(N538="znížená",J538,0)</f>
        <v>0</v>
      </c>
      <c r="BG538" s="163">
        <f>IF(N538="zákl. prenesená",J538,0)</f>
        <v>0</v>
      </c>
      <c r="BH538" s="163">
        <f>IF(N538="zníž. prenesená",J538,0)</f>
        <v>0</v>
      </c>
      <c r="BI538" s="163">
        <f>IF(N538="nulová",J538,0)</f>
        <v>0</v>
      </c>
      <c r="BJ538" s="15" t="s">
        <v>85</v>
      </c>
      <c r="BK538" s="163">
        <f>ROUND(I538*H538,2)</f>
        <v>0</v>
      </c>
      <c r="BL538" s="15" t="s">
        <v>274</v>
      </c>
      <c r="BM538" s="162" t="s">
        <v>5545</v>
      </c>
    </row>
    <row r="539" spans="1:65" s="2" customFormat="1" ht="16.5" customHeight="1">
      <c r="A539" s="30"/>
      <c r="B539" s="154"/>
      <c r="C539" s="201" t="s">
        <v>2310</v>
      </c>
      <c r="D539" s="201" t="s">
        <v>751</v>
      </c>
      <c r="E539" s="202" t="s">
        <v>5546</v>
      </c>
      <c r="F539" s="203" t="s">
        <v>5547</v>
      </c>
      <c r="G539" s="204" t="s">
        <v>404</v>
      </c>
      <c r="H539" s="205">
        <v>1</v>
      </c>
      <c r="I539" s="177"/>
      <c r="J539" s="290">
        <f>ROUND(I539*H539,2)</f>
        <v>0</v>
      </c>
      <c r="K539" s="178"/>
      <c r="L539" s="179"/>
      <c r="M539" s="180" t="s">
        <v>1</v>
      </c>
      <c r="N539" s="181" t="s">
        <v>38</v>
      </c>
      <c r="O539" s="59"/>
      <c r="P539" s="160">
        <f>O539*H539</f>
        <v>0</v>
      </c>
      <c r="Q539" s="160">
        <v>0</v>
      </c>
      <c r="R539" s="160">
        <f>Q539*H539</f>
        <v>0</v>
      </c>
      <c r="S539" s="160">
        <v>0</v>
      </c>
      <c r="T539" s="161">
        <f>S539*H539</f>
        <v>0</v>
      </c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R539" s="162" t="s">
        <v>337</v>
      </c>
      <c r="AT539" s="162" t="s">
        <v>751</v>
      </c>
      <c r="AU539" s="162" t="s">
        <v>219</v>
      </c>
      <c r="AY539" s="15" t="s">
        <v>208</v>
      </c>
      <c r="BE539" s="163">
        <f>IF(N539="základná",J539,0)</f>
        <v>0</v>
      </c>
      <c r="BF539" s="163">
        <f>IF(N539="znížená",J539,0)</f>
        <v>0</v>
      </c>
      <c r="BG539" s="163">
        <f>IF(N539="zákl. prenesená",J539,0)</f>
        <v>0</v>
      </c>
      <c r="BH539" s="163">
        <f>IF(N539="zníž. prenesená",J539,0)</f>
        <v>0</v>
      </c>
      <c r="BI539" s="163">
        <f>IF(N539="nulová",J539,0)</f>
        <v>0</v>
      </c>
      <c r="BJ539" s="15" t="s">
        <v>85</v>
      </c>
      <c r="BK539" s="163">
        <f>ROUND(I539*H539,2)</f>
        <v>0</v>
      </c>
      <c r="BL539" s="15" t="s">
        <v>274</v>
      </c>
      <c r="BM539" s="162" t="s">
        <v>5548</v>
      </c>
    </row>
    <row r="540" spans="1:65" s="2" customFormat="1" ht="21.75" customHeight="1">
      <c r="A540" s="30"/>
      <c r="B540" s="154"/>
      <c r="C540" s="201" t="s">
        <v>2314</v>
      </c>
      <c r="D540" s="201" t="s">
        <v>751</v>
      </c>
      <c r="E540" s="202" t="s">
        <v>5549</v>
      </c>
      <c r="F540" s="203" t="s">
        <v>5550</v>
      </c>
      <c r="G540" s="204" t="s">
        <v>252</v>
      </c>
      <c r="H540" s="205">
        <v>2</v>
      </c>
      <c r="I540" s="177"/>
      <c r="J540" s="290">
        <f>ROUND(I540*H540,2)</f>
        <v>0</v>
      </c>
      <c r="K540" s="178"/>
      <c r="L540" s="179"/>
      <c r="M540" s="180" t="s">
        <v>1</v>
      </c>
      <c r="N540" s="181" t="s">
        <v>38</v>
      </c>
      <c r="O540" s="59"/>
      <c r="P540" s="160">
        <f>O540*H540</f>
        <v>0</v>
      </c>
      <c r="Q540" s="160">
        <v>0</v>
      </c>
      <c r="R540" s="160">
        <f>Q540*H540</f>
        <v>0</v>
      </c>
      <c r="S540" s="160">
        <v>0</v>
      </c>
      <c r="T540" s="161">
        <f>S540*H540</f>
        <v>0</v>
      </c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R540" s="162" t="s">
        <v>337</v>
      </c>
      <c r="AT540" s="162" t="s">
        <v>751</v>
      </c>
      <c r="AU540" s="162" t="s">
        <v>219</v>
      </c>
      <c r="AY540" s="15" t="s">
        <v>208</v>
      </c>
      <c r="BE540" s="163">
        <f>IF(N540="základná",J540,0)</f>
        <v>0</v>
      </c>
      <c r="BF540" s="163">
        <f>IF(N540="znížená",J540,0)</f>
        <v>0</v>
      </c>
      <c r="BG540" s="163">
        <f>IF(N540="zákl. prenesená",J540,0)</f>
        <v>0</v>
      </c>
      <c r="BH540" s="163">
        <f>IF(N540="zníž. prenesená",J540,0)</f>
        <v>0</v>
      </c>
      <c r="BI540" s="163">
        <f>IF(N540="nulová",J540,0)</f>
        <v>0</v>
      </c>
      <c r="BJ540" s="15" t="s">
        <v>85</v>
      </c>
      <c r="BK540" s="163">
        <f>ROUND(I540*H540,2)</f>
        <v>0</v>
      </c>
      <c r="BL540" s="15" t="s">
        <v>274</v>
      </c>
      <c r="BM540" s="162" t="s">
        <v>5551</v>
      </c>
    </row>
    <row r="541" spans="1:65" s="2" customFormat="1" ht="24.2" customHeight="1">
      <c r="A541" s="30"/>
      <c r="B541" s="154"/>
      <c r="C541" s="195" t="s">
        <v>2318</v>
      </c>
      <c r="D541" s="195" t="s">
        <v>210</v>
      </c>
      <c r="E541" s="196" t="s">
        <v>5552</v>
      </c>
      <c r="F541" s="200" t="s">
        <v>5553</v>
      </c>
      <c r="G541" s="198" t="s">
        <v>4725</v>
      </c>
      <c r="H541" s="199">
        <v>1</v>
      </c>
      <c r="I541" s="155"/>
      <c r="J541" s="287">
        <f>ROUND(I541*H541,2)</f>
        <v>0</v>
      </c>
      <c r="K541" s="157"/>
      <c r="L541" s="31"/>
      <c r="M541" s="158" t="s">
        <v>1</v>
      </c>
      <c r="N541" s="159" t="s">
        <v>38</v>
      </c>
      <c r="O541" s="59"/>
      <c r="P541" s="160">
        <f>O541*H541</f>
        <v>0</v>
      </c>
      <c r="Q541" s="160">
        <v>0</v>
      </c>
      <c r="R541" s="160">
        <f>Q541*H541</f>
        <v>0</v>
      </c>
      <c r="S541" s="160">
        <v>0</v>
      </c>
      <c r="T541" s="161">
        <f>S541*H541</f>
        <v>0</v>
      </c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R541" s="162" t="s">
        <v>274</v>
      </c>
      <c r="AT541" s="162" t="s">
        <v>210</v>
      </c>
      <c r="AU541" s="162" t="s">
        <v>219</v>
      </c>
      <c r="AY541" s="15" t="s">
        <v>208</v>
      </c>
      <c r="BE541" s="163">
        <f>IF(N541="základná",J541,0)</f>
        <v>0</v>
      </c>
      <c r="BF541" s="163">
        <f>IF(N541="znížená",J541,0)</f>
        <v>0</v>
      </c>
      <c r="BG541" s="163">
        <f>IF(N541="zákl. prenesená",J541,0)</f>
        <v>0</v>
      </c>
      <c r="BH541" s="163">
        <f>IF(N541="zníž. prenesená",J541,0)</f>
        <v>0</v>
      </c>
      <c r="BI541" s="163">
        <f>IF(N541="nulová",J541,0)</f>
        <v>0</v>
      </c>
      <c r="BJ541" s="15" t="s">
        <v>85</v>
      </c>
      <c r="BK541" s="163">
        <f>ROUND(I541*H541,2)</f>
        <v>0</v>
      </c>
      <c r="BL541" s="15" t="s">
        <v>274</v>
      </c>
      <c r="BM541" s="162" t="s">
        <v>5554</v>
      </c>
    </row>
    <row r="542" spans="1:65" s="12" customFormat="1" ht="20.85" customHeight="1">
      <c r="B542" s="142"/>
      <c r="C542" s="206"/>
      <c r="D542" s="207" t="s">
        <v>71</v>
      </c>
      <c r="E542" s="208" t="s">
        <v>5555</v>
      </c>
      <c r="F542" s="208" t="s">
        <v>5556</v>
      </c>
      <c r="G542" s="206"/>
      <c r="H542" s="206"/>
      <c r="I542" s="145"/>
      <c r="J542" s="286">
        <f>BK542</f>
        <v>0</v>
      </c>
      <c r="L542" s="142"/>
      <c r="M542" s="146"/>
      <c r="N542" s="147"/>
      <c r="O542" s="147"/>
      <c r="P542" s="148">
        <f>P543+P566+P587+P606+P626+P643+P661+P679+P696+P718</f>
        <v>0</v>
      </c>
      <c r="Q542" s="147"/>
      <c r="R542" s="148">
        <f>R543+R566+R587+R606+R626+R643+R661+R679+R696+R718</f>
        <v>0</v>
      </c>
      <c r="S542" s="147"/>
      <c r="T542" s="149">
        <f>T543+T566+T587+T606+T626+T643+T661+T679+T696+T718</f>
        <v>0</v>
      </c>
      <c r="AR542" s="143" t="s">
        <v>85</v>
      </c>
      <c r="AT542" s="150" t="s">
        <v>71</v>
      </c>
      <c r="AU542" s="150" t="s">
        <v>85</v>
      </c>
      <c r="AY542" s="143" t="s">
        <v>208</v>
      </c>
      <c r="BK542" s="151">
        <f>BK543+BK566+BK587+BK606+BK626+BK643+BK661+BK679+BK696+BK718</f>
        <v>0</v>
      </c>
    </row>
    <row r="543" spans="1:65" s="13" customFormat="1" ht="20.85" customHeight="1">
      <c r="B543" s="183"/>
      <c r="C543" s="210"/>
      <c r="D543" s="211" t="s">
        <v>71</v>
      </c>
      <c r="E543" s="211" t="s">
        <v>5557</v>
      </c>
      <c r="F543" s="211" t="s">
        <v>5558</v>
      </c>
      <c r="G543" s="210"/>
      <c r="H543" s="210"/>
      <c r="I543" s="185"/>
      <c r="J543" s="291">
        <f>BK543</f>
        <v>0</v>
      </c>
      <c r="L543" s="183"/>
      <c r="M543" s="186"/>
      <c r="N543" s="187"/>
      <c r="O543" s="187"/>
      <c r="P543" s="188">
        <f>SUM(P544:P565)</f>
        <v>0</v>
      </c>
      <c r="Q543" s="187"/>
      <c r="R543" s="188">
        <f>SUM(R544:R565)</f>
        <v>0</v>
      </c>
      <c r="S543" s="187"/>
      <c r="T543" s="189">
        <f>SUM(T544:T565)</f>
        <v>0</v>
      </c>
      <c r="AR543" s="184" t="s">
        <v>85</v>
      </c>
      <c r="AT543" s="190" t="s">
        <v>71</v>
      </c>
      <c r="AU543" s="190" t="s">
        <v>219</v>
      </c>
      <c r="AY543" s="184" t="s">
        <v>208</v>
      </c>
      <c r="BK543" s="191">
        <f>SUM(BK544:BK565)</f>
        <v>0</v>
      </c>
    </row>
    <row r="544" spans="1:65" s="2" customFormat="1" ht="37.9" customHeight="1">
      <c r="A544" s="30"/>
      <c r="B544" s="154"/>
      <c r="C544" s="201" t="s">
        <v>2322</v>
      </c>
      <c r="D544" s="201" t="s">
        <v>751</v>
      </c>
      <c r="E544" s="202" t="s">
        <v>5559</v>
      </c>
      <c r="F544" s="203" t="s">
        <v>5560</v>
      </c>
      <c r="G544" s="204" t="s">
        <v>404</v>
      </c>
      <c r="H544" s="205">
        <v>1</v>
      </c>
      <c r="I544" s="177"/>
      <c r="J544" s="290">
        <f t="shared" ref="J544:J565" si="134">ROUND(I544*H544,2)</f>
        <v>0</v>
      </c>
      <c r="K544" s="178"/>
      <c r="L544" s="179"/>
      <c r="M544" s="180" t="s">
        <v>1</v>
      </c>
      <c r="N544" s="181" t="s">
        <v>38</v>
      </c>
      <c r="O544" s="59"/>
      <c r="P544" s="160">
        <f t="shared" ref="P544:P565" si="135">O544*H544</f>
        <v>0</v>
      </c>
      <c r="Q544" s="160">
        <v>0</v>
      </c>
      <c r="R544" s="160">
        <f t="shared" ref="R544:R565" si="136">Q544*H544</f>
        <v>0</v>
      </c>
      <c r="S544" s="160">
        <v>0</v>
      </c>
      <c r="T544" s="161">
        <f t="shared" ref="T544:T565" si="137">S544*H544</f>
        <v>0</v>
      </c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R544" s="162" t="s">
        <v>337</v>
      </c>
      <c r="AT544" s="162" t="s">
        <v>751</v>
      </c>
      <c r="AU544" s="162" t="s">
        <v>214</v>
      </c>
      <c r="AY544" s="15" t="s">
        <v>208</v>
      </c>
      <c r="BE544" s="163">
        <f t="shared" ref="BE544:BE565" si="138">IF(N544="základná",J544,0)</f>
        <v>0</v>
      </c>
      <c r="BF544" s="163">
        <f t="shared" ref="BF544:BF565" si="139">IF(N544="znížená",J544,0)</f>
        <v>0</v>
      </c>
      <c r="BG544" s="163">
        <f t="shared" ref="BG544:BG565" si="140">IF(N544="zákl. prenesená",J544,0)</f>
        <v>0</v>
      </c>
      <c r="BH544" s="163">
        <f t="shared" ref="BH544:BH565" si="141">IF(N544="zníž. prenesená",J544,0)</f>
        <v>0</v>
      </c>
      <c r="BI544" s="163">
        <f t="shared" ref="BI544:BI565" si="142">IF(N544="nulová",J544,0)</f>
        <v>0</v>
      </c>
      <c r="BJ544" s="15" t="s">
        <v>85</v>
      </c>
      <c r="BK544" s="163">
        <f t="shared" ref="BK544:BK565" si="143">ROUND(I544*H544,2)</f>
        <v>0</v>
      </c>
      <c r="BL544" s="15" t="s">
        <v>274</v>
      </c>
      <c r="BM544" s="162" t="s">
        <v>5561</v>
      </c>
    </row>
    <row r="545" spans="1:65" s="2" customFormat="1" ht="37.9" customHeight="1">
      <c r="A545" s="30"/>
      <c r="B545" s="154"/>
      <c r="C545" s="201" t="s">
        <v>2326</v>
      </c>
      <c r="D545" s="201" t="s">
        <v>751</v>
      </c>
      <c r="E545" s="202" t="s">
        <v>5562</v>
      </c>
      <c r="F545" s="203" t="s">
        <v>5563</v>
      </c>
      <c r="G545" s="204" t="s">
        <v>404</v>
      </c>
      <c r="H545" s="205">
        <v>3</v>
      </c>
      <c r="I545" s="177"/>
      <c r="J545" s="290">
        <f t="shared" si="134"/>
        <v>0</v>
      </c>
      <c r="K545" s="178"/>
      <c r="L545" s="179"/>
      <c r="M545" s="180" t="s">
        <v>1</v>
      </c>
      <c r="N545" s="181" t="s">
        <v>38</v>
      </c>
      <c r="O545" s="59"/>
      <c r="P545" s="160">
        <f t="shared" si="135"/>
        <v>0</v>
      </c>
      <c r="Q545" s="160">
        <v>0</v>
      </c>
      <c r="R545" s="160">
        <f t="shared" si="136"/>
        <v>0</v>
      </c>
      <c r="S545" s="160">
        <v>0</v>
      </c>
      <c r="T545" s="161">
        <f t="shared" si="137"/>
        <v>0</v>
      </c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R545" s="162" t="s">
        <v>337</v>
      </c>
      <c r="AT545" s="162" t="s">
        <v>751</v>
      </c>
      <c r="AU545" s="162" t="s">
        <v>214</v>
      </c>
      <c r="AY545" s="15" t="s">
        <v>208</v>
      </c>
      <c r="BE545" s="163">
        <f t="shared" si="138"/>
        <v>0</v>
      </c>
      <c r="BF545" s="163">
        <f t="shared" si="139"/>
        <v>0</v>
      </c>
      <c r="BG545" s="163">
        <f t="shared" si="140"/>
        <v>0</v>
      </c>
      <c r="BH545" s="163">
        <f t="shared" si="141"/>
        <v>0</v>
      </c>
      <c r="BI545" s="163">
        <f t="shared" si="142"/>
        <v>0</v>
      </c>
      <c r="BJ545" s="15" t="s">
        <v>85</v>
      </c>
      <c r="BK545" s="163">
        <f t="shared" si="143"/>
        <v>0</v>
      </c>
      <c r="BL545" s="15" t="s">
        <v>274</v>
      </c>
      <c r="BM545" s="162" t="s">
        <v>5564</v>
      </c>
    </row>
    <row r="546" spans="1:65" s="2" customFormat="1" ht="37.9" customHeight="1">
      <c r="A546" s="30"/>
      <c r="B546" s="154"/>
      <c r="C546" s="201" t="s">
        <v>2330</v>
      </c>
      <c r="D546" s="201" t="s">
        <v>751</v>
      </c>
      <c r="E546" s="202" t="s">
        <v>5565</v>
      </c>
      <c r="F546" s="203" t="s">
        <v>5566</v>
      </c>
      <c r="G546" s="204" t="s">
        <v>404</v>
      </c>
      <c r="H546" s="205">
        <v>8</v>
      </c>
      <c r="I546" s="177"/>
      <c r="J546" s="290">
        <f t="shared" si="134"/>
        <v>0</v>
      </c>
      <c r="K546" s="178"/>
      <c r="L546" s="179"/>
      <c r="M546" s="180" t="s">
        <v>1</v>
      </c>
      <c r="N546" s="181" t="s">
        <v>38</v>
      </c>
      <c r="O546" s="59"/>
      <c r="P546" s="160">
        <f t="shared" si="135"/>
        <v>0</v>
      </c>
      <c r="Q546" s="160">
        <v>0</v>
      </c>
      <c r="R546" s="160">
        <f t="shared" si="136"/>
        <v>0</v>
      </c>
      <c r="S546" s="160">
        <v>0</v>
      </c>
      <c r="T546" s="161">
        <f t="shared" si="137"/>
        <v>0</v>
      </c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R546" s="162" t="s">
        <v>337</v>
      </c>
      <c r="AT546" s="162" t="s">
        <v>751</v>
      </c>
      <c r="AU546" s="162" t="s">
        <v>214</v>
      </c>
      <c r="AY546" s="15" t="s">
        <v>208</v>
      </c>
      <c r="BE546" s="163">
        <f t="shared" si="138"/>
        <v>0</v>
      </c>
      <c r="BF546" s="163">
        <f t="shared" si="139"/>
        <v>0</v>
      </c>
      <c r="BG546" s="163">
        <f t="shared" si="140"/>
        <v>0</v>
      </c>
      <c r="BH546" s="163">
        <f t="shared" si="141"/>
        <v>0</v>
      </c>
      <c r="BI546" s="163">
        <f t="shared" si="142"/>
        <v>0</v>
      </c>
      <c r="BJ546" s="15" t="s">
        <v>85</v>
      </c>
      <c r="BK546" s="163">
        <f t="shared" si="143"/>
        <v>0</v>
      </c>
      <c r="BL546" s="15" t="s">
        <v>274</v>
      </c>
      <c r="BM546" s="162" t="s">
        <v>5567</v>
      </c>
    </row>
    <row r="547" spans="1:65" s="2" customFormat="1" ht="37.9" customHeight="1">
      <c r="A547" s="30"/>
      <c r="B547" s="154"/>
      <c r="C547" s="201" t="s">
        <v>2334</v>
      </c>
      <c r="D547" s="201" t="s">
        <v>751</v>
      </c>
      <c r="E547" s="202" t="s">
        <v>5568</v>
      </c>
      <c r="F547" s="203" t="s">
        <v>5569</v>
      </c>
      <c r="G547" s="204" t="s">
        <v>404</v>
      </c>
      <c r="H547" s="205">
        <v>1</v>
      </c>
      <c r="I547" s="177"/>
      <c r="J547" s="290">
        <f t="shared" si="134"/>
        <v>0</v>
      </c>
      <c r="K547" s="178"/>
      <c r="L547" s="179"/>
      <c r="M547" s="180" t="s">
        <v>1</v>
      </c>
      <c r="N547" s="181" t="s">
        <v>38</v>
      </c>
      <c r="O547" s="59"/>
      <c r="P547" s="160">
        <f t="shared" si="135"/>
        <v>0</v>
      </c>
      <c r="Q547" s="160">
        <v>0</v>
      </c>
      <c r="R547" s="160">
        <f t="shared" si="136"/>
        <v>0</v>
      </c>
      <c r="S547" s="160">
        <v>0</v>
      </c>
      <c r="T547" s="161">
        <f t="shared" si="137"/>
        <v>0</v>
      </c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R547" s="162" t="s">
        <v>337</v>
      </c>
      <c r="AT547" s="162" t="s">
        <v>751</v>
      </c>
      <c r="AU547" s="162" t="s">
        <v>214</v>
      </c>
      <c r="AY547" s="15" t="s">
        <v>208</v>
      </c>
      <c r="BE547" s="163">
        <f t="shared" si="138"/>
        <v>0</v>
      </c>
      <c r="BF547" s="163">
        <f t="shared" si="139"/>
        <v>0</v>
      </c>
      <c r="BG547" s="163">
        <f t="shared" si="140"/>
        <v>0</v>
      </c>
      <c r="BH547" s="163">
        <f t="shared" si="141"/>
        <v>0</v>
      </c>
      <c r="BI547" s="163">
        <f t="shared" si="142"/>
        <v>0</v>
      </c>
      <c r="BJ547" s="15" t="s">
        <v>85</v>
      </c>
      <c r="BK547" s="163">
        <f t="shared" si="143"/>
        <v>0</v>
      </c>
      <c r="BL547" s="15" t="s">
        <v>274</v>
      </c>
      <c r="BM547" s="162" t="s">
        <v>5570</v>
      </c>
    </row>
    <row r="548" spans="1:65" s="2" customFormat="1" ht="37.9" customHeight="1">
      <c r="A548" s="30"/>
      <c r="B548" s="154"/>
      <c r="C548" s="201" t="s">
        <v>2338</v>
      </c>
      <c r="D548" s="201" t="s">
        <v>751</v>
      </c>
      <c r="E548" s="202" t="s">
        <v>5571</v>
      </c>
      <c r="F548" s="203" t="s">
        <v>5572</v>
      </c>
      <c r="G548" s="204" t="s">
        <v>404</v>
      </c>
      <c r="H548" s="205">
        <v>2</v>
      </c>
      <c r="I548" s="177"/>
      <c r="J548" s="290">
        <f t="shared" si="134"/>
        <v>0</v>
      </c>
      <c r="K548" s="178"/>
      <c r="L548" s="179"/>
      <c r="M548" s="180" t="s">
        <v>1</v>
      </c>
      <c r="N548" s="181" t="s">
        <v>38</v>
      </c>
      <c r="O548" s="59"/>
      <c r="P548" s="160">
        <f t="shared" si="135"/>
        <v>0</v>
      </c>
      <c r="Q548" s="160">
        <v>0</v>
      </c>
      <c r="R548" s="160">
        <f t="shared" si="136"/>
        <v>0</v>
      </c>
      <c r="S548" s="160">
        <v>0</v>
      </c>
      <c r="T548" s="161">
        <f t="shared" si="137"/>
        <v>0</v>
      </c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R548" s="162" t="s">
        <v>337</v>
      </c>
      <c r="AT548" s="162" t="s">
        <v>751</v>
      </c>
      <c r="AU548" s="162" t="s">
        <v>214</v>
      </c>
      <c r="AY548" s="15" t="s">
        <v>208</v>
      </c>
      <c r="BE548" s="163">
        <f t="shared" si="138"/>
        <v>0</v>
      </c>
      <c r="BF548" s="163">
        <f t="shared" si="139"/>
        <v>0</v>
      </c>
      <c r="BG548" s="163">
        <f t="shared" si="140"/>
        <v>0</v>
      </c>
      <c r="BH548" s="163">
        <f t="shared" si="141"/>
        <v>0</v>
      </c>
      <c r="BI548" s="163">
        <f t="shared" si="142"/>
        <v>0</v>
      </c>
      <c r="BJ548" s="15" t="s">
        <v>85</v>
      </c>
      <c r="BK548" s="163">
        <f t="shared" si="143"/>
        <v>0</v>
      </c>
      <c r="BL548" s="15" t="s">
        <v>274</v>
      </c>
      <c r="BM548" s="162" t="s">
        <v>5573</v>
      </c>
    </row>
    <row r="549" spans="1:65" s="2" customFormat="1" ht="16.5" customHeight="1">
      <c r="A549" s="30"/>
      <c r="B549" s="154"/>
      <c r="C549" s="201" t="s">
        <v>2342</v>
      </c>
      <c r="D549" s="201" t="s">
        <v>751</v>
      </c>
      <c r="E549" s="202" t="s">
        <v>5574</v>
      </c>
      <c r="F549" s="203" t="s">
        <v>4653</v>
      </c>
      <c r="G549" s="204" t="s">
        <v>252</v>
      </c>
      <c r="H549" s="205">
        <v>55</v>
      </c>
      <c r="I549" s="177"/>
      <c r="J549" s="290">
        <f t="shared" si="134"/>
        <v>0</v>
      </c>
      <c r="K549" s="178"/>
      <c r="L549" s="179"/>
      <c r="M549" s="180" t="s">
        <v>1</v>
      </c>
      <c r="N549" s="181" t="s">
        <v>38</v>
      </c>
      <c r="O549" s="59"/>
      <c r="P549" s="160">
        <f t="shared" si="135"/>
        <v>0</v>
      </c>
      <c r="Q549" s="160">
        <v>0</v>
      </c>
      <c r="R549" s="160">
        <f t="shared" si="136"/>
        <v>0</v>
      </c>
      <c r="S549" s="160">
        <v>0</v>
      </c>
      <c r="T549" s="161">
        <f t="shared" si="137"/>
        <v>0</v>
      </c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R549" s="162" t="s">
        <v>337</v>
      </c>
      <c r="AT549" s="162" t="s">
        <v>751</v>
      </c>
      <c r="AU549" s="162" t="s">
        <v>214</v>
      </c>
      <c r="AY549" s="15" t="s">
        <v>208</v>
      </c>
      <c r="BE549" s="163">
        <f t="shared" si="138"/>
        <v>0</v>
      </c>
      <c r="BF549" s="163">
        <f t="shared" si="139"/>
        <v>0</v>
      </c>
      <c r="BG549" s="163">
        <f t="shared" si="140"/>
        <v>0</v>
      </c>
      <c r="BH549" s="163">
        <f t="shared" si="141"/>
        <v>0</v>
      </c>
      <c r="BI549" s="163">
        <f t="shared" si="142"/>
        <v>0</v>
      </c>
      <c r="BJ549" s="15" t="s">
        <v>85</v>
      </c>
      <c r="BK549" s="163">
        <f t="shared" si="143"/>
        <v>0</v>
      </c>
      <c r="BL549" s="15" t="s">
        <v>274</v>
      </c>
      <c r="BM549" s="162" t="s">
        <v>5575</v>
      </c>
    </row>
    <row r="550" spans="1:65" s="2" customFormat="1" ht="16.5" customHeight="1">
      <c r="A550" s="30"/>
      <c r="B550" s="154"/>
      <c r="C550" s="201" t="s">
        <v>2346</v>
      </c>
      <c r="D550" s="201" t="s">
        <v>751</v>
      </c>
      <c r="E550" s="202" t="s">
        <v>5576</v>
      </c>
      <c r="F550" s="203" t="s">
        <v>4844</v>
      </c>
      <c r="G550" s="204" t="s">
        <v>252</v>
      </c>
      <c r="H550" s="205">
        <v>89</v>
      </c>
      <c r="I550" s="177"/>
      <c r="J550" s="290">
        <f t="shared" si="134"/>
        <v>0</v>
      </c>
      <c r="K550" s="178"/>
      <c r="L550" s="179"/>
      <c r="M550" s="180" t="s">
        <v>1</v>
      </c>
      <c r="N550" s="181" t="s">
        <v>38</v>
      </c>
      <c r="O550" s="59"/>
      <c r="P550" s="160">
        <f t="shared" si="135"/>
        <v>0</v>
      </c>
      <c r="Q550" s="160">
        <v>0</v>
      </c>
      <c r="R550" s="160">
        <f t="shared" si="136"/>
        <v>0</v>
      </c>
      <c r="S550" s="160">
        <v>0</v>
      </c>
      <c r="T550" s="161">
        <f t="shared" si="137"/>
        <v>0</v>
      </c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R550" s="162" t="s">
        <v>337</v>
      </c>
      <c r="AT550" s="162" t="s">
        <v>751</v>
      </c>
      <c r="AU550" s="162" t="s">
        <v>214</v>
      </c>
      <c r="AY550" s="15" t="s">
        <v>208</v>
      </c>
      <c r="BE550" s="163">
        <f t="shared" si="138"/>
        <v>0</v>
      </c>
      <c r="BF550" s="163">
        <f t="shared" si="139"/>
        <v>0</v>
      </c>
      <c r="BG550" s="163">
        <f t="shared" si="140"/>
        <v>0</v>
      </c>
      <c r="BH550" s="163">
        <f t="shared" si="141"/>
        <v>0</v>
      </c>
      <c r="BI550" s="163">
        <f t="shared" si="142"/>
        <v>0</v>
      </c>
      <c r="BJ550" s="15" t="s">
        <v>85</v>
      </c>
      <c r="BK550" s="163">
        <f t="shared" si="143"/>
        <v>0</v>
      </c>
      <c r="BL550" s="15" t="s">
        <v>274</v>
      </c>
      <c r="BM550" s="162" t="s">
        <v>5577</v>
      </c>
    </row>
    <row r="551" spans="1:65" s="2" customFormat="1" ht="16.5" customHeight="1">
      <c r="A551" s="30"/>
      <c r="B551" s="154"/>
      <c r="C551" s="201" t="s">
        <v>2350</v>
      </c>
      <c r="D551" s="201" t="s">
        <v>751</v>
      </c>
      <c r="E551" s="202" t="s">
        <v>5578</v>
      </c>
      <c r="F551" s="203" t="s">
        <v>4657</v>
      </c>
      <c r="G551" s="204" t="s">
        <v>252</v>
      </c>
      <c r="H551" s="205">
        <v>68</v>
      </c>
      <c r="I551" s="177"/>
      <c r="J551" s="290">
        <f t="shared" si="134"/>
        <v>0</v>
      </c>
      <c r="K551" s="178"/>
      <c r="L551" s="179"/>
      <c r="M551" s="180" t="s">
        <v>1</v>
      </c>
      <c r="N551" s="181" t="s">
        <v>38</v>
      </c>
      <c r="O551" s="59"/>
      <c r="P551" s="160">
        <f t="shared" si="135"/>
        <v>0</v>
      </c>
      <c r="Q551" s="160">
        <v>0</v>
      </c>
      <c r="R551" s="160">
        <f t="shared" si="136"/>
        <v>0</v>
      </c>
      <c r="S551" s="160">
        <v>0</v>
      </c>
      <c r="T551" s="161">
        <f t="shared" si="137"/>
        <v>0</v>
      </c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R551" s="162" t="s">
        <v>337</v>
      </c>
      <c r="AT551" s="162" t="s">
        <v>751</v>
      </c>
      <c r="AU551" s="162" t="s">
        <v>214</v>
      </c>
      <c r="AY551" s="15" t="s">
        <v>208</v>
      </c>
      <c r="BE551" s="163">
        <f t="shared" si="138"/>
        <v>0</v>
      </c>
      <c r="BF551" s="163">
        <f t="shared" si="139"/>
        <v>0</v>
      </c>
      <c r="BG551" s="163">
        <f t="shared" si="140"/>
        <v>0</v>
      </c>
      <c r="BH551" s="163">
        <f t="shared" si="141"/>
        <v>0</v>
      </c>
      <c r="BI551" s="163">
        <f t="shared" si="142"/>
        <v>0</v>
      </c>
      <c r="BJ551" s="15" t="s">
        <v>85</v>
      </c>
      <c r="BK551" s="163">
        <f t="shared" si="143"/>
        <v>0</v>
      </c>
      <c r="BL551" s="15" t="s">
        <v>274</v>
      </c>
      <c r="BM551" s="162" t="s">
        <v>5579</v>
      </c>
    </row>
    <row r="552" spans="1:65" s="2" customFormat="1" ht="16.5" customHeight="1">
      <c r="A552" s="30"/>
      <c r="B552" s="154"/>
      <c r="C552" s="201" t="s">
        <v>2354</v>
      </c>
      <c r="D552" s="201" t="s">
        <v>751</v>
      </c>
      <c r="E552" s="202" t="s">
        <v>5580</v>
      </c>
      <c r="F552" s="203" t="s">
        <v>4847</v>
      </c>
      <c r="G552" s="204" t="s">
        <v>252</v>
      </c>
      <c r="H552" s="205">
        <v>46</v>
      </c>
      <c r="I552" s="177"/>
      <c r="J552" s="290">
        <f t="shared" si="134"/>
        <v>0</v>
      </c>
      <c r="K552" s="178"/>
      <c r="L552" s="179"/>
      <c r="M552" s="180" t="s">
        <v>1</v>
      </c>
      <c r="N552" s="181" t="s">
        <v>38</v>
      </c>
      <c r="O552" s="59"/>
      <c r="P552" s="160">
        <f t="shared" si="135"/>
        <v>0</v>
      </c>
      <c r="Q552" s="160">
        <v>0</v>
      </c>
      <c r="R552" s="160">
        <f t="shared" si="136"/>
        <v>0</v>
      </c>
      <c r="S552" s="160">
        <v>0</v>
      </c>
      <c r="T552" s="161">
        <f t="shared" si="137"/>
        <v>0</v>
      </c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R552" s="162" t="s">
        <v>337</v>
      </c>
      <c r="AT552" s="162" t="s">
        <v>751</v>
      </c>
      <c r="AU552" s="162" t="s">
        <v>214</v>
      </c>
      <c r="AY552" s="15" t="s">
        <v>208</v>
      </c>
      <c r="BE552" s="163">
        <f t="shared" si="138"/>
        <v>0</v>
      </c>
      <c r="BF552" s="163">
        <f t="shared" si="139"/>
        <v>0</v>
      </c>
      <c r="BG552" s="163">
        <f t="shared" si="140"/>
        <v>0</v>
      </c>
      <c r="BH552" s="163">
        <f t="shared" si="141"/>
        <v>0</v>
      </c>
      <c r="BI552" s="163">
        <f t="shared" si="142"/>
        <v>0</v>
      </c>
      <c r="BJ552" s="15" t="s">
        <v>85</v>
      </c>
      <c r="BK552" s="163">
        <f t="shared" si="143"/>
        <v>0</v>
      </c>
      <c r="BL552" s="15" t="s">
        <v>274</v>
      </c>
      <c r="BM552" s="162" t="s">
        <v>5581</v>
      </c>
    </row>
    <row r="553" spans="1:65" s="2" customFormat="1" ht="16.5" customHeight="1">
      <c r="A553" s="30"/>
      <c r="B553" s="154"/>
      <c r="C553" s="201" t="s">
        <v>2358</v>
      </c>
      <c r="D553" s="201" t="s">
        <v>751</v>
      </c>
      <c r="E553" s="202" t="s">
        <v>5582</v>
      </c>
      <c r="F553" s="203" t="s">
        <v>5583</v>
      </c>
      <c r="G553" s="204" t="s">
        <v>252</v>
      </c>
      <c r="H553" s="205">
        <v>26</v>
      </c>
      <c r="I553" s="177"/>
      <c r="J553" s="290">
        <f t="shared" si="134"/>
        <v>0</v>
      </c>
      <c r="K553" s="178"/>
      <c r="L553" s="179"/>
      <c r="M553" s="180" t="s">
        <v>1</v>
      </c>
      <c r="N553" s="181" t="s">
        <v>38</v>
      </c>
      <c r="O553" s="59"/>
      <c r="P553" s="160">
        <f t="shared" si="135"/>
        <v>0</v>
      </c>
      <c r="Q553" s="160">
        <v>0</v>
      </c>
      <c r="R553" s="160">
        <f t="shared" si="136"/>
        <v>0</v>
      </c>
      <c r="S553" s="160">
        <v>0</v>
      </c>
      <c r="T553" s="161">
        <f t="shared" si="137"/>
        <v>0</v>
      </c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R553" s="162" t="s">
        <v>337</v>
      </c>
      <c r="AT553" s="162" t="s">
        <v>751</v>
      </c>
      <c r="AU553" s="162" t="s">
        <v>214</v>
      </c>
      <c r="AY553" s="15" t="s">
        <v>208</v>
      </c>
      <c r="BE553" s="163">
        <f t="shared" si="138"/>
        <v>0</v>
      </c>
      <c r="BF553" s="163">
        <f t="shared" si="139"/>
        <v>0</v>
      </c>
      <c r="BG553" s="163">
        <f t="shared" si="140"/>
        <v>0</v>
      </c>
      <c r="BH553" s="163">
        <f t="shared" si="141"/>
        <v>0</v>
      </c>
      <c r="BI553" s="163">
        <f t="shared" si="142"/>
        <v>0</v>
      </c>
      <c r="BJ553" s="15" t="s">
        <v>85</v>
      </c>
      <c r="BK553" s="163">
        <f t="shared" si="143"/>
        <v>0</v>
      </c>
      <c r="BL553" s="15" t="s">
        <v>274</v>
      </c>
      <c r="BM553" s="162" t="s">
        <v>5584</v>
      </c>
    </row>
    <row r="554" spans="1:65" s="2" customFormat="1" ht="16.5" customHeight="1">
      <c r="A554" s="30"/>
      <c r="B554" s="154"/>
      <c r="C554" s="201" t="s">
        <v>2362</v>
      </c>
      <c r="D554" s="201" t="s">
        <v>751</v>
      </c>
      <c r="E554" s="202" t="s">
        <v>5585</v>
      </c>
      <c r="F554" s="203" t="s">
        <v>5586</v>
      </c>
      <c r="G554" s="204" t="s">
        <v>252</v>
      </c>
      <c r="H554" s="205">
        <v>2</v>
      </c>
      <c r="I554" s="177"/>
      <c r="J554" s="290">
        <f t="shared" si="134"/>
        <v>0</v>
      </c>
      <c r="K554" s="178"/>
      <c r="L554" s="179"/>
      <c r="M554" s="180" t="s">
        <v>1</v>
      </c>
      <c r="N554" s="181" t="s">
        <v>38</v>
      </c>
      <c r="O554" s="59"/>
      <c r="P554" s="160">
        <f t="shared" si="135"/>
        <v>0</v>
      </c>
      <c r="Q554" s="160">
        <v>0</v>
      </c>
      <c r="R554" s="160">
        <f t="shared" si="136"/>
        <v>0</v>
      </c>
      <c r="S554" s="160">
        <v>0</v>
      </c>
      <c r="T554" s="161">
        <f t="shared" si="137"/>
        <v>0</v>
      </c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R554" s="162" t="s">
        <v>337</v>
      </c>
      <c r="AT554" s="162" t="s">
        <v>751</v>
      </c>
      <c r="AU554" s="162" t="s">
        <v>214</v>
      </c>
      <c r="AY554" s="15" t="s">
        <v>208</v>
      </c>
      <c r="BE554" s="163">
        <f t="shared" si="138"/>
        <v>0</v>
      </c>
      <c r="BF554" s="163">
        <f t="shared" si="139"/>
        <v>0</v>
      </c>
      <c r="BG554" s="163">
        <f t="shared" si="140"/>
        <v>0</v>
      </c>
      <c r="BH554" s="163">
        <f t="shared" si="141"/>
        <v>0</v>
      </c>
      <c r="BI554" s="163">
        <f t="shared" si="142"/>
        <v>0</v>
      </c>
      <c r="BJ554" s="15" t="s">
        <v>85</v>
      </c>
      <c r="BK554" s="163">
        <f t="shared" si="143"/>
        <v>0</v>
      </c>
      <c r="BL554" s="15" t="s">
        <v>274</v>
      </c>
      <c r="BM554" s="162" t="s">
        <v>5587</v>
      </c>
    </row>
    <row r="555" spans="1:65" s="2" customFormat="1" ht="24.2" customHeight="1">
      <c r="A555" s="30"/>
      <c r="B555" s="154"/>
      <c r="C555" s="201" t="s">
        <v>2366</v>
      </c>
      <c r="D555" s="201" t="s">
        <v>751</v>
      </c>
      <c r="E555" s="202" t="s">
        <v>5588</v>
      </c>
      <c r="F555" s="203" t="s">
        <v>5589</v>
      </c>
      <c r="G555" s="204" t="s">
        <v>252</v>
      </c>
      <c r="H555" s="205">
        <v>28</v>
      </c>
      <c r="I555" s="177"/>
      <c r="J555" s="290">
        <f t="shared" si="134"/>
        <v>0</v>
      </c>
      <c r="K555" s="178"/>
      <c r="L555" s="179"/>
      <c r="M555" s="180" t="s">
        <v>1</v>
      </c>
      <c r="N555" s="181" t="s">
        <v>38</v>
      </c>
      <c r="O555" s="59"/>
      <c r="P555" s="160">
        <f t="shared" si="135"/>
        <v>0</v>
      </c>
      <c r="Q555" s="160">
        <v>0</v>
      </c>
      <c r="R555" s="160">
        <f t="shared" si="136"/>
        <v>0</v>
      </c>
      <c r="S555" s="160">
        <v>0</v>
      </c>
      <c r="T555" s="161">
        <f t="shared" si="137"/>
        <v>0</v>
      </c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R555" s="162" t="s">
        <v>337</v>
      </c>
      <c r="AT555" s="162" t="s">
        <v>751</v>
      </c>
      <c r="AU555" s="162" t="s">
        <v>214</v>
      </c>
      <c r="AY555" s="15" t="s">
        <v>208</v>
      </c>
      <c r="BE555" s="163">
        <f t="shared" si="138"/>
        <v>0</v>
      </c>
      <c r="BF555" s="163">
        <f t="shared" si="139"/>
        <v>0</v>
      </c>
      <c r="BG555" s="163">
        <f t="shared" si="140"/>
        <v>0</v>
      </c>
      <c r="BH555" s="163">
        <f t="shared" si="141"/>
        <v>0</v>
      </c>
      <c r="BI555" s="163">
        <f t="shared" si="142"/>
        <v>0</v>
      </c>
      <c r="BJ555" s="15" t="s">
        <v>85</v>
      </c>
      <c r="BK555" s="163">
        <f t="shared" si="143"/>
        <v>0</v>
      </c>
      <c r="BL555" s="15" t="s">
        <v>274</v>
      </c>
      <c r="BM555" s="162" t="s">
        <v>5590</v>
      </c>
    </row>
    <row r="556" spans="1:65" s="2" customFormat="1" ht="24.2" customHeight="1">
      <c r="A556" s="30"/>
      <c r="B556" s="154"/>
      <c r="C556" s="201" t="s">
        <v>2370</v>
      </c>
      <c r="D556" s="201" t="s">
        <v>751</v>
      </c>
      <c r="E556" s="202" t="s">
        <v>5591</v>
      </c>
      <c r="F556" s="203" t="s">
        <v>5592</v>
      </c>
      <c r="G556" s="204" t="s">
        <v>252</v>
      </c>
      <c r="H556" s="205">
        <v>2</v>
      </c>
      <c r="I556" s="177"/>
      <c r="J556" s="290">
        <f t="shared" si="134"/>
        <v>0</v>
      </c>
      <c r="K556" s="178"/>
      <c r="L556" s="179"/>
      <c r="M556" s="180" t="s">
        <v>1</v>
      </c>
      <c r="N556" s="181" t="s">
        <v>38</v>
      </c>
      <c r="O556" s="59"/>
      <c r="P556" s="160">
        <f t="shared" si="135"/>
        <v>0</v>
      </c>
      <c r="Q556" s="160">
        <v>0</v>
      </c>
      <c r="R556" s="160">
        <f t="shared" si="136"/>
        <v>0</v>
      </c>
      <c r="S556" s="160">
        <v>0</v>
      </c>
      <c r="T556" s="161">
        <f t="shared" si="137"/>
        <v>0</v>
      </c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R556" s="162" t="s">
        <v>337</v>
      </c>
      <c r="AT556" s="162" t="s">
        <v>751</v>
      </c>
      <c r="AU556" s="162" t="s">
        <v>214</v>
      </c>
      <c r="AY556" s="15" t="s">
        <v>208</v>
      </c>
      <c r="BE556" s="163">
        <f t="shared" si="138"/>
        <v>0</v>
      </c>
      <c r="BF556" s="163">
        <f t="shared" si="139"/>
        <v>0</v>
      </c>
      <c r="BG556" s="163">
        <f t="shared" si="140"/>
        <v>0</v>
      </c>
      <c r="BH556" s="163">
        <f t="shared" si="141"/>
        <v>0</v>
      </c>
      <c r="BI556" s="163">
        <f t="shared" si="142"/>
        <v>0</v>
      </c>
      <c r="BJ556" s="15" t="s">
        <v>85</v>
      </c>
      <c r="BK556" s="163">
        <f t="shared" si="143"/>
        <v>0</v>
      </c>
      <c r="BL556" s="15" t="s">
        <v>274</v>
      </c>
      <c r="BM556" s="162" t="s">
        <v>5593</v>
      </c>
    </row>
    <row r="557" spans="1:65" s="2" customFormat="1" ht="16.5" customHeight="1">
      <c r="A557" s="30"/>
      <c r="B557" s="154"/>
      <c r="C557" s="201" t="s">
        <v>2374</v>
      </c>
      <c r="D557" s="201" t="s">
        <v>751</v>
      </c>
      <c r="E557" s="202" t="s">
        <v>5594</v>
      </c>
      <c r="F557" s="203" t="s">
        <v>5595</v>
      </c>
      <c r="G557" s="204" t="s">
        <v>404</v>
      </c>
      <c r="H557" s="205">
        <v>12</v>
      </c>
      <c r="I557" s="177"/>
      <c r="J557" s="290">
        <f t="shared" si="134"/>
        <v>0</v>
      </c>
      <c r="K557" s="178"/>
      <c r="L557" s="179"/>
      <c r="M557" s="180" t="s">
        <v>1</v>
      </c>
      <c r="N557" s="181" t="s">
        <v>38</v>
      </c>
      <c r="O557" s="59"/>
      <c r="P557" s="160">
        <f t="shared" si="135"/>
        <v>0</v>
      </c>
      <c r="Q557" s="160">
        <v>0</v>
      </c>
      <c r="R557" s="160">
        <f t="shared" si="136"/>
        <v>0</v>
      </c>
      <c r="S557" s="160">
        <v>0</v>
      </c>
      <c r="T557" s="161">
        <f t="shared" si="137"/>
        <v>0</v>
      </c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R557" s="162" t="s">
        <v>337</v>
      </c>
      <c r="AT557" s="162" t="s">
        <v>751</v>
      </c>
      <c r="AU557" s="162" t="s">
        <v>214</v>
      </c>
      <c r="AY557" s="15" t="s">
        <v>208</v>
      </c>
      <c r="BE557" s="163">
        <f t="shared" si="138"/>
        <v>0</v>
      </c>
      <c r="BF557" s="163">
        <f t="shared" si="139"/>
        <v>0</v>
      </c>
      <c r="BG557" s="163">
        <f t="shared" si="140"/>
        <v>0</v>
      </c>
      <c r="BH557" s="163">
        <f t="shared" si="141"/>
        <v>0</v>
      </c>
      <c r="BI557" s="163">
        <f t="shared" si="142"/>
        <v>0</v>
      </c>
      <c r="BJ557" s="15" t="s">
        <v>85</v>
      </c>
      <c r="BK557" s="163">
        <f t="shared" si="143"/>
        <v>0</v>
      </c>
      <c r="BL557" s="15" t="s">
        <v>274</v>
      </c>
      <c r="BM557" s="162" t="s">
        <v>5596</v>
      </c>
    </row>
    <row r="558" spans="1:65" s="2" customFormat="1" ht="16.5" customHeight="1">
      <c r="A558" s="30"/>
      <c r="B558" s="154"/>
      <c r="C558" s="201" t="s">
        <v>2378</v>
      </c>
      <c r="D558" s="201" t="s">
        <v>751</v>
      </c>
      <c r="E558" s="202" t="s">
        <v>5597</v>
      </c>
      <c r="F558" s="203" t="s">
        <v>5598</v>
      </c>
      <c r="G558" s="204" t="s">
        <v>404</v>
      </c>
      <c r="H558" s="205">
        <v>1</v>
      </c>
      <c r="I558" s="177"/>
      <c r="J558" s="290">
        <f t="shared" si="134"/>
        <v>0</v>
      </c>
      <c r="K558" s="178"/>
      <c r="L558" s="179"/>
      <c r="M558" s="180" t="s">
        <v>1</v>
      </c>
      <c r="N558" s="181" t="s">
        <v>38</v>
      </c>
      <c r="O558" s="59"/>
      <c r="P558" s="160">
        <f t="shared" si="135"/>
        <v>0</v>
      </c>
      <c r="Q558" s="160">
        <v>0</v>
      </c>
      <c r="R558" s="160">
        <f t="shared" si="136"/>
        <v>0</v>
      </c>
      <c r="S558" s="160">
        <v>0</v>
      </c>
      <c r="T558" s="161">
        <f t="shared" si="137"/>
        <v>0</v>
      </c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R558" s="162" t="s">
        <v>337</v>
      </c>
      <c r="AT558" s="162" t="s">
        <v>751</v>
      </c>
      <c r="AU558" s="162" t="s">
        <v>214</v>
      </c>
      <c r="AY558" s="15" t="s">
        <v>208</v>
      </c>
      <c r="BE558" s="163">
        <f t="shared" si="138"/>
        <v>0</v>
      </c>
      <c r="BF558" s="163">
        <f t="shared" si="139"/>
        <v>0</v>
      </c>
      <c r="BG558" s="163">
        <f t="shared" si="140"/>
        <v>0</v>
      </c>
      <c r="BH558" s="163">
        <f t="shared" si="141"/>
        <v>0</v>
      </c>
      <c r="BI558" s="163">
        <f t="shared" si="142"/>
        <v>0</v>
      </c>
      <c r="BJ558" s="15" t="s">
        <v>85</v>
      </c>
      <c r="BK558" s="163">
        <f t="shared" si="143"/>
        <v>0</v>
      </c>
      <c r="BL558" s="15" t="s">
        <v>274</v>
      </c>
      <c r="BM558" s="162" t="s">
        <v>5599</v>
      </c>
    </row>
    <row r="559" spans="1:65" s="2" customFormat="1" ht="16.5" customHeight="1">
      <c r="A559" s="30"/>
      <c r="B559" s="154"/>
      <c r="C559" s="201" t="s">
        <v>2382</v>
      </c>
      <c r="D559" s="201" t="s">
        <v>751</v>
      </c>
      <c r="E559" s="202" t="s">
        <v>5600</v>
      </c>
      <c r="F559" s="203" t="s">
        <v>5601</v>
      </c>
      <c r="G559" s="204" t="s">
        <v>404</v>
      </c>
      <c r="H559" s="205">
        <v>7</v>
      </c>
      <c r="I559" s="177"/>
      <c r="J559" s="290">
        <f t="shared" si="134"/>
        <v>0</v>
      </c>
      <c r="K559" s="178"/>
      <c r="L559" s="179"/>
      <c r="M559" s="180" t="s">
        <v>1</v>
      </c>
      <c r="N559" s="181" t="s">
        <v>38</v>
      </c>
      <c r="O559" s="59"/>
      <c r="P559" s="160">
        <f t="shared" si="135"/>
        <v>0</v>
      </c>
      <c r="Q559" s="160">
        <v>0</v>
      </c>
      <c r="R559" s="160">
        <f t="shared" si="136"/>
        <v>0</v>
      </c>
      <c r="S559" s="160">
        <v>0</v>
      </c>
      <c r="T559" s="161">
        <f t="shared" si="137"/>
        <v>0</v>
      </c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R559" s="162" t="s">
        <v>337</v>
      </c>
      <c r="AT559" s="162" t="s">
        <v>751</v>
      </c>
      <c r="AU559" s="162" t="s">
        <v>214</v>
      </c>
      <c r="AY559" s="15" t="s">
        <v>208</v>
      </c>
      <c r="BE559" s="163">
        <f t="shared" si="138"/>
        <v>0</v>
      </c>
      <c r="BF559" s="163">
        <f t="shared" si="139"/>
        <v>0</v>
      </c>
      <c r="BG559" s="163">
        <f t="shared" si="140"/>
        <v>0</v>
      </c>
      <c r="BH559" s="163">
        <f t="shared" si="141"/>
        <v>0</v>
      </c>
      <c r="BI559" s="163">
        <f t="shared" si="142"/>
        <v>0</v>
      </c>
      <c r="BJ559" s="15" t="s">
        <v>85</v>
      </c>
      <c r="BK559" s="163">
        <f t="shared" si="143"/>
        <v>0</v>
      </c>
      <c r="BL559" s="15" t="s">
        <v>274</v>
      </c>
      <c r="BM559" s="162" t="s">
        <v>5602</v>
      </c>
    </row>
    <row r="560" spans="1:65" s="2" customFormat="1" ht="16.5" customHeight="1">
      <c r="A560" s="30"/>
      <c r="B560" s="154"/>
      <c r="C560" s="201" t="s">
        <v>2386</v>
      </c>
      <c r="D560" s="201" t="s">
        <v>751</v>
      </c>
      <c r="E560" s="202" t="s">
        <v>5603</v>
      </c>
      <c r="F560" s="203" t="s">
        <v>5604</v>
      </c>
      <c r="G560" s="204" t="s">
        <v>4654</v>
      </c>
      <c r="H560" s="205">
        <v>219</v>
      </c>
      <c r="I560" s="177"/>
      <c r="J560" s="290">
        <f t="shared" si="134"/>
        <v>0</v>
      </c>
      <c r="K560" s="178"/>
      <c r="L560" s="179"/>
      <c r="M560" s="180" t="s">
        <v>1</v>
      </c>
      <c r="N560" s="181" t="s">
        <v>38</v>
      </c>
      <c r="O560" s="59"/>
      <c r="P560" s="160">
        <f t="shared" si="135"/>
        <v>0</v>
      </c>
      <c r="Q560" s="160">
        <v>0</v>
      </c>
      <c r="R560" s="160">
        <f t="shared" si="136"/>
        <v>0</v>
      </c>
      <c r="S560" s="160">
        <v>0</v>
      </c>
      <c r="T560" s="161">
        <f t="shared" si="137"/>
        <v>0</v>
      </c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R560" s="162" t="s">
        <v>337</v>
      </c>
      <c r="AT560" s="162" t="s">
        <v>751</v>
      </c>
      <c r="AU560" s="162" t="s">
        <v>214</v>
      </c>
      <c r="AY560" s="15" t="s">
        <v>208</v>
      </c>
      <c r="BE560" s="163">
        <f t="shared" si="138"/>
        <v>0</v>
      </c>
      <c r="BF560" s="163">
        <f t="shared" si="139"/>
        <v>0</v>
      </c>
      <c r="BG560" s="163">
        <f t="shared" si="140"/>
        <v>0</v>
      </c>
      <c r="BH560" s="163">
        <f t="shared" si="141"/>
        <v>0</v>
      </c>
      <c r="BI560" s="163">
        <f t="shared" si="142"/>
        <v>0</v>
      </c>
      <c r="BJ560" s="15" t="s">
        <v>85</v>
      </c>
      <c r="BK560" s="163">
        <f t="shared" si="143"/>
        <v>0</v>
      </c>
      <c r="BL560" s="15" t="s">
        <v>274</v>
      </c>
      <c r="BM560" s="162" t="s">
        <v>5605</v>
      </c>
    </row>
    <row r="561" spans="1:65" s="2" customFormat="1" ht="16.5" customHeight="1">
      <c r="A561" s="30"/>
      <c r="B561" s="154"/>
      <c r="C561" s="201" t="s">
        <v>2390</v>
      </c>
      <c r="D561" s="201" t="s">
        <v>751</v>
      </c>
      <c r="E561" s="202" t="s">
        <v>5606</v>
      </c>
      <c r="F561" s="203" t="s">
        <v>5607</v>
      </c>
      <c r="G561" s="204" t="s">
        <v>739</v>
      </c>
      <c r="H561" s="205">
        <v>8.3000000000000007</v>
      </c>
      <c r="I561" s="177"/>
      <c r="J561" s="290">
        <f t="shared" si="134"/>
        <v>0</v>
      </c>
      <c r="K561" s="178"/>
      <c r="L561" s="179"/>
      <c r="M561" s="180" t="s">
        <v>1</v>
      </c>
      <c r="N561" s="181" t="s">
        <v>38</v>
      </c>
      <c r="O561" s="59"/>
      <c r="P561" s="160">
        <f t="shared" si="135"/>
        <v>0</v>
      </c>
      <c r="Q561" s="160">
        <v>0</v>
      </c>
      <c r="R561" s="160">
        <f t="shared" si="136"/>
        <v>0</v>
      </c>
      <c r="S561" s="160">
        <v>0</v>
      </c>
      <c r="T561" s="161">
        <f t="shared" si="137"/>
        <v>0</v>
      </c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R561" s="162" t="s">
        <v>337</v>
      </c>
      <c r="AT561" s="162" t="s">
        <v>751</v>
      </c>
      <c r="AU561" s="162" t="s">
        <v>214</v>
      </c>
      <c r="AY561" s="15" t="s">
        <v>208</v>
      </c>
      <c r="BE561" s="163">
        <f t="shared" si="138"/>
        <v>0</v>
      </c>
      <c r="BF561" s="163">
        <f t="shared" si="139"/>
        <v>0</v>
      </c>
      <c r="BG561" s="163">
        <f t="shared" si="140"/>
        <v>0</v>
      </c>
      <c r="BH561" s="163">
        <f t="shared" si="141"/>
        <v>0</v>
      </c>
      <c r="BI561" s="163">
        <f t="shared" si="142"/>
        <v>0</v>
      </c>
      <c r="BJ561" s="15" t="s">
        <v>85</v>
      </c>
      <c r="BK561" s="163">
        <f t="shared" si="143"/>
        <v>0</v>
      </c>
      <c r="BL561" s="15" t="s">
        <v>274</v>
      </c>
      <c r="BM561" s="162" t="s">
        <v>5608</v>
      </c>
    </row>
    <row r="562" spans="1:65" s="2" customFormat="1" ht="16.5" customHeight="1">
      <c r="A562" s="30"/>
      <c r="B562" s="154"/>
      <c r="C562" s="195" t="s">
        <v>2394</v>
      </c>
      <c r="D562" s="195" t="s">
        <v>210</v>
      </c>
      <c r="E562" s="196" t="s">
        <v>5609</v>
      </c>
      <c r="F562" s="200" t="s">
        <v>5610</v>
      </c>
      <c r="G562" s="198" t="s">
        <v>4725</v>
      </c>
      <c r="H562" s="199">
        <v>1</v>
      </c>
      <c r="I562" s="155"/>
      <c r="J562" s="287">
        <f t="shared" si="134"/>
        <v>0</v>
      </c>
      <c r="K562" s="157"/>
      <c r="L562" s="31"/>
      <c r="M562" s="158" t="s">
        <v>1</v>
      </c>
      <c r="N562" s="159" t="s">
        <v>38</v>
      </c>
      <c r="O562" s="59"/>
      <c r="P562" s="160">
        <f t="shared" si="135"/>
        <v>0</v>
      </c>
      <c r="Q562" s="160">
        <v>0</v>
      </c>
      <c r="R562" s="160">
        <f t="shared" si="136"/>
        <v>0</v>
      </c>
      <c r="S562" s="160">
        <v>0</v>
      </c>
      <c r="T562" s="161">
        <f t="shared" si="137"/>
        <v>0</v>
      </c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R562" s="162" t="s">
        <v>274</v>
      </c>
      <c r="AT562" s="162" t="s">
        <v>210</v>
      </c>
      <c r="AU562" s="162" t="s">
        <v>214</v>
      </c>
      <c r="AY562" s="15" t="s">
        <v>208</v>
      </c>
      <c r="BE562" s="163">
        <f t="shared" si="138"/>
        <v>0</v>
      </c>
      <c r="BF562" s="163">
        <f t="shared" si="139"/>
        <v>0</v>
      </c>
      <c r="BG562" s="163">
        <f t="shared" si="140"/>
        <v>0</v>
      </c>
      <c r="BH562" s="163">
        <f t="shared" si="141"/>
        <v>0</v>
      </c>
      <c r="BI562" s="163">
        <f t="shared" si="142"/>
        <v>0</v>
      </c>
      <c r="BJ562" s="15" t="s">
        <v>85</v>
      </c>
      <c r="BK562" s="163">
        <f t="shared" si="143"/>
        <v>0</v>
      </c>
      <c r="BL562" s="15" t="s">
        <v>274</v>
      </c>
      <c r="BM562" s="162" t="s">
        <v>5611</v>
      </c>
    </row>
    <row r="563" spans="1:65" s="2" customFormat="1" ht="16.5" customHeight="1">
      <c r="A563" s="30"/>
      <c r="B563" s="154"/>
      <c r="C563" s="195" t="s">
        <v>2398</v>
      </c>
      <c r="D563" s="195" t="s">
        <v>210</v>
      </c>
      <c r="E563" s="196" t="s">
        <v>5612</v>
      </c>
      <c r="F563" s="200" t="s">
        <v>5613</v>
      </c>
      <c r="G563" s="198" t="s">
        <v>4725</v>
      </c>
      <c r="H563" s="199">
        <v>1</v>
      </c>
      <c r="I563" s="155"/>
      <c r="J563" s="287">
        <f t="shared" si="134"/>
        <v>0</v>
      </c>
      <c r="K563" s="157"/>
      <c r="L563" s="31"/>
      <c r="M563" s="158" t="s">
        <v>1</v>
      </c>
      <c r="N563" s="159" t="s">
        <v>38</v>
      </c>
      <c r="O563" s="59"/>
      <c r="P563" s="160">
        <f t="shared" si="135"/>
        <v>0</v>
      </c>
      <c r="Q563" s="160">
        <v>0</v>
      </c>
      <c r="R563" s="160">
        <f t="shared" si="136"/>
        <v>0</v>
      </c>
      <c r="S563" s="160">
        <v>0</v>
      </c>
      <c r="T563" s="161">
        <f t="shared" si="137"/>
        <v>0</v>
      </c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R563" s="162" t="s">
        <v>274</v>
      </c>
      <c r="AT563" s="162" t="s">
        <v>210</v>
      </c>
      <c r="AU563" s="162" t="s">
        <v>214</v>
      </c>
      <c r="AY563" s="15" t="s">
        <v>208</v>
      </c>
      <c r="BE563" s="163">
        <f t="shared" si="138"/>
        <v>0</v>
      </c>
      <c r="BF563" s="163">
        <f t="shared" si="139"/>
        <v>0</v>
      </c>
      <c r="BG563" s="163">
        <f t="shared" si="140"/>
        <v>0</v>
      </c>
      <c r="BH563" s="163">
        <f t="shared" si="141"/>
        <v>0</v>
      </c>
      <c r="BI563" s="163">
        <f t="shared" si="142"/>
        <v>0</v>
      </c>
      <c r="BJ563" s="15" t="s">
        <v>85</v>
      </c>
      <c r="BK563" s="163">
        <f t="shared" si="143"/>
        <v>0</v>
      </c>
      <c r="BL563" s="15" t="s">
        <v>274</v>
      </c>
      <c r="BM563" s="162" t="s">
        <v>5614</v>
      </c>
    </row>
    <row r="564" spans="1:65" s="2" customFormat="1" ht="16.5" customHeight="1">
      <c r="A564" s="30"/>
      <c r="B564" s="154"/>
      <c r="C564" s="201" t="s">
        <v>2402</v>
      </c>
      <c r="D564" s="201" t="s">
        <v>751</v>
      </c>
      <c r="E564" s="202" t="s">
        <v>5615</v>
      </c>
      <c r="F564" s="203" t="s">
        <v>5616</v>
      </c>
      <c r="G564" s="204" t="s">
        <v>4725</v>
      </c>
      <c r="H564" s="205">
        <v>1</v>
      </c>
      <c r="I564" s="177"/>
      <c r="J564" s="290">
        <f t="shared" si="134"/>
        <v>0</v>
      </c>
      <c r="K564" s="178"/>
      <c r="L564" s="179"/>
      <c r="M564" s="180" t="s">
        <v>1</v>
      </c>
      <c r="N564" s="181" t="s">
        <v>38</v>
      </c>
      <c r="O564" s="59"/>
      <c r="P564" s="160">
        <f t="shared" si="135"/>
        <v>0</v>
      </c>
      <c r="Q564" s="160">
        <v>0</v>
      </c>
      <c r="R564" s="160">
        <f t="shared" si="136"/>
        <v>0</v>
      </c>
      <c r="S564" s="160">
        <v>0</v>
      </c>
      <c r="T564" s="161">
        <f t="shared" si="137"/>
        <v>0</v>
      </c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R564" s="162" t="s">
        <v>337</v>
      </c>
      <c r="AT564" s="162" t="s">
        <v>751</v>
      </c>
      <c r="AU564" s="162" t="s">
        <v>214</v>
      </c>
      <c r="AY564" s="15" t="s">
        <v>208</v>
      </c>
      <c r="BE564" s="163">
        <f t="shared" si="138"/>
        <v>0</v>
      </c>
      <c r="BF564" s="163">
        <f t="shared" si="139"/>
        <v>0</v>
      </c>
      <c r="BG564" s="163">
        <f t="shared" si="140"/>
        <v>0</v>
      </c>
      <c r="BH564" s="163">
        <f t="shared" si="141"/>
        <v>0</v>
      </c>
      <c r="BI564" s="163">
        <f t="shared" si="142"/>
        <v>0</v>
      </c>
      <c r="BJ564" s="15" t="s">
        <v>85</v>
      </c>
      <c r="BK564" s="163">
        <f t="shared" si="143"/>
        <v>0</v>
      </c>
      <c r="BL564" s="15" t="s">
        <v>274</v>
      </c>
      <c r="BM564" s="162" t="s">
        <v>5617</v>
      </c>
    </row>
    <row r="565" spans="1:65" s="2" customFormat="1" ht="24.2" customHeight="1">
      <c r="A565" s="30"/>
      <c r="B565" s="154"/>
      <c r="C565" s="201" t="s">
        <v>2406</v>
      </c>
      <c r="D565" s="201" t="s">
        <v>751</v>
      </c>
      <c r="E565" s="202" t="s">
        <v>5591</v>
      </c>
      <c r="F565" s="203" t="s">
        <v>5592</v>
      </c>
      <c r="G565" s="204" t="s">
        <v>252</v>
      </c>
      <c r="H565" s="205">
        <v>2</v>
      </c>
      <c r="I565" s="177"/>
      <c r="J565" s="290">
        <f t="shared" si="134"/>
        <v>0</v>
      </c>
      <c r="K565" s="178"/>
      <c r="L565" s="179"/>
      <c r="M565" s="180" t="s">
        <v>1</v>
      </c>
      <c r="N565" s="181" t="s">
        <v>38</v>
      </c>
      <c r="O565" s="59"/>
      <c r="P565" s="160">
        <f t="shared" si="135"/>
        <v>0</v>
      </c>
      <c r="Q565" s="160">
        <v>0</v>
      </c>
      <c r="R565" s="160">
        <f t="shared" si="136"/>
        <v>0</v>
      </c>
      <c r="S565" s="160">
        <v>0</v>
      </c>
      <c r="T565" s="161">
        <f t="shared" si="137"/>
        <v>0</v>
      </c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R565" s="162" t="s">
        <v>337</v>
      </c>
      <c r="AT565" s="162" t="s">
        <v>751</v>
      </c>
      <c r="AU565" s="162" t="s">
        <v>214</v>
      </c>
      <c r="AY565" s="15" t="s">
        <v>208</v>
      </c>
      <c r="BE565" s="163">
        <f t="shared" si="138"/>
        <v>0</v>
      </c>
      <c r="BF565" s="163">
        <f t="shared" si="139"/>
        <v>0</v>
      </c>
      <c r="BG565" s="163">
        <f t="shared" si="140"/>
        <v>0</v>
      </c>
      <c r="BH565" s="163">
        <f t="shared" si="141"/>
        <v>0</v>
      </c>
      <c r="BI565" s="163">
        <f t="shared" si="142"/>
        <v>0</v>
      </c>
      <c r="BJ565" s="15" t="s">
        <v>85</v>
      </c>
      <c r="BK565" s="163">
        <f t="shared" si="143"/>
        <v>0</v>
      </c>
      <c r="BL565" s="15" t="s">
        <v>274</v>
      </c>
      <c r="BM565" s="162" t="s">
        <v>5618</v>
      </c>
    </row>
    <row r="566" spans="1:65" s="13" customFormat="1" ht="20.85" customHeight="1">
      <c r="B566" s="183"/>
      <c r="C566" s="210"/>
      <c r="D566" s="211" t="s">
        <v>71</v>
      </c>
      <c r="E566" s="211" t="s">
        <v>5619</v>
      </c>
      <c r="F566" s="211" t="s">
        <v>5620</v>
      </c>
      <c r="G566" s="210"/>
      <c r="H566" s="210"/>
      <c r="I566" s="185"/>
      <c r="J566" s="291">
        <f>BK566</f>
        <v>0</v>
      </c>
      <c r="L566" s="183"/>
      <c r="M566" s="186"/>
      <c r="N566" s="187"/>
      <c r="O566" s="187"/>
      <c r="P566" s="188">
        <f>SUM(P567:P586)</f>
        <v>0</v>
      </c>
      <c r="Q566" s="187"/>
      <c r="R566" s="188">
        <f>SUM(R567:R586)</f>
        <v>0</v>
      </c>
      <c r="S566" s="187"/>
      <c r="T566" s="189">
        <f>SUM(T567:T586)</f>
        <v>0</v>
      </c>
      <c r="AR566" s="184" t="s">
        <v>85</v>
      </c>
      <c r="AT566" s="190" t="s">
        <v>71</v>
      </c>
      <c r="AU566" s="190" t="s">
        <v>219</v>
      </c>
      <c r="AY566" s="184" t="s">
        <v>208</v>
      </c>
      <c r="BK566" s="191">
        <f>SUM(BK567:BK586)</f>
        <v>0</v>
      </c>
    </row>
    <row r="567" spans="1:65" s="2" customFormat="1" ht="37.9" customHeight="1">
      <c r="A567" s="30"/>
      <c r="B567" s="154"/>
      <c r="C567" s="201" t="s">
        <v>2410</v>
      </c>
      <c r="D567" s="201" t="s">
        <v>751</v>
      </c>
      <c r="E567" s="202" t="s">
        <v>5621</v>
      </c>
      <c r="F567" s="203" t="s">
        <v>5622</v>
      </c>
      <c r="G567" s="204" t="s">
        <v>404</v>
      </c>
      <c r="H567" s="205">
        <v>1</v>
      </c>
      <c r="I567" s="177"/>
      <c r="J567" s="290">
        <f t="shared" ref="J567:J586" si="144">ROUND(I567*H567,2)</f>
        <v>0</v>
      </c>
      <c r="K567" s="178"/>
      <c r="L567" s="179"/>
      <c r="M567" s="180" t="s">
        <v>1</v>
      </c>
      <c r="N567" s="181" t="s">
        <v>38</v>
      </c>
      <c r="O567" s="59"/>
      <c r="P567" s="160">
        <f t="shared" ref="P567:P586" si="145">O567*H567</f>
        <v>0</v>
      </c>
      <c r="Q567" s="160">
        <v>0</v>
      </c>
      <c r="R567" s="160">
        <f t="shared" ref="R567:R586" si="146">Q567*H567</f>
        <v>0</v>
      </c>
      <c r="S567" s="160">
        <v>0</v>
      </c>
      <c r="T567" s="161">
        <f t="shared" ref="T567:T586" si="147">S567*H567</f>
        <v>0</v>
      </c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R567" s="162" t="s">
        <v>337</v>
      </c>
      <c r="AT567" s="162" t="s">
        <v>751</v>
      </c>
      <c r="AU567" s="162" t="s">
        <v>214</v>
      </c>
      <c r="AY567" s="15" t="s">
        <v>208</v>
      </c>
      <c r="BE567" s="163">
        <f t="shared" ref="BE567:BE586" si="148">IF(N567="základná",J567,0)</f>
        <v>0</v>
      </c>
      <c r="BF567" s="163">
        <f t="shared" ref="BF567:BF586" si="149">IF(N567="znížená",J567,0)</f>
        <v>0</v>
      </c>
      <c r="BG567" s="163">
        <f t="shared" ref="BG567:BG586" si="150">IF(N567="zákl. prenesená",J567,0)</f>
        <v>0</v>
      </c>
      <c r="BH567" s="163">
        <f t="shared" ref="BH567:BH586" si="151">IF(N567="zníž. prenesená",J567,0)</f>
        <v>0</v>
      </c>
      <c r="BI567" s="163">
        <f t="shared" ref="BI567:BI586" si="152">IF(N567="nulová",J567,0)</f>
        <v>0</v>
      </c>
      <c r="BJ567" s="15" t="s">
        <v>85</v>
      </c>
      <c r="BK567" s="163">
        <f t="shared" ref="BK567:BK586" si="153">ROUND(I567*H567,2)</f>
        <v>0</v>
      </c>
      <c r="BL567" s="15" t="s">
        <v>274</v>
      </c>
      <c r="BM567" s="162" t="s">
        <v>5623</v>
      </c>
    </row>
    <row r="568" spans="1:65" s="2" customFormat="1" ht="33" customHeight="1">
      <c r="A568" s="30"/>
      <c r="B568" s="154"/>
      <c r="C568" s="201" t="s">
        <v>2414</v>
      </c>
      <c r="D568" s="201" t="s">
        <v>751</v>
      </c>
      <c r="E568" s="202" t="s">
        <v>5624</v>
      </c>
      <c r="F568" s="203" t="s">
        <v>5625</v>
      </c>
      <c r="G568" s="204" t="s">
        <v>404</v>
      </c>
      <c r="H568" s="205">
        <v>1</v>
      </c>
      <c r="I568" s="177"/>
      <c r="J568" s="290">
        <f t="shared" si="144"/>
        <v>0</v>
      </c>
      <c r="K568" s="178"/>
      <c r="L568" s="179"/>
      <c r="M568" s="180" t="s">
        <v>1</v>
      </c>
      <c r="N568" s="181" t="s">
        <v>38</v>
      </c>
      <c r="O568" s="59"/>
      <c r="P568" s="160">
        <f t="shared" si="145"/>
        <v>0</v>
      </c>
      <c r="Q568" s="160">
        <v>0</v>
      </c>
      <c r="R568" s="160">
        <f t="shared" si="146"/>
        <v>0</v>
      </c>
      <c r="S568" s="160">
        <v>0</v>
      </c>
      <c r="T568" s="161">
        <f t="shared" si="147"/>
        <v>0</v>
      </c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R568" s="162" t="s">
        <v>337</v>
      </c>
      <c r="AT568" s="162" t="s">
        <v>751</v>
      </c>
      <c r="AU568" s="162" t="s">
        <v>214</v>
      </c>
      <c r="AY568" s="15" t="s">
        <v>208</v>
      </c>
      <c r="BE568" s="163">
        <f t="shared" si="148"/>
        <v>0</v>
      </c>
      <c r="BF568" s="163">
        <f t="shared" si="149"/>
        <v>0</v>
      </c>
      <c r="BG568" s="163">
        <f t="shared" si="150"/>
        <v>0</v>
      </c>
      <c r="BH568" s="163">
        <f t="shared" si="151"/>
        <v>0</v>
      </c>
      <c r="BI568" s="163">
        <f t="shared" si="152"/>
        <v>0</v>
      </c>
      <c r="BJ568" s="15" t="s">
        <v>85</v>
      </c>
      <c r="BK568" s="163">
        <f t="shared" si="153"/>
        <v>0</v>
      </c>
      <c r="BL568" s="15" t="s">
        <v>274</v>
      </c>
      <c r="BM568" s="162" t="s">
        <v>5626</v>
      </c>
    </row>
    <row r="569" spans="1:65" s="2" customFormat="1" ht="37.9" customHeight="1">
      <c r="A569" s="30"/>
      <c r="B569" s="154"/>
      <c r="C569" s="201" t="s">
        <v>2418</v>
      </c>
      <c r="D569" s="201" t="s">
        <v>751</v>
      </c>
      <c r="E569" s="202" t="s">
        <v>5627</v>
      </c>
      <c r="F569" s="203" t="s">
        <v>5563</v>
      </c>
      <c r="G569" s="204" t="s">
        <v>404</v>
      </c>
      <c r="H569" s="205">
        <v>4</v>
      </c>
      <c r="I569" s="177"/>
      <c r="J569" s="290">
        <f t="shared" si="144"/>
        <v>0</v>
      </c>
      <c r="K569" s="178"/>
      <c r="L569" s="179"/>
      <c r="M569" s="180" t="s">
        <v>1</v>
      </c>
      <c r="N569" s="181" t="s">
        <v>38</v>
      </c>
      <c r="O569" s="59"/>
      <c r="P569" s="160">
        <f t="shared" si="145"/>
        <v>0</v>
      </c>
      <c r="Q569" s="160">
        <v>0</v>
      </c>
      <c r="R569" s="160">
        <f t="shared" si="146"/>
        <v>0</v>
      </c>
      <c r="S569" s="160">
        <v>0</v>
      </c>
      <c r="T569" s="161">
        <f t="shared" si="147"/>
        <v>0</v>
      </c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R569" s="162" t="s">
        <v>337</v>
      </c>
      <c r="AT569" s="162" t="s">
        <v>751</v>
      </c>
      <c r="AU569" s="162" t="s">
        <v>214</v>
      </c>
      <c r="AY569" s="15" t="s">
        <v>208</v>
      </c>
      <c r="BE569" s="163">
        <f t="shared" si="148"/>
        <v>0</v>
      </c>
      <c r="BF569" s="163">
        <f t="shared" si="149"/>
        <v>0</v>
      </c>
      <c r="BG569" s="163">
        <f t="shared" si="150"/>
        <v>0</v>
      </c>
      <c r="BH569" s="163">
        <f t="shared" si="151"/>
        <v>0</v>
      </c>
      <c r="BI569" s="163">
        <f t="shared" si="152"/>
        <v>0</v>
      </c>
      <c r="BJ569" s="15" t="s">
        <v>85</v>
      </c>
      <c r="BK569" s="163">
        <f t="shared" si="153"/>
        <v>0</v>
      </c>
      <c r="BL569" s="15" t="s">
        <v>274</v>
      </c>
      <c r="BM569" s="162" t="s">
        <v>5628</v>
      </c>
    </row>
    <row r="570" spans="1:65" s="2" customFormat="1" ht="37.9" customHeight="1">
      <c r="A570" s="30"/>
      <c r="B570" s="154"/>
      <c r="C570" s="201" t="s">
        <v>2422</v>
      </c>
      <c r="D570" s="201" t="s">
        <v>751</v>
      </c>
      <c r="E570" s="202" t="s">
        <v>5629</v>
      </c>
      <c r="F570" s="203" t="s">
        <v>5569</v>
      </c>
      <c r="G570" s="204" t="s">
        <v>404</v>
      </c>
      <c r="H570" s="205">
        <v>14</v>
      </c>
      <c r="I570" s="177"/>
      <c r="J570" s="290">
        <f t="shared" si="144"/>
        <v>0</v>
      </c>
      <c r="K570" s="178"/>
      <c r="L570" s="179"/>
      <c r="M570" s="180" t="s">
        <v>1</v>
      </c>
      <c r="N570" s="181" t="s">
        <v>38</v>
      </c>
      <c r="O570" s="59"/>
      <c r="P570" s="160">
        <f t="shared" si="145"/>
        <v>0</v>
      </c>
      <c r="Q570" s="160">
        <v>0</v>
      </c>
      <c r="R570" s="160">
        <f t="shared" si="146"/>
        <v>0</v>
      </c>
      <c r="S570" s="160">
        <v>0</v>
      </c>
      <c r="T570" s="161">
        <f t="shared" si="147"/>
        <v>0</v>
      </c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R570" s="162" t="s">
        <v>337</v>
      </c>
      <c r="AT570" s="162" t="s">
        <v>751</v>
      </c>
      <c r="AU570" s="162" t="s">
        <v>214</v>
      </c>
      <c r="AY570" s="15" t="s">
        <v>208</v>
      </c>
      <c r="BE570" s="163">
        <f t="shared" si="148"/>
        <v>0</v>
      </c>
      <c r="BF570" s="163">
        <f t="shared" si="149"/>
        <v>0</v>
      </c>
      <c r="BG570" s="163">
        <f t="shared" si="150"/>
        <v>0</v>
      </c>
      <c r="BH570" s="163">
        <f t="shared" si="151"/>
        <v>0</v>
      </c>
      <c r="BI570" s="163">
        <f t="shared" si="152"/>
        <v>0</v>
      </c>
      <c r="BJ570" s="15" t="s">
        <v>85</v>
      </c>
      <c r="BK570" s="163">
        <f t="shared" si="153"/>
        <v>0</v>
      </c>
      <c r="BL570" s="15" t="s">
        <v>274</v>
      </c>
      <c r="BM570" s="162" t="s">
        <v>5630</v>
      </c>
    </row>
    <row r="571" spans="1:65" s="2" customFormat="1" ht="16.5" customHeight="1">
      <c r="A571" s="30"/>
      <c r="B571" s="154"/>
      <c r="C571" s="201" t="s">
        <v>2426</v>
      </c>
      <c r="D571" s="201" t="s">
        <v>751</v>
      </c>
      <c r="E571" s="202" t="s">
        <v>5574</v>
      </c>
      <c r="F571" s="203" t="s">
        <v>4653</v>
      </c>
      <c r="G571" s="204" t="s">
        <v>252</v>
      </c>
      <c r="H571" s="205">
        <v>84</v>
      </c>
      <c r="I571" s="177"/>
      <c r="J571" s="290">
        <f t="shared" si="144"/>
        <v>0</v>
      </c>
      <c r="K571" s="178"/>
      <c r="L571" s="179"/>
      <c r="M571" s="180" t="s">
        <v>1</v>
      </c>
      <c r="N571" s="181" t="s">
        <v>38</v>
      </c>
      <c r="O571" s="59"/>
      <c r="P571" s="160">
        <f t="shared" si="145"/>
        <v>0</v>
      </c>
      <c r="Q571" s="160">
        <v>0</v>
      </c>
      <c r="R571" s="160">
        <f t="shared" si="146"/>
        <v>0</v>
      </c>
      <c r="S571" s="160">
        <v>0</v>
      </c>
      <c r="T571" s="161">
        <f t="shared" si="147"/>
        <v>0</v>
      </c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R571" s="162" t="s">
        <v>337</v>
      </c>
      <c r="AT571" s="162" t="s">
        <v>751</v>
      </c>
      <c r="AU571" s="162" t="s">
        <v>214</v>
      </c>
      <c r="AY571" s="15" t="s">
        <v>208</v>
      </c>
      <c r="BE571" s="163">
        <f t="shared" si="148"/>
        <v>0</v>
      </c>
      <c r="BF571" s="163">
        <f t="shared" si="149"/>
        <v>0</v>
      </c>
      <c r="BG571" s="163">
        <f t="shared" si="150"/>
        <v>0</v>
      </c>
      <c r="BH571" s="163">
        <f t="shared" si="151"/>
        <v>0</v>
      </c>
      <c r="BI571" s="163">
        <f t="shared" si="152"/>
        <v>0</v>
      </c>
      <c r="BJ571" s="15" t="s">
        <v>85</v>
      </c>
      <c r="BK571" s="163">
        <f t="shared" si="153"/>
        <v>0</v>
      </c>
      <c r="BL571" s="15" t="s">
        <v>274</v>
      </c>
      <c r="BM571" s="162" t="s">
        <v>5631</v>
      </c>
    </row>
    <row r="572" spans="1:65" s="2" customFormat="1" ht="16.5" customHeight="1">
      <c r="A572" s="30"/>
      <c r="B572" s="154"/>
      <c r="C572" s="201" t="s">
        <v>2430</v>
      </c>
      <c r="D572" s="201" t="s">
        <v>751</v>
      </c>
      <c r="E572" s="202" t="s">
        <v>5576</v>
      </c>
      <c r="F572" s="203" t="s">
        <v>4844</v>
      </c>
      <c r="G572" s="204" t="s">
        <v>252</v>
      </c>
      <c r="H572" s="205">
        <v>129</v>
      </c>
      <c r="I572" s="177"/>
      <c r="J572" s="290">
        <f t="shared" si="144"/>
        <v>0</v>
      </c>
      <c r="K572" s="178"/>
      <c r="L572" s="179"/>
      <c r="M572" s="180" t="s">
        <v>1</v>
      </c>
      <c r="N572" s="181" t="s">
        <v>38</v>
      </c>
      <c r="O572" s="59"/>
      <c r="P572" s="160">
        <f t="shared" si="145"/>
        <v>0</v>
      </c>
      <c r="Q572" s="160">
        <v>0</v>
      </c>
      <c r="R572" s="160">
        <f t="shared" si="146"/>
        <v>0</v>
      </c>
      <c r="S572" s="160">
        <v>0</v>
      </c>
      <c r="T572" s="161">
        <f t="shared" si="147"/>
        <v>0</v>
      </c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R572" s="162" t="s">
        <v>337</v>
      </c>
      <c r="AT572" s="162" t="s">
        <v>751</v>
      </c>
      <c r="AU572" s="162" t="s">
        <v>214</v>
      </c>
      <c r="AY572" s="15" t="s">
        <v>208</v>
      </c>
      <c r="BE572" s="163">
        <f t="shared" si="148"/>
        <v>0</v>
      </c>
      <c r="BF572" s="163">
        <f t="shared" si="149"/>
        <v>0</v>
      </c>
      <c r="BG572" s="163">
        <f t="shared" si="150"/>
        <v>0</v>
      </c>
      <c r="BH572" s="163">
        <f t="shared" si="151"/>
        <v>0</v>
      </c>
      <c r="BI572" s="163">
        <f t="shared" si="152"/>
        <v>0</v>
      </c>
      <c r="BJ572" s="15" t="s">
        <v>85</v>
      </c>
      <c r="BK572" s="163">
        <f t="shared" si="153"/>
        <v>0</v>
      </c>
      <c r="BL572" s="15" t="s">
        <v>274</v>
      </c>
      <c r="BM572" s="162" t="s">
        <v>5632</v>
      </c>
    </row>
    <row r="573" spans="1:65" s="2" customFormat="1" ht="16.5" customHeight="1">
      <c r="A573" s="30"/>
      <c r="B573" s="154"/>
      <c r="C573" s="201" t="s">
        <v>2434</v>
      </c>
      <c r="D573" s="201" t="s">
        <v>751</v>
      </c>
      <c r="E573" s="202" t="s">
        <v>5578</v>
      </c>
      <c r="F573" s="203" t="s">
        <v>4657</v>
      </c>
      <c r="G573" s="204" t="s">
        <v>252</v>
      </c>
      <c r="H573" s="205">
        <v>17</v>
      </c>
      <c r="I573" s="177"/>
      <c r="J573" s="290">
        <f t="shared" si="144"/>
        <v>0</v>
      </c>
      <c r="K573" s="178"/>
      <c r="L573" s="179"/>
      <c r="M573" s="180" t="s">
        <v>1</v>
      </c>
      <c r="N573" s="181" t="s">
        <v>38</v>
      </c>
      <c r="O573" s="59"/>
      <c r="P573" s="160">
        <f t="shared" si="145"/>
        <v>0</v>
      </c>
      <c r="Q573" s="160">
        <v>0</v>
      </c>
      <c r="R573" s="160">
        <f t="shared" si="146"/>
        <v>0</v>
      </c>
      <c r="S573" s="160">
        <v>0</v>
      </c>
      <c r="T573" s="161">
        <f t="shared" si="147"/>
        <v>0</v>
      </c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R573" s="162" t="s">
        <v>337</v>
      </c>
      <c r="AT573" s="162" t="s">
        <v>751</v>
      </c>
      <c r="AU573" s="162" t="s">
        <v>214</v>
      </c>
      <c r="AY573" s="15" t="s">
        <v>208</v>
      </c>
      <c r="BE573" s="163">
        <f t="shared" si="148"/>
        <v>0</v>
      </c>
      <c r="BF573" s="163">
        <f t="shared" si="149"/>
        <v>0</v>
      </c>
      <c r="BG573" s="163">
        <f t="shared" si="150"/>
        <v>0</v>
      </c>
      <c r="BH573" s="163">
        <f t="shared" si="151"/>
        <v>0</v>
      </c>
      <c r="BI573" s="163">
        <f t="shared" si="152"/>
        <v>0</v>
      </c>
      <c r="BJ573" s="15" t="s">
        <v>85</v>
      </c>
      <c r="BK573" s="163">
        <f t="shared" si="153"/>
        <v>0</v>
      </c>
      <c r="BL573" s="15" t="s">
        <v>274</v>
      </c>
      <c r="BM573" s="162" t="s">
        <v>5633</v>
      </c>
    </row>
    <row r="574" spans="1:65" s="2" customFormat="1" ht="16.5" customHeight="1">
      <c r="A574" s="30"/>
      <c r="B574" s="154"/>
      <c r="C574" s="201" t="s">
        <v>2438</v>
      </c>
      <c r="D574" s="201" t="s">
        <v>751</v>
      </c>
      <c r="E574" s="202" t="s">
        <v>5580</v>
      </c>
      <c r="F574" s="203" t="s">
        <v>4847</v>
      </c>
      <c r="G574" s="204" t="s">
        <v>252</v>
      </c>
      <c r="H574" s="205">
        <v>114</v>
      </c>
      <c r="I574" s="177"/>
      <c r="J574" s="290">
        <f t="shared" si="144"/>
        <v>0</v>
      </c>
      <c r="K574" s="178"/>
      <c r="L574" s="179"/>
      <c r="M574" s="180" t="s">
        <v>1</v>
      </c>
      <c r="N574" s="181" t="s">
        <v>38</v>
      </c>
      <c r="O574" s="59"/>
      <c r="P574" s="160">
        <f t="shared" si="145"/>
        <v>0</v>
      </c>
      <c r="Q574" s="160">
        <v>0</v>
      </c>
      <c r="R574" s="160">
        <f t="shared" si="146"/>
        <v>0</v>
      </c>
      <c r="S574" s="160">
        <v>0</v>
      </c>
      <c r="T574" s="161">
        <f t="shared" si="147"/>
        <v>0</v>
      </c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R574" s="162" t="s">
        <v>337</v>
      </c>
      <c r="AT574" s="162" t="s">
        <v>751</v>
      </c>
      <c r="AU574" s="162" t="s">
        <v>214</v>
      </c>
      <c r="AY574" s="15" t="s">
        <v>208</v>
      </c>
      <c r="BE574" s="163">
        <f t="shared" si="148"/>
        <v>0</v>
      </c>
      <c r="BF574" s="163">
        <f t="shared" si="149"/>
        <v>0</v>
      </c>
      <c r="BG574" s="163">
        <f t="shared" si="150"/>
        <v>0</v>
      </c>
      <c r="BH574" s="163">
        <f t="shared" si="151"/>
        <v>0</v>
      </c>
      <c r="BI574" s="163">
        <f t="shared" si="152"/>
        <v>0</v>
      </c>
      <c r="BJ574" s="15" t="s">
        <v>85</v>
      </c>
      <c r="BK574" s="163">
        <f t="shared" si="153"/>
        <v>0</v>
      </c>
      <c r="BL574" s="15" t="s">
        <v>274</v>
      </c>
      <c r="BM574" s="162" t="s">
        <v>5634</v>
      </c>
    </row>
    <row r="575" spans="1:65" s="2" customFormat="1" ht="16.5" customHeight="1">
      <c r="A575" s="30"/>
      <c r="B575" s="154"/>
      <c r="C575" s="201" t="s">
        <v>2442</v>
      </c>
      <c r="D575" s="201" t="s">
        <v>751</v>
      </c>
      <c r="E575" s="202" t="s">
        <v>5582</v>
      </c>
      <c r="F575" s="203" t="s">
        <v>5583</v>
      </c>
      <c r="G575" s="204" t="s">
        <v>252</v>
      </c>
      <c r="H575" s="205">
        <v>13</v>
      </c>
      <c r="I575" s="177"/>
      <c r="J575" s="290">
        <f t="shared" si="144"/>
        <v>0</v>
      </c>
      <c r="K575" s="178"/>
      <c r="L575" s="179"/>
      <c r="M575" s="180" t="s">
        <v>1</v>
      </c>
      <c r="N575" s="181" t="s">
        <v>38</v>
      </c>
      <c r="O575" s="59"/>
      <c r="P575" s="160">
        <f t="shared" si="145"/>
        <v>0</v>
      </c>
      <c r="Q575" s="160">
        <v>0</v>
      </c>
      <c r="R575" s="160">
        <f t="shared" si="146"/>
        <v>0</v>
      </c>
      <c r="S575" s="160">
        <v>0</v>
      </c>
      <c r="T575" s="161">
        <f t="shared" si="147"/>
        <v>0</v>
      </c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R575" s="162" t="s">
        <v>337</v>
      </c>
      <c r="AT575" s="162" t="s">
        <v>751</v>
      </c>
      <c r="AU575" s="162" t="s">
        <v>214</v>
      </c>
      <c r="AY575" s="15" t="s">
        <v>208</v>
      </c>
      <c r="BE575" s="163">
        <f t="shared" si="148"/>
        <v>0</v>
      </c>
      <c r="BF575" s="163">
        <f t="shared" si="149"/>
        <v>0</v>
      </c>
      <c r="BG575" s="163">
        <f t="shared" si="150"/>
        <v>0</v>
      </c>
      <c r="BH575" s="163">
        <f t="shared" si="151"/>
        <v>0</v>
      </c>
      <c r="BI575" s="163">
        <f t="shared" si="152"/>
        <v>0</v>
      </c>
      <c r="BJ575" s="15" t="s">
        <v>85</v>
      </c>
      <c r="BK575" s="163">
        <f t="shared" si="153"/>
        <v>0</v>
      </c>
      <c r="BL575" s="15" t="s">
        <v>274</v>
      </c>
      <c r="BM575" s="162" t="s">
        <v>5635</v>
      </c>
    </row>
    <row r="576" spans="1:65" s="2" customFormat="1" ht="16.5" customHeight="1">
      <c r="A576" s="30"/>
      <c r="B576" s="154"/>
      <c r="C576" s="201" t="s">
        <v>2446</v>
      </c>
      <c r="D576" s="201" t="s">
        <v>751</v>
      </c>
      <c r="E576" s="202" t="s">
        <v>5585</v>
      </c>
      <c r="F576" s="203" t="s">
        <v>5586</v>
      </c>
      <c r="G576" s="204" t="s">
        <v>252</v>
      </c>
      <c r="H576" s="205">
        <v>4</v>
      </c>
      <c r="I576" s="177"/>
      <c r="J576" s="290">
        <f t="shared" si="144"/>
        <v>0</v>
      </c>
      <c r="K576" s="178"/>
      <c r="L576" s="179"/>
      <c r="M576" s="180" t="s">
        <v>1</v>
      </c>
      <c r="N576" s="181" t="s">
        <v>38</v>
      </c>
      <c r="O576" s="59"/>
      <c r="P576" s="160">
        <f t="shared" si="145"/>
        <v>0</v>
      </c>
      <c r="Q576" s="160">
        <v>0</v>
      </c>
      <c r="R576" s="160">
        <f t="shared" si="146"/>
        <v>0</v>
      </c>
      <c r="S576" s="160">
        <v>0</v>
      </c>
      <c r="T576" s="161">
        <f t="shared" si="147"/>
        <v>0</v>
      </c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R576" s="162" t="s">
        <v>337</v>
      </c>
      <c r="AT576" s="162" t="s">
        <v>751</v>
      </c>
      <c r="AU576" s="162" t="s">
        <v>214</v>
      </c>
      <c r="AY576" s="15" t="s">
        <v>208</v>
      </c>
      <c r="BE576" s="163">
        <f t="shared" si="148"/>
        <v>0</v>
      </c>
      <c r="BF576" s="163">
        <f t="shared" si="149"/>
        <v>0</v>
      </c>
      <c r="BG576" s="163">
        <f t="shared" si="150"/>
        <v>0</v>
      </c>
      <c r="BH576" s="163">
        <f t="shared" si="151"/>
        <v>0</v>
      </c>
      <c r="BI576" s="163">
        <f t="shared" si="152"/>
        <v>0</v>
      </c>
      <c r="BJ576" s="15" t="s">
        <v>85</v>
      </c>
      <c r="BK576" s="163">
        <f t="shared" si="153"/>
        <v>0</v>
      </c>
      <c r="BL576" s="15" t="s">
        <v>274</v>
      </c>
      <c r="BM576" s="162" t="s">
        <v>5636</v>
      </c>
    </row>
    <row r="577" spans="1:65" s="2" customFormat="1" ht="24.2" customHeight="1">
      <c r="A577" s="30"/>
      <c r="B577" s="154"/>
      <c r="C577" s="201" t="s">
        <v>2450</v>
      </c>
      <c r="D577" s="201" t="s">
        <v>751</v>
      </c>
      <c r="E577" s="202" t="s">
        <v>5588</v>
      </c>
      <c r="F577" s="203" t="s">
        <v>5589</v>
      </c>
      <c r="G577" s="204" t="s">
        <v>252</v>
      </c>
      <c r="H577" s="205">
        <v>68</v>
      </c>
      <c r="I577" s="177"/>
      <c r="J577" s="290">
        <f t="shared" si="144"/>
        <v>0</v>
      </c>
      <c r="K577" s="178"/>
      <c r="L577" s="179"/>
      <c r="M577" s="180" t="s">
        <v>1</v>
      </c>
      <c r="N577" s="181" t="s">
        <v>38</v>
      </c>
      <c r="O577" s="59"/>
      <c r="P577" s="160">
        <f t="shared" si="145"/>
        <v>0</v>
      </c>
      <c r="Q577" s="160">
        <v>0</v>
      </c>
      <c r="R577" s="160">
        <f t="shared" si="146"/>
        <v>0</v>
      </c>
      <c r="S577" s="160">
        <v>0</v>
      </c>
      <c r="T577" s="161">
        <f t="shared" si="147"/>
        <v>0</v>
      </c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R577" s="162" t="s">
        <v>337</v>
      </c>
      <c r="AT577" s="162" t="s">
        <v>751</v>
      </c>
      <c r="AU577" s="162" t="s">
        <v>214</v>
      </c>
      <c r="AY577" s="15" t="s">
        <v>208</v>
      </c>
      <c r="BE577" s="163">
        <f t="shared" si="148"/>
        <v>0</v>
      </c>
      <c r="BF577" s="163">
        <f t="shared" si="149"/>
        <v>0</v>
      </c>
      <c r="BG577" s="163">
        <f t="shared" si="150"/>
        <v>0</v>
      </c>
      <c r="BH577" s="163">
        <f t="shared" si="151"/>
        <v>0</v>
      </c>
      <c r="BI577" s="163">
        <f t="shared" si="152"/>
        <v>0</v>
      </c>
      <c r="BJ577" s="15" t="s">
        <v>85</v>
      </c>
      <c r="BK577" s="163">
        <f t="shared" si="153"/>
        <v>0</v>
      </c>
      <c r="BL577" s="15" t="s">
        <v>274</v>
      </c>
      <c r="BM577" s="162" t="s">
        <v>5637</v>
      </c>
    </row>
    <row r="578" spans="1:65" s="2" customFormat="1" ht="24.2" customHeight="1">
      <c r="A578" s="30"/>
      <c r="B578" s="154"/>
      <c r="C578" s="201" t="s">
        <v>2454</v>
      </c>
      <c r="D578" s="201" t="s">
        <v>751</v>
      </c>
      <c r="E578" s="202" t="s">
        <v>5591</v>
      </c>
      <c r="F578" s="203" t="s">
        <v>5592</v>
      </c>
      <c r="G578" s="204" t="s">
        <v>252</v>
      </c>
      <c r="H578" s="205">
        <v>2</v>
      </c>
      <c r="I578" s="177"/>
      <c r="J578" s="290">
        <f t="shared" si="144"/>
        <v>0</v>
      </c>
      <c r="K578" s="178"/>
      <c r="L578" s="179"/>
      <c r="M578" s="180" t="s">
        <v>1</v>
      </c>
      <c r="N578" s="181" t="s">
        <v>38</v>
      </c>
      <c r="O578" s="59"/>
      <c r="P578" s="160">
        <f t="shared" si="145"/>
        <v>0</v>
      </c>
      <c r="Q578" s="160">
        <v>0</v>
      </c>
      <c r="R578" s="160">
        <f t="shared" si="146"/>
        <v>0</v>
      </c>
      <c r="S578" s="160">
        <v>0</v>
      </c>
      <c r="T578" s="161">
        <f t="shared" si="147"/>
        <v>0</v>
      </c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R578" s="162" t="s">
        <v>337</v>
      </c>
      <c r="AT578" s="162" t="s">
        <v>751</v>
      </c>
      <c r="AU578" s="162" t="s">
        <v>214</v>
      </c>
      <c r="AY578" s="15" t="s">
        <v>208</v>
      </c>
      <c r="BE578" s="163">
        <f t="shared" si="148"/>
        <v>0</v>
      </c>
      <c r="BF578" s="163">
        <f t="shared" si="149"/>
        <v>0</v>
      </c>
      <c r="BG578" s="163">
        <f t="shared" si="150"/>
        <v>0</v>
      </c>
      <c r="BH578" s="163">
        <f t="shared" si="151"/>
        <v>0</v>
      </c>
      <c r="BI578" s="163">
        <f t="shared" si="152"/>
        <v>0</v>
      </c>
      <c r="BJ578" s="15" t="s">
        <v>85</v>
      </c>
      <c r="BK578" s="163">
        <f t="shared" si="153"/>
        <v>0</v>
      </c>
      <c r="BL578" s="15" t="s">
        <v>274</v>
      </c>
      <c r="BM578" s="162" t="s">
        <v>5638</v>
      </c>
    </row>
    <row r="579" spans="1:65" s="2" customFormat="1" ht="16.5" customHeight="1">
      <c r="A579" s="30"/>
      <c r="B579" s="154"/>
      <c r="C579" s="201" t="s">
        <v>2458</v>
      </c>
      <c r="D579" s="201" t="s">
        <v>751</v>
      </c>
      <c r="E579" s="202" t="s">
        <v>5594</v>
      </c>
      <c r="F579" s="203" t="s">
        <v>5595</v>
      </c>
      <c r="G579" s="204" t="s">
        <v>404</v>
      </c>
      <c r="H579" s="205">
        <v>18</v>
      </c>
      <c r="I579" s="177"/>
      <c r="J579" s="290">
        <f t="shared" si="144"/>
        <v>0</v>
      </c>
      <c r="K579" s="178"/>
      <c r="L579" s="179"/>
      <c r="M579" s="180" t="s">
        <v>1</v>
      </c>
      <c r="N579" s="181" t="s">
        <v>38</v>
      </c>
      <c r="O579" s="59"/>
      <c r="P579" s="160">
        <f t="shared" si="145"/>
        <v>0</v>
      </c>
      <c r="Q579" s="160">
        <v>0</v>
      </c>
      <c r="R579" s="160">
        <f t="shared" si="146"/>
        <v>0</v>
      </c>
      <c r="S579" s="160">
        <v>0</v>
      </c>
      <c r="T579" s="161">
        <f t="shared" si="147"/>
        <v>0</v>
      </c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R579" s="162" t="s">
        <v>337</v>
      </c>
      <c r="AT579" s="162" t="s">
        <v>751</v>
      </c>
      <c r="AU579" s="162" t="s">
        <v>214</v>
      </c>
      <c r="AY579" s="15" t="s">
        <v>208</v>
      </c>
      <c r="BE579" s="163">
        <f t="shared" si="148"/>
        <v>0</v>
      </c>
      <c r="BF579" s="163">
        <f t="shared" si="149"/>
        <v>0</v>
      </c>
      <c r="BG579" s="163">
        <f t="shared" si="150"/>
        <v>0</v>
      </c>
      <c r="BH579" s="163">
        <f t="shared" si="151"/>
        <v>0</v>
      </c>
      <c r="BI579" s="163">
        <f t="shared" si="152"/>
        <v>0</v>
      </c>
      <c r="BJ579" s="15" t="s">
        <v>85</v>
      </c>
      <c r="BK579" s="163">
        <f t="shared" si="153"/>
        <v>0</v>
      </c>
      <c r="BL579" s="15" t="s">
        <v>274</v>
      </c>
      <c r="BM579" s="162" t="s">
        <v>5639</v>
      </c>
    </row>
    <row r="580" spans="1:65" s="2" customFormat="1" ht="16.5" customHeight="1">
      <c r="A580" s="30"/>
      <c r="B580" s="154"/>
      <c r="C580" s="201" t="s">
        <v>2462</v>
      </c>
      <c r="D580" s="201" t="s">
        <v>751</v>
      </c>
      <c r="E580" s="202" t="s">
        <v>5600</v>
      </c>
      <c r="F580" s="203" t="s">
        <v>5601</v>
      </c>
      <c r="G580" s="204" t="s">
        <v>404</v>
      </c>
      <c r="H580" s="205">
        <v>16</v>
      </c>
      <c r="I580" s="177"/>
      <c r="J580" s="290">
        <f t="shared" si="144"/>
        <v>0</v>
      </c>
      <c r="K580" s="178"/>
      <c r="L580" s="179"/>
      <c r="M580" s="180" t="s">
        <v>1</v>
      </c>
      <c r="N580" s="181" t="s">
        <v>38</v>
      </c>
      <c r="O580" s="59"/>
      <c r="P580" s="160">
        <f t="shared" si="145"/>
        <v>0</v>
      </c>
      <c r="Q580" s="160">
        <v>0</v>
      </c>
      <c r="R580" s="160">
        <f t="shared" si="146"/>
        <v>0</v>
      </c>
      <c r="S580" s="160">
        <v>0</v>
      </c>
      <c r="T580" s="161">
        <f t="shared" si="147"/>
        <v>0</v>
      </c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R580" s="162" t="s">
        <v>337</v>
      </c>
      <c r="AT580" s="162" t="s">
        <v>751</v>
      </c>
      <c r="AU580" s="162" t="s">
        <v>214</v>
      </c>
      <c r="AY580" s="15" t="s">
        <v>208</v>
      </c>
      <c r="BE580" s="163">
        <f t="shared" si="148"/>
        <v>0</v>
      </c>
      <c r="BF580" s="163">
        <f t="shared" si="149"/>
        <v>0</v>
      </c>
      <c r="BG580" s="163">
        <f t="shared" si="150"/>
        <v>0</v>
      </c>
      <c r="BH580" s="163">
        <f t="shared" si="151"/>
        <v>0</v>
      </c>
      <c r="BI580" s="163">
        <f t="shared" si="152"/>
        <v>0</v>
      </c>
      <c r="BJ580" s="15" t="s">
        <v>85</v>
      </c>
      <c r="BK580" s="163">
        <f t="shared" si="153"/>
        <v>0</v>
      </c>
      <c r="BL580" s="15" t="s">
        <v>274</v>
      </c>
      <c r="BM580" s="162" t="s">
        <v>5640</v>
      </c>
    </row>
    <row r="581" spans="1:65" s="2" customFormat="1" ht="16.5" customHeight="1">
      <c r="A581" s="30"/>
      <c r="B581" s="154"/>
      <c r="C581" s="201" t="s">
        <v>2466</v>
      </c>
      <c r="D581" s="201" t="s">
        <v>751</v>
      </c>
      <c r="E581" s="202" t="s">
        <v>5603</v>
      </c>
      <c r="F581" s="203" t="s">
        <v>5604</v>
      </c>
      <c r="G581" s="204" t="s">
        <v>4654</v>
      </c>
      <c r="H581" s="205">
        <v>299</v>
      </c>
      <c r="I581" s="177"/>
      <c r="J581" s="290">
        <f t="shared" si="144"/>
        <v>0</v>
      </c>
      <c r="K581" s="178"/>
      <c r="L581" s="179"/>
      <c r="M581" s="180" t="s">
        <v>1</v>
      </c>
      <c r="N581" s="181" t="s">
        <v>38</v>
      </c>
      <c r="O581" s="59"/>
      <c r="P581" s="160">
        <f t="shared" si="145"/>
        <v>0</v>
      </c>
      <c r="Q581" s="160">
        <v>0</v>
      </c>
      <c r="R581" s="160">
        <f t="shared" si="146"/>
        <v>0</v>
      </c>
      <c r="S581" s="160">
        <v>0</v>
      </c>
      <c r="T581" s="161">
        <f t="shared" si="147"/>
        <v>0</v>
      </c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R581" s="162" t="s">
        <v>337</v>
      </c>
      <c r="AT581" s="162" t="s">
        <v>751</v>
      </c>
      <c r="AU581" s="162" t="s">
        <v>214</v>
      </c>
      <c r="AY581" s="15" t="s">
        <v>208</v>
      </c>
      <c r="BE581" s="163">
        <f t="shared" si="148"/>
        <v>0</v>
      </c>
      <c r="BF581" s="163">
        <f t="shared" si="149"/>
        <v>0</v>
      </c>
      <c r="BG581" s="163">
        <f t="shared" si="150"/>
        <v>0</v>
      </c>
      <c r="BH581" s="163">
        <f t="shared" si="151"/>
        <v>0</v>
      </c>
      <c r="BI581" s="163">
        <f t="shared" si="152"/>
        <v>0</v>
      </c>
      <c r="BJ581" s="15" t="s">
        <v>85</v>
      </c>
      <c r="BK581" s="163">
        <f t="shared" si="153"/>
        <v>0</v>
      </c>
      <c r="BL581" s="15" t="s">
        <v>274</v>
      </c>
      <c r="BM581" s="162" t="s">
        <v>5641</v>
      </c>
    </row>
    <row r="582" spans="1:65" s="2" customFormat="1" ht="16.5" customHeight="1">
      <c r="A582" s="30"/>
      <c r="B582" s="154"/>
      <c r="C582" s="201" t="s">
        <v>2470</v>
      </c>
      <c r="D582" s="201" t="s">
        <v>751</v>
      </c>
      <c r="E582" s="202" t="s">
        <v>5606</v>
      </c>
      <c r="F582" s="203" t="s">
        <v>5607</v>
      </c>
      <c r="G582" s="204" t="s">
        <v>739</v>
      </c>
      <c r="H582" s="205">
        <v>15.7</v>
      </c>
      <c r="I582" s="177"/>
      <c r="J582" s="290">
        <f t="shared" si="144"/>
        <v>0</v>
      </c>
      <c r="K582" s="178"/>
      <c r="L582" s="179"/>
      <c r="M582" s="180" t="s">
        <v>1</v>
      </c>
      <c r="N582" s="181" t="s">
        <v>38</v>
      </c>
      <c r="O582" s="59"/>
      <c r="P582" s="160">
        <f t="shared" si="145"/>
        <v>0</v>
      </c>
      <c r="Q582" s="160">
        <v>0</v>
      </c>
      <c r="R582" s="160">
        <f t="shared" si="146"/>
        <v>0</v>
      </c>
      <c r="S582" s="160">
        <v>0</v>
      </c>
      <c r="T582" s="161">
        <f t="shared" si="147"/>
        <v>0</v>
      </c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R582" s="162" t="s">
        <v>337</v>
      </c>
      <c r="AT582" s="162" t="s">
        <v>751</v>
      </c>
      <c r="AU582" s="162" t="s">
        <v>214</v>
      </c>
      <c r="AY582" s="15" t="s">
        <v>208</v>
      </c>
      <c r="BE582" s="163">
        <f t="shared" si="148"/>
        <v>0</v>
      </c>
      <c r="BF582" s="163">
        <f t="shared" si="149"/>
        <v>0</v>
      </c>
      <c r="BG582" s="163">
        <f t="shared" si="150"/>
        <v>0</v>
      </c>
      <c r="BH582" s="163">
        <f t="shared" si="151"/>
        <v>0</v>
      </c>
      <c r="BI582" s="163">
        <f t="shared" si="152"/>
        <v>0</v>
      </c>
      <c r="BJ582" s="15" t="s">
        <v>85</v>
      </c>
      <c r="BK582" s="163">
        <f t="shared" si="153"/>
        <v>0</v>
      </c>
      <c r="BL582" s="15" t="s">
        <v>274</v>
      </c>
      <c r="BM582" s="162" t="s">
        <v>5642</v>
      </c>
    </row>
    <row r="583" spans="1:65" s="2" customFormat="1" ht="16.5" customHeight="1">
      <c r="A583" s="30"/>
      <c r="B583" s="154"/>
      <c r="C583" s="195" t="s">
        <v>2474</v>
      </c>
      <c r="D583" s="195" t="s">
        <v>210</v>
      </c>
      <c r="E583" s="196" t="s">
        <v>5609</v>
      </c>
      <c r="F583" s="200" t="s">
        <v>5610</v>
      </c>
      <c r="G583" s="198" t="s">
        <v>4725</v>
      </c>
      <c r="H583" s="199">
        <v>1</v>
      </c>
      <c r="I583" s="155"/>
      <c r="J583" s="287">
        <f t="shared" si="144"/>
        <v>0</v>
      </c>
      <c r="K583" s="157"/>
      <c r="L583" s="31"/>
      <c r="M583" s="158" t="s">
        <v>1</v>
      </c>
      <c r="N583" s="159" t="s">
        <v>38</v>
      </c>
      <c r="O583" s="59"/>
      <c r="P583" s="160">
        <f t="shared" si="145"/>
        <v>0</v>
      </c>
      <c r="Q583" s="160">
        <v>0</v>
      </c>
      <c r="R583" s="160">
        <f t="shared" si="146"/>
        <v>0</v>
      </c>
      <c r="S583" s="160">
        <v>0</v>
      </c>
      <c r="T583" s="161">
        <f t="shared" si="147"/>
        <v>0</v>
      </c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R583" s="162" t="s">
        <v>274</v>
      </c>
      <c r="AT583" s="162" t="s">
        <v>210</v>
      </c>
      <c r="AU583" s="162" t="s">
        <v>214</v>
      </c>
      <c r="AY583" s="15" t="s">
        <v>208</v>
      </c>
      <c r="BE583" s="163">
        <f t="shared" si="148"/>
        <v>0</v>
      </c>
      <c r="BF583" s="163">
        <f t="shared" si="149"/>
        <v>0</v>
      </c>
      <c r="BG583" s="163">
        <f t="shared" si="150"/>
        <v>0</v>
      </c>
      <c r="BH583" s="163">
        <f t="shared" si="151"/>
        <v>0</v>
      </c>
      <c r="BI583" s="163">
        <f t="shared" si="152"/>
        <v>0</v>
      </c>
      <c r="BJ583" s="15" t="s">
        <v>85</v>
      </c>
      <c r="BK583" s="163">
        <f t="shared" si="153"/>
        <v>0</v>
      </c>
      <c r="BL583" s="15" t="s">
        <v>274</v>
      </c>
      <c r="BM583" s="162" t="s">
        <v>5643</v>
      </c>
    </row>
    <row r="584" spans="1:65" s="2" customFormat="1" ht="16.5" customHeight="1">
      <c r="A584" s="30"/>
      <c r="B584" s="154"/>
      <c r="C584" s="195" t="s">
        <v>2478</v>
      </c>
      <c r="D584" s="195" t="s">
        <v>210</v>
      </c>
      <c r="E584" s="196" t="s">
        <v>5612</v>
      </c>
      <c r="F584" s="200" t="s">
        <v>5613</v>
      </c>
      <c r="G584" s="198" t="s">
        <v>4725</v>
      </c>
      <c r="H584" s="199">
        <v>1</v>
      </c>
      <c r="I584" s="155"/>
      <c r="J584" s="287">
        <f t="shared" si="144"/>
        <v>0</v>
      </c>
      <c r="K584" s="157"/>
      <c r="L584" s="31"/>
      <c r="M584" s="158" t="s">
        <v>1</v>
      </c>
      <c r="N584" s="159" t="s">
        <v>38</v>
      </c>
      <c r="O584" s="59"/>
      <c r="P584" s="160">
        <f t="shared" si="145"/>
        <v>0</v>
      </c>
      <c r="Q584" s="160">
        <v>0</v>
      </c>
      <c r="R584" s="160">
        <f t="shared" si="146"/>
        <v>0</v>
      </c>
      <c r="S584" s="160">
        <v>0</v>
      </c>
      <c r="T584" s="161">
        <f t="shared" si="147"/>
        <v>0</v>
      </c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R584" s="162" t="s">
        <v>274</v>
      </c>
      <c r="AT584" s="162" t="s">
        <v>210</v>
      </c>
      <c r="AU584" s="162" t="s">
        <v>214</v>
      </c>
      <c r="AY584" s="15" t="s">
        <v>208</v>
      </c>
      <c r="BE584" s="163">
        <f t="shared" si="148"/>
        <v>0</v>
      </c>
      <c r="BF584" s="163">
        <f t="shared" si="149"/>
        <v>0</v>
      </c>
      <c r="BG584" s="163">
        <f t="shared" si="150"/>
        <v>0</v>
      </c>
      <c r="BH584" s="163">
        <f t="shared" si="151"/>
        <v>0</v>
      </c>
      <c r="BI584" s="163">
        <f t="shared" si="152"/>
        <v>0</v>
      </c>
      <c r="BJ584" s="15" t="s">
        <v>85</v>
      </c>
      <c r="BK584" s="163">
        <f t="shared" si="153"/>
        <v>0</v>
      </c>
      <c r="BL584" s="15" t="s">
        <v>274</v>
      </c>
      <c r="BM584" s="162" t="s">
        <v>5644</v>
      </c>
    </row>
    <row r="585" spans="1:65" s="2" customFormat="1" ht="16.5" customHeight="1">
      <c r="A585" s="30"/>
      <c r="B585" s="154"/>
      <c r="C585" s="201" t="s">
        <v>2482</v>
      </c>
      <c r="D585" s="201" t="s">
        <v>751</v>
      </c>
      <c r="E585" s="202" t="s">
        <v>5645</v>
      </c>
      <c r="F585" s="203" t="s">
        <v>5616</v>
      </c>
      <c r="G585" s="204" t="s">
        <v>4725</v>
      </c>
      <c r="H585" s="205">
        <v>1</v>
      </c>
      <c r="I585" s="177"/>
      <c r="J585" s="290">
        <f t="shared" si="144"/>
        <v>0</v>
      </c>
      <c r="K585" s="178"/>
      <c r="L585" s="179"/>
      <c r="M585" s="180" t="s">
        <v>1</v>
      </c>
      <c r="N585" s="181" t="s">
        <v>38</v>
      </c>
      <c r="O585" s="59"/>
      <c r="P585" s="160">
        <f t="shared" si="145"/>
        <v>0</v>
      </c>
      <c r="Q585" s="160">
        <v>0</v>
      </c>
      <c r="R585" s="160">
        <f t="shared" si="146"/>
        <v>0</v>
      </c>
      <c r="S585" s="160">
        <v>0</v>
      </c>
      <c r="T585" s="161">
        <f t="shared" si="147"/>
        <v>0</v>
      </c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R585" s="162" t="s">
        <v>337</v>
      </c>
      <c r="AT585" s="162" t="s">
        <v>751</v>
      </c>
      <c r="AU585" s="162" t="s">
        <v>214</v>
      </c>
      <c r="AY585" s="15" t="s">
        <v>208</v>
      </c>
      <c r="BE585" s="163">
        <f t="shared" si="148"/>
        <v>0</v>
      </c>
      <c r="BF585" s="163">
        <f t="shared" si="149"/>
        <v>0</v>
      </c>
      <c r="BG585" s="163">
        <f t="shared" si="150"/>
        <v>0</v>
      </c>
      <c r="BH585" s="163">
        <f t="shared" si="151"/>
        <v>0</v>
      </c>
      <c r="BI585" s="163">
        <f t="shared" si="152"/>
        <v>0</v>
      </c>
      <c r="BJ585" s="15" t="s">
        <v>85</v>
      </c>
      <c r="BK585" s="163">
        <f t="shared" si="153"/>
        <v>0</v>
      </c>
      <c r="BL585" s="15" t="s">
        <v>274</v>
      </c>
      <c r="BM585" s="162" t="s">
        <v>5646</v>
      </c>
    </row>
    <row r="586" spans="1:65" s="2" customFormat="1" ht="24.2" customHeight="1">
      <c r="A586" s="30"/>
      <c r="B586" s="154"/>
      <c r="C586" s="201" t="s">
        <v>2486</v>
      </c>
      <c r="D586" s="201" t="s">
        <v>751</v>
      </c>
      <c r="E586" s="202" t="s">
        <v>5591</v>
      </c>
      <c r="F586" s="203" t="s">
        <v>5592</v>
      </c>
      <c r="G586" s="204" t="s">
        <v>252</v>
      </c>
      <c r="H586" s="205">
        <v>2</v>
      </c>
      <c r="I586" s="177"/>
      <c r="J586" s="290">
        <f t="shared" si="144"/>
        <v>0</v>
      </c>
      <c r="K586" s="178"/>
      <c r="L586" s="179"/>
      <c r="M586" s="180" t="s">
        <v>1</v>
      </c>
      <c r="N586" s="181" t="s">
        <v>38</v>
      </c>
      <c r="O586" s="59"/>
      <c r="P586" s="160">
        <f t="shared" si="145"/>
        <v>0</v>
      </c>
      <c r="Q586" s="160">
        <v>0</v>
      </c>
      <c r="R586" s="160">
        <f t="shared" si="146"/>
        <v>0</v>
      </c>
      <c r="S586" s="160">
        <v>0</v>
      </c>
      <c r="T586" s="161">
        <f t="shared" si="147"/>
        <v>0</v>
      </c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R586" s="162" t="s">
        <v>337</v>
      </c>
      <c r="AT586" s="162" t="s">
        <v>751</v>
      </c>
      <c r="AU586" s="162" t="s">
        <v>214</v>
      </c>
      <c r="AY586" s="15" t="s">
        <v>208</v>
      </c>
      <c r="BE586" s="163">
        <f t="shared" si="148"/>
        <v>0</v>
      </c>
      <c r="BF586" s="163">
        <f t="shared" si="149"/>
        <v>0</v>
      </c>
      <c r="BG586" s="163">
        <f t="shared" si="150"/>
        <v>0</v>
      </c>
      <c r="BH586" s="163">
        <f t="shared" si="151"/>
        <v>0</v>
      </c>
      <c r="BI586" s="163">
        <f t="shared" si="152"/>
        <v>0</v>
      </c>
      <c r="BJ586" s="15" t="s">
        <v>85</v>
      </c>
      <c r="BK586" s="163">
        <f t="shared" si="153"/>
        <v>0</v>
      </c>
      <c r="BL586" s="15" t="s">
        <v>274</v>
      </c>
      <c r="BM586" s="162" t="s">
        <v>5647</v>
      </c>
    </row>
    <row r="587" spans="1:65" s="13" customFormat="1" ht="20.85" customHeight="1">
      <c r="B587" s="183"/>
      <c r="C587" s="210"/>
      <c r="D587" s="211" t="s">
        <v>71</v>
      </c>
      <c r="E587" s="211" t="s">
        <v>5648</v>
      </c>
      <c r="F587" s="211" t="s">
        <v>5649</v>
      </c>
      <c r="G587" s="210"/>
      <c r="H587" s="210"/>
      <c r="I587" s="185"/>
      <c r="J587" s="291">
        <f>BK587</f>
        <v>0</v>
      </c>
      <c r="L587" s="183"/>
      <c r="M587" s="186"/>
      <c r="N587" s="187"/>
      <c r="O587" s="187"/>
      <c r="P587" s="188">
        <f>SUM(P588:P605)</f>
        <v>0</v>
      </c>
      <c r="Q587" s="187"/>
      <c r="R587" s="188">
        <f>SUM(R588:R605)</f>
        <v>0</v>
      </c>
      <c r="S587" s="187"/>
      <c r="T587" s="189">
        <f>SUM(T588:T605)</f>
        <v>0</v>
      </c>
      <c r="AR587" s="184" t="s">
        <v>85</v>
      </c>
      <c r="AT587" s="190" t="s">
        <v>71</v>
      </c>
      <c r="AU587" s="190" t="s">
        <v>219</v>
      </c>
      <c r="AY587" s="184" t="s">
        <v>208</v>
      </c>
      <c r="BK587" s="191">
        <f>SUM(BK588:BK605)</f>
        <v>0</v>
      </c>
    </row>
    <row r="588" spans="1:65" s="2" customFormat="1" ht="37.9" customHeight="1">
      <c r="A588" s="30"/>
      <c r="B588" s="154"/>
      <c r="C588" s="201" t="s">
        <v>2490</v>
      </c>
      <c r="D588" s="201" t="s">
        <v>751</v>
      </c>
      <c r="E588" s="202" t="s">
        <v>5650</v>
      </c>
      <c r="F588" s="203" t="s">
        <v>5651</v>
      </c>
      <c r="G588" s="204" t="s">
        <v>404</v>
      </c>
      <c r="H588" s="205">
        <v>1</v>
      </c>
      <c r="I588" s="177"/>
      <c r="J588" s="290">
        <f t="shared" ref="J588:J605" si="154">ROUND(I588*H588,2)</f>
        <v>0</v>
      </c>
      <c r="K588" s="178"/>
      <c r="L588" s="179"/>
      <c r="M588" s="180" t="s">
        <v>1</v>
      </c>
      <c r="N588" s="181" t="s">
        <v>38</v>
      </c>
      <c r="O588" s="59"/>
      <c r="P588" s="160">
        <f t="shared" ref="P588:P605" si="155">O588*H588</f>
        <v>0</v>
      </c>
      <c r="Q588" s="160">
        <v>0</v>
      </c>
      <c r="R588" s="160">
        <f t="shared" ref="R588:R605" si="156">Q588*H588</f>
        <v>0</v>
      </c>
      <c r="S588" s="160">
        <v>0</v>
      </c>
      <c r="T588" s="161">
        <f t="shared" ref="T588:T605" si="157">S588*H588</f>
        <v>0</v>
      </c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R588" s="162" t="s">
        <v>337</v>
      </c>
      <c r="AT588" s="162" t="s">
        <v>751</v>
      </c>
      <c r="AU588" s="162" t="s">
        <v>214</v>
      </c>
      <c r="AY588" s="15" t="s">
        <v>208</v>
      </c>
      <c r="BE588" s="163">
        <f t="shared" ref="BE588:BE605" si="158">IF(N588="základná",J588,0)</f>
        <v>0</v>
      </c>
      <c r="BF588" s="163">
        <f t="shared" ref="BF588:BF605" si="159">IF(N588="znížená",J588,0)</f>
        <v>0</v>
      </c>
      <c r="BG588" s="163">
        <f t="shared" ref="BG588:BG605" si="160">IF(N588="zákl. prenesená",J588,0)</f>
        <v>0</v>
      </c>
      <c r="BH588" s="163">
        <f t="shared" ref="BH588:BH605" si="161">IF(N588="zníž. prenesená",J588,0)</f>
        <v>0</v>
      </c>
      <c r="BI588" s="163">
        <f t="shared" ref="BI588:BI605" si="162">IF(N588="nulová",J588,0)</f>
        <v>0</v>
      </c>
      <c r="BJ588" s="15" t="s">
        <v>85</v>
      </c>
      <c r="BK588" s="163">
        <f t="shared" ref="BK588:BK605" si="163">ROUND(I588*H588,2)</f>
        <v>0</v>
      </c>
      <c r="BL588" s="15" t="s">
        <v>274</v>
      </c>
      <c r="BM588" s="162" t="s">
        <v>5652</v>
      </c>
    </row>
    <row r="589" spans="1:65" s="2" customFormat="1" ht="33" customHeight="1">
      <c r="A589" s="30"/>
      <c r="B589" s="154"/>
      <c r="C589" s="201" t="s">
        <v>2494</v>
      </c>
      <c r="D589" s="201" t="s">
        <v>751</v>
      </c>
      <c r="E589" s="202" t="s">
        <v>5653</v>
      </c>
      <c r="F589" s="203" t="s">
        <v>5625</v>
      </c>
      <c r="G589" s="204" t="s">
        <v>404</v>
      </c>
      <c r="H589" s="205">
        <v>3</v>
      </c>
      <c r="I589" s="177"/>
      <c r="J589" s="290">
        <f t="shared" si="154"/>
        <v>0</v>
      </c>
      <c r="K589" s="178"/>
      <c r="L589" s="179"/>
      <c r="M589" s="180" t="s">
        <v>1</v>
      </c>
      <c r="N589" s="181" t="s">
        <v>38</v>
      </c>
      <c r="O589" s="59"/>
      <c r="P589" s="160">
        <f t="shared" si="155"/>
        <v>0</v>
      </c>
      <c r="Q589" s="160">
        <v>0</v>
      </c>
      <c r="R589" s="160">
        <f t="shared" si="156"/>
        <v>0</v>
      </c>
      <c r="S589" s="160">
        <v>0</v>
      </c>
      <c r="T589" s="161">
        <f t="shared" si="157"/>
        <v>0</v>
      </c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R589" s="162" t="s">
        <v>337</v>
      </c>
      <c r="AT589" s="162" t="s">
        <v>751</v>
      </c>
      <c r="AU589" s="162" t="s">
        <v>214</v>
      </c>
      <c r="AY589" s="15" t="s">
        <v>208</v>
      </c>
      <c r="BE589" s="163">
        <f t="shared" si="158"/>
        <v>0</v>
      </c>
      <c r="BF589" s="163">
        <f t="shared" si="159"/>
        <v>0</v>
      </c>
      <c r="BG589" s="163">
        <f t="shared" si="160"/>
        <v>0</v>
      </c>
      <c r="BH589" s="163">
        <f t="shared" si="161"/>
        <v>0</v>
      </c>
      <c r="BI589" s="163">
        <f t="shared" si="162"/>
        <v>0</v>
      </c>
      <c r="BJ589" s="15" t="s">
        <v>85</v>
      </c>
      <c r="BK589" s="163">
        <f t="shared" si="163"/>
        <v>0</v>
      </c>
      <c r="BL589" s="15" t="s">
        <v>274</v>
      </c>
      <c r="BM589" s="162" t="s">
        <v>5654</v>
      </c>
    </row>
    <row r="590" spans="1:65" s="2" customFormat="1" ht="33" customHeight="1">
      <c r="A590" s="30"/>
      <c r="B590" s="154"/>
      <c r="C590" s="201" t="s">
        <v>2498</v>
      </c>
      <c r="D590" s="201" t="s">
        <v>751</v>
      </c>
      <c r="E590" s="202" t="s">
        <v>5655</v>
      </c>
      <c r="F590" s="203" t="s">
        <v>5656</v>
      </c>
      <c r="G590" s="204" t="s">
        <v>404</v>
      </c>
      <c r="H590" s="205">
        <v>3</v>
      </c>
      <c r="I590" s="177"/>
      <c r="J590" s="290">
        <f t="shared" si="154"/>
        <v>0</v>
      </c>
      <c r="K590" s="178"/>
      <c r="L590" s="179"/>
      <c r="M590" s="180" t="s">
        <v>1</v>
      </c>
      <c r="N590" s="181" t="s">
        <v>38</v>
      </c>
      <c r="O590" s="59"/>
      <c r="P590" s="160">
        <f t="shared" si="155"/>
        <v>0</v>
      </c>
      <c r="Q590" s="160">
        <v>0</v>
      </c>
      <c r="R590" s="160">
        <f t="shared" si="156"/>
        <v>0</v>
      </c>
      <c r="S590" s="160">
        <v>0</v>
      </c>
      <c r="T590" s="161">
        <f t="shared" si="157"/>
        <v>0</v>
      </c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R590" s="162" t="s">
        <v>337</v>
      </c>
      <c r="AT590" s="162" t="s">
        <v>751</v>
      </c>
      <c r="AU590" s="162" t="s">
        <v>214</v>
      </c>
      <c r="AY590" s="15" t="s">
        <v>208</v>
      </c>
      <c r="BE590" s="163">
        <f t="shared" si="158"/>
        <v>0</v>
      </c>
      <c r="BF590" s="163">
        <f t="shared" si="159"/>
        <v>0</v>
      </c>
      <c r="BG590" s="163">
        <f t="shared" si="160"/>
        <v>0</v>
      </c>
      <c r="BH590" s="163">
        <f t="shared" si="161"/>
        <v>0</v>
      </c>
      <c r="BI590" s="163">
        <f t="shared" si="162"/>
        <v>0</v>
      </c>
      <c r="BJ590" s="15" t="s">
        <v>85</v>
      </c>
      <c r="BK590" s="163">
        <f t="shared" si="163"/>
        <v>0</v>
      </c>
      <c r="BL590" s="15" t="s">
        <v>274</v>
      </c>
      <c r="BM590" s="162" t="s">
        <v>5657</v>
      </c>
    </row>
    <row r="591" spans="1:65" s="2" customFormat="1" ht="33" customHeight="1">
      <c r="A591" s="30"/>
      <c r="B591" s="154"/>
      <c r="C591" s="201" t="s">
        <v>2502</v>
      </c>
      <c r="D591" s="201" t="s">
        <v>751</v>
      </c>
      <c r="E591" s="202" t="s">
        <v>5658</v>
      </c>
      <c r="F591" s="203" t="s">
        <v>5659</v>
      </c>
      <c r="G591" s="204" t="s">
        <v>404</v>
      </c>
      <c r="H591" s="205">
        <v>2</v>
      </c>
      <c r="I591" s="177"/>
      <c r="J591" s="290">
        <f t="shared" si="154"/>
        <v>0</v>
      </c>
      <c r="K591" s="178"/>
      <c r="L591" s="179"/>
      <c r="M591" s="180" t="s">
        <v>1</v>
      </c>
      <c r="N591" s="181" t="s">
        <v>38</v>
      </c>
      <c r="O591" s="59"/>
      <c r="P591" s="160">
        <f t="shared" si="155"/>
        <v>0</v>
      </c>
      <c r="Q591" s="160">
        <v>0</v>
      </c>
      <c r="R591" s="160">
        <f t="shared" si="156"/>
        <v>0</v>
      </c>
      <c r="S591" s="160">
        <v>0</v>
      </c>
      <c r="T591" s="161">
        <f t="shared" si="157"/>
        <v>0</v>
      </c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R591" s="162" t="s">
        <v>337</v>
      </c>
      <c r="AT591" s="162" t="s">
        <v>751</v>
      </c>
      <c r="AU591" s="162" t="s">
        <v>214</v>
      </c>
      <c r="AY591" s="15" t="s">
        <v>208</v>
      </c>
      <c r="BE591" s="163">
        <f t="shared" si="158"/>
        <v>0</v>
      </c>
      <c r="BF591" s="163">
        <f t="shared" si="159"/>
        <v>0</v>
      </c>
      <c r="BG591" s="163">
        <f t="shared" si="160"/>
        <v>0</v>
      </c>
      <c r="BH591" s="163">
        <f t="shared" si="161"/>
        <v>0</v>
      </c>
      <c r="BI591" s="163">
        <f t="shared" si="162"/>
        <v>0</v>
      </c>
      <c r="BJ591" s="15" t="s">
        <v>85</v>
      </c>
      <c r="BK591" s="163">
        <f t="shared" si="163"/>
        <v>0</v>
      </c>
      <c r="BL591" s="15" t="s">
        <v>274</v>
      </c>
      <c r="BM591" s="162" t="s">
        <v>5660</v>
      </c>
    </row>
    <row r="592" spans="1:65" s="2" customFormat="1" ht="37.9" customHeight="1">
      <c r="A592" s="30"/>
      <c r="B592" s="154"/>
      <c r="C592" s="201" t="s">
        <v>2506</v>
      </c>
      <c r="D592" s="201" t="s">
        <v>751</v>
      </c>
      <c r="E592" s="202" t="s">
        <v>5661</v>
      </c>
      <c r="F592" s="203" t="s">
        <v>5662</v>
      </c>
      <c r="G592" s="204" t="s">
        <v>404</v>
      </c>
      <c r="H592" s="205">
        <v>2</v>
      </c>
      <c r="I592" s="177"/>
      <c r="J592" s="290">
        <f t="shared" si="154"/>
        <v>0</v>
      </c>
      <c r="K592" s="178"/>
      <c r="L592" s="179"/>
      <c r="M592" s="180" t="s">
        <v>1</v>
      </c>
      <c r="N592" s="181" t="s">
        <v>38</v>
      </c>
      <c r="O592" s="59"/>
      <c r="P592" s="160">
        <f t="shared" si="155"/>
        <v>0</v>
      </c>
      <c r="Q592" s="160">
        <v>0</v>
      </c>
      <c r="R592" s="160">
        <f t="shared" si="156"/>
        <v>0</v>
      </c>
      <c r="S592" s="160">
        <v>0</v>
      </c>
      <c r="T592" s="161">
        <f t="shared" si="157"/>
        <v>0</v>
      </c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R592" s="162" t="s">
        <v>337</v>
      </c>
      <c r="AT592" s="162" t="s">
        <v>751</v>
      </c>
      <c r="AU592" s="162" t="s">
        <v>214</v>
      </c>
      <c r="AY592" s="15" t="s">
        <v>208</v>
      </c>
      <c r="BE592" s="163">
        <f t="shared" si="158"/>
        <v>0</v>
      </c>
      <c r="BF592" s="163">
        <f t="shared" si="159"/>
        <v>0</v>
      </c>
      <c r="BG592" s="163">
        <f t="shared" si="160"/>
        <v>0</v>
      </c>
      <c r="BH592" s="163">
        <f t="shared" si="161"/>
        <v>0</v>
      </c>
      <c r="BI592" s="163">
        <f t="shared" si="162"/>
        <v>0</v>
      </c>
      <c r="BJ592" s="15" t="s">
        <v>85</v>
      </c>
      <c r="BK592" s="163">
        <f t="shared" si="163"/>
        <v>0</v>
      </c>
      <c r="BL592" s="15" t="s">
        <v>274</v>
      </c>
      <c r="BM592" s="162" t="s">
        <v>5663</v>
      </c>
    </row>
    <row r="593" spans="1:65" s="2" customFormat="1" ht="16.5" customHeight="1">
      <c r="A593" s="30"/>
      <c r="B593" s="154"/>
      <c r="C593" s="201" t="s">
        <v>2510</v>
      </c>
      <c r="D593" s="201" t="s">
        <v>751</v>
      </c>
      <c r="E593" s="202" t="s">
        <v>5574</v>
      </c>
      <c r="F593" s="203" t="s">
        <v>4653</v>
      </c>
      <c r="G593" s="204" t="s">
        <v>252</v>
      </c>
      <c r="H593" s="205">
        <v>30</v>
      </c>
      <c r="I593" s="177"/>
      <c r="J593" s="290">
        <f t="shared" si="154"/>
        <v>0</v>
      </c>
      <c r="K593" s="178"/>
      <c r="L593" s="179"/>
      <c r="M593" s="180" t="s">
        <v>1</v>
      </c>
      <c r="N593" s="181" t="s">
        <v>38</v>
      </c>
      <c r="O593" s="59"/>
      <c r="P593" s="160">
        <f t="shared" si="155"/>
        <v>0</v>
      </c>
      <c r="Q593" s="160">
        <v>0</v>
      </c>
      <c r="R593" s="160">
        <f t="shared" si="156"/>
        <v>0</v>
      </c>
      <c r="S593" s="160">
        <v>0</v>
      </c>
      <c r="T593" s="161">
        <f t="shared" si="157"/>
        <v>0</v>
      </c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R593" s="162" t="s">
        <v>337</v>
      </c>
      <c r="AT593" s="162" t="s">
        <v>751</v>
      </c>
      <c r="AU593" s="162" t="s">
        <v>214</v>
      </c>
      <c r="AY593" s="15" t="s">
        <v>208</v>
      </c>
      <c r="BE593" s="163">
        <f t="shared" si="158"/>
        <v>0</v>
      </c>
      <c r="BF593" s="163">
        <f t="shared" si="159"/>
        <v>0</v>
      </c>
      <c r="BG593" s="163">
        <f t="shared" si="160"/>
        <v>0</v>
      </c>
      <c r="BH593" s="163">
        <f t="shared" si="161"/>
        <v>0</v>
      </c>
      <c r="BI593" s="163">
        <f t="shared" si="162"/>
        <v>0</v>
      </c>
      <c r="BJ593" s="15" t="s">
        <v>85</v>
      </c>
      <c r="BK593" s="163">
        <f t="shared" si="163"/>
        <v>0</v>
      </c>
      <c r="BL593" s="15" t="s">
        <v>274</v>
      </c>
      <c r="BM593" s="162" t="s">
        <v>5664</v>
      </c>
    </row>
    <row r="594" spans="1:65" s="2" customFormat="1" ht="16.5" customHeight="1">
      <c r="A594" s="30"/>
      <c r="B594" s="154"/>
      <c r="C594" s="201" t="s">
        <v>2514</v>
      </c>
      <c r="D594" s="201" t="s">
        <v>751</v>
      </c>
      <c r="E594" s="202" t="s">
        <v>5576</v>
      </c>
      <c r="F594" s="203" t="s">
        <v>4844</v>
      </c>
      <c r="G594" s="204" t="s">
        <v>252</v>
      </c>
      <c r="H594" s="205">
        <v>76</v>
      </c>
      <c r="I594" s="177"/>
      <c r="J594" s="290">
        <f t="shared" si="154"/>
        <v>0</v>
      </c>
      <c r="K594" s="178"/>
      <c r="L594" s="179"/>
      <c r="M594" s="180" t="s">
        <v>1</v>
      </c>
      <c r="N594" s="181" t="s">
        <v>38</v>
      </c>
      <c r="O594" s="59"/>
      <c r="P594" s="160">
        <f t="shared" si="155"/>
        <v>0</v>
      </c>
      <c r="Q594" s="160">
        <v>0</v>
      </c>
      <c r="R594" s="160">
        <f t="shared" si="156"/>
        <v>0</v>
      </c>
      <c r="S594" s="160">
        <v>0</v>
      </c>
      <c r="T594" s="161">
        <f t="shared" si="157"/>
        <v>0</v>
      </c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R594" s="162" t="s">
        <v>337</v>
      </c>
      <c r="AT594" s="162" t="s">
        <v>751</v>
      </c>
      <c r="AU594" s="162" t="s">
        <v>214</v>
      </c>
      <c r="AY594" s="15" t="s">
        <v>208</v>
      </c>
      <c r="BE594" s="163">
        <f t="shared" si="158"/>
        <v>0</v>
      </c>
      <c r="BF594" s="163">
        <f t="shared" si="159"/>
        <v>0</v>
      </c>
      <c r="BG594" s="163">
        <f t="shared" si="160"/>
        <v>0</v>
      </c>
      <c r="BH594" s="163">
        <f t="shared" si="161"/>
        <v>0</v>
      </c>
      <c r="BI594" s="163">
        <f t="shared" si="162"/>
        <v>0</v>
      </c>
      <c r="BJ594" s="15" t="s">
        <v>85</v>
      </c>
      <c r="BK594" s="163">
        <f t="shared" si="163"/>
        <v>0</v>
      </c>
      <c r="BL594" s="15" t="s">
        <v>274</v>
      </c>
      <c r="BM594" s="162" t="s">
        <v>5665</v>
      </c>
    </row>
    <row r="595" spans="1:65" s="2" customFormat="1" ht="16.5" customHeight="1">
      <c r="A595" s="30"/>
      <c r="B595" s="154"/>
      <c r="C595" s="201" t="s">
        <v>2518</v>
      </c>
      <c r="D595" s="201" t="s">
        <v>751</v>
      </c>
      <c r="E595" s="202" t="s">
        <v>5578</v>
      </c>
      <c r="F595" s="203" t="s">
        <v>4657</v>
      </c>
      <c r="G595" s="204" t="s">
        <v>252</v>
      </c>
      <c r="H595" s="205">
        <v>128</v>
      </c>
      <c r="I595" s="177"/>
      <c r="J595" s="290">
        <f t="shared" si="154"/>
        <v>0</v>
      </c>
      <c r="K595" s="178"/>
      <c r="L595" s="179"/>
      <c r="M595" s="180" t="s">
        <v>1</v>
      </c>
      <c r="N595" s="181" t="s">
        <v>38</v>
      </c>
      <c r="O595" s="59"/>
      <c r="P595" s="160">
        <f t="shared" si="155"/>
        <v>0</v>
      </c>
      <c r="Q595" s="160">
        <v>0</v>
      </c>
      <c r="R595" s="160">
        <f t="shared" si="156"/>
        <v>0</v>
      </c>
      <c r="S595" s="160">
        <v>0</v>
      </c>
      <c r="T595" s="161">
        <f t="shared" si="157"/>
        <v>0</v>
      </c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R595" s="162" t="s">
        <v>337</v>
      </c>
      <c r="AT595" s="162" t="s">
        <v>751</v>
      </c>
      <c r="AU595" s="162" t="s">
        <v>214</v>
      </c>
      <c r="AY595" s="15" t="s">
        <v>208</v>
      </c>
      <c r="BE595" s="163">
        <f t="shared" si="158"/>
        <v>0</v>
      </c>
      <c r="BF595" s="163">
        <f t="shared" si="159"/>
        <v>0</v>
      </c>
      <c r="BG595" s="163">
        <f t="shared" si="160"/>
        <v>0</v>
      </c>
      <c r="BH595" s="163">
        <f t="shared" si="161"/>
        <v>0</v>
      </c>
      <c r="BI595" s="163">
        <f t="shared" si="162"/>
        <v>0</v>
      </c>
      <c r="BJ595" s="15" t="s">
        <v>85</v>
      </c>
      <c r="BK595" s="163">
        <f t="shared" si="163"/>
        <v>0</v>
      </c>
      <c r="BL595" s="15" t="s">
        <v>274</v>
      </c>
      <c r="BM595" s="162" t="s">
        <v>5666</v>
      </c>
    </row>
    <row r="596" spans="1:65" s="2" customFormat="1" ht="16.5" customHeight="1">
      <c r="A596" s="30"/>
      <c r="B596" s="154"/>
      <c r="C596" s="201" t="s">
        <v>2522</v>
      </c>
      <c r="D596" s="201" t="s">
        <v>751</v>
      </c>
      <c r="E596" s="202" t="s">
        <v>5580</v>
      </c>
      <c r="F596" s="203" t="s">
        <v>4847</v>
      </c>
      <c r="G596" s="204" t="s">
        <v>252</v>
      </c>
      <c r="H596" s="205">
        <v>76</v>
      </c>
      <c r="I596" s="177"/>
      <c r="J596" s="290">
        <f t="shared" si="154"/>
        <v>0</v>
      </c>
      <c r="K596" s="178"/>
      <c r="L596" s="179"/>
      <c r="M596" s="180" t="s">
        <v>1</v>
      </c>
      <c r="N596" s="181" t="s">
        <v>38</v>
      </c>
      <c r="O596" s="59"/>
      <c r="P596" s="160">
        <f t="shared" si="155"/>
        <v>0</v>
      </c>
      <c r="Q596" s="160">
        <v>0</v>
      </c>
      <c r="R596" s="160">
        <f t="shared" si="156"/>
        <v>0</v>
      </c>
      <c r="S596" s="160">
        <v>0</v>
      </c>
      <c r="T596" s="161">
        <f t="shared" si="157"/>
        <v>0</v>
      </c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R596" s="162" t="s">
        <v>337</v>
      </c>
      <c r="AT596" s="162" t="s">
        <v>751</v>
      </c>
      <c r="AU596" s="162" t="s">
        <v>214</v>
      </c>
      <c r="AY596" s="15" t="s">
        <v>208</v>
      </c>
      <c r="BE596" s="163">
        <f t="shared" si="158"/>
        <v>0</v>
      </c>
      <c r="BF596" s="163">
        <f t="shared" si="159"/>
        <v>0</v>
      </c>
      <c r="BG596" s="163">
        <f t="shared" si="160"/>
        <v>0</v>
      </c>
      <c r="BH596" s="163">
        <f t="shared" si="161"/>
        <v>0</v>
      </c>
      <c r="BI596" s="163">
        <f t="shared" si="162"/>
        <v>0</v>
      </c>
      <c r="BJ596" s="15" t="s">
        <v>85</v>
      </c>
      <c r="BK596" s="163">
        <f t="shared" si="163"/>
        <v>0</v>
      </c>
      <c r="BL596" s="15" t="s">
        <v>274</v>
      </c>
      <c r="BM596" s="162" t="s">
        <v>5667</v>
      </c>
    </row>
    <row r="597" spans="1:65" s="2" customFormat="1" ht="16.5" customHeight="1">
      <c r="A597" s="30"/>
      <c r="B597" s="154"/>
      <c r="C597" s="201" t="s">
        <v>2526</v>
      </c>
      <c r="D597" s="201" t="s">
        <v>751</v>
      </c>
      <c r="E597" s="202" t="s">
        <v>5582</v>
      </c>
      <c r="F597" s="203" t="s">
        <v>5583</v>
      </c>
      <c r="G597" s="204" t="s">
        <v>252</v>
      </c>
      <c r="H597" s="205">
        <v>23</v>
      </c>
      <c r="I597" s="177"/>
      <c r="J597" s="290">
        <f t="shared" si="154"/>
        <v>0</v>
      </c>
      <c r="K597" s="178"/>
      <c r="L597" s="179"/>
      <c r="M597" s="180" t="s">
        <v>1</v>
      </c>
      <c r="N597" s="181" t="s">
        <v>38</v>
      </c>
      <c r="O597" s="59"/>
      <c r="P597" s="160">
        <f t="shared" si="155"/>
        <v>0</v>
      </c>
      <c r="Q597" s="160">
        <v>0</v>
      </c>
      <c r="R597" s="160">
        <f t="shared" si="156"/>
        <v>0</v>
      </c>
      <c r="S597" s="160">
        <v>0</v>
      </c>
      <c r="T597" s="161">
        <f t="shared" si="157"/>
        <v>0</v>
      </c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R597" s="162" t="s">
        <v>337</v>
      </c>
      <c r="AT597" s="162" t="s">
        <v>751</v>
      </c>
      <c r="AU597" s="162" t="s">
        <v>214</v>
      </c>
      <c r="AY597" s="15" t="s">
        <v>208</v>
      </c>
      <c r="BE597" s="163">
        <f t="shared" si="158"/>
        <v>0</v>
      </c>
      <c r="BF597" s="163">
        <f t="shared" si="159"/>
        <v>0</v>
      </c>
      <c r="BG597" s="163">
        <f t="shared" si="160"/>
        <v>0</v>
      </c>
      <c r="BH597" s="163">
        <f t="shared" si="161"/>
        <v>0</v>
      </c>
      <c r="BI597" s="163">
        <f t="shared" si="162"/>
        <v>0</v>
      </c>
      <c r="BJ597" s="15" t="s">
        <v>85</v>
      </c>
      <c r="BK597" s="163">
        <f t="shared" si="163"/>
        <v>0</v>
      </c>
      <c r="BL597" s="15" t="s">
        <v>274</v>
      </c>
      <c r="BM597" s="162" t="s">
        <v>5668</v>
      </c>
    </row>
    <row r="598" spans="1:65" s="2" customFormat="1" ht="16.5" customHeight="1">
      <c r="A598" s="30"/>
      <c r="B598" s="154"/>
      <c r="C598" s="201" t="s">
        <v>2530</v>
      </c>
      <c r="D598" s="201" t="s">
        <v>751</v>
      </c>
      <c r="E598" s="202" t="s">
        <v>5585</v>
      </c>
      <c r="F598" s="203" t="s">
        <v>5586</v>
      </c>
      <c r="G598" s="204" t="s">
        <v>252</v>
      </c>
      <c r="H598" s="205">
        <v>75</v>
      </c>
      <c r="I598" s="177"/>
      <c r="J598" s="290">
        <f t="shared" si="154"/>
        <v>0</v>
      </c>
      <c r="K598" s="178"/>
      <c r="L598" s="179"/>
      <c r="M598" s="180" t="s">
        <v>1</v>
      </c>
      <c r="N598" s="181" t="s">
        <v>38</v>
      </c>
      <c r="O598" s="59"/>
      <c r="P598" s="160">
        <f t="shared" si="155"/>
        <v>0</v>
      </c>
      <c r="Q598" s="160">
        <v>0</v>
      </c>
      <c r="R598" s="160">
        <f t="shared" si="156"/>
        <v>0</v>
      </c>
      <c r="S598" s="160">
        <v>0</v>
      </c>
      <c r="T598" s="161">
        <f t="shared" si="157"/>
        <v>0</v>
      </c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R598" s="162" t="s">
        <v>337</v>
      </c>
      <c r="AT598" s="162" t="s">
        <v>751</v>
      </c>
      <c r="AU598" s="162" t="s">
        <v>214</v>
      </c>
      <c r="AY598" s="15" t="s">
        <v>208</v>
      </c>
      <c r="BE598" s="163">
        <f t="shared" si="158"/>
        <v>0</v>
      </c>
      <c r="BF598" s="163">
        <f t="shared" si="159"/>
        <v>0</v>
      </c>
      <c r="BG598" s="163">
        <f t="shared" si="160"/>
        <v>0</v>
      </c>
      <c r="BH598" s="163">
        <f t="shared" si="161"/>
        <v>0</v>
      </c>
      <c r="BI598" s="163">
        <f t="shared" si="162"/>
        <v>0</v>
      </c>
      <c r="BJ598" s="15" t="s">
        <v>85</v>
      </c>
      <c r="BK598" s="163">
        <f t="shared" si="163"/>
        <v>0</v>
      </c>
      <c r="BL598" s="15" t="s">
        <v>274</v>
      </c>
      <c r="BM598" s="162" t="s">
        <v>5669</v>
      </c>
    </row>
    <row r="599" spans="1:65" s="2" customFormat="1" ht="16.5" customHeight="1">
      <c r="A599" s="30"/>
      <c r="B599" s="154"/>
      <c r="C599" s="201" t="s">
        <v>2534</v>
      </c>
      <c r="D599" s="201" t="s">
        <v>751</v>
      </c>
      <c r="E599" s="202" t="s">
        <v>5594</v>
      </c>
      <c r="F599" s="203" t="s">
        <v>5595</v>
      </c>
      <c r="G599" s="204" t="s">
        <v>404</v>
      </c>
      <c r="H599" s="205">
        <v>9</v>
      </c>
      <c r="I599" s="177"/>
      <c r="J599" s="290">
        <f t="shared" si="154"/>
        <v>0</v>
      </c>
      <c r="K599" s="178"/>
      <c r="L599" s="179"/>
      <c r="M599" s="180" t="s">
        <v>1</v>
      </c>
      <c r="N599" s="181" t="s">
        <v>38</v>
      </c>
      <c r="O599" s="59"/>
      <c r="P599" s="160">
        <f t="shared" si="155"/>
        <v>0</v>
      </c>
      <c r="Q599" s="160">
        <v>0</v>
      </c>
      <c r="R599" s="160">
        <f t="shared" si="156"/>
        <v>0</v>
      </c>
      <c r="S599" s="160">
        <v>0</v>
      </c>
      <c r="T599" s="161">
        <f t="shared" si="157"/>
        <v>0</v>
      </c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R599" s="162" t="s">
        <v>337</v>
      </c>
      <c r="AT599" s="162" t="s">
        <v>751</v>
      </c>
      <c r="AU599" s="162" t="s">
        <v>214</v>
      </c>
      <c r="AY599" s="15" t="s">
        <v>208</v>
      </c>
      <c r="BE599" s="163">
        <f t="shared" si="158"/>
        <v>0</v>
      </c>
      <c r="BF599" s="163">
        <f t="shared" si="159"/>
        <v>0</v>
      </c>
      <c r="BG599" s="163">
        <f t="shared" si="160"/>
        <v>0</v>
      </c>
      <c r="BH599" s="163">
        <f t="shared" si="161"/>
        <v>0</v>
      </c>
      <c r="BI599" s="163">
        <f t="shared" si="162"/>
        <v>0</v>
      </c>
      <c r="BJ599" s="15" t="s">
        <v>85</v>
      </c>
      <c r="BK599" s="163">
        <f t="shared" si="163"/>
        <v>0</v>
      </c>
      <c r="BL599" s="15" t="s">
        <v>274</v>
      </c>
      <c r="BM599" s="162" t="s">
        <v>5670</v>
      </c>
    </row>
    <row r="600" spans="1:65" s="2" customFormat="1" ht="16.5" customHeight="1">
      <c r="A600" s="30"/>
      <c r="B600" s="154"/>
      <c r="C600" s="201" t="s">
        <v>2538</v>
      </c>
      <c r="D600" s="201" t="s">
        <v>751</v>
      </c>
      <c r="E600" s="202" t="s">
        <v>5600</v>
      </c>
      <c r="F600" s="203" t="s">
        <v>5601</v>
      </c>
      <c r="G600" s="204" t="s">
        <v>404</v>
      </c>
      <c r="H600" s="205">
        <v>6</v>
      </c>
      <c r="I600" s="177"/>
      <c r="J600" s="290">
        <f t="shared" si="154"/>
        <v>0</v>
      </c>
      <c r="K600" s="178"/>
      <c r="L600" s="179"/>
      <c r="M600" s="180" t="s">
        <v>1</v>
      </c>
      <c r="N600" s="181" t="s">
        <v>38</v>
      </c>
      <c r="O600" s="59"/>
      <c r="P600" s="160">
        <f t="shared" si="155"/>
        <v>0</v>
      </c>
      <c r="Q600" s="160">
        <v>0</v>
      </c>
      <c r="R600" s="160">
        <f t="shared" si="156"/>
        <v>0</v>
      </c>
      <c r="S600" s="160">
        <v>0</v>
      </c>
      <c r="T600" s="161">
        <f t="shared" si="157"/>
        <v>0</v>
      </c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R600" s="162" t="s">
        <v>337</v>
      </c>
      <c r="AT600" s="162" t="s">
        <v>751</v>
      </c>
      <c r="AU600" s="162" t="s">
        <v>214</v>
      </c>
      <c r="AY600" s="15" t="s">
        <v>208</v>
      </c>
      <c r="BE600" s="163">
        <f t="shared" si="158"/>
        <v>0</v>
      </c>
      <c r="BF600" s="163">
        <f t="shared" si="159"/>
        <v>0</v>
      </c>
      <c r="BG600" s="163">
        <f t="shared" si="160"/>
        <v>0</v>
      </c>
      <c r="BH600" s="163">
        <f t="shared" si="161"/>
        <v>0</v>
      </c>
      <c r="BI600" s="163">
        <f t="shared" si="162"/>
        <v>0</v>
      </c>
      <c r="BJ600" s="15" t="s">
        <v>85</v>
      </c>
      <c r="BK600" s="163">
        <f t="shared" si="163"/>
        <v>0</v>
      </c>
      <c r="BL600" s="15" t="s">
        <v>274</v>
      </c>
      <c r="BM600" s="162" t="s">
        <v>5671</v>
      </c>
    </row>
    <row r="601" spans="1:65" s="2" customFormat="1" ht="16.5" customHeight="1">
      <c r="A601" s="30"/>
      <c r="B601" s="154"/>
      <c r="C601" s="201" t="s">
        <v>2542</v>
      </c>
      <c r="D601" s="201" t="s">
        <v>751</v>
      </c>
      <c r="E601" s="202" t="s">
        <v>5603</v>
      </c>
      <c r="F601" s="203" t="s">
        <v>5604</v>
      </c>
      <c r="G601" s="204" t="s">
        <v>4654</v>
      </c>
      <c r="H601" s="205">
        <v>285</v>
      </c>
      <c r="I601" s="177"/>
      <c r="J601" s="290">
        <f t="shared" si="154"/>
        <v>0</v>
      </c>
      <c r="K601" s="178"/>
      <c r="L601" s="179"/>
      <c r="M601" s="180" t="s">
        <v>1</v>
      </c>
      <c r="N601" s="181" t="s">
        <v>38</v>
      </c>
      <c r="O601" s="59"/>
      <c r="P601" s="160">
        <f t="shared" si="155"/>
        <v>0</v>
      </c>
      <c r="Q601" s="160">
        <v>0</v>
      </c>
      <c r="R601" s="160">
        <f t="shared" si="156"/>
        <v>0</v>
      </c>
      <c r="S601" s="160">
        <v>0</v>
      </c>
      <c r="T601" s="161">
        <f t="shared" si="157"/>
        <v>0</v>
      </c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R601" s="162" t="s">
        <v>337</v>
      </c>
      <c r="AT601" s="162" t="s">
        <v>751</v>
      </c>
      <c r="AU601" s="162" t="s">
        <v>214</v>
      </c>
      <c r="AY601" s="15" t="s">
        <v>208</v>
      </c>
      <c r="BE601" s="163">
        <f t="shared" si="158"/>
        <v>0</v>
      </c>
      <c r="BF601" s="163">
        <f t="shared" si="159"/>
        <v>0</v>
      </c>
      <c r="BG601" s="163">
        <f t="shared" si="160"/>
        <v>0</v>
      </c>
      <c r="BH601" s="163">
        <f t="shared" si="161"/>
        <v>0</v>
      </c>
      <c r="BI601" s="163">
        <f t="shared" si="162"/>
        <v>0</v>
      </c>
      <c r="BJ601" s="15" t="s">
        <v>85</v>
      </c>
      <c r="BK601" s="163">
        <f t="shared" si="163"/>
        <v>0</v>
      </c>
      <c r="BL601" s="15" t="s">
        <v>274</v>
      </c>
      <c r="BM601" s="162" t="s">
        <v>5672</v>
      </c>
    </row>
    <row r="602" spans="1:65" s="2" customFormat="1" ht="16.5" customHeight="1">
      <c r="A602" s="30"/>
      <c r="B602" s="154"/>
      <c r="C602" s="201" t="s">
        <v>2546</v>
      </c>
      <c r="D602" s="201" t="s">
        <v>751</v>
      </c>
      <c r="E602" s="202" t="s">
        <v>5606</v>
      </c>
      <c r="F602" s="203" t="s">
        <v>5607</v>
      </c>
      <c r="G602" s="204" t="s">
        <v>739</v>
      </c>
      <c r="H602" s="205">
        <v>14.7</v>
      </c>
      <c r="I602" s="177"/>
      <c r="J602" s="290">
        <f t="shared" si="154"/>
        <v>0</v>
      </c>
      <c r="K602" s="178"/>
      <c r="L602" s="179"/>
      <c r="M602" s="180" t="s">
        <v>1</v>
      </c>
      <c r="N602" s="181" t="s">
        <v>38</v>
      </c>
      <c r="O602" s="59"/>
      <c r="P602" s="160">
        <f t="shared" si="155"/>
        <v>0</v>
      </c>
      <c r="Q602" s="160">
        <v>0</v>
      </c>
      <c r="R602" s="160">
        <f t="shared" si="156"/>
        <v>0</v>
      </c>
      <c r="S602" s="160">
        <v>0</v>
      </c>
      <c r="T602" s="161">
        <f t="shared" si="157"/>
        <v>0</v>
      </c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R602" s="162" t="s">
        <v>337</v>
      </c>
      <c r="AT602" s="162" t="s">
        <v>751</v>
      </c>
      <c r="AU602" s="162" t="s">
        <v>214</v>
      </c>
      <c r="AY602" s="15" t="s">
        <v>208</v>
      </c>
      <c r="BE602" s="163">
        <f t="shared" si="158"/>
        <v>0</v>
      </c>
      <c r="BF602" s="163">
        <f t="shared" si="159"/>
        <v>0</v>
      </c>
      <c r="BG602" s="163">
        <f t="shared" si="160"/>
        <v>0</v>
      </c>
      <c r="BH602" s="163">
        <f t="shared" si="161"/>
        <v>0</v>
      </c>
      <c r="BI602" s="163">
        <f t="shared" si="162"/>
        <v>0</v>
      </c>
      <c r="BJ602" s="15" t="s">
        <v>85</v>
      </c>
      <c r="BK602" s="163">
        <f t="shared" si="163"/>
        <v>0</v>
      </c>
      <c r="BL602" s="15" t="s">
        <v>274</v>
      </c>
      <c r="BM602" s="162" t="s">
        <v>5673</v>
      </c>
    </row>
    <row r="603" spans="1:65" s="2" customFormat="1" ht="16.5" customHeight="1">
      <c r="A603" s="30"/>
      <c r="B603" s="154"/>
      <c r="C603" s="195" t="s">
        <v>2550</v>
      </c>
      <c r="D603" s="195" t="s">
        <v>210</v>
      </c>
      <c r="E603" s="196" t="s">
        <v>5609</v>
      </c>
      <c r="F603" s="200" t="s">
        <v>5610</v>
      </c>
      <c r="G603" s="198" t="s">
        <v>4725</v>
      </c>
      <c r="H603" s="199">
        <v>1</v>
      </c>
      <c r="I603" s="155"/>
      <c r="J603" s="287">
        <f t="shared" si="154"/>
        <v>0</v>
      </c>
      <c r="K603" s="157"/>
      <c r="L603" s="31"/>
      <c r="M603" s="158" t="s">
        <v>1</v>
      </c>
      <c r="N603" s="159" t="s">
        <v>38</v>
      </c>
      <c r="O603" s="59"/>
      <c r="P603" s="160">
        <f t="shared" si="155"/>
        <v>0</v>
      </c>
      <c r="Q603" s="160">
        <v>0</v>
      </c>
      <c r="R603" s="160">
        <f t="shared" si="156"/>
        <v>0</v>
      </c>
      <c r="S603" s="160">
        <v>0</v>
      </c>
      <c r="T603" s="161">
        <f t="shared" si="157"/>
        <v>0</v>
      </c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R603" s="162" t="s">
        <v>274</v>
      </c>
      <c r="AT603" s="162" t="s">
        <v>210</v>
      </c>
      <c r="AU603" s="162" t="s">
        <v>214</v>
      </c>
      <c r="AY603" s="15" t="s">
        <v>208</v>
      </c>
      <c r="BE603" s="163">
        <f t="shared" si="158"/>
        <v>0</v>
      </c>
      <c r="BF603" s="163">
        <f t="shared" si="159"/>
        <v>0</v>
      </c>
      <c r="BG603" s="163">
        <f t="shared" si="160"/>
        <v>0</v>
      </c>
      <c r="BH603" s="163">
        <f t="shared" si="161"/>
        <v>0</v>
      </c>
      <c r="BI603" s="163">
        <f t="shared" si="162"/>
        <v>0</v>
      </c>
      <c r="BJ603" s="15" t="s">
        <v>85</v>
      </c>
      <c r="BK603" s="163">
        <f t="shared" si="163"/>
        <v>0</v>
      </c>
      <c r="BL603" s="15" t="s">
        <v>274</v>
      </c>
      <c r="BM603" s="162" t="s">
        <v>5674</v>
      </c>
    </row>
    <row r="604" spans="1:65" s="2" customFormat="1" ht="16.5" customHeight="1">
      <c r="A604" s="30"/>
      <c r="B604" s="154"/>
      <c r="C604" s="201" t="s">
        <v>2554</v>
      </c>
      <c r="D604" s="201" t="s">
        <v>751</v>
      </c>
      <c r="E604" s="202" t="s">
        <v>5675</v>
      </c>
      <c r="F604" s="203" t="s">
        <v>5616</v>
      </c>
      <c r="G604" s="204" t="s">
        <v>4725</v>
      </c>
      <c r="H604" s="205">
        <v>1</v>
      </c>
      <c r="I604" s="177"/>
      <c r="J604" s="290">
        <f t="shared" si="154"/>
        <v>0</v>
      </c>
      <c r="K604" s="178"/>
      <c r="L604" s="179"/>
      <c r="M604" s="180" t="s">
        <v>1</v>
      </c>
      <c r="N604" s="181" t="s">
        <v>38</v>
      </c>
      <c r="O604" s="59"/>
      <c r="P604" s="160">
        <f t="shared" si="155"/>
        <v>0</v>
      </c>
      <c r="Q604" s="160">
        <v>0</v>
      </c>
      <c r="R604" s="160">
        <f t="shared" si="156"/>
        <v>0</v>
      </c>
      <c r="S604" s="160">
        <v>0</v>
      </c>
      <c r="T604" s="161">
        <f t="shared" si="157"/>
        <v>0</v>
      </c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R604" s="162" t="s">
        <v>337</v>
      </c>
      <c r="AT604" s="162" t="s">
        <v>751</v>
      </c>
      <c r="AU604" s="162" t="s">
        <v>214</v>
      </c>
      <c r="AY604" s="15" t="s">
        <v>208</v>
      </c>
      <c r="BE604" s="163">
        <f t="shared" si="158"/>
        <v>0</v>
      </c>
      <c r="BF604" s="163">
        <f t="shared" si="159"/>
        <v>0</v>
      </c>
      <c r="BG604" s="163">
        <f t="shared" si="160"/>
        <v>0</v>
      </c>
      <c r="BH604" s="163">
        <f t="shared" si="161"/>
        <v>0</v>
      </c>
      <c r="BI604" s="163">
        <f t="shared" si="162"/>
        <v>0</v>
      </c>
      <c r="BJ604" s="15" t="s">
        <v>85</v>
      </c>
      <c r="BK604" s="163">
        <f t="shared" si="163"/>
        <v>0</v>
      </c>
      <c r="BL604" s="15" t="s">
        <v>274</v>
      </c>
      <c r="BM604" s="162" t="s">
        <v>5676</v>
      </c>
    </row>
    <row r="605" spans="1:65" s="2" customFormat="1" ht="24.2" customHeight="1">
      <c r="A605" s="30"/>
      <c r="B605" s="154"/>
      <c r="C605" s="201" t="s">
        <v>2558</v>
      </c>
      <c r="D605" s="201" t="s">
        <v>751</v>
      </c>
      <c r="E605" s="202" t="s">
        <v>5591</v>
      </c>
      <c r="F605" s="203" t="s">
        <v>5592</v>
      </c>
      <c r="G605" s="204" t="s">
        <v>252</v>
      </c>
      <c r="H605" s="205">
        <v>2</v>
      </c>
      <c r="I605" s="177"/>
      <c r="J605" s="290">
        <f t="shared" si="154"/>
        <v>0</v>
      </c>
      <c r="K605" s="178"/>
      <c r="L605" s="179"/>
      <c r="M605" s="180" t="s">
        <v>1</v>
      </c>
      <c r="N605" s="181" t="s">
        <v>38</v>
      </c>
      <c r="O605" s="59"/>
      <c r="P605" s="160">
        <f t="shared" si="155"/>
        <v>0</v>
      </c>
      <c r="Q605" s="160">
        <v>0</v>
      </c>
      <c r="R605" s="160">
        <f t="shared" si="156"/>
        <v>0</v>
      </c>
      <c r="S605" s="160">
        <v>0</v>
      </c>
      <c r="T605" s="161">
        <f t="shared" si="157"/>
        <v>0</v>
      </c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R605" s="162" t="s">
        <v>337</v>
      </c>
      <c r="AT605" s="162" t="s">
        <v>751</v>
      </c>
      <c r="AU605" s="162" t="s">
        <v>214</v>
      </c>
      <c r="AY605" s="15" t="s">
        <v>208</v>
      </c>
      <c r="BE605" s="163">
        <f t="shared" si="158"/>
        <v>0</v>
      </c>
      <c r="BF605" s="163">
        <f t="shared" si="159"/>
        <v>0</v>
      </c>
      <c r="BG605" s="163">
        <f t="shared" si="160"/>
        <v>0</v>
      </c>
      <c r="BH605" s="163">
        <f t="shared" si="161"/>
        <v>0</v>
      </c>
      <c r="BI605" s="163">
        <f t="shared" si="162"/>
        <v>0</v>
      </c>
      <c r="BJ605" s="15" t="s">
        <v>85</v>
      </c>
      <c r="BK605" s="163">
        <f t="shared" si="163"/>
        <v>0</v>
      </c>
      <c r="BL605" s="15" t="s">
        <v>274</v>
      </c>
      <c r="BM605" s="162" t="s">
        <v>5677</v>
      </c>
    </row>
    <row r="606" spans="1:65" s="13" customFormat="1" ht="20.85" customHeight="1">
      <c r="B606" s="183"/>
      <c r="C606" s="210"/>
      <c r="D606" s="211" t="s">
        <v>71</v>
      </c>
      <c r="E606" s="211" t="s">
        <v>5678</v>
      </c>
      <c r="F606" s="211" t="s">
        <v>5679</v>
      </c>
      <c r="G606" s="210"/>
      <c r="H606" s="210"/>
      <c r="I606" s="185"/>
      <c r="J606" s="291">
        <f>BK606</f>
        <v>0</v>
      </c>
      <c r="L606" s="183"/>
      <c r="M606" s="186"/>
      <c r="N606" s="187"/>
      <c r="O606" s="187"/>
      <c r="P606" s="188">
        <f>SUM(P607:P625)</f>
        <v>0</v>
      </c>
      <c r="Q606" s="187"/>
      <c r="R606" s="188">
        <f>SUM(R607:R625)</f>
        <v>0</v>
      </c>
      <c r="S606" s="187"/>
      <c r="T606" s="189">
        <f>SUM(T607:T625)</f>
        <v>0</v>
      </c>
      <c r="AR606" s="184" t="s">
        <v>85</v>
      </c>
      <c r="AT606" s="190" t="s">
        <v>71</v>
      </c>
      <c r="AU606" s="190" t="s">
        <v>219</v>
      </c>
      <c r="AY606" s="184" t="s">
        <v>208</v>
      </c>
      <c r="BK606" s="191">
        <f>SUM(BK607:BK625)</f>
        <v>0</v>
      </c>
    </row>
    <row r="607" spans="1:65" s="2" customFormat="1" ht="37.9" customHeight="1">
      <c r="A607" s="30"/>
      <c r="B607" s="154"/>
      <c r="C607" s="201" t="s">
        <v>2562</v>
      </c>
      <c r="D607" s="201" t="s">
        <v>751</v>
      </c>
      <c r="E607" s="202" t="s">
        <v>5680</v>
      </c>
      <c r="F607" s="203" t="s">
        <v>5681</v>
      </c>
      <c r="G607" s="204" t="s">
        <v>404</v>
      </c>
      <c r="H607" s="205">
        <v>1</v>
      </c>
      <c r="I607" s="177"/>
      <c r="J607" s="290">
        <f t="shared" ref="J607:J625" si="164">ROUND(I607*H607,2)</f>
        <v>0</v>
      </c>
      <c r="K607" s="178"/>
      <c r="L607" s="179"/>
      <c r="M607" s="180" t="s">
        <v>1</v>
      </c>
      <c r="N607" s="181" t="s">
        <v>38</v>
      </c>
      <c r="O607" s="59"/>
      <c r="P607" s="160">
        <f t="shared" ref="P607:P625" si="165">O607*H607</f>
        <v>0</v>
      </c>
      <c r="Q607" s="160">
        <v>0</v>
      </c>
      <c r="R607" s="160">
        <f t="shared" ref="R607:R625" si="166">Q607*H607</f>
        <v>0</v>
      </c>
      <c r="S607" s="160">
        <v>0</v>
      </c>
      <c r="T607" s="161">
        <f t="shared" ref="T607:T625" si="167">S607*H607</f>
        <v>0</v>
      </c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R607" s="162" t="s">
        <v>337</v>
      </c>
      <c r="AT607" s="162" t="s">
        <v>751</v>
      </c>
      <c r="AU607" s="162" t="s">
        <v>214</v>
      </c>
      <c r="AY607" s="15" t="s">
        <v>208</v>
      </c>
      <c r="BE607" s="163">
        <f t="shared" ref="BE607:BE625" si="168">IF(N607="základná",J607,0)</f>
        <v>0</v>
      </c>
      <c r="BF607" s="163">
        <f t="shared" ref="BF607:BF625" si="169">IF(N607="znížená",J607,0)</f>
        <v>0</v>
      </c>
      <c r="BG607" s="163">
        <f t="shared" ref="BG607:BG625" si="170">IF(N607="zákl. prenesená",J607,0)</f>
        <v>0</v>
      </c>
      <c r="BH607" s="163">
        <f t="shared" ref="BH607:BH625" si="171">IF(N607="zníž. prenesená",J607,0)</f>
        <v>0</v>
      </c>
      <c r="BI607" s="163">
        <f t="shared" ref="BI607:BI625" si="172">IF(N607="nulová",J607,0)</f>
        <v>0</v>
      </c>
      <c r="BJ607" s="15" t="s">
        <v>85</v>
      </c>
      <c r="BK607" s="163">
        <f t="shared" ref="BK607:BK625" si="173">ROUND(I607*H607,2)</f>
        <v>0</v>
      </c>
      <c r="BL607" s="15" t="s">
        <v>274</v>
      </c>
      <c r="BM607" s="162" t="s">
        <v>5682</v>
      </c>
    </row>
    <row r="608" spans="1:65" s="2" customFormat="1" ht="37.9" customHeight="1">
      <c r="A608" s="30"/>
      <c r="B608" s="154"/>
      <c r="C608" s="201" t="s">
        <v>2566</v>
      </c>
      <c r="D608" s="201" t="s">
        <v>751</v>
      </c>
      <c r="E608" s="202" t="s">
        <v>5683</v>
      </c>
      <c r="F608" s="203" t="s">
        <v>5684</v>
      </c>
      <c r="G608" s="204" t="s">
        <v>404</v>
      </c>
      <c r="H608" s="205">
        <v>4</v>
      </c>
      <c r="I608" s="177"/>
      <c r="J608" s="290">
        <f t="shared" si="164"/>
        <v>0</v>
      </c>
      <c r="K608" s="178"/>
      <c r="L608" s="179"/>
      <c r="M608" s="180" t="s">
        <v>1</v>
      </c>
      <c r="N608" s="181" t="s">
        <v>38</v>
      </c>
      <c r="O608" s="59"/>
      <c r="P608" s="160">
        <f t="shared" si="165"/>
        <v>0</v>
      </c>
      <c r="Q608" s="160">
        <v>0</v>
      </c>
      <c r="R608" s="160">
        <f t="shared" si="166"/>
        <v>0</v>
      </c>
      <c r="S608" s="160">
        <v>0</v>
      </c>
      <c r="T608" s="161">
        <f t="shared" si="167"/>
        <v>0</v>
      </c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R608" s="162" t="s">
        <v>337</v>
      </c>
      <c r="AT608" s="162" t="s">
        <v>751</v>
      </c>
      <c r="AU608" s="162" t="s">
        <v>214</v>
      </c>
      <c r="AY608" s="15" t="s">
        <v>208</v>
      </c>
      <c r="BE608" s="163">
        <f t="shared" si="168"/>
        <v>0</v>
      </c>
      <c r="BF608" s="163">
        <f t="shared" si="169"/>
        <v>0</v>
      </c>
      <c r="BG608" s="163">
        <f t="shared" si="170"/>
        <v>0</v>
      </c>
      <c r="BH608" s="163">
        <f t="shared" si="171"/>
        <v>0</v>
      </c>
      <c r="BI608" s="163">
        <f t="shared" si="172"/>
        <v>0</v>
      </c>
      <c r="BJ608" s="15" t="s">
        <v>85</v>
      </c>
      <c r="BK608" s="163">
        <f t="shared" si="173"/>
        <v>0</v>
      </c>
      <c r="BL608" s="15" t="s">
        <v>274</v>
      </c>
      <c r="BM608" s="162" t="s">
        <v>5685</v>
      </c>
    </row>
    <row r="609" spans="1:65" s="2" customFormat="1" ht="37.9" customHeight="1">
      <c r="A609" s="30"/>
      <c r="B609" s="154"/>
      <c r="C609" s="201" t="s">
        <v>2570</v>
      </c>
      <c r="D609" s="201" t="s">
        <v>751</v>
      </c>
      <c r="E609" s="202" t="s">
        <v>5686</v>
      </c>
      <c r="F609" s="203" t="s">
        <v>5687</v>
      </c>
      <c r="G609" s="204" t="s">
        <v>404</v>
      </c>
      <c r="H609" s="205">
        <v>4</v>
      </c>
      <c r="I609" s="177"/>
      <c r="J609" s="290">
        <f t="shared" si="164"/>
        <v>0</v>
      </c>
      <c r="K609" s="178"/>
      <c r="L609" s="179"/>
      <c r="M609" s="180" t="s">
        <v>1</v>
      </c>
      <c r="N609" s="181" t="s">
        <v>38</v>
      </c>
      <c r="O609" s="59"/>
      <c r="P609" s="160">
        <f t="shared" si="165"/>
        <v>0</v>
      </c>
      <c r="Q609" s="160">
        <v>0</v>
      </c>
      <c r="R609" s="160">
        <f t="shared" si="166"/>
        <v>0</v>
      </c>
      <c r="S609" s="160">
        <v>0</v>
      </c>
      <c r="T609" s="161">
        <f t="shared" si="167"/>
        <v>0</v>
      </c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R609" s="162" t="s">
        <v>337</v>
      </c>
      <c r="AT609" s="162" t="s">
        <v>751</v>
      </c>
      <c r="AU609" s="162" t="s">
        <v>214</v>
      </c>
      <c r="AY609" s="15" t="s">
        <v>208</v>
      </c>
      <c r="BE609" s="163">
        <f t="shared" si="168"/>
        <v>0</v>
      </c>
      <c r="BF609" s="163">
        <f t="shared" si="169"/>
        <v>0</v>
      </c>
      <c r="BG609" s="163">
        <f t="shared" si="170"/>
        <v>0</v>
      </c>
      <c r="BH609" s="163">
        <f t="shared" si="171"/>
        <v>0</v>
      </c>
      <c r="BI609" s="163">
        <f t="shared" si="172"/>
        <v>0</v>
      </c>
      <c r="BJ609" s="15" t="s">
        <v>85</v>
      </c>
      <c r="BK609" s="163">
        <f t="shared" si="173"/>
        <v>0</v>
      </c>
      <c r="BL609" s="15" t="s">
        <v>274</v>
      </c>
      <c r="BM609" s="162" t="s">
        <v>5688</v>
      </c>
    </row>
    <row r="610" spans="1:65" s="2" customFormat="1" ht="37.9" customHeight="1">
      <c r="A610" s="30"/>
      <c r="B610" s="154"/>
      <c r="C610" s="201" t="s">
        <v>2574</v>
      </c>
      <c r="D610" s="201" t="s">
        <v>751</v>
      </c>
      <c r="E610" s="202" t="s">
        <v>5689</v>
      </c>
      <c r="F610" s="203" t="s">
        <v>5569</v>
      </c>
      <c r="G610" s="204" t="s">
        <v>404</v>
      </c>
      <c r="H610" s="205">
        <v>1</v>
      </c>
      <c r="I610" s="177"/>
      <c r="J610" s="290">
        <f t="shared" si="164"/>
        <v>0</v>
      </c>
      <c r="K610" s="178"/>
      <c r="L610" s="179"/>
      <c r="M610" s="180" t="s">
        <v>1</v>
      </c>
      <c r="N610" s="181" t="s">
        <v>38</v>
      </c>
      <c r="O610" s="59"/>
      <c r="P610" s="160">
        <f t="shared" si="165"/>
        <v>0</v>
      </c>
      <c r="Q610" s="160">
        <v>0</v>
      </c>
      <c r="R610" s="160">
        <f t="shared" si="166"/>
        <v>0</v>
      </c>
      <c r="S610" s="160">
        <v>0</v>
      </c>
      <c r="T610" s="161">
        <f t="shared" si="167"/>
        <v>0</v>
      </c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R610" s="162" t="s">
        <v>337</v>
      </c>
      <c r="AT610" s="162" t="s">
        <v>751</v>
      </c>
      <c r="AU610" s="162" t="s">
        <v>214</v>
      </c>
      <c r="AY610" s="15" t="s">
        <v>208</v>
      </c>
      <c r="BE610" s="163">
        <f t="shared" si="168"/>
        <v>0</v>
      </c>
      <c r="BF610" s="163">
        <f t="shared" si="169"/>
        <v>0</v>
      </c>
      <c r="BG610" s="163">
        <f t="shared" si="170"/>
        <v>0</v>
      </c>
      <c r="BH610" s="163">
        <f t="shared" si="171"/>
        <v>0</v>
      </c>
      <c r="BI610" s="163">
        <f t="shared" si="172"/>
        <v>0</v>
      </c>
      <c r="BJ610" s="15" t="s">
        <v>85</v>
      </c>
      <c r="BK610" s="163">
        <f t="shared" si="173"/>
        <v>0</v>
      </c>
      <c r="BL610" s="15" t="s">
        <v>274</v>
      </c>
      <c r="BM610" s="162" t="s">
        <v>5690</v>
      </c>
    </row>
    <row r="611" spans="1:65" s="2" customFormat="1" ht="16.5" customHeight="1">
      <c r="A611" s="30"/>
      <c r="B611" s="154"/>
      <c r="C611" s="201" t="s">
        <v>2578</v>
      </c>
      <c r="D611" s="201" t="s">
        <v>751</v>
      </c>
      <c r="E611" s="202" t="s">
        <v>5574</v>
      </c>
      <c r="F611" s="203" t="s">
        <v>4653</v>
      </c>
      <c r="G611" s="204" t="s">
        <v>252</v>
      </c>
      <c r="H611" s="205">
        <v>40</v>
      </c>
      <c r="I611" s="177"/>
      <c r="J611" s="290">
        <f t="shared" si="164"/>
        <v>0</v>
      </c>
      <c r="K611" s="178"/>
      <c r="L611" s="179"/>
      <c r="M611" s="180" t="s">
        <v>1</v>
      </c>
      <c r="N611" s="181" t="s">
        <v>38</v>
      </c>
      <c r="O611" s="59"/>
      <c r="P611" s="160">
        <f t="shared" si="165"/>
        <v>0</v>
      </c>
      <c r="Q611" s="160">
        <v>0</v>
      </c>
      <c r="R611" s="160">
        <f t="shared" si="166"/>
        <v>0</v>
      </c>
      <c r="S611" s="160">
        <v>0</v>
      </c>
      <c r="T611" s="161">
        <f t="shared" si="167"/>
        <v>0</v>
      </c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R611" s="162" t="s">
        <v>337</v>
      </c>
      <c r="AT611" s="162" t="s">
        <v>751</v>
      </c>
      <c r="AU611" s="162" t="s">
        <v>214</v>
      </c>
      <c r="AY611" s="15" t="s">
        <v>208</v>
      </c>
      <c r="BE611" s="163">
        <f t="shared" si="168"/>
        <v>0</v>
      </c>
      <c r="BF611" s="163">
        <f t="shared" si="169"/>
        <v>0</v>
      </c>
      <c r="BG611" s="163">
        <f t="shared" si="170"/>
        <v>0</v>
      </c>
      <c r="BH611" s="163">
        <f t="shared" si="171"/>
        <v>0</v>
      </c>
      <c r="BI611" s="163">
        <f t="shared" si="172"/>
        <v>0</v>
      </c>
      <c r="BJ611" s="15" t="s">
        <v>85</v>
      </c>
      <c r="BK611" s="163">
        <f t="shared" si="173"/>
        <v>0</v>
      </c>
      <c r="BL611" s="15" t="s">
        <v>274</v>
      </c>
      <c r="BM611" s="162" t="s">
        <v>5691</v>
      </c>
    </row>
    <row r="612" spans="1:65" s="2" customFormat="1" ht="16.5" customHeight="1">
      <c r="A612" s="30"/>
      <c r="B612" s="154"/>
      <c r="C612" s="201" t="s">
        <v>2582</v>
      </c>
      <c r="D612" s="201" t="s">
        <v>751</v>
      </c>
      <c r="E612" s="202" t="s">
        <v>5576</v>
      </c>
      <c r="F612" s="203" t="s">
        <v>4844</v>
      </c>
      <c r="G612" s="204" t="s">
        <v>252</v>
      </c>
      <c r="H612" s="205">
        <v>49</v>
      </c>
      <c r="I612" s="177"/>
      <c r="J612" s="290">
        <f t="shared" si="164"/>
        <v>0</v>
      </c>
      <c r="K612" s="178"/>
      <c r="L612" s="179"/>
      <c r="M612" s="180" t="s">
        <v>1</v>
      </c>
      <c r="N612" s="181" t="s">
        <v>38</v>
      </c>
      <c r="O612" s="59"/>
      <c r="P612" s="160">
        <f t="shared" si="165"/>
        <v>0</v>
      </c>
      <c r="Q612" s="160">
        <v>0</v>
      </c>
      <c r="R612" s="160">
        <f t="shared" si="166"/>
        <v>0</v>
      </c>
      <c r="S612" s="160">
        <v>0</v>
      </c>
      <c r="T612" s="161">
        <f t="shared" si="167"/>
        <v>0</v>
      </c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R612" s="162" t="s">
        <v>337</v>
      </c>
      <c r="AT612" s="162" t="s">
        <v>751</v>
      </c>
      <c r="AU612" s="162" t="s">
        <v>214</v>
      </c>
      <c r="AY612" s="15" t="s">
        <v>208</v>
      </c>
      <c r="BE612" s="163">
        <f t="shared" si="168"/>
        <v>0</v>
      </c>
      <c r="BF612" s="163">
        <f t="shared" si="169"/>
        <v>0</v>
      </c>
      <c r="BG612" s="163">
        <f t="shared" si="170"/>
        <v>0</v>
      </c>
      <c r="BH612" s="163">
        <f t="shared" si="171"/>
        <v>0</v>
      </c>
      <c r="BI612" s="163">
        <f t="shared" si="172"/>
        <v>0</v>
      </c>
      <c r="BJ612" s="15" t="s">
        <v>85</v>
      </c>
      <c r="BK612" s="163">
        <f t="shared" si="173"/>
        <v>0</v>
      </c>
      <c r="BL612" s="15" t="s">
        <v>274</v>
      </c>
      <c r="BM612" s="162" t="s">
        <v>5692</v>
      </c>
    </row>
    <row r="613" spans="1:65" s="2" customFormat="1" ht="16.5" customHeight="1">
      <c r="A613" s="30"/>
      <c r="B613" s="154"/>
      <c r="C613" s="201" t="s">
        <v>2586</v>
      </c>
      <c r="D613" s="201" t="s">
        <v>751</v>
      </c>
      <c r="E613" s="202" t="s">
        <v>5578</v>
      </c>
      <c r="F613" s="203" t="s">
        <v>4657</v>
      </c>
      <c r="G613" s="204" t="s">
        <v>252</v>
      </c>
      <c r="H613" s="205">
        <v>28</v>
      </c>
      <c r="I613" s="177"/>
      <c r="J613" s="290">
        <f t="shared" si="164"/>
        <v>0</v>
      </c>
      <c r="K613" s="178"/>
      <c r="L613" s="179"/>
      <c r="M613" s="180" t="s">
        <v>1</v>
      </c>
      <c r="N613" s="181" t="s">
        <v>38</v>
      </c>
      <c r="O613" s="59"/>
      <c r="P613" s="160">
        <f t="shared" si="165"/>
        <v>0</v>
      </c>
      <c r="Q613" s="160">
        <v>0</v>
      </c>
      <c r="R613" s="160">
        <f t="shared" si="166"/>
        <v>0</v>
      </c>
      <c r="S613" s="160">
        <v>0</v>
      </c>
      <c r="T613" s="161">
        <f t="shared" si="167"/>
        <v>0</v>
      </c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R613" s="162" t="s">
        <v>337</v>
      </c>
      <c r="AT613" s="162" t="s">
        <v>751</v>
      </c>
      <c r="AU613" s="162" t="s">
        <v>214</v>
      </c>
      <c r="AY613" s="15" t="s">
        <v>208</v>
      </c>
      <c r="BE613" s="163">
        <f t="shared" si="168"/>
        <v>0</v>
      </c>
      <c r="BF613" s="163">
        <f t="shared" si="169"/>
        <v>0</v>
      </c>
      <c r="BG613" s="163">
        <f t="shared" si="170"/>
        <v>0</v>
      </c>
      <c r="BH613" s="163">
        <f t="shared" si="171"/>
        <v>0</v>
      </c>
      <c r="BI613" s="163">
        <f t="shared" si="172"/>
        <v>0</v>
      </c>
      <c r="BJ613" s="15" t="s">
        <v>85</v>
      </c>
      <c r="BK613" s="163">
        <f t="shared" si="173"/>
        <v>0</v>
      </c>
      <c r="BL613" s="15" t="s">
        <v>274</v>
      </c>
      <c r="BM613" s="162" t="s">
        <v>5693</v>
      </c>
    </row>
    <row r="614" spans="1:65" s="2" customFormat="1" ht="16.5" customHeight="1">
      <c r="A614" s="30"/>
      <c r="B614" s="154"/>
      <c r="C614" s="201" t="s">
        <v>2590</v>
      </c>
      <c r="D614" s="201" t="s">
        <v>751</v>
      </c>
      <c r="E614" s="202" t="s">
        <v>5580</v>
      </c>
      <c r="F614" s="203" t="s">
        <v>4847</v>
      </c>
      <c r="G614" s="204" t="s">
        <v>252</v>
      </c>
      <c r="H614" s="205">
        <v>10</v>
      </c>
      <c r="I614" s="177"/>
      <c r="J614" s="290">
        <f t="shared" si="164"/>
        <v>0</v>
      </c>
      <c r="K614" s="178"/>
      <c r="L614" s="179"/>
      <c r="M614" s="180" t="s">
        <v>1</v>
      </c>
      <c r="N614" s="181" t="s">
        <v>38</v>
      </c>
      <c r="O614" s="59"/>
      <c r="P614" s="160">
        <f t="shared" si="165"/>
        <v>0</v>
      </c>
      <c r="Q614" s="160">
        <v>0</v>
      </c>
      <c r="R614" s="160">
        <f t="shared" si="166"/>
        <v>0</v>
      </c>
      <c r="S614" s="160">
        <v>0</v>
      </c>
      <c r="T614" s="161">
        <f t="shared" si="167"/>
        <v>0</v>
      </c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R614" s="162" t="s">
        <v>337</v>
      </c>
      <c r="AT614" s="162" t="s">
        <v>751</v>
      </c>
      <c r="AU614" s="162" t="s">
        <v>214</v>
      </c>
      <c r="AY614" s="15" t="s">
        <v>208</v>
      </c>
      <c r="BE614" s="163">
        <f t="shared" si="168"/>
        <v>0</v>
      </c>
      <c r="BF614" s="163">
        <f t="shared" si="169"/>
        <v>0</v>
      </c>
      <c r="BG614" s="163">
        <f t="shared" si="170"/>
        <v>0</v>
      </c>
      <c r="BH614" s="163">
        <f t="shared" si="171"/>
        <v>0</v>
      </c>
      <c r="BI614" s="163">
        <f t="shared" si="172"/>
        <v>0</v>
      </c>
      <c r="BJ614" s="15" t="s">
        <v>85</v>
      </c>
      <c r="BK614" s="163">
        <f t="shared" si="173"/>
        <v>0</v>
      </c>
      <c r="BL614" s="15" t="s">
        <v>274</v>
      </c>
      <c r="BM614" s="162" t="s">
        <v>5694</v>
      </c>
    </row>
    <row r="615" spans="1:65" s="2" customFormat="1" ht="16.5" customHeight="1">
      <c r="A615" s="30"/>
      <c r="B615" s="154"/>
      <c r="C615" s="201" t="s">
        <v>2594</v>
      </c>
      <c r="D615" s="201" t="s">
        <v>751</v>
      </c>
      <c r="E615" s="202" t="s">
        <v>5582</v>
      </c>
      <c r="F615" s="203" t="s">
        <v>5583</v>
      </c>
      <c r="G615" s="204" t="s">
        <v>252</v>
      </c>
      <c r="H615" s="205">
        <v>13</v>
      </c>
      <c r="I615" s="177"/>
      <c r="J615" s="290">
        <f t="shared" si="164"/>
        <v>0</v>
      </c>
      <c r="K615" s="178"/>
      <c r="L615" s="179"/>
      <c r="M615" s="180" t="s">
        <v>1</v>
      </c>
      <c r="N615" s="181" t="s">
        <v>38</v>
      </c>
      <c r="O615" s="59"/>
      <c r="P615" s="160">
        <f t="shared" si="165"/>
        <v>0</v>
      </c>
      <c r="Q615" s="160">
        <v>0</v>
      </c>
      <c r="R615" s="160">
        <f t="shared" si="166"/>
        <v>0</v>
      </c>
      <c r="S615" s="160">
        <v>0</v>
      </c>
      <c r="T615" s="161">
        <f t="shared" si="167"/>
        <v>0</v>
      </c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R615" s="162" t="s">
        <v>337</v>
      </c>
      <c r="AT615" s="162" t="s">
        <v>751</v>
      </c>
      <c r="AU615" s="162" t="s">
        <v>214</v>
      </c>
      <c r="AY615" s="15" t="s">
        <v>208</v>
      </c>
      <c r="BE615" s="163">
        <f t="shared" si="168"/>
        <v>0</v>
      </c>
      <c r="BF615" s="163">
        <f t="shared" si="169"/>
        <v>0</v>
      </c>
      <c r="BG615" s="163">
        <f t="shared" si="170"/>
        <v>0</v>
      </c>
      <c r="BH615" s="163">
        <f t="shared" si="171"/>
        <v>0</v>
      </c>
      <c r="BI615" s="163">
        <f t="shared" si="172"/>
        <v>0</v>
      </c>
      <c r="BJ615" s="15" t="s">
        <v>85</v>
      </c>
      <c r="BK615" s="163">
        <f t="shared" si="173"/>
        <v>0</v>
      </c>
      <c r="BL615" s="15" t="s">
        <v>274</v>
      </c>
      <c r="BM615" s="162" t="s">
        <v>5695</v>
      </c>
    </row>
    <row r="616" spans="1:65" s="2" customFormat="1" ht="16.5" customHeight="1">
      <c r="A616" s="30"/>
      <c r="B616" s="154"/>
      <c r="C616" s="201" t="s">
        <v>2598</v>
      </c>
      <c r="D616" s="201" t="s">
        <v>751</v>
      </c>
      <c r="E616" s="202" t="s">
        <v>5585</v>
      </c>
      <c r="F616" s="203" t="s">
        <v>5586</v>
      </c>
      <c r="G616" s="204" t="s">
        <v>252</v>
      </c>
      <c r="H616" s="205">
        <v>14</v>
      </c>
      <c r="I616" s="177"/>
      <c r="J616" s="290">
        <f t="shared" si="164"/>
        <v>0</v>
      </c>
      <c r="K616" s="178"/>
      <c r="L616" s="179"/>
      <c r="M616" s="180" t="s">
        <v>1</v>
      </c>
      <c r="N616" s="181" t="s">
        <v>38</v>
      </c>
      <c r="O616" s="59"/>
      <c r="P616" s="160">
        <f t="shared" si="165"/>
        <v>0</v>
      </c>
      <c r="Q616" s="160">
        <v>0</v>
      </c>
      <c r="R616" s="160">
        <f t="shared" si="166"/>
        <v>0</v>
      </c>
      <c r="S616" s="160">
        <v>0</v>
      </c>
      <c r="T616" s="161">
        <f t="shared" si="167"/>
        <v>0</v>
      </c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R616" s="162" t="s">
        <v>337</v>
      </c>
      <c r="AT616" s="162" t="s">
        <v>751</v>
      </c>
      <c r="AU616" s="162" t="s">
        <v>214</v>
      </c>
      <c r="AY616" s="15" t="s">
        <v>208</v>
      </c>
      <c r="BE616" s="163">
        <f t="shared" si="168"/>
        <v>0</v>
      </c>
      <c r="BF616" s="163">
        <f t="shared" si="169"/>
        <v>0</v>
      </c>
      <c r="BG616" s="163">
        <f t="shared" si="170"/>
        <v>0</v>
      </c>
      <c r="BH616" s="163">
        <f t="shared" si="171"/>
        <v>0</v>
      </c>
      <c r="BI616" s="163">
        <f t="shared" si="172"/>
        <v>0</v>
      </c>
      <c r="BJ616" s="15" t="s">
        <v>85</v>
      </c>
      <c r="BK616" s="163">
        <f t="shared" si="173"/>
        <v>0</v>
      </c>
      <c r="BL616" s="15" t="s">
        <v>274</v>
      </c>
      <c r="BM616" s="162" t="s">
        <v>5696</v>
      </c>
    </row>
    <row r="617" spans="1:65" s="2" customFormat="1" ht="24.2" customHeight="1">
      <c r="A617" s="30"/>
      <c r="B617" s="154"/>
      <c r="C617" s="201" t="s">
        <v>2602</v>
      </c>
      <c r="D617" s="201" t="s">
        <v>751</v>
      </c>
      <c r="E617" s="202" t="s">
        <v>5591</v>
      </c>
      <c r="F617" s="203" t="s">
        <v>5592</v>
      </c>
      <c r="G617" s="204" t="s">
        <v>252</v>
      </c>
      <c r="H617" s="205">
        <v>2</v>
      </c>
      <c r="I617" s="177"/>
      <c r="J617" s="290">
        <f t="shared" si="164"/>
        <v>0</v>
      </c>
      <c r="K617" s="178"/>
      <c r="L617" s="179"/>
      <c r="M617" s="180" t="s">
        <v>1</v>
      </c>
      <c r="N617" s="181" t="s">
        <v>38</v>
      </c>
      <c r="O617" s="59"/>
      <c r="P617" s="160">
        <f t="shared" si="165"/>
        <v>0</v>
      </c>
      <c r="Q617" s="160">
        <v>0</v>
      </c>
      <c r="R617" s="160">
        <f t="shared" si="166"/>
        <v>0</v>
      </c>
      <c r="S617" s="160">
        <v>0</v>
      </c>
      <c r="T617" s="161">
        <f t="shared" si="167"/>
        <v>0</v>
      </c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R617" s="162" t="s">
        <v>337</v>
      </c>
      <c r="AT617" s="162" t="s">
        <v>751</v>
      </c>
      <c r="AU617" s="162" t="s">
        <v>214</v>
      </c>
      <c r="AY617" s="15" t="s">
        <v>208</v>
      </c>
      <c r="BE617" s="163">
        <f t="shared" si="168"/>
        <v>0</v>
      </c>
      <c r="BF617" s="163">
        <f t="shared" si="169"/>
        <v>0</v>
      </c>
      <c r="BG617" s="163">
        <f t="shared" si="170"/>
        <v>0</v>
      </c>
      <c r="BH617" s="163">
        <f t="shared" si="171"/>
        <v>0</v>
      </c>
      <c r="BI617" s="163">
        <f t="shared" si="172"/>
        <v>0</v>
      </c>
      <c r="BJ617" s="15" t="s">
        <v>85</v>
      </c>
      <c r="BK617" s="163">
        <f t="shared" si="173"/>
        <v>0</v>
      </c>
      <c r="BL617" s="15" t="s">
        <v>274</v>
      </c>
      <c r="BM617" s="162" t="s">
        <v>5697</v>
      </c>
    </row>
    <row r="618" spans="1:65" s="2" customFormat="1" ht="16.5" customHeight="1">
      <c r="A618" s="30"/>
      <c r="B618" s="154"/>
      <c r="C618" s="201" t="s">
        <v>2606</v>
      </c>
      <c r="D618" s="201" t="s">
        <v>751</v>
      </c>
      <c r="E618" s="202" t="s">
        <v>5594</v>
      </c>
      <c r="F618" s="203" t="s">
        <v>5595</v>
      </c>
      <c r="G618" s="204" t="s">
        <v>404</v>
      </c>
      <c r="H618" s="205">
        <v>8</v>
      </c>
      <c r="I618" s="177"/>
      <c r="J618" s="290">
        <f t="shared" si="164"/>
        <v>0</v>
      </c>
      <c r="K618" s="178"/>
      <c r="L618" s="179"/>
      <c r="M618" s="180" t="s">
        <v>1</v>
      </c>
      <c r="N618" s="181" t="s">
        <v>38</v>
      </c>
      <c r="O618" s="59"/>
      <c r="P618" s="160">
        <f t="shared" si="165"/>
        <v>0</v>
      </c>
      <c r="Q618" s="160">
        <v>0</v>
      </c>
      <c r="R618" s="160">
        <f t="shared" si="166"/>
        <v>0</v>
      </c>
      <c r="S618" s="160">
        <v>0</v>
      </c>
      <c r="T618" s="161">
        <f t="shared" si="167"/>
        <v>0</v>
      </c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R618" s="162" t="s">
        <v>337</v>
      </c>
      <c r="AT618" s="162" t="s">
        <v>751</v>
      </c>
      <c r="AU618" s="162" t="s">
        <v>214</v>
      </c>
      <c r="AY618" s="15" t="s">
        <v>208</v>
      </c>
      <c r="BE618" s="163">
        <f t="shared" si="168"/>
        <v>0</v>
      </c>
      <c r="BF618" s="163">
        <f t="shared" si="169"/>
        <v>0</v>
      </c>
      <c r="BG618" s="163">
        <f t="shared" si="170"/>
        <v>0</v>
      </c>
      <c r="BH618" s="163">
        <f t="shared" si="171"/>
        <v>0</v>
      </c>
      <c r="BI618" s="163">
        <f t="shared" si="172"/>
        <v>0</v>
      </c>
      <c r="BJ618" s="15" t="s">
        <v>85</v>
      </c>
      <c r="BK618" s="163">
        <f t="shared" si="173"/>
        <v>0</v>
      </c>
      <c r="BL618" s="15" t="s">
        <v>274</v>
      </c>
      <c r="BM618" s="162" t="s">
        <v>5698</v>
      </c>
    </row>
    <row r="619" spans="1:65" s="2" customFormat="1" ht="16.5" customHeight="1">
      <c r="A619" s="30"/>
      <c r="B619" s="154"/>
      <c r="C619" s="201" t="s">
        <v>2610</v>
      </c>
      <c r="D619" s="201" t="s">
        <v>751</v>
      </c>
      <c r="E619" s="202" t="s">
        <v>5600</v>
      </c>
      <c r="F619" s="203" t="s">
        <v>5601</v>
      </c>
      <c r="G619" s="204" t="s">
        <v>404</v>
      </c>
      <c r="H619" s="205">
        <v>7</v>
      </c>
      <c r="I619" s="177"/>
      <c r="J619" s="290">
        <f t="shared" si="164"/>
        <v>0</v>
      </c>
      <c r="K619" s="178"/>
      <c r="L619" s="179"/>
      <c r="M619" s="180" t="s">
        <v>1</v>
      </c>
      <c r="N619" s="181" t="s">
        <v>38</v>
      </c>
      <c r="O619" s="59"/>
      <c r="P619" s="160">
        <f t="shared" si="165"/>
        <v>0</v>
      </c>
      <c r="Q619" s="160">
        <v>0</v>
      </c>
      <c r="R619" s="160">
        <f t="shared" si="166"/>
        <v>0</v>
      </c>
      <c r="S619" s="160">
        <v>0</v>
      </c>
      <c r="T619" s="161">
        <f t="shared" si="167"/>
        <v>0</v>
      </c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R619" s="162" t="s">
        <v>337</v>
      </c>
      <c r="AT619" s="162" t="s">
        <v>751</v>
      </c>
      <c r="AU619" s="162" t="s">
        <v>214</v>
      </c>
      <c r="AY619" s="15" t="s">
        <v>208</v>
      </c>
      <c r="BE619" s="163">
        <f t="shared" si="168"/>
        <v>0</v>
      </c>
      <c r="BF619" s="163">
        <f t="shared" si="169"/>
        <v>0</v>
      </c>
      <c r="BG619" s="163">
        <f t="shared" si="170"/>
        <v>0</v>
      </c>
      <c r="BH619" s="163">
        <f t="shared" si="171"/>
        <v>0</v>
      </c>
      <c r="BI619" s="163">
        <f t="shared" si="172"/>
        <v>0</v>
      </c>
      <c r="BJ619" s="15" t="s">
        <v>85</v>
      </c>
      <c r="BK619" s="163">
        <f t="shared" si="173"/>
        <v>0</v>
      </c>
      <c r="BL619" s="15" t="s">
        <v>274</v>
      </c>
      <c r="BM619" s="162" t="s">
        <v>5699</v>
      </c>
    </row>
    <row r="620" spans="1:65" s="2" customFormat="1" ht="16.5" customHeight="1">
      <c r="A620" s="30"/>
      <c r="B620" s="154"/>
      <c r="C620" s="201" t="s">
        <v>2614</v>
      </c>
      <c r="D620" s="201" t="s">
        <v>751</v>
      </c>
      <c r="E620" s="202" t="s">
        <v>5603</v>
      </c>
      <c r="F620" s="203" t="s">
        <v>5604</v>
      </c>
      <c r="G620" s="204" t="s">
        <v>4654</v>
      </c>
      <c r="H620" s="205">
        <v>107</v>
      </c>
      <c r="I620" s="177"/>
      <c r="J620" s="290">
        <f t="shared" si="164"/>
        <v>0</v>
      </c>
      <c r="K620" s="178"/>
      <c r="L620" s="179"/>
      <c r="M620" s="180" t="s">
        <v>1</v>
      </c>
      <c r="N620" s="181" t="s">
        <v>38</v>
      </c>
      <c r="O620" s="59"/>
      <c r="P620" s="160">
        <f t="shared" si="165"/>
        <v>0</v>
      </c>
      <c r="Q620" s="160">
        <v>0</v>
      </c>
      <c r="R620" s="160">
        <f t="shared" si="166"/>
        <v>0</v>
      </c>
      <c r="S620" s="160">
        <v>0</v>
      </c>
      <c r="T620" s="161">
        <f t="shared" si="167"/>
        <v>0</v>
      </c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R620" s="162" t="s">
        <v>337</v>
      </c>
      <c r="AT620" s="162" t="s">
        <v>751</v>
      </c>
      <c r="AU620" s="162" t="s">
        <v>214</v>
      </c>
      <c r="AY620" s="15" t="s">
        <v>208</v>
      </c>
      <c r="BE620" s="163">
        <f t="shared" si="168"/>
        <v>0</v>
      </c>
      <c r="BF620" s="163">
        <f t="shared" si="169"/>
        <v>0</v>
      </c>
      <c r="BG620" s="163">
        <f t="shared" si="170"/>
        <v>0</v>
      </c>
      <c r="BH620" s="163">
        <f t="shared" si="171"/>
        <v>0</v>
      </c>
      <c r="BI620" s="163">
        <f t="shared" si="172"/>
        <v>0</v>
      </c>
      <c r="BJ620" s="15" t="s">
        <v>85</v>
      </c>
      <c r="BK620" s="163">
        <f t="shared" si="173"/>
        <v>0</v>
      </c>
      <c r="BL620" s="15" t="s">
        <v>274</v>
      </c>
      <c r="BM620" s="162" t="s">
        <v>5700</v>
      </c>
    </row>
    <row r="621" spans="1:65" s="2" customFormat="1" ht="16.5" customHeight="1">
      <c r="A621" s="30"/>
      <c r="B621" s="154"/>
      <c r="C621" s="201" t="s">
        <v>2618</v>
      </c>
      <c r="D621" s="201" t="s">
        <v>751</v>
      </c>
      <c r="E621" s="202" t="s">
        <v>5606</v>
      </c>
      <c r="F621" s="203" t="s">
        <v>5607</v>
      </c>
      <c r="G621" s="204" t="s">
        <v>739</v>
      </c>
      <c r="H621" s="205">
        <v>3.6</v>
      </c>
      <c r="I621" s="177"/>
      <c r="J621" s="290">
        <f t="shared" si="164"/>
        <v>0</v>
      </c>
      <c r="K621" s="178"/>
      <c r="L621" s="179"/>
      <c r="M621" s="180" t="s">
        <v>1</v>
      </c>
      <c r="N621" s="181" t="s">
        <v>38</v>
      </c>
      <c r="O621" s="59"/>
      <c r="P621" s="160">
        <f t="shared" si="165"/>
        <v>0</v>
      </c>
      <c r="Q621" s="160">
        <v>0</v>
      </c>
      <c r="R621" s="160">
        <f t="shared" si="166"/>
        <v>0</v>
      </c>
      <c r="S621" s="160">
        <v>0</v>
      </c>
      <c r="T621" s="161">
        <f t="shared" si="167"/>
        <v>0</v>
      </c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R621" s="162" t="s">
        <v>337</v>
      </c>
      <c r="AT621" s="162" t="s">
        <v>751</v>
      </c>
      <c r="AU621" s="162" t="s">
        <v>214</v>
      </c>
      <c r="AY621" s="15" t="s">
        <v>208</v>
      </c>
      <c r="BE621" s="163">
        <f t="shared" si="168"/>
        <v>0</v>
      </c>
      <c r="BF621" s="163">
        <f t="shared" si="169"/>
        <v>0</v>
      </c>
      <c r="BG621" s="163">
        <f t="shared" si="170"/>
        <v>0</v>
      </c>
      <c r="BH621" s="163">
        <f t="shared" si="171"/>
        <v>0</v>
      </c>
      <c r="BI621" s="163">
        <f t="shared" si="172"/>
        <v>0</v>
      </c>
      <c r="BJ621" s="15" t="s">
        <v>85</v>
      </c>
      <c r="BK621" s="163">
        <f t="shared" si="173"/>
        <v>0</v>
      </c>
      <c r="BL621" s="15" t="s">
        <v>274</v>
      </c>
      <c r="BM621" s="162" t="s">
        <v>5701</v>
      </c>
    </row>
    <row r="622" spans="1:65" s="2" customFormat="1" ht="16.5" customHeight="1">
      <c r="A622" s="30"/>
      <c r="B622" s="154"/>
      <c r="C622" s="195" t="s">
        <v>2622</v>
      </c>
      <c r="D622" s="195" t="s">
        <v>210</v>
      </c>
      <c r="E622" s="196" t="s">
        <v>5609</v>
      </c>
      <c r="F622" s="200" t="s">
        <v>5610</v>
      </c>
      <c r="G622" s="198" t="s">
        <v>4725</v>
      </c>
      <c r="H622" s="199">
        <v>1</v>
      </c>
      <c r="I622" s="155"/>
      <c r="J622" s="287">
        <f t="shared" si="164"/>
        <v>0</v>
      </c>
      <c r="K622" s="157"/>
      <c r="L622" s="31"/>
      <c r="M622" s="158" t="s">
        <v>1</v>
      </c>
      <c r="N622" s="159" t="s">
        <v>38</v>
      </c>
      <c r="O622" s="59"/>
      <c r="P622" s="160">
        <f t="shared" si="165"/>
        <v>0</v>
      </c>
      <c r="Q622" s="160">
        <v>0</v>
      </c>
      <c r="R622" s="160">
        <f t="shared" si="166"/>
        <v>0</v>
      </c>
      <c r="S622" s="160">
        <v>0</v>
      </c>
      <c r="T622" s="161">
        <f t="shared" si="167"/>
        <v>0</v>
      </c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R622" s="162" t="s">
        <v>274</v>
      </c>
      <c r="AT622" s="162" t="s">
        <v>210</v>
      </c>
      <c r="AU622" s="162" t="s">
        <v>214</v>
      </c>
      <c r="AY622" s="15" t="s">
        <v>208</v>
      </c>
      <c r="BE622" s="163">
        <f t="shared" si="168"/>
        <v>0</v>
      </c>
      <c r="BF622" s="163">
        <f t="shared" si="169"/>
        <v>0</v>
      </c>
      <c r="BG622" s="163">
        <f t="shared" si="170"/>
        <v>0</v>
      </c>
      <c r="BH622" s="163">
        <f t="shared" si="171"/>
        <v>0</v>
      </c>
      <c r="BI622" s="163">
        <f t="shared" si="172"/>
        <v>0</v>
      </c>
      <c r="BJ622" s="15" t="s">
        <v>85</v>
      </c>
      <c r="BK622" s="163">
        <f t="shared" si="173"/>
        <v>0</v>
      </c>
      <c r="BL622" s="15" t="s">
        <v>274</v>
      </c>
      <c r="BM622" s="162" t="s">
        <v>5702</v>
      </c>
    </row>
    <row r="623" spans="1:65" s="2" customFormat="1" ht="16.5" customHeight="1">
      <c r="A623" s="30"/>
      <c r="B623" s="154"/>
      <c r="C623" s="195" t="s">
        <v>2626</v>
      </c>
      <c r="D623" s="195" t="s">
        <v>210</v>
      </c>
      <c r="E623" s="196" t="s">
        <v>5612</v>
      </c>
      <c r="F623" s="200" t="s">
        <v>5613</v>
      </c>
      <c r="G623" s="198" t="s">
        <v>4725</v>
      </c>
      <c r="H623" s="199">
        <v>1</v>
      </c>
      <c r="I623" s="155"/>
      <c r="J623" s="287">
        <f t="shared" si="164"/>
        <v>0</v>
      </c>
      <c r="K623" s="157"/>
      <c r="L623" s="31"/>
      <c r="M623" s="158" t="s">
        <v>1</v>
      </c>
      <c r="N623" s="159" t="s">
        <v>38</v>
      </c>
      <c r="O623" s="59"/>
      <c r="P623" s="160">
        <f t="shared" si="165"/>
        <v>0</v>
      </c>
      <c r="Q623" s="160">
        <v>0</v>
      </c>
      <c r="R623" s="160">
        <f t="shared" si="166"/>
        <v>0</v>
      </c>
      <c r="S623" s="160">
        <v>0</v>
      </c>
      <c r="T623" s="161">
        <f t="shared" si="167"/>
        <v>0</v>
      </c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R623" s="162" t="s">
        <v>274</v>
      </c>
      <c r="AT623" s="162" t="s">
        <v>210</v>
      </c>
      <c r="AU623" s="162" t="s">
        <v>214</v>
      </c>
      <c r="AY623" s="15" t="s">
        <v>208</v>
      </c>
      <c r="BE623" s="163">
        <f t="shared" si="168"/>
        <v>0</v>
      </c>
      <c r="BF623" s="163">
        <f t="shared" si="169"/>
        <v>0</v>
      </c>
      <c r="BG623" s="163">
        <f t="shared" si="170"/>
        <v>0</v>
      </c>
      <c r="BH623" s="163">
        <f t="shared" si="171"/>
        <v>0</v>
      </c>
      <c r="BI623" s="163">
        <f t="shared" si="172"/>
        <v>0</v>
      </c>
      <c r="BJ623" s="15" t="s">
        <v>85</v>
      </c>
      <c r="BK623" s="163">
        <f t="shared" si="173"/>
        <v>0</v>
      </c>
      <c r="BL623" s="15" t="s">
        <v>274</v>
      </c>
      <c r="BM623" s="162" t="s">
        <v>5703</v>
      </c>
    </row>
    <row r="624" spans="1:65" s="2" customFormat="1" ht="16.5" customHeight="1">
      <c r="A624" s="30"/>
      <c r="B624" s="154"/>
      <c r="C624" s="201" t="s">
        <v>2630</v>
      </c>
      <c r="D624" s="201" t="s">
        <v>751</v>
      </c>
      <c r="E624" s="202" t="s">
        <v>5704</v>
      </c>
      <c r="F624" s="203" t="s">
        <v>5616</v>
      </c>
      <c r="G624" s="204" t="s">
        <v>4725</v>
      </c>
      <c r="H624" s="205">
        <v>1</v>
      </c>
      <c r="I624" s="177"/>
      <c r="J624" s="290">
        <f t="shared" si="164"/>
        <v>0</v>
      </c>
      <c r="K624" s="178"/>
      <c r="L624" s="179"/>
      <c r="M624" s="180" t="s">
        <v>1</v>
      </c>
      <c r="N624" s="181" t="s">
        <v>38</v>
      </c>
      <c r="O624" s="59"/>
      <c r="P624" s="160">
        <f t="shared" si="165"/>
        <v>0</v>
      </c>
      <c r="Q624" s="160">
        <v>0</v>
      </c>
      <c r="R624" s="160">
        <f t="shared" si="166"/>
        <v>0</v>
      </c>
      <c r="S624" s="160">
        <v>0</v>
      </c>
      <c r="T624" s="161">
        <f t="shared" si="167"/>
        <v>0</v>
      </c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R624" s="162" t="s">
        <v>337</v>
      </c>
      <c r="AT624" s="162" t="s">
        <v>751</v>
      </c>
      <c r="AU624" s="162" t="s">
        <v>214</v>
      </c>
      <c r="AY624" s="15" t="s">
        <v>208</v>
      </c>
      <c r="BE624" s="163">
        <f t="shared" si="168"/>
        <v>0</v>
      </c>
      <c r="BF624" s="163">
        <f t="shared" si="169"/>
        <v>0</v>
      </c>
      <c r="BG624" s="163">
        <f t="shared" si="170"/>
        <v>0</v>
      </c>
      <c r="BH624" s="163">
        <f t="shared" si="171"/>
        <v>0</v>
      </c>
      <c r="BI624" s="163">
        <f t="shared" si="172"/>
        <v>0</v>
      </c>
      <c r="BJ624" s="15" t="s">
        <v>85</v>
      </c>
      <c r="BK624" s="163">
        <f t="shared" si="173"/>
        <v>0</v>
      </c>
      <c r="BL624" s="15" t="s">
        <v>274</v>
      </c>
      <c r="BM624" s="162" t="s">
        <v>5705</v>
      </c>
    </row>
    <row r="625" spans="1:65" s="2" customFormat="1" ht="24.2" customHeight="1">
      <c r="A625" s="30"/>
      <c r="B625" s="154"/>
      <c r="C625" s="201" t="s">
        <v>2634</v>
      </c>
      <c r="D625" s="201" t="s">
        <v>751</v>
      </c>
      <c r="E625" s="202" t="s">
        <v>5591</v>
      </c>
      <c r="F625" s="203" t="s">
        <v>5592</v>
      </c>
      <c r="G625" s="204" t="s">
        <v>252</v>
      </c>
      <c r="H625" s="205">
        <v>2</v>
      </c>
      <c r="I625" s="177"/>
      <c r="J625" s="290">
        <f t="shared" si="164"/>
        <v>0</v>
      </c>
      <c r="K625" s="178"/>
      <c r="L625" s="179"/>
      <c r="M625" s="180" t="s">
        <v>1</v>
      </c>
      <c r="N625" s="181" t="s">
        <v>38</v>
      </c>
      <c r="O625" s="59"/>
      <c r="P625" s="160">
        <f t="shared" si="165"/>
        <v>0</v>
      </c>
      <c r="Q625" s="160">
        <v>0</v>
      </c>
      <c r="R625" s="160">
        <f t="shared" si="166"/>
        <v>0</v>
      </c>
      <c r="S625" s="160">
        <v>0</v>
      </c>
      <c r="T625" s="161">
        <f t="shared" si="167"/>
        <v>0</v>
      </c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R625" s="162" t="s">
        <v>337</v>
      </c>
      <c r="AT625" s="162" t="s">
        <v>751</v>
      </c>
      <c r="AU625" s="162" t="s">
        <v>214</v>
      </c>
      <c r="AY625" s="15" t="s">
        <v>208</v>
      </c>
      <c r="BE625" s="163">
        <f t="shared" si="168"/>
        <v>0</v>
      </c>
      <c r="BF625" s="163">
        <f t="shared" si="169"/>
        <v>0</v>
      </c>
      <c r="BG625" s="163">
        <f t="shared" si="170"/>
        <v>0</v>
      </c>
      <c r="BH625" s="163">
        <f t="shared" si="171"/>
        <v>0</v>
      </c>
      <c r="BI625" s="163">
        <f t="shared" si="172"/>
        <v>0</v>
      </c>
      <c r="BJ625" s="15" t="s">
        <v>85</v>
      </c>
      <c r="BK625" s="163">
        <f t="shared" si="173"/>
        <v>0</v>
      </c>
      <c r="BL625" s="15" t="s">
        <v>274</v>
      </c>
      <c r="BM625" s="162" t="s">
        <v>5706</v>
      </c>
    </row>
    <row r="626" spans="1:65" s="13" customFormat="1" ht="20.85" customHeight="1">
      <c r="B626" s="183"/>
      <c r="C626" s="210"/>
      <c r="D626" s="211" t="s">
        <v>71</v>
      </c>
      <c r="E626" s="211" t="s">
        <v>5707</v>
      </c>
      <c r="F626" s="211" t="s">
        <v>5708</v>
      </c>
      <c r="G626" s="210"/>
      <c r="H626" s="210"/>
      <c r="I626" s="185"/>
      <c r="J626" s="291">
        <f>BK626</f>
        <v>0</v>
      </c>
      <c r="L626" s="183"/>
      <c r="M626" s="186"/>
      <c r="N626" s="187"/>
      <c r="O626" s="187"/>
      <c r="P626" s="188">
        <f>SUM(P627:P642)</f>
        <v>0</v>
      </c>
      <c r="Q626" s="187"/>
      <c r="R626" s="188">
        <f>SUM(R627:R642)</f>
        <v>0</v>
      </c>
      <c r="S626" s="187"/>
      <c r="T626" s="189">
        <f>SUM(T627:T642)</f>
        <v>0</v>
      </c>
      <c r="AR626" s="184" t="s">
        <v>85</v>
      </c>
      <c r="AT626" s="190" t="s">
        <v>71</v>
      </c>
      <c r="AU626" s="190" t="s">
        <v>219</v>
      </c>
      <c r="AY626" s="184" t="s">
        <v>208</v>
      </c>
      <c r="BK626" s="191">
        <f>SUM(BK627:BK642)</f>
        <v>0</v>
      </c>
    </row>
    <row r="627" spans="1:65" s="2" customFormat="1" ht="37.9" customHeight="1">
      <c r="A627" s="30"/>
      <c r="B627" s="154"/>
      <c r="C627" s="201" t="s">
        <v>2638</v>
      </c>
      <c r="D627" s="201" t="s">
        <v>751</v>
      </c>
      <c r="E627" s="202" t="s">
        <v>5709</v>
      </c>
      <c r="F627" s="203" t="s">
        <v>5710</v>
      </c>
      <c r="G627" s="204" t="s">
        <v>404</v>
      </c>
      <c r="H627" s="205">
        <v>1</v>
      </c>
      <c r="I627" s="177"/>
      <c r="J627" s="290">
        <f t="shared" ref="J627:J642" si="174">ROUND(I627*H627,2)</f>
        <v>0</v>
      </c>
      <c r="K627" s="178"/>
      <c r="L627" s="179"/>
      <c r="M627" s="180" t="s">
        <v>1</v>
      </c>
      <c r="N627" s="181" t="s">
        <v>38</v>
      </c>
      <c r="O627" s="59"/>
      <c r="P627" s="160">
        <f t="shared" ref="P627:P642" si="175">O627*H627</f>
        <v>0</v>
      </c>
      <c r="Q627" s="160">
        <v>0</v>
      </c>
      <c r="R627" s="160">
        <f t="shared" ref="R627:R642" si="176">Q627*H627</f>
        <v>0</v>
      </c>
      <c r="S627" s="160">
        <v>0</v>
      </c>
      <c r="T627" s="161">
        <f t="shared" ref="T627:T642" si="177">S627*H627</f>
        <v>0</v>
      </c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R627" s="162" t="s">
        <v>337</v>
      </c>
      <c r="AT627" s="162" t="s">
        <v>751</v>
      </c>
      <c r="AU627" s="162" t="s">
        <v>214</v>
      </c>
      <c r="AY627" s="15" t="s">
        <v>208</v>
      </c>
      <c r="BE627" s="163">
        <f t="shared" ref="BE627:BE642" si="178">IF(N627="základná",J627,0)</f>
        <v>0</v>
      </c>
      <c r="BF627" s="163">
        <f t="shared" ref="BF627:BF642" si="179">IF(N627="znížená",J627,0)</f>
        <v>0</v>
      </c>
      <c r="BG627" s="163">
        <f t="shared" ref="BG627:BG642" si="180">IF(N627="zákl. prenesená",J627,0)</f>
        <v>0</v>
      </c>
      <c r="BH627" s="163">
        <f t="shared" ref="BH627:BH642" si="181">IF(N627="zníž. prenesená",J627,0)</f>
        <v>0</v>
      </c>
      <c r="BI627" s="163">
        <f t="shared" ref="BI627:BI642" si="182">IF(N627="nulová",J627,0)</f>
        <v>0</v>
      </c>
      <c r="BJ627" s="15" t="s">
        <v>85</v>
      </c>
      <c r="BK627" s="163">
        <f t="shared" ref="BK627:BK642" si="183">ROUND(I627*H627,2)</f>
        <v>0</v>
      </c>
      <c r="BL627" s="15" t="s">
        <v>274</v>
      </c>
      <c r="BM627" s="162" t="s">
        <v>5711</v>
      </c>
    </row>
    <row r="628" spans="1:65" s="2" customFormat="1" ht="37.9" customHeight="1">
      <c r="A628" s="30"/>
      <c r="B628" s="154"/>
      <c r="C628" s="201" t="s">
        <v>2642</v>
      </c>
      <c r="D628" s="201" t="s">
        <v>751</v>
      </c>
      <c r="E628" s="202" t="s">
        <v>5712</v>
      </c>
      <c r="F628" s="203" t="s">
        <v>5687</v>
      </c>
      <c r="G628" s="204" t="s">
        <v>404</v>
      </c>
      <c r="H628" s="205">
        <v>12</v>
      </c>
      <c r="I628" s="177"/>
      <c r="J628" s="290">
        <f t="shared" si="174"/>
        <v>0</v>
      </c>
      <c r="K628" s="178"/>
      <c r="L628" s="179"/>
      <c r="M628" s="180" t="s">
        <v>1</v>
      </c>
      <c r="N628" s="181" t="s">
        <v>38</v>
      </c>
      <c r="O628" s="59"/>
      <c r="P628" s="160">
        <f t="shared" si="175"/>
        <v>0</v>
      </c>
      <c r="Q628" s="160">
        <v>0</v>
      </c>
      <c r="R628" s="160">
        <f t="shared" si="176"/>
        <v>0</v>
      </c>
      <c r="S628" s="160">
        <v>0</v>
      </c>
      <c r="T628" s="161">
        <f t="shared" si="177"/>
        <v>0</v>
      </c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R628" s="162" t="s">
        <v>337</v>
      </c>
      <c r="AT628" s="162" t="s">
        <v>751</v>
      </c>
      <c r="AU628" s="162" t="s">
        <v>214</v>
      </c>
      <c r="AY628" s="15" t="s">
        <v>208</v>
      </c>
      <c r="BE628" s="163">
        <f t="shared" si="178"/>
        <v>0</v>
      </c>
      <c r="BF628" s="163">
        <f t="shared" si="179"/>
        <v>0</v>
      </c>
      <c r="BG628" s="163">
        <f t="shared" si="180"/>
        <v>0</v>
      </c>
      <c r="BH628" s="163">
        <f t="shared" si="181"/>
        <v>0</v>
      </c>
      <c r="BI628" s="163">
        <f t="shared" si="182"/>
        <v>0</v>
      </c>
      <c r="BJ628" s="15" t="s">
        <v>85</v>
      </c>
      <c r="BK628" s="163">
        <f t="shared" si="183"/>
        <v>0</v>
      </c>
      <c r="BL628" s="15" t="s">
        <v>274</v>
      </c>
      <c r="BM628" s="162" t="s">
        <v>5713</v>
      </c>
    </row>
    <row r="629" spans="1:65" s="2" customFormat="1" ht="37.9" customHeight="1">
      <c r="A629" s="30"/>
      <c r="B629" s="154"/>
      <c r="C629" s="201" t="s">
        <v>2646</v>
      </c>
      <c r="D629" s="201" t="s">
        <v>751</v>
      </c>
      <c r="E629" s="202" t="s">
        <v>5714</v>
      </c>
      <c r="F629" s="203" t="s">
        <v>5715</v>
      </c>
      <c r="G629" s="204" t="s">
        <v>404</v>
      </c>
      <c r="H629" s="205">
        <v>1</v>
      </c>
      <c r="I629" s="177"/>
      <c r="J629" s="290">
        <f t="shared" si="174"/>
        <v>0</v>
      </c>
      <c r="K629" s="178"/>
      <c r="L629" s="179"/>
      <c r="M629" s="180" t="s">
        <v>1</v>
      </c>
      <c r="N629" s="181" t="s">
        <v>38</v>
      </c>
      <c r="O629" s="59"/>
      <c r="P629" s="160">
        <f t="shared" si="175"/>
        <v>0</v>
      </c>
      <c r="Q629" s="160">
        <v>0</v>
      </c>
      <c r="R629" s="160">
        <f t="shared" si="176"/>
        <v>0</v>
      </c>
      <c r="S629" s="160">
        <v>0</v>
      </c>
      <c r="T629" s="161">
        <f t="shared" si="177"/>
        <v>0</v>
      </c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R629" s="162" t="s">
        <v>337</v>
      </c>
      <c r="AT629" s="162" t="s">
        <v>751</v>
      </c>
      <c r="AU629" s="162" t="s">
        <v>214</v>
      </c>
      <c r="AY629" s="15" t="s">
        <v>208</v>
      </c>
      <c r="BE629" s="163">
        <f t="shared" si="178"/>
        <v>0</v>
      </c>
      <c r="BF629" s="163">
        <f t="shared" si="179"/>
        <v>0</v>
      </c>
      <c r="BG629" s="163">
        <f t="shared" si="180"/>
        <v>0</v>
      </c>
      <c r="BH629" s="163">
        <f t="shared" si="181"/>
        <v>0</v>
      </c>
      <c r="BI629" s="163">
        <f t="shared" si="182"/>
        <v>0</v>
      </c>
      <c r="BJ629" s="15" t="s">
        <v>85</v>
      </c>
      <c r="BK629" s="163">
        <f t="shared" si="183"/>
        <v>0</v>
      </c>
      <c r="BL629" s="15" t="s">
        <v>274</v>
      </c>
      <c r="BM629" s="162" t="s">
        <v>5716</v>
      </c>
    </row>
    <row r="630" spans="1:65" s="2" customFormat="1" ht="16.5" customHeight="1">
      <c r="A630" s="30"/>
      <c r="B630" s="154"/>
      <c r="C630" s="201" t="s">
        <v>2650</v>
      </c>
      <c r="D630" s="201" t="s">
        <v>751</v>
      </c>
      <c r="E630" s="202" t="s">
        <v>5574</v>
      </c>
      <c r="F630" s="203" t="s">
        <v>4653</v>
      </c>
      <c r="G630" s="204" t="s">
        <v>252</v>
      </c>
      <c r="H630" s="205">
        <v>53</v>
      </c>
      <c r="I630" s="177"/>
      <c r="J630" s="290">
        <f t="shared" si="174"/>
        <v>0</v>
      </c>
      <c r="K630" s="178"/>
      <c r="L630" s="179"/>
      <c r="M630" s="180" t="s">
        <v>1</v>
      </c>
      <c r="N630" s="181" t="s">
        <v>38</v>
      </c>
      <c r="O630" s="59"/>
      <c r="P630" s="160">
        <f t="shared" si="175"/>
        <v>0</v>
      </c>
      <c r="Q630" s="160">
        <v>0</v>
      </c>
      <c r="R630" s="160">
        <f t="shared" si="176"/>
        <v>0</v>
      </c>
      <c r="S630" s="160">
        <v>0</v>
      </c>
      <c r="T630" s="161">
        <f t="shared" si="177"/>
        <v>0</v>
      </c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R630" s="162" t="s">
        <v>337</v>
      </c>
      <c r="AT630" s="162" t="s">
        <v>751</v>
      </c>
      <c r="AU630" s="162" t="s">
        <v>214</v>
      </c>
      <c r="AY630" s="15" t="s">
        <v>208</v>
      </c>
      <c r="BE630" s="163">
        <f t="shared" si="178"/>
        <v>0</v>
      </c>
      <c r="BF630" s="163">
        <f t="shared" si="179"/>
        <v>0</v>
      </c>
      <c r="BG630" s="163">
        <f t="shared" si="180"/>
        <v>0</v>
      </c>
      <c r="BH630" s="163">
        <f t="shared" si="181"/>
        <v>0</v>
      </c>
      <c r="BI630" s="163">
        <f t="shared" si="182"/>
        <v>0</v>
      </c>
      <c r="BJ630" s="15" t="s">
        <v>85</v>
      </c>
      <c r="BK630" s="163">
        <f t="shared" si="183"/>
        <v>0</v>
      </c>
      <c r="BL630" s="15" t="s">
        <v>274</v>
      </c>
      <c r="BM630" s="162" t="s">
        <v>5717</v>
      </c>
    </row>
    <row r="631" spans="1:65" s="2" customFormat="1" ht="16.5" customHeight="1">
      <c r="A631" s="30"/>
      <c r="B631" s="154"/>
      <c r="C631" s="201" t="s">
        <v>2654</v>
      </c>
      <c r="D631" s="201" t="s">
        <v>751</v>
      </c>
      <c r="E631" s="202" t="s">
        <v>5576</v>
      </c>
      <c r="F631" s="203" t="s">
        <v>4844</v>
      </c>
      <c r="G631" s="204" t="s">
        <v>252</v>
      </c>
      <c r="H631" s="205">
        <v>50</v>
      </c>
      <c r="I631" s="177"/>
      <c r="J631" s="290">
        <f t="shared" si="174"/>
        <v>0</v>
      </c>
      <c r="K631" s="178"/>
      <c r="L631" s="179"/>
      <c r="M631" s="180" t="s">
        <v>1</v>
      </c>
      <c r="N631" s="181" t="s">
        <v>38</v>
      </c>
      <c r="O631" s="59"/>
      <c r="P631" s="160">
        <f t="shared" si="175"/>
        <v>0</v>
      </c>
      <c r="Q631" s="160">
        <v>0</v>
      </c>
      <c r="R631" s="160">
        <f t="shared" si="176"/>
        <v>0</v>
      </c>
      <c r="S631" s="160">
        <v>0</v>
      </c>
      <c r="T631" s="161">
        <f t="shared" si="177"/>
        <v>0</v>
      </c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R631" s="162" t="s">
        <v>337</v>
      </c>
      <c r="AT631" s="162" t="s">
        <v>751</v>
      </c>
      <c r="AU631" s="162" t="s">
        <v>214</v>
      </c>
      <c r="AY631" s="15" t="s">
        <v>208</v>
      </c>
      <c r="BE631" s="163">
        <f t="shared" si="178"/>
        <v>0</v>
      </c>
      <c r="BF631" s="163">
        <f t="shared" si="179"/>
        <v>0</v>
      </c>
      <c r="BG631" s="163">
        <f t="shared" si="180"/>
        <v>0</v>
      </c>
      <c r="BH631" s="163">
        <f t="shared" si="181"/>
        <v>0</v>
      </c>
      <c r="BI631" s="163">
        <f t="shared" si="182"/>
        <v>0</v>
      </c>
      <c r="BJ631" s="15" t="s">
        <v>85</v>
      </c>
      <c r="BK631" s="163">
        <f t="shared" si="183"/>
        <v>0</v>
      </c>
      <c r="BL631" s="15" t="s">
        <v>274</v>
      </c>
      <c r="BM631" s="162" t="s">
        <v>5718</v>
      </c>
    </row>
    <row r="632" spans="1:65" s="2" customFormat="1" ht="16.5" customHeight="1">
      <c r="A632" s="30"/>
      <c r="B632" s="154"/>
      <c r="C632" s="201" t="s">
        <v>2658</v>
      </c>
      <c r="D632" s="201" t="s">
        <v>751</v>
      </c>
      <c r="E632" s="202" t="s">
        <v>5578</v>
      </c>
      <c r="F632" s="203" t="s">
        <v>4657</v>
      </c>
      <c r="G632" s="204" t="s">
        <v>252</v>
      </c>
      <c r="H632" s="205">
        <v>35</v>
      </c>
      <c r="I632" s="177"/>
      <c r="J632" s="290">
        <f t="shared" si="174"/>
        <v>0</v>
      </c>
      <c r="K632" s="178"/>
      <c r="L632" s="179"/>
      <c r="M632" s="180" t="s">
        <v>1</v>
      </c>
      <c r="N632" s="181" t="s">
        <v>38</v>
      </c>
      <c r="O632" s="59"/>
      <c r="P632" s="160">
        <f t="shared" si="175"/>
        <v>0</v>
      </c>
      <c r="Q632" s="160">
        <v>0</v>
      </c>
      <c r="R632" s="160">
        <f t="shared" si="176"/>
        <v>0</v>
      </c>
      <c r="S632" s="160">
        <v>0</v>
      </c>
      <c r="T632" s="161">
        <f t="shared" si="177"/>
        <v>0</v>
      </c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R632" s="162" t="s">
        <v>337</v>
      </c>
      <c r="AT632" s="162" t="s">
        <v>751</v>
      </c>
      <c r="AU632" s="162" t="s">
        <v>214</v>
      </c>
      <c r="AY632" s="15" t="s">
        <v>208</v>
      </c>
      <c r="BE632" s="163">
        <f t="shared" si="178"/>
        <v>0</v>
      </c>
      <c r="BF632" s="163">
        <f t="shared" si="179"/>
        <v>0</v>
      </c>
      <c r="BG632" s="163">
        <f t="shared" si="180"/>
        <v>0</v>
      </c>
      <c r="BH632" s="163">
        <f t="shared" si="181"/>
        <v>0</v>
      </c>
      <c r="BI632" s="163">
        <f t="shared" si="182"/>
        <v>0</v>
      </c>
      <c r="BJ632" s="15" t="s">
        <v>85</v>
      </c>
      <c r="BK632" s="163">
        <f t="shared" si="183"/>
        <v>0</v>
      </c>
      <c r="BL632" s="15" t="s">
        <v>274</v>
      </c>
      <c r="BM632" s="162" t="s">
        <v>5719</v>
      </c>
    </row>
    <row r="633" spans="1:65" s="2" customFormat="1" ht="16.5" customHeight="1">
      <c r="A633" s="30"/>
      <c r="B633" s="154"/>
      <c r="C633" s="201" t="s">
        <v>2662</v>
      </c>
      <c r="D633" s="201" t="s">
        <v>751</v>
      </c>
      <c r="E633" s="202" t="s">
        <v>5580</v>
      </c>
      <c r="F633" s="203" t="s">
        <v>4847</v>
      </c>
      <c r="G633" s="204" t="s">
        <v>252</v>
      </c>
      <c r="H633" s="205">
        <v>25</v>
      </c>
      <c r="I633" s="177"/>
      <c r="J633" s="290">
        <f t="shared" si="174"/>
        <v>0</v>
      </c>
      <c r="K633" s="178"/>
      <c r="L633" s="179"/>
      <c r="M633" s="180" t="s">
        <v>1</v>
      </c>
      <c r="N633" s="181" t="s">
        <v>38</v>
      </c>
      <c r="O633" s="59"/>
      <c r="P633" s="160">
        <f t="shared" si="175"/>
        <v>0</v>
      </c>
      <c r="Q633" s="160">
        <v>0</v>
      </c>
      <c r="R633" s="160">
        <f t="shared" si="176"/>
        <v>0</v>
      </c>
      <c r="S633" s="160">
        <v>0</v>
      </c>
      <c r="T633" s="161">
        <f t="shared" si="177"/>
        <v>0</v>
      </c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R633" s="162" t="s">
        <v>337</v>
      </c>
      <c r="AT633" s="162" t="s">
        <v>751</v>
      </c>
      <c r="AU633" s="162" t="s">
        <v>214</v>
      </c>
      <c r="AY633" s="15" t="s">
        <v>208</v>
      </c>
      <c r="BE633" s="163">
        <f t="shared" si="178"/>
        <v>0</v>
      </c>
      <c r="BF633" s="163">
        <f t="shared" si="179"/>
        <v>0</v>
      </c>
      <c r="BG633" s="163">
        <f t="shared" si="180"/>
        <v>0</v>
      </c>
      <c r="BH633" s="163">
        <f t="shared" si="181"/>
        <v>0</v>
      </c>
      <c r="BI633" s="163">
        <f t="shared" si="182"/>
        <v>0</v>
      </c>
      <c r="BJ633" s="15" t="s">
        <v>85</v>
      </c>
      <c r="BK633" s="163">
        <f t="shared" si="183"/>
        <v>0</v>
      </c>
      <c r="BL633" s="15" t="s">
        <v>274</v>
      </c>
      <c r="BM633" s="162" t="s">
        <v>5720</v>
      </c>
    </row>
    <row r="634" spans="1:65" s="2" customFormat="1" ht="16.5" customHeight="1">
      <c r="A634" s="30"/>
      <c r="B634" s="154"/>
      <c r="C634" s="201" t="s">
        <v>2666</v>
      </c>
      <c r="D634" s="201" t="s">
        <v>751</v>
      </c>
      <c r="E634" s="202" t="s">
        <v>5582</v>
      </c>
      <c r="F634" s="203" t="s">
        <v>5583</v>
      </c>
      <c r="G634" s="204" t="s">
        <v>252</v>
      </c>
      <c r="H634" s="205">
        <v>7</v>
      </c>
      <c r="I634" s="177"/>
      <c r="J634" s="290">
        <f t="shared" si="174"/>
        <v>0</v>
      </c>
      <c r="K634" s="178"/>
      <c r="L634" s="179"/>
      <c r="M634" s="180" t="s">
        <v>1</v>
      </c>
      <c r="N634" s="181" t="s">
        <v>38</v>
      </c>
      <c r="O634" s="59"/>
      <c r="P634" s="160">
        <f t="shared" si="175"/>
        <v>0</v>
      </c>
      <c r="Q634" s="160">
        <v>0</v>
      </c>
      <c r="R634" s="160">
        <f t="shared" si="176"/>
        <v>0</v>
      </c>
      <c r="S634" s="160">
        <v>0</v>
      </c>
      <c r="T634" s="161">
        <f t="shared" si="177"/>
        <v>0</v>
      </c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R634" s="162" t="s">
        <v>337</v>
      </c>
      <c r="AT634" s="162" t="s">
        <v>751</v>
      </c>
      <c r="AU634" s="162" t="s">
        <v>214</v>
      </c>
      <c r="AY634" s="15" t="s">
        <v>208</v>
      </c>
      <c r="BE634" s="163">
        <f t="shared" si="178"/>
        <v>0</v>
      </c>
      <c r="BF634" s="163">
        <f t="shared" si="179"/>
        <v>0</v>
      </c>
      <c r="BG634" s="163">
        <f t="shared" si="180"/>
        <v>0</v>
      </c>
      <c r="BH634" s="163">
        <f t="shared" si="181"/>
        <v>0</v>
      </c>
      <c r="BI634" s="163">
        <f t="shared" si="182"/>
        <v>0</v>
      </c>
      <c r="BJ634" s="15" t="s">
        <v>85</v>
      </c>
      <c r="BK634" s="163">
        <f t="shared" si="183"/>
        <v>0</v>
      </c>
      <c r="BL634" s="15" t="s">
        <v>274</v>
      </c>
      <c r="BM634" s="162" t="s">
        <v>5721</v>
      </c>
    </row>
    <row r="635" spans="1:65" s="2" customFormat="1" ht="16.5" customHeight="1">
      <c r="A635" s="30"/>
      <c r="B635" s="154"/>
      <c r="C635" s="201" t="s">
        <v>2670</v>
      </c>
      <c r="D635" s="201" t="s">
        <v>751</v>
      </c>
      <c r="E635" s="202" t="s">
        <v>5594</v>
      </c>
      <c r="F635" s="203" t="s">
        <v>5595</v>
      </c>
      <c r="G635" s="204" t="s">
        <v>404</v>
      </c>
      <c r="H635" s="205">
        <v>12</v>
      </c>
      <c r="I635" s="177"/>
      <c r="J635" s="290">
        <f t="shared" si="174"/>
        <v>0</v>
      </c>
      <c r="K635" s="178"/>
      <c r="L635" s="179"/>
      <c r="M635" s="180" t="s">
        <v>1</v>
      </c>
      <c r="N635" s="181" t="s">
        <v>38</v>
      </c>
      <c r="O635" s="59"/>
      <c r="P635" s="160">
        <f t="shared" si="175"/>
        <v>0</v>
      </c>
      <c r="Q635" s="160">
        <v>0</v>
      </c>
      <c r="R635" s="160">
        <f t="shared" si="176"/>
        <v>0</v>
      </c>
      <c r="S635" s="160">
        <v>0</v>
      </c>
      <c r="T635" s="161">
        <f t="shared" si="177"/>
        <v>0</v>
      </c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R635" s="162" t="s">
        <v>337</v>
      </c>
      <c r="AT635" s="162" t="s">
        <v>751</v>
      </c>
      <c r="AU635" s="162" t="s">
        <v>214</v>
      </c>
      <c r="AY635" s="15" t="s">
        <v>208</v>
      </c>
      <c r="BE635" s="163">
        <f t="shared" si="178"/>
        <v>0</v>
      </c>
      <c r="BF635" s="163">
        <f t="shared" si="179"/>
        <v>0</v>
      </c>
      <c r="BG635" s="163">
        <f t="shared" si="180"/>
        <v>0</v>
      </c>
      <c r="BH635" s="163">
        <f t="shared" si="181"/>
        <v>0</v>
      </c>
      <c r="BI635" s="163">
        <f t="shared" si="182"/>
        <v>0</v>
      </c>
      <c r="BJ635" s="15" t="s">
        <v>85</v>
      </c>
      <c r="BK635" s="163">
        <f t="shared" si="183"/>
        <v>0</v>
      </c>
      <c r="BL635" s="15" t="s">
        <v>274</v>
      </c>
      <c r="BM635" s="162" t="s">
        <v>5722</v>
      </c>
    </row>
    <row r="636" spans="1:65" s="2" customFormat="1" ht="16.5" customHeight="1">
      <c r="A636" s="30"/>
      <c r="B636" s="154"/>
      <c r="C636" s="201" t="s">
        <v>2674</v>
      </c>
      <c r="D636" s="201" t="s">
        <v>751</v>
      </c>
      <c r="E636" s="202" t="s">
        <v>5600</v>
      </c>
      <c r="F636" s="203" t="s">
        <v>5601</v>
      </c>
      <c r="G636" s="204" t="s">
        <v>404</v>
      </c>
      <c r="H636" s="205">
        <v>13</v>
      </c>
      <c r="I636" s="177"/>
      <c r="J636" s="290">
        <f t="shared" si="174"/>
        <v>0</v>
      </c>
      <c r="K636" s="178"/>
      <c r="L636" s="179"/>
      <c r="M636" s="180" t="s">
        <v>1</v>
      </c>
      <c r="N636" s="181" t="s">
        <v>38</v>
      </c>
      <c r="O636" s="59"/>
      <c r="P636" s="160">
        <f t="shared" si="175"/>
        <v>0</v>
      </c>
      <c r="Q636" s="160">
        <v>0</v>
      </c>
      <c r="R636" s="160">
        <f t="shared" si="176"/>
        <v>0</v>
      </c>
      <c r="S636" s="160">
        <v>0</v>
      </c>
      <c r="T636" s="161">
        <f t="shared" si="177"/>
        <v>0</v>
      </c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R636" s="162" t="s">
        <v>337</v>
      </c>
      <c r="AT636" s="162" t="s">
        <v>751</v>
      </c>
      <c r="AU636" s="162" t="s">
        <v>214</v>
      </c>
      <c r="AY636" s="15" t="s">
        <v>208</v>
      </c>
      <c r="BE636" s="163">
        <f t="shared" si="178"/>
        <v>0</v>
      </c>
      <c r="BF636" s="163">
        <f t="shared" si="179"/>
        <v>0</v>
      </c>
      <c r="BG636" s="163">
        <f t="shared" si="180"/>
        <v>0</v>
      </c>
      <c r="BH636" s="163">
        <f t="shared" si="181"/>
        <v>0</v>
      </c>
      <c r="BI636" s="163">
        <f t="shared" si="182"/>
        <v>0</v>
      </c>
      <c r="BJ636" s="15" t="s">
        <v>85</v>
      </c>
      <c r="BK636" s="163">
        <f t="shared" si="183"/>
        <v>0</v>
      </c>
      <c r="BL636" s="15" t="s">
        <v>274</v>
      </c>
      <c r="BM636" s="162" t="s">
        <v>5723</v>
      </c>
    </row>
    <row r="637" spans="1:65" s="2" customFormat="1" ht="16.5" customHeight="1">
      <c r="A637" s="30"/>
      <c r="B637" s="154"/>
      <c r="C637" s="201" t="s">
        <v>2678</v>
      </c>
      <c r="D637" s="201" t="s">
        <v>751</v>
      </c>
      <c r="E637" s="202" t="s">
        <v>5603</v>
      </c>
      <c r="F637" s="203" t="s">
        <v>5604</v>
      </c>
      <c r="G637" s="204" t="s">
        <v>4654</v>
      </c>
      <c r="H637" s="205">
        <v>119</v>
      </c>
      <c r="I637" s="177"/>
      <c r="J637" s="290">
        <f t="shared" si="174"/>
        <v>0</v>
      </c>
      <c r="K637" s="178"/>
      <c r="L637" s="179"/>
      <c r="M637" s="180" t="s">
        <v>1</v>
      </c>
      <c r="N637" s="181" t="s">
        <v>38</v>
      </c>
      <c r="O637" s="59"/>
      <c r="P637" s="160">
        <f t="shared" si="175"/>
        <v>0</v>
      </c>
      <c r="Q637" s="160">
        <v>0</v>
      </c>
      <c r="R637" s="160">
        <f t="shared" si="176"/>
        <v>0</v>
      </c>
      <c r="S637" s="160">
        <v>0</v>
      </c>
      <c r="T637" s="161">
        <f t="shared" si="177"/>
        <v>0</v>
      </c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R637" s="162" t="s">
        <v>337</v>
      </c>
      <c r="AT637" s="162" t="s">
        <v>751</v>
      </c>
      <c r="AU637" s="162" t="s">
        <v>214</v>
      </c>
      <c r="AY637" s="15" t="s">
        <v>208</v>
      </c>
      <c r="BE637" s="163">
        <f t="shared" si="178"/>
        <v>0</v>
      </c>
      <c r="BF637" s="163">
        <f t="shared" si="179"/>
        <v>0</v>
      </c>
      <c r="BG637" s="163">
        <f t="shared" si="180"/>
        <v>0</v>
      </c>
      <c r="BH637" s="163">
        <f t="shared" si="181"/>
        <v>0</v>
      </c>
      <c r="BI637" s="163">
        <f t="shared" si="182"/>
        <v>0</v>
      </c>
      <c r="BJ637" s="15" t="s">
        <v>85</v>
      </c>
      <c r="BK637" s="163">
        <f t="shared" si="183"/>
        <v>0</v>
      </c>
      <c r="BL637" s="15" t="s">
        <v>274</v>
      </c>
      <c r="BM637" s="162" t="s">
        <v>5724</v>
      </c>
    </row>
    <row r="638" spans="1:65" s="2" customFormat="1" ht="16.5" customHeight="1">
      <c r="A638" s="30"/>
      <c r="B638" s="154"/>
      <c r="C638" s="201" t="s">
        <v>2682</v>
      </c>
      <c r="D638" s="201" t="s">
        <v>751</v>
      </c>
      <c r="E638" s="202" t="s">
        <v>5606</v>
      </c>
      <c r="F638" s="203" t="s">
        <v>5607</v>
      </c>
      <c r="G638" s="204" t="s">
        <v>739</v>
      </c>
      <c r="H638" s="205">
        <v>3.7</v>
      </c>
      <c r="I638" s="177"/>
      <c r="J638" s="290">
        <f t="shared" si="174"/>
        <v>0</v>
      </c>
      <c r="K638" s="178"/>
      <c r="L638" s="179"/>
      <c r="M638" s="180" t="s">
        <v>1</v>
      </c>
      <c r="N638" s="181" t="s">
        <v>38</v>
      </c>
      <c r="O638" s="59"/>
      <c r="P638" s="160">
        <f t="shared" si="175"/>
        <v>0</v>
      </c>
      <c r="Q638" s="160">
        <v>0</v>
      </c>
      <c r="R638" s="160">
        <f t="shared" si="176"/>
        <v>0</v>
      </c>
      <c r="S638" s="160">
        <v>0</v>
      </c>
      <c r="T638" s="161">
        <f t="shared" si="177"/>
        <v>0</v>
      </c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R638" s="162" t="s">
        <v>337</v>
      </c>
      <c r="AT638" s="162" t="s">
        <v>751</v>
      </c>
      <c r="AU638" s="162" t="s">
        <v>214</v>
      </c>
      <c r="AY638" s="15" t="s">
        <v>208</v>
      </c>
      <c r="BE638" s="163">
        <f t="shared" si="178"/>
        <v>0</v>
      </c>
      <c r="BF638" s="163">
        <f t="shared" si="179"/>
        <v>0</v>
      </c>
      <c r="BG638" s="163">
        <f t="shared" si="180"/>
        <v>0</v>
      </c>
      <c r="BH638" s="163">
        <f t="shared" si="181"/>
        <v>0</v>
      </c>
      <c r="BI638" s="163">
        <f t="shared" si="182"/>
        <v>0</v>
      </c>
      <c r="BJ638" s="15" t="s">
        <v>85</v>
      </c>
      <c r="BK638" s="163">
        <f t="shared" si="183"/>
        <v>0</v>
      </c>
      <c r="BL638" s="15" t="s">
        <v>274</v>
      </c>
      <c r="BM638" s="162" t="s">
        <v>5725</v>
      </c>
    </row>
    <row r="639" spans="1:65" s="2" customFormat="1" ht="16.5" customHeight="1">
      <c r="A639" s="30"/>
      <c r="B639" s="154"/>
      <c r="C639" s="195" t="s">
        <v>2686</v>
      </c>
      <c r="D639" s="195" t="s">
        <v>210</v>
      </c>
      <c r="E639" s="196" t="s">
        <v>5609</v>
      </c>
      <c r="F639" s="200" t="s">
        <v>5610</v>
      </c>
      <c r="G639" s="198" t="s">
        <v>4725</v>
      </c>
      <c r="H639" s="199">
        <v>1</v>
      </c>
      <c r="I639" s="155"/>
      <c r="J639" s="287">
        <f t="shared" si="174"/>
        <v>0</v>
      </c>
      <c r="K639" s="157"/>
      <c r="L639" s="31"/>
      <c r="M639" s="158" t="s">
        <v>1</v>
      </c>
      <c r="N639" s="159" t="s">
        <v>38</v>
      </c>
      <c r="O639" s="59"/>
      <c r="P639" s="160">
        <f t="shared" si="175"/>
        <v>0</v>
      </c>
      <c r="Q639" s="160">
        <v>0</v>
      </c>
      <c r="R639" s="160">
        <f t="shared" si="176"/>
        <v>0</v>
      </c>
      <c r="S639" s="160">
        <v>0</v>
      </c>
      <c r="T639" s="161">
        <f t="shared" si="177"/>
        <v>0</v>
      </c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R639" s="162" t="s">
        <v>274</v>
      </c>
      <c r="AT639" s="162" t="s">
        <v>210</v>
      </c>
      <c r="AU639" s="162" t="s">
        <v>214</v>
      </c>
      <c r="AY639" s="15" t="s">
        <v>208</v>
      </c>
      <c r="BE639" s="163">
        <f t="shared" si="178"/>
        <v>0</v>
      </c>
      <c r="BF639" s="163">
        <f t="shared" si="179"/>
        <v>0</v>
      </c>
      <c r="BG639" s="163">
        <f t="shared" si="180"/>
        <v>0</v>
      </c>
      <c r="BH639" s="163">
        <f t="shared" si="181"/>
        <v>0</v>
      </c>
      <c r="BI639" s="163">
        <f t="shared" si="182"/>
        <v>0</v>
      </c>
      <c r="BJ639" s="15" t="s">
        <v>85</v>
      </c>
      <c r="BK639" s="163">
        <f t="shared" si="183"/>
        <v>0</v>
      </c>
      <c r="BL639" s="15" t="s">
        <v>274</v>
      </c>
      <c r="BM639" s="162" t="s">
        <v>5726</v>
      </c>
    </row>
    <row r="640" spans="1:65" s="2" customFormat="1" ht="16.5" customHeight="1">
      <c r="A640" s="30"/>
      <c r="B640" s="154"/>
      <c r="C640" s="195" t="s">
        <v>2691</v>
      </c>
      <c r="D640" s="195" t="s">
        <v>210</v>
      </c>
      <c r="E640" s="196" t="s">
        <v>5612</v>
      </c>
      <c r="F640" s="200" t="s">
        <v>5613</v>
      </c>
      <c r="G640" s="198" t="s">
        <v>4725</v>
      </c>
      <c r="H640" s="199">
        <v>1</v>
      </c>
      <c r="I640" s="155"/>
      <c r="J640" s="287">
        <f t="shared" si="174"/>
        <v>0</v>
      </c>
      <c r="K640" s="157"/>
      <c r="L640" s="31"/>
      <c r="M640" s="158" t="s">
        <v>1</v>
      </c>
      <c r="N640" s="159" t="s">
        <v>38</v>
      </c>
      <c r="O640" s="59"/>
      <c r="P640" s="160">
        <f t="shared" si="175"/>
        <v>0</v>
      </c>
      <c r="Q640" s="160">
        <v>0</v>
      </c>
      <c r="R640" s="160">
        <f t="shared" si="176"/>
        <v>0</v>
      </c>
      <c r="S640" s="160">
        <v>0</v>
      </c>
      <c r="T640" s="161">
        <f t="shared" si="177"/>
        <v>0</v>
      </c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R640" s="162" t="s">
        <v>274</v>
      </c>
      <c r="AT640" s="162" t="s">
        <v>210</v>
      </c>
      <c r="AU640" s="162" t="s">
        <v>214</v>
      </c>
      <c r="AY640" s="15" t="s">
        <v>208</v>
      </c>
      <c r="BE640" s="163">
        <f t="shared" si="178"/>
        <v>0</v>
      </c>
      <c r="BF640" s="163">
        <f t="shared" si="179"/>
        <v>0</v>
      </c>
      <c r="BG640" s="163">
        <f t="shared" si="180"/>
        <v>0</v>
      </c>
      <c r="BH640" s="163">
        <f t="shared" si="181"/>
        <v>0</v>
      </c>
      <c r="BI640" s="163">
        <f t="shared" si="182"/>
        <v>0</v>
      </c>
      <c r="BJ640" s="15" t="s">
        <v>85</v>
      </c>
      <c r="BK640" s="163">
        <f t="shared" si="183"/>
        <v>0</v>
      </c>
      <c r="BL640" s="15" t="s">
        <v>274</v>
      </c>
      <c r="BM640" s="162" t="s">
        <v>5727</v>
      </c>
    </row>
    <row r="641" spans="1:65" s="2" customFormat="1" ht="24.2" customHeight="1">
      <c r="A641" s="30"/>
      <c r="B641" s="154"/>
      <c r="C641" s="201" t="s">
        <v>2695</v>
      </c>
      <c r="D641" s="201" t="s">
        <v>751</v>
      </c>
      <c r="E641" s="202" t="s">
        <v>5591</v>
      </c>
      <c r="F641" s="203" t="s">
        <v>5592</v>
      </c>
      <c r="G641" s="204" t="s">
        <v>252</v>
      </c>
      <c r="H641" s="205">
        <v>2</v>
      </c>
      <c r="I641" s="177"/>
      <c r="J641" s="290">
        <f t="shared" si="174"/>
        <v>0</v>
      </c>
      <c r="K641" s="178"/>
      <c r="L641" s="179"/>
      <c r="M641" s="180" t="s">
        <v>1</v>
      </c>
      <c r="N641" s="181" t="s">
        <v>38</v>
      </c>
      <c r="O641" s="59"/>
      <c r="P641" s="160">
        <f t="shared" si="175"/>
        <v>0</v>
      </c>
      <c r="Q641" s="160">
        <v>0</v>
      </c>
      <c r="R641" s="160">
        <f t="shared" si="176"/>
        <v>0</v>
      </c>
      <c r="S641" s="160">
        <v>0</v>
      </c>
      <c r="T641" s="161">
        <f t="shared" si="177"/>
        <v>0</v>
      </c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R641" s="162" t="s">
        <v>337</v>
      </c>
      <c r="AT641" s="162" t="s">
        <v>751</v>
      </c>
      <c r="AU641" s="162" t="s">
        <v>214</v>
      </c>
      <c r="AY641" s="15" t="s">
        <v>208</v>
      </c>
      <c r="BE641" s="163">
        <f t="shared" si="178"/>
        <v>0</v>
      </c>
      <c r="BF641" s="163">
        <f t="shared" si="179"/>
        <v>0</v>
      </c>
      <c r="BG641" s="163">
        <f t="shared" si="180"/>
        <v>0</v>
      </c>
      <c r="BH641" s="163">
        <f t="shared" si="181"/>
        <v>0</v>
      </c>
      <c r="BI641" s="163">
        <f t="shared" si="182"/>
        <v>0</v>
      </c>
      <c r="BJ641" s="15" t="s">
        <v>85</v>
      </c>
      <c r="BK641" s="163">
        <f t="shared" si="183"/>
        <v>0</v>
      </c>
      <c r="BL641" s="15" t="s">
        <v>274</v>
      </c>
      <c r="BM641" s="162" t="s">
        <v>5728</v>
      </c>
    </row>
    <row r="642" spans="1:65" s="2" customFormat="1" ht="16.5" customHeight="1">
      <c r="A642" s="30"/>
      <c r="B642" s="154"/>
      <c r="C642" s="201" t="s">
        <v>2699</v>
      </c>
      <c r="D642" s="201" t="s">
        <v>751</v>
      </c>
      <c r="E642" s="202" t="s">
        <v>5729</v>
      </c>
      <c r="F642" s="203" t="s">
        <v>5616</v>
      </c>
      <c r="G642" s="204" t="s">
        <v>4725</v>
      </c>
      <c r="H642" s="205">
        <v>1</v>
      </c>
      <c r="I642" s="177"/>
      <c r="J642" s="290">
        <f t="shared" si="174"/>
        <v>0</v>
      </c>
      <c r="K642" s="178"/>
      <c r="L642" s="179"/>
      <c r="M642" s="180" t="s">
        <v>1</v>
      </c>
      <c r="N642" s="181" t="s">
        <v>38</v>
      </c>
      <c r="O642" s="59"/>
      <c r="P642" s="160">
        <f t="shared" si="175"/>
        <v>0</v>
      </c>
      <c r="Q642" s="160">
        <v>0</v>
      </c>
      <c r="R642" s="160">
        <f t="shared" si="176"/>
        <v>0</v>
      </c>
      <c r="S642" s="160">
        <v>0</v>
      </c>
      <c r="T642" s="161">
        <f t="shared" si="177"/>
        <v>0</v>
      </c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R642" s="162" t="s">
        <v>337</v>
      </c>
      <c r="AT642" s="162" t="s">
        <v>751</v>
      </c>
      <c r="AU642" s="162" t="s">
        <v>214</v>
      </c>
      <c r="AY642" s="15" t="s">
        <v>208</v>
      </c>
      <c r="BE642" s="163">
        <f t="shared" si="178"/>
        <v>0</v>
      </c>
      <c r="BF642" s="163">
        <f t="shared" si="179"/>
        <v>0</v>
      </c>
      <c r="BG642" s="163">
        <f t="shared" si="180"/>
        <v>0</v>
      </c>
      <c r="BH642" s="163">
        <f t="shared" si="181"/>
        <v>0</v>
      </c>
      <c r="BI642" s="163">
        <f t="shared" si="182"/>
        <v>0</v>
      </c>
      <c r="BJ642" s="15" t="s">
        <v>85</v>
      </c>
      <c r="BK642" s="163">
        <f t="shared" si="183"/>
        <v>0</v>
      </c>
      <c r="BL642" s="15" t="s">
        <v>274</v>
      </c>
      <c r="BM642" s="162" t="s">
        <v>5730</v>
      </c>
    </row>
    <row r="643" spans="1:65" s="13" customFormat="1" ht="20.85" customHeight="1">
      <c r="B643" s="183"/>
      <c r="C643" s="210"/>
      <c r="D643" s="211" t="s">
        <v>71</v>
      </c>
      <c r="E643" s="211" t="s">
        <v>5731</v>
      </c>
      <c r="F643" s="211" t="s">
        <v>5732</v>
      </c>
      <c r="G643" s="210"/>
      <c r="H643" s="210"/>
      <c r="I643" s="185"/>
      <c r="J643" s="291">
        <f>BK643</f>
        <v>0</v>
      </c>
      <c r="L643" s="183"/>
      <c r="M643" s="186"/>
      <c r="N643" s="187"/>
      <c r="O643" s="187"/>
      <c r="P643" s="188">
        <f>SUM(P644:P660)</f>
        <v>0</v>
      </c>
      <c r="Q643" s="187"/>
      <c r="R643" s="188">
        <f>SUM(R644:R660)</f>
        <v>0</v>
      </c>
      <c r="S643" s="187"/>
      <c r="T643" s="189">
        <f>SUM(T644:T660)</f>
        <v>0</v>
      </c>
      <c r="AR643" s="184" t="s">
        <v>85</v>
      </c>
      <c r="AT643" s="190" t="s">
        <v>71</v>
      </c>
      <c r="AU643" s="190" t="s">
        <v>219</v>
      </c>
      <c r="AY643" s="184" t="s">
        <v>208</v>
      </c>
      <c r="BK643" s="191">
        <f>SUM(BK644:BK660)</f>
        <v>0</v>
      </c>
    </row>
    <row r="644" spans="1:65" s="2" customFormat="1" ht="37.9" customHeight="1">
      <c r="A644" s="30"/>
      <c r="B644" s="154"/>
      <c r="C644" s="201" t="s">
        <v>2703</v>
      </c>
      <c r="D644" s="201" t="s">
        <v>751</v>
      </c>
      <c r="E644" s="202" t="s">
        <v>5733</v>
      </c>
      <c r="F644" s="203" t="s">
        <v>5710</v>
      </c>
      <c r="G644" s="204" t="s">
        <v>404</v>
      </c>
      <c r="H644" s="205">
        <v>1</v>
      </c>
      <c r="I644" s="177"/>
      <c r="J644" s="290">
        <f t="shared" ref="J644:J660" si="184">ROUND(I644*H644,2)</f>
        <v>0</v>
      </c>
      <c r="K644" s="178"/>
      <c r="L644" s="179"/>
      <c r="M644" s="180" t="s">
        <v>1</v>
      </c>
      <c r="N644" s="181" t="s">
        <v>38</v>
      </c>
      <c r="O644" s="59"/>
      <c r="P644" s="160">
        <f t="shared" ref="P644:P660" si="185">O644*H644</f>
        <v>0</v>
      </c>
      <c r="Q644" s="160">
        <v>0</v>
      </c>
      <c r="R644" s="160">
        <f t="shared" ref="R644:R660" si="186">Q644*H644</f>
        <v>0</v>
      </c>
      <c r="S644" s="160">
        <v>0</v>
      </c>
      <c r="T644" s="161">
        <f t="shared" ref="T644:T660" si="187">S644*H644</f>
        <v>0</v>
      </c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R644" s="162" t="s">
        <v>337</v>
      </c>
      <c r="AT644" s="162" t="s">
        <v>751</v>
      </c>
      <c r="AU644" s="162" t="s">
        <v>214</v>
      </c>
      <c r="AY644" s="15" t="s">
        <v>208</v>
      </c>
      <c r="BE644" s="163">
        <f t="shared" ref="BE644:BE660" si="188">IF(N644="základná",J644,0)</f>
        <v>0</v>
      </c>
      <c r="BF644" s="163">
        <f t="shared" ref="BF644:BF660" si="189">IF(N644="znížená",J644,0)</f>
        <v>0</v>
      </c>
      <c r="BG644" s="163">
        <f t="shared" ref="BG644:BG660" si="190">IF(N644="zákl. prenesená",J644,0)</f>
        <v>0</v>
      </c>
      <c r="BH644" s="163">
        <f t="shared" ref="BH644:BH660" si="191">IF(N644="zníž. prenesená",J644,0)</f>
        <v>0</v>
      </c>
      <c r="BI644" s="163">
        <f t="shared" ref="BI644:BI660" si="192">IF(N644="nulová",J644,0)</f>
        <v>0</v>
      </c>
      <c r="BJ644" s="15" t="s">
        <v>85</v>
      </c>
      <c r="BK644" s="163">
        <f t="shared" ref="BK644:BK660" si="193">ROUND(I644*H644,2)</f>
        <v>0</v>
      </c>
      <c r="BL644" s="15" t="s">
        <v>274</v>
      </c>
      <c r="BM644" s="162" t="s">
        <v>5734</v>
      </c>
    </row>
    <row r="645" spans="1:65" s="2" customFormat="1" ht="37.9" customHeight="1">
      <c r="A645" s="30"/>
      <c r="B645" s="154"/>
      <c r="C645" s="201" t="s">
        <v>2707</v>
      </c>
      <c r="D645" s="201" t="s">
        <v>751</v>
      </c>
      <c r="E645" s="202" t="s">
        <v>5735</v>
      </c>
      <c r="F645" s="203" t="s">
        <v>5687</v>
      </c>
      <c r="G645" s="204" t="s">
        <v>404</v>
      </c>
      <c r="H645" s="205">
        <v>8</v>
      </c>
      <c r="I645" s="177"/>
      <c r="J645" s="290">
        <f t="shared" si="184"/>
        <v>0</v>
      </c>
      <c r="K645" s="178"/>
      <c r="L645" s="179"/>
      <c r="M645" s="180" t="s">
        <v>1</v>
      </c>
      <c r="N645" s="181" t="s">
        <v>38</v>
      </c>
      <c r="O645" s="59"/>
      <c r="P645" s="160">
        <f t="shared" si="185"/>
        <v>0</v>
      </c>
      <c r="Q645" s="160">
        <v>0</v>
      </c>
      <c r="R645" s="160">
        <f t="shared" si="186"/>
        <v>0</v>
      </c>
      <c r="S645" s="160">
        <v>0</v>
      </c>
      <c r="T645" s="161">
        <f t="shared" si="187"/>
        <v>0</v>
      </c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R645" s="162" t="s">
        <v>337</v>
      </c>
      <c r="AT645" s="162" t="s">
        <v>751</v>
      </c>
      <c r="AU645" s="162" t="s">
        <v>214</v>
      </c>
      <c r="AY645" s="15" t="s">
        <v>208</v>
      </c>
      <c r="BE645" s="163">
        <f t="shared" si="188"/>
        <v>0</v>
      </c>
      <c r="BF645" s="163">
        <f t="shared" si="189"/>
        <v>0</v>
      </c>
      <c r="BG645" s="163">
        <f t="shared" si="190"/>
        <v>0</v>
      </c>
      <c r="BH645" s="163">
        <f t="shared" si="191"/>
        <v>0</v>
      </c>
      <c r="BI645" s="163">
        <f t="shared" si="192"/>
        <v>0</v>
      </c>
      <c r="BJ645" s="15" t="s">
        <v>85</v>
      </c>
      <c r="BK645" s="163">
        <f t="shared" si="193"/>
        <v>0</v>
      </c>
      <c r="BL645" s="15" t="s">
        <v>274</v>
      </c>
      <c r="BM645" s="162" t="s">
        <v>5736</v>
      </c>
    </row>
    <row r="646" spans="1:65" s="2" customFormat="1" ht="37.9" customHeight="1">
      <c r="A646" s="30"/>
      <c r="B646" s="154"/>
      <c r="C646" s="201" t="s">
        <v>2711</v>
      </c>
      <c r="D646" s="201" t="s">
        <v>751</v>
      </c>
      <c r="E646" s="202" t="s">
        <v>5737</v>
      </c>
      <c r="F646" s="203" t="s">
        <v>5715</v>
      </c>
      <c r="G646" s="204" t="s">
        <v>404</v>
      </c>
      <c r="H646" s="205">
        <v>1</v>
      </c>
      <c r="I646" s="177"/>
      <c r="J646" s="290">
        <f t="shared" si="184"/>
        <v>0</v>
      </c>
      <c r="K646" s="178"/>
      <c r="L646" s="179"/>
      <c r="M646" s="180" t="s">
        <v>1</v>
      </c>
      <c r="N646" s="181" t="s">
        <v>38</v>
      </c>
      <c r="O646" s="59"/>
      <c r="P646" s="160">
        <f t="shared" si="185"/>
        <v>0</v>
      </c>
      <c r="Q646" s="160">
        <v>0</v>
      </c>
      <c r="R646" s="160">
        <f t="shared" si="186"/>
        <v>0</v>
      </c>
      <c r="S646" s="160">
        <v>0</v>
      </c>
      <c r="T646" s="161">
        <f t="shared" si="187"/>
        <v>0</v>
      </c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R646" s="162" t="s">
        <v>337</v>
      </c>
      <c r="AT646" s="162" t="s">
        <v>751</v>
      </c>
      <c r="AU646" s="162" t="s">
        <v>214</v>
      </c>
      <c r="AY646" s="15" t="s">
        <v>208</v>
      </c>
      <c r="BE646" s="163">
        <f t="shared" si="188"/>
        <v>0</v>
      </c>
      <c r="BF646" s="163">
        <f t="shared" si="189"/>
        <v>0</v>
      </c>
      <c r="BG646" s="163">
        <f t="shared" si="190"/>
        <v>0</v>
      </c>
      <c r="BH646" s="163">
        <f t="shared" si="191"/>
        <v>0</v>
      </c>
      <c r="BI646" s="163">
        <f t="shared" si="192"/>
        <v>0</v>
      </c>
      <c r="BJ646" s="15" t="s">
        <v>85</v>
      </c>
      <c r="BK646" s="163">
        <f t="shared" si="193"/>
        <v>0</v>
      </c>
      <c r="BL646" s="15" t="s">
        <v>274</v>
      </c>
      <c r="BM646" s="162" t="s">
        <v>5738</v>
      </c>
    </row>
    <row r="647" spans="1:65" s="2" customFormat="1" ht="16.5" customHeight="1">
      <c r="A647" s="30"/>
      <c r="B647" s="154"/>
      <c r="C647" s="201" t="s">
        <v>2715</v>
      </c>
      <c r="D647" s="201" t="s">
        <v>751</v>
      </c>
      <c r="E647" s="202" t="s">
        <v>5574</v>
      </c>
      <c r="F647" s="203" t="s">
        <v>4653</v>
      </c>
      <c r="G647" s="204" t="s">
        <v>252</v>
      </c>
      <c r="H647" s="205">
        <v>28</v>
      </c>
      <c r="I647" s="177"/>
      <c r="J647" s="290">
        <f t="shared" si="184"/>
        <v>0</v>
      </c>
      <c r="K647" s="178"/>
      <c r="L647" s="179"/>
      <c r="M647" s="180" t="s">
        <v>1</v>
      </c>
      <c r="N647" s="181" t="s">
        <v>38</v>
      </c>
      <c r="O647" s="59"/>
      <c r="P647" s="160">
        <f t="shared" si="185"/>
        <v>0</v>
      </c>
      <c r="Q647" s="160">
        <v>0</v>
      </c>
      <c r="R647" s="160">
        <f t="shared" si="186"/>
        <v>0</v>
      </c>
      <c r="S647" s="160">
        <v>0</v>
      </c>
      <c r="T647" s="161">
        <f t="shared" si="187"/>
        <v>0</v>
      </c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R647" s="162" t="s">
        <v>337</v>
      </c>
      <c r="AT647" s="162" t="s">
        <v>751</v>
      </c>
      <c r="AU647" s="162" t="s">
        <v>214</v>
      </c>
      <c r="AY647" s="15" t="s">
        <v>208</v>
      </c>
      <c r="BE647" s="163">
        <f t="shared" si="188"/>
        <v>0</v>
      </c>
      <c r="BF647" s="163">
        <f t="shared" si="189"/>
        <v>0</v>
      </c>
      <c r="BG647" s="163">
        <f t="shared" si="190"/>
        <v>0</v>
      </c>
      <c r="BH647" s="163">
        <f t="shared" si="191"/>
        <v>0</v>
      </c>
      <c r="BI647" s="163">
        <f t="shared" si="192"/>
        <v>0</v>
      </c>
      <c r="BJ647" s="15" t="s">
        <v>85</v>
      </c>
      <c r="BK647" s="163">
        <f t="shared" si="193"/>
        <v>0</v>
      </c>
      <c r="BL647" s="15" t="s">
        <v>274</v>
      </c>
      <c r="BM647" s="162" t="s">
        <v>5739</v>
      </c>
    </row>
    <row r="648" spans="1:65" s="2" customFormat="1" ht="16.5" customHeight="1">
      <c r="A648" s="30"/>
      <c r="B648" s="154"/>
      <c r="C648" s="201" t="s">
        <v>2719</v>
      </c>
      <c r="D648" s="201" t="s">
        <v>751</v>
      </c>
      <c r="E648" s="202" t="s">
        <v>5576</v>
      </c>
      <c r="F648" s="203" t="s">
        <v>4844</v>
      </c>
      <c r="G648" s="204" t="s">
        <v>252</v>
      </c>
      <c r="H648" s="205">
        <v>43</v>
      </c>
      <c r="I648" s="177"/>
      <c r="J648" s="290">
        <f t="shared" si="184"/>
        <v>0</v>
      </c>
      <c r="K648" s="178"/>
      <c r="L648" s="179"/>
      <c r="M648" s="180" t="s">
        <v>1</v>
      </c>
      <c r="N648" s="181" t="s">
        <v>38</v>
      </c>
      <c r="O648" s="59"/>
      <c r="P648" s="160">
        <f t="shared" si="185"/>
        <v>0</v>
      </c>
      <c r="Q648" s="160">
        <v>0</v>
      </c>
      <c r="R648" s="160">
        <f t="shared" si="186"/>
        <v>0</v>
      </c>
      <c r="S648" s="160">
        <v>0</v>
      </c>
      <c r="T648" s="161">
        <f t="shared" si="187"/>
        <v>0</v>
      </c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R648" s="162" t="s">
        <v>337</v>
      </c>
      <c r="AT648" s="162" t="s">
        <v>751</v>
      </c>
      <c r="AU648" s="162" t="s">
        <v>214</v>
      </c>
      <c r="AY648" s="15" t="s">
        <v>208</v>
      </c>
      <c r="BE648" s="163">
        <f t="shared" si="188"/>
        <v>0</v>
      </c>
      <c r="BF648" s="163">
        <f t="shared" si="189"/>
        <v>0</v>
      </c>
      <c r="BG648" s="163">
        <f t="shared" si="190"/>
        <v>0</v>
      </c>
      <c r="BH648" s="163">
        <f t="shared" si="191"/>
        <v>0</v>
      </c>
      <c r="BI648" s="163">
        <f t="shared" si="192"/>
        <v>0</v>
      </c>
      <c r="BJ648" s="15" t="s">
        <v>85</v>
      </c>
      <c r="BK648" s="163">
        <f t="shared" si="193"/>
        <v>0</v>
      </c>
      <c r="BL648" s="15" t="s">
        <v>274</v>
      </c>
      <c r="BM648" s="162" t="s">
        <v>5740</v>
      </c>
    </row>
    <row r="649" spans="1:65" s="2" customFormat="1" ht="16.5" customHeight="1">
      <c r="A649" s="30"/>
      <c r="B649" s="154"/>
      <c r="C649" s="201" t="s">
        <v>2721</v>
      </c>
      <c r="D649" s="201" t="s">
        <v>751</v>
      </c>
      <c r="E649" s="202" t="s">
        <v>5578</v>
      </c>
      <c r="F649" s="203" t="s">
        <v>4657</v>
      </c>
      <c r="G649" s="204" t="s">
        <v>252</v>
      </c>
      <c r="H649" s="205">
        <v>15</v>
      </c>
      <c r="I649" s="177"/>
      <c r="J649" s="290">
        <f t="shared" si="184"/>
        <v>0</v>
      </c>
      <c r="K649" s="178"/>
      <c r="L649" s="179"/>
      <c r="M649" s="180" t="s">
        <v>1</v>
      </c>
      <c r="N649" s="181" t="s">
        <v>38</v>
      </c>
      <c r="O649" s="59"/>
      <c r="P649" s="160">
        <f t="shared" si="185"/>
        <v>0</v>
      </c>
      <c r="Q649" s="160">
        <v>0</v>
      </c>
      <c r="R649" s="160">
        <f t="shared" si="186"/>
        <v>0</v>
      </c>
      <c r="S649" s="160">
        <v>0</v>
      </c>
      <c r="T649" s="161">
        <f t="shared" si="187"/>
        <v>0</v>
      </c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R649" s="162" t="s">
        <v>337</v>
      </c>
      <c r="AT649" s="162" t="s">
        <v>751</v>
      </c>
      <c r="AU649" s="162" t="s">
        <v>214</v>
      </c>
      <c r="AY649" s="15" t="s">
        <v>208</v>
      </c>
      <c r="BE649" s="163">
        <f t="shared" si="188"/>
        <v>0</v>
      </c>
      <c r="BF649" s="163">
        <f t="shared" si="189"/>
        <v>0</v>
      </c>
      <c r="BG649" s="163">
        <f t="shared" si="190"/>
        <v>0</v>
      </c>
      <c r="BH649" s="163">
        <f t="shared" si="191"/>
        <v>0</v>
      </c>
      <c r="BI649" s="163">
        <f t="shared" si="192"/>
        <v>0</v>
      </c>
      <c r="BJ649" s="15" t="s">
        <v>85</v>
      </c>
      <c r="BK649" s="163">
        <f t="shared" si="193"/>
        <v>0</v>
      </c>
      <c r="BL649" s="15" t="s">
        <v>274</v>
      </c>
      <c r="BM649" s="162" t="s">
        <v>5741</v>
      </c>
    </row>
    <row r="650" spans="1:65" s="2" customFormat="1" ht="16.5" customHeight="1">
      <c r="A650" s="30"/>
      <c r="B650" s="154"/>
      <c r="C650" s="201" t="s">
        <v>2725</v>
      </c>
      <c r="D650" s="201" t="s">
        <v>751</v>
      </c>
      <c r="E650" s="202" t="s">
        <v>5580</v>
      </c>
      <c r="F650" s="203" t="s">
        <v>4847</v>
      </c>
      <c r="G650" s="204" t="s">
        <v>252</v>
      </c>
      <c r="H650" s="205">
        <v>23</v>
      </c>
      <c r="I650" s="177"/>
      <c r="J650" s="290">
        <f t="shared" si="184"/>
        <v>0</v>
      </c>
      <c r="K650" s="178"/>
      <c r="L650" s="179"/>
      <c r="M650" s="180" t="s">
        <v>1</v>
      </c>
      <c r="N650" s="181" t="s">
        <v>38</v>
      </c>
      <c r="O650" s="59"/>
      <c r="P650" s="160">
        <f t="shared" si="185"/>
        <v>0</v>
      </c>
      <c r="Q650" s="160">
        <v>0</v>
      </c>
      <c r="R650" s="160">
        <f t="shared" si="186"/>
        <v>0</v>
      </c>
      <c r="S650" s="160">
        <v>0</v>
      </c>
      <c r="T650" s="161">
        <f t="shared" si="187"/>
        <v>0</v>
      </c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R650" s="162" t="s">
        <v>337</v>
      </c>
      <c r="AT650" s="162" t="s">
        <v>751</v>
      </c>
      <c r="AU650" s="162" t="s">
        <v>214</v>
      </c>
      <c r="AY650" s="15" t="s">
        <v>208</v>
      </c>
      <c r="BE650" s="163">
        <f t="shared" si="188"/>
        <v>0</v>
      </c>
      <c r="BF650" s="163">
        <f t="shared" si="189"/>
        <v>0</v>
      </c>
      <c r="BG650" s="163">
        <f t="shared" si="190"/>
        <v>0</v>
      </c>
      <c r="BH650" s="163">
        <f t="shared" si="191"/>
        <v>0</v>
      </c>
      <c r="BI650" s="163">
        <f t="shared" si="192"/>
        <v>0</v>
      </c>
      <c r="BJ650" s="15" t="s">
        <v>85</v>
      </c>
      <c r="BK650" s="163">
        <f t="shared" si="193"/>
        <v>0</v>
      </c>
      <c r="BL650" s="15" t="s">
        <v>274</v>
      </c>
      <c r="BM650" s="162" t="s">
        <v>5742</v>
      </c>
    </row>
    <row r="651" spans="1:65" s="2" customFormat="1" ht="16.5" customHeight="1">
      <c r="A651" s="30"/>
      <c r="B651" s="154"/>
      <c r="C651" s="201" t="s">
        <v>2727</v>
      </c>
      <c r="D651" s="201" t="s">
        <v>751</v>
      </c>
      <c r="E651" s="202" t="s">
        <v>5582</v>
      </c>
      <c r="F651" s="203" t="s">
        <v>5583</v>
      </c>
      <c r="G651" s="204" t="s">
        <v>252</v>
      </c>
      <c r="H651" s="205">
        <v>7</v>
      </c>
      <c r="I651" s="177"/>
      <c r="J651" s="290">
        <f t="shared" si="184"/>
        <v>0</v>
      </c>
      <c r="K651" s="178"/>
      <c r="L651" s="179"/>
      <c r="M651" s="180" t="s">
        <v>1</v>
      </c>
      <c r="N651" s="181" t="s">
        <v>38</v>
      </c>
      <c r="O651" s="59"/>
      <c r="P651" s="160">
        <f t="shared" si="185"/>
        <v>0</v>
      </c>
      <c r="Q651" s="160">
        <v>0</v>
      </c>
      <c r="R651" s="160">
        <f t="shared" si="186"/>
        <v>0</v>
      </c>
      <c r="S651" s="160">
        <v>0</v>
      </c>
      <c r="T651" s="161">
        <f t="shared" si="187"/>
        <v>0</v>
      </c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R651" s="162" t="s">
        <v>337</v>
      </c>
      <c r="AT651" s="162" t="s">
        <v>751</v>
      </c>
      <c r="AU651" s="162" t="s">
        <v>214</v>
      </c>
      <c r="AY651" s="15" t="s">
        <v>208</v>
      </c>
      <c r="BE651" s="163">
        <f t="shared" si="188"/>
        <v>0</v>
      </c>
      <c r="BF651" s="163">
        <f t="shared" si="189"/>
        <v>0</v>
      </c>
      <c r="BG651" s="163">
        <f t="shared" si="190"/>
        <v>0</v>
      </c>
      <c r="BH651" s="163">
        <f t="shared" si="191"/>
        <v>0</v>
      </c>
      <c r="BI651" s="163">
        <f t="shared" si="192"/>
        <v>0</v>
      </c>
      <c r="BJ651" s="15" t="s">
        <v>85</v>
      </c>
      <c r="BK651" s="163">
        <f t="shared" si="193"/>
        <v>0</v>
      </c>
      <c r="BL651" s="15" t="s">
        <v>274</v>
      </c>
      <c r="BM651" s="162" t="s">
        <v>5743</v>
      </c>
    </row>
    <row r="652" spans="1:65" s="2" customFormat="1" ht="24.2" customHeight="1">
      <c r="A652" s="30"/>
      <c r="B652" s="154"/>
      <c r="C652" s="201" t="s">
        <v>2731</v>
      </c>
      <c r="D652" s="201" t="s">
        <v>751</v>
      </c>
      <c r="E652" s="202" t="s">
        <v>5591</v>
      </c>
      <c r="F652" s="203" t="s">
        <v>5592</v>
      </c>
      <c r="G652" s="204" t="s">
        <v>252</v>
      </c>
      <c r="H652" s="205">
        <v>2</v>
      </c>
      <c r="I652" s="177"/>
      <c r="J652" s="290">
        <f t="shared" si="184"/>
        <v>0</v>
      </c>
      <c r="K652" s="178"/>
      <c r="L652" s="179"/>
      <c r="M652" s="180" t="s">
        <v>1</v>
      </c>
      <c r="N652" s="181" t="s">
        <v>38</v>
      </c>
      <c r="O652" s="59"/>
      <c r="P652" s="160">
        <f t="shared" si="185"/>
        <v>0</v>
      </c>
      <c r="Q652" s="160">
        <v>0</v>
      </c>
      <c r="R652" s="160">
        <f t="shared" si="186"/>
        <v>0</v>
      </c>
      <c r="S652" s="160">
        <v>0</v>
      </c>
      <c r="T652" s="161">
        <f t="shared" si="187"/>
        <v>0</v>
      </c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R652" s="162" t="s">
        <v>337</v>
      </c>
      <c r="AT652" s="162" t="s">
        <v>751</v>
      </c>
      <c r="AU652" s="162" t="s">
        <v>214</v>
      </c>
      <c r="AY652" s="15" t="s">
        <v>208</v>
      </c>
      <c r="BE652" s="163">
        <f t="shared" si="188"/>
        <v>0</v>
      </c>
      <c r="BF652" s="163">
        <f t="shared" si="189"/>
        <v>0</v>
      </c>
      <c r="BG652" s="163">
        <f t="shared" si="190"/>
        <v>0</v>
      </c>
      <c r="BH652" s="163">
        <f t="shared" si="191"/>
        <v>0</v>
      </c>
      <c r="BI652" s="163">
        <f t="shared" si="192"/>
        <v>0</v>
      </c>
      <c r="BJ652" s="15" t="s">
        <v>85</v>
      </c>
      <c r="BK652" s="163">
        <f t="shared" si="193"/>
        <v>0</v>
      </c>
      <c r="BL652" s="15" t="s">
        <v>274</v>
      </c>
      <c r="BM652" s="162" t="s">
        <v>5744</v>
      </c>
    </row>
    <row r="653" spans="1:65" s="2" customFormat="1" ht="16.5" customHeight="1">
      <c r="A653" s="30"/>
      <c r="B653" s="154"/>
      <c r="C653" s="201" t="s">
        <v>2733</v>
      </c>
      <c r="D653" s="201" t="s">
        <v>751</v>
      </c>
      <c r="E653" s="202" t="s">
        <v>5594</v>
      </c>
      <c r="F653" s="203" t="s">
        <v>5595</v>
      </c>
      <c r="G653" s="204" t="s">
        <v>404</v>
      </c>
      <c r="H653" s="205">
        <v>8</v>
      </c>
      <c r="I653" s="177"/>
      <c r="J653" s="290">
        <f t="shared" si="184"/>
        <v>0</v>
      </c>
      <c r="K653" s="178"/>
      <c r="L653" s="179"/>
      <c r="M653" s="180" t="s">
        <v>1</v>
      </c>
      <c r="N653" s="181" t="s">
        <v>38</v>
      </c>
      <c r="O653" s="59"/>
      <c r="P653" s="160">
        <f t="shared" si="185"/>
        <v>0</v>
      </c>
      <c r="Q653" s="160">
        <v>0</v>
      </c>
      <c r="R653" s="160">
        <f t="shared" si="186"/>
        <v>0</v>
      </c>
      <c r="S653" s="160">
        <v>0</v>
      </c>
      <c r="T653" s="161">
        <f t="shared" si="187"/>
        <v>0</v>
      </c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R653" s="162" t="s">
        <v>337</v>
      </c>
      <c r="AT653" s="162" t="s">
        <v>751</v>
      </c>
      <c r="AU653" s="162" t="s">
        <v>214</v>
      </c>
      <c r="AY653" s="15" t="s">
        <v>208</v>
      </c>
      <c r="BE653" s="163">
        <f t="shared" si="188"/>
        <v>0</v>
      </c>
      <c r="BF653" s="163">
        <f t="shared" si="189"/>
        <v>0</v>
      </c>
      <c r="BG653" s="163">
        <f t="shared" si="190"/>
        <v>0</v>
      </c>
      <c r="BH653" s="163">
        <f t="shared" si="191"/>
        <v>0</v>
      </c>
      <c r="BI653" s="163">
        <f t="shared" si="192"/>
        <v>0</v>
      </c>
      <c r="BJ653" s="15" t="s">
        <v>85</v>
      </c>
      <c r="BK653" s="163">
        <f t="shared" si="193"/>
        <v>0</v>
      </c>
      <c r="BL653" s="15" t="s">
        <v>274</v>
      </c>
      <c r="BM653" s="162" t="s">
        <v>5745</v>
      </c>
    </row>
    <row r="654" spans="1:65" s="2" customFormat="1" ht="16.5" customHeight="1">
      <c r="A654" s="30"/>
      <c r="B654" s="154"/>
      <c r="C654" s="201" t="s">
        <v>2735</v>
      </c>
      <c r="D654" s="201" t="s">
        <v>751</v>
      </c>
      <c r="E654" s="202" t="s">
        <v>5600</v>
      </c>
      <c r="F654" s="203" t="s">
        <v>5601</v>
      </c>
      <c r="G654" s="204" t="s">
        <v>404</v>
      </c>
      <c r="H654" s="205">
        <v>9</v>
      </c>
      <c r="I654" s="177"/>
      <c r="J654" s="290">
        <f t="shared" si="184"/>
        <v>0</v>
      </c>
      <c r="K654" s="178"/>
      <c r="L654" s="179"/>
      <c r="M654" s="180" t="s">
        <v>1</v>
      </c>
      <c r="N654" s="181" t="s">
        <v>38</v>
      </c>
      <c r="O654" s="59"/>
      <c r="P654" s="160">
        <f t="shared" si="185"/>
        <v>0</v>
      </c>
      <c r="Q654" s="160">
        <v>0</v>
      </c>
      <c r="R654" s="160">
        <f t="shared" si="186"/>
        <v>0</v>
      </c>
      <c r="S654" s="160">
        <v>0</v>
      </c>
      <c r="T654" s="161">
        <f t="shared" si="187"/>
        <v>0</v>
      </c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R654" s="162" t="s">
        <v>337</v>
      </c>
      <c r="AT654" s="162" t="s">
        <v>751</v>
      </c>
      <c r="AU654" s="162" t="s">
        <v>214</v>
      </c>
      <c r="AY654" s="15" t="s">
        <v>208</v>
      </c>
      <c r="BE654" s="163">
        <f t="shared" si="188"/>
        <v>0</v>
      </c>
      <c r="BF654" s="163">
        <f t="shared" si="189"/>
        <v>0</v>
      </c>
      <c r="BG654" s="163">
        <f t="shared" si="190"/>
        <v>0</v>
      </c>
      <c r="BH654" s="163">
        <f t="shared" si="191"/>
        <v>0</v>
      </c>
      <c r="BI654" s="163">
        <f t="shared" si="192"/>
        <v>0</v>
      </c>
      <c r="BJ654" s="15" t="s">
        <v>85</v>
      </c>
      <c r="BK654" s="163">
        <f t="shared" si="193"/>
        <v>0</v>
      </c>
      <c r="BL654" s="15" t="s">
        <v>274</v>
      </c>
      <c r="BM654" s="162" t="s">
        <v>5746</v>
      </c>
    </row>
    <row r="655" spans="1:65" s="2" customFormat="1" ht="16.5" customHeight="1">
      <c r="A655" s="30"/>
      <c r="B655" s="154"/>
      <c r="C655" s="201" t="s">
        <v>2739</v>
      </c>
      <c r="D655" s="201" t="s">
        <v>751</v>
      </c>
      <c r="E655" s="202" t="s">
        <v>5603</v>
      </c>
      <c r="F655" s="203" t="s">
        <v>5604</v>
      </c>
      <c r="G655" s="204" t="s">
        <v>4654</v>
      </c>
      <c r="H655" s="205">
        <v>81</v>
      </c>
      <c r="I655" s="177"/>
      <c r="J655" s="290">
        <f t="shared" si="184"/>
        <v>0</v>
      </c>
      <c r="K655" s="178"/>
      <c r="L655" s="179"/>
      <c r="M655" s="180" t="s">
        <v>1</v>
      </c>
      <c r="N655" s="181" t="s">
        <v>38</v>
      </c>
      <c r="O655" s="59"/>
      <c r="P655" s="160">
        <f t="shared" si="185"/>
        <v>0</v>
      </c>
      <c r="Q655" s="160">
        <v>0</v>
      </c>
      <c r="R655" s="160">
        <f t="shared" si="186"/>
        <v>0</v>
      </c>
      <c r="S655" s="160">
        <v>0</v>
      </c>
      <c r="T655" s="161">
        <f t="shared" si="187"/>
        <v>0</v>
      </c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R655" s="162" t="s">
        <v>337</v>
      </c>
      <c r="AT655" s="162" t="s">
        <v>751</v>
      </c>
      <c r="AU655" s="162" t="s">
        <v>214</v>
      </c>
      <c r="AY655" s="15" t="s">
        <v>208</v>
      </c>
      <c r="BE655" s="163">
        <f t="shared" si="188"/>
        <v>0</v>
      </c>
      <c r="BF655" s="163">
        <f t="shared" si="189"/>
        <v>0</v>
      </c>
      <c r="BG655" s="163">
        <f t="shared" si="190"/>
        <v>0</v>
      </c>
      <c r="BH655" s="163">
        <f t="shared" si="191"/>
        <v>0</v>
      </c>
      <c r="BI655" s="163">
        <f t="shared" si="192"/>
        <v>0</v>
      </c>
      <c r="BJ655" s="15" t="s">
        <v>85</v>
      </c>
      <c r="BK655" s="163">
        <f t="shared" si="193"/>
        <v>0</v>
      </c>
      <c r="BL655" s="15" t="s">
        <v>274</v>
      </c>
      <c r="BM655" s="162" t="s">
        <v>5747</v>
      </c>
    </row>
    <row r="656" spans="1:65" s="2" customFormat="1" ht="16.5" customHeight="1">
      <c r="A656" s="30"/>
      <c r="B656" s="154"/>
      <c r="C656" s="201" t="s">
        <v>2741</v>
      </c>
      <c r="D656" s="201" t="s">
        <v>751</v>
      </c>
      <c r="E656" s="202" t="s">
        <v>5606</v>
      </c>
      <c r="F656" s="203" t="s">
        <v>5607</v>
      </c>
      <c r="G656" s="204" t="s">
        <v>739</v>
      </c>
      <c r="H656" s="205">
        <v>3.1</v>
      </c>
      <c r="I656" s="177"/>
      <c r="J656" s="290">
        <f t="shared" si="184"/>
        <v>0</v>
      </c>
      <c r="K656" s="178"/>
      <c r="L656" s="179"/>
      <c r="M656" s="180" t="s">
        <v>1</v>
      </c>
      <c r="N656" s="181" t="s">
        <v>38</v>
      </c>
      <c r="O656" s="59"/>
      <c r="P656" s="160">
        <f t="shared" si="185"/>
        <v>0</v>
      </c>
      <c r="Q656" s="160">
        <v>0</v>
      </c>
      <c r="R656" s="160">
        <f t="shared" si="186"/>
        <v>0</v>
      </c>
      <c r="S656" s="160">
        <v>0</v>
      </c>
      <c r="T656" s="161">
        <f t="shared" si="187"/>
        <v>0</v>
      </c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R656" s="162" t="s">
        <v>337</v>
      </c>
      <c r="AT656" s="162" t="s">
        <v>751</v>
      </c>
      <c r="AU656" s="162" t="s">
        <v>214</v>
      </c>
      <c r="AY656" s="15" t="s">
        <v>208</v>
      </c>
      <c r="BE656" s="163">
        <f t="shared" si="188"/>
        <v>0</v>
      </c>
      <c r="BF656" s="163">
        <f t="shared" si="189"/>
        <v>0</v>
      </c>
      <c r="BG656" s="163">
        <f t="shared" si="190"/>
        <v>0</v>
      </c>
      <c r="BH656" s="163">
        <f t="shared" si="191"/>
        <v>0</v>
      </c>
      <c r="BI656" s="163">
        <f t="shared" si="192"/>
        <v>0</v>
      </c>
      <c r="BJ656" s="15" t="s">
        <v>85</v>
      </c>
      <c r="BK656" s="163">
        <f t="shared" si="193"/>
        <v>0</v>
      </c>
      <c r="BL656" s="15" t="s">
        <v>274</v>
      </c>
      <c r="BM656" s="162" t="s">
        <v>5748</v>
      </c>
    </row>
    <row r="657" spans="1:65" s="2" customFormat="1" ht="16.5" customHeight="1">
      <c r="A657" s="30"/>
      <c r="B657" s="154"/>
      <c r="C657" s="195" t="s">
        <v>2743</v>
      </c>
      <c r="D657" s="195" t="s">
        <v>210</v>
      </c>
      <c r="E657" s="196" t="s">
        <v>5609</v>
      </c>
      <c r="F657" s="200" t="s">
        <v>5610</v>
      </c>
      <c r="G657" s="198" t="s">
        <v>4725</v>
      </c>
      <c r="H657" s="199">
        <v>1</v>
      </c>
      <c r="I657" s="155"/>
      <c r="J657" s="287">
        <f t="shared" si="184"/>
        <v>0</v>
      </c>
      <c r="K657" s="157"/>
      <c r="L657" s="31"/>
      <c r="M657" s="158" t="s">
        <v>1</v>
      </c>
      <c r="N657" s="159" t="s">
        <v>38</v>
      </c>
      <c r="O657" s="59"/>
      <c r="P657" s="160">
        <f t="shared" si="185"/>
        <v>0</v>
      </c>
      <c r="Q657" s="160">
        <v>0</v>
      </c>
      <c r="R657" s="160">
        <f t="shared" si="186"/>
        <v>0</v>
      </c>
      <c r="S657" s="160">
        <v>0</v>
      </c>
      <c r="T657" s="161">
        <f t="shared" si="187"/>
        <v>0</v>
      </c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R657" s="162" t="s">
        <v>274</v>
      </c>
      <c r="AT657" s="162" t="s">
        <v>210</v>
      </c>
      <c r="AU657" s="162" t="s">
        <v>214</v>
      </c>
      <c r="AY657" s="15" t="s">
        <v>208</v>
      </c>
      <c r="BE657" s="163">
        <f t="shared" si="188"/>
        <v>0</v>
      </c>
      <c r="BF657" s="163">
        <f t="shared" si="189"/>
        <v>0</v>
      </c>
      <c r="BG657" s="163">
        <f t="shared" si="190"/>
        <v>0</v>
      </c>
      <c r="BH657" s="163">
        <f t="shared" si="191"/>
        <v>0</v>
      </c>
      <c r="BI657" s="163">
        <f t="shared" si="192"/>
        <v>0</v>
      </c>
      <c r="BJ657" s="15" t="s">
        <v>85</v>
      </c>
      <c r="BK657" s="163">
        <f t="shared" si="193"/>
        <v>0</v>
      </c>
      <c r="BL657" s="15" t="s">
        <v>274</v>
      </c>
      <c r="BM657" s="162" t="s">
        <v>5749</v>
      </c>
    </row>
    <row r="658" spans="1:65" s="2" customFormat="1" ht="16.5" customHeight="1">
      <c r="A658" s="30"/>
      <c r="B658" s="154"/>
      <c r="C658" s="195" t="s">
        <v>2745</v>
      </c>
      <c r="D658" s="195" t="s">
        <v>210</v>
      </c>
      <c r="E658" s="196" t="s">
        <v>5612</v>
      </c>
      <c r="F658" s="200" t="s">
        <v>5613</v>
      </c>
      <c r="G658" s="198" t="s">
        <v>4725</v>
      </c>
      <c r="H658" s="199">
        <v>1</v>
      </c>
      <c r="I658" s="155"/>
      <c r="J658" s="287">
        <f t="shared" si="184"/>
        <v>0</v>
      </c>
      <c r="K658" s="157"/>
      <c r="L658" s="31"/>
      <c r="M658" s="158" t="s">
        <v>1</v>
      </c>
      <c r="N658" s="159" t="s">
        <v>38</v>
      </c>
      <c r="O658" s="59"/>
      <c r="P658" s="160">
        <f t="shared" si="185"/>
        <v>0</v>
      </c>
      <c r="Q658" s="160">
        <v>0</v>
      </c>
      <c r="R658" s="160">
        <f t="shared" si="186"/>
        <v>0</v>
      </c>
      <c r="S658" s="160">
        <v>0</v>
      </c>
      <c r="T658" s="161">
        <f t="shared" si="187"/>
        <v>0</v>
      </c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R658" s="162" t="s">
        <v>274</v>
      </c>
      <c r="AT658" s="162" t="s">
        <v>210</v>
      </c>
      <c r="AU658" s="162" t="s">
        <v>214</v>
      </c>
      <c r="AY658" s="15" t="s">
        <v>208</v>
      </c>
      <c r="BE658" s="163">
        <f t="shared" si="188"/>
        <v>0</v>
      </c>
      <c r="BF658" s="163">
        <f t="shared" si="189"/>
        <v>0</v>
      </c>
      <c r="BG658" s="163">
        <f t="shared" si="190"/>
        <v>0</v>
      </c>
      <c r="BH658" s="163">
        <f t="shared" si="191"/>
        <v>0</v>
      </c>
      <c r="BI658" s="163">
        <f t="shared" si="192"/>
        <v>0</v>
      </c>
      <c r="BJ658" s="15" t="s">
        <v>85</v>
      </c>
      <c r="BK658" s="163">
        <f t="shared" si="193"/>
        <v>0</v>
      </c>
      <c r="BL658" s="15" t="s">
        <v>274</v>
      </c>
      <c r="BM658" s="162" t="s">
        <v>5750</v>
      </c>
    </row>
    <row r="659" spans="1:65" s="2" customFormat="1" ht="16.5" customHeight="1">
      <c r="A659" s="30"/>
      <c r="B659" s="154"/>
      <c r="C659" s="201" t="s">
        <v>2747</v>
      </c>
      <c r="D659" s="201" t="s">
        <v>751</v>
      </c>
      <c r="E659" s="202" t="s">
        <v>5751</v>
      </c>
      <c r="F659" s="203" t="s">
        <v>5616</v>
      </c>
      <c r="G659" s="204" t="s">
        <v>4725</v>
      </c>
      <c r="H659" s="205">
        <v>1</v>
      </c>
      <c r="I659" s="177"/>
      <c r="J659" s="290">
        <f t="shared" si="184"/>
        <v>0</v>
      </c>
      <c r="K659" s="178"/>
      <c r="L659" s="179"/>
      <c r="M659" s="180" t="s">
        <v>1</v>
      </c>
      <c r="N659" s="181" t="s">
        <v>38</v>
      </c>
      <c r="O659" s="59"/>
      <c r="P659" s="160">
        <f t="shared" si="185"/>
        <v>0</v>
      </c>
      <c r="Q659" s="160">
        <v>0</v>
      </c>
      <c r="R659" s="160">
        <f t="shared" si="186"/>
        <v>0</v>
      </c>
      <c r="S659" s="160">
        <v>0</v>
      </c>
      <c r="T659" s="161">
        <f t="shared" si="187"/>
        <v>0</v>
      </c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R659" s="162" t="s">
        <v>337</v>
      </c>
      <c r="AT659" s="162" t="s">
        <v>751</v>
      </c>
      <c r="AU659" s="162" t="s">
        <v>214</v>
      </c>
      <c r="AY659" s="15" t="s">
        <v>208</v>
      </c>
      <c r="BE659" s="163">
        <f t="shared" si="188"/>
        <v>0</v>
      </c>
      <c r="BF659" s="163">
        <f t="shared" si="189"/>
        <v>0</v>
      </c>
      <c r="BG659" s="163">
        <f t="shared" si="190"/>
        <v>0</v>
      </c>
      <c r="BH659" s="163">
        <f t="shared" si="191"/>
        <v>0</v>
      </c>
      <c r="BI659" s="163">
        <f t="shared" si="192"/>
        <v>0</v>
      </c>
      <c r="BJ659" s="15" t="s">
        <v>85</v>
      </c>
      <c r="BK659" s="163">
        <f t="shared" si="193"/>
        <v>0</v>
      </c>
      <c r="BL659" s="15" t="s">
        <v>274</v>
      </c>
      <c r="BM659" s="162" t="s">
        <v>5752</v>
      </c>
    </row>
    <row r="660" spans="1:65" s="2" customFormat="1" ht="24.2" customHeight="1">
      <c r="A660" s="30"/>
      <c r="B660" s="154"/>
      <c r="C660" s="201" t="s">
        <v>2749</v>
      </c>
      <c r="D660" s="201" t="s">
        <v>751</v>
      </c>
      <c r="E660" s="202" t="s">
        <v>5591</v>
      </c>
      <c r="F660" s="203" t="s">
        <v>5592</v>
      </c>
      <c r="G660" s="204" t="s">
        <v>252</v>
      </c>
      <c r="H660" s="205">
        <v>2</v>
      </c>
      <c r="I660" s="177"/>
      <c r="J660" s="290">
        <f t="shared" si="184"/>
        <v>0</v>
      </c>
      <c r="K660" s="178"/>
      <c r="L660" s="179"/>
      <c r="M660" s="180" t="s">
        <v>1</v>
      </c>
      <c r="N660" s="181" t="s">
        <v>38</v>
      </c>
      <c r="O660" s="59"/>
      <c r="P660" s="160">
        <f t="shared" si="185"/>
        <v>0</v>
      </c>
      <c r="Q660" s="160">
        <v>0</v>
      </c>
      <c r="R660" s="160">
        <f t="shared" si="186"/>
        <v>0</v>
      </c>
      <c r="S660" s="160">
        <v>0</v>
      </c>
      <c r="T660" s="161">
        <f t="shared" si="187"/>
        <v>0</v>
      </c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R660" s="162" t="s">
        <v>337</v>
      </c>
      <c r="AT660" s="162" t="s">
        <v>751</v>
      </c>
      <c r="AU660" s="162" t="s">
        <v>214</v>
      </c>
      <c r="AY660" s="15" t="s">
        <v>208</v>
      </c>
      <c r="BE660" s="163">
        <f t="shared" si="188"/>
        <v>0</v>
      </c>
      <c r="BF660" s="163">
        <f t="shared" si="189"/>
        <v>0</v>
      </c>
      <c r="BG660" s="163">
        <f t="shared" si="190"/>
        <v>0</v>
      </c>
      <c r="BH660" s="163">
        <f t="shared" si="191"/>
        <v>0</v>
      </c>
      <c r="BI660" s="163">
        <f t="shared" si="192"/>
        <v>0</v>
      </c>
      <c r="BJ660" s="15" t="s">
        <v>85</v>
      </c>
      <c r="BK660" s="163">
        <f t="shared" si="193"/>
        <v>0</v>
      </c>
      <c r="BL660" s="15" t="s">
        <v>274</v>
      </c>
      <c r="BM660" s="162" t="s">
        <v>5753</v>
      </c>
    </row>
    <row r="661" spans="1:65" s="13" customFormat="1" ht="20.85" customHeight="1">
      <c r="B661" s="183"/>
      <c r="C661" s="210"/>
      <c r="D661" s="211" t="s">
        <v>71</v>
      </c>
      <c r="E661" s="211" t="s">
        <v>5754</v>
      </c>
      <c r="F661" s="211" t="s">
        <v>5755</v>
      </c>
      <c r="G661" s="210"/>
      <c r="H661" s="210"/>
      <c r="I661" s="185"/>
      <c r="J661" s="291">
        <f>BK661</f>
        <v>0</v>
      </c>
      <c r="L661" s="183"/>
      <c r="M661" s="186"/>
      <c r="N661" s="187"/>
      <c r="O661" s="187"/>
      <c r="P661" s="188">
        <f>SUM(P662:P678)</f>
        <v>0</v>
      </c>
      <c r="Q661" s="187"/>
      <c r="R661" s="188">
        <f>SUM(R662:R678)</f>
        <v>0</v>
      </c>
      <c r="S661" s="187"/>
      <c r="T661" s="189">
        <f>SUM(T662:T678)</f>
        <v>0</v>
      </c>
      <c r="AR661" s="184" t="s">
        <v>85</v>
      </c>
      <c r="AT661" s="190" t="s">
        <v>71</v>
      </c>
      <c r="AU661" s="190" t="s">
        <v>219</v>
      </c>
      <c r="AY661" s="184" t="s">
        <v>208</v>
      </c>
      <c r="BK661" s="191">
        <f>SUM(BK662:BK678)</f>
        <v>0</v>
      </c>
    </row>
    <row r="662" spans="1:65" s="2" customFormat="1" ht="37.9" customHeight="1">
      <c r="A662" s="30"/>
      <c r="B662" s="154"/>
      <c r="C662" s="201" t="s">
        <v>2751</v>
      </c>
      <c r="D662" s="201" t="s">
        <v>751</v>
      </c>
      <c r="E662" s="202" t="s">
        <v>5756</v>
      </c>
      <c r="F662" s="203" t="s">
        <v>5710</v>
      </c>
      <c r="G662" s="204" t="s">
        <v>404</v>
      </c>
      <c r="H662" s="205">
        <v>1</v>
      </c>
      <c r="I662" s="177"/>
      <c r="J662" s="290">
        <f t="shared" ref="J662:J678" si="194">ROUND(I662*H662,2)</f>
        <v>0</v>
      </c>
      <c r="K662" s="178"/>
      <c r="L662" s="179"/>
      <c r="M662" s="180" t="s">
        <v>1</v>
      </c>
      <c r="N662" s="181" t="s">
        <v>38</v>
      </c>
      <c r="O662" s="59"/>
      <c r="P662" s="160">
        <f t="shared" ref="P662:P678" si="195">O662*H662</f>
        <v>0</v>
      </c>
      <c r="Q662" s="160">
        <v>0</v>
      </c>
      <c r="R662" s="160">
        <f t="shared" ref="R662:R678" si="196">Q662*H662</f>
        <v>0</v>
      </c>
      <c r="S662" s="160">
        <v>0</v>
      </c>
      <c r="T662" s="161">
        <f t="shared" ref="T662:T678" si="197">S662*H662</f>
        <v>0</v>
      </c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R662" s="162" t="s">
        <v>337</v>
      </c>
      <c r="AT662" s="162" t="s">
        <v>751</v>
      </c>
      <c r="AU662" s="162" t="s">
        <v>214</v>
      </c>
      <c r="AY662" s="15" t="s">
        <v>208</v>
      </c>
      <c r="BE662" s="163">
        <f t="shared" ref="BE662:BE678" si="198">IF(N662="základná",J662,0)</f>
        <v>0</v>
      </c>
      <c r="BF662" s="163">
        <f t="shared" ref="BF662:BF678" si="199">IF(N662="znížená",J662,0)</f>
        <v>0</v>
      </c>
      <c r="BG662" s="163">
        <f t="shared" ref="BG662:BG678" si="200">IF(N662="zákl. prenesená",J662,0)</f>
        <v>0</v>
      </c>
      <c r="BH662" s="163">
        <f t="shared" ref="BH662:BH678" si="201">IF(N662="zníž. prenesená",J662,0)</f>
        <v>0</v>
      </c>
      <c r="BI662" s="163">
        <f t="shared" ref="BI662:BI678" si="202">IF(N662="nulová",J662,0)</f>
        <v>0</v>
      </c>
      <c r="BJ662" s="15" t="s">
        <v>85</v>
      </c>
      <c r="BK662" s="163">
        <f t="shared" ref="BK662:BK678" si="203">ROUND(I662*H662,2)</f>
        <v>0</v>
      </c>
      <c r="BL662" s="15" t="s">
        <v>274</v>
      </c>
      <c r="BM662" s="162" t="s">
        <v>5757</v>
      </c>
    </row>
    <row r="663" spans="1:65" s="2" customFormat="1" ht="37.9" customHeight="1">
      <c r="A663" s="30"/>
      <c r="B663" s="154"/>
      <c r="C663" s="201" t="s">
        <v>2753</v>
      </c>
      <c r="D663" s="201" t="s">
        <v>751</v>
      </c>
      <c r="E663" s="202" t="s">
        <v>5758</v>
      </c>
      <c r="F663" s="203" t="s">
        <v>5715</v>
      </c>
      <c r="G663" s="204" t="s">
        <v>404</v>
      </c>
      <c r="H663" s="205">
        <v>1</v>
      </c>
      <c r="I663" s="177"/>
      <c r="J663" s="290">
        <f t="shared" si="194"/>
        <v>0</v>
      </c>
      <c r="K663" s="178"/>
      <c r="L663" s="179"/>
      <c r="M663" s="180" t="s">
        <v>1</v>
      </c>
      <c r="N663" s="181" t="s">
        <v>38</v>
      </c>
      <c r="O663" s="59"/>
      <c r="P663" s="160">
        <f t="shared" si="195"/>
        <v>0</v>
      </c>
      <c r="Q663" s="160">
        <v>0</v>
      </c>
      <c r="R663" s="160">
        <f t="shared" si="196"/>
        <v>0</v>
      </c>
      <c r="S663" s="160">
        <v>0</v>
      </c>
      <c r="T663" s="161">
        <f t="shared" si="197"/>
        <v>0</v>
      </c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R663" s="162" t="s">
        <v>337</v>
      </c>
      <c r="AT663" s="162" t="s">
        <v>751</v>
      </c>
      <c r="AU663" s="162" t="s">
        <v>214</v>
      </c>
      <c r="AY663" s="15" t="s">
        <v>208</v>
      </c>
      <c r="BE663" s="163">
        <f t="shared" si="198"/>
        <v>0</v>
      </c>
      <c r="BF663" s="163">
        <f t="shared" si="199"/>
        <v>0</v>
      </c>
      <c r="BG663" s="163">
        <f t="shared" si="200"/>
        <v>0</v>
      </c>
      <c r="BH663" s="163">
        <f t="shared" si="201"/>
        <v>0</v>
      </c>
      <c r="BI663" s="163">
        <f t="shared" si="202"/>
        <v>0</v>
      </c>
      <c r="BJ663" s="15" t="s">
        <v>85</v>
      </c>
      <c r="BK663" s="163">
        <f t="shared" si="203"/>
        <v>0</v>
      </c>
      <c r="BL663" s="15" t="s">
        <v>274</v>
      </c>
      <c r="BM663" s="162" t="s">
        <v>5759</v>
      </c>
    </row>
    <row r="664" spans="1:65" s="2" customFormat="1" ht="37.9" customHeight="1">
      <c r="A664" s="30"/>
      <c r="B664" s="154"/>
      <c r="C664" s="201" t="s">
        <v>2757</v>
      </c>
      <c r="D664" s="201" t="s">
        <v>751</v>
      </c>
      <c r="E664" s="202" t="s">
        <v>5760</v>
      </c>
      <c r="F664" s="203" t="s">
        <v>5687</v>
      </c>
      <c r="G664" s="204" t="s">
        <v>404</v>
      </c>
      <c r="H664" s="205">
        <v>10</v>
      </c>
      <c r="I664" s="177"/>
      <c r="J664" s="290">
        <f t="shared" si="194"/>
        <v>0</v>
      </c>
      <c r="K664" s="178"/>
      <c r="L664" s="179"/>
      <c r="M664" s="180" t="s">
        <v>1</v>
      </c>
      <c r="N664" s="181" t="s">
        <v>38</v>
      </c>
      <c r="O664" s="59"/>
      <c r="P664" s="160">
        <f t="shared" si="195"/>
        <v>0</v>
      </c>
      <c r="Q664" s="160">
        <v>0</v>
      </c>
      <c r="R664" s="160">
        <f t="shared" si="196"/>
        <v>0</v>
      </c>
      <c r="S664" s="160">
        <v>0</v>
      </c>
      <c r="T664" s="161">
        <f t="shared" si="197"/>
        <v>0</v>
      </c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R664" s="162" t="s">
        <v>337</v>
      </c>
      <c r="AT664" s="162" t="s">
        <v>751</v>
      </c>
      <c r="AU664" s="162" t="s">
        <v>214</v>
      </c>
      <c r="AY664" s="15" t="s">
        <v>208</v>
      </c>
      <c r="BE664" s="163">
        <f t="shared" si="198"/>
        <v>0</v>
      </c>
      <c r="BF664" s="163">
        <f t="shared" si="199"/>
        <v>0</v>
      </c>
      <c r="BG664" s="163">
        <f t="shared" si="200"/>
        <v>0</v>
      </c>
      <c r="BH664" s="163">
        <f t="shared" si="201"/>
        <v>0</v>
      </c>
      <c r="BI664" s="163">
        <f t="shared" si="202"/>
        <v>0</v>
      </c>
      <c r="BJ664" s="15" t="s">
        <v>85</v>
      </c>
      <c r="BK664" s="163">
        <f t="shared" si="203"/>
        <v>0</v>
      </c>
      <c r="BL664" s="15" t="s">
        <v>274</v>
      </c>
      <c r="BM664" s="162" t="s">
        <v>5761</v>
      </c>
    </row>
    <row r="665" spans="1:65" s="2" customFormat="1" ht="16.5" customHeight="1">
      <c r="A665" s="30"/>
      <c r="B665" s="154"/>
      <c r="C665" s="201" t="s">
        <v>2759</v>
      </c>
      <c r="D665" s="201" t="s">
        <v>751</v>
      </c>
      <c r="E665" s="202" t="s">
        <v>5574</v>
      </c>
      <c r="F665" s="203" t="s">
        <v>4653</v>
      </c>
      <c r="G665" s="204" t="s">
        <v>252</v>
      </c>
      <c r="H665" s="205">
        <v>41</v>
      </c>
      <c r="I665" s="177"/>
      <c r="J665" s="290">
        <f t="shared" si="194"/>
        <v>0</v>
      </c>
      <c r="K665" s="178"/>
      <c r="L665" s="179"/>
      <c r="M665" s="180" t="s">
        <v>1</v>
      </c>
      <c r="N665" s="181" t="s">
        <v>38</v>
      </c>
      <c r="O665" s="59"/>
      <c r="P665" s="160">
        <f t="shared" si="195"/>
        <v>0</v>
      </c>
      <c r="Q665" s="160">
        <v>0</v>
      </c>
      <c r="R665" s="160">
        <f t="shared" si="196"/>
        <v>0</v>
      </c>
      <c r="S665" s="160">
        <v>0</v>
      </c>
      <c r="T665" s="161">
        <f t="shared" si="197"/>
        <v>0</v>
      </c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R665" s="162" t="s">
        <v>337</v>
      </c>
      <c r="AT665" s="162" t="s">
        <v>751</v>
      </c>
      <c r="AU665" s="162" t="s">
        <v>214</v>
      </c>
      <c r="AY665" s="15" t="s">
        <v>208</v>
      </c>
      <c r="BE665" s="163">
        <f t="shared" si="198"/>
        <v>0</v>
      </c>
      <c r="BF665" s="163">
        <f t="shared" si="199"/>
        <v>0</v>
      </c>
      <c r="BG665" s="163">
        <f t="shared" si="200"/>
        <v>0</v>
      </c>
      <c r="BH665" s="163">
        <f t="shared" si="201"/>
        <v>0</v>
      </c>
      <c r="BI665" s="163">
        <f t="shared" si="202"/>
        <v>0</v>
      </c>
      <c r="BJ665" s="15" t="s">
        <v>85</v>
      </c>
      <c r="BK665" s="163">
        <f t="shared" si="203"/>
        <v>0</v>
      </c>
      <c r="BL665" s="15" t="s">
        <v>274</v>
      </c>
      <c r="BM665" s="162" t="s">
        <v>5762</v>
      </c>
    </row>
    <row r="666" spans="1:65" s="2" customFormat="1" ht="16.5" customHeight="1">
      <c r="A666" s="30"/>
      <c r="B666" s="154"/>
      <c r="C666" s="201" t="s">
        <v>2761</v>
      </c>
      <c r="D666" s="201" t="s">
        <v>751</v>
      </c>
      <c r="E666" s="202" t="s">
        <v>5576</v>
      </c>
      <c r="F666" s="203" t="s">
        <v>4844</v>
      </c>
      <c r="G666" s="204" t="s">
        <v>252</v>
      </c>
      <c r="H666" s="205">
        <v>71</v>
      </c>
      <c r="I666" s="177"/>
      <c r="J666" s="290">
        <f t="shared" si="194"/>
        <v>0</v>
      </c>
      <c r="K666" s="178"/>
      <c r="L666" s="179"/>
      <c r="M666" s="180" t="s">
        <v>1</v>
      </c>
      <c r="N666" s="181" t="s">
        <v>38</v>
      </c>
      <c r="O666" s="59"/>
      <c r="P666" s="160">
        <f t="shared" si="195"/>
        <v>0</v>
      </c>
      <c r="Q666" s="160">
        <v>0</v>
      </c>
      <c r="R666" s="160">
        <f t="shared" si="196"/>
        <v>0</v>
      </c>
      <c r="S666" s="160">
        <v>0</v>
      </c>
      <c r="T666" s="161">
        <f t="shared" si="197"/>
        <v>0</v>
      </c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R666" s="162" t="s">
        <v>337</v>
      </c>
      <c r="AT666" s="162" t="s">
        <v>751</v>
      </c>
      <c r="AU666" s="162" t="s">
        <v>214</v>
      </c>
      <c r="AY666" s="15" t="s">
        <v>208</v>
      </c>
      <c r="BE666" s="163">
        <f t="shared" si="198"/>
        <v>0</v>
      </c>
      <c r="BF666" s="163">
        <f t="shared" si="199"/>
        <v>0</v>
      </c>
      <c r="BG666" s="163">
        <f t="shared" si="200"/>
        <v>0</v>
      </c>
      <c r="BH666" s="163">
        <f t="shared" si="201"/>
        <v>0</v>
      </c>
      <c r="BI666" s="163">
        <f t="shared" si="202"/>
        <v>0</v>
      </c>
      <c r="BJ666" s="15" t="s">
        <v>85</v>
      </c>
      <c r="BK666" s="163">
        <f t="shared" si="203"/>
        <v>0</v>
      </c>
      <c r="BL666" s="15" t="s">
        <v>274</v>
      </c>
      <c r="BM666" s="162" t="s">
        <v>5763</v>
      </c>
    </row>
    <row r="667" spans="1:65" s="2" customFormat="1" ht="16.5" customHeight="1">
      <c r="A667" s="30"/>
      <c r="B667" s="154"/>
      <c r="C667" s="201" t="s">
        <v>2763</v>
      </c>
      <c r="D667" s="201" t="s">
        <v>751</v>
      </c>
      <c r="E667" s="202" t="s">
        <v>5578</v>
      </c>
      <c r="F667" s="203" t="s">
        <v>4657</v>
      </c>
      <c r="G667" s="204" t="s">
        <v>252</v>
      </c>
      <c r="H667" s="205">
        <v>21</v>
      </c>
      <c r="I667" s="177"/>
      <c r="J667" s="290">
        <f t="shared" si="194"/>
        <v>0</v>
      </c>
      <c r="K667" s="178"/>
      <c r="L667" s="179"/>
      <c r="M667" s="180" t="s">
        <v>1</v>
      </c>
      <c r="N667" s="181" t="s">
        <v>38</v>
      </c>
      <c r="O667" s="59"/>
      <c r="P667" s="160">
        <f t="shared" si="195"/>
        <v>0</v>
      </c>
      <c r="Q667" s="160">
        <v>0</v>
      </c>
      <c r="R667" s="160">
        <f t="shared" si="196"/>
        <v>0</v>
      </c>
      <c r="S667" s="160">
        <v>0</v>
      </c>
      <c r="T667" s="161">
        <f t="shared" si="197"/>
        <v>0</v>
      </c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R667" s="162" t="s">
        <v>337</v>
      </c>
      <c r="AT667" s="162" t="s">
        <v>751</v>
      </c>
      <c r="AU667" s="162" t="s">
        <v>214</v>
      </c>
      <c r="AY667" s="15" t="s">
        <v>208</v>
      </c>
      <c r="BE667" s="163">
        <f t="shared" si="198"/>
        <v>0</v>
      </c>
      <c r="BF667" s="163">
        <f t="shared" si="199"/>
        <v>0</v>
      </c>
      <c r="BG667" s="163">
        <f t="shared" si="200"/>
        <v>0</v>
      </c>
      <c r="BH667" s="163">
        <f t="shared" si="201"/>
        <v>0</v>
      </c>
      <c r="BI667" s="163">
        <f t="shared" si="202"/>
        <v>0</v>
      </c>
      <c r="BJ667" s="15" t="s">
        <v>85</v>
      </c>
      <c r="BK667" s="163">
        <f t="shared" si="203"/>
        <v>0</v>
      </c>
      <c r="BL667" s="15" t="s">
        <v>274</v>
      </c>
      <c r="BM667" s="162" t="s">
        <v>5764</v>
      </c>
    </row>
    <row r="668" spans="1:65" s="2" customFormat="1" ht="16.5" customHeight="1">
      <c r="A668" s="30"/>
      <c r="B668" s="154"/>
      <c r="C668" s="201" t="s">
        <v>2765</v>
      </c>
      <c r="D668" s="201" t="s">
        <v>751</v>
      </c>
      <c r="E668" s="202" t="s">
        <v>5580</v>
      </c>
      <c r="F668" s="203" t="s">
        <v>4847</v>
      </c>
      <c r="G668" s="204" t="s">
        <v>252</v>
      </c>
      <c r="H668" s="205">
        <v>35</v>
      </c>
      <c r="I668" s="177"/>
      <c r="J668" s="290">
        <f t="shared" si="194"/>
        <v>0</v>
      </c>
      <c r="K668" s="178"/>
      <c r="L668" s="179"/>
      <c r="M668" s="180" t="s">
        <v>1</v>
      </c>
      <c r="N668" s="181" t="s">
        <v>38</v>
      </c>
      <c r="O668" s="59"/>
      <c r="P668" s="160">
        <f t="shared" si="195"/>
        <v>0</v>
      </c>
      <c r="Q668" s="160">
        <v>0</v>
      </c>
      <c r="R668" s="160">
        <f t="shared" si="196"/>
        <v>0</v>
      </c>
      <c r="S668" s="160">
        <v>0</v>
      </c>
      <c r="T668" s="161">
        <f t="shared" si="197"/>
        <v>0</v>
      </c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R668" s="162" t="s">
        <v>337</v>
      </c>
      <c r="AT668" s="162" t="s">
        <v>751</v>
      </c>
      <c r="AU668" s="162" t="s">
        <v>214</v>
      </c>
      <c r="AY668" s="15" t="s">
        <v>208</v>
      </c>
      <c r="BE668" s="163">
        <f t="shared" si="198"/>
        <v>0</v>
      </c>
      <c r="BF668" s="163">
        <f t="shared" si="199"/>
        <v>0</v>
      </c>
      <c r="BG668" s="163">
        <f t="shared" si="200"/>
        <v>0</v>
      </c>
      <c r="BH668" s="163">
        <f t="shared" si="201"/>
        <v>0</v>
      </c>
      <c r="BI668" s="163">
        <f t="shared" si="202"/>
        <v>0</v>
      </c>
      <c r="BJ668" s="15" t="s">
        <v>85</v>
      </c>
      <c r="BK668" s="163">
        <f t="shared" si="203"/>
        <v>0</v>
      </c>
      <c r="BL668" s="15" t="s">
        <v>274</v>
      </c>
      <c r="BM668" s="162" t="s">
        <v>5765</v>
      </c>
    </row>
    <row r="669" spans="1:65" s="2" customFormat="1" ht="16.5" customHeight="1">
      <c r="A669" s="30"/>
      <c r="B669" s="154"/>
      <c r="C669" s="201" t="s">
        <v>2767</v>
      </c>
      <c r="D669" s="201" t="s">
        <v>751</v>
      </c>
      <c r="E669" s="202" t="s">
        <v>5582</v>
      </c>
      <c r="F669" s="203" t="s">
        <v>5583</v>
      </c>
      <c r="G669" s="204" t="s">
        <v>252</v>
      </c>
      <c r="H669" s="205">
        <v>16</v>
      </c>
      <c r="I669" s="177"/>
      <c r="J669" s="290">
        <f t="shared" si="194"/>
        <v>0</v>
      </c>
      <c r="K669" s="178"/>
      <c r="L669" s="179"/>
      <c r="M669" s="180" t="s">
        <v>1</v>
      </c>
      <c r="N669" s="181" t="s">
        <v>38</v>
      </c>
      <c r="O669" s="59"/>
      <c r="P669" s="160">
        <f t="shared" si="195"/>
        <v>0</v>
      </c>
      <c r="Q669" s="160">
        <v>0</v>
      </c>
      <c r="R669" s="160">
        <f t="shared" si="196"/>
        <v>0</v>
      </c>
      <c r="S669" s="160">
        <v>0</v>
      </c>
      <c r="T669" s="161">
        <f t="shared" si="197"/>
        <v>0</v>
      </c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R669" s="162" t="s">
        <v>337</v>
      </c>
      <c r="AT669" s="162" t="s">
        <v>751</v>
      </c>
      <c r="AU669" s="162" t="s">
        <v>214</v>
      </c>
      <c r="AY669" s="15" t="s">
        <v>208</v>
      </c>
      <c r="BE669" s="163">
        <f t="shared" si="198"/>
        <v>0</v>
      </c>
      <c r="BF669" s="163">
        <f t="shared" si="199"/>
        <v>0</v>
      </c>
      <c r="BG669" s="163">
        <f t="shared" si="200"/>
        <v>0</v>
      </c>
      <c r="BH669" s="163">
        <f t="shared" si="201"/>
        <v>0</v>
      </c>
      <c r="BI669" s="163">
        <f t="shared" si="202"/>
        <v>0</v>
      </c>
      <c r="BJ669" s="15" t="s">
        <v>85</v>
      </c>
      <c r="BK669" s="163">
        <f t="shared" si="203"/>
        <v>0</v>
      </c>
      <c r="BL669" s="15" t="s">
        <v>274</v>
      </c>
      <c r="BM669" s="162" t="s">
        <v>5766</v>
      </c>
    </row>
    <row r="670" spans="1:65" s="2" customFormat="1" ht="24.2" customHeight="1">
      <c r="A670" s="30"/>
      <c r="B670" s="154"/>
      <c r="C670" s="201" t="s">
        <v>2769</v>
      </c>
      <c r="D670" s="201" t="s">
        <v>751</v>
      </c>
      <c r="E670" s="202" t="s">
        <v>5591</v>
      </c>
      <c r="F670" s="203" t="s">
        <v>5592</v>
      </c>
      <c r="G670" s="204" t="s">
        <v>252</v>
      </c>
      <c r="H670" s="205">
        <v>2</v>
      </c>
      <c r="I670" s="177"/>
      <c r="J670" s="290">
        <f t="shared" si="194"/>
        <v>0</v>
      </c>
      <c r="K670" s="178"/>
      <c r="L670" s="179"/>
      <c r="M670" s="180" t="s">
        <v>1</v>
      </c>
      <c r="N670" s="181" t="s">
        <v>38</v>
      </c>
      <c r="O670" s="59"/>
      <c r="P670" s="160">
        <f t="shared" si="195"/>
        <v>0</v>
      </c>
      <c r="Q670" s="160">
        <v>0</v>
      </c>
      <c r="R670" s="160">
        <f t="shared" si="196"/>
        <v>0</v>
      </c>
      <c r="S670" s="160">
        <v>0</v>
      </c>
      <c r="T670" s="161">
        <f t="shared" si="197"/>
        <v>0</v>
      </c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R670" s="162" t="s">
        <v>337</v>
      </c>
      <c r="AT670" s="162" t="s">
        <v>751</v>
      </c>
      <c r="AU670" s="162" t="s">
        <v>214</v>
      </c>
      <c r="AY670" s="15" t="s">
        <v>208</v>
      </c>
      <c r="BE670" s="163">
        <f t="shared" si="198"/>
        <v>0</v>
      </c>
      <c r="BF670" s="163">
        <f t="shared" si="199"/>
        <v>0</v>
      </c>
      <c r="BG670" s="163">
        <f t="shared" si="200"/>
        <v>0</v>
      </c>
      <c r="BH670" s="163">
        <f t="shared" si="201"/>
        <v>0</v>
      </c>
      <c r="BI670" s="163">
        <f t="shared" si="202"/>
        <v>0</v>
      </c>
      <c r="BJ670" s="15" t="s">
        <v>85</v>
      </c>
      <c r="BK670" s="163">
        <f t="shared" si="203"/>
        <v>0</v>
      </c>
      <c r="BL670" s="15" t="s">
        <v>274</v>
      </c>
      <c r="BM670" s="162" t="s">
        <v>5767</v>
      </c>
    </row>
    <row r="671" spans="1:65" s="2" customFormat="1" ht="16.5" customHeight="1">
      <c r="A671" s="30"/>
      <c r="B671" s="154"/>
      <c r="C671" s="201" t="s">
        <v>2771</v>
      </c>
      <c r="D671" s="201" t="s">
        <v>751</v>
      </c>
      <c r="E671" s="202" t="s">
        <v>5594</v>
      </c>
      <c r="F671" s="203" t="s">
        <v>5595</v>
      </c>
      <c r="G671" s="204" t="s">
        <v>404</v>
      </c>
      <c r="H671" s="205">
        <v>10</v>
      </c>
      <c r="I671" s="177"/>
      <c r="J671" s="290">
        <f t="shared" si="194"/>
        <v>0</v>
      </c>
      <c r="K671" s="178"/>
      <c r="L671" s="179"/>
      <c r="M671" s="180" t="s">
        <v>1</v>
      </c>
      <c r="N671" s="181" t="s">
        <v>38</v>
      </c>
      <c r="O671" s="59"/>
      <c r="P671" s="160">
        <f t="shared" si="195"/>
        <v>0</v>
      </c>
      <c r="Q671" s="160">
        <v>0</v>
      </c>
      <c r="R671" s="160">
        <f t="shared" si="196"/>
        <v>0</v>
      </c>
      <c r="S671" s="160">
        <v>0</v>
      </c>
      <c r="T671" s="161">
        <f t="shared" si="197"/>
        <v>0</v>
      </c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R671" s="162" t="s">
        <v>337</v>
      </c>
      <c r="AT671" s="162" t="s">
        <v>751</v>
      </c>
      <c r="AU671" s="162" t="s">
        <v>214</v>
      </c>
      <c r="AY671" s="15" t="s">
        <v>208</v>
      </c>
      <c r="BE671" s="163">
        <f t="shared" si="198"/>
        <v>0</v>
      </c>
      <c r="BF671" s="163">
        <f t="shared" si="199"/>
        <v>0</v>
      </c>
      <c r="BG671" s="163">
        <f t="shared" si="200"/>
        <v>0</v>
      </c>
      <c r="BH671" s="163">
        <f t="shared" si="201"/>
        <v>0</v>
      </c>
      <c r="BI671" s="163">
        <f t="shared" si="202"/>
        <v>0</v>
      </c>
      <c r="BJ671" s="15" t="s">
        <v>85</v>
      </c>
      <c r="BK671" s="163">
        <f t="shared" si="203"/>
        <v>0</v>
      </c>
      <c r="BL671" s="15" t="s">
        <v>274</v>
      </c>
      <c r="BM671" s="162" t="s">
        <v>5768</v>
      </c>
    </row>
    <row r="672" spans="1:65" s="2" customFormat="1" ht="16.5" customHeight="1">
      <c r="A672" s="30"/>
      <c r="B672" s="154"/>
      <c r="C672" s="201" t="s">
        <v>2773</v>
      </c>
      <c r="D672" s="201" t="s">
        <v>751</v>
      </c>
      <c r="E672" s="202" t="s">
        <v>5600</v>
      </c>
      <c r="F672" s="203" t="s">
        <v>5601</v>
      </c>
      <c r="G672" s="204" t="s">
        <v>404</v>
      </c>
      <c r="H672" s="205">
        <v>11</v>
      </c>
      <c r="I672" s="177"/>
      <c r="J672" s="290">
        <f t="shared" si="194"/>
        <v>0</v>
      </c>
      <c r="K672" s="178"/>
      <c r="L672" s="179"/>
      <c r="M672" s="180" t="s">
        <v>1</v>
      </c>
      <c r="N672" s="181" t="s">
        <v>38</v>
      </c>
      <c r="O672" s="59"/>
      <c r="P672" s="160">
        <f t="shared" si="195"/>
        <v>0</v>
      </c>
      <c r="Q672" s="160">
        <v>0</v>
      </c>
      <c r="R672" s="160">
        <f t="shared" si="196"/>
        <v>0</v>
      </c>
      <c r="S672" s="160">
        <v>0</v>
      </c>
      <c r="T672" s="161">
        <f t="shared" si="197"/>
        <v>0</v>
      </c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R672" s="162" t="s">
        <v>337</v>
      </c>
      <c r="AT672" s="162" t="s">
        <v>751</v>
      </c>
      <c r="AU672" s="162" t="s">
        <v>214</v>
      </c>
      <c r="AY672" s="15" t="s">
        <v>208</v>
      </c>
      <c r="BE672" s="163">
        <f t="shared" si="198"/>
        <v>0</v>
      </c>
      <c r="BF672" s="163">
        <f t="shared" si="199"/>
        <v>0</v>
      </c>
      <c r="BG672" s="163">
        <f t="shared" si="200"/>
        <v>0</v>
      </c>
      <c r="BH672" s="163">
        <f t="shared" si="201"/>
        <v>0</v>
      </c>
      <c r="BI672" s="163">
        <f t="shared" si="202"/>
        <v>0</v>
      </c>
      <c r="BJ672" s="15" t="s">
        <v>85</v>
      </c>
      <c r="BK672" s="163">
        <f t="shared" si="203"/>
        <v>0</v>
      </c>
      <c r="BL672" s="15" t="s">
        <v>274</v>
      </c>
      <c r="BM672" s="162" t="s">
        <v>5769</v>
      </c>
    </row>
    <row r="673" spans="1:65" s="2" customFormat="1" ht="16.5" customHeight="1">
      <c r="A673" s="30"/>
      <c r="B673" s="154"/>
      <c r="C673" s="201" t="s">
        <v>2777</v>
      </c>
      <c r="D673" s="201" t="s">
        <v>751</v>
      </c>
      <c r="E673" s="202" t="s">
        <v>5603</v>
      </c>
      <c r="F673" s="203" t="s">
        <v>5604</v>
      </c>
      <c r="G673" s="204" t="s">
        <v>4654</v>
      </c>
      <c r="H673" s="205">
        <v>130</v>
      </c>
      <c r="I673" s="177"/>
      <c r="J673" s="290">
        <f t="shared" si="194"/>
        <v>0</v>
      </c>
      <c r="K673" s="178"/>
      <c r="L673" s="179"/>
      <c r="M673" s="180" t="s">
        <v>1</v>
      </c>
      <c r="N673" s="181" t="s">
        <v>38</v>
      </c>
      <c r="O673" s="59"/>
      <c r="P673" s="160">
        <f t="shared" si="195"/>
        <v>0</v>
      </c>
      <c r="Q673" s="160">
        <v>0</v>
      </c>
      <c r="R673" s="160">
        <f t="shared" si="196"/>
        <v>0</v>
      </c>
      <c r="S673" s="160">
        <v>0</v>
      </c>
      <c r="T673" s="161">
        <f t="shared" si="197"/>
        <v>0</v>
      </c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R673" s="162" t="s">
        <v>337</v>
      </c>
      <c r="AT673" s="162" t="s">
        <v>751</v>
      </c>
      <c r="AU673" s="162" t="s">
        <v>214</v>
      </c>
      <c r="AY673" s="15" t="s">
        <v>208</v>
      </c>
      <c r="BE673" s="163">
        <f t="shared" si="198"/>
        <v>0</v>
      </c>
      <c r="BF673" s="163">
        <f t="shared" si="199"/>
        <v>0</v>
      </c>
      <c r="BG673" s="163">
        <f t="shared" si="200"/>
        <v>0</v>
      </c>
      <c r="BH673" s="163">
        <f t="shared" si="201"/>
        <v>0</v>
      </c>
      <c r="BI673" s="163">
        <f t="shared" si="202"/>
        <v>0</v>
      </c>
      <c r="BJ673" s="15" t="s">
        <v>85</v>
      </c>
      <c r="BK673" s="163">
        <f t="shared" si="203"/>
        <v>0</v>
      </c>
      <c r="BL673" s="15" t="s">
        <v>274</v>
      </c>
      <c r="BM673" s="162" t="s">
        <v>5770</v>
      </c>
    </row>
    <row r="674" spans="1:65" s="2" customFormat="1" ht="16.5" customHeight="1">
      <c r="A674" s="30"/>
      <c r="B674" s="154"/>
      <c r="C674" s="201" t="s">
        <v>2779</v>
      </c>
      <c r="D674" s="201" t="s">
        <v>751</v>
      </c>
      <c r="E674" s="202" t="s">
        <v>5771</v>
      </c>
      <c r="F674" s="203" t="s">
        <v>5607</v>
      </c>
      <c r="G674" s="204" t="s">
        <v>739</v>
      </c>
      <c r="H674" s="205">
        <v>4.3</v>
      </c>
      <c r="I674" s="177"/>
      <c r="J674" s="290">
        <f t="shared" si="194"/>
        <v>0</v>
      </c>
      <c r="K674" s="178"/>
      <c r="L674" s="179"/>
      <c r="M674" s="180" t="s">
        <v>1</v>
      </c>
      <c r="N674" s="181" t="s">
        <v>38</v>
      </c>
      <c r="O674" s="59"/>
      <c r="P674" s="160">
        <f t="shared" si="195"/>
        <v>0</v>
      </c>
      <c r="Q674" s="160">
        <v>0</v>
      </c>
      <c r="R674" s="160">
        <f t="shared" si="196"/>
        <v>0</v>
      </c>
      <c r="S674" s="160">
        <v>0</v>
      </c>
      <c r="T674" s="161">
        <f t="shared" si="197"/>
        <v>0</v>
      </c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R674" s="162" t="s">
        <v>337</v>
      </c>
      <c r="AT674" s="162" t="s">
        <v>751</v>
      </c>
      <c r="AU674" s="162" t="s">
        <v>214</v>
      </c>
      <c r="AY674" s="15" t="s">
        <v>208</v>
      </c>
      <c r="BE674" s="163">
        <f t="shared" si="198"/>
        <v>0</v>
      </c>
      <c r="BF674" s="163">
        <f t="shared" si="199"/>
        <v>0</v>
      </c>
      <c r="BG674" s="163">
        <f t="shared" si="200"/>
        <v>0</v>
      </c>
      <c r="BH674" s="163">
        <f t="shared" si="201"/>
        <v>0</v>
      </c>
      <c r="BI674" s="163">
        <f t="shared" si="202"/>
        <v>0</v>
      </c>
      <c r="BJ674" s="15" t="s">
        <v>85</v>
      </c>
      <c r="BK674" s="163">
        <f t="shared" si="203"/>
        <v>0</v>
      </c>
      <c r="BL674" s="15" t="s">
        <v>274</v>
      </c>
      <c r="BM674" s="162" t="s">
        <v>5772</v>
      </c>
    </row>
    <row r="675" spans="1:65" s="2" customFormat="1" ht="16.5" customHeight="1">
      <c r="A675" s="30"/>
      <c r="B675" s="154"/>
      <c r="C675" s="195" t="s">
        <v>2781</v>
      </c>
      <c r="D675" s="195" t="s">
        <v>210</v>
      </c>
      <c r="E675" s="196" t="s">
        <v>5773</v>
      </c>
      <c r="F675" s="200" t="s">
        <v>5610</v>
      </c>
      <c r="G675" s="198" t="s">
        <v>5774</v>
      </c>
      <c r="H675" s="199">
        <v>1</v>
      </c>
      <c r="I675" s="155"/>
      <c r="J675" s="287">
        <f t="shared" si="194"/>
        <v>0</v>
      </c>
      <c r="K675" s="157"/>
      <c r="L675" s="31"/>
      <c r="M675" s="158" t="s">
        <v>1</v>
      </c>
      <c r="N675" s="159" t="s">
        <v>38</v>
      </c>
      <c r="O675" s="59"/>
      <c r="P675" s="160">
        <f t="shared" si="195"/>
        <v>0</v>
      </c>
      <c r="Q675" s="160">
        <v>0</v>
      </c>
      <c r="R675" s="160">
        <f t="shared" si="196"/>
        <v>0</v>
      </c>
      <c r="S675" s="160">
        <v>0</v>
      </c>
      <c r="T675" s="161">
        <f t="shared" si="197"/>
        <v>0</v>
      </c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R675" s="162" t="s">
        <v>274</v>
      </c>
      <c r="AT675" s="162" t="s">
        <v>210</v>
      </c>
      <c r="AU675" s="162" t="s">
        <v>214</v>
      </c>
      <c r="AY675" s="15" t="s">
        <v>208</v>
      </c>
      <c r="BE675" s="163">
        <f t="shared" si="198"/>
        <v>0</v>
      </c>
      <c r="BF675" s="163">
        <f t="shared" si="199"/>
        <v>0</v>
      </c>
      <c r="BG675" s="163">
        <f t="shared" si="200"/>
        <v>0</v>
      </c>
      <c r="BH675" s="163">
        <f t="shared" si="201"/>
        <v>0</v>
      </c>
      <c r="BI675" s="163">
        <f t="shared" si="202"/>
        <v>0</v>
      </c>
      <c r="BJ675" s="15" t="s">
        <v>85</v>
      </c>
      <c r="BK675" s="163">
        <f t="shared" si="203"/>
        <v>0</v>
      </c>
      <c r="BL675" s="15" t="s">
        <v>274</v>
      </c>
      <c r="BM675" s="162" t="s">
        <v>5775</v>
      </c>
    </row>
    <row r="676" spans="1:65" s="2" customFormat="1" ht="16.5" customHeight="1">
      <c r="A676" s="30"/>
      <c r="B676" s="154"/>
      <c r="C676" s="195" t="s">
        <v>2783</v>
      </c>
      <c r="D676" s="195" t="s">
        <v>210</v>
      </c>
      <c r="E676" s="196" t="s">
        <v>5612</v>
      </c>
      <c r="F676" s="200" t="s">
        <v>5613</v>
      </c>
      <c r="G676" s="198" t="s">
        <v>4725</v>
      </c>
      <c r="H676" s="199">
        <v>1</v>
      </c>
      <c r="I676" s="155"/>
      <c r="J676" s="287">
        <f t="shared" si="194"/>
        <v>0</v>
      </c>
      <c r="K676" s="157"/>
      <c r="L676" s="31"/>
      <c r="M676" s="158" t="s">
        <v>1</v>
      </c>
      <c r="N676" s="159" t="s">
        <v>38</v>
      </c>
      <c r="O676" s="59"/>
      <c r="P676" s="160">
        <f t="shared" si="195"/>
        <v>0</v>
      </c>
      <c r="Q676" s="160">
        <v>0</v>
      </c>
      <c r="R676" s="160">
        <f t="shared" si="196"/>
        <v>0</v>
      </c>
      <c r="S676" s="160">
        <v>0</v>
      </c>
      <c r="T676" s="161">
        <f t="shared" si="197"/>
        <v>0</v>
      </c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R676" s="162" t="s">
        <v>274</v>
      </c>
      <c r="AT676" s="162" t="s">
        <v>210</v>
      </c>
      <c r="AU676" s="162" t="s">
        <v>214</v>
      </c>
      <c r="AY676" s="15" t="s">
        <v>208</v>
      </c>
      <c r="BE676" s="163">
        <f t="shared" si="198"/>
        <v>0</v>
      </c>
      <c r="BF676" s="163">
        <f t="shared" si="199"/>
        <v>0</v>
      </c>
      <c r="BG676" s="163">
        <f t="shared" si="200"/>
        <v>0</v>
      </c>
      <c r="BH676" s="163">
        <f t="shared" si="201"/>
        <v>0</v>
      </c>
      <c r="BI676" s="163">
        <f t="shared" si="202"/>
        <v>0</v>
      </c>
      <c r="BJ676" s="15" t="s">
        <v>85</v>
      </c>
      <c r="BK676" s="163">
        <f t="shared" si="203"/>
        <v>0</v>
      </c>
      <c r="BL676" s="15" t="s">
        <v>274</v>
      </c>
      <c r="BM676" s="162" t="s">
        <v>5776</v>
      </c>
    </row>
    <row r="677" spans="1:65" s="2" customFormat="1" ht="16.5" customHeight="1">
      <c r="A677" s="30"/>
      <c r="B677" s="154"/>
      <c r="C677" s="201" t="s">
        <v>2785</v>
      </c>
      <c r="D677" s="201" t="s">
        <v>751</v>
      </c>
      <c r="E677" s="202" t="s">
        <v>5777</v>
      </c>
      <c r="F677" s="203" t="s">
        <v>5616</v>
      </c>
      <c r="G677" s="204" t="s">
        <v>4725</v>
      </c>
      <c r="H677" s="205">
        <v>1</v>
      </c>
      <c r="I677" s="177"/>
      <c r="J677" s="290">
        <f t="shared" si="194"/>
        <v>0</v>
      </c>
      <c r="K677" s="178"/>
      <c r="L677" s="179"/>
      <c r="M677" s="180" t="s">
        <v>1</v>
      </c>
      <c r="N677" s="181" t="s">
        <v>38</v>
      </c>
      <c r="O677" s="59"/>
      <c r="P677" s="160">
        <f t="shared" si="195"/>
        <v>0</v>
      </c>
      <c r="Q677" s="160">
        <v>0</v>
      </c>
      <c r="R677" s="160">
        <f t="shared" si="196"/>
        <v>0</v>
      </c>
      <c r="S677" s="160">
        <v>0</v>
      </c>
      <c r="T677" s="161">
        <f t="shared" si="197"/>
        <v>0</v>
      </c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R677" s="162" t="s">
        <v>337</v>
      </c>
      <c r="AT677" s="162" t="s">
        <v>751</v>
      </c>
      <c r="AU677" s="162" t="s">
        <v>214</v>
      </c>
      <c r="AY677" s="15" t="s">
        <v>208</v>
      </c>
      <c r="BE677" s="163">
        <f t="shared" si="198"/>
        <v>0</v>
      </c>
      <c r="BF677" s="163">
        <f t="shared" si="199"/>
        <v>0</v>
      </c>
      <c r="BG677" s="163">
        <f t="shared" si="200"/>
        <v>0</v>
      </c>
      <c r="BH677" s="163">
        <f t="shared" si="201"/>
        <v>0</v>
      </c>
      <c r="BI677" s="163">
        <f t="shared" si="202"/>
        <v>0</v>
      </c>
      <c r="BJ677" s="15" t="s">
        <v>85</v>
      </c>
      <c r="BK677" s="163">
        <f t="shared" si="203"/>
        <v>0</v>
      </c>
      <c r="BL677" s="15" t="s">
        <v>274</v>
      </c>
      <c r="BM677" s="162" t="s">
        <v>5778</v>
      </c>
    </row>
    <row r="678" spans="1:65" s="2" customFormat="1" ht="24.2" customHeight="1">
      <c r="A678" s="30"/>
      <c r="B678" s="154"/>
      <c r="C678" s="201" t="s">
        <v>2789</v>
      </c>
      <c r="D678" s="201" t="s">
        <v>751</v>
      </c>
      <c r="E678" s="202" t="s">
        <v>5591</v>
      </c>
      <c r="F678" s="203" t="s">
        <v>5592</v>
      </c>
      <c r="G678" s="204" t="s">
        <v>252</v>
      </c>
      <c r="H678" s="205">
        <v>2</v>
      </c>
      <c r="I678" s="177"/>
      <c r="J678" s="290">
        <f t="shared" si="194"/>
        <v>0</v>
      </c>
      <c r="K678" s="178"/>
      <c r="L678" s="179"/>
      <c r="M678" s="180" t="s">
        <v>1</v>
      </c>
      <c r="N678" s="181" t="s">
        <v>38</v>
      </c>
      <c r="O678" s="59"/>
      <c r="P678" s="160">
        <f t="shared" si="195"/>
        <v>0</v>
      </c>
      <c r="Q678" s="160">
        <v>0</v>
      </c>
      <c r="R678" s="160">
        <f t="shared" si="196"/>
        <v>0</v>
      </c>
      <c r="S678" s="160">
        <v>0</v>
      </c>
      <c r="T678" s="161">
        <f t="shared" si="197"/>
        <v>0</v>
      </c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R678" s="162" t="s">
        <v>337</v>
      </c>
      <c r="AT678" s="162" t="s">
        <v>751</v>
      </c>
      <c r="AU678" s="162" t="s">
        <v>214</v>
      </c>
      <c r="AY678" s="15" t="s">
        <v>208</v>
      </c>
      <c r="BE678" s="163">
        <f t="shared" si="198"/>
        <v>0</v>
      </c>
      <c r="BF678" s="163">
        <f t="shared" si="199"/>
        <v>0</v>
      </c>
      <c r="BG678" s="163">
        <f t="shared" si="200"/>
        <v>0</v>
      </c>
      <c r="BH678" s="163">
        <f t="shared" si="201"/>
        <v>0</v>
      </c>
      <c r="BI678" s="163">
        <f t="shared" si="202"/>
        <v>0</v>
      </c>
      <c r="BJ678" s="15" t="s">
        <v>85</v>
      </c>
      <c r="BK678" s="163">
        <f t="shared" si="203"/>
        <v>0</v>
      </c>
      <c r="BL678" s="15" t="s">
        <v>274</v>
      </c>
      <c r="BM678" s="162" t="s">
        <v>5779</v>
      </c>
    </row>
    <row r="679" spans="1:65" s="13" customFormat="1" ht="20.85" customHeight="1">
      <c r="B679" s="183"/>
      <c r="C679" s="210"/>
      <c r="D679" s="211" t="s">
        <v>71</v>
      </c>
      <c r="E679" s="211" t="s">
        <v>5780</v>
      </c>
      <c r="F679" s="211" t="s">
        <v>5781</v>
      </c>
      <c r="G679" s="210"/>
      <c r="H679" s="210"/>
      <c r="I679" s="185"/>
      <c r="J679" s="291">
        <f>BK679</f>
        <v>0</v>
      </c>
      <c r="L679" s="183"/>
      <c r="M679" s="186"/>
      <c r="N679" s="187"/>
      <c r="O679" s="187"/>
      <c r="P679" s="188">
        <f>SUM(P680:P695)</f>
        <v>0</v>
      </c>
      <c r="Q679" s="187"/>
      <c r="R679" s="188">
        <f>SUM(R680:R695)</f>
        <v>0</v>
      </c>
      <c r="S679" s="187"/>
      <c r="T679" s="189">
        <f>SUM(T680:T695)</f>
        <v>0</v>
      </c>
      <c r="AR679" s="184" t="s">
        <v>85</v>
      </c>
      <c r="AT679" s="190" t="s">
        <v>71</v>
      </c>
      <c r="AU679" s="190" t="s">
        <v>219</v>
      </c>
      <c r="AY679" s="184" t="s">
        <v>208</v>
      </c>
      <c r="BK679" s="191">
        <f>SUM(BK680:BK695)</f>
        <v>0</v>
      </c>
    </row>
    <row r="680" spans="1:65" s="2" customFormat="1" ht="37.9" customHeight="1">
      <c r="A680" s="30"/>
      <c r="B680" s="154"/>
      <c r="C680" s="201" t="s">
        <v>2791</v>
      </c>
      <c r="D680" s="201" t="s">
        <v>751</v>
      </c>
      <c r="E680" s="202" t="s">
        <v>5782</v>
      </c>
      <c r="F680" s="203" t="s">
        <v>5710</v>
      </c>
      <c r="G680" s="204" t="s">
        <v>404</v>
      </c>
      <c r="H680" s="205">
        <v>1</v>
      </c>
      <c r="I680" s="177"/>
      <c r="J680" s="290">
        <f t="shared" ref="J680:J695" si="204">ROUND(I680*H680,2)</f>
        <v>0</v>
      </c>
      <c r="K680" s="178"/>
      <c r="L680" s="179"/>
      <c r="M680" s="180" t="s">
        <v>1</v>
      </c>
      <c r="N680" s="181" t="s">
        <v>38</v>
      </c>
      <c r="O680" s="59"/>
      <c r="P680" s="160">
        <f t="shared" ref="P680:P695" si="205">O680*H680</f>
        <v>0</v>
      </c>
      <c r="Q680" s="160">
        <v>0</v>
      </c>
      <c r="R680" s="160">
        <f t="shared" ref="R680:R695" si="206">Q680*H680</f>
        <v>0</v>
      </c>
      <c r="S680" s="160">
        <v>0</v>
      </c>
      <c r="T680" s="161">
        <f t="shared" ref="T680:T695" si="207">S680*H680</f>
        <v>0</v>
      </c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R680" s="162" t="s">
        <v>337</v>
      </c>
      <c r="AT680" s="162" t="s">
        <v>751</v>
      </c>
      <c r="AU680" s="162" t="s">
        <v>214</v>
      </c>
      <c r="AY680" s="15" t="s">
        <v>208</v>
      </c>
      <c r="BE680" s="163">
        <f t="shared" ref="BE680:BE695" si="208">IF(N680="základná",J680,0)</f>
        <v>0</v>
      </c>
      <c r="BF680" s="163">
        <f t="shared" ref="BF680:BF695" si="209">IF(N680="znížená",J680,0)</f>
        <v>0</v>
      </c>
      <c r="BG680" s="163">
        <f t="shared" ref="BG680:BG695" si="210">IF(N680="zákl. prenesená",J680,0)</f>
        <v>0</v>
      </c>
      <c r="BH680" s="163">
        <f t="shared" ref="BH680:BH695" si="211">IF(N680="zníž. prenesená",J680,0)</f>
        <v>0</v>
      </c>
      <c r="BI680" s="163">
        <f t="shared" ref="BI680:BI695" si="212">IF(N680="nulová",J680,0)</f>
        <v>0</v>
      </c>
      <c r="BJ680" s="15" t="s">
        <v>85</v>
      </c>
      <c r="BK680" s="163">
        <f t="shared" ref="BK680:BK695" si="213">ROUND(I680*H680,2)</f>
        <v>0</v>
      </c>
      <c r="BL680" s="15" t="s">
        <v>274</v>
      </c>
      <c r="BM680" s="162" t="s">
        <v>5783</v>
      </c>
    </row>
    <row r="681" spans="1:65" s="2" customFormat="1" ht="37.9" customHeight="1">
      <c r="A681" s="30"/>
      <c r="B681" s="154"/>
      <c r="C681" s="201" t="s">
        <v>2793</v>
      </c>
      <c r="D681" s="201" t="s">
        <v>751</v>
      </c>
      <c r="E681" s="202" t="s">
        <v>5784</v>
      </c>
      <c r="F681" s="203" t="s">
        <v>5687</v>
      </c>
      <c r="G681" s="204" t="s">
        <v>404</v>
      </c>
      <c r="H681" s="205">
        <v>10</v>
      </c>
      <c r="I681" s="177"/>
      <c r="J681" s="290">
        <f t="shared" si="204"/>
        <v>0</v>
      </c>
      <c r="K681" s="178"/>
      <c r="L681" s="179"/>
      <c r="M681" s="180" t="s">
        <v>1</v>
      </c>
      <c r="N681" s="181" t="s">
        <v>38</v>
      </c>
      <c r="O681" s="59"/>
      <c r="P681" s="160">
        <f t="shared" si="205"/>
        <v>0</v>
      </c>
      <c r="Q681" s="160">
        <v>0</v>
      </c>
      <c r="R681" s="160">
        <f t="shared" si="206"/>
        <v>0</v>
      </c>
      <c r="S681" s="160">
        <v>0</v>
      </c>
      <c r="T681" s="161">
        <f t="shared" si="207"/>
        <v>0</v>
      </c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R681" s="162" t="s">
        <v>337</v>
      </c>
      <c r="AT681" s="162" t="s">
        <v>751</v>
      </c>
      <c r="AU681" s="162" t="s">
        <v>214</v>
      </c>
      <c r="AY681" s="15" t="s">
        <v>208</v>
      </c>
      <c r="BE681" s="163">
        <f t="shared" si="208"/>
        <v>0</v>
      </c>
      <c r="BF681" s="163">
        <f t="shared" si="209"/>
        <v>0</v>
      </c>
      <c r="BG681" s="163">
        <f t="shared" si="210"/>
        <v>0</v>
      </c>
      <c r="BH681" s="163">
        <f t="shared" si="211"/>
        <v>0</v>
      </c>
      <c r="BI681" s="163">
        <f t="shared" si="212"/>
        <v>0</v>
      </c>
      <c r="BJ681" s="15" t="s">
        <v>85</v>
      </c>
      <c r="BK681" s="163">
        <f t="shared" si="213"/>
        <v>0</v>
      </c>
      <c r="BL681" s="15" t="s">
        <v>274</v>
      </c>
      <c r="BM681" s="162" t="s">
        <v>5785</v>
      </c>
    </row>
    <row r="682" spans="1:65" s="2" customFormat="1" ht="16.5" customHeight="1">
      <c r="A682" s="30"/>
      <c r="B682" s="154"/>
      <c r="C682" s="201" t="s">
        <v>2795</v>
      </c>
      <c r="D682" s="201" t="s">
        <v>751</v>
      </c>
      <c r="E682" s="202" t="s">
        <v>5574</v>
      </c>
      <c r="F682" s="203" t="s">
        <v>4653</v>
      </c>
      <c r="G682" s="204" t="s">
        <v>252</v>
      </c>
      <c r="H682" s="205">
        <v>48</v>
      </c>
      <c r="I682" s="177"/>
      <c r="J682" s="290">
        <f t="shared" si="204"/>
        <v>0</v>
      </c>
      <c r="K682" s="178"/>
      <c r="L682" s="179"/>
      <c r="M682" s="180" t="s">
        <v>1</v>
      </c>
      <c r="N682" s="181" t="s">
        <v>38</v>
      </c>
      <c r="O682" s="59"/>
      <c r="P682" s="160">
        <f t="shared" si="205"/>
        <v>0</v>
      </c>
      <c r="Q682" s="160">
        <v>0</v>
      </c>
      <c r="R682" s="160">
        <f t="shared" si="206"/>
        <v>0</v>
      </c>
      <c r="S682" s="160">
        <v>0</v>
      </c>
      <c r="T682" s="161">
        <f t="shared" si="207"/>
        <v>0</v>
      </c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R682" s="162" t="s">
        <v>337</v>
      </c>
      <c r="AT682" s="162" t="s">
        <v>751</v>
      </c>
      <c r="AU682" s="162" t="s">
        <v>214</v>
      </c>
      <c r="AY682" s="15" t="s">
        <v>208</v>
      </c>
      <c r="BE682" s="163">
        <f t="shared" si="208"/>
        <v>0</v>
      </c>
      <c r="BF682" s="163">
        <f t="shared" si="209"/>
        <v>0</v>
      </c>
      <c r="BG682" s="163">
        <f t="shared" si="210"/>
        <v>0</v>
      </c>
      <c r="BH682" s="163">
        <f t="shared" si="211"/>
        <v>0</v>
      </c>
      <c r="BI682" s="163">
        <f t="shared" si="212"/>
        <v>0</v>
      </c>
      <c r="BJ682" s="15" t="s">
        <v>85</v>
      </c>
      <c r="BK682" s="163">
        <f t="shared" si="213"/>
        <v>0</v>
      </c>
      <c r="BL682" s="15" t="s">
        <v>274</v>
      </c>
      <c r="BM682" s="162" t="s">
        <v>5786</v>
      </c>
    </row>
    <row r="683" spans="1:65" s="2" customFormat="1" ht="16.5" customHeight="1">
      <c r="A683" s="30"/>
      <c r="B683" s="154"/>
      <c r="C683" s="201" t="s">
        <v>2797</v>
      </c>
      <c r="D683" s="201" t="s">
        <v>751</v>
      </c>
      <c r="E683" s="202" t="s">
        <v>5576</v>
      </c>
      <c r="F683" s="203" t="s">
        <v>4844</v>
      </c>
      <c r="G683" s="204" t="s">
        <v>252</v>
      </c>
      <c r="H683" s="205">
        <v>44</v>
      </c>
      <c r="I683" s="177"/>
      <c r="J683" s="290">
        <f t="shared" si="204"/>
        <v>0</v>
      </c>
      <c r="K683" s="178"/>
      <c r="L683" s="179"/>
      <c r="M683" s="180" t="s">
        <v>1</v>
      </c>
      <c r="N683" s="181" t="s">
        <v>38</v>
      </c>
      <c r="O683" s="59"/>
      <c r="P683" s="160">
        <f t="shared" si="205"/>
        <v>0</v>
      </c>
      <c r="Q683" s="160">
        <v>0</v>
      </c>
      <c r="R683" s="160">
        <f t="shared" si="206"/>
        <v>0</v>
      </c>
      <c r="S683" s="160">
        <v>0</v>
      </c>
      <c r="T683" s="161">
        <f t="shared" si="207"/>
        <v>0</v>
      </c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R683" s="162" t="s">
        <v>337</v>
      </c>
      <c r="AT683" s="162" t="s">
        <v>751</v>
      </c>
      <c r="AU683" s="162" t="s">
        <v>214</v>
      </c>
      <c r="AY683" s="15" t="s">
        <v>208</v>
      </c>
      <c r="BE683" s="163">
        <f t="shared" si="208"/>
        <v>0</v>
      </c>
      <c r="BF683" s="163">
        <f t="shared" si="209"/>
        <v>0</v>
      </c>
      <c r="BG683" s="163">
        <f t="shared" si="210"/>
        <v>0</v>
      </c>
      <c r="BH683" s="163">
        <f t="shared" si="211"/>
        <v>0</v>
      </c>
      <c r="BI683" s="163">
        <f t="shared" si="212"/>
        <v>0</v>
      </c>
      <c r="BJ683" s="15" t="s">
        <v>85</v>
      </c>
      <c r="BK683" s="163">
        <f t="shared" si="213"/>
        <v>0</v>
      </c>
      <c r="BL683" s="15" t="s">
        <v>274</v>
      </c>
      <c r="BM683" s="162" t="s">
        <v>5787</v>
      </c>
    </row>
    <row r="684" spans="1:65" s="2" customFormat="1" ht="16.5" customHeight="1">
      <c r="A684" s="30"/>
      <c r="B684" s="154"/>
      <c r="C684" s="201" t="s">
        <v>2801</v>
      </c>
      <c r="D684" s="201" t="s">
        <v>751</v>
      </c>
      <c r="E684" s="202" t="s">
        <v>5578</v>
      </c>
      <c r="F684" s="203" t="s">
        <v>4657</v>
      </c>
      <c r="G684" s="204" t="s">
        <v>252</v>
      </c>
      <c r="H684" s="205">
        <v>28</v>
      </c>
      <c r="I684" s="177"/>
      <c r="J684" s="290">
        <f t="shared" si="204"/>
        <v>0</v>
      </c>
      <c r="K684" s="178"/>
      <c r="L684" s="179"/>
      <c r="M684" s="180" t="s">
        <v>1</v>
      </c>
      <c r="N684" s="181" t="s">
        <v>38</v>
      </c>
      <c r="O684" s="59"/>
      <c r="P684" s="160">
        <f t="shared" si="205"/>
        <v>0</v>
      </c>
      <c r="Q684" s="160">
        <v>0</v>
      </c>
      <c r="R684" s="160">
        <f t="shared" si="206"/>
        <v>0</v>
      </c>
      <c r="S684" s="160">
        <v>0</v>
      </c>
      <c r="T684" s="161">
        <f t="shared" si="207"/>
        <v>0</v>
      </c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R684" s="162" t="s">
        <v>337</v>
      </c>
      <c r="AT684" s="162" t="s">
        <v>751</v>
      </c>
      <c r="AU684" s="162" t="s">
        <v>214</v>
      </c>
      <c r="AY684" s="15" t="s">
        <v>208</v>
      </c>
      <c r="BE684" s="163">
        <f t="shared" si="208"/>
        <v>0</v>
      </c>
      <c r="BF684" s="163">
        <f t="shared" si="209"/>
        <v>0</v>
      </c>
      <c r="BG684" s="163">
        <f t="shared" si="210"/>
        <v>0</v>
      </c>
      <c r="BH684" s="163">
        <f t="shared" si="211"/>
        <v>0</v>
      </c>
      <c r="BI684" s="163">
        <f t="shared" si="212"/>
        <v>0</v>
      </c>
      <c r="BJ684" s="15" t="s">
        <v>85</v>
      </c>
      <c r="BK684" s="163">
        <f t="shared" si="213"/>
        <v>0</v>
      </c>
      <c r="BL684" s="15" t="s">
        <v>274</v>
      </c>
      <c r="BM684" s="162" t="s">
        <v>5788</v>
      </c>
    </row>
    <row r="685" spans="1:65" s="2" customFormat="1" ht="16.5" customHeight="1">
      <c r="A685" s="30"/>
      <c r="B685" s="154"/>
      <c r="C685" s="201" t="s">
        <v>2803</v>
      </c>
      <c r="D685" s="201" t="s">
        <v>751</v>
      </c>
      <c r="E685" s="202" t="s">
        <v>5580</v>
      </c>
      <c r="F685" s="203" t="s">
        <v>4847</v>
      </c>
      <c r="G685" s="204" t="s">
        <v>252</v>
      </c>
      <c r="H685" s="205">
        <v>14</v>
      </c>
      <c r="I685" s="177"/>
      <c r="J685" s="290">
        <f t="shared" si="204"/>
        <v>0</v>
      </c>
      <c r="K685" s="178"/>
      <c r="L685" s="179"/>
      <c r="M685" s="180" t="s">
        <v>1</v>
      </c>
      <c r="N685" s="181" t="s">
        <v>38</v>
      </c>
      <c r="O685" s="59"/>
      <c r="P685" s="160">
        <f t="shared" si="205"/>
        <v>0</v>
      </c>
      <c r="Q685" s="160">
        <v>0</v>
      </c>
      <c r="R685" s="160">
        <f t="shared" si="206"/>
        <v>0</v>
      </c>
      <c r="S685" s="160">
        <v>0</v>
      </c>
      <c r="T685" s="161">
        <f t="shared" si="207"/>
        <v>0</v>
      </c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R685" s="162" t="s">
        <v>337</v>
      </c>
      <c r="AT685" s="162" t="s">
        <v>751</v>
      </c>
      <c r="AU685" s="162" t="s">
        <v>214</v>
      </c>
      <c r="AY685" s="15" t="s">
        <v>208</v>
      </c>
      <c r="BE685" s="163">
        <f t="shared" si="208"/>
        <v>0</v>
      </c>
      <c r="BF685" s="163">
        <f t="shared" si="209"/>
        <v>0</v>
      </c>
      <c r="BG685" s="163">
        <f t="shared" si="210"/>
        <v>0</v>
      </c>
      <c r="BH685" s="163">
        <f t="shared" si="211"/>
        <v>0</v>
      </c>
      <c r="BI685" s="163">
        <f t="shared" si="212"/>
        <v>0</v>
      </c>
      <c r="BJ685" s="15" t="s">
        <v>85</v>
      </c>
      <c r="BK685" s="163">
        <f t="shared" si="213"/>
        <v>0</v>
      </c>
      <c r="BL685" s="15" t="s">
        <v>274</v>
      </c>
      <c r="BM685" s="162" t="s">
        <v>5789</v>
      </c>
    </row>
    <row r="686" spans="1:65" s="2" customFormat="1" ht="16.5" customHeight="1">
      <c r="A686" s="30"/>
      <c r="B686" s="154"/>
      <c r="C686" s="201" t="s">
        <v>2805</v>
      </c>
      <c r="D686" s="201" t="s">
        <v>751</v>
      </c>
      <c r="E686" s="202" t="s">
        <v>5582</v>
      </c>
      <c r="F686" s="203" t="s">
        <v>5583</v>
      </c>
      <c r="G686" s="204" t="s">
        <v>252</v>
      </c>
      <c r="H686" s="205">
        <v>11</v>
      </c>
      <c r="I686" s="177"/>
      <c r="J686" s="290">
        <f t="shared" si="204"/>
        <v>0</v>
      </c>
      <c r="K686" s="178"/>
      <c r="L686" s="179"/>
      <c r="M686" s="180" t="s">
        <v>1</v>
      </c>
      <c r="N686" s="181" t="s">
        <v>38</v>
      </c>
      <c r="O686" s="59"/>
      <c r="P686" s="160">
        <f t="shared" si="205"/>
        <v>0</v>
      </c>
      <c r="Q686" s="160">
        <v>0</v>
      </c>
      <c r="R686" s="160">
        <f t="shared" si="206"/>
        <v>0</v>
      </c>
      <c r="S686" s="160">
        <v>0</v>
      </c>
      <c r="T686" s="161">
        <f t="shared" si="207"/>
        <v>0</v>
      </c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R686" s="162" t="s">
        <v>337</v>
      </c>
      <c r="AT686" s="162" t="s">
        <v>751</v>
      </c>
      <c r="AU686" s="162" t="s">
        <v>214</v>
      </c>
      <c r="AY686" s="15" t="s">
        <v>208</v>
      </c>
      <c r="BE686" s="163">
        <f t="shared" si="208"/>
        <v>0</v>
      </c>
      <c r="BF686" s="163">
        <f t="shared" si="209"/>
        <v>0</v>
      </c>
      <c r="BG686" s="163">
        <f t="shared" si="210"/>
        <v>0</v>
      </c>
      <c r="BH686" s="163">
        <f t="shared" si="211"/>
        <v>0</v>
      </c>
      <c r="BI686" s="163">
        <f t="shared" si="212"/>
        <v>0</v>
      </c>
      <c r="BJ686" s="15" t="s">
        <v>85</v>
      </c>
      <c r="BK686" s="163">
        <f t="shared" si="213"/>
        <v>0</v>
      </c>
      <c r="BL686" s="15" t="s">
        <v>274</v>
      </c>
      <c r="BM686" s="162" t="s">
        <v>5790</v>
      </c>
    </row>
    <row r="687" spans="1:65" s="2" customFormat="1" ht="24.2" customHeight="1">
      <c r="A687" s="30"/>
      <c r="B687" s="154"/>
      <c r="C687" s="201" t="s">
        <v>2807</v>
      </c>
      <c r="D687" s="201" t="s">
        <v>751</v>
      </c>
      <c r="E687" s="202" t="s">
        <v>5591</v>
      </c>
      <c r="F687" s="203" t="s">
        <v>5592</v>
      </c>
      <c r="G687" s="204" t="s">
        <v>252</v>
      </c>
      <c r="H687" s="205">
        <v>2</v>
      </c>
      <c r="I687" s="177"/>
      <c r="J687" s="290">
        <f t="shared" si="204"/>
        <v>0</v>
      </c>
      <c r="K687" s="178"/>
      <c r="L687" s="179"/>
      <c r="M687" s="180" t="s">
        <v>1</v>
      </c>
      <c r="N687" s="181" t="s">
        <v>38</v>
      </c>
      <c r="O687" s="59"/>
      <c r="P687" s="160">
        <f t="shared" si="205"/>
        <v>0</v>
      </c>
      <c r="Q687" s="160">
        <v>0</v>
      </c>
      <c r="R687" s="160">
        <f t="shared" si="206"/>
        <v>0</v>
      </c>
      <c r="S687" s="160">
        <v>0</v>
      </c>
      <c r="T687" s="161">
        <f t="shared" si="207"/>
        <v>0</v>
      </c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R687" s="162" t="s">
        <v>337</v>
      </c>
      <c r="AT687" s="162" t="s">
        <v>751</v>
      </c>
      <c r="AU687" s="162" t="s">
        <v>214</v>
      </c>
      <c r="AY687" s="15" t="s">
        <v>208</v>
      </c>
      <c r="BE687" s="163">
        <f t="shared" si="208"/>
        <v>0</v>
      </c>
      <c r="BF687" s="163">
        <f t="shared" si="209"/>
        <v>0</v>
      </c>
      <c r="BG687" s="163">
        <f t="shared" si="210"/>
        <v>0</v>
      </c>
      <c r="BH687" s="163">
        <f t="shared" si="211"/>
        <v>0</v>
      </c>
      <c r="BI687" s="163">
        <f t="shared" si="212"/>
        <v>0</v>
      </c>
      <c r="BJ687" s="15" t="s">
        <v>85</v>
      </c>
      <c r="BK687" s="163">
        <f t="shared" si="213"/>
        <v>0</v>
      </c>
      <c r="BL687" s="15" t="s">
        <v>274</v>
      </c>
      <c r="BM687" s="162" t="s">
        <v>5791</v>
      </c>
    </row>
    <row r="688" spans="1:65" s="2" customFormat="1" ht="16.5" customHeight="1">
      <c r="A688" s="30"/>
      <c r="B688" s="154"/>
      <c r="C688" s="201" t="s">
        <v>2809</v>
      </c>
      <c r="D688" s="201" t="s">
        <v>751</v>
      </c>
      <c r="E688" s="202" t="s">
        <v>5792</v>
      </c>
      <c r="F688" s="203" t="s">
        <v>5793</v>
      </c>
      <c r="G688" s="204" t="s">
        <v>404</v>
      </c>
      <c r="H688" s="205">
        <v>9</v>
      </c>
      <c r="I688" s="177"/>
      <c r="J688" s="290">
        <f t="shared" si="204"/>
        <v>0</v>
      </c>
      <c r="K688" s="178"/>
      <c r="L688" s="179"/>
      <c r="M688" s="180" t="s">
        <v>1</v>
      </c>
      <c r="N688" s="181" t="s">
        <v>38</v>
      </c>
      <c r="O688" s="59"/>
      <c r="P688" s="160">
        <f t="shared" si="205"/>
        <v>0</v>
      </c>
      <c r="Q688" s="160">
        <v>0</v>
      </c>
      <c r="R688" s="160">
        <f t="shared" si="206"/>
        <v>0</v>
      </c>
      <c r="S688" s="160">
        <v>0</v>
      </c>
      <c r="T688" s="161">
        <f t="shared" si="207"/>
        <v>0</v>
      </c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R688" s="162" t="s">
        <v>337</v>
      </c>
      <c r="AT688" s="162" t="s">
        <v>751</v>
      </c>
      <c r="AU688" s="162" t="s">
        <v>214</v>
      </c>
      <c r="AY688" s="15" t="s">
        <v>208</v>
      </c>
      <c r="BE688" s="163">
        <f t="shared" si="208"/>
        <v>0</v>
      </c>
      <c r="BF688" s="163">
        <f t="shared" si="209"/>
        <v>0</v>
      </c>
      <c r="BG688" s="163">
        <f t="shared" si="210"/>
        <v>0</v>
      </c>
      <c r="BH688" s="163">
        <f t="shared" si="211"/>
        <v>0</v>
      </c>
      <c r="BI688" s="163">
        <f t="shared" si="212"/>
        <v>0</v>
      </c>
      <c r="BJ688" s="15" t="s">
        <v>85</v>
      </c>
      <c r="BK688" s="163">
        <f t="shared" si="213"/>
        <v>0</v>
      </c>
      <c r="BL688" s="15" t="s">
        <v>274</v>
      </c>
      <c r="BM688" s="162" t="s">
        <v>5794</v>
      </c>
    </row>
    <row r="689" spans="1:65" s="2" customFormat="1" ht="16.5" customHeight="1">
      <c r="A689" s="30"/>
      <c r="B689" s="154"/>
      <c r="C689" s="201" t="s">
        <v>2813</v>
      </c>
      <c r="D689" s="201" t="s">
        <v>751</v>
      </c>
      <c r="E689" s="202" t="s">
        <v>5600</v>
      </c>
      <c r="F689" s="203" t="s">
        <v>5601</v>
      </c>
      <c r="G689" s="204" t="s">
        <v>404</v>
      </c>
      <c r="H689" s="205">
        <v>10</v>
      </c>
      <c r="I689" s="177"/>
      <c r="J689" s="290">
        <f t="shared" si="204"/>
        <v>0</v>
      </c>
      <c r="K689" s="178"/>
      <c r="L689" s="179"/>
      <c r="M689" s="180" t="s">
        <v>1</v>
      </c>
      <c r="N689" s="181" t="s">
        <v>38</v>
      </c>
      <c r="O689" s="59"/>
      <c r="P689" s="160">
        <f t="shared" si="205"/>
        <v>0</v>
      </c>
      <c r="Q689" s="160">
        <v>0</v>
      </c>
      <c r="R689" s="160">
        <f t="shared" si="206"/>
        <v>0</v>
      </c>
      <c r="S689" s="160">
        <v>0</v>
      </c>
      <c r="T689" s="161">
        <f t="shared" si="207"/>
        <v>0</v>
      </c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R689" s="162" t="s">
        <v>337</v>
      </c>
      <c r="AT689" s="162" t="s">
        <v>751</v>
      </c>
      <c r="AU689" s="162" t="s">
        <v>214</v>
      </c>
      <c r="AY689" s="15" t="s">
        <v>208</v>
      </c>
      <c r="BE689" s="163">
        <f t="shared" si="208"/>
        <v>0</v>
      </c>
      <c r="BF689" s="163">
        <f t="shared" si="209"/>
        <v>0</v>
      </c>
      <c r="BG689" s="163">
        <f t="shared" si="210"/>
        <v>0</v>
      </c>
      <c r="BH689" s="163">
        <f t="shared" si="211"/>
        <v>0</v>
      </c>
      <c r="BI689" s="163">
        <f t="shared" si="212"/>
        <v>0</v>
      </c>
      <c r="BJ689" s="15" t="s">
        <v>85</v>
      </c>
      <c r="BK689" s="163">
        <f t="shared" si="213"/>
        <v>0</v>
      </c>
      <c r="BL689" s="15" t="s">
        <v>274</v>
      </c>
      <c r="BM689" s="162" t="s">
        <v>5795</v>
      </c>
    </row>
    <row r="690" spans="1:65" s="2" customFormat="1" ht="16.5" customHeight="1">
      <c r="A690" s="30"/>
      <c r="B690" s="154"/>
      <c r="C690" s="201" t="s">
        <v>2815</v>
      </c>
      <c r="D690" s="201" t="s">
        <v>751</v>
      </c>
      <c r="E690" s="202" t="s">
        <v>5603</v>
      </c>
      <c r="F690" s="203" t="s">
        <v>5604</v>
      </c>
      <c r="G690" s="204" t="s">
        <v>4654</v>
      </c>
      <c r="H690" s="205">
        <v>101</v>
      </c>
      <c r="I690" s="177"/>
      <c r="J690" s="290">
        <f t="shared" si="204"/>
        <v>0</v>
      </c>
      <c r="K690" s="178"/>
      <c r="L690" s="179"/>
      <c r="M690" s="180" t="s">
        <v>1</v>
      </c>
      <c r="N690" s="181" t="s">
        <v>38</v>
      </c>
      <c r="O690" s="59"/>
      <c r="P690" s="160">
        <f t="shared" si="205"/>
        <v>0</v>
      </c>
      <c r="Q690" s="160">
        <v>0</v>
      </c>
      <c r="R690" s="160">
        <f t="shared" si="206"/>
        <v>0</v>
      </c>
      <c r="S690" s="160">
        <v>0</v>
      </c>
      <c r="T690" s="161">
        <f t="shared" si="207"/>
        <v>0</v>
      </c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R690" s="162" t="s">
        <v>337</v>
      </c>
      <c r="AT690" s="162" t="s">
        <v>751</v>
      </c>
      <c r="AU690" s="162" t="s">
        <v>214</v>
      </c>
      <c r="AY690" s="15" t="s">
        <v>208</v>
      </c>
      <c r="BE690" s="163">
        <f t="shared" si="208"/>
        <v>0</v>
      </c>
      <c r="BF690" s="163">
        <f t="shared" si="209"/>
        <v>0</v>
      </c>
      <c r="BG690" s="163">
        <f t="shared" si="210"/>
        <v>0</v>
      </c>
      <c r="BH690" s="163">
        <f t="shared" si="211"/>
        <v>0</v>
      </c>
      <c r="BI690" s="163">
        <f t="shared" si="212"/>
        <v>0</v>
      </c>
      <c r="BJ690" s="15" t="s">
        <v>85</v>
      </c>
      <c r="BK690" s="163">
        <f t="shared" si="213"/>
        <v>0</v>
      </c>
      <c r="BL690" s="15" t="s">
        <v>274</v>
      </c>
      <c r="BM690" s="162" t="s">
        <v>5796</v>
      </c>
    </row>
    <row r="691" spans="1:65" s="2" customFormat="1" ht="16.5" customHeight="1">
      <c r="A691" s="30"/>
      <c r="B691" s="154"/>
      <c r="C691" s="201" t="s">
        <v>2817</v>
      </c>
      <c r="D691" s="201" t="s">
        <v>751</v>
      </c>
      <c r="E691" s="202" t="s">
        <v>5606</v>
      </c>
      <c r="F691" s="203" t="s">
        <v>5607</v>
      </c>
      <c r="G691" s="204" t="s">
        <v>739</v>
      </c>
      <c r="H691" s="205">
        <v>3.2</v>
      </c>
      <c r="I691" s="177"/>
      <c r="J691" s="290">
        <f t="shared" si="204"/>
        <v>0</v>
      </c>
      <c r="K691" s="178"/>
      <c r="L691" s="179"/>
      <c r="M691" s="180" t="s">
        <v>1</v>
      </c>
      <c r="N691" s="181" t="s">
        <v>38</v>
      </c>
      <c r="O691" s="59"/>
      <c r="P691" s="160">
        <f t="shared" si="205"/>
        <v>0</v>
      </c>
      <c r="Q691" s="160">
        <v>0</v>
      </c>
      <c r="R691" s="160">
        <f t="shared" si="206"/>
        <v>0</v>
      </c>
      <c r="S691" s="160">
        <v>0</v>
      </c>
      <c r="T691" s="161">
        <f t="shared" si="207"/>
        <v>0</v>
      </c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R691" s="162" t="s">
        <v>337</v>
      </c>
      <c r="AT691" s="162" t="s">
        <v>751</v>
      </c>
      <c r="AU691" s="162" t="s">
        <v>214</v>
      </c>
      <c r="AY691" s="15" t="s">
        <v>208</v>
      </c>
      <c r="BE691" s="163">
        <f t="shared" si="208"/>
        <v>0</v>
      </c>
      <c r="BF691" s="163">
        <f t="shared" si="209"/>
        <v>0</v>
      </c>
      <c r="BG691" s="163">
        <f t="shared" si="210"/>
        <v>0</v>
      </c>
      <c r="BH691" s="163">
        <f t="shared" si="211"/>
        <v>0</v>
      </c>
      <c r="BI691" s="163">
        <f t="shared" si="212"/>
        <v>0</v>
      </c>
      <c r="BJ691" s="15" t="s">
        <v>85</v>
      </c>
      <c r="BK691" s="163">
        <f t="shared" si="213"/>
        <v>0</v>
      </c>
      <c r="BL691" s="15" t="s">
        <v>274</v>
      </c>
      <c r="BM691" s="162" t="s">
        <v>5797</v>
      </c>
    </row>
    <row r="692" spans="1:65" s="2" customFormat="1" ht="16.5" customHeight="1">
      <c r="A692" s="30"/>
      <c r="B692" s="154"/>
      <c r="C692" s="195" t="s">
        <v>2819</v>
      </c>
      <c r="D692" s="195" t="s">
        <v>210</v>
      </c>
      <c r="E692" s="196" t="s">
        <v>5609</v>
      </c>
      <c r="F692" s="200" t="s">
        <v>5610</v>
      </c>
      <c r="G692" s="198" t="s">
        <v>4725</v>
      </c>
      <c r="H692" s="199">
        <v>1</v>
      </c>
      <c r="I692" s="155"/>
      <c r="J692" s="287">
        <f t="shared" si="204"/>
        <v>0</v>
      </c>
      <c r="K692" s="157"/>
      <c r="L692" s="31"/>
      <c r="M692" s="158" t="s">
        <v>1</v>
      </c>
      <c r="N692" s="159" t="s">
        <v>38</v>
      </c>
      <c r="O692" s="59"/>
      <c r="P692" s="160">
        <f t="shared" si="205"/>
        <v>0</v>
      </c>
      <c r="Q692" s="160">
        <v>0</v>
      </c>
      <c r="R692" s="160">
        <f t="shared" si="206"/>
        <v>0</v>
      </c>
      <c r="S692" s="160">
        <v>0</v>
      </c>
      <c r="T692" s="161">
        <f t="shared" si="207"/>
        <v>0</v>
      </c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R692" s="162" t="s">
        <v>274</v>
      </c>
      <c r="AT692" s="162" t="s">
        <v>210</v>
      </c>
      <c r="AU692" s="162" t="s">
        <v>214</v>
      </c>
      <c r="AY692" s="15" t="s">
        <v>208</v>
      </c>
      <c r="BE692" s="163">
        <f t="shared" si="208"/>
        <v>0</v>
      </c>
      <c r="BF692" s="163">
        <f t="shared" si="209"/>
        <v>0</v>
      </c>
      <c r="BG692" s="163">
        <f t="shared" si="210"/>
        <v>0</v>
      </c>
      <c r="BH692" s="163">
        <f t="shared" si="211"/>
        <v>0</v>
      </c>
      <c r="BI692" s="163">
        <f t="shared" si="212"/>
        <v>0</v>
      </c>
      <c r="BJ692" s="15" t="s">
        <v>85</v>
      </c>
      <c r="BK692" s="163">
        <f t="shared" si="213"/>
        <v>0</v>
      </c>
      <c r="BL692" s="15" t="s">
        <v>274</v>
      </c>
      <c r="BM692" s="162" t="s">
        <v>5798</v>
      </c>
    </row>
    <row r="693" spans="1:65" s="2" customFormat="1" ht="16.5" customHeight="1">
      <c r="A693" s="30"/>
      <c r="B693" s="154"/>
      <c r="C693" s="195" t="s">
        <v>2821</v>
      </c>
      <c r="D693" s="195" t="s">
        <v>210</v>
      </c>
      <c r="E693" s="196" t="s">
        <v>5612</v>
      </c>
      <c r="F693" s="200" t="s">
        <v>5613</v>
      </c>
      <c r="G693" s="198" t="s">
        <v>4725</v>
      </c>
      <c r="H693" s="199">
        <v>1</v>
      </c>
      <c r="I693" s="155"/>
      <c r="J693" s="287">
        <f t="shared" si="204"/>
        <v>0</v>
      </c>
      <c r="K693" s="157"/>
      <c r="L693" s="31"/>
      <c r="M693" s="158" t="s">
        <v>1</v>
      </c>
      <c r="N693" s="159" t="s">
        <v>38</v>
      </c>
      <c r="O693" s="59"/>
      <c r="P693" s="160">
        <f t="shared" si="205"/>
        <v>0</v>
      </c>
      <c r="Q693" s="160">
        <v>0</v>
      </c>
      <c r="R693" s="160">
        <f t="shared" si="206"/>
        <v>0</v>
      </c>
      <c r="S693" s="160">
        <v>0</v>
      </c>
      <c r="T693" s="161">
        <f t="shared" si="207"/>
        <v>0</v>
      </c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R693" s="162" t="s">
        <v>274</v>
      </c>
      <c r="AT693" s="162" t="s">
        <v>210</v>
      </c>
      <c r="AU693" s="162" t="s">
        <v>214</v>
      </c>
      <c r="AY693" s="15" t="s">
        <v>208</v>
      </c>
      <c r="BE693" s="163">
        <f t="shared" si="208"/>
        <v>0</v>
      </c>
      <c r="BF693" s="163">
        <f t="shared" si="209"/>
        <v>0</v>
      </c>
      <c r="BG693" s="163">
        <f t="shared" si="210"/>
        <v>0</v>
      </c>
      <c r="BH693" s="163">
        <f t="shared" si="211"/>
        <v>0</v>
      </c>
      <c r="BI693" s="163">
        <f t="shared" si="212"/>
        <v>0</v>
      </c>
      <c r="BJ693" s="15" t="s">
        <v>85</v>
      </c>
      <c r="BK693" s="163">
        <f t="shared" si="213"/>
        <v>0</v>
      </c>
      <c r="BL693" s="15" t="s">
        <v>274</v>
      </c>
      <c r="BM693" s="162" t="s">
        <v>5799</v>
      </c>
    </row>
    <row r="694" spans="1:65" s="2" customFormat="1" ht="16.5" customHeight="1">
      <c r="A694" s="30"/>
      <c r="B694" s="154"/>
      <c r="C694" s="201" t="s">
        <v>2823</v>
      </c>
      <c r="D694" s="201" t="s">
        <v>751</v>
      </c>
      <c r="E694" s="202" t="s">
        <v>5800</v>
      </c>
      <c r="F694" s="203" t="s">
        <v>5616</v>
      </c>
      <c r="G694" s="204" t="s">
        <v>4725</v>
      </c>
      <c r="H694" s="205">
        <v>1</v>
      </c>
      <c r="I694" s="177"/>
      <c r="J694" s="290">
        <f t="shared" si="204"/>
        <v>0</v>
      </c>
      <c r="K694" s="178"/>
      <c r="L694" s="179"/>
      <c r="M694" s="180" t="s">
        <v>1</v>
      </c>
      <c r="N694" s="181" t="s">
        <v>38</v>
      </c>
      <c r="O694" s="59"/>
      <c r="P694" s="160">
        <f t="shared" si="205"/>
        <v>0</v>
      </c>
      <c r="Q694" s="160">
        <v>0</v>
      </c>
      <c r="R694" s="160">
        <f t="shared" si="206"/>
        <v>0</v>
      </c>
      <c r="S694" s="160">
        <v>0</v>
      </c>
      <c r="T694" s="161">
        <f t="shared" si="207"/>
        <v>0</v>
      </c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R694" s="162" t="s">
        <v>337</v>
      </c>
      <c r="AT694" s="162" t="s">
        <v>751</v>
      </c>
      <c r="AU694" s="162" t="s">
        <v>214</v>
      </c>
      <c r="AY694" s="15" t="s">
        <v>208</v>
      </c>
      <c r="BE694" s="163">
        <f t="shared" si="208"/>
        <v>0</v>
      </c>
      <c r="BF694" s="163">
        <f t="shared" si="209"/>
        <v>0</v>
      </c>
      <c r="BG694" s="163">
        <f t="shared" si="210"/>
        <v>0</v>
      </c>
      <c r="BH694" s="163">
        <f t="shared" si="211"/>
        <v>0</v>
      </c>
      <c r="BI694" s="163">
        <f t="shared" si="212"/>
        <v>0</v>
      </c>
      <c r="BJ694" s="15" t="s">
        <v>85</v>
      </c>
      <c r="BK694" s="163">
        <f t="shared" si="213"/>
        <v>0</v>
      </c>
      <c r="BL694" s="15" t="s">
        <v>274</v>
      </c>
      <c r="BM694" s="162" t="s">
        <v>5801</v>
      </c>
    </row>
    <row r="695" spans="1:65" s="2" customFormat="1" ht="24.2" customHeight="1">
      <c r="A695" s="30"/>
      <c r="B695" s="154"/>
      <c r="C695" s="201" t="s">
        <v>2827</v>
      </c>
      <c r="D695" s="201" t="s">
        <v>751</v>
      </c>
      <c r="E695" s="202" t="s">
        <v>5591</v>
      </c>
      <c r="F695" s="203" t="s">
        <v>5592</v>
      </c>
      <c r="G695" s="204" t="s">
        <v>252</v>
      </c>
      <c r="H695" s="205">
        <v>2</v>
      </c>
      <c r="I695" s="177"/>
      <c r="J695" s="290">
        <f t="shared" si="204"/>
        <v>0</v>
      </c>
      <c r="K695" s="178"/>
      <c r="L695" s="179"/>
      <c r="M695" s="180" t="s">
        <v>1</v>
      </c>
      <c r="N695" s="181" t="s">
        <v>38</v>
      </c>
      <c r="O695" s="59"/>
      <c r="P695" s="160">
        <f t="shared" si="205"/>
        <v>0</v>
      </c>
      <c r="Q695" s="160">
        <v>0</v>
      </c>
      <c r="R695" s="160">
        <f t="shared" si="206"/>
        <v>0</v>
      </c>
      <c r="S695" s="160">
        <v>0</v>
      </c>
      <c r="T695" s="161">
        <f t="shared" si="207"/>
        <v>0</v>
      </c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R695" s="162" t="s">
        <v>337</v>
      </c>
      <c r="AT695" s="162" t="s">
        <v>751</v>
      </c>
      <c r="AU695" s="162" t="s">
        <v>214</v>
      </c>
      <c r="AY695" s="15" t="s">
        <v>208</v>
      </c>
      <c r="BE695" s="163">
        <f t="shared" si="208"/>
        <v>0</v>
      </c>
      <c r="BF695" s="163">
        <f t="shared" si="209"/>
        <v>0</v>
      </c>
      <c r="BG695" s="163">
        <f t="shared" si="210"/>
        <v>0</v>
      </c>
      <c r="BH695" s="163">
        <f t="shared" si="211"/>
        <v>0</v>
      </c>
      <c r="BI695" s="163">
        <f t="shared" si="212"/>
        <v>0</v>
      </c>
      <c r="BJ695" s="15" t="s">
        <v>85</v>
      </c>
      <c r="BK695" s="163">
        <f t="shared" si="213"/>
        <v>0</v>
      </c>
      <c r="BL695" s="15" t="s">
        <v>274</v>
      </c>
      <c r="BM695" s="162" t="s">
        <v>5802</v>
      </c>
    </row>
    <row r="696" spans="1:65" s="13" customFormat="1" ht="20.85" customHeight="1">
      <c r="B696" s="183"/>
      <c r="C696" s="210"/>
      <c r="D696" s="211" t="s">
        <v>71</v>
      </c>
      <c r="E696" s="211" t="s">
        <v>5803</v>
      </c>
      <c r="F696" s="211" t="s">
        <v>5804</v>
      </c>
      <c r="G696" s="210"/>
      <c r="H696" s="210"/>
      <c r="I696" s="185"/>
      <c r="J696" s="291">
        <f>BK696</f>
        <v>0</v>
      </c>
      <c r="L696" s="183"/>
      <c r="M696" s="186"/>
      <c r="N696" s="187"/>
      <c r="O696" s="187"/>
      <c r="P696" s="188">
        <f>SUM(P697:P717)</f>
        <v>0</v>
      </c>
      <c r="Q696" s="187"/>
      <c r="R696" s="188">
        <f>SUM(R697:R717)</f>
        <v>0</v>
      </c>
      <c r="S696" s="187"/>
      <c r="T696" s="189">
        <f>SUM(T697:T717)</f>
        <v>0</v>
      </c>
      <c r="AR696" s="184" t="s">
        <v>85</v>
      </c>
      <c r="AT696" s="190" t="s">
        <v>71</v>
      </c>
      <c r="AU696" s="190" t="s">
        <v>219</v>
      </c>
      <c r="AY696" s="184" t="s">
        <v>208</v>
      </c>
      <c r="BK696" s="191">
        <f>SUM(BK697:BK717)</f>
        <v>0</v>
      </c>
    </row>
    <row r="697" spans="1:65" s="2" customFormat="1" ht="37.9" customHeight="1">
      <c r="A697" s="30"/>
      <c r="B697" s="154"/>
      <c r="C697" s="201" t="s">
        <v>2829</v>
      </c>
      <c r="D697" s="201" t="s">
        <v>751</v>
      </c>
      <c r="E697" s="202" t="s">
        <v>5805</v>
      </c>
      <c r="F697" s="203" t="s">
        <v>5710</v>
      </c>
      <c r="G697" s="204" t="s">
        <v>404</v>
      </c>
      <c r="H697" s="205">
        <v>1</v>
      </c>
      <c r="I697" s="177"/>
      <c r="J697" s="290">
        <f t="shared" ref="J697:J717" si="214">ROUND(I697*H697,2)</f>
        <v>0</v>
      </c>
      <c r="K697" s="178"/>
      <c r="L697" s="179"/>
      <c r="M697" s="180" t="s">
        <v>1</v>
      </c>
      <c r="N697" s="181" t="s">
        <v>38</v>
      </c>
      <c r="O697" s="59"/>
      <c r="P697" s="160">
        <f t="shared" ref="P697:P717" si="215">O697*H697</f>
        <v>0</v>
      </c>
      <c r="Q697" s="160">
        <v>0</v>
      </c>
      <c r="R697" s="160">
        <f t="shared" ref="R697:R717" si="216">Q697*H697</f>
        <v>0</v>
      </c>
      <c r="S697" s="160">
        <v>0</v>
      </c>
      <c r="T697" s="161">
        <f t="shared" ref="T697:T717" si="217">S697*H697</f>
        <v>0</v>
      </c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R697" s="162" t="s">
        <v>337</v>
      </c>
      <c r="AT697" s="162" t="s">
        <v>751</v>
      </c>
      <c r="AU697" s="162" t="s">
        <v>214</v>
      </c>
      <c r="AY697" s="15" t="s">
        <v>208</v>
      </c>
      <c r="BE697" s="163">
        <f t="shared" ref="BE697:BE717" si="218">IF(N697="základná",J697,0)</f>
        <v>0</v>
      </c>
      <c r="BF697" s="163">
        <f t="shared" ref="BF697:BF717" si="219">IF(N697="znížená",J697,0)</f>
        <v>0</v>
      </c>
      <c r="BG697" s="163">
        <f t="shared" ref="BG697:BG717" si="220">IF(N697="zákl. prenesená",J697,0)</f>
        <v>0</v>
      </c>
      <c r="BH697" s="163">
        <f t="shared" ref="BH697:BH717" si="221">IF(N697="zníž. prenesená",J697,0)</f>
        <v>0</v>
      </c>
      <c r="BI697" s="163">
        <f t="shared" ref="BI697:BI717" si="222">IF(N697="nulová",J697,0)</f>
        <v>0</v>
      </c>
      <c r="BJ697" s="15" t="s">
        <v>85</v>
      </c>
      <c r="BK697" s="163">
        <f t="shared" ref="BK697:BK717" si="223">ROUND(I697*H697,2)</f>
        <v>0</v>
      </c>
      <c r="BL697" s="15" t="s">
        <v>274</v>
      </c>
      <c r="BM697" s="162" t="s">
        <v>5806</v>
      </c>
    </row>
    <row r="698" spans="1:65" s="2" customFormat="1" ht="37.9" customHeight="1">
      <c r="A698" s="30"/>
      <c r="B698" s="154"/>
      <c r="C698" s="201" t="s">
        <v>2833</v>
      </c>
      <c r="D698" s="201" t="s">
        <v>751</v>
      </c>
      <c r="E698" s="202" t="s">
        <v>5807</v>
      </c>
      <c r="F698" s="203" t="s">
        <v>5687</v>
      </c>
      <c r="G698" s="204" t="s">
        <v>404</v>
      </c>
      <c r="H698" s="205">
        <v>10</v>
      </c>
      <c r="I698" s="177"/>
      <c r="J698" s="290">
        <f t="shared" si="214"/>
        <v>0</v>
      </c>
      <c r="K698" s="178"/>
      <c r="L698" s="179"/>
      <c r="M698" s="180" t="s">
        <v>1</v>
      </c>
      <c r="N698" s="181" t="s">
        <v>38</v>
      </c>
      <c r="O698" s="59"/>
      <c r="P698" s="160">
        <f t="shared" si="215"/>
        <v>0</v>
      </c>
      <c r="Q698" s="160">
        <v>0</v>
      </c>
      <c r="R698" s="160">
        <f t="shared" si="216"/>
        <v>0</v>
      </c>
      <c r="S698" s="160">
        <v>0</v>
      </c>
      <c r="T698" s="161">
        <f t="shared" si="217"/>
        <v>0</v>
      </c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R698" s="162" t="s">
        <v>337</v>
      </c>
      <c r="AT698" s="162" t="s">
        <v>751</v>
      </c>
      <c r="AU698" s="162" t="s">
        <v>214</v>
      </c>
      <c r="AY698" s="15" t="s">
        <v>208</v>
      </c>
      <c r="BE698" s="163">
        <f t="shared" si="218"/>
        <v>0</v>
      </c>
      <c r="BF698" s="163">
        <f t="shared" si="219"/>
        <v>0</v>
      </c>
      <c r="BG698" s="163">
        <f t="shared" si="220"/>
        <v>0</v>
      </c>
      <c r="BH698" s="163">
        <f t="shared" si="221"/>
        <v>0</v>
      </c>
      <c r="BI698" s="163">
        <f t="shared" si="222"/>
        <v>0</v>
      </c>
      <c r="BJ698" s="15" t="s">
        <v>85</v>
      </c>
      <c r="BK698" s="163">
        <f t="shared" si="223"/>
        <v>0</v>
      </c>
      <c r="BL698" s="15" t="s">
        <v>274</v>
      </c>
      <c r="BM698" s="162" t="s">
        <v>5808</v>
      </c>
    </row>
    <row r="699" spans="1:65" s="2" customFormat="1" ht="16.5" customHeight="1">
      <c r="A699" s="30"/>
      <c r="B699" s="154"/>
      <c r="C699" s="201" t="s">
        <v>2837</v>
      </c>
      <c r="D699" s="201" t="s">
        <v>751</v>
      </c>
      <c r="E699" s="202" t="s">
        <v>5574</v>
      </c>
      <c r="F699" s="203" t="s">
        <v>4653</v>
      </c>
      <c r="G699" s="204" t="s">
        <v>252</v>
      </c>
      <c r="H699" s="205">
        <v>68</v>
      </c>
      <c r="I699" s="177"/>
      <c r="J699" s="290">
        <f t="shared" si="214"/>
        <v>0</v>
      </c>
      <c r="K699" s="178"/>
      <c r="L699" s="179"/>
      <c r="M699" s="180" t="s">
        <v>1</v>
      </c>
      <c r="N699" s="181" t="s">
        <v>38</v>
      </c>
      <c r="O699" s="59"/>
      <c r="P699" s="160">
        <f t="shared" si="215"/>
        <v>0</v>
      </c>
      <c r="Q699" s="160">
        <v>0</v>
      </c>
      <c r="R699" s="160">
        <f t="shared" si="216"/>
        <v>0</v>
      </c>
      <c r="S699" s="160">
        <v>0</v>
      </c>
      <c r="T699" s="161">
        <f t="shared" si="217"/>
        <v>0</v>
      </c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R699" s="162" t="s">
        <v>337</v>
      </c>
      <c r="AT699" s="162" t="s">
        <v>751</v>
      </c>
      <c r="AU699" s="162" t="s">
        <v>214</v>
      </c>
      <c r="AY699" s="15" t="s">
        <v>208</v>
      </c>
      <c r="BE699" s="163">
        <f t="shared" si="218"/>
        <v>0</v>
      </c>
      <c r="BF699" s="163">
        <f t="shared" si="219"/>
        <v>0</v>
      </c>
      <c r="BG699" s="163">
        <f t="shared" si="220"/>
        <v>0</v>
      </c>
      <c r="BH699" s="163">
        <f t="shared" si="221"/>
        <v>0</v>
      </c>
      <c r="BI699" s="163">
        <f t="shared" si="222"/>
        <v>0</v>
      </c>
      <c r="BJ699" s="15" t="s">
        <v>85</v>
      </c>
      <c r="BK699" s="163">
        <f t="shared" si="223"/>
        <v>0</v>
      </c>
      <c r="BL699" s="15" t="s">
        <v>274</v>
      </c>
      <c r="BM699" s="162" t="s">
        <v>5809</v>
      </c>
    </row>
    <row r="700" spans="1:65" s="2" customFormat="1" ht="16.5" customHeight="1">
      <c r="A700" s="30"/>
      <c r="B700" s="154"/>
      <c r="C700" s="201" t="s">
        <v>2841</v>
      </c>
      <c r="D700" s="201" t="s">
        <v>751</v>
      </c>
      <c r="E700" s="202" t="s">
        <v>5576</v>
      </c>
      <c r="F700" s="203" t="s">
        <v>4844</v>
      </c>
      <c r="G700" s="204" t="s">
        <v>252</v>
      </c>
      <c r="H700" s="205">
        <v>41</v>
      </c>
      <c r="I700" s="177"/>
      <c r="J700" s="290">
        <f t="shared" si="214"/>
        <v>0</v>
      </c>
      <c r="K700" s="178"/>
      <c r="L700" s="179"/>
      <c r="M700" s="180" t="s">
        <v>1</v>
      </c>
      <c r="N700" s="181" t="s">
        <v>38</v>
      </c>
      <c r="O700" s="59"/>
      <c r="P700" s="160">
        <f t="shared" si="215"/>
        <v>0</v>
      </c>
      <c r="Q700" s="160">
        <v>0</v>
      </c>
      <c r="R700" s="160">
        <f t="shared" si="216"/>
        <v>0</v>
      </c>
      <c r="S700" s="160">
        <v>0</v>
      </c>
      <c r="T700" s="161">
        <f t="shared" si="217"/>
        <v>0</v>
      </c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R700" s="162" t="s">
        <v>337</v>
      </c>
      <c r="AT700" s="162" t="s">
        <v>751</v>
      </c>
      <c r="AU700" s="162" t="s">
        <v>214</v>
      </c>
      <c r="AY700" s="15" t="s">
        <v>208</v>
      </c>
      <c r="BE700" s="163">
        <f t="shared" si="218"/>
        <v>0</v>
      </c>
      <c r="BF700" s="163">
        <f t="shared" si="219"/>
        <v>0</v>
      </c>
      <c r="BG700" s="163">
        <f t="shared" si="220"/>
        <v>0</v>
      </c>
      <c r="BH700" s="163">
        <f t="shared" si="221"/>
        <v>0</v>
      </c>
      <c r="BI700" s="163">
        <f t="shared" si="222"/>
        <v>0</v>
      </c>
      <c r="BJ700" s="15" t="s">
        <v>85</v>
      </c>
      <c r="BK700" s="163">
        <f t="shared" si="223"/>
        <v>0</v>
      </c>
      <c r="BL700" s="15" t="s">
        <v>274</v>
      </c>
      <c r="BM700" s="162" t="s">
        <v>5810</v>
      </c>
    </row>
    <row r="701" spans="1:65" s="2" customFormat="1" ht="16.5" customHeight="1">
      <c r="A701" s="30"/>
      <c r="B701" s="154"/>
      <c r="C701" s="201" t="s">
        <v>2845</v>
      </c>
      <c r="D701" s="201" t="s">
        <v>751</v>
      </c>
      <c r="E701" s="202" t="s">
        <v>5578</v>
      </c>
      <c r="F701" s="203" t="s">
        <v>4657</v>
      </c>
      <c r="G701" s="204" t="s">
        <v>252</v>
      </c>
      <c r="H701" s="205">
        <v>49</v>
      </c>
      <c r="I701" s="177"/>
      <c r="J701" s="290">
        <f t="shared" si="214"/>
        <v>0</v>
      </c>
      <c r="K701" s="178"/>
      <c r="L701" s="179"/>
      <c r="M701" s="180" t="s">
        <v>1</v>
      </c>
      <c r="N701" s="181" t="s">
        <v>38</v>
      </c>
      <c r="O701" s="59"/>
      <c r="P701" s="160">
        <f t="shared" si="215"/>
        <v>0</v>
      </c>
      <c r="Q701" s="160">
        <v>0</v>
      </c>
      <c r="R701" s="160">
        <f t="shared" si="216"/>
        <v>0</v>
      </c>
      <c r="S701" s="160">
        <v>0</v>
      </c>
      <c r="T701" s="161">
        <f t="shared" si="217"/>
        <v>0</v>
      </c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R701" s="162" t="s">
        <v>337</v>
      </c>
      <c r="AT701" s="162" t="s">
        <v>751</v>
      </c>
      <c r="AU701" s="162" t="s">
        <v>214</v>
      </c>
      <c r="AY701" s="15" t="s">
        <v>208</v>
      </c>
      <c r="BE701" s="163">
        <f t="shared" si="218"/>
        <v>0</v>
      </c>
      <c r="BF701" s="163">
        <f t="shared" si="219"/>
        <v>0</v>
      </c>
      <c r="BG701" s="163">
        <f t="shared" si="220"/>
        <v>0</v>
      </c>
      <c r="BH701" s="163">
        <f t="shared" si="221"/>
        <v>0</v>
      </c>
      <c r="BI701" s="163">
        <f t="shared" si="222"/>
        <v>0</v>
      </c>
      <c r="BJ701" s="15" t="s">
        <v>85</v>
      </c>
      <c r="BK701" s="163">
        <f t="shared" si="223"/>
        <v>0</v>
      </c>
      <c r="BL701" s="15" t="s">
        <v>274</v>
      </c>
      <c r="BM701" s="162" t="s">
        <v>5811</v>
      </c>
    </row>
    <row r="702" spans="1:65" s="2" customFormat="1" ht="16.5" customHeight="1">
      <c r="A702" s="30"/>
      <c r="B702" s="154"/>
      <c r="C702" s="201" t="s">
        <v>2849</v>
      </c>
      <c r="D702" s="201" t="s">
        <v>751</v>
      </c>
      <c r="E702" s="202" t="s">
        <v>5580</v>
      </c>
      <c r="F702" s="203" t="s">
        <v>4847</v>
      </c>
      <c r="G702" s="204" t="s">
        <v>252</v>
      </c>
      <c r="H702" s="205">
        <v>16</v>
      </c>
      <c r="I702" s="177"/>
      <c r="J702" s="290">
        <f t="shared" si="214"/>
        <v>0</v>
      </c>
      <c r="K702" s="178"/>
      <c r="L702" s="179"/>
      <c r="M702" s="180" t="s">
        <v>1</v>
      </c>
      <c r="N702" s="181" t="s">
        <v>38</v>
      </c>
      <c r="O702" s="59"/>
      <c r="P702" s="160">
        <f t="shared" si="215"/>
        <v>0</v>
      </c>
      <c r="Q702" s="160">
        <v>0</v>
      </c>
      <c r="R702" s="160">
        <f t="shared" si="216"/>
        <v>0</v>
      </c>
      <c r="S702" s="160">
        <v>0</v>
      </c>
      <c r="T702" s="161">
        <f t="shared" si="217"/>
        <v>0</v>
      </c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R702" s="162" t="s">
        <v>337</v>
      </c>
      <c r="AT702" s="162" t="s">
        <v>751</v>
      </c>
      <c r="AU702" s="162" t="s">
        <v>214</v>
      </c>
      <c r="AY702" s="15" t="s">
        <v>208</v>
      </c>
      <c r="BE702" s="163">
        <f t="shared" si="218"/>
        <v>0</v>
      </c>
      <c r="BF702" s="163">
        <f t="shared" si="219"/>
        <v>0</v>
      </c>
      <c r="BG702" s="163">
        <f t="shared" si="220"/>
        <v>0</v>
      </c>
      <c r="BH702" s="163">
        <f t="shared" si="221"/>
        <v>0</v>
      </c>
      <c r="BI702" s="163">
        <f t="shared" si="222"/>
        <v>0</v>
      </c>
      <c r="BJ702" s="15" t="s">
        <v>85</v>
      </c>
      <c r="BK702" s="163">
        <f t="shared" si="223"/>
        <v>0</v>
      </c>
      <c r="BL702" s="15" t="s">
        <v>274</v>
      </c>
      <c r="BM702" s="162" t="s">
        <v>5812</v>
      </c>
    </row>
    <row r="703" spans="1:65" s="2" customFormat="1" ht="16.5" customHeight="1">
      <c r="A703" s="30"/>
      <c r="B703" s="154"/>
      <c r="C703" s="201" t="s">
        <v>2853</v>
      </c>
      <c r="D703" s="201" t="s">
        <v>751</v>
      </c>
      <c r="E703" s="202" t="s">
        <v>5582</v>
      </c>
      <c r="F703" s="203" t="s">
        <v>5583</v>
      </c>
      <c r="G703" s="204" t="s">
        <v>252</v>
      </c>
      <c r="H703" s="205">
        <v>7</v>
      </c>
      <c r="I703" s="177"/>
      <c r="J703" s="290">
        <f t="shared" si="214"/>
        <v>0</v>
      </c>
      <c r="K703" s="178"/>
      <c r="L703" s="179"/>
      <c r="M703" s="180" t="s">
        <v>1</v>
      </c>
      <c r="N703" s="181" t="s">
        <v>38</v>
      </c>
      <c r="O703" s="59"/>
      <c r="P703" s="160">
        <f t="shared" si="215"/>
        <v>0</v>
      </c>
      <c r="Q703" s="160">
        <v>0</v>
      </c>
      <c r="R703" s="160">
        <f t="shared" si="216"/>
        <v>0</v>
      </c>
      <c r="S703" s="160">
        <v>0</v>
      </c>
      <c r="T703" s="161">
        <f t="shared" si="217"/>
        <v>0</v>
      </c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R703" s="162" t="s">
        <v>337</v>
      </c>
      <c r="AT703" s="162" t="s">
        <v>751</v>
      </c>
      <c r="AU703" s="162" t="s">
        <v>214</v>
      </c>
      <c r="AY703" s="15" t="s">
        <v>208</v>
      </c>
      <c r="BE703" s="163">
        <f t="shared" si="218"/>
        <v>0</v>
      </c>
      <c r="BF703" s="163">
        <f t="shared" si="219"/>
        <v>0</v>
      </c>
      <c r="BG703" s="163">
        <f t="shared" si="220"/>
        <v>0</v>
      </c>
      <c r="BH703" s="163">
        <f t="shared" si="221"/>
        <v>0</v>
      </c>
      <c r="BI703" s="163">
        <f t="shared" si="222"/>
        <v>0</v>
      </c>
      <c r="BJ703" s="15" t="s">
        <v>85</v>
      </c>
      <c r="BK703" s="163">
        <f t="shared" si="223"/>
        <v>0</v>
      </c>
      <c r="BL703" s="15" t="s">
        <v>274</v>
      </c>
      <c r="BM703" s="162" t="s">
        <v>5813</v>
      </c>
    </row>
    <row r="704" spans="1:65" s="2" customFormat="1" ht="24.2" customHeight="1">
      <c r="A704" s="30"/>
      <c r="B704" s="154"/>
      <c r="C704" s="201" t="s">
        <v>2857</v>
      </c>
      <c r="D704" s="201" t="s">
        <v>751</v>
      </c>
      <c r="E704" s="202" t="s">
        <v>5591</v>
      </c>
      <c r="F704" s="203" t="s">
        <v>5592</v>
      </c>
      <c r="G704" s="204" t="s">
        <v>252</v>
      </c>
      <c r="H704" s="205">
        <v>2</v>
      </c>
      <c r="I704" s="177"/>
      <c r="J704" s="290">
        <f t="shared" si="214"/>
        <v>0</v>
      </c>
      <c r="K704" s="178"/>
      <c r="L704" s="179"/>
      <c r="M704" s="180" t="s">
        <v>1</v>
      </c>
      <c r="N704" s="181" t="s">
        <v>38</v>
      </c>
      <c r="O704" s="59"/>
      <c r="P704" s="160">
        <f t="shared" si="215"/>
        <v>0</v>
      </c>
      <c r="Q704" s="160">
        <v>0</v>
      </c>
      <c r="R704" s="160">
        <f t="shared" si="216"/>
        <v>0</v>
      </c>
      <c r="S704" s="160">
        <v>0</v>
      </c>
      <c r="T704" s="161">
        <f t="shared" si="217"/>
        <v>0</v>
      </c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R704" s="162" t="s">
        <v>337</v>
      </c>
      <c r="AT704" s="162" t="s">
        <v>751</v>
      </c>
      <c r="AU704" s="162" t="s">
        <v>214</v>
      </c>
      <c r="AY704" s="15" t="s">
        <v>208</v>
      </c>
      <c r="BE704" s="163">
        <f t="shared" si="218"/>
        <v>0</v>
      </c>
      <c r="BF704" s="163">
        <f t="shared" si="219"/>
        <v>0</v>
      </c>
      <c r="BG704" s="163">
        <f t="shared" si="220"/>
        <v>0</v>
      </c>
      <c r="BH704" s="163">
        <f t="shared" si="221"/>
        <v>0</v>
      </c>
      <c r="BI704" s="163">
        <f t="shared" si="222"/>
        <v>0</v>
      </c>
      <c r="BJ704" s="15" t="s">
        <v>85</v>
      </c>
      <c r="BK704" s="163">
        <f t="shared" si="223"/>
        <v>0</v>
      </c>
      <c r="BL704" s="15" t="s">
        <v>274</v>
      </c>
      <c r="BM704" s="162" t="s">
        <v>5814</v>
      </c>
    </row>
    <row r="705" spans="1:65" s="2" customFormat="1" ht="16.5" customHeight="1">
      <c r="A705" s="30"/>
      <c r="B705" s="154"/>
      <c r="C705" s="201" t="s">
        <v>2861</v>
      </c>
      <c r="D705" s="201" t="s">
        <v>751</v>
      </c>
      <c r="E705" s="202" t="s">
        <v>5792</v>
      </c>
      <c r="F705" s="203" t="s">
        <v>5793</v>
      </c>
      <c r="G705" s="204" t="s">
        <v>404</v>
      </c>
      <c r="H705" s="205">
        <v>9</v>
      </c>
      <c r="I705" s="177"/>
      <c r="J705" s="290">
        <f t="shared" si="214"/>
        <v>0</v>
      </c>
      <c r="K705" s="178"/>
      <c r="L705" s="179"/>
      <c r="M705" s="180" t="s">
        <v>1</v>
      </c>
      <c r="N705" s="181" t="s">
        <v>38</v>
      </c>
      <c r="O705" s="59"/>
      <c r="P705" s="160">
        <f t="shared" si="215"/>
        <v>0</v>
      </c>
      <c r="Q705" s="160">
        <v>0</v>
      </c>
      <c r="R705" s="160">
        <f t="shared" si="216"/>
        <v>0</v>
      </c>
      <c r="S705" s="160">
        <v>0</v>
      </c>
      <c r="T705" s="161">
        <f t="shared" si="217"/>
        <v>0</v>
      </c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R705" s="162" t="s">
        <v>337</v>
      </c>
      <c r="AT705" s="162" t="s">
        <v>751</v>
      </c>
      <c r="AU705" s="162" t="s">
        <v>214</v>
      </c>
      <c r="AY705" s="15" t="s">
        <v>208</v>
      </c>
      <c r="BE705" s="163">
        <f t="shared" si="218"/>
        <v>0</v>
      </c>
      <c r="BF705" s="163">
        <f t="shared" si="219"/>
        <v>0</v>
      </c>
      <c r="BG705" s="163">
        <f t="shared" si="220"/>
        <v>0</v>
      </c>
      <c r="BH705" s="163">
        <f t="shared" si="221"/>
        <v>0</v>
      </c>
      <c r="BI705" s="163">
        <f t="shared" si="222"/>
        <v>0</v>
      </c>
      <c r="BJ705" s="15" t="s">
        <v>85</v>
      </c>
      <c r="BK705" s="163">
        <f t="shared" si="223"/>
        <v>0</v>
      </c>
      <c r="BL705" s="15" t="s">
        <v>274</v>
      </c>
      <c r="BM705" s="162" t="s">
        <v>5815</v>
      </c>
    </row>
    <row r="706" spans="1:65" s="2" customFormat="1" ht="16.5" customHeight="1">
      <c r="A706" s="30"/>
      <c r="B706" s="154"/>
      <c r="C706" s="201" t="s">
        <v>2865</v>
      </c>
      <c r="D706" s="201" t="s">
        <v>751</v>
      </c>
      <c r="E706" s="202" t="s">
        <v>5600</v>
      </c>
      <c r="F706" s="203" t="s">
        <v>5601</v>
      </c>
      <c r="G706" s="204" t="s">
        <v>404</v>
      </c>
      <c r="H706" s="205">
        <v>10</v>
      </c>
      <c r="I706" s="177"/>
      <c r="J706" s="290">
        <f t="shared" si="214"/>
        <v>0</v>
      </c>
      <c r="K706" s="178"/>
      <c r="L706" s="179"/>
      <c r="M706" s="180" t="s">
        <v>1</v>
      </c>
      <c r="N706" s="181" t="s">
        <v>38</v>
      </c>
      <c r="O706" s="59"/>
      <c r="P706" s="160">
        <f t="shared" si="215"/>
        <v>0</v>
      </c>
      <c r="Q706" s="160">
        <v>0</v>
      </c>
      <c r="R706" s="160">
        <f t="shared" si="216"/>
        <v>0</v>
      </c>
      <c r="S706" s="160">
        <v>0</v>
      </c>
      <c r="T706" s="161">
        <f t="shared" si="217"/>
        <v>0</v>
      </c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R706" s="162" t="s">
        <v>337</v>
      </c>
      <c r="AT706" s="162" t="s">
        <v>751</v>
      </c>
      <c r="AU706" s="162" t="s">
        <v>214</v>
      </c>
      <c r="AY706" s="15" t="s">
        <v>208</v>
      </c>
      <c r="BE706" s="163">
        <f t="shared" si="218"/>
        <v>0</v>
      </c>
      <c r="BF706" s="163">
        <f t="shared" si="219"/>
        <v>0</v>
      </c>
      <c r="BG706" s="163">
        <f t="shared" si="220"/>
        <v>0</v>
      </c>
      <c r="BH706" s="163">
        <f t="shared" si="221"/>
        <v>0</v>
      </c>
      <c r="BI706" s="163">
        <f t="shared" si="222"/>
        <v>0</v>
      </c>
      <c r="BJ706" s="15" t="s">
        <v>85</v>
      </c>
      <c r="BK706" s="163">
        <f t="shared" si="223"/>
        <v>0</v>
      </c>
      <c r="BL706" s="15" t="s">
        <v>274</v>
      </c>
      <c r="BM706" s="162" t="s">
        <v>5816</v>
      </c>
    </row>
    <row r="707" spans="1:65" s="2" customFormat="1" ht="16.5" customHeight="1">
      <c r="A707" s="30"/>
      <c r="B707" s="154"/>
      <c r="C707" s="201" t="s">
        <v>2867</v>
      </c>
      <c r="D707" s="201" t="s">
        <v>751</v>
      </c>
      <c r="E707" s="202" t="s">
        <v>5603</v>
      </c>
      <c r="F707" s="203" t="s">
        <v>5604</v>
      </c>
      <c r="G707" s="204" t="s">
        <v>4654</v>
      </c>
      <c r="H707" s="205">
        <v>126</v>
      </c>
      <c r="I707" s="177"/>
      <c r="J707" s="290">
        <f t="shared" si="214"/>
        <v>0</v>
      </c>
      <c r="K707" s="178"/>
      <c r="L707" s="179"/>
      <c r="M707" s="180" t="s">
        <v>1</v>
      </c>
      <c r="N707" s="181" t="s">
        <v>38</v>
      </c>
      <c r="O707" s="59"/>
      <c r="P707" s="160">
        <f t="shared" si="215"/>
        <v>0</v>
      </c>
      <c r="Q707" s="160">
        <v>0</v>
      </c>
      <c r="R707" s="160">
        <f t="shared" si="216"/>
        <v>0</v>
      </c>
      <c r="S707" s="160">
        <v>0</v>
      </c>
      <c r="T707" s="161">
        <f t="shared" si="217"/>
        <v>0</v>
      </c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R707" s="162" t="s">
        <v>337</v>
      </c>
      <c r="AT707" s="162" t="s">
        <v>751</v>
      </c>
      <c r="AU707" s="162" t="s">
        <v>214</v>
      </c>
      <c r="AY707" s="15" t="s">
        <v>208</v>
      </c>
      <c r="BE707" s="163">
        <f t="shared" si="218"/>
        <v>0</v>
      </c>
      <c r="BF707" s="163">
        <f t="shared" si="219"/>
        <v>0</v>
      </c>
      <c r="BG707" s="163">
        <f t="shared" si="220"/>
        <v>0</v>
      </c>
      <c r="BH707" s="163">
        <f t="shared" si="221"/>
        <v>0</v>
      </c>
      <c r="BI707" s="163">
        <f t="shared" si="222"/>
        <v>0</v>
      </c>
      <c r="BJ707" s="15" t="s">
        <v>85</v>
      </c>
      <c r="BK707" s="163">
        <f t="shared" si="223"/>
        <v>0</v>
      </c>
      <c r="BL707" s="15" t="s">
        <v>274</v>
      </c>
      <c r="BM707" s="162" t="s">
        <v>5817</v>
      </c>
    </row>
    <row r="708" spans="1:65" s="2" customFormat="1" ht="16.5" customHeight="1">
      <c r="A708" s="30"/>
      <c r="B708" s="154"/>
      <c r="C708" s="201" t="s">
        <v>2871</v>
      </c>
      <c r="D708" s="201" t="s">
        <v>751</v>
      </c>
      <c r="E708" s="202" t="s">
        <v>5606</v>
      </c>
      <c r="F708" s="203" t="s">
        <v>5607</v>
      </c>
      <c r="G708" s="204" t="s">
        <v>739</v>
      </c>
      <c r="H708" s="205">
        <v>3.5</v>
      </c>
      <c r="I708" s="177"/>
      <c r="J708" s="290">
        <f t="shared" si="214"/>
        <v>0</v>
      </c>
      <c r="K708" s="178"/>
      <c r="L708" s="179"/>
      <c r="M708" s="180" t="s">
        <v>1</v>
      </c>
      <c r="N708" s="181" t="s">
        <v>38</v>
      </c>
      <c r="O708" s="59"/>
      <c r="P708" s="160">
        <f t="shared" si="215"/>
        <v>0</v>
      </c>
      <c r="Q708" s="160">
        <v>0</v>
      </c>
      <c r="R708" s="160">
        <f t="shared" si="216"/>
        <v>0</v>
      </c>
      <c r="S708" s="160">
        <v>0</v>
      </c>
      <c r="T708" s="161">
        <f t="shared" si="217"/>
        <v>0</v>
      </c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R708" s="162" t="s">
        <v>337</v>
      </c>
      <c r="AT708" s="162" t="s">
        <v>751</v>
      </c>
      <c r="AU708" s="162" t="s">
        <v>214</v>
      </c>
      <c r="AY708" s="15" t="s">
        <v>208</v>
      </c>
      <c r="BE708" s="163">
        <f t="shared" si="218"/>
        <v>0</v>
      </c>
      <c r="BF708" s="163">
        <f t="shared" si="219"/>
        <v>0</v>
      </c>
      <c r="BG708" s="163">
        <f t="shared" si="220"/>
        <v>0</v>
      </c>
      <c r="BH708" s="163">
        <f t="shared" si="221"/>
        <v>0</v>
      </c>
      <c r="BI708" s="163">
        <f t="shared" si="222"/>
        <v>0</v>
      </c>
      <c r="BJ708" s="15" t="s">
        <v>85</v>
      </c>
      <c r="BK708" s="163">
        <f t="shared" si="223"/>
        <v>0</v>
      </c>
      <c r="BL708" s="15" t="s">
        <v>274</v>
      </c>
      <c r="BM708" s="162" t="s">
        <v>5818</v>
      </c>
    </row>
    <row r="709" spans="1:65" s="2" customFormat="1" ht="16.5" customHeight="1">
      <c r="A709" s="30"/>
      <c r="B709" s="154"/>
      <c r="C709" s="195" t="s">
        <v>2873</v>
      </c>
      <c r="D709" s="195" t="s">
        <v>210</v>
      </c>
      <c r="E709" s="196" t="s">
        <v>5609</v>
      </c>
      <c r="F709" s="200" t="s">
        <v>5610</v>
      </c>
      <c r="G709" s="198" t="s">
        <v>4725</v>
      </c>
      <c r="H709" s="199">
        <v>1</v>
      </c>
      <c r="I709" s="155"/>
      <c r="J709" s="287">
        <f t="shared" si="214"/>
        <v>0</v>
      </c>
      <c r="K709" s="157"/>
      <c r="L709" s="31"/>
      <c r="M709" s="158" t="s">
        <v>1</v>
      </c>
      <c r="N709" s="159" t="s">
        <v>38</v>
      </c>
      <c r="O709" s="59"/>
      <c r="P709" s="160">
        <f t="shared" si="215"/>
        <v>0</v>
      </c>
      <c r="Q709" s="160">
        <v>0</v>
      </c>
      <c r="R709" s="160">
        <f t="shared" si="216"/>
        <v>0</v>
      </c>
      <c r="S709" s="160">
        <v>0</v>
      </c>
      <c r="T709" s="161">
        <f t="shared" si="217"/>
        <v>0</v>
      </c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R709" s="162" t="s">
        <v>274</v>
      </c>
      <c r="AT709" s="162" t="s">
        <v>210</v>
      </c>
      <c r="AU709" s="162" t="s">
        <v>214</v>
      </c>
      <c r="AY709" s="15" t="s">
        <v>208</v>
      </c>
      <c r="BE709" s="163">
        <f t="shared" si="218"/>
        <v>0</v>
      </c>
      <c r="BF709" s="163">
        <f t="shared" si="219"/>
        <v>0</v>
      </c>
      <c r="BG709" s="163">
        <f t="shared" si="220"/>
        <v>0</v>
      </c>
      <c r="BH709" s="163">
        <f t="shared" si="221"/>
        <v>0</v>
      </c>
      <c r="BI709" s="163">
        <f t="shared" si="222"/>
        <v>0</v>
      </c>
      <c r="BJ709" s="15" t="s">
        <v>85</v>
      </c>
      <c r="BK709" s="163">
        <f t="shared" si="223"/>
        <v>0</v>
      </c>
      <c r="BL709" s="15" t="s">
        <v>274</v>
      </c>
      <c r="BM709" s="162" t="s">
        <v>5819</v>
      </c>
    </row>
    <row r="710" spans="1:65" s="2" customFormat="1" ht="16.5" customHeight="1">
      <c r="A710" s="30"/>
      <c r="B710" s="154"/>
      <c r="C710" s="195" t="s">
        <v>2877</v>
      </c>
      <c r="D710" s="195" t="s">
        <v>210</v>
      </c>
      <c r="E710" s="196" t="s">
        <v>5612</v>
      </c>
      <c r="F710" s="200" t="s">
        <v>5613</v>
      </c>
      <c r="G710" s="198" t="s">
        <v>4725</v>
      </c>
      <c r="H710" s="199">
        <v>1</v>
      </c>
      <c r="I710" s="155"/>
      <c r="J710" s="287">
        <f t="shared" si="214"/>
        <v>0</v>
      </c>
      <c r="K710" s="157"/>
      <c r="L710" s="31"/>
      <c r="M710" s="158" t="s">
        <v>1</v>
      </c>
      <c r="N710" s="159" t="s">
        <v>38</v>
      </c>
      <c r="O710" s="59"/>
      <c r="P710" s="160">
        <f t="shared" si="215"/>
        <v>0</v>
      </c>
      <c r="Q710" s="160">
        <v>0</v>
      </c>
      <c r="R710" s="160">
        <f t="shared" si="216"/>
        <v>0</v>
      </c>
      <c r="S710" s="160">
        <v>0</v>
      </c>
      <c r="T710" s="161">
        <f t="shared" si="217"/>
        <v>0</v>
      </c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R710" s="162" t="s">
        <v>274</v>
      </c>
      <c r="AT710" s="162" t="s">
        <v>210</v>
      </c>
      <c r="AU710" s="162" t="s">
        <v>214</v>
      </c>
      <c r="AY710" s="15" t="s">
        <v>208</v>
      </c>
      <c r="BE710" s="163">
        <f t="shared" si="218"/>
        <v>0</v>
      </c>
      <c r="BF710" s="163">
        <f t="shared" si="219"/>
        <v>0</v>
      </c>
      <c r="BG710" s="163">
        <f t="shared" si="220"/>
        <v>0</v>
      </c>
      <c r="BH710" s="163">
        <f t="shared" si="221"/>
        <v>0</v>
      </c>
      <c r="BI710" s="163">
        <f t="shared" si="222"/>
        <v>0</v>
      </c>
      <c r="BJ710" s="15" t="s">
        <v>85</v>
      </c>
      <c r="BK710" s="163">
        <f t="shared" si="223"/>
        <v>0</v>
      </c>
      <c r="BL710" s="15" t="s">
        <v>274</v>
      </c>
      <c r="BM710" s="162" t="s">
        <v>5820</v>
      </c>
    </row>
    <row r="711" spans="1:65" s="2" customFormat="1" ht="16.5" customHeight="1">
      <c r="A711" s="30"/>
      <c r="B711" s="154"/>
      <c r="C711" s="201" t="s">
        <v>2879</v>
      </c>
      <c r="D711" s="201" t="s">
        <v>751</v>
      </c>
      <c r="E711" s="202" t="s">
        <v>5821</v>
      </c>
      <c r="F711" s="203" t="s">
        <v>5616</v>
      </c>
      <c r="G711" s="204" t="s">
        <v>4725</v>
      </c>
      <c r="H711" s="205">
        <v>1</v>
      </c>
      <c r="I711" s="177"/>
      <c r="J711" s="290">
        <f t="shared" si="214"/>
        <v>0</v>
      </c>
      <c r="K711" s="178"/>
      <c r="L711" s="179"/>
      <c r="M711" s="180" t="s">
        <v>1</v>
      </c>
      <c r="N711" s="181" t="s">
        <v>38</v>
      </c>
      <c r="O711" s="59"/>
      <c r="P711" s="160">
        <f t="shared" si="215"/>
        <v>0</v>
      </c>
      <c r="Q711" s="160">
        <v>0</v>
      </c>
      <c r="R711" s="160">
        <f t="shared" si="216"/>
        <v>0</v>
      </c>
      <c r="S711" s="160">
        <v>0</v>
      </c>
      <c r="T711" s="161">
        <f t="shared" si="217"/>
        <v>0</v>
      </c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R711" s="162" t="s">
        <v>337</v>
      </c>
      <c r="AT711" s="162" t="s">
        <v>751</v>
      </c>
      <c r="AU711" s="162" t="s">
        <v>214</v>
      </c>
      <c r="AY711" s="15" t="s">
        <v>208</v>
      </c>
      <c r="BE711" s="163">
        <f t="shared" si="218"/>
        <v>0</v>
      </c>
      <c r="BF711" s="163">
        <f t="shared" si="219"/>
        <v>0</v>
      </c>
      <c r="BG711" s="163">
        <f t="shared" si="220"/>
        <v>0</v>
      </c>
      <c r="BH711" s="163">
        <f t="shared" si="221"/>
        <v>0</v>
      </c>
      <c r="BI711" s="163">
        <f t="shared" si="222"/>
        <v>0</v>
      </c>
      <c r="BJ711" s="15" t="s">
        <v>85</v>
      </c>
      <c r="BK711" s="163">
        <f t="shared" si="223"/>
        <v>0</v>
      </c>
      <c r="BL711" s="15" t="s">
        <v>274</v>
      </c>
      <c r="BM711" s="162" t="s">
        <v>5822</v>
      </c>
    </row>
    <row r="712" spans="1:65" s="2" customFormat="1" ht="24.2" customHeight="1">
      <c r="A712" s="30"/>
      <c r="B712" s="154"/>
      <c r="C712" s="201" t="s">
        <v>2883</v>
      </c>
      <c r="D712" s="201" t="s">
        <v>751</v>
      </c>
      <c r="E712" s="202" t="s">
        <v>5591</v>
      </c>
      <c r="F712" s="203" t="s">
        <v>5592</v>
      </c>
      <c r="G712" s="204" t="s">
        <v>252</v>
      </c>
      <c r="H712" s="205">
        <v>2</v>
      </c>
      <c r="I712" s="177"/>
      <c r="J712" s="290">
        <f t="shared" si="214"/>
        <v>0</v>
      </c>
      <c r="K712" s="178"/>
      <c r="L712" s="179"/>
      <c r="M712" s="180" t="s">
        <v>1</v>
      </c>
      <c r="N712" s="181" t="s">
        <v>38</v>
      </c>
      <c r="O712" s="59"/>
      <c r="P712" s="160">
        <f t="shared" si="215"/>
        <v>0</v>
      </c>
      <c r="Q712" s="160">
        <v>0</v>
      </c>
      <c r="R712" s="160">
        <f t="shared" si="216"/>
        <v>0</v>
      </c>
      <c r="S712" s="160">
        <v>0</v>
      </c>
      <c r="T712" s="161">
        <f t="shared" si="217"/>
        <v>0</v>
      </c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R712" s="162" t="s">
        <v>337</v>
      </c>
      <c r="AT712" s="162" t="s">
        <v>751</v>
      </c>
      <c r="AU712" s="162" t="s">
        <v>214</v>
      </c>
      <c r="AY712" s="15" t="s">
        <v>208</v>
      </c>
      <c r="BE712" s="163">
        <f t="shared" si="218"/>
        <v>0</v>
      </c>
      <c r="BF712" s="163">
        <f t="shared" si="219"/>
        <v>0</v>
      </c>
      <c r="BG712" s="163">
        <f t="shared" si="220"/>
        <v>0</v>
      </c>
      <c r="BH712" s="163">
        <f t="shared" si="221"/>
        <v>0</v>
      </c>
      <c r="BI712" s="163">
        <f t="shared" si="222"/>
        <v>0</v>
      </c>
      <c r="BJ712" s="15" t="s">
        <v>85</v>
      </c>
      <c r="BK712" s="163">
        <f t="shared" si="223"/>
        <v>0</v>
      </c>
      <c r="BL712" s="15" t="s">
        <v>274</v>
      </c>
      <c r="BM712" s="162" t="s">
        <v>5823</v>
      </c>
    </row>
    <row r="713" spans="1:65" s="2" customFormat="1" ht="37.9" customHeight="1">
      <c r="A713" s="30"/>
      <c r="B713" s="154"/>
      <c r="C713" s="201" t="s">
        <v>2885</v>
      </c>
      <c r="D713" s="201" t="s">
        <v>751</v>
      </c>
      <c r="E713" s="202" t="s">
        <v>5824</v>
      </c>
      <c r="F713" s="203" t="s">
        <v>5825</v>
      </c>
      <c r="G713" s="204" t="s">
        <v>404</v>
      </c>
      <c r="H713" s="205">
        <v>1</v>
      </c>
      <c r="I713" s="177"/>
      <c r="J713" s="290">
        <f t="shared" si="214"/>
        <v>0</v>
      </c>
      <c r="K713" s="178"/>
      <c r="L713" s="179"/>
      <c r="M713" s="180" t="s">
        <v>1</v>
      </c>
      <c r="N713" s="181" t="s">
        <v>38</v>
      </c>
      <c r="O713" s="59"/>
      <c r="P713" s="160">
        <f t="shared" si="215"/>
        <v>0</v>
      </c>
      <c r="Q713" s="160">
        <v>0</v>
      </c>
      <c r="R713" s="160">
        <f t="shared" si="216"/>
        <v>0</v>
      </c>
      <c r="S713" s="160">
        <v>0</v>
      </c>
      <c r="T713" s="161">
        <f t="shared" si="217"/>
        <v>0</v>
      </c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R713" s="162" t="s">
        <v>337</v>
      </c>
      <c r="AT713" s="162" t="s">
        <v>751</v>
      </c>
      <c r="AU713" s="162" t="s">
        <v>214</v>
      </c>
      <c r="AY713" s="15" t="s">
        <v>208</v>
      </c>
      <c r="BE713" s="163">
        <f t="shared" si="218"/>
        <v>0</v>
      </c>
      <c r="BF713" s="163">
        <f t="shared" si="219"/>
        <v>0</v>
      </c>
      <c r="BG713" s="163">
        <f t="shared" si="220"/>
        <v>0</v>
      </c>
      <c r="BH713" s="163">
        <f t="shared" si="221"/>
        <v>0</v>
      </c>
      <c r="BI713" s="163">
        <f t="shared" si="222"/>
        <v>0</v>
      </c>
      <c r="BJ713" s="15" t="s">
        <v>85</v>
      </c>
      <c r="BK713" s="163">
        <f t="shared" si="223"/>
        <v>0</v>
      </c>
      <c r="BL713" s="15" t="s">
        <v>274</v>
      </c>
      <c r="BM713" s="162" t="s">
        <v>5826</v>
      </c>
    </row>
    <row r="714" spans="1:65" s="2" customFormat="1" ht="24.2" customHeight="1">
      <c r="A714" s="30"/>
      <c r="B714" s="154"/>
      <c r="C714" s="201" t="s">
        <v>2887</v>
      </c>
      <c r="D714" s="201" t="s">
        <v>751</v>
      </c>
      <c r="E714" s="202" t="s">
        <v>5827</v>
      </c>
      <c r="F714" s="203" t="s">
        <v>5828</v>
      </c>
      <c r="G714" s="204" t="s">
        <v>404</v>
      </c>
      <c r="H714" s="205">
        <v>9</v>
      </c>
      <c r="I714" s="177"/>
      <c r="J714" s="290">
        <f t="shared" si="214"/>
        <v>0</v>
      </c>
      <c r="K714" s="178"/>
      <c r="L714" s="179"/>
      <c r="M714" s="180" t="s">
        <v>1</v>
      </c>
      <c r="N714" s="181" t="s">
        <v>38</v>
      </c>
      <c r="O714" s="59"/>
      <c r="P714" s="160">
        <f t="shared" si="215"/>
        <v>0</v>
      </c>
      <c r="Q714" s="160">
        <v>0</v>
      </c>
      <c r="R714" s="160">
        <f t="shared" si="216"/>
        <v>0</v>
      </c>
      <c r="S714" s="160">
        <v>0</v>
      </c>
      <c r="T714" s="161">
        <f t="shared" si="217"/>
        <v>0</v>
      </c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R714" s="162" t="s">
        <v>337</v>
      </c>
      <c r="AT714" s="162" t="s">
        <v>751</v>
      </c>
      <c r="AU714" s="162" t="s">
        <v>214</v>
      </c>
      <c r="AY714" s="15" t="s">
        <v>208</v>
      </c>
      <c r="BE714" s="163">
        <f t="shared" si="218"/>
        <v>0</v>
      </c>
      <c r="BF714" s="163">
        <f t="shared" si="219"/>
        <v>0</v>
      </c>
      <c r="BG714" s="163">
        <f t="shared" si="220"/>
        <v>0</v>
      </c>
      <c r="BH714" s="163">
        <f t="shared" si="221"/>
        <v>0</v>
      </c>
      <c r="BI714" s="163">
        <f t="shared" si="222"/>
        <v>0</v>
      </c>
      <c r="BJ714" s="15" t="s">
        <v>85</v>
      </c>
      <c r="BK714" s="163">
        <f t="shared" si="223"/>
        <v>0</v>
      </c>
      <c r="BL714" s="15" t="s">
        <v>274</v>
      </c>
      <c r="BM714" s="162" t="s">
        <v>5829</v>
      </c>
    </row>
    <row r="715" spans="1:65" s="2" customFormat="1" ht="16.5" customHeight="1">
      <c r="A715" s="30"/>
      <c r="B715" s="154"/>
      <c r="C715" s="201" t="s">
        <v>2889</v>
      </c>
      <c r="D715" s="201" t="s">
        <v>751</v>
      </c>
      <c r="E715" s="202" t="s">
        <v>5603</v>
      </c>
      <c r="F715" s="203" t="s">
        <v>5604</v>
      </c>
      <c r="G715" s="204" t="s">
        <v>4654</v>
      </c>
      <c r="H715" s="205">
        <v>180</v>
      </c>
      <c r="I715" s="177"/>
      <c r="J715" s="290">
        <f t="shared" si="214"/>
        <v>0</v>
      </c>
      <c r="K715" s="178"/>
      <c r="L715" s="179"/>
      <c r="M715" s="180" t="s">
        <v>1</v>
      </c>
      <c r="N715" s="181" t="s">
        <v>38</v>
      </c>
      <c r="O715" s="59"/>
      <c r="P715" s="160">
        <f t="shared" si="215"/>
        <v>0</v>
      </c>
      <c r="Q715" s="160">
        <v>0</v>
      </c>
      <c r="R715" s="160">
        <f t="shared" si="216"/>
        <v>0</v>
      </c>
      <c r="S715" s="160">
        <v>0</v>
      </c>
      <c r="T715" s="161">
        <f t="shared" si="217"/>
        <v>0</v>
      </c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R715" s="162" t="s">
        <v>337</v>
      </c>
      <c r="AT715" s="162" t="s">
        <v>751</v>
      </c>
      <c r="AU715" s="162" t="s">
        <v>214</v>
      </c>
      <c r="AY715" s="15" t="s">
        <v>208</v>
      </c>
      <c r="BE715" s="163">
        <f t="shared" si="218"/>
        <v>0</v>
      </c>
      <c r="BF715" s="163">
        <f t="shared" si="219"/>
        <v>0</v>
      </c>
      <c r="BG715" s="163">
        <f t="shared" si="220"/>
        <v>0</v>
      </c>
      <c r="BH715" s="163">
        <f t="shared" si="221"/>
        <v>0</v>
      </c>
      <c r="BI715" s="163">
        <f t="shared" si="222"/>
        <v>0</v>
      </c>
      <c r="BJ715" s="15" t="s">
        <v>85</v>
      </c>
      <c r="BK715" s="163">
        <f t="shared" si="223"/>
        <v>0</v>
      </c>
      <c r="BL715" s="15" t="s">
        <v>274</v>
      </c>
      <c r="BM715" s="162" t="s">
        <v>5830</v>
      </c>
    </row>
    <row r="716" spans="1:65" s="2" customFormat="1" ht="16.5" customHeight="1">
      <c r="A716" s="30"/>
      <c r="B716" s="154"/>
      <c r="C716" s="201" t="s">
        <v>2891</v>
      </c>
      <c r="D716" s="201" t="s">
        <v>751</v>
      </c>
      <c r="E716" s="202" t="s">
        <v>5831</v>
      </c>
      <c r="F716" s="203" t="s">
        <v>5832</v>
      </c>
      <c r="G716" s="204" t="s">
        <v>404</v>
      </c>
      <c r="H716" s="205">
        <v>11</v>
      </c>
      <c r="I716" s="177"/>
      <c r="J716" s="290">
        <f t="shared" si="214"/>
        <v>0</v>
      </c>
      <c r="K716" s="178"/>
      <c r="L716" s="179"/>
      <c r="M716" s="180" t="s">
        <v>1</v>
      </c>
      <c r="N716" s="181" t="s">
        <v>38</v>
      </c>
      <c r="O716" s="59"/>
      <c r="P716" s="160">
        <f t="shared" si="215"/>
        <v>0</v>
      </c>
      <c r="Q716" s="160">
        <v>0</v>
      </c>
      <c r="R716" s="160">
        <f t="shared" si="216"/>
        <v>0</v>
      </c>
      <c r="S716" s="160">
        <v>0</v>
      </c>
      <c r="T716" s="161">
        <f t="shared" si="217"/>
        <v>0</v>
      </c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R716" s="162" t="s">
        <v>337</v>
      </c>
      <c r="AT716" s="162" t="s">
        <v>751</v>
      </c>
      <c r="AU716" s="162" t="s">
        <v>214</v>
      </c>
      <c r="AY716" s="15" t="s">
        <v>208</v>
      </c>
      <c r="BE716" s="163">
        <f t="shared" si="218"/>
        <v>0</v>
      </c>
      <c r="BF716" s="163">
        <f t="shared" si="219"/>
        <v>0</v>
      </c>
      <c r="BG716" s="163">
        <f t="shared" si="220"/>
        <v>0</v>
      </c>
      <c r="BH716" s="163">
        <f t="shared" si="221"/>
        <v>0</v>
      </c>
      <c r="BI716" s="163">
        <f t="shared" si="222"/>
        <v>0</v>
      </c>
      <c r="BJ716" s="15" t="s">
        <v>85</v>
      </c>
      <c r="BK716" s="163">
        <f t="shared" si="223"/>
        <v>0</v>
      </c>
      <c r="BL716" s="15" t="s">
        <v>274</v>
      </c>
      <c r="BM716" s="162" t="s">
        <v>5833</v>
      </c>
    </row>
    <row r="717" spans="1:65" s="2" customFormat="1" ht="37.9" customHeight="1">
      <c r="A717" s="30"/>
      <c r="B717" s="154"/>
      <c r="C717" s="201" t="s">
        <v>2893</v>
      </c>
      <c r="D717" s="201" t="s">
        <v>751</v>
      </c>
      <c r="E717" s="202" t="s">
        <v>5834</v>
      </c>
      <c r="F717" s="203" t="s">
        <v>5835</v>
      </c>
      <c r="G717" s="204" t="s">
        <v>404</v>
      </c>
      <c r="H717" s="205">
        <v>94</v>
      </c>
      <c r="I717" s="177"/>
      <c r="J717" s="290">
        <f t="shared" si="214"/>
        <v>0</v>
      </c>
      <c r="K717" s="178"/>
      <c r="L717" s="179"/>
      <c r="M717" s="180" t="s">
        <v>1</v>
      </c>
      <c r="N717" s="181" t="s">
        <v>38</v>
      </c>
      <c r="O717" s="59"/>
      <c r="P717" s="160">
        <f t="shared" si="215"/>
        <v>0</v>
      </c>
      <c r="Q717" s="160">
        <v>0</v>
      </c>
      <c r="R717" s="160">
        <f t="shared" si="216"/>
        <v>0</v>
      </c>
      <c r="S717" s="160">
        <v>0</v>
      </c>
      <c r="T717" s="161">
        <f t="shared" si="217"/>
        <v>0</v>
      </c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R717" s="162" t="s">
        <v>337</v>
      </c>
      <c r="AT717" s="162" t="s">
        <v>751</v>
      </c>
      <c r="AU717" s="162" t="s">
        <v>214</v>
      </c>
      <c r="AY717" s="15" t="s">
        <v>208</v>
      </c>
      <c r="BE717" s="163">
        <f t="shared" si="218"/>
        <v>0</v>
      </c>
      <c r="BF717" s="163">
        <f t="shared" si="219"/>
        <v>0</v>
      </c>
      <c r="BG717" s="163">
        <f t="shared" si="220"/>
        <v>0</v>
      </c>
      <c r="BH717" s="163">
        <f t="shared" si="221"/>
        <v>0</v>
      </c>
      <c r="BI717" s="163">
        <f t="shared" si="222"/>
        <v>0</v>
      </c>
      <c r="BJ717" s="15" t="s">
        <v>85</v>
      </c>
      <c r="BK717" s="163">
        <f t="shared" si="223"/>
        <v>0</v>
      </c>
      <c r="BL717" s="15" t="s">
        <v>274</v>
      </c>
      <c r="BM717" s="162" t="s">
        <v>5836</v>
      </c>
    </row>
    <row r="718" spans="1:65" s="13" customFormat="1" ht="20.85" customHeight="1">
      <c r="B718" s="183"/>
      <c r="C718" s="210"/>
      <c r="D718" s="211" t="s">
        <v>71</v>
      </c>
      <c r="E718" s="211" t="s">
        <v>5837</v>
      </c>
      <c r="F718" s="211" t="s">
        <v>5838</v>
      </c>
      <c r="G718" s="210"/>
      <c r="H718" s="210"/>
      <c r="I718" s="185"/>
      <c r="J718" s="291">
        <f>BK718</f>
        <v>0</v>
      </c>
      <c r="L718" s="183"/>
      <c r="M718" s="186"/>
      <c r="N718" s="187"/>
      <c r="O718" s="187"/>
      <c r="P718" s="188">
        <f>SUM(P719:P729)</f>
        <v>0</v>
      </c>
      <c r="Q718" s="187"/>
      <c r="R718" s="188">
        <f>SUM(R719:R729)</f>
        <v>0</v>
      </c>
      <c r="S718" s="187"/>
      <c r="T718" s="189">
        <f>SUM(T719:T729)</f>
        <v>0</v>
      </c>
      <c r="AR718" s="184" t="s">
        <v>85</v>
      </c>
      <c r="AT718" s="190" t="s">
        <v>71</v>
      </c>
      <c r="AU718" s="190" t="s">
        <v>219</v>
      </c>
      <c r="AY718" s="184" t="s">
        <v>208</v>
      </c>
      <c r="BK718" s="191">
        <f>SUM(BK719:BK729)</f>
        <v>0</v>
      </c>
    </row>
    <row r="719" spans="1:65" s="2" customFormat="1" ht="44.25" customHeight="1">
      <c r="A719" s="30"/>
      <c r="B719" s="154"/>
      <c r="C719" s="201" t="s">
        <v>2895</v>
      </c>
      <c r="D719" s="201" t="s">
        <v>751</v>
      </c>
      <c r="E719" s="202" t="s">
        <v>5839</v>
      </c>
      <c r="F719" s="203" t="s">
        <v>5840</v>
      </c>
      <c r="G719" s="204" t="s">
        <v>404</v>
      </c>
      <c r="H719" s="205">
        <v>9</v>
      </c>
      <c r="I719" s="177"/>
      <c r="J719" s="290">
        <f t="shared" ref="J719:J729" si="224">ROUND(I719*H719,2)</f>
        <v>0</v>
      </c>
      <c r="K719" s="178"/>
      <c r="L719" s="179"/>
      <c r="M719" s="180" t="s">
        <v>1</v>
      </c>
      <c r="N719" s="181" t="s">
        <v>38</v>
      </c>
      <c r="O719" s="59"/>
      <c r="P719" s="160">
        <f t="shared" ref="P719:P729" si="225">O719*H719</f>
        <v>0</v>
      </c>
      <c r="Q719" s="160">
        <v>0</v>
      </c>
      <c r="R719" s="160">
        <f t="shared" ref="R719:R729" si="226">Q719*H719</f>
        <v>0</v>
      </c>
      <c r="S719" s="160">
        <v>0</v>
      </c>
      <c r="T719" s="161">
        <f t="shared" ref="T719:T729" si="227">S719*H719</f>
        <v>0</v>
      </c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R719" s="162" t="s">
        <v>337</v>
      </c>
      <c r="AT719" s="162" t="s">
        <v>751</v>
      </c>
      <c r="AU719" s="162" t="s">
        <v>214</v>
      </c>
      <c r="AY719" s="15" t="s">
        <v>208</v>
      </c>
      <c r="BE719" s="163">
        <f t="shared" ref="BE719:BE729" si="228">IF(N719="základná",J719,0)</f>
        <v>0</v>
      </c>
      <c r="BF719" s="163">
        <f t="shared" ref="BF719:BF729" si="229">IF(N719="znížená",J719,0)</f>
        <v>0</v>
      </c>
      <c r="BG719" s="163">
        <f t="shared" ref="BG719:BG729" si="230">IF(N719="zákl. prenesená",J719,0)</f>
        <v>0</v>
      </c>
      <c r="BH719" s="163">
        <f t="shared" ref="BH719:BH729" si="231">IF(N719="zníž. prenesená",J719,0)</f>
        <v>0</v>
      </c>
      <c r="BI719" s="163">
        <f t="shared" ref="BI719:BI729" si="232">IF(N719="nulová",J719,0)</f>
        <v>0</v>
      </c>
      <c r="BJ719" s="15" t="s">
        <v>85</v>
      </c>
      <c r="BK719" s="163">
        <f t="shared" ref="BK719:BK729" si="233">ROUND(I719*H719,2)</f>
        <v>0</v>
      </c>
      <c r="BL719" s="15" t="s">
        <v>274</v>
      </c>
      <c r="BM719" s="162" t="s">
        <v>5841</v>
      </c>
    </row>
    <row r="720" spans="1:65" s="2" customFormat="1" ht="37.9" customHeight="1">
      <c r="A720" s="30"/>
      <c r="B720" s="154"/>
      <c r="C720" s="201" t="s">
        <v>2897</v>
      </c>
      <c r="D720" s="201" t="s">
        <v>751</v>
      </c>
      <c r="E720" s="202" t="s">
        <v>5842</v>
      </c>
      <c r="F720" s="203" t="s">
        <v>5843</v>
      </c>
      <c r="G720" s="204" t="s">
        <v>404</v>
      </c>
      <c r="H720" s="205">
        <v>9</v>
      </c>
      <c r="I720" s="177"/>
      <c r="J720" s="290">
        <f t="shared" si="224"/>
        <v>0</v>
      </c>
      <c r="K720" s="178"/>
      <c r="L720" s="179"/>
      <c r="M720" s="180" t="s">
        <v>1</v>
      </c>
      <c r="N720" s="181" t="s">
        <v>38</v>
      </c>
      <c r="O720" s="59"/>
      <c r="P720" s="160">
        <f t="shared" si="225"/>
        <v>0</v>
      </c>
      <c r="Q720" s="160">
        <v>0</v>
      </c>
      <c r="R720" s="160">
        <f t="shared" si="226"/>
        <v>0</v>
      </c>
      <c r="S720" s="160">
        <v>0</v>
      </c>
      <c r="T720" s="161">
        <f t="shared" si="227"/>
        <v>0</v>
      </c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R720" s="162" t="s">
        <v>337</v>
      </c>
      <c r="AT720" s="162" t="s">
        <v>751</v>
      </c>
      <c r="AU720" s="162" t="s">
        <v>214</v>
      </c>
      <c r="AY720" s="15" t="s">
        <v>208</v>
      </c>
      <c r="BE720" s="163">
        <f t="shared" si="228"/>
        <v>0</v>
      </c>
      <c r="BF720" s="163">
        <f t="shared" si="229"/>
        <v>0</v>
      </c>
      <c r="BG720" s="163">
        <f t="shared" si="230"/>
        <v>0</v>
      </c>
      <c r="BH720" s="163">
        <f t="shared" si="231"/>
        <v>0</v>
      </c>
      <c r="BI720" s="163">
        <f t="shared" si="232"/>
        <v>0</v>
      </c>
      <c r="BJ720" s="15" t="s">
        <v>85</v>
      </c>
      <c r="BK720" s="163">
        <f t="shared" si="233"/>
        <v>0</v>
      </c>
      <c r="BL720" s="15" t="s">
        <v>274</v>
      </c>
      <c r="BM720" s="162" t="s">
        <v>5844</v>
      </c>
    </row>
    <row r="721" spans="1:65" s="2" customFormat="1" ht="16.5" customHeight="1">
      <c r="A721" s="30"/>
      <c r="B721" s="154"/>
      <c r="C721" s="201" t="s">
        <v>2899</v>
      </c>
      <c r="D721" s="201" t="s">
        <v>751</v>
      </c>
      <c r="E721" s="202" t="s">
        <v>5574</v>
      </c>
      <c r="F721" s="203" t="s">
        <v>4653</v>
      </c>
      <c r="G721" s="204" t="s">
        <v>252</v>
      </c>
      <c r="H721" s="205">
        <v>361</v>
      </c>
      <c r="I721" s="177"/>
      <c r="J721" s="290">
        <f t="shared" si="224"/>
        <v>0</v>
      </c>
      <c r="K721" s="178"/>
      <c r="L721" s="179"/>
      <c r="M721" s="180" t="s">
        <v>1</v>
      </c>
      <c r="N721" s="181" t="s">
        <v>38</v>
      </c>
      <c r="O721" s="59"/>
      <c r="P721" s="160">
        <f t="shared" si="225"/>
        <v>0</v>
      </c>
      <c r="Q721" s="160">
        <v>0</v>
      </c>
      <c r="R721" s="160">
        <f t="shared" si="226"/>
        <v>0</v>
      </c>
      <c r="S721" s="160">
        <v>0</v>
      </c>
      <c r="T721" s="161">
        <f t="shared" si="227"/>
        <v>0</v>
      </c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R721" s="162" t="s">
        <v>337</v>
      </c>
      <c r="AT721" s="162" t="s">
        <v>751</v>
      </c>
      <c r="AU721" s="162" t="s">
        <v>214</v>
      </c>
      <c r="AY721" s="15" t="s">
        <v>208</v>
      </c>
      <c r="BE721" s="163">
        <f t="shared" si="228"/>
        <v>0</v>
      </c>
      <c r="BF721" s="163">
        <f t="shared" si="229"/>
        <v>0</v>
      </c>
      <c r="BG721" s="163">
        <f t="shared" si="230"/>
        <v>0</v>
      </c>
      <c r="BH721" s="163">
        <f t="shared" si="231"/>
        <v>0</v>
      </c>
      <c r="BI721" s="163">
        <f t="shared" si="232"/>
        <v>0</v>
      </c>
      <c r="BJ721" s="15" t="s">
        <v>85</v>
      </c>
      <c r="BK721" s="163">
        <f t="shared" si="233"/>
        <v>0</v>
      </c>
      <c r="BL721" s="15" t="s">
        <v>274</v>
      </c>
      <c r="BM721" s="162" t="s">
        <v>5845</v>
      </c>
    </row>
    <row r="722" spans="1:65" s="2" customFormat="1" ht="16.5" customHeight="1">
      <c r="A722" s="30"/>
      <c r="B722" s="154"/>
      <c r="C722" s="201" t="s">
        <v>2901</v>
      </c>
      <c r="D722" s="201" t="s">
        <v>751</v>
      </c>
      <c r="E722" s="202" t="s">
        <v>5578</v>
      </c>
      <c r="F722" s="203" t="s">
        <v>4657</v>
      </c>
      <c r="G722" s="204" t="s">
        <v>252</v>
      </c>
      <c r="H722" s="205">
        <v>361</v>
      </c>
      <c r="I722" s="177"/>
      <c r="J722" s="290">
        <f t="shared" si="224"/>
        <v>0</v>
      </c>
      <c r="K722" s="178"/>
      <c r="L722" s="179"/>
      <c r="M722" s="180" t="s">
        <v>1</v>
      </c>
      <c r="N722" s="181" t="s">
        <v>38</v>
      </c>
      <c r="O722" s="59"/>
      <c r="P722" s="160">
        <f t="shared" si="225"/>
        <v>0</v>
      </c>
      <c r="Q722" s="160">
        <v>0</v>
      </c>
      <c r="R722" s="160">
        <f t="shared" si="226"/>
        <v>0</v>
      </c>
      <c r="S722" s="160">
        <v>0</v>
      </c>
      <c r="T722" s="161">
        <f t="shared" si="227"/>
        <v>0</v>
      </c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R722" s="162" t="s">
        <v>337</v>
      </c>
      <c r="AT722" s="162" t="s">
        <v>751</v>
      </c>
      <c r="AU722" s="162" t="s">
        <v>214</v>
      </c>
      <c r="AY722" s="15" t="s">
        <v>208</v>
      </c>
      <c r="BE722" s="163">
        <f t="shared" si="228"/>
        <v>0</v>
      </c>
      <c r="BF722" s="163">
        <f t="shared" si="229"/>
        <v>0</v>
      </c>
      <c r="BG722" s="163">
        <f t="shared" si="230"/>
        <v>0</v>
      </c>
      <c r="BH722" s="163">
        <f t="shared" si="231"/>
        <v>0</v>
      </c>
      <c r="BI722" s="163">
        <f t="shared" si="232"/>
        <v>0</v>
      </c>
      <c r="BJ722" s="15" t="s">
        <v>85</v>
      </c>
      <c r="BK722" s="163">
        <f t="shared" si="233"/>
        <v>0</v>
      </c>
      <c r="BL722" s="15" t="s">
        <v>274</v>
      </c>
      <c r="BM722" s="162" t="s">
        <v>5846</v>
      </c>
    </row>
    <row r="723" spans="1:65" s="2" customFormat="1" ht="16.5" customHeight="1">
      <c r="A723" s="30"/>
      <c r="B723" s="154"/>
      <c r="C723" s="201" t="s">
        <v>2903</v>
      </c>
      <c r="D723" s="201" t="s">
        <v>751</v>
      </c>
      <c r="E723" s="202" t="s">
        <v>5847</v>
      </c>
      <c r="F723" s="203" t="s">
        <v>5604</v>
      </c>
      <c r="G723" s="204" t="s">
        <v>252</v>
      </c>
      <c r="H723" s="205">
        <v>380</v>
      </c>
      <c r="I723" s="177"/>
      <c r="J723" s="290">
        <f t="shared" si="224"/>
        <v>0</v>
      </c>
      <c r="K723" s="178"/>
      <c r="L723" s="179"/>
      <c r="M723" s="180" t="s">
        <v>1</v>
      </c>
      <c r="N723" s="181" t="s">
        <v>38</v>
      </c>
      <c r="O723" s="59"/>
      <c r="P723" s="160">
        <f t="shared" si="225"/>
        <v>0</v>
      </c>
      <c r="Q723" s="160">
        <v>0</v>
      </c>
      <c r="R723" s="160">
        <f t="shared" si="226"/>
        <v>0</v>
      </c>
      <c r="S723" s="160">
        <v>0</v>
      </c>
      <c r="T723" s="161">
        <f t="shared" si="227"/>
        <v>0</v>
      </c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R723" s="162" t="s">
        <v>337</v>
      </c>
      <c r="AT723" s="162" t="s">
        <v>751</v>
      </c>
      <c r="AU723" s="162" t="s">
        <v>214</v>
      </c>
      <c r="AY723" s="15" t="s">
        <v>208</v>
      </c>
      <c r="BE723" s="163">
        <f t="shared" si="228"/>
        <v>0</v>
      </c>
      <c r="BF723" s="163">
        <f t="shared" si="229"/>
        <v>0</v>
      </c>
      <c r="BG723" s="163">
        <f t="shared" si="230"/>
        <v>0</v>
      </c>
      <c r="BH723" s="163">
        <f t="shared" si="231"/>
        <v>0</v>
      </c>
      <c r="BI723" s="163">
        <f t="shared" si="232"/>
        <v>0</v>
      </c>
      <c r="BJ723" s="15" t="s">
        <v>85</v>
      </c>
      <c r="BK723" s="163">
        <f t="shared" si="233"/>
        <v>0</v>
      </c>
      <c r="BL723" s="15" t="s">
        <v>274</v>
      </c>
      <c r="BM723" s="162" t="s">
        <v>5848</v>
      </c>
    </row>
    <row r="724" spans="1:65" s="2" customFormat="1" ht="16.5" customHeight="1">
      <c r="A724" s="30"/>
      <c r="B724" s="154"/>
      <c r="C724" s="201" t="s">
        <v>2905</v>
      </c>
      <c r="D724" s="201" t="s">
        <v>751</v>
      </c>
      <c r="E724" s="202" t="s">
        <v>5849</v>
      </c>
      <c r="F724" s="203" t="s">
        <v>5850</v>
      </c>
      <c r="G724" s="204" t="s">
        <v>739</v>
      </c>
      <c r="H724" s="205">
        <v>2.5</v>
      </c>
      <c r="I724" s="177"/>
      <c r="J724" s="290">
        <f t="shared" si="224"/>
        <v>0</v>
      </c>
      <c r="K724" s="178"/>
      <c r="L724" s="179"/>
      <c r="M724" s="180" t="s">
        <v>1</v>
      </c>
      <c r="N724" s="181" t="s">
        <v>38</v>
      </c>
      <c r="O724" s="59"/>
      <c r="P724" s="160">
        <f t="shared" si="225"/>
        <v>0</v>
      </c>
      <c r="Q724" s="160">
        <v>0</v>
      </c>
      <c r="R724" s="160">
        <f t="shared" si="226"/>
        <v>0</v>
      </c>
      <c r="S724" s="160">
        <v>0</v>
      </c>
      <c r="T724" s="161">
        <f t="shared" si="227"/>
        <v>0</v>
      </c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R724" s="162" t="s">
        <v>337</v>
      </c>
      <c r="AT724" s="162" t="s">
        <v>751</v>
      </c>
      <c r="AU724" s="162" t="s">
        <v>214</v>
      </c>
      <c r="AY724" s="15" t="s">
        <v>208</v>
      </c>
      <c r="BE724" s="163">
        <f t="shared" si="228"/>
        <v>0</v>
      </c>
      <c r="BF724" s="163">
        <f t="shared" si="229"/>
        <v>0</v>
      </c>
      <c r="BG724" s="163">
        <f t="shared" si="230"/>
        <v>0</v>
      </c>
      <c r="BH724" s="163">
        <f t="shared" si="231"/>
        <v>0</v>
      </c>
      <c r="BI724" s="163">
        <f t="shared" si="232"/>
        <v>0</v>
      </c>
      <c r="BJ724" s="15" t="s">
        <v>85</v>
      </c>
      <c r="BK724" s="163">
        <f t="shared" si="233"/>
        <v>0</v>
      </c>
      <c r="BL724" s="15" t="s">
        <v>274</v>
      </c>
      <c r="BM724" s="162" t="s">
        <v>5851</v>
      </c>
    </row>
    <row r="725" spans="1:65" s="2" customFormat="1" ht="16.5" customHeight="1">
      <c r="A725" s="30"/>
      <c r="B725" s="154"/>
      <c r="C725" s="195" t="s">
        <v>2907</v>
      </c>
      <c r="D725" s="195" t="s">
        <v>210</v>
      </c>
      <c r="E725" s="196" t="s">
        <v>5852</v>
      </c>
      <c r="F725" s="200" t="s">
        <v>5610</v>
      </c>
      <c r="G725" s="198" t="s">
        <v>4725</v>
      </c>
      <c r="H725" s="199">
        <v>9</v>
      </c>
      <c r="I725" s="155"/>
      <c r="J725" s="287">
        <f t="shared" si="224"/>
        <v>0</v>
      </c>
      <c r="K725" s="157"/>
      <c r="L725" s="31"/>
      <c r="M725" s="158" t="s">
        <v>1</v>
      </c>
      <c r="N725" s="159" t="s">
        <v>38</v>
      </c>
      <c r="O725" s="59"/>
      <c r="P725" s="160">
        <f t="shared" si="225"/>
        <v>0</v>
      </c>
      <c r="Q725" s="160">
        <v>0</v>
      </c>
      <c r="R725" s="160">
        <f t="shared" si="226"/>
        <v>0</v>
      </c>
      <c r="S725" s="160">
        <v>0</v>
      </c>
      <c r="T725" s="161">
        <f t="shared" si="227"/>
        <v>0</v>
      </c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R725" s="162" t="s">
        <v>274</v>
      </c>
      <c r="AT725" s="162" t="s">
        <v>210</v>
      </c>
      <c r="AU725" s="162" t="s">
        <v>214</v>
      </c>
      <c r="AY725" s="15" t="s">
        <v>208</v>
      </c>
      <c r="BE725" s="163">
        <f t="shared" si="228"/>
        <v>0</v>
      </c>
      <c r="BF725" s="163">
        <f t="shared" si="229"/>
        <v>0</v>
      </c>
      <c r="BG725" s="163">
        <f t="shared" si="230"/>
        <v>0</v>
      </c>
      <c r="BH725" s="163">
        <f t="shared" si="231"/>
        <v>0</v>
      </c>
      <c r="BI725" s="163">
        <f t="shared" si="232"/>
        <v>0</v>
      </c>
      <c r="BJ725" s="15" t="s">
        <v>85</v>
      </c>
      <c r="BK725" s="163">
        <f t="shared" si="233"/>
        <v>0</v>
      </c>
      <c r="BL725" s="15" t="s">
        <v>274</v>
      </c>
      <c r="BM725" s="162" t="s">
        <v>5853</v>
      </c>
    </row>
    <row r="726" spans="1:65" s="2" customFormat="1" ht="37.9" customHeight="1">
      <c r="A726" s="30"/>
      <c r="B726" s="154"/>
      <c r="C726" s="201" t="s">
        <v>2909</v>
      </c>
      <c r="D726" s="201" t="s">
        <v>751</v>
      </c>
      <c r="E726" s="202" t="s">
        <v>5834</v>
      </c>
      <c r="F726" s="203" t="s">
        <v>5835</v>
      </c>
      <c r="G726" s="204" t="s">
        <v>404</v>
      </c>
      <c r="H726" s="205">
        <v>86</v>
      </c>
      <c r="I726" s="177"/>
      <c r="J726" s="290">
        <f t="shared" si="224"/>
        <v>0</v>
      </c>
      <c r="K726" s="178"/>
      <c r="L726" s="179"/>
      <c r="M726" s="180" t="s">
        <v>1</v>
      </c>
      <c r="N726" s="181" t="s">
        <v>38</v>
      </c>
      <c r="O726" s="59"/>
      <c r="P726" s="160">
        <f t="shared" si="225"/>
        <v>0</v>
      </c>
      <c r="Q726" s="160">
        <v>0</v>
      </c>
      <c r="R726" s="160">
        <f t="shared" si="226"/>
        <v>0</v>
      </c>
      <c r="S726" s="160">
        <v>0</v>
      </c>
      <c r="T726" s="161">
        <f t="shared" si="227"/>
        <v>0</v>
      </c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R726" s="162" t="s">
        <v>337</v>
      </c>
      <c r="AT726" s="162" t="s">
        <v>751</v>
      </c>
      <c r="AU726" s="162" t="s">
        <v>214</v>
      </c>
      <c r="AY726" s="15" t="s">
        <v>208</v>
      </c>
      <c r="BE726" s="163">
        <f t="shared" si="228"/>
        <v>0</v>
      </c>
      <c r="BF726" s="163">
        <f t="shared" si="229"/>
        <v>0</v>
      </c>
      <c r="BG726" s="163">
        <f t="shared" si="230"/>
        <v>0</v>
      </c>
      <c r="BH726" s="163">
        <f t="shared" si="231"/>
        <v>0</v>
      </c>
      <c r="BI726" s="163">
        <f t="shared" si="232"/>
        <v>0</v>
      </c>
      <c r="BJ726" s="15" t="s">
        <v>85</v>
      </c>
      <c r="BK726" s="163">
        <f t="shared" si="233"/>
        <v>0</v>
      </c>
      <c r="BL726" s="15" t="s">
        <v>274</v>
      </c>
      <c r="BM726" s="162" t="s">
        <v>5854</v>
      </c>
    </row>
    <row r="727" spans="1:65" s="2" customFormat="1" ht="16.5" customHeight="1">
      <c r="A727" s="30"/>
      <c r="B727" s="154"/>
      <c r="C727" s="201" t="s">
        <v>2913</v>
      </c>
      <c r="D727" s="201" t="s">
        <v>751</v>
      </c>
      <c r="E727" s="202" t="s">
        <v>5855</v>
      </c>
      <c r="F727" s="203" t="s">
        <v>5856</v>
      </c>
      <c r="G727" s="204" t="s">
        <v>404</v>
      </c>
      <c r="H727" s="205">
        <v>2</v>
      </c>
      <c r="I727" s="177"/>
      <c r="J727" s="290">
        <f t="shared" si="224"/>
        <v>0</v>
      </c>
      <c r="K727" s="178"/>
      <c r="L727" s="179"/>
      <c r="M727" s="180" t="s">
        <v>1</v>
      </c>
      <c r="N727" s="181" t="s">
        <v>38</v>
      </c>
      <c r="O727" s="59"/>
      <c r="P727" s="160">
        <f t="shared" si="225"/>
        <v>0</v>
      </c>
      <c r="Q727" s="160">
        <v>0</v>
      </c>
      <c r="R727" s="160">
        <f t="shared" si="226"/>
        <v>0</v>
      </c>
      <c r="S727" s="160">
        <v>0</v>
      </c>
      <c r="T727" s="161">
        <f t="shared" si="227"/>
        <v>0</v>
      </c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R727" s="162" t="s">
        <v>337</v>
      </c>
      <c r="AT727" s="162" t="s">
        <v>751</v>
      </c>
      <c r="AU727" s="162" t="s">
        <v>214</v>
      </c>
      <c r="AY727" s="15" t="s">
        <v>208</v>
      </c>
      <c r="BE727" s="163">
        <f t="shared" si="228"/>
        <v>0</v>
      </c>
      <c r="BF727" s="163">
        <f t="shared" si="229"/>
        <v>0</v>
      </c>
      <c r="BG727" s="163">
        <f t="shared" si="230"/>
        <v>0</v>
      </c>
      <c r="BH727" s="163">
        <f t="shared" si="231"/>
        <v>0</v>
      </c>
      <c r="BI727" s="163">
        <f t="shared" si="232"/>
        <v>0</v>
      </c>
      <c r="BJ727" s="15" t="s">
        <v>85</v>
      </c>
      <c r="BK727" s="163">
        <f t="shared" si="233"/>
        <v>0</v>
      </c>
      <c r="BL727" s="15" t="s">
        <v>274</v>
      </c>
      <c r="BM727" s="162" t="s">
        <v>5857</v>
      </c>
    </row>
    <row r="728" spans="1:65" s="2" customFormat="1" ht="16.5" customHeight="1">
      <c r="A728" s="30"/>
      <c r="B728" s="154"/>
      <c r="C728" s="201" t="s">
        <v>2917</v>
      </c>
      <c r="D728" s="201" t="s">
        <v>751</v>
      </c>
      <c r="E728" s="202" t="s">
        <v>5858</v>
      </c>
      <c r="F728" s="203" t="s">
        <v>5859</v>
      </c>
      <c r="G728" s="204" t="s">
        <v>404</v>
      </c>
      <c r="H728" s="205">
        <v>5</v>
      </c>
      <c r="I728" s="177"/>
      <c r="J728" s="290">
        <f t="shared" si="224"/>
        <v>0</v>
      </c>
      <c r="K728" s="178"/>
      <c r="L728" s="179"/>
      <c r="M728" s="180" t="s">
        <v>1</v>
      </c>
      <c r="N728" s="181" t="s">
        <v>38</v>
      </c>
      <c r="O728" s="59"/>
      <c r="P728" s="160">
        <f t="shared" si="225"/>
        <v>0</v>
      </c>
      <c r="Q728" s="160">
        <v>0</v>
      </c>
      <c r="R728" s="160">
        <f t="shared" si="226"/>
        <v>0</v>
      </c>
      <c r="S728" s="160">
        <v>0</v>
      </c>
      <c r="T728" s="161">
        <f t="shared" si="227"/>
        <v>0</v>
      </c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R728" s="162" t="s">
        <v>337</v>
      </c>
      <c r="AT728" s="162" t="s">
        <v>751</v>
      </c>
      <c r="AU728" s="162" t="s">
        <v>214</v>
      </c>
      <c r="AY728" s="15" t="s">
        <v>208</v>
      </c>
      <c r="BE728" s="163">
        <f t="shared" si="228"/>
        <v>0</v>
      </c>
      <c r="BF728" s="163">
        <f t="shared" si="229"/>
        <v>0</v>
      </c>
      <c r="BG728" s="163">
        <f t="shared" si="230"/>
        <v>0</v>
      </c>
      <c r="BH728" s="163">
        <f t="shared" si="231"/>
        <v>0</v>
      </c>
      <c r="BI728" s="163">
        <f t="shared" si="232"/>
        <v>0</v>
      </c>
      <c r="BJ728" s="15" t="s">
        <v>85</v>
      </c>
      <c r="BK728" s="163">
        <f t="shared" si="233"/>
        <v>0</v>
      </c>
      <c r="BL728" s="15" t="s">
        <v>274</v>
      </c>
      <c r="BM728" s="162" t="s">
        <v>5860</v>
      </c>
    </row>
    <row r="729" spans="1:65" s="2" customFormat="1" ht="16.5" customHeight="1">
      <c r="A729" s="30"/>
      <c r="B729" s="154"/>
      <c r="C729" s="201" t="s">
        <v>2921</v>
      </c>
      <c r="D729" s="201" t="s">
        <v>751</v>
      </c>
      <c r="E729" s="202" t="s">
        <v>5861</v>
      </c>
      <c r="F729" s="203" t="s">
        <v>5616</v>
      </c>
      <c r="G729" s="204" t="s">
        <v>4725</v>
      </c>
      <c r="H729" s="205">
        <v>1</v>
      </c>
      <c r="I729" s="177"/>
      <c r="J729" s="290">
        <f t="shared" si="224"/>
        <v>0</v>
      </c>
      <c r="K729" s="178"/>
      <c r="L729" s="179"/>
      <c r="M729" s="180" t="s">
        <v>1</v>
      </c>
      <c r="N729" s="181" t="s">
        <v>38</v>
      </c>
      <c r="O729" s="59"/>
      <c r="P729" s="160">
        <f t="shared" si="225"/>
        <v>0</v>
      </c>
      <c r="Q729" s="160">
        <v>0</v>
      </c>
      <c r="R729" s="160">
        <f t="shared" si="226"/>
        <v>0</v>
      </c>
      <c r="S729" s="160">
        <v>0</v>
      </c>
      <c r="T729" s="161">
        <f t="shared" si="227"/>
        <v>0</v>
      </c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R729" s="162" t="s">
        <v>337</v>
      </c>
      <c r="AT729" s="162" t="s">
        <v>751</v>
      </c>
      <c r="AU729" s="162" t="s">
        <v>214</v>
      </c>
      <c r="AY729" s="15" t="s">
        <v>208</v>
      </c>
      <c r="BE729" s="163">
        <f t="shared" si="228"/>
        <v>0</v>
      </c>
      <c r="BF729" s="163">
        <f t="shared" si="229"/>
        <v>0</v>
      </c>
      <c r="BG729" s="163">
        <f t="shared" si="230"/>
        <v>0</v>
      </c>
      <c r="BH729" s="163">
        <f t="shared" si="231"/>
        <v>0</v>
      </c>
      <c r="BI729" s="163">
        <f t="shared" si="232"/>
        <v>0</v>
      </c>
      <c r="BJ729" s="15" t="s">
        <v>85</v>
      </c>
      <c r="BK729" s="163">
        <f t="shared" si="233"/>
        <v>0</v>
      </c>
      <c r="BL729" s="15" t="s">
        <v>274</v>
      </c>
      <c r="BM729" s="162" t="s">
        <v>5862</v>
      </c>
    </row>
    <row r="730" spans="1:65" s="12" customFormat="1" ht="20.85" customHeight="1">
      <c r="B730" s="142"/>
      <c r="C730" s="206"/>
      <c r="D730" s="207" t="s">
        <v>71</v>
      </c>
      <c r="E730" s="208" t="s">
        <v>5863</v>
      </c>
      <c r="F730" s="208" t="s">
        <v>5864</v>
      </c>
      <c r="G730" s="206"/>
      <c r="H730" s="206"/>
      <c r="I730" s="145"/>
      <c r="J730" s="286">
        <f>BK730</f>
        <v>0</v>
      </c>
      <c r="L730" s="142"/>
      <c r="M730" s="146"/>
      <c r="N730" s="147"/>
      <c r="O730" s="147"/>
      <c r="P730" s="148">
        <f>P731+P763</f>
        <v>0</v>
      </c>
      <c r="Q730" s="147"/>
      <c r="R730" s="148">
        <f>R731+R763</f>
        <v>0</v>
      </c>
      <c r="S730" s="147"/>
      <c r="T730" s="149">
        <f>T731+T763</f>
        <v>0</v>
      </c>
      <c r="AR730" s="143" t="s">
        <v>85</v>
      </c>
      <c r="AT730" s="150" t="s">
        <v>71</v>
      </c>
      <c r="AU730" s="150" t="s">
        <v>85</v>
      </c>
      <c r="AY730" s="143" t="s">
        <v>208</v>
      </c>
      <c r="BK730" s="151">
        <f>BK731+BK763</f>
        <v>0</v>
      </c>
    </row>
    <row r="731" spans="1:65" s="13" customFormat="1" ht="20.85" customHeight="1">
      <c r="B731" s="183"/>
      <c r="C731" s="210"/>
      <c r="D731" s="211" t="s">
        <v>71</v>
      </c>
      <c r="E731" s="211" t="s">
        <v>5865</v>
      </c>
      <c r="F731" s="211" t="s">
        <v>5866</v>
      </c>
      <c r="G731" s="210"/>
      <c r="H731" s="210"/>
      <c r="I731" s="185"/>
      <c r="J731" s="291">
        <f>BK731</f>
        <v>0</v>
      </c>
      <c r="L731" s="183"/>
      <c r="M731" s="186"/>
      <c r="N731" s="187"/>
      <c r="O731" s="187"/>
      <c r="P731" s="188">
        <f>SUM(P732:P762)</f>
        <v>0</v>
      </c>
      <c r="Q731" s="187"/>
      <c r="R731" s="188">
        <f>SUM(R732:R762)</f>
        <v>0</v>
      </c>
      <c r="S731" s="187"/>
      <c r="T731" s="189">
        <f>SUM(T732:T762)</f>
        <v>0</v>
      </c>
      <c r="AR731" s="184" t="s">
        <v>85</v>
      </c>
      <c r="AT731" s="190" t="s">
        <v>71</v>
      </c>
      <c r="AU731" s="190" t="s">
        <v>219</v>
      </c>
      <c r="AY731" s="184" t="s">
        <v>208</v>
      </c>
      <c r="BK731" s="191">
        <f>SUM(BK732:BK762)</f>
        <v>0</v>
      </c>
    </row>
    <row r="732" spans="1:65" s="2" customFormat="1" ht="44.25" customHeight="1">
      <c r="A732" s="30"/>
      <c r="B732" s="154"/>
      <c r="C732" s="201" t="s">
        <v>2925</v>
      </c>
      <c r="D732" s="201" t="s">
        <v>751</v>
      </c>
      <c r="E732" s="202" t="s">
        <v>5867</v>
      </c>
      <c r="F732" s="203" t="s">
        <v>5868</v>
      </c>
      <c r="G732" s="204" t="s">
        <v>404</v>
      </c>
      <c r="H732" s="205">
        <v>2</v>
      </c>
      <c r="I732" s="177"/>
      <c r="J732" s="290">
        <f t="shared" ref="J732:J762" si="234">ROUND(I732*H732,2)</f>
        <v>0</v>
      </c>
      <c r="K732" s="178"/>
      <c r="L732" s="179"/>
      <c r="M732" s="180" t="s">
        <v>1</v>
      </c>
      <c r="N732" s="181" t="s">
        <v>38</v>
      </c>
      <c r="O732" s="59"/>
      <c r="P732" s="160">
        <f t="shared" ref="P732:P762" si="235">O732*H732</f>
        <v>0</v>
      </c>
      <c r="Q732" s="160">
        <v>0</v>
      </c>
      <c r="R732" s="160">
        <f t="shared" ref="R732:R762" si="236">Q732*H732</f>
        <v>0</v>
      </c>
      <c r="S732" s="160">
        <v>0</v>
      </c>
      <c r="T732" s="161">
        <f t="shared" ref="T732:T762" si="237">S732*H732</f>
        <v>0</v>
      </c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R732" s="162" t="s">
        <v>337</v>
      </c>
      <c r="AT732" s="162" t="s">
        <v>751</v>
      </c>
      <c r="AU732" s="162" t="s">
        <v>214</v>
      </c>
      <c r="AY732" s="15" t="s">
        <v>208</v>
      </c>
      <c r="BE732" s="163">
        <f t="shared" ref="BE732:BE762" si="238">IF(N732="základná",J732,0)</f>
        <v>0</v>
      </c>
      <c r="BF732" s="163">
        <f t="shared" ref="BF732:BF762" si="239">IF(N732="znížená",J732,0)</f>
        <v>0</v>
      </c>
      <c r="BG732" s="163">
        <f t="shared" ref="BG732:BG762" si="240">IF(N732="zákl. prenesená",J732,0)</f>
        <v>0</v>
      </c>
      <c r="BH732" s="163">
        <f t="shared" ref="BH732:BH762" si="241">IF(N732="zníž. prenesená",J732,0)</f>
        <v>0</v>
      </c>
      <c r="BI732" s="163">
        <f t="shared" ref="BI732:BI762" si="242">IF(N732="nulová",J732,0)</f>
        <v>0</v>
      </c>
      <c r="BJ732" s="15" t="s">
        <v>85</v>
      </c>
      <c r="BK732" s="163">
        <f t="shared" ref="BK732:BK762" si="243">ROUND(I732*H732,2)</f>
        <v>0</v>
      </c>
      <c r="BL732" s="15" t="s">
        <v>274</v>
      </c>
      <c r="BM732" s="162" t="s">
        <v>5869</v>
      </c>
    </row>
    <row r="733" spans="1:65" s="2" customFormat="1" ht="49.15" customHeight="1">
      <c r="A733" s="30"/>
      <c r="B733" s="154"/>
      <c r="C733" s="201" t="s">
        <v>2929</v>
      </c>
      <c r="D733" s="201" t="s">
        <v>751</v>
      </c>
      <c r="E733" s="202" t="s">
        <v>5870</v>
      </c>
      <c r="F733" s="203" t="s">
        <v>5871</v>
      </c>
      <c r="G733" s="204" t="s">
        <v>404</v>
      </c>
      <c r="H733" s="205">
        <v>2</v>
      </c>
      <c r="I733" s="177"/>
      <c r="J733" s="290">
        <f t="shared" si="234"/>
        <v>0</v>
      </c>
      <c r="K733" s="178"/>
      <c r="L733" s="179"/>
      <c r="M733" s="180" t="s">
        <v>1</v>
      </c>
      <c r="N733" s="181" t="s">
        <v>38</v>
      </c>
      <c r="O733" s="59"/>
      <c r="P733" s="160">
        <f t="shared" si="235"/>
        <v>0</v>
      </c>
      <c r="Q733" s="160">
        <v>0</v>
      </c>
      <c r="R733" s="160">
        <f t="shared" si="236"/>
        <v>0</v>
      </c>
      <c r="S733" s="160">
        <v>0</v>
      </c>
      <c r="T733" s="161">
        <f t="shared" si="237"/>
        <v>0</v>
      </c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R733" s="162" t="s">
        <v>337</v>
      </c>
      <c r="AT733" s="162" t="s">
        <v>751</v>
      </c>
      <c r="AU733" s="162" t="s">
        <v>214</v>
      </c>
      <c r="AY733" s="15" t="s">
        <v>208</v>
      </c>
      <c r="BE733" s="163">
        <f t="shared" si="238"/>
        <v>0</v>
      </c>
      <c r="BF733" s="163">
        <f t="shared" si="239"/>
        <v>0</v>
      </c>
      <c r="BG733" s="163">
        <f t="shared" si="240"/>
        <v>0</v>
      </c>
      <c r="BH733" s="163">
        <f t="shared" si="241"/>
        <v>0</v>
      </c>
      <c r="BI733" s="163">
        <f t="shared" si="242"/>
        <v>0</v>
      </c>
      <c r="BJ733" s="15" t="s">
        <v>85</v>
      </c>
      <c r="BK733" s="163">
        <f t="shared" si="243"/>
        <v>0</v>
      </c>
      <c r="BL733" s="15" t="s">
        <v>274</v>
      </c>
      <c r="BM733" s="162" t="s">
        <v>5872</v>
      </c>
    </row>
    <row r="734" spans="1:65" s="2" customFormat="1" ht="16.5" customHeight="1">
      <c r="A734" s="30"/>
      <c r="B734" s="154"/>
      <c r="C734" s="201" t="s">
        <v>2931</v>
      </c>
      <c r="D734" s="201" t="s">
        <v>751</v>
      </c>
      <c r="E734" s="202" t="s">
        <v>5576</v>
      </c>
      <c r="F734" s="203" t="s">
        <v>4844</v>
      </c>
      <c r="G734" s="204" t="s">
        <v>252</v>
      </c>
      <c r="H734" s="205">
        <v>80</v>
      </c>
      <c r="I734" s="177"/>
      <c r="J734" s="290">
        <f t="shared" si="234"/>
        <v>0</v>
      </c>
      <c r="K734" s="178"/>
      <c r="L734" s="179"/>
      <c r="M734" s="180" t="s">
        <v>1</v>
      </c>
      <c r="N734" s="181" t="s">
        <v>38</v>
      </c>
      <c r="O734" s="59"/>
      <c r="P734" s="160">
        <f t="shared" si="235"/>
        <v>0</v>
      </c>
      <c r="Q734" s="160">
        <v>0</v>
      </c>
      <c r="R734" s="160">
        <f t="shared" si="236"/>
        <v>0</v>
      </c>
      <c r="S734" s="160">
        <v>0</v>
      </c>
      <c r="T734" s="161">
        <f t="shared" si="237"/>
        <v>0</v>
      </c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R734" s="162" t="s">
        <v>337</v>
      </c>
      <c r="AT734" s="162" t="s">
        <v>751</v>
      </c>
      <c r="AU734" s="162" t="s">
        <v>214</v>
      </c>
      <c r="AY734" s="15" t="s">
        <v>208</v>
      </c>
      <c r="BE734" s="163">
        <f t="shared" si="238"/>
        <v>0</v>
      </c>
      <c r="BF734" s="163">
        <f t="shared" si="239"/>
        <v>0</v>
      </c>
      <c r="BG734" s="163">
        <f t="shared" si="240"/>
        <v>0</v>
      </c>
      <c r="BH734" s="163">
        <f t="shared" si="241"/>
        <v>0</v>
      </c>
      <c r="BI734" s="163">
        <f t="shared" si="242"/>
        <v>0</v>
      </c>
      <c r="BJ734" s="15" t="s">
        <v>85</v>
      </c>
      <c r="BK734" s="163">
        <f t="shared" si="243"/>
        <v>0</v>
      </c>
      <c r="BL734" s="15" t="s">
        <v>274</v>
      </c>
      <c r="BM734" s="162" t="s">
        <v>5873</v>
      </c>
    </row>
    <row r="735" spans="1:65" s="2" customFormat="1" ht="16.5" customHeight="1">
      <c r="A735" s="30"/>
      <c r="B735" s="154"/>
      <c r="C735" s="201" t="s">
        <v>2933</v>
      </c>
      <c r="D735" s="201" t="s">
        <v>751</v>
      </c>
      <c r="E735" s="202" t="s">
        <v>5580</v>
      </c>
      <c r="F735" s="203" t="s">
        <v>4847</v>
      </c>
      <c r="G735" s="204" t="s">
        <v>252</v>
      </c>
      <c r="H735" s="205">
        <v>80</v>
      </c>
      <c r="I735" s="177"/>
      <c r="J735" s="290">
        <f t="shared" si="234"/>
        <v>0</v>
      </c>
      <c r="K735" s="178"/>
      <c r="L735" s="179"/>
      <c r="M735" s="180" t="s">
        <v>1</v>
      </c>
      <c r="N735" s="181" t="s">
        <v>38</v>
      </c>
      <c r="O735" s="59"/>
      <c r="P735" s="160">
        <f t="shared" si="235"/>
        <v>0</v>
      </c>
      <c r="Q735" s="160">
        <v>0</v>
      </c>
      <c r="R735" s="160">
        <f t="shared" si="236"/>
        <v>0</v>
      </c>
      <c r="S735" s="160">
        <v>0</v>
      </c>
      <c r="T735" s="161">
        <f t="shared" si="237"/>
        <v>0</v>
      </c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R735" s="162" t="s">
        <v>337</v>
      </c>
      <c r="AT735" s="162" t="s">
        <v>751</v>
      </c>
      <c r="AU735" s="162" t="s">
        <v>214</v>
      </c>
      <c r="AY735" s="15" t="s">
        <v>208</v>
      </c>
      <c r="BE735" s="163">
        <f t="shared" si="238"/>
        <v>0</v>
      </c>
      <c r="BF735" s="163">
        <f t="shared" si="239"/>
        <v>0</v>
      </c>
      <c r="BG735" s="163">
        <f t="shared" si="240"/>
        <v>0</v>
      </c>
      <c r="BH735" s="163">
        <f t="shared" si="241"/>
        <v>0</v>
      </c>
      <c r="BI735" s="163">
        <f t="shared" si="242"/>
        <v>0</v>
      </c>
      <c r="BJ735" s="15" t="s">
        <v>85</v>
      </c>
      <c r="BK735" s="163">
        <f t="shared" si="243"/>
        <v>0</v>
      </c>
      <c r="BL735" s="15" t="s">
        <v>274</v>
      </c>
      <c r="BM735" s="162" t="s">
        <v>5874</v>
      </c>
    </row>
    <row r="736" spans="1:65" s="2" customFormat="1" ht="16.5" customHeight="1">
      <c r="A736" s="30"/>
      <c r="B736" s="154"/>
      <c r="C736" s="201" t="s">
        <v>2937</v>
      </c>
      <c r="D736" s="201" t="s">
        <v>751</v>
      </c>
      <c r="E736" s="202" t="s">
        <v>5849</v>
      </c>
      <c r="F736" s="203" t="s">
        <v>5850</v>
      </c>
      <c r="G736" s="204" t="s">
        <v>739</v>
      </c>
      <c r="H736" s="205">
        <v>1.6</v>
      </c>
      <c r="I736" s="177"/>
      <c r="J736" s="290">
        <f t="shared" si="234"/>
        <v>0</v>
      </c>
      <c r="K736" s="178"/>
      <c r="L736" s="179"/>
      <c r="M736" s="180" t="s">
        <v>1</v>
      </c>
      <c r="N736" s="181" t="s">
        <v>38</v>
      </c>
      <c r="O736" s="59"/>
      <c r="P736" s="160">
        <f t="shared" si="235"/>
        <v>0</v>
      </c>
      <c r="Q736" s="160">
        <v>0</v>
      </c>
      <c r="R736" s="160">
        <f t="shared" si="236"/>
        <v>0</v>
      </c>
      <c r="S736" s="160">
        <v>0</v>
      </c>
      <c r="T736" s="161">
        <f t="shared" si="237"/>
        <v>0</v>
      </c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R736" s="162" t="s">
        <v>337</v>
      </c>
      <c r="AT736" s="162" t="s">
        <v>751</v>
      </c>
      <c r="AU736" s="162" t="s">
        <v>214</v>
      </c>
      <c r="AY736" s="15" t="s">
        <v>208</v>
      </c>
      <c r="BE736" s="163">
        <f t="shared" si="238"/>
        <v>0</v>
      </c>
      <c r="BF736" s="163">
        <f t="shared" si="239"/>
        <v>0</v>
      </c>
      <c r="BG736" s="163">
        <f t="shared" si="240"/>
        <v>0</v>
      </c>
      <c r="BH736" s="163">
        <f t="shared" si="241"/>
        <v>0</v>
      </c>
      <c r="BI736" s="163">
        <f t="shared" si="242"/>
        <v>0</v>
      </c>
      <c r="BJ736" s="15" t="s">
        <v>85</v>
      </c>
      <c r="BK736" s="163">
        <f t="shared" si="243"/>
        <v>0</v>
      </c>
      <c r="BL736" s="15" t="s">
        <v>274</v>
      </c>
      <c r="BM736" s="162" t="s">
        <v>5875</v>
      </c>
    </row>
    <row r="737" spans="1:65" s="2" customFormat="1" ht="16.5" customHeight="1">
      <c r="A737" s="30"/>
      <c r="B737" s="154"/>
      <c r="C737" s="201" t="s">
        <v>2941</v>
      </c>
      <c r="D737" s="201" t="s">
        <v>751</v>
      </c>
      <c r="E737" s="202" t="s">
        <v>5847</v>
      </c>
      <c r="F737" s="203" t="s">
        <v>5604</v>
      </c>
      <c r="G737" s="204" t="s">
        <v>252</v>
      </c>
      <c r="H737" s="205">
        <v>88</v>
      </c>
      <c r="I737" s="177"/>
      <c r="J737" s="290">
        <f t="shared" si="234"/>
        <v>0</v>
      </c>
      <c r="K737" s="178"/>
      <c r="L737" s="179"/>
      <c r="M737" s="180" t="s">
        <v>1</v>
      </c>
      <c r="N737" s="181" t="s">
        <v>38</v>
      </c>
      <c r="O737" s="59"/>
      <c r="P737" s="160">
        <f t="shared" si="235"/>
        <v>0</v>
      </c>
      <c r="Q737" s="160">
        <v>0</v>
      </c>
      <c r="R737" s="160">
        <f t="shared" si="236"/>
        <v>0</v>
      </c>
      <c r="S737" s="160">
        <v>0</v>
      </c>
      <c r="T737" s="161">
        <f t="shared" si="237"/>
        <v>0</v>
      </c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R737" s="162" t="s">
        <v>337</v>
      </c>
      <c r="AT737" s="162" t="s">
        <v>751</v>
      </c>
      <c r="AU737" s="162" t="s">
        <v>214</v>
      </c>
      <c r="AY737" s="15" t="s">
        <v>208</v>
      </c>
      <c r="BE737" s="163">
        <f t="shared" si="238"/>
        <v>0</v>
      </c>
      <c r="BF737" s="163">
        <f t="shared" si="239"/>
        <v>0</v>
      </c>
      <c r="BG737" s="163">
        <f t="shared" si="240"/>
        <v>0</v>
      </c>
      <c r="BH737" s="163">
        <f t="shared" si="241"/>
        <v>0</v>
      </c>
      <c r="BI737" s="163">
        <f t="shared" si="242"/>
        <v>0</v>
      </c>
      <c r="BJ737" s="15" t="s">
        <v>85</v>
      </c>
      <c r="BK737" s="163">
        <f t="shared" si="243"/>
        <v>0</v>
      </c>
      <c r="BL737" s="15" t="s">
        <v>274</v>
      </c>
      <c r="BM737" s="162" t="s">
        <v>5876</v>
      </c>
    </row>
    <row r="738" spans="1:65" s="2" customFormat="1" ht="16.5" customHeight="1">
      <c r="A738" s="30"/>
      <c r="B738" s="154"/>
      <c r="C738" s="195" t="s">
        <v>2945</v>
      </c>
      <c r="D738" s="195" t="s">
        <v>210</v>
      </c>
      <c r="E738" s="196" t="s">
        <v>5852</v>
      </c>
      <c r="F738" s="200" t="s">
        <v>5610</v>
      </c>
      <c r="G738" s="198" t="s">
        <v>4725</v>
      </c>
      <c r="H738" s="199">
        <v>2</v>
      </c>
      <c r="I738" s="155"/>
      <c r="J738" s="287">
        <f t="shared" si="234"/>
        <v>0</v>
      </c>
      <c r="K738" s="157"/>
      <c r="L738" s="31"/>
      <c r="M738" s="158" t="s">
        <v>1</v>
      </c>
      <c r="N738" s="159" t="s">
        <v>38</v>
      </c>
      <c r="O738" s="59"/>
      <c r="P738" s="160">
        <f t="shared" si="235"/>
        <v>0</v>
      </c>
      <c r="Q738" s="160">
        <v>0</v>
      </c>
      <c r="R738" s="160">
        <f t="shared" si="236"/>
        <v>0</v>
      </c>
      <c r="S738" s="160">
        <v>0</v>
      </c>
      <c r="T738" s="161">
        <f t="shared" si="237"/>
        <v>0</v>
      </c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R738" s="162" t="s">
        <v>274</v>
      </c>
      <c r="AT738" s="162" t="s">
        <v>210</v>
      </c>
      <c r="AU738" s="162" t="s">
        <v>214</v>
      </c>
      <c r="AY738" s="15" t="s">
        <v>208</v>
      </c>
      <c r="BE738" s="163">
        <f t="shared" si="238"/>
        <v>0</v>
      </c>
      <c r="BF738" s="163">
        <f t="shared" si="239"/>
        <v>0</v>
      </c>
      <c r="BG738" s="163">
        <f t="shared" si="240"/>
        <v>0</v>
      </c>
      <c r="BH738" s="163">
        <f t="shared" si="241"/>
        <v>0</v>
      </c>
      <c r="BI738" s="163">
        <f t="shared" si="242"/>
        <v>0</v>
      </c>
      <c r="BJ738" s="15" t="s">
        <v>85</v>
      </c>
      <c r="BK738" s="163">
        <f t="shared" si="243"/>
        <v>0</v>
      </c>
      <c r="BL738" s="15" t="s">
        <v>274</v>
      </c>
      <c r="BM738" s="162" t="s">
        <v>5877</v>
      </c>
    </row>
    <row r="739" spans="1:65" s="2" customFormat="1" ht="16.5" customHeight="1">
      <c r="A739" s="30"/>
      <c r="B739" s="154"/>
      <c r="C739" s="195" t="s">
        <v>2949</v>
      </c>
      <c r="D739" s="195" t="s">
        <v>210</v>
      </c>
      <c r="E739" s="196" t="s">
        <v>5612</v>
      </c>
      <c r="F739" s="200" t="s">
        <v>5613</v>
      </c>
      <c r="G739" s="198" t="s">
        <v>4725</v>
      </c>
      <c r="H739" s="199">
        <v>2</v>
      </c>
      <c r="I739" s="155"/>
      <c r="J739" s="287">
        <f t="shared" si="234"/>
        <v>0</v>
      </c>
      <c r="K739" s="157"/>
      <c r="L739" s="31"/>
      <c r="M739" s="158" t="s">
        <v>1</v>
      </c>
      <c r="N739" s="159" t="s">
        <v>38</v>
      </c>
      <c r="O739" s="59"/>
      <c r="P739" s="160">
        <f t="shared" si="235"/>
        <v>0</v>
      </c>
      <c r="Q739" s="160">
        <v>0</v>
      </c>
      <c r="R739" s="160">
        <f t="shared" si="236"/>
        <v>0</v>
      </c>
      <c r="S739" s="160">
        <v>0</v>
      </c>
      <c r="T739" s="161">
        <f t="shared" si="237"/>
        <v>0</v>
      </c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R739" s="162" t="s">
        <v>274</v>
      </c>
      <c r="AT739" s="162" t="s">
        <v>210</v>
      </c>
      <c r="AU739" s="162" t="s">
        <v>214</v>
      </c>
      <c r="AY739" s="15" t="s">
        <v>208</v>
      </c>
      <c r="BE739" s="163">
        <f t="shared" si="238"/>
        <v>0</v>
      </c>
      <c r="BF739" s="163">
        <f t="shared" si="239"/>
        <v>0</v>
      </c>
      <c r="BG739" s="163">
        <f t="shared" si="240"/>
        <v>0</v>
      </c>
      <c r="BH739" s="163">
        <f t="shared" si="241"/>
        <v>0</v>
      </c>
      <c r="BI739" s="163">
        <f t="shared" si="242"/>
        <v>0</v>
      </c>
      <c r="BJ739" s="15" t="s">
        <v>85</v>
      </c>
      <c r="BK739" s="163">
        <f t="shared" si="243"/>
        <v>0</v>
      </c>
      <c r="BL739" s="15" t="s">
        <v>274</v>
      </c>
      <c r="BM739" s="162" t="s">
        <v>5878</v>
      </c>
    </row>
    <row r="740" spans="1:65" s="2" customFormat="1" ht="37.9" customHeight="1">
      <c r="A740" s="30"/>
      <c r="B740" s="154"/>
      <c r="C740" s="201" t="s">
        <v>2951</v>
      </c>
      <c r="D740" s="201" t="s">
        <v>751</v>
      </c>
      <c r="E740" s="202" t="s">
        <v>5879</v>
      </c>
      <c r="F740" s="203" t="s">
        <v>5880</v>
      </c>
      <c r="G740" s="204" t="s">
        <v>404</v>
      </c>
      <c r="H740" s="205">
        <v>2</v>
      </c>
      <c r="I740" s="177"/>
      <c r="J740" s="290">
        <f t="shared" si="234"/>
        <v>0</v>
      </c>
      <c r="K740" s="178"/>
      <c r="L740" s="179"/>
      <c r="M740" s="180" t="s">
        <v>1</v>
      </c>
      <c r="N740" s="181" t="s">
        <v>38</v>
      </c>
      <c r="O740" s="59"/>
      <c r="P740" s="160">
        <f t="shared" si="235"/>
        <v>0</v>
      </c>
      <c r="Q740" s="160">
        <v>0</v>
      </c>
      <c r="R740" s="160">
        <f t="shared" si="236"/>
        <v>0</v>
      </c>
      <c r="S740" s="160">
        <v>0</v>
      </c>
      <c r="T740" s="161">
        <f t="shared" si="237"/>
        <v>0</v>
      </c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R740" s="162" t="s">
        <v>337</v>
      </c>
      <c r="AT740" s="162" t="s">
        <v>751</v>
      </c>
      <c r="AU740" s="162" t="s">
        <v>214</v>
      </c>
      <c r="AY740" s="15" t="s">
        <v>208</v>
      </c>
      <c r="BE740" s="163">
        <f t="shared" si="238"/>
        <v>0</v>
      </c>
      <c r="BF740" s="163">
        <f t="shared" si="239"/>
        <v>0</v>
      </c>
      <c r="BG740" s="163">
        <f t="shared" si="240"/>
        <v>0</v>
      </c>
      <c r="BH740" s="163">
        <f t="shared" si="241"/>
        <v>0</v>
      </c>
      <c r="BI740" s="163">
        <f t="shared" si="242"/>
        <v>0</v>
      </c>
      <c r="BJ740" s="15" t="s">
        <v>85</v>
      </c>
      <c r="BK740" s="163">
        <f t="shared" si="243"/>
        <v>0</v>
      </c>
      <c r="BL740" s="15" t="s">
        <v>274</v>
      </c>
      <c r="BM740" s="162" t="s">
        <v>5881</v>
      </c>
    </row>
    <row r="741" spans="1:65" s="2" customFormat="1" ht="49.15" customHeight="1">
      <c r="A741" s="30"/>
      <c r="B741" s="154"/>
      <c r="C741" s="201" t="s">
        <v>2953</v>
      </c>
      <c r="D741" s="201" t="s">
        <v>751</v>
      </c>
      <c r="E741" s="202" t="s">
        <v>5882</v>
      </c>
      <c r="F741" s="203" t="s">
        <v>5883</v>
      </c>
      <c r="G741" s="204" t="s">
        <v>404</v>
      </c>
      <c r="H741" s="205">
        <v>2</v>
      </c>
      <c r="I741" s="177"/>
      <c r="J741" s="290">
        <f t="shared" si="234"/>
        <v>0</v>
      </c>
      <c r="K741" s="178"/>
      <c r="L741" s="179"/>
      <c r="M741" s="180" t="s">
        <v>1</v>
      </c>
      <c r="N741" s="181" t="s">
        <v>38</v>
      </c>
      <c r="O741" s="59"/>
      <c r="P741" s="160">
        <f t="shared" si="235"/>
        <v>0</v>
      </c>
      <c r="Q741" s="160">
        <v>0</v>
      </c>
      <c r="R741" s="160">
        <f t="shared" si="236"/>
        <v>0</v>
      </c>
      <c r="S741" s="160">
        <v>0</v>
      </c>
      <c r="T741" s="161">
        <f t="shared" si="237"/>
        <v>0</v>
      </c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R741" s="162" t="s">
        <v>337</v>
      </c>
      <c r="AT741" s="162" t="s">
        <v>751</v>
      </c>
      <c r="AU741" s="162" t="s">
        <v>214</v>
      </c>
      <c r="AY741" s="15" t="s">
        <v>208</v>
      </c>
      <c r="BE741" s="163">
        <f t="shared" si="238"/>
        <v>0</v>
      </c>
      <c r="BF741" s="163">
        <f t="shared" si="239"/>
        <v>0</v>
      </c>
      <c r="BG741" s="163">
        <f t="shared" si="240"/>
        <v>0</v>
      </c>
      <c r="BH741" s="163">
        <f t="shared" si="241"/>
        <v>0</v>
      </c>
      <c r="BI741" s="163">
        <f t="shared" si="242"/>
        <v>0</v>
      </c>
      <c r="BJ741" s="15" t="s">
        <v>85</v>
      </c>
      <c r="BK741" s="163">
        <f t="shared" si="243"/>
        <v>0</v>
      </c>
      <c r="BL741" s="15" t="s">
        <v>274</v>
      </c>
      <c r="BM741" s="162" t="s">
        <v>5884</v>
      </c>
    </row>
    <row r="742" spans="1:65" s="2" customFormat="1" ht="16.5" customHeight="1">
      <c r="A742" s="30"/>
      <c r="B742" s="154"/>
      <c r="C742" s="201" t="s">
        <v>2955</v>
      </c>
      <c r="D742" s="201" t="s">
        <v>751</v>
      </c>
      <c r="E742" s="202" t="s">
        <v>5576</v>
      </c>
      <c r="F742" s="203" t="s">
        <v>4844</v>
      </c>
      <c r="G742" s="204" t="s">
        <v>252</v>
      </c>
      <c r="H742" s="205">
        <v>86</v>
      </c>
      <c r="I742" s="177"/>
      <c r="J742" s="290">
        <f t="shared" si="234"/>
        <v>0</v>
      </c>
      <c r="K742" s="178"/>
      <c r="L742" s="179"/>
      <c r="M742" s="180" t="s">
        <v>1</v>
      </c>
      <c r="N742" s="181" t="s">
        <v>38</v>
      </c>
      <c r="O742" s="59"/>
      <c r="P742" s="160">
        <f t="shared" si="235"/>
        <v>0</v>
      </c>
      <c r="Q742" s="160">
        <v>0</v>
      </c>
      <c r="R742" s="160">
        <f t="shared" si="236"/>
        <v>0</v>
      </c>
      <c r="S742" s="160">
        <v>0</v>
      </c>
      <c r="T742" s="161">
        <f t="shared" si="237"/>
        <v>0</v>
      </c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R742" s="162" t="s">
        <v>337</v>
      </c>
      <c r="AT742" s="162" t="s">
        <v>751</v>
      </c>
      <c r="AU742" s="162" t="s">
        <v>214</v>
      </c>
      <c r="AY742" s="15" t="s">
        <v>208</v>
      </c>
      <c r="BE742" s="163">
        <f t="shared" si="238"/>
        <v>0</v>
      </c>
      <c r="BF742" s="163">
        <f t="shared" si="239"/>
        <v>0</v>
      </c>
      <c r="BG742" s="163">
        <f t="shared" si="240"/>
        <v>0</v>
      </c>
      <c r="BH742" s="163">
        <f t="shared" si="241"/>
        <v>0</v>
      </c>
      <c r="BI742" s="163">
        <f t="shared" si="242"/>
        <v>0</v>
      </c>
      <c r="BJ742" s="15" t="s">
        <v>85</v>
      </c>
      <c r="BK742" s="163">
        <f t="shared" si="243"/>
        <v>0</v>
      </c>
      <c r="BL742" s="15" t="s">
        <v>274</v>
      </c>
      <c r="BM742" s="162" t="s">
        <v>5885</v>
      </c>
    </row>
    <row r="743" spans="1:65" s="2" customFormat="1" ht="16.5" customHeight="1">
      <c r="A743" s="30"/>
      <c r="B743" s="154"/>
      <c r="C743" s="201" t="s">
        <v>2959</v>
      </c>
      <c r="D743" s="201" t="s">
        <v>751</v>
      </c>
      <c r="E743" s="202" t="s">
        <v>5580</v>
      </c>
      <c r="F743" s="203" t="s">
        <v>4847</v>
      </c>
      <c r="G743" s="204" t="s">
        <v>252</v>
      </c>
      <c r="H743" s="205">
        <v>86</v>
      </c>
      <c r="I743" s="177"/>
      <c r="J743" s="290">
        <f t="shared" si="234"/>
        <v>0</v>
      </c>
      <c r="K743" s="178"/>
      <c r="L743" s="179"/>
      <c r="M743" s="180" t="s">
        <v>1</v>
      </c>
      <c r="N743" s="181" t="s">
        <v>38</v>
      </c>
      <c r="O743" s="59"/>
      <c r="P743" s="160">
        <f t="shared" si="235"/>
        <v>0</v>
      </c>
      <c r="Q743" s="160">
        <v>0</v>
      </c>
      <c r="R743" s="160">
        <f t="shared" si="236"/>
        <v>0</v>
      </c>
      <c r="S743" s="160">
        <v>0</v>
      </c>
      <c r="T743" s="161">
        <f t="shared" si="237"/>
        <v>0</v>
      </c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R743" s="162" t="s">
        <v>337</v>
      </c>
      <c r="AT743" s="162" t="s">
        <v>751</v>
      </c>
      <c r="AU743" s="162" t="s">
        <v>214</v>
      </c>
      <c r="AY743" s="15" t="s">
        <v>208</v>
      </c>
      <c r="BE743" s="163">
        <f t="shared" si="238"/>
        <v>0</v>
      </c>
      <c r="BF743" s="163">
        <f t="shared" si="239"/>
        <v>0</v>
      </c>
      <c r="BG743" s="163">
        <f t="shared" si="240"/>
        <v>0</v>
      </c>
      <c r="BH743" s="163">
        <f t="shared" si="241"/>
        <v>0</v>
      </c>
      <c r="BI743" s="163">
        <f t="shared" si="242"/>
        <v>0</v>
      </c>
      <c r="BJ743" s="15" t="s">
        <v>85</v>
      </c>
      <c r="BK743" s="163">
        <f t="shared" si="243"/>
        <v>0</v>
      </c>
      <c r="BL743" s="15" t="s">
        <v>274</v>
      </c>
      <c r="BM743" s="162" t="s">
        <v>5886</v>
      </c>
    </row>
    <row r="744" spans="1:65" s="2" customFormat="1" ht="16.5" customHeight="1">
      <c r="A744" s="30"/>
      <c r="B744" s="154"/>
      <c r="C744" s="201" t="s">
        <v>2963</v>
      </c>
      <c r="D744" s="201" t="s">
        <v>751</v>
      </c>
      <c r="E744" s="202" t="s">
        <v>5849</v>
      </c>
      <c r="F744" s="203" t="s">
        <v>5850</v>
      </c>
      <c r="G744" s="204" t="s">
        <v>739</v>
      </c>
      <c r="H744" s="205">
        <v>2.6</v>
      </c>
      <c r="I744" s="177"/>
      <c r="J744" s="290">
        <f t="shared" si="234"/>
        <v>0</v>
      </c>
      <c r="K744" s="178"/>
      <c r="L744" s="179"/>
      <c r="M744" s="180" t="s">
        <v>1</v>
      </c>
      <c r="N744" s="181" t="s">
        <v>38</v>
      </c>
      <c r="O744" s="59"/>
      <c r="P744" s="160">
        <f t="shared" si="235"/>
        <v>0</v>
      </c>
      <c r="Q744" s="160">
        <v>0</v>
      </c>
      <c r="R744" s="160">
        <f t="shared" si="236"/>
        <v>0</v>
      </c>
      <c r="S744" s="160">
        <v>0</v>
      </c>
      <c r="T744" s="161">
        <f t="shared" si="237"/>
        <v>0</v>
      </c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R744" s="162" t="s">
        <v>337</v>
      </c>
      <c r="AT744" s="162" t="s">
        <v>751</v>
      </c>
      <c r="AU744" s="162" t="s">
        <v>214</v>
      </c>
      <c r="AY744" s="15" t="s">
        <v>208</v>
      </c>
      <c r="BE744" s="163">
        <f t="shared" si="238"/>
        <v>0</v>
      </c>
      <c r="BF744" s="163">
        <f t="shared" si="239"/>
        <v>0</v>
      </c>
      <c r="BG744" s="163">
        <f t="shared" si="240"/>
        <v>0</v>
      </c>
      <c r="BH744" s="163">
        <f t="shared" si="241"/>
        <v>0</v>
      </c>
      <c r="BI744" s="163">
        <f t="shared" si="242"/>
        <v>0</v>
      </c>
      <c r="BJ744" s="15" t="s">
        <v>85</v>
      </c>
      <c r="BK744" s="163">
        <f t="shared" si="243"/>
        <v>0</v>
      </c>
      <c r="BL744" s="15" t="s">
        <v>274</v>
      </c>
      <c r="BM744" s="162" t="s">
        <v>5887</v>
      </c>
    </row>
    <row r="745" spans="1:65" s="2" customFormat="1" ht="16.5" customHeight="1">
      <c r="A745" s="30"/>
      <c r="B745" s="154"/>
      <c r="C745" s="201" t="s">
        <v>2967</v>
      </c>
      <c r="D745" s="201" t="s">
        <v>751</v>
      </c>
      <c r="E745" s="202" t="s">
        <v>5847</v>
      </c>
      <c r="F745" s="203" t="s">
        <v>5604</v>
      </c>
      <c r="G745" s="204" t="s">
        <v>252</v>
      </c>
      <c r="H745" s="205">
        <v>92</v>
      </c>
      <c r="I745" s="177"/>
      <c r="J745" s="290">
        <f t="shared" si="234"/>
        <v>0</v>
      </c>
      <c r="K745" s="178"/>
      <c r="L745" s="179"/>
      <c r="M745" s="180" t="s">
        <v>1</v>
      </c>
      <c r="N745" s="181" t="s">
        <v>38</v>
      </c>
      <c r="O745" s="59"/>
      <c r="P745" s="160">
        <f t="shared" si="235"/>
        <v>0</v>
      </c>
      <c r="Q745" s="160">
        <v>0</v>
      </c>
      <c r="R745" s="160">
        <f t="shared" si="236"/>
        <v>0</v>
      </c>
      <c r="S745" s="160">
        <v>0</v>
      </c>
      <c r="T745" s="161">
        <f t="shared" si="237"/>
        <v>0</v>
      </c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R745" s="162" t="s">
        <v>337</v>
      </c>
      <c r="AT745" s="162" t="s">
        <v>751</v>
      </c>
      <c r="AU745" s="162" t="s">
        <v>214</v>
      </c>
      <c r="AY745" s="15" t="s">
        <v>208</v>
      </c>
      <c r="BE745" s="163">
        <f t="shared" si="238"/>
        <v>0</v>
      </c>
      <c r="BF745" s="163">
        <f t="shared" si="239"/>
        <v>0</v>
      </c>
      <c r="BG745" s="163">
        <f t="shared" si="240"/>
        <v>0</v>
      </c>
      <c r="BH745" s="163">
        <f t="shared" si="241"/>
        <v>0</v>
      </c>
      <c r="BI745" s="163">
        <f t="shared" si="242"/>
        <v>0</v>
      </c>
      <c r="BJ745" s="15" t="s">
        <v>85</v>
      </c>
      <c r="BK745" s="163">
        <f t="shared" si="243"/>
        <v>0</v>
      </c>
      <c r="BL745" s="15" t="s">
        <v>274</v>
      </c>
      <c r="BM745" s="162" t="s">
        <v>5888</v>
      </c>
    </row>
    <row r="746" spans="1:65" s="2" customFormat="1" ht="16.5" customHeight="1">
      <c r="A746" s="30"/>
      <c r="B746" s="154"/>
      <c r="C746" s="195" t="s">
        <v>2969</v>
      </c>
      <c r="D746" s="195" t="s">
        <v>210</v>
      </c>
      <c r="E746" s="196" t="s">
        <v>5852</v>
      </c>
      <c r="F746" s="200" t="s">
        <v>5610</v>
      </c>
      <c r="G746" s="198" t="s">
        <v>4725</v>
      </c>
      <c r="H746" s="199">
        <v>2</v>
      </c>
      <c r="I746" s="155"/>
      <c r="J746" s="287">
        <f t="shared" si="234"/>
        <v>0</v>
      </c>
      <c r="K746" s="157"/>
      <c r="L746" s="31"/>
      <c r="M746" s="158" t="s">
        <v>1</v>
      </c>
      <c r="N746" s="159" t="s">
        <v>38</v>
      </c>
      <c r="O746" s="59"/>
      <c r="P746" s="160">
        <f t="shared" si="235"/>
        <v>0</v>
      </c>
      <c r="Q746" s="160">
        <v>0</v>
      </c>
      <c r="R746" s="160">
        <f t="shared" si="236"/>
        <v>0</v>
      </c>
      <c r="S746" s="160">
        <v>0</v>
      </c>
      <c r="T746" s="161">
        <f t="shared" si="237"/>
        <v>0</v>
      </c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R746" s="162" t="s">
        <v>274</v>
      </c>
      <c r="AT746" s="162" t="s">
        <v>210</v>
      </c>
      <c r="AU746" s="162" t="s">
        <v>214</v>
      </c>
      <c r="AY746" s="15" t="s">
        <v>208</v>
      </c>
      <c r="BE746" s="163">
        <f t="shared" si="238"/>
        <v>0</v>
      </c>
      <c r="BF746" s="163">
        <f t="shared" si="239"/>
        <v>0</v>
      </c>
      <c r="BG746" s="163">
        <f t="shared" si="240"/>
        <v>0</v>
      </c>
      <c r="BH746" s="163">
        <f t="shared" si="241"/>
        <v>0</v>
      </c>
      <c r="BI746" s="163">
        <f t="shared" si="242"/>
        <v>0</v>
      </c>
      <c r="BJ746" s="15" t="s">
        <v>85</v>
      </c>
      <c r="BK746" s="163">
        <f t="shared" si="243"/>
        <v>0</v>
      </c>
      <c r="BL746" s="15" t="s">
        <v>274</v>
      </c>
      <c r="BM746" s="162" t="s">
        <v>5889</v>
      </c>
    </row>
    <row r="747" spans="1:65" s="2" customFormat="1" ht="16.5" customHeight="1">
      <c r="A747" s="30"/>
      <c r="B747" s="154"/>
      <c r="C747" s="195" t="s">
        <v>2973</v>
      </c>
      <c r="D747" s="195" t="s">
        <v>210</v>
      </c>
      <c r="E747" s="196" t="s">
        <v>5612</v>
      </c>
      <c r="F747" s="200" t="s">
        <v>5613</v>
      </c>
      <c r="G747" s="198" t="s">
        <v>4725</v>
      </c>
      <c r="H747" s="199">
        <v>2</v>
      </c>
      <c r="I747" s="155"/>
      <c r="J747" s="287">
        <f t="shared" si="234"/>
        <v>0</v>
      </c>
      <c r="K747" s="157"/>
      <c r="L747" s="31"/>
      <c r="M747" s="158" t="s">
        <v>1</v>
      </c>
      <c r="N747" s="159" t="s">
        <v>38</v>
      </c>
      <c r="O747" s="59"/>
      <c r="P747" s="160">
        <f t="shared" si="235"/>
        <v>0</v>
      </c>
      <c r="Q747" s="160">
        <v>0</v>
      </c>
      <c r="R747" s="160">
        <f t="shared" si="236"/>
        <v>0</v>
      </c>
      <c r="S747" s="160">
        <v>0</v>
      </c>
      <c r="T747" s="161">
        <f t="shared" si="237"/>
        <v>0</v>
      </c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R747" s="162" t="s">
        <v>274</v>
      </c>
      <c r="AT747" s="162" t="s">
        <v>210</v>
      </c>
      <c r="AU747" s="162" t="s">
        <v>214</v>
      </c>
      <c r="AY747" s="15" t="s">
        <v>208</v>
      </c>
      <c r="BE747" s="163">
        <f t="shared" si="238"/>
        <v>0</v>
      </c>
      <c r="BF747" s="163">
        <f t="shared" si="239"/>
        <v>0</v>
      </c>
      <c r="BG747" s="163">
        <f t="shared" si="240"/>
        <v>0</v>
      </c>
      <c r="BH747" s="163">
        <f t="shared" si="241"/>
        <v>0</v>
      </c>
      <c r="BI747" s="163">
        <f t="shared" si="242"/>
        <v>0</v>
      </c>
      <c r="BJ747" s="15" t="s">
        <v>85</v>
      </c>
      <c r="BK747" s="163">
        <f t="shared" si="243"/>
        <v>0</v>
      </c>
      <c r="BL747" s="15" t="s">
        <v>274</v>
      </c>
      <c r="BM747" s="162" t="s">
        <v>5890</v>
      </c>
    </row>
    <row r="748" spans="1:65" s="2" customFormat="1" ht="37.9" customHeight="1">
      <c r="A748" s="30"/>
      <c r="B748" s="154"/>
      <c r="C748" s="201" t="s">
        <v>2977</v>
      </c>
      <c r="D748" s="201" t="s">
        <v>751</v>
      </c>
      <c r="E748" s="202" t="s">
        <v>5891</v>
      </c>
      <c r="F748" s="203" t="s">
        <v>5892</v>
      </c>
      <c r="G748" s="204" t="s">
        <v>404</v>
      </c>
      <c r="H748" s="205">
        <v>2</v>
      </c>
      <c r="I748" s="177"/>
      <c r="J748" s="290">
        <f t="shared" si="234"/>
        <v>0</v>
      </c>
      <c r="K748" s="178"/>
      <c r="L748" s="179"/>
      <c r="M748" s="180" t="s">
        <v>1</v>
      </c>
      <c r="N748" s="181" t="s">
        <v>38</v>
      </c>
      <c r="O748" s="59"/>
      <c r="P748" s="160">
        <f t="shared" si="235"/>
        <v>0</v>
      </c>
      <c r="Q748" s="160">
        <v>0</v>
      </c>
      <c r="R748" s="160">
        <f t="shared" si="236"/>
        <v>0</v>
      </c>
      <c r="S748" s="160">
        <v>0</v>
      </c>
      <c r="T748" s="161">
        <f t="shared" si="237"/>
        <v>0</v>
      </c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R748" s="162" t="s">
        <v>337</v>
      </c>
      <c r="AT748" s="162" t="s">
        <v>751</v>
      </c>
      <c r="AU748" s="162" t="s">
        <v>214</v>
      </c>
      <c r="AY748" s="15" t="s">
        <v>208</v>
      </c>
      <c r="BE748" s="163">
        <f t="shared" si="238"/>
        <v>0</v>
      </c>
      <c r="BF748" s="163">
        <f t="shared" si="239"/>
        <v>0</v>
      </c>
      <c r="BG748" s="163">
        <f t="shared" si="240"/>
        <v>0</v>
      </c>
      <c r="BH748" s="163">
        <f t="shared" si="241"/>
        <v>0</v>
      </c>
      <c r="BI748" s="163">
        <f t="shared" si="242"/>
        <v>0</v>
      </c>
      <c r="BJ748" s="15" t="s">
        <v>85</v>
      </c>
      <c r="BK748" s="163">
        <f t="shared" si="243"/>
        <v>0</v>
      </c>
      <c r="BL748" s="15" t="s">
        <v>274</v>
      </c>
      <c r="BM748" s="162" t="s">
        <v>5893</v>
      </c>
    </row>
    <row r="749" spans="1:65" s="2" customFormat="1" ht="49.15" customHeight="1">
      <c r="A749" s="30"/>
      <c r="B749" s="154"/>
      <c r="C749" s="201" t="s">
        <v>2981</v>
      </c>
      <c r="D749" s="201" t="s">
        <v>751</v>
      </c>
      <c r="E749" s="202" t="s">
        <v>5894</v>
      </c>
      <c r="F749" s="203" t="s">
        <v>5895</v>
      </c>
      <c r="G749" s="204" t="s">
        <v>404</v>
      </c>
      <c r="H749" s="205">
        <v>2</v>
      </c>
      <c r="I749" s="177"/>
      <c r="J749" s="290">
        <f t="shared" si="234"/>
        <v>0</v>
      </c>
      <c r="K749" s="178"/>
      <c r="L749" s="179"/>
      <c r="M749" s="180" t="s">
        <v>1</v>
      </c>
      <c r="N749" s="181" t="s">
        <v>38</v>
      </c>
      <c r="O749" s="59"/>
      <c r="P749" s="160">
        <f t="shared" si="235"/>
        <v>0</v>
      </c>
      <c r="Q749" s="160">
        <v>0</v>
      </c>
      <c r="R749" s="160">
        <f t="shared" si="236"/>
        <v>0</v>
      </c>
      <c r="S749" s="160">
        <v>0</v>
      </c>
      <c r="T749" s="161">
        <f t="shared" si="237"/>
        <v>0</v>
      </c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R749" s="162" t="s">
        <v>337</v>
      </c>
      <c r="AT749" s="162" t="s">
        <v>751</v>
      </c>
      <c r="AU749" s="162" t="s">
        <v>214</v>
      </c>
      <c r="AY749" s="15" t="s">
        <v>208</v>
      </c>
      <c r="BE749" s="163">
        <f t="shared" si="238"/>
        <v>0</v>
      </c>
      <c r="BF749" s="163">
        <f t="shared" si="239"/>
        <v>0</v>
      </c>
      <c r="BG749" s="163">
        <f t="shared" si="240"/>
        <v>0</v>
      </c>
      <c r="BH749" s="163">
        <f t="shared" si="241"/>
        <v>0</v>
      </c>
      <c r="BI749" s="163">
        <f t="shared" si="242"/>
        <v>0</v>
      </c>
      <c r="BJ749" s="15" t="s">
        <v>85</v>
      </c>
      <c r="BK749" s="163">
        <f t="shared" si="243"/>
        <v>0</v>
      </c>
      <c r="BL749" s="15" t="s">
        <v>274</v>
      </c>
      <c r="BM749" s="162" t="s">
        <v>5896</v>
      </c>
    </row>
    <row r="750" spans="1:65" s="2" customFormat="1" ht="16.5" customHeight="1">
      <c r="A750" s="30"/>
      <c r="B750" s="154"/>
      <c r="C750" s="201" t="s">
        <v>2985</v>
      </c>
      <c r="D750" s="201" t="s">
        <v>751</v>
      </c>
      <c r="E750" s="202" t="s">
        <v>5576</v>
      </c>
      <c r="F750" s="203" t="s">
        <v>4844</v>
      </c>
      <c r="G750" s="204" t="s">
        <v>252</v>
      </c>
      <c r="H750" s="205">
        <v>65</v>
      </c>
      <c r="I750" s="177"/>
      <c r="J750" s="290">
        <f t="shared" si="234"/>
        <v>0</v>
      </c>
      <c r="K750" s="178"/>
      <c r="L750" s="179"/>
      <c r="M750" s="180" t="s">
        <v>1</v>
      </c>
      <c r="N750" s="181" t="s">
        <v>38</v>
      </c>
      <c r="O750" s="59"/>
      <c r="P750" s="160">
        <f t="shared" si="235"/>
        <v>0</v>
      </c>
      <c r="Q750" s="160">
        <v>0</v>
      </c>
      <c r="R750" s="160">
        <f t="shared" si="236"/>
        <v>0</v>
      </c>
      <c r="S750" s="160">
        <v>0</v>
      </c>
      <c r="T750" s="161">
        <f t="shared" si="237"/>
        <v>0</v>
      </c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R750" s="162" t="s">
        <v>337</v>
      </c>
      <c r="AT750" s="162" t="s">
        <v>751</v>
      </c>
      <c r="AU750" s="162" t="s">
        <v>214</v>
      </c>
      <c r="AY750" s="15" t="s">
        <v>208</v>
      </c>
      <c r="BE750" s="163">
        <f t="shared" si="238"/>
        <v>0</v>
      </c>
      <c r="BF750" s="163">
        <f t="shared" si="239"/>
        <v>0</v>
      </c>
      <c r="BG750" s="163">
        <f t="shared" si="240"/>
        <v>0</v>
      </c>
      <c r="BH750" s="163">
        <f t="shared" si="241"/>
        <v>0</v>
      </c>
      <c r="BI750" s="163">
        <f t="shared" si="242"/>
        <v>0</v>
      </c>
      <c r="BJ750" s="15" t="s">
        <v>85</v>
      </c>
      <c r="BK750" s="163">
        <f t="shared" si="243"/>
        <v>0</v>
      </c>
      <c r="BL750" s="15" t="s">
        <v>274</v>
      </c>
      <c r="BM750" s="162" t="s">
        <v>5897</v>
      </c>
    </row>
    <row r="751" spans="1:65" s="2" customFormat="1" ht="16.5" customHeight="1">
      <c r="A751" s="30"/>
      <c r="B751" s="154"/>
      <c r="C751" s="201" t="s">
        <v>2989</v>
      </c>
      <c r="D751" s="201" t="s">
        <v>751</v>
      </c>
      <c r="E751" s="202" t="s">
        <v>5580</v>
      </c>
      <c r="F751" s="203" t="s">
        <v>4847</v>
      </c>
      <c r="G751" s="204" t="s">
        <v>252</v>
      </c>
      <c r="H751" s="205">
        <v>65</v>
      </c>
      <c r="I751" s="177"/>
      <c r="J751" s="290">
        <f t="shared" si="234"/>
        <v>0</v>
      </c>
      <c r="K751" s="178"/>
      <c r="L751" s="179"/>
      <c r="M751" s="180" t="s">
        <v>1</v>
      </c>
      <c r="N751" s="181" t="s">
        <v>38</v>
      </c>
      <c r="O751" s="59"/>
      <c r="P751" s="160">
        <f t="shared" si="235"/>
        <v>0</v>
      </c>
      <c r="Q751" s="160">
        <v>0</v>
      </c>
      <c r="R751" s="160">
        <f t="shared" si="236"/>
        <v>0</v>
      </c>
      <c r="S751" s="160">
        <v>0</v>
      </c>
      <c r="T751" s="161">
        <f t="shared" si="237"/>
        <v>0</v>
      </c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R751" s="162" t="s">
        <v>337</v>
      </c>
      <c r="AT751" s="162" t="s">
        <v>751</v>
      </c>
      <c r="AU751" s="162" t="s">
        <v>214</v>
      </c>
      <c r="AY751" s="15" t="s">
        <v>208</v>
      </c>
      <c r="BE751" s="163">
        <f t="shared" si="238"/>
        <v>0</v>
      </c>
      <c r="BF751" s="163">
        <f t="shared" si="239"/>
        <v>0</v>
      </c>
      <c r="BG751" s="163">
        <f t="shared" si="240"/>
        <v>0</v>
      </c>
      <c r="BH751" s="163">
        <f t="shared" si="241"/>
        <v>0</v>
      </c>
      <c r="BI751" s="163">
        <f t="shared" si="242"/>
        <v>0</v>
      </c>
      <c r="BJ751" s="15" t="s">
        <v>85</v>
      </c>
      <c r="BK751" s="163">
        <f t="shared" si="243"/>
        <v>0</v>
      </c>
      <c r="BL751" s="15" t="s">
        <v>274</v>
      </c>
      <c r="BM751" s="162" t="s">
        <v>5898</v>
      </c>
    </row>
    <row r="752" spans="1:65" s="2" customFormat="1" ht="16.5" customHeight="1">
      <c r="A752" s="30"/>
      <c r="B752" s="154"/>
      <c r="C752" s="201" t="s">
        <v>2993</v>
      </c>
      <c r="D752" s="201" t="s">
        <v>751</v>
      </c>
      <c r="E752" s="202" t="s">
        <v>5849</v>
      </c>
      <c r="F752" s="203" t="s">
        <v>5850</v>
      </c>
      <c r="G752" s="204" t="s">
        <v>739</v>
      </c>
      <c r="H752" s="205">
        <v>1.5</v>
      </c>
      <c r="I752" s="177"/>
      <c r="J752" s="290">
        <f t="shared" si="234"/>
        <v>0</v>
      </c>
      <c r="K752" s="178"/>
      <c r="L752" s="179"/>
      <c r="M752" s="180" t="s">
        <v>1</v>
      </c>
      <c r="N752" s="181" t="s">
        <v>38</v>
      </c>
      <c r="O752" s="59"/>
      <c r="P752" s="160">
        <f t="shared" si="235"/>
        <v>0</v>
      </c>
      <c r="Q752" s="160">
        <v>0</v>
      </c>
      <c r="R752" s="160">
        <f t="shared" si="236"/>
        <v>0</v>
      </c>
      <c r="S752" s="160">
        <v>0</v>
      </c>
      <c r="T752" s="161">
        <f t="shared" si="237"/>
        <v>0</v>
      </c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R752" s="162" t="s">
        <v>337</v>
      </c>
      <c r="AT752" s="162" t="s">
        <v>751</v>
      </c>
      <c r="AU752" s="162" t="s">
        <v>214</v>
      </c>
      <c r="AY752" s="15" t="s">
        <v>208</v>
      </c>
      <c r="BE752" s="163">
        <f t="shared" si="238"/>
        <v>0</v>
      </c>
      <c r="BF752" s="163">
        <f t="shared" si="239"/>
        <v>0</v>
      </c>
      <c r="BG752" s="163">
        <f t="shared" si="240"/>
        <v>0</v>
      </c>
      <c r="BH752" s="163">
        <f t="shared" si="241"/>
        <v>0</v>
      </c>
      <c r="BI752" s="163">
        <f t="shared" si="242"/>
        <v>0</v>
      </c>
      <c r="BJ752" s="15" t="s">
        <v>85</v>
      </c>
      <c r="BK752" s="163">
        <f t="shared" si="243"/>
        <v>0</v>
      </c>
      <c r="BL752" s="15" t="s">
        <v>274</v>
      </c>
      <c r="BM752" s="162" t="s">
        <v>5899</v>
      </c>
    </row>
    <row r="753" spans="1:65" s="2" customFormat="1" ht="16.5" customHeight="1">
      <c r="A753" s="30"/>
      <c r="B753" s="154"/>
      <c r="C753" s="201" t="s">
        <v>2997</v>
      </c>
      <c r="D753" s="201" t="s">
        <v>751</v>
      </c>
      <c r="E753" s="202" t="s">
        <v>5847</v>
      </c>
      <c r="F753" s="203" t="s">
        <v>5604</v>
      </c>
      <c r="G753" s="204" t="s">
        <v>252</v>
      </c>
      <c r="H753" s="205">
        <v>71</v>
      </c>
      <c r="I753" s="177"/>
      <c r="J753" s="290">
        <f t="shared" si="234"/>
        <v>0</v>
      </c>
      <c r="K753" s="178"/>
      <c r="L753" s="179"/>
      <c r="M753" s="180" t="s">
        <v>1</v>
      </c>
      <c r="N753" s="181" t="s">
        <v>38</v>
      </c>
      <c r="O753" s="59"/>
      <c r="P753" s="160">
        <f t="shared" si="235"/>
        <v>0</v>
      </c>
      <c r="Q753" s="160">
        <v>0</v>
      </c>
      <c r="R753" s="160">
        <f t="shared" si="236"/>
        <v>0</v>
      </c>
      <c r="S753" s="160">
        <v>0</v>
      </c>
      <c r="T753" s="161">
        <f t="shared" si="237"/>
        <v>0</v>
      </c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R753" s="162" t="s">
        <v>337</v>
      </c>
      <c r="AT753" s="162" t="s">
        <v>751</v>
      </c>
      <c r="AU753" s="162" t="s">
        <v>214</v>
      </c>
      <c r="AY753" s="15" t="s">
        <v>208</v>
      </c>
      <c r="BE753" s="163">
        <f t="shared" si="238"/>
        <v>0</v>
      </c>
      <c r="BF753" s="163">
        <f t="shared" si="239"/>
        <v>0</v>
      </c>
      <c r="BG753" s="163">
        <f t="shared" si="240"/>
        <v>0</v>
      </c>
      <c r="BH753" s="163">
        <f t="shared" si="241"/>
        <v>0</v>
      </c>
      <c r="BI753" s="163">
        <f t="shared" si="242"/>
        <v>0</v>
      </c>
      <c r="BJ753" s="15" t="s">
        <v>85</v>
      </c>
      <c r="BK753" s="163">
        <f t="shared" si="243"/>
        <v>0</v>
      </c>
      <c r="BL753" s="15" t="s">
        <v>274</v>
      </c>
      <c r="BM753" s="162" t="s">
        <v>5900</v>
      </c>
    </row>
    <row r="754" spans="1:65" s="2" customFormat="1" ht="16.5" customHeight="1">
      <c r="A754" s="30"/>
      <c r="B754" s="154"/>
      <c r="C754" s="195" t="s">
        <v>3001</v>
      </c>
      <c r="D754" s="195" t="s">
        <v>210</v>
      </c>
      <c r="E754" s="196" t="s">
        <v>5901</v>
      </c>
      <c r="F754" s="200" t="s">
        <v>5610</v>
      </c>
      <c r="G754" s="198" t="s">
        <v>4725</v>
      </c>
      <c r="H754" s="199">
        <v>2</v>
      </c>
      <c r="I754" s="155"/>
      <c r="J754" s="287">
        <f t="shared" si="234"/>
        <v>0</v>
      </c>
      <c r="K754" s="157"/>
      <c r="L754" s="31"/>
      <c r="M754" s="158" t="s">
        <v>1</v>
      </c>
      <c r="N754" s="159" t="s">
        <v>38</v>
      </c>
      <c r="O754" s="59"/>
      <c r="P754" s="160">
        <f t="shared" si="235"/>
        <v>0</v>
      </c>
      <c r="Q754" s="160">
        <v>0</v>
      </c>
      <c r="R754" s="160">
        <f t="shared" si="236"/>
        <v>0</v>
      </c>
      <c r="S754" s="160">
        <v>0</v>
      </c>
      <c r="T754" s="161">
        <f t="shared" si="237"/>
        <v>0</v>
      </c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R754" s="162" t="s">
        <v>274</v>
      </c>
      <c r="AT754" s="162" t="s">
        <v>210</v>
      </c>
      <c r="AU754" s="162" t="s">
        <v>214</v>
      </c>
      <c r="AY754" s="15" t="s">
        <v>208</v>
      </c>
      <c r="BE754" s="163">
        <f t="shared" si="238"/>
        <v>0</v>
      </c>
      <c r="BF754" s="163">
        <f t="shared" si="239"/>
        <v>0</v>
      </c>
      <c r="BG754" s="163">
        <f t="shared" si="240"/>
        <v>0</v>
      </c>
      <c r="BH754" s="163">
        <f t="shared" si="241"/>
        <v>0</v>
      </c>
      <c r="BI754" s="163">
        <f t="shared" si="242"/>
        <v>0</v>
      </c>
      <c r="BJ754" s="15" t="s">
        <v>85</v>
      </c>
      <c r="BK754" s="163">
        <f t="shared" si="243"/>
        <v>0</v>
      </c>
      <c r="BL754" s="15" t="s">
        <v>274</v>
      </c>
      <c r="BM754" s="162" t="s">
        <v>5902</v>
      </c>
    </row>
    <row r="755" spans="1:65" s="2" customFormat="1" ht="16.5" customHeight="1">
      <c r="A755" s="30"/>
      <c r="B755" s="154"/>
      <c r="C755" s="195" t="s">
        <v>3005</v>
      </c>
      <c r="D755" s="195" t="s">
        <v>210</v>
      </c>
      <c r="E755" s="196" t="s">
        <v>5612</v>
      </c>
      <c r="F755" s="200" t="s">
        <v>5613</v>
      </c>
      <c r="G755" s="198" t="s">
        <v>4725</v>
      </c>
      <c r="H755" s="199">
        <v>2</v>
      </c>
      <c r="I755" s="155"/>
      <c r="J755" s="287">
        <f t="shared" si="234"/>
        <v>0</v>
      </c>
      <c r="K755" s="157"/>
      <c r="L755" s="31"/>
      <c r="M755" s="158" t="s">
        <v>1</v>
      </c>
      <c r="N755" s="159" t="s">
        <v>38</v>
      </c>
      <c r="O755" s="59"/>
      <c r="P755" s="160">
        <f t="shared" si="235"/>
        <v>0</v>
      </c>
      <c r="Q755" s="160">
        <v>0</v>
      </c>
      <c r="R755" s="160">
        <f t="shared" si="236"/>
        <v>0</v>
      </c>
      <c r="S755" s="160">
        <v>0</v>
      </c>
      <c r="T755" s="161">
        <f t="shared" si="237"/>
        <v>0</v>
      </c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R755" s="162" t="s">
        <v>274</v>
      </c>
      <c r="AT755" s="162" t="s">
        <v>210</v>
      </c>
      <c r="AU755" s="162" t="s">
        <v>214</v>
      </c>
      <c r="AY755" s="15" t="s">
        <v>208</v>
      </c>
      <c r="BE755" s="163">
        <f t="shared" si="238"/>
        <v>0</v>
      </c>
      <c r="BF755" s="163">
        <f t="shared" si="239"/>
        <v>0</v>
      </c>
      <c r="BG755" s="163">
        <f t="shared" si="240"/>
        <v>0</v>
      </c>
      <c r="BH755" s="163">
        <f t="shared" si="241"/>
        <v>0</v>
      </c>
      <c r="BI755" s="163">
        <f t="shared" si="242"/>
        <v>0</v>
      </c>
      <c r="BJ755" s="15" t="s">
        <v>85</v>
      </c>
      <c r="BK755" s="163">
        <f t="shared" si="243"/>
        <v>0</v>
      </c>
      <c r="BL755" s="15" t="s">
        <v>274</v>
      </c>
      <c r="BM755" s="162" t="s">
        <v>5903</v>
      </c>
    </row>
    <row r="756" spans="1:65" s="2" customFormat="1" ht="44.25" customHeight="1">
      <c r="A756" s="30"/>
      <c r="B756" s="154"/>
      <c r="C756" s="201" t="s">
        <v>3009</v>
      </c>
      <c r="D756" s="201" t="s">
        <v>751</v>
      </c>
      <c r="E756" s="202" t="s">
        <v>5904</v>
      </c>
      <c r="F756" s="203" t="s">
        <v>5905</v>
      </c>
      <c r="G756" s="204" t="s">
        <v>404</v>
      </c>
      <c r="H756" s="205">
        <v>2</v>
      </c>
      <c r="I756" s="177"/>
      <c r="J756" s="290">
        <f t="shared" si="234"/>
        <v>0</v>
      </c>
      <c r="K756" s="178"/>
      <c r="L756" s="179"/>
      <c r="M756" s="180" t="s">
        <v>1</v>
      </c>
      <c r="N756" s="181" t="s">
        <v>38</v>
      </c>
      <c r="O756" s="59"/>
      <c r="P756" s="160">
        <f t="shared" si="235"/>
        <v>0</v>
      </c>
      <c r="Q756" s="160">
        <v>0</v>
      </c>
      <c r="R756" s="160">
        <f t="shared" si="236"/>
        <v>0</v>
      </c>
      <c r="S756" s="160">
        <v>0</v>
      </c>
      <c r="T756" s="161">
        <f t="shared" si="237"/>
        <v>0</v>
      </c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R756" s="162" t="s">
        <v>337</v>
      </c>
      <c r="AT756" s="162" t="s">
        <v>751</v>
      </c>
      <c r="AU756" s="162" t="s">
        <v>214</v>
      </c>
      <c r="AY756" s="15" t="s">
        <v>208</v>
      </c>
      <c r="BE756" s="163">
        <f t="shared" si="238"/>
        <v>0</v>
      </c>
      <c r="BF756" s="163">
        <f t="shared" si="239"/>
        <v>0</v>
      </c>
      <c r="BG756" s="163">
        <f t="shared" si="240"/>
        <v>0</v>
      </c>
      <c r="BH756" s="163">
        <f t="shared" si="241"/>
        <v>0</v>
      </c>
      <c r="BI756" s="163">
        <f t="shared" si="242"/>
        <v>0</v>
      </c>
      <c r="BJ756" s="15" t="s">
        <v>85</v>
      </c>
      <c r="BK756" s="163">
        <f t="shared" si="243"/>
        <v>0</v>
      </c>
      <c r="BL756" s="15" t="s">
        <v>274</v>
      </c>
      <c r="BM756" s="162" t="s">
        <v>5906</v>
      </c>
    </row>
    <row r="757" spans="1:65" s="2" customFormat="1" ht="62.65" customHeight="1">
      <c r="A757" s="30"/>
      <c r="B757" s="154"/>
      <c r="C757" s="201" t="s">
        <v>3013</v>
      </c>
      <c r="D757" s="201" t="s">
        <v>751</v>
      </c>
      <c r="E757" s="202" t="s">
        <v>5907</v>
      </c>
      <c r="F757" s="203" t="s">
        <v>5908</v>
      </c>
      <c r="G757" s="204" t="s">
        <v>404</v>
      </c>
      <c r="H757" s="205">
        <v>2</v>
      </c>
      <c r="I757" s="177"/>
      <c r="J757" s="290">
        <f t="shared" si="234"/>
        <v>0</v>
      </c>
      <c r="K757" s="178"/>
      <c r="L757" s="179"/>
      <c r="M757" s="180" t="s">
        <v>1</v>
      </c>
      <c r="N757" s="181" t="s">
        <v>38</v>
      </c>
      <c r="O757" s="59"/>
      <c r="P757" s="160">
        <f t="shared" si="235"/>
        <v>0</v>
      </c>
      <c r="Q757" s="160">
        <v>0</v>
      </c>
      <c r="R757" s="160">
        <f t="shared" si="236"/>
        <v>0</v>
      </c>
      <c r="S757" s="160">
        <v>0</v>
      </c>
      <c r="T757" s="161">
        <f t="shared" si="237"/>
        <v>0</v>
      </c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R757" s="162" t="s">
        <v>337</v>
      </c>
      <c r="AT757" s="162" t="s">
        <v>751</v>
      </c>
      <c r="AU757" s="162" t="s">
        <v>214</v>
      </c>
      <c r="AY757" s="15" t="s">
        <v>208</v>
      </c>
      <c r="BE757" s="163">
        <f t="shared" si="238"/>
        <v>0</v>
      </c>
      <c r="BF757" s="163">
        <f t="shared" si="239"/>
        <v>0</v>
      </c>
      <c r="BG757" s="163">
        <f t="shared" si="240"/>
        <v>0</v>
      </c>
      <c r="BH757" s="163">
        <f t="shared" si="241"/>
        <v>0</v>
      </c>
      <c r="BI757" s="163">
        <f t="shared" si="242"/>
        <v>0</v>
      </c>
      <c r="BJ757" s="15" t="s">
        <v>85</v>
      </c>
      <c r="BK757" s="163">
        <f t="shared" si="243"/>
        <v>0</v>
      </c>
      <c r="BL757" s="15" t="s">
        <v>274</v>
      </c>
      <c r="BM757" s="162" t="s">
        <v>5909</v>
      </c>
    </row>
    <row r="758" spans="1:65" s="2" customFormat="1" ht="16.5" customHeight="1">
      <c r="A758" s="30"/>
      <c r="B758" s="154"/>
      <c r="C758" s="201" t="s">
        <v>3017</v>
      </c>
      <c r="D758" s="201" t="s">
        <v>751</v>
      </c>
      <c r="E758" s="202" t="s">
        <v>5574</v>
      </c>
      <c r="F758" s="203" t="s">
        <v>4653</v>
      </c>
      <c r="G758" s="204" t="s">
        <v>252</v>
      </c>
      <c r="H758" s="205">
        <v>51</v>
      </c>
      <c r="I758" s="177"/>
      <c r="J758" s="290">
        <f t="shared" si="234"/>
        <v>0</v>
      </c>
      <c r="K758" s="178"/>
      <c r="L758" s="179"/>
      <c r="M758" s="180" t="s">
        <v>1</v>
      </c>
      <c r="N758" s="181" t="s">
        <v>38</v>
      </c>
      <c r="O758" s="59"/>
      <c r="P758" s="160">
        <f t="shared" si="235"/>
        <v>0</v>
      </c>
      <c r="Q758" s="160">
        <v>0</v>
      </c>
      <c r="R758" s="160">
        <f t="shared" si="236"/>
        <v>0</v>
      </c>
      <c r="S758" s="160">
        <v>0</v>
      </c>
      <c r="T758" s="161">
        <f t="shared" si="237"/>
        <v>0</v>
      </c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  <c r="AR758" s="162" t="s">
        <v>337</v>
      </c>
      <c r="AT758" s="162" t="s">
        <v>751</v>
      </c>
      <c r="AU758" s="162" t="s">
        <v>214</v>
      </c>
      <c r="AY758" s="15" t="s">
        <v>208</v>
      </c>
      <c r="BE758" s="163">
        <f t="shared" si="238"/>
        <v>0</v>
      </c>
      <c r="BF758" s="163">
        <f t="shared" si="239"/>
        <v>0</v>
      </c>
      <c r="BG758" s="163">
        <f t="shared" si="240"/>
        <v>0</v>
      </c>
      <c r="BH758" s="163">
        <f t="shared" si="241"/>
        <v>0</v>
      </c>
      <c r="BI758" s="163">
        <f t="shared" si="242"/>
        <v>0</v>
      </c>
      <c r="BJ758" s="15" t="s">
        <v>85</v>
      </c>
      <c r="BK758" s="163">
        <f t="shared" si="243"/>
        <v>0</v>
      </c>
      <c r="BL758" s="15" t="s">
        <v>274</v>
      </c>
      <c r="BM758" s="162" t="s">
        <v>5910</v>
      </c>
    </row>
    <row r="759" spans="1:65" s="2" customFormat="1" ht="16.5" customHeight="1">
      <c r="A759" s="30"/>
      <c r="B759" s="154"/>
      <c r="C759" s="201" t="s">
        <v>3019</v>
      </c>
      <c r="D759" s="201" t="s">
        <v>751</v>
      </c>
      <c r="E759" s="202" t="s">
        <v>5576</v>
      </c>
      <c r="F759" s="203" t="s">
        <v>4844</v>
      </c>
      <c r="G759" s="204" t="s">
        <v>252</v>
      </c>
      <c r="H759" s="205">
        <v>51</v>
      </c>
      <c r="I759" s="177"/>
      <c r="J759" s="290">
        <f t="shared" si="234"/>
        <v>0</v>
      </c>
      <c r="K759" s="178"/>
      <c r="L759" s="179"/>
      <c r="M759" s="180" t="s">
        <v>1</v>
      </c>
      <c r="N759" s="181" t="s">
        <v>38</v>
      </c>
      <c r="O759" s="59"/>
      <c r="P759" s="160">
        <f t="shared" si="235"/>
        <v>0</v>
      </c>
      <c r="Q759" s="160">
        <v>0</v>
      </c>
      <c r="R759" s="160">
        <f t="shared" si="236"/>
        <v>0</v>
      </c>
      <c r="S759" s="160">
        <v>0</v>
      </c>
      <c r="T759" s="161">
        <f t="shared" si="237"/>
        <v>0</v>
      </c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  <c r="AR759" s="162" t="s">
        <v>337</v>
      </c>
      <c r="AT759" s="162" t="s">
        <v>751</v>
      </c>
      <c r="AU759" s="162" t="s">
        <v>214</v>
      </c>
      <c r="AY759" s="15" t="s">
        <v>208</v>
      </c>
      <c r="BE759" s="163">
        <f t="shared" si="238"/>
        <v>0</v>
      </c>
      <c r="BF759" s="163">
        <f t="shared" si="239"/>
        <v>0</v>
      </c>
      <c r="BG759" s="163">
        <f t="shared" si="240"/>
        <v>0</v>
      </c>
      <c r="BH759" s="163">
        <f t="shared" si="241"/>
        <v>0</v>
      </c>
      <c r="BI759" s="163">
        <f t="shared" si="242"/>
        <v>0</v>
      </c>
      <c r="BJ759" s="15" t="s">
        <v>85</v>
      </c>
      <c r="BK759" s="163">
        <f t="shared" si="243"/>
        <v>0</v>
      </c>
      <c r="BL759" s="15" t="s">
        <v>274</v>
      </c>
      <c r="BM759" s="162" t="s">
        <v>5911</v>
      </c>
    </row>
    <row r="760" spans="1:65" s="2" customFormat="1" ht="16.5" customHeight="1">
      <c r="A760" s="30"/>
      <c r="B760" s="154"/>
      <c r="C760" s="201" t="s">
        <v>3021</v>
      </c>
      <c r="D760" s="201" t="s">
        <v>751</v>
      </c>
      <c r="E760" s="202" t="s">
        <v>5849</v>
      </c>
      <c r="F760" s="203" t="s">
        <v>5850</v>
      </c>
      <c r="G760" s="204" t="s">
        <v>739</v>
      </c>
      <c r="H760" s="205">
        <v>1</v>
      </c>
      <c r="I760" s="177"/>
      <c r="J760" s="290">
        <f t="shared" si="234"/>
        <v>0</v>
      </c>
      <c r="K760" s="178"/>
      <c r="L760" s="179"/>
      <c r="M760" s="180" t="s">
        <v>1</v>
      </c>
      <c r="N760" s="181" t="s">
        <v>38</v>
      </c>
      <c r="O760" s="59"/>
      <c r="P760" s="160">
        <f t="shared" si="235"/>
        <v>0</v>
      </c>
      <c r="Q760" s="160">
        <v>0</v>
      </c>
      <c r="R760" s="160">
        <f t="shared" si="236"/>
        <v>0</v>
      </c>
      <c r="S760" s="160">
        <v>0</v>
      </c>
      <c r="T760" s="161">
        <f t="shared" si="237"/>
        <v>0</v>
      </c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R760" s="162" t="s">
        <v>337</v>
      </c>
      <c r="AT760" s="162" t="s">
        <v>751</v>
      </c>
      <c r="AU760" s="162" t="s">
        <v>214</v>
      </c>
      <c r="AY760" s="15" t="s">
        <v>208</v>
      </c>
      <c r="BE760" s="163">
        <f t="shared" si="238"/>
        <v>0</v>
      </c>
      <c r="BF760" s="163">
        <f t="shared" si="239"/>
        <v>0</v>
      </c>
      <c r="BG760" s="163">
        <f t="shared" si="240"/>
        <v>0</v>
      </c>
      <c r="BH760" s="163">
        <f t="shared" si="241"/>
        <v>0</v>
      </c>
      <c r="BI760" s="163">
        <f t="shared" si="242"/>
        <v>0</v>
      </c>
      <c r="BJ760" s="15" t="s">
        <v>85</v>
      </c>
      <c r="BK760" s="163">
        <f t="shared" si="243"/>
        <v>0</v>
      </c>
      <c r="BL760" s="15" t="s">
        <v>274</v>
      </c>
      <c r="BM760" s="162" t="s">
        <v>5912</v>
      </c>
    </row>
    <row r="761" spans="1:65" s="2" customFormat="1" ht="16.5" customHeight="1">
      <c r="A761" s="30"/>
      <c r="B761" s="154"/>
      <c r="C761" s="201" t="s">
        <v>3023</v>
      </c>
      <c r="D761" s="201" t="s">
        <v>751</v>
      </c>
      <c r="E761" s="202" t="s">
        <v>5847</v>
      </c>
      <c r="F761" s="203" t="s">
        <v>5604</v>
      </c>
      <c r="G761" s="204" t="s">
        <v>252</v>
      </c>
      <c r="H761" s="205">
        <v>60</v>
      </c>
      <c r="I761" s="177"/>
      <c r="J761" s="290">
        <f t="shared" si="234"/>
        <v>0</v>
      </c>
      <c r="K761" s="178"/>
      <c r="L761" s="179"/>
      <c r="M761" s="180" t="s">
        <v>1</v>
      </c>
      <c r="N761" s="181" t="s">
        <v>38</v>
      </c>
      <c r="O761" s="59"/>
      <c r="P761" s="160">
        <f t="shared" si="235"/>
        <v>0</v>
      </c>
      <c r="Q761" s="160">
        <v>0</v>
      </c>
      <c r="R761" s="160">
        <f t="shared" si="236"/>
        <v>0</v>
      </c>
      <c r="S761" s="160">
        <v>0</v>
      </c>
      <c r="T761" s="161">
        <f t="shared" si="237"/>
        <v>0</v>
      </c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R761" s="162" t="s">
        <v>337</v>
      </c>
      <c r="AT761" s="162" t="s">
        <v>751</v>
      </c>
      <c r="AU761" s="162" t="s">
        <v>214</v>
      </c>
      <c r="AY761" s="15" t="s">
        <v>208</v>
      </c>
      <c r="BE761" s="163">
        <f t="shared" si="238"/>
        <v>0</v>
      </c>
      <c r="BF761" s="163">
        <f t="shared" si="239"/>
        <v>0</v>
      </c>
      <c r="BG761" s="163">
        <f t="shared" si="240"/>
        <v>0</v>
      </c>
      <c r="BH761" s="163">
        <f t="shared" si="241"/>
        <v>0</v>
      </c>
      <c r="BI761" s="163">
        <f t="shared" si="242"/>
        <v>0</v>
      </c>
      <c r="BJ761" s="15" t="s">
        <v>85</v>
      </c>
      <c r="BK761" s="163">
        <f t="shared" si="243"/>
        <v>0</v>
      </c>
      <c r="BL761" s="15" t="s">
        <v>274</v>
      </c>
      <c r="BM761" s="162" t="s">
        <v>5913</v>
      </c>
    </row>
    <row r="762" spans="1:65" s="2" customFormat="1" ht="16.5" customHeight="1">
      <c r="A762" s="30"/>
      <c r="B762" s="154"/>
      <c r="C762" s="195" t="s">
        <v>3025</v>
      </c>
      <c r="D762" s="195" t="s">
        <v>210</v>
      </c>
      <c r="E762" s="196" t="s">
        <v>5901</v>
      </c>
      <c r="F762" s="200" t="s">
        <v>5610</v>
      </c>
      <c r="G762" s="198" t="s">
        <v>4725</v>
      </c>
      <c r="H762" s="199">
        <v>2</v>
      </c>
      <c r="I762" s="155"/>
      <c r="J762" s="287">
        <f t="shared" si="234"/>
        <v>0</v>
      </c>
      <c r="K762" s="157"/>
      <c r="L762" s="31"/>
      <c r="M762" s="158" t="s">
        <v>1</v>
      </c>
      <c r="N762" s="159" t="s">
        <v>38</v>
      </c>
      <c r="O762" s="59"/>
      <c r="P762" s="160">
        <f t="shared" si="235"/>
        <v>0</v>
      </c>
      <c r="Q762" s="160">
        <v>0</v>
      </c>
      <c r="R762" s="160">
        <f t="shared" si="236"/>
        <v>0</v>
      </c>
      <c r="S762" s="160">
        <v>0</v>
      </c>
      <c r="T762" s="161">
        <f t="shared" si="237"/>
        <v>0</v>
      </c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R762" s="162" t="s">
        <v>274</v>
      </c>
      <c r="AT762" s="162" t="s">
        <v>210</v>
      </c>
      <c r="AU762" s="162" t="s">
        <v>214</v>
      </c>
      <c r="AY762" s="15" t="s">
        <v>208</v>
      </c>
      <c r="BE762" s="163">
        <f t="shared" si="238"/>
        <v>0</v>
      </c>
      <c r="BF762" s="163">
        <f t="shared" si="239"/>
        <v>0</v>
      </c>
      <c r="BG762" s="163">
        <f t="shared" si="240"/>
        <v>0</v>
      </c>
      <c r="BH762" s="163">
        <f t="shared" si="241"/>
        <v>0</v>
      </c>
      <c r="BI762" s="163">
        <f t="shared" si="242"/>
        <v>0</v>
      </c>
      <c r="BJ762" s="15" t="s">
        <v>85</v>
      </c>
      <c r="BK762" s="163">
        <f t="shared" si="243"/>
        <v>0</v>
      </c>
      <c r="BL762" s="15" t="s">
        <v>274</v>
      </c>
      <c r="BM762" s="162" t="s">
        <v>5914</v>
      </c>
    </row>
    <row r="763" spans="1:65" s="13" customFormat="1" ht="20.85" customHeight="1">
      <c r="B763" s="183"/>
      <c r="C763" s="210"/>
      <c r="D763" s="211" t="s">
        <v>71</v>
      </c>
      <c r="E763" s="211" t="s">
        <v>5915</v>
      </c>
      <c r="F763" s="211" t="s">
        <v>5916</v>
      </c>
      <c r="G763" s="210"/>
      <c r="H763" s="210"/>
      <c r="I763" s="185"/>
      <c r="J763" s="291">
        <f>BK763</f>
        <v>0</v>
      </c>
      <c r="L763" s="183"/>
      <c r="M763" s="186"/>
      <c r="N763" s="187"/>
      <c r="O763" s="187"/>
      <c r="P763" s="188">
        <f>SUM(P764:P775)</f>
        <v>0</v>
      </c>
      <c r="Q763" s="187"/>
      <c r="R763" s="188">
        <f>SUM(R764:R775)</f>
        <v>0</v>
      </c>
      <c r="S763" s="187"/>
      <c r="T763" s="189">
        <f>SUM(T764:T775)</f>
        <v>0</v>
      </c>
      <c r="AR763" s="184" t="s">
        <v>85</v>
      </c>
      <c r="AT763" s="190" t="s">
        <v>71</v>
      </c>
      <c r="AU763" s="190" t="s">
        <v>219</v>
      </c>
      <c r="AY763" s="184" t="s">
        <v>208</v>
      </c>
      <c r="BK763" s="191">
        <f>SUM(BK764:BK775)</f>
        <v>0</v>
      </c>
    </row>
    <row r="764" spans="1:65" s="2" customFormat="1" ht="44.25" customHeight="1">
      <c r="A764" s="30"/>
      <c r="B764" s="154"/>
      <c r="C764" s="201" t="s">
        <v>3029</v>
      </c>
      <c r="D764" s="201" t="s">
        <v>751</v>
      </c>
      <c r="E764" s="202" t="s">
        <v>5917</v>
      </c>
      <c r="F764" s="203" t="s">
        <v>5918</v>
      </c>
      <c r="G764" s="204" t="s">
        <v>404</v>
      </c>
      <c r="H764" s="205">
        <v>1</v>
      </c>
      <c r="I764" s="177"/>
      <c r="J764" s="290">
        <f t="shared" ref="J764:J775" si="244">ROUND(I764*H764,2)</f>
        <v>0</v>
      </c>
      <c r="K764" s="178"/>
      <c r="L764" s="179"/>
      <c r="M764" s="180" t="s">
        <v>1</v>
      </c>
      <c r="N764" s="181" t="s">
        <v>38</v>
      </c>
      <c r="O764" s="59"/>
      <c r="P764" s="160">
        <f t="shared" ref="P764:P775" si="245">O764*H764</f>
        <v>0</v>
      </c>
      <c r="Q764" s="160">
        <v>0</v>
      </c>
      <c r="R764" s="160">
        <f t="shared" ref="R764:R775" si="246">Q764*H764</f>
        <v>0</v>
      </c>
      <c r="S764" s="160">
        <v>0</v>
      </c>
      <c r="T764" s="161">
        <f t="shared" ref="T764:T775" si="247">S764*H764</f>
        <v>0</v>
      </c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R764" s="162" t="s">
        <v>337</v>
      </c>
      <c r="AT764" s="162" t="s">
        <v>751</v>
      </c>
      <c r="AU764" s="162" t="s">
        <v>214</v>
      </c>
      <c r="AY764" s="15" t="s">
        <v>208</v>
      </c>
      <c r="BE764" s="163">
        <f t="shared" ref="BE764:BE775" si="248">IF(N764="základná",J764,0)</f>
        <v>0</v>
      </c>
      <c r="BF764" s="163">
        <f t="shared" ref="BF764:BF775" si="249">IF(N764="znížená",J764,0)</f>
        <v>0</v>
      </c>
      <c r="BG764" s="163">
        <f t="shared" ref="BG764:BG775" si="250">IF(N764="zákl. prenesená",J764,0)</f>
        <v>0</v>
      </c>
      <c r="BH764" s="163">
        <f t="shared" ref="BH764:BH775" si="251">IF(N764="zníž. prenesená",J764,0)</f>
        <v>0</v>
      </c>
      <c r="BI764" s="163">
        <f t="shared" ref="BI764:BI775" si="252">IF(N764="nulová",J764,0)</f>
        <v>0</v>
      </c>
      <c r="BJ764" s="15" t="s">
        <v>85</v>
      </c>
      <c r="BK764" s="163">
        <f t="shared" ref="BK764:BK775" si="253">ROUND(I764*H764,2)</f>
        <v>0</v>
      </c>
      <c r="BL764" s="15" t="s">
        <v>274</v>
      </c>
      <c r="BM764" s="162" t="s">
        <v>5919</v>
      </c>
    </row>
    <row r="765" spans="1:65" s="2" customFormat="1" ht="62.65" customHeight="1">
      <c r="A765" s="30"/>
      <c r="B765" s="154"/>
      <c r="C765" s="201" t="s">
        <v>3033</v>
      </c>
      <c r="D765" s="201" t="s">
        <v>751</v>
      </c>
      <c r="E765" s="202" t="s">
        <v>5920</v>
      </c>
      <c r="F765" s="203" t="s">
        <v>5921</v>
      </c>
      <c r="G765" s="204" t="s">
        <v>404</v>
      </c>
      <c r="H765" s="205">
        <v>1</v>
      </c>
      <c r="I765" s="177"/>
      <c r="J765" s="290">
        <f t="shared" si="244"/>
        <v>0</v>
      </c>
      <c r="K765" s="178"/>
      <c r="L765" s="179"/>
      <c r="M765" s="180" t="s">
        <v>1</v>
      </c>
      <c r="N765" s="181" t="s">
        <v>38</v>
      </c>
      <c r="O765" s="59"/>
      <c r="P765" s="160">
        <f t="shared" si="245"/>
        <v>0</v>
      </c>
      <c r="Q765" s="160">
        <v>0</v>
      </c>
      <c r="R765" s="160">
        <f t="shared" si="246"/>
        <v>0</v>
      </c>
      <c r="S765" s="160">
        <v>0</v>
      </c>
      <c r="T765" s="161">
        <f t="shared" si="247"/>
        <v>0</v>
      </c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R765" s="162" t="s">
        <v>337</v>
      </c>
      <c r="AT765" s="162" t="s">
        <v>751</v>
      </c>
      <c r="AU765" s="162" t="s">
        <v>214</v>
      </c>
      <c r="AY765" s="15" t="s">
        <v>208</v>
      </c>
      <c r="BE765" s="163">
        <f t="shared" si="248"/>
        <v>0</v>
      </c>
      <c r="BF765" s="163">
        <f t="shared" si="249"/>
        <v>0</v>
      </c>
      <c r="BG765" s="163">
        <f t="shared" si="250"/>
        <v>0</v>
      </c>
      <c r="BH765" s="163">
        <f t="shared" si="251"/>
        <v>0</v>
      </c>
      <c r="BI765" s="163">
        <f t="shared" si="252"/>
        <v>0</v>
      </c>
      <c r="BJ765" s="15" t="s">
        <v>85</v>
      </c>
      <c r="BK765" s="163">
        <f t="shared" si="253"/>
        <v>0</v>
      </c>
      <c r="BL765" s="15" t="s">
        <v>274</v>
      </c>
      <c r="BM765" s="162" t="s">
        <v>5922</v>
      </c>
    </row>
    <row r="766" spans="1:65" s="2" customFormat="1" ht="16.5" customHeight="1">
      <c r="A766" s="30"/>
      <c r="B766" s="154"/>
      <c r="C766" s="201" t="s">
        <v>3037</v>
      </c>
      <c r="D766" s="201" t="s">
        <v>751</v>
      </c>
      <c r="E766" s="202" t="s">
        <v>5574</v>
      </c>
      <c r="F766" s="203" t="s">
        <v>4653</v>
      </c>
      <c r="G766" s="204" t="s">
        <v>252</v>
      </c>
      <c r="H766" s="205">
        <v>25</v>
      </c>
      <c r="I766" s="177"/>
      <c r="J766" s="290">
        <f t="shared" si="244"/>
        <v>0</v>
      </c>
      <c r="K766" s="178"/>
      <c r="L766" s="179"/>
      <c r="M766" s="180" t="s">
        <v>1</v>
      </c>
      <c r="N766" s="181" t="s">
        <v>38</v>
      </c>
      <c r="O766" s="59"/>
      <c r="P766" s="160">
        <f t="shared" si="245"/>
        <v>0</v>
      </c>
      <c r="Q766" s="160">
        <v>0</v>
      </c>
      <c r="R766" s="160">
        <f t="shared" si="246"/>
        <v>0</v>
      </c>
      <c r="S766" s="160">
        <v>0</v>
      </c>
      <c r="T766" s="161">
        <f t="shared" si="247"/>
        <v>0</v>
      </c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R766" s="162" t="s">
        <v>337</v>
      </c>
      <c r="AT766" s="162" t="s">
        <v>751</v>
      </c>
      <c r="AU766" s="162" t="s">
        <v>214</v>
      </c>
      <c r="AY766" s="15" t="s">
        <v>208</v>
      </c>
      <c r="BE766" s="163">
        <f t="shared" si="248"/>
        <v>0</v>
      </c>
      <c r="BF766" s="163">
        <f t="shared" si="249"/>
        <v>0</v>
      </c>
      <c r="BG766" s="163">
        <f t="shared" si="250"/>
        <v>0</v>
      </c>
      <c r="BH766" s="163">
        <f t="shared" si="251"/>
        <v>0</v>
      </c>
      <c r="BI766" s="163">
        <f t="shared" si="252"/>
        <v>0</v>
      </c>
      <c r="BJ766" s="15" t="s">
        <v>85</v>
      </c>
      <c r="BK766" s="163">
        <f t="shared" si="253"/>
        <v>0</v>
      </c>
      <c r="BL766" s="15" t="s">
        <v>274</v>
      </c>
      <c r="BM766" s="162" t="s">
        <v>5923</v>
      </c>
    </row>
    <row r="767" spans="1:65" s="2" customFormat="1" ht="16.5" customHeight="1">
      <c r="A767" s="30"/>
      <c r="B767" s="154"/>
      <c r="C767" s="201" t="s">
        <v>3041</v>
      </c>
      <c r="D767" s="201" t="s">
        <v>751</v>
      </c>
      <c r="E767" s="202" t="s">
        <v>5576</v>
      </c>
      <c r="F767" s="203" t="s">
        <v>4844</v>
      </c>
      <c r="G767" s="204" t="s">
        <v>252</v>
      </c>
      <c r="H767" s="205">
        <v>25</v>
      </c>
      <c r="I767" s="177"/>
      <c r="J767" s="290">
        <f t="shared" si="244"/>
        <v>0</v>
      </c>
      <c r="K767" s="178"/>
      <c r="L767" s="179"/>
      <c r="M767" s="180" t="s">
        <v>1</v>
      </c>
      <c r="N767" s="181" t="s">
        <v>38</v>
      </c>
      <c r="O767" s="59"/>
      <c r="P767" s="160">
        <f t="shared" si="245"/>
        <v>0</v>
      </c>
      <c r="Q767" s="160">
        <v>0</v>
      </c>
      <c r="R767" s="160">
        <f t="shared" si="246"/>
        <v>0</v>
      </c>
      <c r="S767" s="160">
        <v>0</v>
      </c>
      <c r="T767" s="161">
        <f t="shared" si="247"/>
        <v>0</v>
      </c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R767" s="162" t="s">
        <v>337</v>
      </c>
      <c r="AT767" s="162" t="s">
        <v>751</v>
      </c>
      <c r="AU767" s="162" t="s">
        <v>214</v>
      </c>
      <c r="AY767" s="15" t="s">
        <v>208</v>
      </c>
      <c r="BE767" s="163">
        <f t="shared" si="248"/>
        <v>0</v>
      </c>
      <c r="BF767" s="163">
        <f t="shared" si="249"/>
        <v>0</v>
      </c>
      <c r="BG767" s="163">
        <f t="shared" si="250"/>
        <v>0</v>
      </c>
      <c r="BH767" s="163">
        <f t="shared" si="251"/>
        <v>0</v>
      </c>
      <c r="BI767" s="163">
        <f t="shared" si="252"/>
        <v>0</v>
      </c>
      <c r="BJ767" s="15" t="s">
        <v>85</v>
      </c>
      <c r="BK767" s="163">
        <f t="shared" si="253"/>
        <v>0</v>
      </c>
      <c r="BL767" s="15" t="s">
        <v>274</v>
      </c>
      <c r="BM767" s="162" t="s">
        <v>5924</v>
      </c>
    </row>
    <row r="768" spans="1:65" s="2" customFormat="1" ht="16.5" customHeight="1">
      <c r="A768" s="30"/>
      <c r="B768" s="154"/>
      <c r="C768" s="201" t="s">
        <v>3045</v>
      </c>
      <c r="D768" s="201" t="s">
        <v>751</v>
      </c>
      <c r="E768" s="202" t="s">
        <v>5849</v>
      </c>
      <c r="F768" s="203" t="s">
        <v>5850</v>
      </c>
      <c r="G768" s="204" t="s">
        <v>739</v>
      </c>
      <c r="H768" s="205">
        <v>1</v>
      </c>
      <c r="I768" s="177"/>
      <c r="J768" s="290">
        <f t="shared" si="244"/>
        <v>0</v>
      </c>
      <c r="K768" s="178"/>
      <c r="L768" s="179"/>
      <c r="M768" s="180" t="s">
        <v>1</v>
      </c>
      <c r="N768" s="181" t="s">
        <v>38</v>
      </c>
      <c r="O768" s="59"/>
      <c r="P768" s="160">
        <f t="shared" si="245"/>
        <v>0</v>
      </c>
      <c r="Q768" s="160">
        <v>0</v>
      </c>
      <c r="R768" s="160">
        <f t="shared" si="246"/>
        <v>0</v>
      </c>
      <c r="S768" s="160">
        <v>0</v>
      </c>
      <c r="T768" s="161">
        <f t="shared" si="247"/>
        <v>0</v>
      </c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R768" s="162" t="s">
        <v>337</v>
      </c>
      <c r="AT768" s="162" t="s">
        <v>751</v>
      </c>
      <c r="AU768" s="162" t="s">
        <v>214</v>
      </c>
      <c r="AY768" s="15" t="s">
        <v>208</v>
      </c>
      <c r="BE768" s="163">
        <f t="shared" si="248"/>
        <v>0</v>
      </c>
      <c r="BF768" s="163">
        <f t="shared" si="249"/>
        <v>0</v>
      </c>
      <c r="BG768" s="163">
        <f t="shared" si="250"/>
        <v>0</v>
      </c>
      <c r="BH768" s="163">
        <f t="shared" si="251"/>
        <v>0</v>
      </c>
      <c r="BI768" s="163">
        <f t="shared" si="252"/>
        <v>0</v>
      </c>
      <c r="BJ768" s="15" t="s">
        <v>85</v>
      </c>
      <c r="BK768" s="163">
        <f t="shared" si="253"/>
        <v>0</v>
      </c>
      <c r="BL768" s="15" t="s">
        <v>274</v>
      </c>
      <c r="BM768" s="162" t="s">
        <v>5925</v>
      </c>
    </row>
    <row r="769" spans="1:65" s="2" customFormat="1" ht="16.5" customHeight="1">
      <c r="A769" s="30"/>
      <c r="B769" s="154"/>
      <c r="C769" s="201" t="s">
        <v>3049</v>
      </c>
      <c r="D769" s="201" t="s">
        <v>751</v>
      </c>
      <c r="E769" s="202" t="s">
        <v>5847</v>
      </c>
      <c r="F769" s="203" t="s">
        <v>5604</v>
      </c>
      <c r="G769" s="204" t="s">
        <v>252</v>
      </c>
      <c r="H769" s="205">
        <v>30</v>
      </c>
      <c r="I769" s="177"/>
      <c r="J769" s="290">
        <f t="shared" si="244"/>
        <v>0</v>
      </c>
      <c r="K769" s="178"/>
      <c r="L769" s="179"/>
      <c r="M769" s="180" t="s">
        <v>1</v>
      </c>
      <c r="N769" s="181" t="s">
        <v>38</v>
      </c>
      <c r="O769" s="59"/>
      <c r="P769" s="160">
        <f t="shared" si="245"/>
        <v>0</v>
      </c>
      <c r="Q769" s="160">
        <v>0</v>
      </c>
      <c r="R769" s="160">
        <f t="shared" si="246"/>
        <v>0</v>
      </c>
      <c r="S769" s="160">
        <v>0</v>
      </c>
      <c r="T769" s="161">
        <f t="shared" si="247"/>
        <v>0</v>
      </c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R769" s="162" t="s">
        <v>337</v>
      </c>
      <c r="AT769" s="162" t="s">
        <v>751</v>
      </c>
      <c r="AU769" s="162" t="s">
        <v>214</v>
      </c>
      <c r="AY769" s="15" t="s">
        <v>208</v>
      </c>
      <c r="BE769" s="163">
        <f t="shared" si="248"/>
        <v>0</v>
      </c>
      <c r="BF769" s="163">
        <f t="shared" si="249"/>
        <v>0</v>
      </c>
      <c r="BG769" s="163">
        <f t="shared" si="250"/>
        <v>0</v>
      </c>
      <c r="BH769" s="163">
        <f t="shared" si="251"/>
        <v>0</v>
      </c>
      <c r="BI769" s="163">
        <f t="shared" si="252"/>
        <v>0</v>
      </c>
      <c r="BJ769" s="15" t="s">
        <v>85</v>
      </c>
      <c r="BK769" s="163">
        <f t="shared" si="253"/>
        <v>0</v>
      </c>
      <c r="BL769" s="15" t="s">
        <v>274</v>
      </c>
      <c r="BM769" s="162" t="s">
        <v>5926</v>
      </c>
    </row>
    <row r="770" spans="1:65" s="2" customFormat="1" ht="16.5" customHeight="1">
      <c r="A770" s="30"/>
      <c r="B770" s="154"/>
      <c r="C770" s="195" t="s">
        <v>3053</v>
      </c>
      <c r="D770" s="195" t="s">
        <v>210</v>
      </c>
      <c r="E770" s="196" t="s">
        <v>5852</v>
      </c>
      <c r="F770" s="200" t="s">
        <v>5610</v>
      </c>
      <c r="G770" s="198" t="s">
        <v>4725</v>
      </c>
      <c r="H770" s="199">
        <v>1</v>
      </c>
      <c r="I770" s="155"/>
      <c r="J770" s="287">
        <f t="shared" si="244"/>
        <v>0</v>
      </c>
      <c r="K770" s="157"/>
      <c r="L770" s="31"/>
      <c r="M770" s="158" t="s">
        <v>1</v>
      </c>
      <c r="N770" s="159" t="s">
        <v>38</v>
      </c>
      <c r="O770" s="59"/>
      <c r="P770" s="160">
        <f t="shared" si="245"/>
        <v>0</v>
      </c>
      <c r="Q770" s="160">
        <v>0</v>
      </c>
      <c r="R770" s="160">
        <f t="shared" si="246"/>
        <v>0</v>
      </c>
      <c r="S770" s="160">
        <v>0</v>
      </c>
      <c r="T770" s="161">
        <f t="shared" si="247"/>
        <v>0</v>
      </c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R770" s="162" t="s">
        <v>274</v>
      </c>
      <c r="AT770" s="162" t="s">
        <v>210</v>
      </c>
      <c r="AU770" s="162" t="s">
        <v>214</v>
      </c>
      <c r="AY770" s="15" t="s">
        <v>208</v>
      </c>
      <c r="BE770" s="163">
        <f t="shared" si="248"/>
        <v>0</v>
      </c>
      <c r="BF770" s="163">
        <f t="shared" si="249"/>
        <v>0</v>
      </c>
      <c r="BG770" s="163">
        <f t="shared" si="250"/>
        <v>0</v>
      </c>
      <c r="BH770" s="163">
        <f t="shared" si="251"/>
        <v>0</v>
      </c>
      <c r="BI770" s="163">
        <f t="shared" si="252"/>
        <v>0</v>
      </c>
      <c r="BJ770" s="15" t="s">
        <v>85</v>
      </c>
      <c r="BK770" s="163">
        <f t="shared" si="253"/>
        <v>0</v>
      </c>
      <c r="BL770" s="15" t="s">
        <v>274</v>
      </c>
      <c r="BM770" s="162" t="s">
        <v>5927</v>
      </c>
    </row>
    <row r="771" spans="1:65" s="2" customFormat="1" ht="37.9" customHeight="1">
      <c r="A771" s="30"/>
      <c r="B771" s="154"/>
      <c r="C771" s="201" t="s">
        <v>3057</v>
      </c>
      <c r="D771" s="201" t="s">
        <v>751</v>
      </c>
      <c r="E771" s="202" t="s">
        <v>5928</v>
      </c>
      <c r="F771" s="203" t="s">
        <v>5929</v>
      </c>
      <c r="G771" s="204" t="s">
        <v>252</v>
      </c>
      <c r="H771" s="205">
        <v>10</v>
      </c>
      <c r="I771" s="177"/>
      <c r="J771" s="290">
        <f t="shared" si="244"/>
        <v>0</v>
      </c>
      <c r="K771" s="178"/>
      <c r="L771" s="179"/>
      <c r="M771" s="180" t="s">
        <v>1</v>
      </c>
      <c r="N771" s="181" t="s">
        <v>38</v>
      </c>
      <c r="O771" s="59"/>
      <c r="P771" s="160">
        <f t="shared" si="245"/>
        <v>0</v>
      </c>
      <c r="Q771" s="160">
        <v>0</v>
      </c>
      <c r="R771" s="160">
        <f t="shared" si="246"/>
        <v>0</v>
      </c>
      <c r="S771" s="160">
        <v>0</v>
      </c>
      <c r="T771" s="161">
        <f t="shared" si="247"/>
        <v>0</v>
      </c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R771" s="162" t="s">
        <v>337</v>
      </c>
      <c r="AT771" s="162" t="s">
        <v>751</v>
      </c>
      <c r="AU771" s="162" t="s">
        <v>214</v>
      </c>
      <c r="AY771" s="15" t="s">
        <v>208</v>
      </c>
      <c r="BE771" s="163">
        <f t="shared" si="248"/>
        <v>0</v>
      </c>
      <c r="BF771" s="163">
        <f t="shared" si="249"/>
        <v>0</v>
      </c>
      <c r="BG771" s="163">
        <f t="shared" si="250"/>
        <v>0</v>
      </c>
      <c r="BH771" s="163">
        <f t="shared" si="251"/>
        <v>0</v>
      </c>
      <c r="BI771" s="163">
        <f t="shared" si="252"/>
        <v>0</v>
      </c>
      <c r="BJ771" s="15" t="s">
        <v>85</v>
      </c>
      <c r="BK771" s="163">
        <f t="shared" si="253"/>
        <v>0</v>
      </c>
      <c r="BL771" s="15" t="s">
        <v>274</v>
      </c>
      <c r="BM771" s="162" t="s">
        <v>5930</v>
      </c>
    </row>
    <row r="772" spans="1:65" s="2" customFormat="1" ht="37.9" customHeight="1">
      <c r="A772" s="30"/>
      <c r="B772" s="154"/>
      <c r="C772" s="201" t="s">
        <v>3061</v>
      </c>
      <c r="D772" s="201" t="s">
        <v>751</v>
      </c>
      <c r="E772" s="202" t="s">
        <v>5931</v>
      </c>
      <c r="F772" s="203" t="s">
        <v>5932</v>
      </c>
      <c r="G772" s="204" t="s">
        <v>252</v>
      </c>
      <c r="H772" s="205">
        <v>10</v>
      </c>
      <c r="I772" s="177"/>
      <c r="J772" s="290">
        <f t="shared" si="244"/>
        <v>0</v>
      </c>
      <c r="K772" s="178"/>
      <c r="L772" s="179"/>
      <c r="M772" s="180" t="s">
        <v>1</v>
      </c>
      <c r="N772" s="181" t="s">
        <v>38</v>
      </c>
      <c r="O772" s="59"/>
      <c r="P772" s="160">
        <f t="shared" si="245"/>
        <v>0</v>
      </c>
      <c r="Q772" s="160">
        <v>0</v>
      </c>
      <c r="R772" s="160">
        <f t="shared" si="246"/>
        <v>0</v>
      </c>
      <c r="S772" s="160">
        <v>0</v>
      </c>
      <c r="T772" s="161">
        <f t="shared" si="247"/>
        <v>0</v>
      </c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R772" s="162" t="s">
        <v>337</v>
      </c>
      <c r="AT772" s="162" t="s">
        <v>751</v>
      </c>
      <c r="AU772" s="162" t="s">
        <v>214</v>
      </c>
      <c r="AY772" s="15" t="s">
        <v>208</v>
      </c>
      <c r="BE772" s="163">
        <f t="shared" si="248"/>
        <v>0</v>
      </c>
      <c r="BF772" s="163">
        <f t="shared" si="249"/>
        <v>0</v>
      </c>
      <c r="BG772" s="163">
        <f t="shared" si="250"/>
        <v>0</v>
      </c>
      <c r="BH772" s="163">
        <f t="shared" si="251"/>
        <v>0</v>
      </c>
      <c r="BI772" s="163">
        <f t="shared" si="252"/>
        <v>0</v>
      </c>
      <c r="BJ772" s="15" t="s">
        <v>85</v>
      </c>
      <c r="BK772" s="163">
        <f t="shared" si="253"/>
        <v>0</v>
      </c>
      <c r="BL772" s="15" t="s">
        <v>274</v>
      </c>
      <c r="BM772" s="162" t="s">
        <v>5933</v>
      </c>
    </row>
    <row r="773" spans="1:65" s="2" customFormat="1" ht="37.9" customHeight="1">
      <c r="A773" s="30"/>
      <c r="B773" s="154"/>
      <c r="C773" s="201" t="s">
        <v>3063</v>
      </c>
      <c r="D773" s="201" t="s">
        <v>751</v>
      </c>
      <c r="E773" s="202" t="s">
        <v>5834</v>
      </c>
      <c r="F773" s="203" t="s">
        <v>5835</v>
      </c>
      <c r="G773" s="204" t="s">
        <v>404</v>
      </c>
      <c r="H773" s="205">
        <v>52</v>
      </c>
      <c r="I773" s="177"/>
      <c r="J773" s="290">
        <f t="shared" si="244"/>
        <v>0</v>
      </c>
      <c r="K773" s="178"/>
      <c r="L773" s="179"/>
      <c r="M773" s="180" t="s">
        <v>1</v>
      </c>
      <c r="N773" s="181" t="s">
        <v>38</v>
      </c>
      <c r="O773" s="59"/>
      <c r="P773" s="160">
        <f t="shared" si="245"/>
        <v>0</v>
      </c>
      <c r="Q773" s="160">
        <v>0</v>
      </c>
      <c r="R773" s="160">
        <f t="shared" si="246"/>
        <v>0</v>
      </c>
      <c r="S773" s="160">
        <v>0</v>
      </c>
      <c r="T773" s="161">
        <f t="shared" si="247"/>
        <v>0</v>
      </c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R773" s="162" t="s">
        <v>337</v>
      </c>
      <c r="AT773" s="162" t="s">
        <v>751</v>
      </c>
      <c r="AU773" s="162" t="s">
        <v>214</v>
      </c>
      <c r="AY773" s="15" t="s">
        <v>208</v>
      </c>
      <c r="BE773" s="163">
        <f t="shared" si="248"/>
        <v>0</v>
      </c>
      <c r="BF773" s="163">
        <f t="shared" si="249"/>
        <v>0</v>
      </c>
      <c r="BG773" s="163">
        <f t="shared" si="250"/>
        <v>0</v>
      </c>
      <c r="BH773" s="163">
        <f t="shared" si="251"/>
        <v>0</v>
      </c>
      <c r="BI773" s="163">
        <f t="shared" si="252"/>
        <v>0</v>
      </c>
      <c r="BJ773" s="15" t="s">
        <v>85</v>
      </c>
      <c r="BK773" s="163">
        <f t="shared" si="253"/>
        <v>0</v>
      </c>
      <c r="BL773" s="15" t="s">
        <v>274</v>
      </c>
      <c r="BM773" s="162" t="s">
        <v>5934</v>
      </c>
    </row>
    <row r="774" spans="1:65" s="2" customFormat="1" ht="16.5" customHeight="1">
      <c r="A774" s="30"/>
      <c r="B774" s="154"/>
      <c r="C774" s="201" t="s">
        <v>3065</v>
      </c>
      <c r="D774" s="201" t="s">
        <v>751</v>
      </c>
      <c r="E774" s="202" t="s">
        <v>5935</v>
      </c>
      <c r="F774" s="203" t="s">
        <v>5936</v>
      </c>
      <c r="G774" s="204" t="s">
        <v>404</v>
      </c>
      <c r="H774" s="205">
        <v>7</v>
      </c>
      <c r="I774" s="177"/>
      <c r="J774" s="290">
        <f t="shared" si="244"/>
        <v>0</v>
      </c>
      <c r="K774" s="178"/>
      <c r="L774" s="179"/>
      <c r="M774" s="180" t="s">
        <v>1</v>
      </c>
      <c r="N774" s="181" t="s">
        <v>38</v>
      </c>
      <c r="O774" s="59"/>
      <c r="P774" s="160">
        <f t="shared" si="245"/>
        <v>0</v>
      </c>
      <c r="Q774" s="160">
        <v>0</v>
      </c>
      <c r="R774" s="160">
        <f t="shared" si="246"/>
        <v>0</v>
      </c>
      <c r="S774" s="160">
        <v>0</v>
      </c>
      <c r="T774" s="161">
        <f t="shared" si="247"/>
        <v>0</v>
      </c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R774" s="162" t="s">
        <v>337</v>
      </c>
      <c r="AT774" s="162" t="s">
        <v>751</v>
      </c>
      <c r="AU774" s="162" t="s">
        <v>214</v>
      </c>
      <c r="AY774" s="15" t="s">
        <v>208</v>
      </c>
      <c r="BE774" s="163">
        <f t="shared" si="248"/>
        <v>0</v>
      </c>
      <c r="BF774" s="163">
        <f t="shared" si="249"/>
        <v>0</v>
      </c>
      <c r="BG774" s="163">
        <f t="shared" si="250"/>
        <v>0</v>
      </c>
      <c r="BH774" s="163">
        <f t="shared" si="251"/>
        <v>0</v>
      </c>
      <c r="BI774" s="163">
        <f t="shared" si="252"/>
        <v>0</v>
      </c>
      <c r="BJ774" s="15" t="s">
        <v>85</v>
      </c>
      <c r="BK774" s="163">
        <f t="shared" si="253"/>
        <v>0</v>
      </c>
      <c r="BL774" s="15" t="s">
        <v>274</v>
      </c>
      <c r="BM774" s="162" t="s">
        <v>5937</v>
      </c>
    </row>
    <row r="775" spans="1:65" s="2" customFormat="1" ht="24.2" customHeight="1">
      <c r="A775" s="30"/>
      <c r="B775" s="154"/>
      <c r="C775" s="201" t="s">
        <v>3069</v>
      </c>
      <c r="D775" s="201" t="s">
        <v>751</v>
      </c>
      <c r="E775" s="202" t="s">
        <v>5938</v>
      </c>
      <c r="F775" s="203" t="s">
        <v>5939</v>
      </c>
      <c r="G775" s="204" t="s">
        <v>4725</v>
      </c>
      <c r="H775" s="205">
        <v>1</v>
      </c>
      <c r="I775" s="177"/>
      <c r="J775" s="290">
        <f t="shared" si="244"/>
        <v>0</v>
      </c>
      <c r="K775" s="178"/>
      <c r="L775" s="179"/>
      <c r="M775" s="180" t="s">
        <v>1</v>
      </c>
      <c r="N775" s="181" t="s">
        <v>38</v>
      </c>
      <c r="O775" s="59"/>
      <c r="P775" s="160">
        <f t="shared" si="245"/>
        <v>0</v>
      </c>
      <c r="Q775" s="160">
        <v>0</v>
      </c>
      <c r="R775" s="160">
        <f t="shared" si="246"/>
        <v>0</v>
      </c>
      <c r="S775" s="160">
        <v>0</v>
      </c>
      <c r="T775" s="161">
        <f t="shared" si="247"/>
        <v>0</v>
      </c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R775" s="162" t="s">
        <v>337</v>
      </c>
      <c r="AT775" s="162" t="s">
        <v>751</v>
      </c>
      <c r="AU775" s="162" t="s">
        <v>214</v>
      </c>
      <c r="AY775" s="15" t="s">
        <v>208</v>
      </c>
      <c r="BE775" s="163">
        <f t="shared" si="248"/>
        <v>0</v>
      </c>
      <c r="BF775" s="163">
        <f t="shared" si="249"/>
        <v>0</v>
      </c>
      <c r="BG775" s="163">
        <f t="shared" si="250"/>
        <v>0</v>
      </c>
      <c r="BH775" s="163">
        <f t="shared" si="251"/>
        <v>0</v>
      </c>
      <c r="BI775" s="163">
        <f t="shared" si="252"/>
        <v>0</v>
      </c>
      <c r="BJ775" s="15" t="s">
        <v>85</v>
      </c>
      <c r="BK775" s="163">
        <f t="shared" si="253"/>
        <v>0</v>
      </c>
      <c r="BL775" s="15" t="s">
        <v>274</v>
      </c>
      <c r="BM775" s="162" t="s">
        <v>5940</v>
      </c>
    </row>
    <row r="776" spans="1:65" s="12" customFormat="1" ht="20.85" customHeight="1">
      <c r="B776" s="142"/>
      <c r="C776" s="206"/>
      <c r="D776" s="207" t="s">
        <v>71</v>
      </c>
      <c r="E776" s="208" t="s">
        <v>5941</v>
      </c>
      <c r="F776" s="208" t="s">
        <v>5942</v>
      </c>
      <c r="G776" s="206"/>
      <c r="H776" s="206"/>
      <c r="I776" s="145"/>
      <c r="J776" s="286">
        <f>BK776</f>
        <v>0</v>
      </c>
      <c r="L776" s="142"/>
      <c r="M776" s="146"/>
      <c r="N776" s="147"/>
      <c r="O776" s="147"/>
      <c r="P776" s="148">
        <f>SUM(P777:P778)</f>
        <v>0</v>
      </c>
      <c r="Q776" s="147"/>
      <c r="R776" s="148">
        <f>SUM(R777:R778)</f>
        <v>0</v>
      </c>
      <c r="S776" s="147"/>
      <c r="T776" s="149">
        <f>SUM(T777:T778)</f>
        <v>0</v>
      </c>
      <c r="AR776" s="143" t="s">
        <v>85</v>
      </c>
      <c r="AT776" s="150" t="s">
        <v>71</v>
      </c>
      <c r="AU776" s="150" t="s">
        <v>85</v>
      </c>
      <c r="AY776" s="143" t="s">
        <v>208</v>
      </c>
      <c r="BK776" s="151">
        <f>SUM(BK777:BK778)</f>
        <v>0</v>
      </c>
    </row>
    <row r="777" spans="1:65" s="2" customFormat="1" ht="37.9" customHeight="1">
      <c r="A777" s="30"/>
      <c r="B777" s="154"/>
      <c r="C777" s="195" t="s">
        <v>3071</v>
      </c>
      <c r="D777" s="195" t="s">
        <v>210</v>
      </c>
      <c r="E777" s="196" t="s">
        <v>5943</v>
      </c>
      <c r="F777" s="200" t="s">
        <v>5944</v>
      </c>
      <c r="G777" s="198" t="s">
        <v>404</v>
      </c>
      <c r="H777" s="199">
        <v>65</v>
      </c>
      <c r="I777" s="155"/>
      <c r="J777" s="287">
        <f>ROUND(I777*H777,2)</f>
        <v>0</v>
      </c>
      <c r="K777" s="157"/>
      <c r="L777" s="31"/>
      <c r="M777" s="158" t="s">
        <v>1</v>
      </c>
      <c r="N777" s="159" t="s">
        <v>38</v>
      </c>
      <c r="O777" s="59"/>
      <c r="P777" s="160">
        <f>O777*H777</f>
        <v>0</v>
      </c>
      <c r="Q777" s="160">
        <v>0</v>
      </c>
      <c r="R777" s="160">
        <f>Q777*H777</f>
        <v>0</v>
      </c>
      <c r="S777" s="160">
        <v>0</v>
      </c>
      <c r="T777" s="161">
        <f>S777*H777</f>
        <v>0</v>
      </c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R777" s="162" t="s">
        <v>274</v>
      </c>
      <c r="AT777" s="162" t="s">
        <v>210</v>
      </c>
      <c r="AU777" s="162" t="s">
        <v>219</v>
      </c>
      <c r="AY777" s="15" t="s">
        <v>208</v>
      </c>
      <c r="BE777" s="163">
        <f>IF(N777="základná",J777,0)</f>
        <v>0</v>
      </c>
      <c r="BF777" s="163">
        <f>IF(N777="znížená",J777,0)</f>
        <v>0</v>
      </c>
      <c r="BG777" s="163">
        <f>IF(N777="zákl. prenesená",J777,0)</f>
        <v>0</v>
      </c>
      <c r="BH777" s="163">
        <f>IF(N777="zníž. prenesená",J777,0)</f>
        <v>0</v>
      </c>
      <c r="BI777" s="163">
        <f>IF(N777="nulová",J777,0)</f>
        <v>0</v>
      </c>
      <c r="BJ777" s="15" t="s">
        <v>85</v>
      </c>
      <c r="BK777" s="163">
        <f>ROUND(I777*H777,2)</f>
        <v>0</v>
      </c>
      <c r="BL777" s="15" t="s">
        <v>274</v>
      </c>
      <c r="BM777" s="162" t="s">
        <v>5945</v>
      </c>
    </row>
    <row r="778" spans="1:65" s="2" customFormat="1" ht="16.5" customHeight="1">
      <c r="A778" s="30"/>
      <c r="B778" s="154"/>
      <c r="C778" s="201" t="s">
        <v>3073</v>
      </c>
      <c r="D778" s="201" t="s">
        <v>751</v>
      </c>
      <c r="E778" s="202" t="s">
        <v>5946</v>
      </c>
      <c r="F778" s="203" t="s">
        <v>5616</v>
      </c>
      <c r="G778" s="204" t="s">
        <v>4725</v>
      </c>
      <c r="H778" s="205">
        <v>1</v>
      </c>
      <c r="I778" s="177"/>
      <c r="J778" s="290">
        <f>ROUND(I778*H778,2)</f>
        <v>0</v>
      </c>
      <c r="K778" s="178"/>
      <c r="L778" s="179"/>
      <c r="M778" s="180" t="s">
        <v>1</v>
      </c>
      <c r="N778" s="181" t="s">
        <v>38</v>
      </c>
      <c r="O778" s="59"/>
      <c r="P778" s="160">
        <f>O778*H778</f>
        <v>0</v>
      </c>
      <c r="Q778" s="160">
        <v>0</v>
      </c>
      <c r="R778" s="160">
        <f>Q778*H778</f>
        <v>0</v>
      </c>
      <c r="S778" s="160">
        <v>0</v>
      </c>
      <c r="T778" s="161">
        <f>S778*H778</f>
        <v>0</v>
      </c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R778" s="162" t="s">
        <v>337</v>
      </c>
      <c r="AT778" s="162" t="s">
        <v>751</v>
      </c>
      <c r="AU778" s="162" t="s">
        <v>219</v>
      </c>
      <c r="AY778" s="15" t="s">
        <v>208</v>
      </c>
      <c r="BE778" s="163">
        <f>IF(N778="základná",J778,0)</f>
        <v>0</v>
      </c>
      <c r="BF778" s="163">
        <f>IF(N778="znížená",J778,0)</f>
        <v>0</v>
      </c>
      <c r="BG778" s="163">
        <f>IF(N778="zákl. prenesená",J778,0)</f>
        <v>0</v>
      </c>
      <c r="BH778" s="163">
        <f>IF(N778="zníž. prenesená",J778,0)</f>
        <v>0</v>
      </c>
      <c r="BI778" s="163">
        <f>IF(N778="nulová",J778,0)</f>
        <v>0</v>
      </c>
      <c r="BJ778" s="15" t="s">
        <v>85</v>
      </c>
      <c r="BK778" s="163">
        <f>ROUND(I778*H778,2)</f>
        <v>0</v>
      </c>
      <c r="BL778" s="15" t="s">
        <v>274</v>
      </c>
      <c r="BM778" s="162" t="s">
        <v>5947</v>
      </c>
    </row>
    <row r="779" spans="1:65" s="12" customFormat="1" ht="20.85" customHeight="1">
      <c r="B779" s="142"/>
      <c r="C779" s="206"/>
      <c r="D779" s="207" t="s">
        <v>71</v>
      </c>
      <c r="E779" s="208" t="s">
        <v>5948</v>
      </c>
      <c r="F779" s="208" t="s">
        <v>5949</v>
      </c>
      <c r="G779" s="206"/>
      <c r="H779" s="206"/>
      <c r="I779" s="145"/>
      <c r="J779" s="286">
        <f>BK779</f>
        <v>0</v>
      </c>
      <c r="L779" s="142"/>
      <c r="M779" s="146"/>
      <c r="N779" s="147"/>
      <c r="O779" s="147"/>
      <c r="P779" s="148">
        <f>SUM(P780:P815)</f>
        <v>0</v>
      </c>
      <c r="Q779" s="147"/>
      <c r="R779" s="148">
        <f>SUM(R780:R815)</f>
        <v>0</v>
      </c>
      <c r="S779" s="147"/>
      <c r="T779" s="149">
        <f>SUM(T780:T815)</f>
        <v>0</v>
      </c>
      <c r="AR779" s="143" t="s">
        <v>85</v>
      </c>
      <c r="AT779" s="150" t="s">
        <v>71</v>
      </c>
      <c r="AU779" s="150" t="s">
        <v>85</v>
      </c>
      <c r="AY779" s="143" t="s">
        <v>208</v>
      </c>
      <c r="BK779" s="151">
        <f>SUM(BK780:BK815)</f>
        <v>0</v>
      </c>
    </row>
    <row r="780" spans="1:65" s="2" customFormat="1" ht="24.2" customHeight="1">
      <c r="A780" s="30"/>
      <c r="B780" s="154"/>
      <c r="C780" s="195" t="s">
        <v>3075</v>
      </c>
      <c r="D780" s="195" t="s">
        <v>210</v>
      </c>
      <c r="E780" s="196" t="s">
        <v>5950</v>
      </c>
      <c r="F780" s="200" t="s">
        <v>5951</v>
      </c>
      <c r="G780" s="198" t="s">
        <v>404</v>
      </c>
      <c r="H780" s="199">
        <v>4</v>
      </c>
      <c r="I780" s="155"/>
      <c r="J780" s="287">
        <f t="shared" ref="J780:J815" si="254">ROUND(I780*H780,2)</f>
        <v>0</v>
      </c>
      <c r="K780" s="157"/>
      <c r="L780" s="31"/>
      <c r="M780" s="158" t="s">
        <v>1</v>
      </c>
      <c r="N780" s="159" t="s">
        <v>38</v>
      </c>
      <c r="O780" s="59"/>
      <c r="P780" s="160">
        <f t="shared" ref="P780:P815" si="255">O780*H780</f>
        <v>0</v>
      </c>
      <c r="Q780" s="160">
        <v>0</v>
      </c>
      <c r="R780" s="160">
        <f t="shared" ref="R780:R815" si="256">Q780*H780</f>
        <v>0</v>
      </c>
      <c r="S780" s="160">
        <v>0</v>
      </c>
      <c r="T780" s="161">
        <f t="shared" ref="T780:T815" si="257">S780*H780</f>
        <v>0</v>
      </c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R780" s="162" t="s">
        <v>274</v>
      </c>
      <c r="AT780" s="162" t="s">
        <v>210</v>
      </c>
      <c r="AU780" s="162" t="s">
        <v>219</v>
      </c>
      <c r="AY780" s="15" t="s">
        <v>208</v>
      </c>
      <c r="BE780" s="163">
        <f t="shared" ref="BE780:BE815" si="258">IF(N780="základná",J780,0)</f>
        <v>0</v>
      </c>
      <c r="BF780" s="163">
        <f t="shared" ref="BF780:BF815" si="259">IF(N780="znížená",J780,0)</f>
        <v>0</v>
      </c>
      <c r="BG780" s="163">
        <f t="shared" ref="BG780:BG815" si="260">IF(N780="zákl. prenesená",J780,0)</f>
        <v>0</v>
      </c>
      <c r="BH780" s="163">
        <f t="shared" ref="BH780:BH815" si="261">IF(N780="zníž. prenesená",J780,0)</f>
        <v>0</v>
      </c>
      <c r="BI780" s="163">
        <f t="shared" ref="BI780:BI815" si="262">IF(N780="nulová",J780,0)</f>
        <v>0</v>
      </c>
      <c r="BJ780" s="15" t="s">
        <v>85</v>
      </c>
      <c r="BK780" s="163">
        <f t="shared" ref="BK780:BK815" si="263">ROUND(I780*H780,2)</f>
        <v>0</v>
      </c>
      <c r="BL780" s="15" t="s">
        <v>274</v>
      </c>
      <c r="BM780" s="162" t="s">
        <v>5952</v>
      </c>
    </row>
    <row r="781" spans="1:65" s="2" customFormat="1" ht="24.2" customHeight="1">
      <c r="A781" s="30"/>
      <c r="B781" s="154"/>
      <c r="C781" s="195" t="s">
        <v>3079</v>
      </c>
      <c r="D781" s="195" t="s">
        <v>210</v>
      </c>
      <c r="E781" s="196" t="s">
        <v>5953</v>
      </c>
      <c r="F781" s="200" t="s">
        <v>5954</v>
      </c>
      <c r="G781" s="198" t="s">
        <v>404</v>
      </c>
      <c r="H781" s="199">
        <v>3</v>
      </c>
      <c r="I781" s="155"/>
      <c r="J781" s="287">
        <f t="shared" si="254"/>
        <v>0</v>
      </c>
      <c r="K781" s="157"/>
      <c r="L781" s="31"/>
      <c r="M781" s="158" t="s">
        <v>1</v>
      </c>
      <c r="N781" s="159" t="s">
        <v>38</v>
      </c>
      <c r="O781" s="59"/>
      <c r="P781" s="160">
        <f t="shared" si="255"/>
        <v>0</v>
      </c>
      <c r="Q781" s="160">
        <v>0</v>
      </c>
      <c r="R781" s="160">
        <f t="shared" si="256"/>
        <v>0</v>
      </c>
      <c r="S781" s="160">
        <v>0</v>
      </c>
      <c r="T781" s="161">
        <f t="shared" si="257"/>
        <v>0</v>
      </c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  <c r="AR781" s="162" t="s">
        <v>274</v>
      </c>
      <c r="AT781" s="162" t="s">
        <v>210</v>
      </c>
      <c r="AU781" s="162" t="s">
        <v>219</v>
      </c>
      <c r="AY781" s="15" t="s">
        <v>208</v>
      </c>
      <c r="BE781" s="163">
        <f t="shared" si="258"/>
        <v>0</v>
      </c>
      <c r="BF781" s="163">
        <f t="shared" si="259"/>
        <v>0</v>
      </c>
      <c r="BG781" s="163">
        <f t="shared" si="260"/>
        <v>0</v>
      </c>
      <c r="BH781" s="163">
        <f t="shared" si="261"/>
        <v>0</v>
      </c>
      <c r="BI781" s="163">
        <f t="shared" si="262"/>
        <v>0</v>
      </c>
      <c r="BJ781" s="15" t="s">
        <v>85</v>
      </c>
      <c r="BK781" s="163">
        <f t="shared" si="263"/>
        <v>0</v>
      </c>
      <c r="BL781" s="15" t="s">
        <v>274</v>
      </c>
      <c r="BM781" s="162" t="s">
        <v>5955</v>
      </c>
    </row>
    <row r="782" spans="1:65" s="2" customFormat="1" ht="24.2" customHeight="1">
      <c r="A782" s="30"/>
      <c r="B782" s="154"/>
      <c r="C782" s="195" t="s">
        <v>3081</v>
      </c>
      <c r="D782" s="195" t="s">
        <v>210</v>
      </c>
      <c r="E782" s="196" t="s">
        <v>5956</v>
      </c>
      <c r="F782" s="200" t="s">
        <v>5957</v>
      </c>
      <c r="G782" s="198" t="s">
        <v>404</v>
      </c>
      <c r="H782" s="199">
        <v>5</v>
      </c>
      <c r="I782" s="155"/>
      <c r="J782" s="287">
        <f t="shared" si="254"/>
        <v>0</v>
      </c>
      <c r="K782" s="157"/>
      <c r="L782" s="31"/>
      <c r="M782" s="158" t="s">
        <v>1</v>
      </c>
      <c r="N782" s="159" t="s">
        <v>38</v>
      </c>
      <c r="O782" s="59"/>
      <c r="P782" s="160">
        <f t="shared" si="255"/>
        <v>0</v>
      </c>
      <c r="Q782" s="160">
        <v>0</v>
      </c>
      <c r="R782" s="160">
        <f t="shared" si="256"/>
        <v>0</v>
      </c>
      <c r="S782" s="160">
        <v>0</v>
      </c>
      <c r="T782" s="161">
        <f t="shared" si="257"/>
        <v>0</v>
      </c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R782" s="162" t="s">
        <v>274</v>
      </c>
      <c r="AT782" s="162" t="s">
        <v>210</v>
      </c>
      <c r="AU782" s="162" t="s">
        <v>219</v>
      </c>
      <c r="AY782" s="15" t="s">
        <v>208</v>
      </c>
      <c r="BE782" s="163">
        <f t="shared" si="258"/>
        <v>0</v>
      </c>
      <c r="BF782" s="163">
        <f t="shared" si="259"/>
        <v>0</v>
      </c>
      <c r="BG782" s="163">
        <f t="shared" si="260"/>
        <v>0</v>
      </c>
      <c r="BH782" s="163">
        <f t="shared" si="261"/>
        <v>0</v>
      </c>
      <c r="BI782" s="163">
        <f t="shared" si="262"/>
        <v>0</v>
      </c>
      <c r="BJ782" s="15" t="s">
        <v>85</v>
      </c>
      <c r="BK782" s="163">
        <f t="shared" si="263"/>
        <v>0</v>
      </c>
      <c r="BL782" s="15" t="s">
        <v>274</v>
      </c>
      <c r="BM782" s="162" t="s">
        <v>5958</v>
      </c>
    </row>
    <row r="783" spans="1:65" s="2" customFormat="1" ht="24.2" customHeight="1">
      <c r="A783" s="30"/>
      <c r="B783" s="154"/>
      <c r="C783" s="195" t="s">
        <v>3083</v>
      </c>
      <c r="D783" s="195" t="s">
        <v>210</v>
      </c>
      <c r="E783" s="196" t="s">
        <v>5959</v>
      </c>
      <c r="F783" s="200" t="s">
        <v>5960</v>
      </c>
      <c r="G783" s="198" t="s">
        <v>404</v>
      </c>
      <c r="H783" s="199">
        <v>4</v>
      </c>
      <c r="I783" s="155"/>
      <c r="J783" s="287">
        <f t="shared" si="254"/>
        <v>0</v>
      </c>
      <c r="K783" s="157"/>
      <c r="L783" s="31"/>
      <c r="M783" s="158" t="s">
        <v>1</v>
      </c>
      <c r="N783" s="159" t="s">
        <v>38</v>
      </c>
      <c r="O783" s="59"/>
      <c r="P783" s="160">
        <f t="shared" si="255"/>
        <v>0</v>
      </c>
      <c r="Q783" s="160">
        <v>0</v>
      </c>
      <c r="R783" s="160">
        <f t="shared" si="256"/>
        <v>0</v>
      </c>
      <c r="S783" s="160">
        <v>0</v>
      </c>
      <c r="T783" s="161">
        <f t="shared" si="257"/>
        <v>0</v>
      </c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R783" s="162" t="s">
        <v>274</v>
      </c>
      <c r="AT783" s="162" t="s">
        <v>210</v>
      </c>
      <c r="AU783" s="162" t="s">
        <v>219</v>
      </c>
      <c r="AY783" s="15" t="s">
        <v>208</v>
      </c>
      <c r="BE783" s="163">
        <f t="shared" si="258"/>
        <v>0</v>
      </c>
      <c r="BF783" s="163">
        <f t="shared" si="259"/>
        <v>0</v>
      </c>
      <c r="BG783" s="163">
        <f t="shared" si="260"/>
        <v>0</v>
      </c>
      <c r="BH783" s="163">
        <f t="shared" si="261"/>
        <v>0</v>
      </c>
      <c r="BI783" s="163">
        <f t="shared" si="262"/>
        <v>0</v>
      </c>
      <c r="BJ783" s="15" t="s">
        <v>85</v>
      </c>
      <c r="BK783" s="163">
        <f t="shared" si="263"/>
        <v>0</v>
      </c>
      <c r="BL783" s="15" t="s">
        <v>274</v>
      </c>
      <c r="BM783" s="162" t="s">
        <v>5961</v>
      </c>
    </row>
    <row r="784" spans="1:65" s="2" customFormat="1" ht="24.2" customHeight="1">
      <c r="A784" s="30"/>
      <c r="B784" s="154"/>
      <c r="C784" s="195" t="s">
        <v>3085</v>
      </c>
      <c r="D784" s="195" t="s">
        <v>210</v>
      </c>
      <c r="E784" s="196" t="s">
        <v>5962</v>
      </c>
      <c r="F784" s="200" t="s">
        <v>5963</v>
      </c>
      <c r="G784" s="198" t="s">
        <v>404</v>
      </c>
      <c r="H784" s="199">
        <v>1</v>
      </c>
      <c r="I784" s="155"/>
      <c r="J784" s="287">
        <f t="shared" si="254"/>
        <v>0</v>
      </c>
      <c r="K784" s="157"/>
      <c r="L784" s="31"/>
      <c r="M784" s="158" t="s">
        <v>1</v>
      </c>
      <c r="N784" s="159" t="s">
        <v>38</v>
      </c>
      <c r="O784" s="59"/>
      <c r="P784" s="160">
        <f t="shared" si="255"/>
        <v>0</v>
      </c>
      <c r="Q784" s="160">
        <v>0</v>
      </c>
      <c r="R784" s="160">
        <f t="shared" si="256"/>
        <v>0</v>
      </c>
      <c r="S784" s="160">
        <v>0</v>
      </c>
      <c r="T784" s="161">
        <f t="shared" si="257"/>
        <v>0</v>
      </c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R784" s="162" t="s">
        <v>274</v>
      </c>
      <c r="AT784" s="162" t="s">
        <v>210</v>
      </c>
      <c r="AU784" s="162" t="s">
        <v>219</v>
      </c>
      <c r="AY784" s="15" t="s">
        <v>208</v>
      </c>
      <c r="BE784" s="163">
        <f t="shared" si="258"/>
        <v>0</v>
      </c>
      <c r="BF784" s="163">
        <f t="shared" si="259"/>
        <v>0</v>
      </c>
      <c r="BG784" s="163">
        <f t="shared" si="260"/>
        <v>0</v>
      </c>
      <c r="BH784" s="163">
        <f t="shared" si="261"/>
        <v>0</v>
      </c>
      <c r="BI784" s="163">
        <f t="shared" si="262"/>
        <v>0</v>
      </c>
      <c r="BJ784" s="15" t="s">
        <v>85</v>
      </c>
      <c r="BK784" s="163">
        <f t="shared" si="263"/>
        <v>0</v>
      </c>
      <c r="BL784" s="15" t="s">
        <v>274</v>
      </c>
      <c r="BM784" s="162" t="s">
        <v>5964</v>
      </c>
    </row>
    <row r="785" spans="1:65" s="2" customFormat="1" ht="21.75" customHeight="1">
      <c r="A785" s="30"/>
      <c r="B785" s="154"/>
      <c r="C785" s="195" t="s">
        <v>3087</v>
      </c>
      <c r="D785" s="195" t="s">
        <v>210</v>
      </c>
      <c r="E785" s="196" t="s">
        <v>5965</v>
      </c>
      <c r="F785" s="200" t="s">
        <v>5966</v>
      </c>
      <c r="G785" s="198" t="s">
        <v>404</v>
      </c>
      <c r="H785" s="199">
        <v>25</v>
      </c>
      <c r="I785" s="155"/>
      <c r="J785" s="287">
        <f t="shared" si="254"/>
        <v>0</v>
      </c>
      <c r="K785" s="157"/>
      <c r="L785" s="31"/>
      <c r="M785" s="158" t="s">
        <v>1</v>
      </c>
      <c r="N785" s="159" t="s">
        <v>38</v>
      </c>
      <c r="O785" s="59"/>
      <c r="P785" s="160">
        <f t="shared" si="255"/>
        <v>0</v>
      </c>
      <c r="Q785" s="160">
        <v>0</v>
      </c>
      <c r="R785" s="160">
        <f t="shared" si="256"/>
        <v>0</v>
      </c>
      <c r="S785" s="160">
        <v>0</v>
      </c>
      <c r="T785" s="161">
        <f t="shared" si="257"/>
        <v>0</v>
      </c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R785" s="162" t="s">
        <v>274</v>
      </c>
      <c r="AT785" s="162" t="s">
        <v>210</v>
      </c>
      <c r="AU785" s="162" t="s">
        <v>219</v>
      </c>
      <c r="AY785" s="15" t="s">
        <v>208</v>
      </c>
      <c r="BE785" s="163">
        <f t="shared" si="258"/>
        <v>0</v>
      </c>
      <c r="BF785" s="163">
        <f t="shared" si="259"/>
        <v>0</v>
      </c>
      <c r="BG785" s="163">
        <f t="shared" si="260"/>
        <v>0</v>
      </c>
      <c r="BH785" s="163">
        <f t="shared" si="261"/>
        <v>0</v>
      </c>
      <c r="BI785" s="163">
        <f t="shared" si="262"/>
        <v>0</v>
      </c>
      <c r="BJ785" s="15" t="s">
        <v>85</v>
      </c>
      <c r="BK785" s="163">
        <f t="shared" si="263"/>
        <v>0</v>
      </c>
      <c r="BL785" s="15" t="s">
        <v>274</v>
      </c>
      <c r="BM785" s="162" t="s">
        <v>5967</v>
      </c>
    </row>
    <row r="786" spans="1:65" s="2" customFormat="1" ht="24.2" customHeight="1">
      <c r="A786" s="30"/>
      <c r="B786" s="154"/>
      <c r="C786" s="195" t="s">
        <v>3089</v>
      </c>
      <c r="D786" s="195" t="s">
        <v>210</v>
      </c>
      <c r="E786" s="196" t="s">
        <v>5968</v>
      </c>
      <c r="F786" s="200" t="s">
        <v>5969</v>
      </c>
      <c r="G786" s="198" t="s">
        <v>404</v>
      </c>
      <c r="H786" s="199">
        <v>2</v>
      </c>
      <c r="I786" s="155"/>
      <c r="J786" s="287">
        <f t="shared" si="254"/>
        <v>0</v>
      </c>
      <c r="K786" s="157"/>
      <c r="L786" s="31"/>
      <c r="M786" s="158" t="s">
        <v>1</v>
      </c>
      <c r="N786" s="159" t="s">
        <v>38</v>
      </c>
      <c r="O786" s="59"/>
      <c r="P786" s="160">
        <f t="shared" si="255"/>
        <v>0</v>
      </c>
      <c r="Q786" s="160">
        <v>0</v>
      </c>
      <c r="R786" s="160">
        <f t="shared" si="256"/>
        <v>0</v>
      </c>
      <c r="S786" s="160">
        <v>0</v>
      </c>
      <c r="T786" s="161">
        <f t="shared" si="257"/>
        <v>0</v>
      </c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R786" s="162" t="s">
        <v>274</v>
      </c>
      <c r="AT786" s="162" t="s">
        <v>210</v>
      </c>
      <c r="AU786" s="162" t="s">
        <v>219</v>
      </c>
      <c r="AY786" s="15" t="s">
        <v>208</v>
      </c>
      <c r="BE786" s="163">
        <f t="shared" si="258"/>
        <v>0</v>
      </c>
      <c r="BF786" s="163">
        <f t="shared" si="259"/>
        <v>0</v>
      </c>
      <c r="BG786" s="163">
        <f t="shared" si="260"/>
        <v>0</v>
      </c>
      <c r="BH786" s="163">
        <f t="shared" si="261"/>
        <v>0</v>
      </c>
      <c r="BI786" s="163">
        <f t="shared" si="262"/>
        <v>0</v>
      </c>
      <c r="BJ786" s="15" t="s">
        <v>85</v>
      </c>
      <c r="BK786" s="163">
        <f t="shared" si="263"/>
        <v>0</v>
      </c>
      <c r="BL786" s="15" t="s">
        <v>274</v>
      </c>
      <c r="BM786" s="162" t="s">
        <v>5970</v>
      </c>
    </row>
    <row r="787" spans="1:65" s="2" customFormat="1" ht="21.75" customHeight="1">
      <c r="A787" s="30"/>
      <c r="B787" s="154"/>
      <c r="C787" s="195" t="s">
        <v>3091</v>
      </c>
      <c r="D787" s="195" t="s">
        <v>210</v>
      </c>
      <c r="E787" s="196" t="s">
        <v>5971</v>
      </c>
      <c r="F787" s="200" t="s">
        <v>5972</v>
      </c>
      <c r="G787" s="198" t="s">
        <v>404</v>
      </c>
      <c r="H787" s="199">
        <v>15</v>
      </c>
      <c r="I787" s="155"/>
      <c r="J787" s="287">
        <f t="shared" si="254"/>
        <v>0</v>
      </c>
      <c r="K787" s="157"/>
      <c r="L787" s="31"/>
      <c r="M787" s="158" t="s">
        <v>1</v>
      </c>
      <c r="N787" s="159" t="s">
        <v>38</v>
      </c>
      <c r="O787" s="59"/>
      <c r="P787" s="160">
        <f t="shared" si="255"/>
        <v>0</v>
      </c>
      <c r="Q787" s="160">
        <v>0</v>
      </c>
      <c r="R787" s="160">
        <f t="shared" si="256"/>
        <v>0</v>
      </c>
      <c r="S787" s="160">
        <v>0</v>
      </c>
      <c r="T787" s="161">
        <f t="shared" si="257"/>
        <v>0</v>
      </c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R787" s="162" t="s">
        <v>274</v>
      </c>
      <c r="AT787" s="162" t="s">
        <v>210</v>
      </c>
      <c r="AU787" s="162" t="s">
        <v>219</v>
      </c>
      <c r="AY787" s="15" t="s">
        <v>208</v>
      </c>
      <c r="BE787" s="163">
        <f t="shared" si="258"/>
        <v>0</v>
      </c>
      <c r="BF787" s="163">
        <f t="shared" si="259"/>
        <v>0</v>
      </c>
      <c r="BG787" s="163">
        <f t="shared" si="260"/>
        <v>0</v>
      </c>
      <c r="BH787" s="163">
        <f t="shared" si="261"/>
        <v>0</v>
      </c>
      <c r="BI787" s="163">
        <f t="shared" si="262"/>
        <v>0</v>
      </c>
      <c r="BJ787" s="15" t="s">
        <v>85</v>
      </c>
      <c r="BK787" s="163">
        <f t="shared" si="263"/>
        <v>0</v>
      </c>
      <c r="BL787" s="15" t="s">
        <v>274</v>
      </c>
      <c r="BM787" s="162" t="s">
        <v>5973</v>
      </c>
    </row>
    <row r="788" spans="1:65" s="2" customFormat="1" ht="21.75" customHeight="1">
      <c r="A788" s="30"/>
      <c r="B788" s="154"/>
      <c r="C788" s="195" t="s">
        <v>3093</v>
      </c>
      <c r="D788" s="195" t="s">
        <v>210</v>
      </c>
      <c r="E788" s="196" t="s">
        <v>5974</v>
      </c>
      <c r="F788" s="200" t="s">
        <v>5975</v>
      </c>
      <c r="G788" s="198" t="s">
        <v>404</v>
      </c>
      <c r="H788" s="199">
        <v>2</v>
      </c>
      <c r="I788" s="155"/>
      <c r="J788" s="287">
        <f t="shared" si="254"/>
        <v>0</v>
      </c>
      <c r="K788" s="157"/>
      <c r="L788" s="31"/>
      <c r="M788" s="158" t="s">
        <v>1</v>
      </c>
      <c r="N788" s="159" t="s">
        <v>38</v>
      </c>
      <c r="O788" s="59"/>
      <c r="P788" s="160">
        <f t="shared" si="255"/>
        <v>0</v>
      </c>
      <c r="Q788" s="160">
        <v>0</v>
      </c>
      <c r="R788" s="160">
        <f t="shared" si="256"/>
        <v>0</v>
      </c>
      <c r="S788" s="160">
        <v>0</v>
      </c>
      <c r="T788" s="161">
        <f t="shared" si="257"/>
        <v>0</v>
      </c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R788" s="162" t="s">
        <v>274</v>
      </c>
      <c r="AT788" s="162" t="s">
        <v>210</v>
      </c>
      <c r="AU788" s="162" t="s">
        <v>219</v>
      </c>
      <c r="AY788" s="15" t="s">
        <v>208</v>
      </c>
      <c r="BE788" s="163">
        <f t="shared" si="258"/>
        <v>0</v>
      </c>
      <c r="BF788" s="163">
        <f t="shared" si="259"/>
        <v>0</v>
      </c>
      <c r="BG788" s="163">
        <f t="shared" si="260"/>
        <v>0</v>
      </c>
      <c r="BH788" s="163">
        <f t="shared" si="261"/>
        <v>0</v>
      </c>
      <c r="BI788" s="163">
        <f t="shared" si="262"/>
        <v>0</v>
      </c>
      <c r="BJ788" s="15" t="s">
        <v>85</v>
      </c>
      <c r="BK788" s="163">
        <f t="shared" si="263"/>
        <v>0</v>
      </c>
      <c r="BL788" s="15" t="s">
        <v>274</v>
      </c>
      <c r="BM788" s="162" t="s">
        <v>5976</v>
      </c>
    </row>
    <row r="789" spans="1:65" s="2" customFormat="1" ht="24.2" customHeight="1">
      <c r="A789" s="30"/>
      <c r="B789" s="154"/>
      <c r="C789" s="195" t="s">
        <v>3095</v>
      </c>
      <c r="D789" s="195" t="s">
        <v>210</v>
      </c>
      <c r="E789" s="196" t="s">
        <v>5977</v>
      </c>
      <c r="F789" s="200" t="s">
        <v>5978</v>
      </c>
      <c r="G789" s="198" t="s">
        <v>404</v>
      </c>
      <c r="H789" s="199">
        <v>25</v>
      </c>
      <c r="I789" s="155"/>
      <c r="J789" s="287">
        <f t="shared" si="254"/>
        <v>0</v>
      </c>
      <c r="K789" s="157"/>
      <c r="L789" s="31"/>
      <c r="M789" s="158" t="s">
        <v>1</v>
      </c>
      <c r="N789" s="159" t="s">
        <v>38</v>
      </c>
      <c r="O789" s="59"/>
      <c r="P789" s="160">
        <f t="shared" si="255"/>
        <v>0</v>
      </c>
      <c r="Q789" s="160">
        <v>0</v>
      </c>
      <c r="R789" s="160">
        <f t="shared" si="256"/>
        <v>0</v>
      </c>
      <c r="S789" s="160">
        <v>0</v>
      </c>
      <c r="T789" s="161">
        <f t="shared" si="257"/>
        <v>0</v>
      </c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R789" s="162" t="s">
        <v>274</v>
      </c>
      <c r="AT789" s="162" t="s">
        <v>210</v>
      </c>
      <c r="AU789" s="162" t="s">
        <v>219</v>
      </c>
      <c r="AY789" s="15" t="s">
        <v>208</v>
      </c>
      <c r="BE789" s="163">
        <f t="shared" si="258"/>
        <v>0</v>
      </c>
      <c r="BF789" s="163">
        <f t="shared" si="259"/>
        <v>0</v>
      </c>
      <c r="BG789" s="163">
        <f t="shared" si="260"/>
        <v>0</v>
      </c>
      <c r="BH789" s="163">
        <f t="shared" si="261"/>
        <v>0</v>
      </c>
      <c r="BI789" s="163">
        <f t="shared" si="262"/>
        <v>0</v>
      </c>
      <c r="BJ789" s="15" t="s">
        <v>85</v>
      </c>
      <c r="BK789" s="163">
        <f t="shared" si="263"/>
        <v>0</v>
      </c>
      <c r="BL789" s="15" t="s">
        <v>274</v>
      </c>
      <c r="BM789" s="162" t="s">
        <v>5979</v>
      </c>
    </row>
    <row r="790" spans="1:65" s="2" customFormat="1" ht="24.2" customHeight="1">
      <c r="A790" s="30"/>
      <c r="B790" s="154"/>
      <c r="C790" s="195" t="s">
        <v>3097</v>
      </c>
      <c r="D790" s="195" t="s">
        <v>210</v>
      </c>
      <c r="E790" s="196" t="s">
        <v>5980</v>
      </c>
      <c r="F790" s="200" t="s">
        <v>5981</v>
      </c>
      <c r="G790" s="198" t="s">
        <v>404</v>
      </c>
      <c r="H790" s="199">
        <v>4</v>
      </c>
      <c r="I790" s="155"/>
      <c r="J790" s="287">
        <f t="shared" si="254"/>
        <v>0</v>
      </c>
      <c r="K790" s="157"/>
      <c r="L790" s="31"/>
      <c r="M790" s="158" t="s">
        <v>1</v>
      </c>
      <c r="N790" s="159" t="s">
        <v>38</v>
      </c>
      <c r="O790" s="59"/>
      <c r="P790" s="160">
        <f t="shared" si="255"/>
        <v>0</v>
      </c>
      <c r="Q790" s="160">
        <v>0</v>
      </c>
      <c r="R790" s="160">
        <f t="shared" si="256"/>
        <v>0</v>
      </c>
      <c r="S790" s="160">
        <v>0</v>
      </c>
      <c r="T790" s="161">
        <f t="shared" si="257"/>
        <v>0</v>
      </c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R790" s="162" t="s">
        <v>274</v>
      </c>
      <c r="AT790" s="162" t="s">
        <v>210</v>
      </c>
      <c r="AU790" s="162" t="s">
        <v>219</v>
      </c>
      <c r="AY790" s="15" t="s">
        <v>208</v>
      </c>
      <c r="BE790" s="163">
        <f t="shared" si="258"/>
        <v>0</v>
      </c>
      <c r="BF790" s="163">
        <f t="shared" si="259"/>
        <v>0</v>
      </c>
      <c r="BG790" s="163">
        <f t="shared" si="260"/>
        <v>0</v>
      </c>
      <c r="BH790" s="163">
        <f t="shared" si="261"/>
        <v>0</v>
      </c>
      <c r="BI790" s="163">
        <f t="shared" si="262"/>
        <v>0</v>
      </c>
      <c r="BJ790" s="15" t="s">
        <v>85</v>
      </c>
      <c r="BK790" s="163">
        <f t="shared" si="263"/>
        <v>0</v>
      </c>
      <c r="BL790" s="15" t="s">
        <v>274</v>
      </c>
      <c r="BM790" s="162" t="s">
        <v>5982</v>
      </c>
    </row>
    <row r="791" spans="1:65" s="2" customFormat="1" ht="24.2" customHeight="1">
      <c r="A791" s="30"/>
      <c r="B791" s="154"/>
      <c r="C791" s="195" t="s">
        <v>3099</v>
      </c>
      <c r="D791" s="195" t="s">
        <v>210</v>
      </c>
      <c r="E791" s="196" t="s">
        <v>5983</v>
      </c>
      <c r="F791" s="200" t="s">
        <v>5984</v>
      </c>
      <c r="G791" s="198" t="s">
        <v>404</v>
      </c>
      <c r="H791" s="199">
        <v>14</v>
      </c>
      <c r="I791" s="155"/>
      <c r="J791" s="287">
        <f t="shared" si="254"/>
        <v>0</v>
      </c>
      <c r="K791" s="157"/>
      <c r="L791" s="31"/>
      <c r="M791" s="158" t="s">
        <v>1</v>
      </c>
      <c r="N791" s="159" t="s">
        <v>38</v>
      </c>
      <c r="O791" s="59"/>
      <c r="P791" s="160">
        <f t="shared" si="255"/>
        <v>0</v>
      </c>
      <c r="Q791" s="160">
        <v>0</v>
      </c>
      <c r="R791" s="160">
        <f t="shared" si="256"/>
        <v>0</v>
      </c>
      <c r="S791" s="160">
        <v>0</v>
      </c>
      <c r="T791" s="161">
        <f t="shared" si="257"/>
        <v>0</v>
      </c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R791" s="162" t="s">
        <v>274</v>
      </c>
      <c r="AT791" s="162" t="s">
        <v>210</v>
      </c>
      <c r="AU791" s="162" t="s">
        <v>219</v>
      </c>
      <c r="AY791" s="15" t="s">
        <v>208</v>
      </c>
      <c r="BE791" s="163">
        <f t="shared" si="258"/>
        <v>0</v>
      </c>
      <c r="BF791" s="163">
        <f t="shared" si="259"/>
        <v>0</v>
      </c>
      <c r="BG791" s="163">
        <f t="shared" si="260"/>
        <v>0</v>
      </c>
      <c r="BH791" s="163">
        <f t="shared" si="261"/>
        <v>0</v>
      </c>
      <c r="BI791" s="163">
        <f t="shared" si="262"/>
        <v>0</v>
      </c>
      <c r="BJ791" s="15" t="s">
        <v>85</v>
      </c>
      <c r="BK791" s="163">
        <f t="shared" si="263"/>
        <v>0</v>
      </c>
      <c r="BL791" s="15" t="s">
        <v>274</v>
      </c>
      <c r="BM791" s="162" t="s">
        <v>5985</v>
      </c>
    </row>
    <row r="792" spans="1:65" s="2" customFormat="1" ht="21.75" customHeight="1">
      <c r="A792" s="30"/>
      <c r="B792" s="154"/>
      <c r="C792" s="195" t="s">
        <v>3101</v>
      </c>
      <c r="D792" s="195" t="s">
        <v>210</v>
      </c>
      <c r="E792" s="196" t="s">
        <v>5986</v>
      </c>
      <c r="F792" s="200" t="s">
        <v>5987</v>
      </c>
      <c r="G792" s="198" t="s">
        <v>252</v>
      </c>
      <c r="H792" s="199">
        <v>17</v>
      </c>
      <c r="I792" s="155"/>
      <c r="J792" s="287">
        <f t="shared" si="254"/>
        <v>0</v>
      </c>
      <c r="K792" s="157"/>
      <c r="L792" s="31"/>
      <c r="M792" s="158" t="s">
        <v>1</v>
      </c>
      <c r="N792" s="159" t="s">
        <v>38</v>
      </c>
      <c r="O792" s="59"/>
      <c r="P792" s="160">
        <f t="shared" si="255"/>
        <v>0</v>
      </c>
      <c r="Q792" s="160">
        <v>0</v>
      </c>
      <c r="R792" s="160">
        <f t="shared" si="256"/>
        <v>0</v>
      </c>
      <c r="S792" s="160">
        <v>0</v>
      </c>
      <c r="T792" s="161">
        <f t="shared" si="257"/>
        <v>0</v>
      </c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R792" s="162" t="s">
        <v>274</v>
      </c>
      <c r="AT792" s="162" t="s">
        <v>210</v>
      </c>
      <c r="AU792" s="162" t="s">
        <v>219</v>
      </c>
      <c r="AY792" s="15" t="s">
        <v>208</v>
      </c>
      <c r="BE792" s="163">
        <f t="shared" si="258"/>
        <v>0</v>
      </c>
      <c r="BF792" s="163">
        <f t="shared" si="259"/>
        <v>0</v>
      </c>
      <c r="BG792" s="163">
        <f t="shared" si="260"/>
        <v>0</v>
      </c>
      <c r="BH792" s="163">
        <f t="shared" si="261"/>
        <v>0</v>
      </c>
      <c r="BI792" s="163">
        <f t="shared" si="262"/>
        <v>0</v>
      </c>
      <c r="BJ792" s="15" t="s">
        <v>85</v>
      </c>
      <c r="BK792" s="163">
        <f t="shared" si="263"/>
        <v>0</v>
      </c>
      <c r="BL792" s="15" t="s">
        <v>274</v>
      </c>
      <c r="BM792" s="162" t="s">
        <v>5988</v>
      </c>
    </row>
    <row r="793" spans="1:65" s="2" customFormat="1" ht="21.75" customHeight="1">
      <c r="A793" s="30"/>
      <c r="B793" s="154"/>
      <c r="C793" s="195" t="s">
        <v>3103</v>
      </c>
      <c r="D793" s="195" t="s">
        <v>210</v>
      </c>
      <c r="E793" s="196" t="s">
        <v>5989</v>
      </c>
      <c r="F793" s="200" t="s">
        <v>5990</v>
      </c>
      <c r="G793" s="198" t="s">
        <v>252</v>
      </c>
      <c r="H793" s="199">
        <v>38</v>
      </c>
      <c r="I793" s="155"/>
      <c r="J793" s="287">
        <f t="shared" si="254"/>
        <v>0</v>
      </c>
      <c r="K793" s="157"/>
      <c r="L793" s="31"/>
      <c r="M793" s="158" t="s">
        <v>1</v>
      </c>
      <c r="N793" s="159" t="s">
        <v>38</v>
      </c>
      <c r="O793" s="59"/>
      <c r="P793" s="160">
        <f t="shared" si="255"/>
        <v>0</v>
      </c>
      <c r="Q793" s="160">
        <v>0</v>
      </c>
      <c r="R793" s="160">
        <f t="shared" si="256"/>
        <v>0</v>
      </c>
      <c r="S793" s="160">
        <v>0</v>
      </c>
      <c r="T793" s="161">
        <f t="shared" si="257"/>
        <v>0</v>
      </c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R793" s="162" t="s">
        <v>274</v>
      </c>
      <c r="AT793" s="162" t="s">
        <v>210</v>
      </c>
      <c r="AU793" s="162" t="s">
        <v>219</v>
      </c>
      <c r="AY793" s="15" t="s">
        <v>208</v>
      </c>
      <c r="BE793" s="163">
        <f t="shared" si="258"/>
        <v>0</v>
      </c>
      <c r="BF793" s="163">
        <f t="shared" si="259"/>
        <v>0</v>
      </c>
      <c r="BG793" s="163">
        <f t="shared" si="260"/>
        <v>0</v>
      </c>
      <c r="BH793" s="163">
        <f t="shared" si="261"/>
        <v>0</v>
      </c>
      <c r="BI793" s="163">
        <f t="shared" si="262"/>
        <v>0</v>
      </c>
      <c r="BJ793" s="15" t="s">
        <v>85</v>
      </c>
      <c r="BK793" s="163">
        <f t="shared" si="263"/>
        <v>0</v>
      </c>
      <c r="BL793" s="15" t="s">
        <v>274</v>
      </c>
      <c r="BM793" s="162" t="s">
        <v>5991</v>
      </c>
    </row>
    <row r="794" spans="1:65" s="2" customFormat="1" ht="21.75" customHeight="1">
      <c r="A794" s="30"/>
      <c r="B794" s="154"/>
      <c r="C794" s="195" t="s">
        <v>3105</v>
      </c>
      <c r="D794" s="195" t="s">
        <v>210</v>
      </c>
      <c r="E794" s="196" t="s">
        <v>5992</v>
      </c>
      <c r="F794" s="200" t="s">
        <v>5993</v>
      </c>
      <c r="G794" s="198" t="s">
        <v>252</v>
      </c>
      <c r="H794" s="199">
        <v>2</v>
      </c>
      <c r="I794" s="155"/>
      <c r="J794" s="287">
        <f t="shared" si="254"/>
        <v>0</v>
      </c>
      <c r="K794" s="157"/>
      <c r="L794" s="31"/>
      <c r="M794" s="158" t="s">
        <v>1</v>
      </c>
      <c r="N794" s="159" t="s">
        <v>38</v>
      </c>
      <c r="O794" s="59"/>
      <c r="P794" s="160">
        <f t="shared" si="255"/>
        <v>0</v>
      </c>
      <c r="Q794" s="160">
        <v>0</v>
      </c>
      <c r="R794" s="160">
        <f t="shared" si="256"/>
        <v>0</v>
      </c>
      <c r="S794" s="160">
        <v>0</v>
      </c>
      <c r="T794" s="161">
        <f t="shared" si="257"/>
        <v>0</v>
      </c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R794" s="162" t="s">
        <v>274</v>
      </c>
      <c r="AT794" s="162" t="s">
        <v>210</v>
      </c>
      <c r="AU794" s="162" t="s">
        <v>219</v>
      </c>
      <c r="AY794" s="15" t="s">
        <v>208</v>
      </c>
      <c r="BE794" s="163">
        <f t="shared" si="258"/>
        <v>0</v>
      </c>
      <c r="BF794" s="163">
        <f t="shared" si="259"/>
        <v>0</v>
      </c>
      <c r="BG794" s="163">
        <f t="shared" si="260"/>
        <v>0</v>
      </c>
      <c r="BH794" s="163">
        <f t="shared" si="261"/>
        <v>0</v>
      </c>
      <c r="BI794" s="163">
        <f t="shared" si="262"/>
        <v>0</v>
      </c>
      <c r="BJ794" s="15" t="s">
        <v>85</v>
      </c>
      <c r="BK794" s="163">
        <f t="shared" si="263"/>
        <v>0</v>
      </c>
      <c r="BL794" s="15" t="s">
        <v>274</v>
      </c>
      <c r="BM794" s="162" t="s">
        <v>5994</v>
      </c>
    </row>
    <row r="795" spans="1:65" s="2" customFormat="1" ht="21.75" customHeight="1">
      <c r="A795" s="30"/>
      <c r="B795" s="154"/>
      <c r="C795" s="195" t="s">
        <v>3107</v>
      </c>
      <c r="D795" s="195" t="s">
        <v>210</v>
      </c>
      <c r="E795" s="196" t="s">
        <v>5995</v>
      </c>
      <c r="F795" s="200" t="s">
        <v>5996</v>
      </c>
      <c r="G795" s="198" t="s">
        <v>252</v>
      </c>
      <c r="H795" s="199">
        <v>2</v>
      </c>
      <c r="I795" s="155"/>
      <c r="J795" s="287">
        <f t="shared" si="254"/>
        <v>0</v>
      </c>
      <c r="K795" s="157"/>
      <c r="L795" s="31"/>
      <c r="M795" s="158" t="s">
        <v>1</v>
      </c>
      <c r="N795" s="159" t="s">
        <v>38</v>
      </c>
      <c r="O795" s="59"/>
      <c r="P795" s="160">
        <f t="shared" si="255"/>
        <v>0</v>
      </c>
      <c r="Q795" s="160">
        <v>0</v>
      </c>
      <c r="R795" s="160">
        <f t="shared" si="256"/>
        <v>0</v>
      </c>
      <c r="S795" s="160">
        <v>0</v>
      </c>
      <c r="T795" s="161">
        <f t="shared" si="257"/>
        <v>0</v>
      </c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R795" s="162" t="s">
        <v>274</v>
      </c>
      <c r="AT795" s="162" t="s">
        <v>210</v>
      </c>
      <c r="AU795" s="162" t="s">
        <v>219</v>
      </c>
      <c r="AY795" s="15" t="s">
        <v>208</v>
      </c>
      <c r="BE795" s="163">
        <f t="shared" si="258"/>
        <v>0</v>
      </c>
      <c r="BF795" s="163">
        <f t="shared" si="259"/>
        <v>0</v>
      </c>
      <c r="BG795" s="163">
        <f t="shared" si="260"/>
        <v>0</v>
      </c>
      <c r="BH795" s="163">
        <f t="shared" si="261"/>
        <v>0</v>
      </c>
      <c r="BI795" s="163">
        <f t="shared" si="262"/>
        <v>0</v>
      </c>
      <c r="BJ795" s="15" t="s">
        <v>85</v>
      </c>
      <c r="BK795" s="163">
        <f t="shared" si="263"/>
        <v>0</v>
      </c>
      <c r="BL795" s="15" t="s">
        <v>274</v>
      </c>
      <c r="BM795" s="162" t="s">
        <v>5997</v>
      </c>
    </row>
    <row r="796" spans="1:65" s="2" customFormat="1" ht="21.75" customHeight="1">
      <c r="A796" s="30"/>
      <c r="B796" s="154"/>
      <c r="C796" s="195" t="s">
        <v>3109</v>
      </c>
      <c r="D796" s="195" t="s">
        <v>210</v>
      </c>
      <c r="E796" s="196" t="s">
        <v>5998</v>
      </c>
      <c r="F796" s="200" t="s">
        <v>5999</v>
      </c>
      <c r="G796" s="198" t="s">
        <v>252</v>
      </c>
      <c r="H796" s="199">
        <v>46</v>
      </c>
      <c r="I796" s="155"/>
      <c r="J796" s="287">
        <f t="shared" si="254"/>
        <v>0</v>
      </c>
      <c r="K796" s="157"/>
      <c r="L796" s="31"/>
      <c r="M796" s="158" t="s">
        <v>1</v>
      </c>
      <c r="N796" s="159" t="s">
        <v>38</v>
      </c>
      <c r="O796" s="59"/>
      <c r="P796" s="160">
        <f t="shared" si="255"/>
        <v>0</v>
      </c>
      <c r="Q796" s="160">
        <v>0</v>
      </c>
      <c r="R796" s="160">
        <f t="shared" si="256"/>
        <v>0</v>
      </c>
      <c r="S796" s="160">
        <v>0</v>
      </c>
      <c r="T796" s="161">
        <f t="shared" si="257"/>
        <v>0</v>
      </c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R796" s="162" t="s">
        <v>274</v>
      </c>
      <c r="AT796" s="162" t="s">
        <v>210</v>
      </c>
      <c r="AU796" s="162" t="s">
        <v>219</v>
      </c>
      <c r="AY796" s="15" t="s">
        <v>208</v>
      </c>
      <c r="BE796" s="163">
        <f t="shared" si="258"/>
        <v>0</v>
      </c>
      <c r="BF796" s="163">
        <f t="shared" si="259"/>
        <v>0</v>
      </c>
      <c r="BG796" s="163">
        <f t="shared" si="260"/>
        <v>0</v>
      </c>
      <c r="BH796" s="163">
        <f t="shared" si="261"/>
        <v>0</v>
      </c>
      <c r="BI796" s="163">
        <f t="shared" si="262"/>
        <v>0</v>
      </c>
      <c r="BJ796" s="15" t="s">
        <v>85</v>
      </c>
      <c r="BK796" s="163">
        <f t="shared" si="263"/>
        <v>0</v>
      </c>
      <c r="BL796" s="15" t="s">
        <v>274</v>
      </c>
      <c r="BM796" s="162" t="s">
        <v>6000</v>
      </c>
    </row>
    <row r="797" spans="1:65" s="2" customFormat="1" ht="24.2" customHeight="1">
      <c r="A797" s="30"/>
      <c r="B797" s="154"/>
      <c r="C797" s="195" t="s">
        <v>3111</v>
      </c>
      <c r="D797" s="195" t="s">
        <v>210</v>
      </c>
      <c r="E797" s="196" t="s">
        <v>6001</v>
      </c>
      <c r="F797" s="200" t="s">
        <v>6002</v>
      </c>
      <c r="G797" s="198" t="s">
        <v>252</v>
      </c>
      <c r="H797" s="199">
        <v>6</v>
      </c>
      <c r="I797" s="155"/>
      <c r="J797" s="287">
        <f t="shared" si="254"/>
        <v>0</v>
      </c>
      <c r="K797" s="157"/>
      <c r="L797" s="31"/>
      <c r="M797" s="158" t="s">
        <v>1</v>
      </c>
      <c r="N797" s="159" t="s">
        <v>38</v>
      </c>
      <c r="O797" s="59"/>
      <c r="P797" s="160">
        <f t="shared" si="255"/>
        <v>0</v>
      </c>
      <c r="Q797" s="160">
        <v>0</v>
      </c>
      <c r="R797" s="160">
        <f t="shared" si="256"/>
        <v>0</v>
      </c>
      <c r="S797" s="160">
        <v>0</v>
      </c>
      <c r="T797" s="161">
        <f t="shared" si="257"/>
        <v>0</v>
      </c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R797" s="162" t="s">
        <v>274</v>
      </c>
      <c r="AT797" s="162" t="s">
        <v>210</v>
      </c>
      <c r="AU797" s="162" t="s">
        <v>219</v>
      </c>
      <c r="AY797" s="15" t="s">
        <v>208</v>
      </c>
      <c r="BE797" s="163">
        <f t="shared" si="258"/>
        <v>0</v>
      </c>
      <c r="BF797" s="163">
        <f t="shared" si="259"/>
        <v>0</v>
      </c>
      <c r="BG797" s="163">
        <f t="shared" si="260"/>
        <v>0</v>
      </c>
      <c r="BH797" s="163">
        <f t="shared" si="261"/>
        <v>0</v>
      </c>
      <c r="BI797" s="163">
        <f t="shared" si="262"/>
        <v>0</v>
      </c>
      <c r="BJ797" s="15" t="s">
        <v>85</v>
      </c>
      <c r="BK797" s="163">
        <f t="shared" si="263"/>
        <v>0</v>
      </c>
      <c r="BL797" s="15" t="s">
        <v>274</v>
      </c>
      <c r="BM797" s="162" t="s">
        <v>6003</v>
      </c>
    </row>
    <row r="798" spans="1:65" s="2" customFormat="1" ht="24.2" customHeight="1">
      <c r="A798" s="30"/>
      <c r="B798" s="154"/>
      <c r="C798" s="195" t="s">
        <v>3113</v>
      </c>
      <c r="D798" s="195" t="s">
        <v>210</v>
      </c>
      <c r="E798" s="196" t="s">
        <v>6004</v>
      </c>
      <c r="F798" s="200" t="s">
        <v>6005</v>
      </c>
      <c r="G798" s="198" t="s">
        <v>252</v>
      </c>
      <c r="H798" s="199">
        <v>97</v>
      </c>
      <c r="I798" s="155"/>
      <c r="J798" s="287">
        <f t="shared" si="254"/>
        <v>0</v>
      </c>
      <c r="K798" s="157"/>
      <c r="L798" s="31"/>
      <c r="M798" s="158" t="s">
        <v>1</v>
      </c>
      <c r="N798" s="159" t="s">
        <v>38</v>
      </c>
      <c r="O798" s="59"/>
      <c r="P798" s="160">
        <f t="shared" si="255"/>
        <v>0</v>
      </c>
      <c r="Q798" s="160">
        <v>0</v>
      </c>
      <c r="R798" s="160">
        <f t="shared" si="256"/>
        <v>0</v>
      </c>
      <c r="S798" s="160">
        <v>0</v>
      </c>
      <c r="T798" s="161">
        <f t="shared" si="257"/>
        <v>0</v>
      </c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  <c r="AR798" s="162" t="s">
        <v>274</v>
      </c>
      <c r="AT798" s="162" t="s">
        <v>210</v>
      </c>
      <c r="AU798" s="162" t="s">
        <v>219</v>
      </c>
      <c r="AY798" s="15" t="s">
        <v>208</v>
      </c>
      <c r="BE798" s="163">
        <f t="shared" si="258"/>
        <v>0</v>
      </c>
      <c r="BF798" s="163">
        <f t="shared" si="259"/>
        <v>0</v>
      </c>
      <c r="BG798" s="163">
        <f t="shared" si="260"/>
        <v>0</v>
      </c>
      <c r="BH798" s="163">
        <f t="shared" si="261"/>
        <v>0</v>
      </c>
      <c r="BI798" s="163">
        <f t="shared" si="262"/>
        <v>0</v>
      </c>
      <c r="BJ798" s="15" t="s">
        <v>85</v>
      </c>
      <c r="BK798" s="163">
        <f t="shared" si="263"/>
        <v>0</v>
      </c>
      <c r="BL798" s="15" t="s">
        <v>274</v>
      </c>
      <c r="BM798" s="162" t="s">
        <v>6006</v>
      </c>
    </row>
    <row r="799" spans="1:65" s="2" customFormat="1" ht="24.2" customHeight="1">
      <c r="A799" s="30"/>
      <c r="B799" s="154"/>
      <c r="C799" s="195" t="s">
        <v>3115</v>
      </c>
      <c r="D799" s="195" t="s">
        <v>210</v>
      </c>
      <c r="E799" s="196" t="s">
        <v>6007</v>
      </c>
      <c r="F799" s="200" t="s">
        <v>6008</v>
      </c>
      <c r="G799" s="198" t="s">
        <v>252</v>
      </c>
      <c r="H799" s="199">
        <v>103</v>
      </c>
      <c r="I799" s="155"/>
      <c r="J799" s="287">
        <f t="shared" si="254"/>
        <v>0</v>
      </c>
      <c r="K799" s="157"/>
      <c r="L799" s="31"/>
      <c r="M799" s="158" t="s">
        <v>1</v>
      </c>
      <c r="N799" s="159" t="s">
        <v>38</v>
      </c>
      <c r="O799" s="59"/>
      <c r="P799" s="160">
        <f t="shared" si="255"/>
        <v>0</v>
      </c>
      <c r="Q799" s="160">
        <v>0</v>
      </c>
      <c r="R799" s="160">
        <f t="shared" si="256"/>
        <v>0</v>
      </c>
      <c r="S799" s="160">
        <v>0</v>
      </c>
      <c r="T799" s="161">
        <f t="shared" si="257"/>
        <v>0</v>
      </c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R799" s="162" t="s">
        <v>274</v>
      </c>
      <c r="AT799" s="162" t="s">
        <v>210</v>
      </c>
      <c r="AU799" s="162" t="s">
        <v>219</v>
      </c>
      <c r="AY799" s="15" t="s">
        <v>208</v>
      </c>
      <c r="BE799" s="163">
        <f t="shared" si="258"/>
        <v>0</v>
      </c>
      <c r="BF799" s="163">
        <f t="shared" si="259"/>
        <v>0</v>
      </c>
      <c r="BG799" s="163">
        <f t="shared" si="260"/>
        <v>0</v>
      </c>
      <c r="BH799" s="163">
        <f t="shared" si="261"/>
        <v>0</v>
      </c>
      <c r="BI799" s="163">
        <f t="shared" si="262"/>
        <v>0</v>
      </c>
      <c r="BJ799" s="15" t="s">
        <v>85</v>
      </c>
      <c r="BK799" s="163">
        <f t="shared" si="263"/>
        <v>0</v>
      </c>
      <c r="BL799" s="15" t="s">
        <v>274</v>
      </c>
      <c r="BM799" s="162" t="s">
        <v>6009</v>
      </c>
    </row>
    <row r="800" spans="1:65" s="2" customFormat="1" ht="24.2" customHeight="1">
      <c r="A800" s="30"/>
      <c r="B800" s="154"/>
      <c r="C800" s="195" t="s">
        <v>3117</v>
      </c>
      <c r="D800" s="195" t="s">
        <v>210</v>
      </c>
      <c r="E800" s="196" t="s">
        <v>6010</v>
      </c>
      <c r="F800" s="200" t="s">
        <v>6011</v>
      </c>
      <c r="G800" s="198" t="s">
        <v>252</v>
      </c>
      <c r="H800" s="199">
        <v>43</v>
      </c>
      <c r="I800" s="155"/>
      <c r="J800" s="287">
        <f t="shared" si="254"/>
        <v>0</v>
      </c>
      <c r="K800" s="157"/>
      <c r="L800" s="31"/>
      <c r="M800" s="158" t="s">
        <v>1</v>
      </c>
      <c r="N800" s="159" t="s">
        <v>38</v>
      </c>
      <c r="O800" s="59"/>
      <c r="P800" s="160">
        <f t="shared" si="255"/>
        <v>0</v>
      </c>
      <c r="Q800" s="160">
        <v>0</v>
      </c>
      <c r="R800" s="160">
        <f t="shared" si="256"/>
        <v>0</v>
      </c>
      <c r="S800" s="160">
        <v>0</v>
      </c>
      <c r="T800" s="161">
        <f t="shared" si="257"/>
        <v>0</v>
      </c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R800" s="162" t="s">
        <v>274</v>
      </c>
      <c r="AT800" s="162" t="s">
        <v>210</v>
      </c>
      <c r="AU800" s="162" t="s">
        <v>219</v>
      </c>
      <c r="AY800" s="15" t="s">
        <v>208</v>
      </c>
      <c r="BE800" s="163">
        <f t="shared" si="258"/>
        <v>0</v>
      </c>
      <c r="BF800" s="163">
        <f t="shared" si="259"/>
        <v>0</v>
      </c>
      <c r="BG800" s="163">
        <f t="shared" si="260"/>
        <v>0</v>
      </c>
      <c r="BH800" s="163">
        <f t="shared" si="261"/>
        <v>0</v>
      </c>
      <c r="BI800" s="163">
        <f t="shared" si="262"/>
        <v>0</v>
      </c>
      <c r="BJ800" s="15" t="s">
        <v>85</v>
      </c>
      <c r="BK800" s="163">
        <f t="shared" si="263"/>
        <v>0</v>
      </c>
      <c r="BL800" s="15" t="s">
        <v>274</v>
      </c>
      <c r="BM800" s="162" t="s">
        <v>6012</v>
      </c>
    </row>
    <row r="801" spans="1:65" s="2" customFormat="1" ht="24.2" customHeight="1">
      <c r="A801" s="30"/>
      <c r="B801" s="154"/>
      <c r="C801" s="195" t="s">
        <v>3119</v>
      </c>
      <c r="D801" s="195" t="s">
        <v>210</v>
      </c>
      <c r="E801" s="196" t="s">
        <v>6013</v>
      </c>
      <c r="F801" s="200" t="s">
        <v>6014</v>
      </c>
      <c r="G801" s="198" t="s">
        <v>252</v>
      </c>
      <c r="H801" s="199">
        <v>86</v>
      </c>
      <c r="I801" s="155"/>
      <c r="J801" s="287">
        <f t="shared" si="254"/>
        <v>0</v>
      </c>
      <c r="K801" s="157"/>
      <c r="L801" s="31"/>
      <c r="M801" s="158" t="s">
        <v>1</v>
      </c>
      <c r="N801" s="159" t="s">
        <v>38</v>
      </c>
      <c r="O801" s="59"/>
      <c r="P801" s="160">
        <f t="shared" si="255"/>
        <v>0</v>
      </c>
      <c r="Q801" s="160">
        <v>0</v>
      </c>
      <c r="R801" s="160">
        <f t="shared" si="256"/>
        <v>0</v>
      </c>
      <c r="S801" s="160">
        <v>0</v>
      </c>
      <c r="T801" s="161">
        <f t="shared" si="257"/>
        <v>0</v>
      </c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R801" s="162" t="s">
        <v>274</v>
      </c>
      <c r="AT801" s="162" t="s">
        <v>210</v>
      </c>
      <c r="AU801" s="162" t="s">
        <v>219</v>
      </c>
      <c r="AY801" s="15" t="s">
        <v>208</v>
      </c>
      <c r="BE801" s="163">
        <f t="shared" si="258"/>
        <v>0</v>
      </c>
      <c r="BF801" s="163">
        <f t="shared" si="259"/>
        <v>0</v>
      </c>
      <c r="BG801" s="163">
        <f t="shared" si="260"/>
        <v>0</v>
      </c>
      <c r="BH801" s="163">
        <f t="shared" si="261"/>
        <v>0</v>
      </c>
      <c r="BI801" s="163">
        <f t="shared" si="262"/>
        <v>0</v>
      </c>
      <c r="BJ801" s="15" t="s">
        <v>85</v>
      </c>
      <c r="BK801" s="163">
        <f t="shared" si="263"/>
        <v>0</v>
      </c>
      <c r="BL801" s="15" t="s">
        <v>274</v>
      </c>
      <c r="BM801" s="162" t="s">
        <v>6015</v>
      </c>
    </row>
    <row r="802" spans="1:65" s="2" customFormat="1" ht="24.2" customHeight="1">
      <c r="A802" s="30"/>
      <c r="B802" s="154"/>
      <c r="C802" s="195" t="s">
        <v>3121</v>
      </c>
      <c r="D802" s="195" t="s">
        <v>210</v>
      </c>
      <c r="E802" s="196" t="s">
        <v>6016</v>
      </c>
      <c r="F802" s="200" t="s">
        <v>6017</v>
      </c>
      <c r="G802" s="198" t="s">
        <v>252</v>
      </c>
      <c r="H802" s="199">
        <v>106</v>
      </c>
      <c r="I802" s="155"/>
      <c r="J802" s="287">
        <f t="shared" si="254"/>
        <v>0</v>
      </c>
      <c r="K802" s="157"/>
      <c r="L802" s="31"/>
      <c r="M802" s="158" t="s">
        <v>1</v>
      </c>
      <c r="N802" s="159" t="s">
        <v>38</v>
      </c>
      <c r="O802" s="59"/>
      <c r="P802" s="160">
        <f t="shared" si="255"/>
        <v>0</v>
      </c>
      <c r="Q802" s="160">
        <v>0</v>
      </c>
      <c r="R802" s="160">
        <f t="shared" si="256"/>
        <v>0</v>
      </c>
      <c r="S802" s="160">
        <v>0</v>
      </c>
      <c r="T802" s="161">
        <f t="shared" si="257"/>
        <v>0</v>
      </c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R802" s="162" t="s">
        <v>274</v>
      </c>
      <c r="AT802" s="162" t="s">
        <v>210</v>
      </c>
      <c r="AU802" s="162" t="s">
        <v>219</v>
      </c>
      <c r="AY802" s="15" t="s">
        <v>208</v>
      </c>
      <c r="BE802" s="163">
        <f t="shared" si="258"/>
        <v>0</v>
      </c>
      <c r="BF802" s="163">
        <f t="shared" si="259"/>
        <v>0</v>
      </c>
      <c r="BG802" s="163">
        <f t="shared" si="260"/>
        <v>0</v>
      </c>
      <c r="BH802" s="163">
        <f t="shared" si="261"/>
        <v>0</v>
      </c>
      <c r="BI802" s="163">
        <f t="shared" si="262"/>
        <v>0</v>
      </c>
      <c r="BJ802" s="15" t="s">
        <v>85</v>
      </c>
      <c r="BK802" s="163">
        <f t="shared" si="263"/>
        <v>0</v>
      </c>
      <c r="BL802" s="15" t="s">
        <v>274</v>
      </c>
      <c r="BM802" s="162" t="s">
        <v>6018</v>
      </c>
    </row>
    <row r="803" spans="1:65" s="2" customFormat="1" ht="24.2" customHeight="1">
      <c r="A803" s="30"/>
      <c r="B803" s="154"/>
      <c r="C803" s="195" t="s">
        <v>3123</v>
      </c>
      <c r="D803" s="195" t="s">
        <v>210</v>
      </c>
      <c r="E803" s="196" t="s">
        <v>6019</v>
      </c>
      <c r="F803" s="200" t="s">
        <v>6020</v>
      </c>
      <c r="G803" s="198" t="s">
        <v>252</v>
      </c>
      <c r="H803" s="199">
        <v>4</v>
      </c>
      <c r="I803" s="155"/>
      <c r="J803" s="287">
        <f t="shared" si="254"/>
        <v>0</v>
      </c>
      <c r="K803" s="157"/>
      <c r="L803" s="31"/>
      <c r="M803" s="158" t="s">
        <v>1</v>
      </c>
      <c r="N803" s="159" t="s">
        <v>38</v>
      </c>
      <c r="O803" s="59"/>
      <c r="P803" s="160">
        <f t="shared" si="255"/>
        <v>0</v>
      </c>
      <c r="Q803" s="160">
        <v>0</v>
      </c>
      <c r="R803" s="160">
        <f t="shared" si="256"/>
        <v>0</v>
      </c>
      <c r="S803" s="160">
        <v>0</v>
      </c>
      <c r="T803" s="161">
        <f t="shared" si="257"/>
        <v>0</v>
      </c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R803" s="162" t="s">
        <v>274</v>
      </c>
      <c r="AT803" s="162" t="s">
        <v>210</v>
      </c>
      <c r="AU803" s="162" t="s">
        <v>219</v>
      </c>
      <c r="AY803" s="15" t="s">
        <v>208</v>
      </c>
      <c r="BE803" s="163">
        <f t="shared" si="258"/>
        <v>0</v>
      </c>
      <c r="BF803" s="163">
        <f t="shared" si="259"/>
        <v>0</v>
      </c>
      <c r="BG803" s="163">
        <f t="shared" si="260"/>
        <v>0</v>
      </c>
      <c r="BH803" s="163">
        <f t="shared" si="261"/>
        <v>0</v>
      </c>
      <c r="BI803" s="163">
        <f t="shared" si="262"/>
        <v>0</v>
      </c>
      <c r="BJ803" s="15" t="s">
        <v>85</v>
      </c>
      <c r="BK803" s="163">
        <f t="shared" si="263"/>
        <v>0</v>
      </c>
      <c r="BL803" s="15" t="s">
        <v>274</v>
      </c>
      <c r="BM803" s="162" t="s">
        <v>6021</v>
      </c>
    </row>
    <row r="804" spans="1:65" s="2" customFormat="1" ht="24.2" customHeight="1">
      <c r="A804" s="30"/>
      <c r="B804" s="154"/>
      <c r="C804" s="195" t="s">
        <v>3125</v>
      </c>
      <c r="D804" s="195" t="s">
        <v>210</v>
      </c>
      <c r="E804" s="196" t="s">
        <v>6022</v>
      </c>
      <c r="F804" s="200" t="s">
        <v>6023</v>
      </c>
      <c r="G804" s="198" t="s">
        <v>252</v>
      </c>
      <c r="H804" s="199">
        <v>52</v>
      </c>
      <c r="I804" s="155"/>
      <c r="J804" s="287">
        <f t="shared" si="254"/>
        <v>0</v>
      </c>
      <c r="K804" s="157"/>
      <c r="L804" s="31"/>
      <c r="M804" s="158" t="s">
        <v>1</v>
      </c>
      <c r="N804" s="159" t="s">
        <v>38</v>
      </c>
      <c r="O804" s="59"/>
      <c r="P804" s="160">
        <f t="shared" si="255"/>
        <v>0</v>
      </c>
      <c r="Q804" s="160">
        <v>0</v>
      </c>
      <c r="R804" s="160">
        <f t="shared" si="256"/>
        <v>0</v>
      </c>
      <c r="S804" s="160">
        <v>0</v>
      </c>
      <c r="T804" s="161">
        <f t="shared" si="257"/>
        <v>0</v>
      </c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  <c r="AR804" s="162" t="s">
        <v>274</v>
      </c>
      <c r="AT804" s="162" t="s">
        <v>210</v>
      </c>
      <c r="AU804" s="162" t="s">
        <v>219</v>
      </c>
      <c r="AY804" s="15" t="s">
        <v>208</v>
      </c>
      <c r="BE804" s="163">
        <f t="shared" si="258"/>
        <v>0</v>
      </c>
      <c r="BF804" s="163">
        <f t="shared" si="259"/>
        <v>0</v>
      </c>
      <c r="BG804" s="163">
        <f t="shared" si="260"/>
        <v>0</v>
      </c>
      <c r="BH804" s="163">
        <f t="shared" si="261"/>
        <v>0</v>
      </c>
      <c r="BI804" s="163">
        <f t="shared" si="262"/>
        <v>0</v>
      </c>
      <c r="BJ804" s="15" t="s">
        <v>85</v>
      </c>
      <c r="BK804" s="163">
        <f t="shared" si="263"/>
        <v>0</v>
      </c>
      <c r="BL804" s="15" t="s">
        <v>274</v>
      </c>
      <c r="BM804" s="162" t="s">
        <v>6024</v>
      </c>
    </row>
    <row r="805" spans="1:65" s="2" customFormat="1" ht="24.2" customHeight="1">
      <c r="A805" s="30"/>
      <c r="B805" s="154"/>
      <c r="C805" s="195" t="s">
        <v>3129</v>
      </c>
      <c r="D805" s="195" t="s">
        <v>210</v>
      </c>
      <c r="E805" s="196" t="s">
        <v>6025</v>
      </c>
      <c r="F805" s="200" t="s">
        <v>6026</v>
      </c>
      <c r="G805" s="198" t="s">
        <v>213</v>
      </c>
      <c r="H805" s="199">
        <v>8</v>
      </c>
      <c r="I805" s="155"/>
      <c r="J805" s="287">
        <f t="shared" si="254"/>
        <v>0</v>
      </c>
      <c r="K805" s="157"/>
      <c r="L805" s="31"/>
      <c r="M805" s="158" t="s">
        <v>1</v>
      </c>
      <c r="N805" s="159" t="s">
        <v>38</v>
      </c>
      <c r="O805" s="59"/>
      <c r="P805" s="160">
        <f t="shared" si="255"/>
        <v>0</v>
      </c>
      <c r="Q805" s="160">
        <v>0</v>
      </c>
      <c r="R805" s="160">
        <f t="shared" si="256"/>
        <v>0</v>
      </c>
      <c r="S805" s="160">
        <v>0</v>
      </c>
      <c r="T805" s="161">
        <f t="shared" si="257"/>
        <v>0</v>
      </c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R805" s="162" t="s">
        <v>274</v>
      </c>
      <c r="AT805" s="162" t="s">
        <v>210</v>
      </c>
      <c r="AU805" s="162" t="s">
        <v>219</v>
      </c>
      <c r="AY805" s="15" t="s">
        <v>208</v>
      </c>
      <c r="BE805" s="163">
        <f t="shared" si="258"/>
        <v>0</v>
      </c>
      <c r="BF805" s="163">
        <f t="shared" si="259"/>
        <v>0</v>
      </c>
      <c r="BG805" s="163">
        <f t="shared" si="260"/>
        <v>0</v>
      </c>
      <c r="BH805" s="163">
        <f t="shared" si="261"/>
        <v>0</v>
      </c>
      <c r="BI805" s="163">
        <f t="shared" si="262"/>
        <v>0</v>
      </c>
      <c r="BJ805" s="15" t="s">
        <v>85</v>
      </c>
      <c r="BK805" s="163">
        <f t="shared" si="263"/>
        <v>0</v>
      </c>
      <c r="BL805" s="15" t="s">
        <v>274</v>
      </c>
      <c r="BM805" s="162" t="s">
        <v>6027</v>
      </c>
    </row>
    <row r="806" spans="1:65" s="2" customFormat="1" ht="24.2" customHeight="1">
      <c r="A806" s="30"/>
      <c r="B806" s="154"/>
      <c r="C806" s="195" t="s">
        <v>3133</v>
      </c>
      <c r="D806" s="195" t="s">
        <v>210</v>
      </c>
      <c r="E806" s="196" t="s">
        <v>6028</v>
      </c>
      <c r="F806" s="200" t="s">
        <v>6029</v>
      </c>
      <c r="G806" s="198" t="s">
        <v>404</v>
      </c>
      <c r="H806" s="199">
        <v>4</v>
      </c>
      <c r="I806" s="155"/>
      <c r="J806" s="287">
        <f t="shared" si="254"/>
        <v>0</v>
      </c>
      <c r="K806" s="157"/>
      <c r="L806" s="31"/>
      <c r="M806" s="158" t="s">
        <v>1</v>
      </c>
      <c r="N806" s="159" t="s">
        <v>38</v>
      </c>
      <c r="O806" s="59"/>
      <c r="P806" s="160">
        <f t="shared" si="255"/>
        <v>0</v>
      </c>
      <c r="Q806" s="160">
        <v>0</v>
      </c>
      <c r="R806" s="160">
        <f t="shared" si="256"/>
        <v>0</v>
      </c>
      <c r="S806" s="160">
        <v>0</v>
      </c>
      <c r="T806" s="161">
        <f t="shared" si="257"/>
        <v>0</v>
      </c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R806" s="162" t="s">
        <v>274</v>
      </c>
      <c r="AT806" s="162" t="s">
        <v>210</v>
      </c>
      <c r="AU806" s="162" t="s">
        <v>219</v>
      </c>
      <c r="AY806" s="15" t="s">
        <v>208</v>
      </c>
      <c r="BE806" s="163">
        <f t="shared" si="258"/>
        <v>0</v>
      </c>
      <c r="BF806" s="163">
        <f t="shared" si="259"/>
        <v>0</v>
      </c>
      <c r="BG806" s="163">
        <f t="shared" si="260"/>
        <v>0</v>
      </c>
      <c r="BH806" s="163">
        <f t="shared" si="261"/>
        <v>0</v>
      </c>
      <c r="BI806" s="163">
        <f t="shared" si="262"/>
        <v>0</v>
      </c>
      <c r="BJ806" s="15" t="s">
        <v>85</v>
      </c>
      <c r="BK806" s="163">
        <f t="shared" si="263"/>
        <v>0</v>
      </c>
      <c r="BL806" s="15" t="s">
        <v>274</v>
      </c>
      <c r="BM806" s="162" t="s">
        <v>6030</v>
      </c>
    </row>
    <row r="807" spans="1:65" s="2" customFormat="1" ht="24.2" customHeight="1">
      <c r="A807" s="30"/>
      <c r="B807" s="154"/>
      <c r="C807" s="195" t="s">
        <v>3137</v>
      </c>
      <c r="D807" s="195" t="s">
        <v>210</v>
      </c>
      <c r="E807" s="196" t="s">
        <v>6031</v>
      </c>
      <c r="F807" s="200" t="s">
        <v>6032</v>
      </c>
      <c r="G807" s="198" t="s">
        <v>404</v>
      </c>
      <c r="H807" s="199">
        <v>1</v>
      </c>
      <c r="I807" s="155"/>
      <c r="J807" s="287">
        <f t="shared" si="254"/>
        <v>0</v>
      </c>
      <c r="K807" s="157"/>
      <c r="L807" s="31"/>
      <c r="M807" s="158" t="s">
        <v>1</v>
      </c>
      <c r="N807" s="159" t="s">
        <v>38</v>
      </c>
      <c r="O807" s="59"/>
      <c r="P807" s="160">
        <f t="shared" si="255"/>
        <v>0</v>
      </c>
      <c r="Q807" s="160">
        <v>0</v>
      </c>
      <c r="R807" s="160">
        <f t="shared" si="256"/>
        <v>0</v>
      </c>
      <c r="S807" s="160">
        <v>0</v>
      </c>
      <c r="T807" s="161">
        <f t="shared" si="257"/>
        <v>0</v>
      </c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R807" s="162" t="s">
        <v>274</v>
      </c>
      <c r="AT807" s="162" t="s">
        <v>210</v>
      </c>
      <c r="AU807" s="162" t="s">
        <v>219</v>
      </c>
      <c r="AY807" s="15" t="s">
        <v>208</v>
      </c>
      <c r="BE807" s="163">
        <f t="shared" si="258"/>
        <v>0</v>
      </c>
      <c r="BF807" s="163">
        <f t="shared" si="259"/>
        <v>0</v>
      </c>
      <c r="BG807" s="163">
        <f t="shared" si="260"/>
        <v>0</v>
      </c>
      <c r="BH807" s="163">
        <f t="shared" si="261"/>
        <v>0</v>
      </c>
      <c r="BI807" s="163">
        <f t="shared" si="262"/>
        <v>0</v>
      </c>
      <c r="BJ807" s="15" t="s">
        <v>85</v>
      </c>
      <c r="BK807" s="163">
        <f t="shared" si="263"/>
        <v>0</v>
      </c>
      <c r="BL807" s="15" t="s">
        <v>274</v>
      </c>
      <c r="BM807" s="162" t="s">
        <v>6033</v>
      </c>
    </row>
    <row r="808" spans="1:65" s="2" customFormat="1" ht="24.2" customHeight="1">
      <c r="A808" s="30"/>
      <c r="B808" s="154"/>
      <c r="C808" s="195" t="s">
        <v>3141</v>
      </c>
      <c r="D808" s="195" t="s">
        <v>210</v>
      </c>
      <c r="E808" s="196" t="s">
        <v>6034</v>
      </c>
      <c r="F808" s="200" t="s">
        <v>6035</v>
      </c>
      <c r="G808" s="198" t="s">
        <v>404</v>
      </c>
      <c r="H808" s="199">
        <v>2</v>
      </c>
      <c r="I808" s="155"/>
      <c r="J808" s="287">
        <f t="shared" si="254"/>
        <v>0</v>
      </c>
      <c r="K808" s="157"/>
      <c r="L808" s="31"/>
      <c r="M808" s="158" t="s">
        <v>1</v>
      </c>
      <c r="N808" s="159" t="s">
        <v>38</v>
      </c>
      <c r="O808" s="59"/>
      <c r="P808" s="160">
        <f t="shared" si="255"/>
        <v>0</v>
      </c>
      <c r="Q808" s="160">
        <v>0</v>
      </c>
      <c r="R808" s="160">
        <f t="shared" si="256"/>
        <v>0</v>
      </c>
      <c r="S808" s="160">
        <v>0</v>
      </c>
      <c r="T808" s="161">
        <f t="shared" si="257"/>
        <v>0</v>
      </c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R808" s="162" t="s">
        <v>274</v>
      </c>
      <c r="AT808" s="162" t="s">
        <v>210</v>
      </c>
      <c r="AU808" s="162" t="s">
        <v>219</v>
      </c>
      <c r="AY808" s="15" t="s">
        <v>208</v>
      </c>
      <c r="BE808" s="163">
        <f t="shared" si="258"/>
        <v>0</v>
      </c>
      <c r="BF808" s="163">
        <f t="shared" si="259"/>
        <v>0</v>
      </c>
      <c r="BG808" s="163">
        <f t="shared" si="260"/>
        <v>0</v>
      </c>
      <c r="BH808" s="163">
        <f t="shared" si="261"/>
        <v>0</v>
      </c>
      <c r="BI808" s="163">
        <f t="shared" si="262"/>
        <v>0</v>
      </c>
      <c r="BJ808" s="15" t="s">
        <v>85</v>
      </c>
      <c r="BK808" s="163">
        <f t="shared" si="263"/>
        <v>0</v>
      </c>
      <c r="BL808" s="15" t="s">
        <v>274</v>
      </c>
      <c r="BM808" s="162" t="s">
        <v>6036</v>
      </c>
    </row>
    <row r="809" spans="1:65" s="2" customFormat="1" ht="24.2" customHeight="1">
      <c r="A809" s="30"/>
      <c r="B809" s="154"/>
      <c r="C809" s="195" t="s">
        <v>3143</v>
      </c>
      <c r="D809" s="195" t="s">
        <v>210</v>
      </c>
      <c r="E809" s="196" t="s">
        <v>6037</v>
      </c>
      <c r="F809" s="200" t="s">
        <v>6038</v>
      </c>
      <c r="G809" s="198" t="s">
        <v>404</v>
      </c>
      <c r="H809" s="199">
        <v>12</v>
      </c>
      <c r="I809" s="155"/>
      <c r="J809" s="287">
        <f t="shared" si="254"/>
        <v>0</v>
      </c>
      <c r="K809" s="157"/>
      <c r="L809" s="31"/>
      <c r="M809" s="158" t="s">
        <v>1</v>
      </c>
      <c r="N809" s="159" t="s">
        <v>38</v>
      </c>
      <c r="O809" s="59"/>
      <c r="P809" s="160">
        <f t="shared" si="255"/>
        <v>0</v>
      </c>
      <c r="Q809" s="160">
        <v>0</v>
      </c>
      <c r="R809" s="160">
        <f t="shared" si="256"/>
        <v>0</v>
      </c>
      <c r="S809" s="160">
        <v>0</v>
      </c>
      <c r="T809" s="161">
        <f t="shared" si="257"/>
        <v>0</v>
      </c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R809" s="162" t="s">
        <v>274</v>
      </c>
      <c r="AT809" s="162" t="s">
        <v>210</v>
      </c>
      <c r="AU809" s="162" t="s">
        <v>219</v>
      </c>
      <c r="AY809" s="15" t="s">
        <v>208</v>
      </c>
      <c r="BE809" s="163">
        <f t="shared" si="258"/>
        <v>0</v>
      </c>
      <c r="BF809" s="163">
        <f t="shared" si="259"/>
        <v>0</v>
      </c>
      <c r="BG809" s="163">
        <f t="shared" si="260"/>
        <v>0</v>
      </c>
      <c r="BH809" s="163">
        <f t="shared" si="261"/>
        <v>0</v>
      </c>
      <c r="BI809" s="163">
        <f t="shared" si="262"/>
        <v>0</v>
      </c>
      <c r="BJ809" s="15" t="s">
        <v>85</v>
      </c>
      <c r="BK809" s="163">
        <f t="shared" si="263"/>
        <v>0</v>
      </c>
      <c r="BL809" s="15" t="s">
        <v>274</v>
      </c>
      <c r="BM809" s="162" t="s">
        <v>6039</v>
      </c>
    </row>
    <row r="810" spans="1:65" s="2" customFormat="1" ht="24.2" customHeight="1">
      <c r="A810" s="30"/>
      <c r="B810" s="154"/>
      <c r="C810" s="195" t="s">
        <v>3145</v>
      </c>
      <c r="D810" s="195" t="s">
        <v>210</v>
      </c>
      <c r="E810" s="196" t="s">
        <v>6040</v>
      </c>
      <c r="F810" s="200" t="s">
        <v>6041</v>
      </c>
      <c r="G810" s="198" t="s">
        <v>404</v>
      </c>
      <c r="H810" s="199">
        <v>2</v>
      </c>
      <c r="I810" s="155"/>
      <c r="J810" s="287">
        <f t="shared" si="254"/>
        <v>0</v>
      </c>
      <c r="K810" s="157"/>
      <c r="L810" s="31"/>
      <c r="M810" s="158" t="s">
        <v>1</v>
      </c>
      <c r="N810" s="159" t="s">
        <v>38</v>
      </c>
      <c r="O810" s="59"/>
      <c r="P810" s="160">
        <f t="shared" si="255"/>
        <v>0</v>
      </c>
      <c r="Q810" s="160">
        <v>0</v>
      </c>
      <c r="R810" s="160">
        <f t="shared" si="256"/>
        <v>0</v>
      </c>
      <c r="S810" s="160">
        <v>0</v>
      </c>
      <c r="T810" s="161">
        <f t="shared" si="257"/>
        <v>0</v>
      </c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R810" s="162" t="s">
        <v>274</v>
      </c>
      <c r="AT810" s="162" t="s">
        <v>210</v>
      </c>
      <c r="AU810" s="162" t="s">
        <v>219</v>
      </c>
      <c r="AY810" s="15" t="s">
        <v>208</v>
      </c>
      <c r="BE810" s="163">
        <f t="shared" si="258"/>
        <v>0</v>
      </c>
      <c r="BF810" s="163">
        <f t="shared" si="259"/>
        <v>0</v>
      </c>
      <c r="BG810" s="163">
        <f t="shared" si="260"/>
        <v>0</v>
      </c>
      <c r="BH810" s="163">
        <f t="shared" si="261"/>
        <v>0</v>
      </c>
      <c r="BI810" s="163">
        <f t="shared" si="262"/>
        <v>0</v>
      </c>
      <c r="BJ810" s="15" t="s">
        <v>85</v>
      </c>
      <c r="BK810" s="163">
        <f t="shared" si="263"/>
        <v>0</v>
      </c>
      <c r="BL810" s="15" t="s">
        <v>274</v>
      </c>
      <c r="BM810" s="162" t="s">
        <v>6042</v>
      </c>
    </row>
    <row r="811" spans="1:65" s="2" customFormat="1" ht="24.2" customHeight="1">
      <c r="A811" s="30"/>
      <c r="B811" s="154"/>
      <c r="C811" s="195" t="s">
        <v>3147</v>
      </c>
      <c r="D811" s="195" t="s">
        <v>210</v>
      </c>
      <c r="E811" s="196" t="s">
        <v>6043</v>
      </c>
      <c r="F811" s="200" t="s">
        <v>6044</v>
      </c>
      <c r="G811" s="198" t="s">
        <v>404</v>
      </c>
      <c r="H811" s="199">
        <v>9</v>
      </c>
      <c r="I811" s="155"/>
      <c r="J811" s="287">
        <f t="shared" si="254"/>
        <v>0</v>
      </c>
      <c r="K811" s="157"/>
      <c r="L811" s="31"/>
      <c r="M811" s="158" t="s">
        <v>1</v>
      </c>
      <c r="N811" s="159" t="s">
        <v>38</v>
      </c>
      <c r="O811" s="59"/>
      <c r="P811" s="160">
        <f t="shared" si="255"/>
        <v>0</v>
      </c>
      <c r="Q811" s="160">
        <v>0</v>
      </c>
      <c r="R811" s="160">
        <f t="shared" si="256"/>
        <v>0</v>
      </c>
      <c r="S811" s="160">
        <v>0</v>
      </c>
      <c r="T811" s="161">
        <f t="shared" si="257"/>
        <v>0</v>
      </c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R811" s="162" t="s">
        <v>274</v>
      </c>
      <c r="AT811" s="162" t="s">
        <v>210</v>
      </c>
      <c r="AU811" s="162" t="s">
        <v>219</v>
      </c>
      <c r="AY811" s="15" t="s">
        <v>208</v>
      </c>
      <c r="BE811" s="163">
        <f t="shared" si="258"/>
        <v>0</v>
      </c>
      <c r="BF811" s="163">
        <f t="shared" si="259"/>
        <v>0</v>
      </c>
      <c r="BG811" s="163">
        <f t="shared" si="260"/>
        <v>0</v>
      </c>
      <c r="BH811" s="163">
        <f t="shared" si="261"/>
        <v>0</v>
      </c>
      <c r="BI811" s="163">
        <f t="shared" si="262"/>
        <v>0</v>
      </c>
      <c r="BJ811" s="15" t="s">
        <v>85</v>
      </c>
      <c r="BK811" s="163">
        <f t="shared" si="263"/>
        <v>0</v>
      </c>
      <c r="BL811" s="15" t="s">
        <v>274</v>
      </c>
      <c r="BM811" s="162" t="s">
        <v>6045</v>
      </c>
    </row>
    <row r="812" spans="1:65" s="2" customFormat="1" ht="24.2" customHeight="1">
      <c r="A812" s="30"/>
      <c r="B812" s="154"/>
      <c r="C812" s="195" t="s">
        <v>3149</v>
      </c>
      <c r="D812" s="195" t="s">
        <v>210</v>
      </c>
      <c r="E812" s="196" t="s">
        <v>6046</v>
      </c>
      <c r="F812" s="200" t="s">
        <v>6047</v>
      </c>
      <c r="G812" s="198" t="s">
        <v>404</v>
      </c>
      <c r="H812" s="199">
        <v>2</v>
      </c>
      <c r="I812" s="155"/>
      <c r="J812" s="287">
        <f t="shared" si="254"/>
        <v>0</v>
      </c>
      <c r="K812" s="157"/>
      <c r="L812" s="31"/>
      <c r="M812" s="158" t="s">
        <v>1</v>
      </c>
      <c r="N812" s="159" t="s">
        <v>38</v>
      </c>
      <c r="O812" s="59"/>
      <c r="P812" s="160">
        <f t="shared" si="255"/>
        <v>0</v>
      </c>
      <c r="Q812" s="160">
        <v>0</v>
      </c>
      <c r="R812" s="160">
        <f t="shared" si="256"/>
        <v>0</v>
      </c>
      <c r="S812" s="160">
        <v>0</v>
      </c>
      <c r="T812" s="161">
        <f t="shared" si="257"/>
        <v>0</v>
      </c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R812" s="162" t="s">
        <v>274</v>
      </c>
      <c r="AT812" s="162" t="s">
        <v>210</v>
      </c>
      <c r="AU812" s="162" t="s">
        <v>219</v>
      </c>
      <c r="AY812" s="15" t="s">
        <v>208</v>
      </c>
      <c r="BE812" s="163">
        <f t="shared" si="258"/>
        <v>0</v>
      </c>
      <c r="BF812" s="163">
        <f t="shared" si="259"/>
        <v>0</v>
      </c>
      <c r="BG812" s="163">
        <f t="shared" si="260"/>
        <v>0</v>
      </c>
      <c r="BH812" s="163">
        <f t="shared" si="261"/>
        <v>0</v>
      </c>
      <c r="BI812" s="163">
        <f t="shared" si="262"/>
        <v>0</v>
      </c>
      <c r="BJ812" s="15" t="s">
        <v>85</v>
      </c>
      <c r="BK812" s="163">
        <f t="shared" si="263"/>
        <v>0</v>
      </c>
      <c r="BL812" s="15" t="s">
        <v>274</v>
      </c>
      <c r="BM812" s="162" t="s">
        <v>6048</v>
      </c>
    </row>
    <row r="813" spans="1:65" s="2" customFormat="1" ht="24.2" customHeight="1">
      <c r="A813" s="30"/>
      <c r="B813" s="154"/>
      <c r="C813" s="195" t="s">
        <v>3151</v>
      </c>
      <c r="D813" s="195" t="s">
        <v>210</v>
      </c>
      <c r="E813" s="196" t="s">
        <v>6049</v>
      </c>
      <c r="F813" s="200" t="s">
        <v>6050</v>
      </c>
      <c r="G813" s="198" t="s">
        <v>404</v>
      </c>
      <c r="H813" s="199">
        <v>2</v>
      </c>
      <c r="I813" s="155"/>
      <c r="J813" s="287">
        <f t="shared" si="254"/>
        <v>0</v>
      </c>
      <c r="K813" s="157"/>
      <c r="L813" s="31"/>
      <c r="M813" s="158" t="s">
        <v>1</v>
      </c>
      <c r="N813" s="159" t="s">
        <v>38</v>
      </c>
      <c r="O813" s="59"/>
      <c r="P813" s="160">
        <f t="shared" si="255"/>
        <v>0</v>
      </c>
      <c r="Q813" s="160">
        <v>0</v>
      </c>
      <c r="R813" s="160">
        <f t="shared" si="256"/>
        <v>0</v>
      </c>
      <c r="S813" s="160">
        <v>0</v>
      </c>
      <c r="T813" s="161">
        <f t="shared" si="257"/>
        <v>0</v>
      </c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R813" s="162" t="s">
        <v>274</v>
      </c>
      <c r="AT813" s="162" t="s">
        <v>210</v>
      </c>
      <c r="AU813" s="162" t="s">
        <v>219</v>
      </c>
      <c r="AY813" s="15" t="s">
        <v>208</v>
      </c>
      <c r="BE813" s="163">
        <f t="shared" si="258"/>
        <v>0</v>
      </c>
      <c r="BF813" s="163">
        <f t="shared" si="259"/>
        <v>0</v>
      </c>
      <c r="BG813" s="163">
        <f t="shared" si="260"/>
        <v>0</v>
      </c>
      <c r="BH813" s="163">
        <f t="shared" si="261"/>
        <v>0</v>
      </c>
      <c r="BI813" s="163">
        <f t="shared" si="262"/>
        <v>0</v>
      </c>
      <c r="BJ813" s="15" t="s">
        <v>85</v>
      </c>
      <c r="BK813" s="163">
        <f t="shared" si="263"/>
        <v>0</v>
      </c>
      <c r="BL813" s="15" t="s">
        <v>274</v>
      </c>
      <c r="BM813" s="162" t="s">
        <v>6051</v>
      </c>
    </row>
    <row r="814" spans="1:65" s="2" customFormat="1" ht="24.2" customHeight="1">
      <c r="A814" s="30"/>
      <c r="B814" s="154"/>
      <c r="C814" s="195" t="s">
        <v>3153</v>
      </c>
      <c r="D814" s="195" t="s">
        <v>210</v>
      </c>
      <c r="E814" s="196" t="s">
        <v>6052</v>
      </c>
      <c r="F814" s="200" t="s">
        <v>6053</v>
      </c>
      <c r="G814" s="198" t="s">
        <v>404</v>
      </c>
      <c r="H814" s="199">
        <v>3</v>
      </c>
      <c r="I814" s="155"/>
      <c r="J814" s="287">
        <f t="shared" si="254"/>
        <v>0</v>
      </c>
      <c r="K814" s="157"/>
      <c r="L814" s="31"/>
      <c r="M814" s="158" t="s">
        <v>1</v>
      </c>
      <c r="N814" s="159" t="s">
        <v>38</v>
      </c>
      <c r="O814" s="59"/>
      <c r="P814" s="160">
        <f t="shared" si="255"/>
        <v>0</v>
      </c>
      <c r="Q814" s="160">
        <v>0</v>
      </c>
      <c r="R814" s="160">
        <f t="shared" si="256"/>
        <v>0</v>
      </c>
      <c r="S814" s="160">
        <v>0</v>
      </c>
      <c r="T814" s="161">
        <f t="shared" si="257"/>
        <v>0</v>
      </c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  <c r="AR814" s="162" t="s">
        <v>274</v>
      </c>
      <c r="AT814" s="162" t="s">
        <v>210</v>
      </c>
      <c r="AU814" s="162" t="s">
        <v>219</v>
      </c>
      <c r="AY814" s="15" t="s">
        <v>208</v>
      </c>
      <c r="BE814" s="163">
        <f t="shared" si="258"/>
        <v>0</v>
      </c>
      <c r="BF814" s="163">
        <f t="shared" si="259"/>
        <v>0</v>
      </c>
      <c r="BG814" s="163">
        <f t="shared" si="260"/>
        <v>0</v>
      </c>
      <c r="BH814" s="163">
        <f t="shared" si="261"/>
        <v>0</v>
      </c>
      <c r="BI814" s="163">
        <f t="shared" si="262"/>
        <v>0</v>
      </c>
      <c r="BJ814" s="15" t="s">
        <v>85</v>
      </c>
      <c r="BK814" s="163">
        <f t="shared" si="263"/>
        <v>0</v>
      </c>
      <c r="BL814" s="15" t="s">
        <v>274</v>
      </c>
      <c r="BM814" s="162" t="s">
        <v>6054</v>
      </c>
    </row>
    <row r="815" spans="1:65" s="2" customFormat="1" ht="16.5" customHeight="1">
      <c r="A815" s="30"/>
      <c r="B815" s="154"/>
      <c r="C815" s="195" t="s">
        <v>3155</v>
      </c>
      <c r="D815" s="195" t="s">
        <v>210</v>
      </c>
      <c r="E815" s="196" t="s">
        <v>6055</v>
      </c>
      <c r="F815" s="200" t="s">
        <v>6056</v>
      </c>
      <c r="G815" s="198" t="s">
        <v>404</v>
      </c>
      <c r="H815" s="199">
        <v>13</v>
      </c>
      <c r="I815" s="155"/>
      <c r="J815" s="287">
        <f t="shared" si="254"/>
        <v>0</v>
      </c>
      <c r="K815" s="157"/>
      <c r="L815" s="31"/>
      <c r="M815" s="158" t="s">
        <v>1</v>
      </c>
      <c r="N815" s="159" t="s">
        <v>38</v>
      </c>
      <c r="O815" s="59"/>
      <c r="P815" s="160">
        <f t="shared" si="255"/>
        <v>0</v>
      </c>
      <c r="Q815" s="160">
        <v>0</v>
      </c>
      <c r="R815" s="160">
        <f t="shared" si="256"/>
        <v>0</v>
      </c>
      <c r="S815" s="160">
        <v>0</v>
      </c>
      <c r="T815" s="161">
        <f t="shared" si="257"/>
        <v>0</v>
      </c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R815" s="162" t="s">
        <v>274</v>
      </c>
      <c r="AT815" s="162" t="s">
        <v>210</v>
      </c>
      <c r="AU815" s="162" t="s">
        <v>219</v>
      </c>
      <c r="AY815" s="15" t="s">
        <v>208</v>
      </c>
      <c r="BE815" s="163">
        <f t="shared" si="258"/>
        <v>0</v>
      </c>
      <c r="BF815" s="163">
        <f t="shared" si="259"/>
        <v>0</v>
      </c>
      <c r="BG815" s="163">
        <f t="shared" si="260"/>
        <v>0</v>
      </c>
      <c r="BH815" s="163">
        <f t="shared" si="261"/>
        <v>0</v>
      </c>
      <c r="BI815" s="163">
        <f t="shared" si="262"/>
        <v>0</v>
      </c>
      <c r="BJ815" s="15" t="s">
        <v>85</v>
      </c>
      <c r="BK815" s="163">
        <f t="shared" si="263"/>
        <v>0</v>
      </c>
      <c r="BL815" s="15" t="s">
        <v>274</v>
      </c>
      <c r="BM815" s="162" t="s">
        <v>6057</v>
      </c>
    </row>
    <row r="816" spans="1:65" s="12" customFormat="1" ht="20.85" customHeight="1">
      <c r="B816" s="142"/>
      <c r="C816" s="206"/>
      <c r="D816" s="207" t="s">
        <v>71</v>
      </c>
      <c r="E816" s="208" t="s">
        <v>6058</v>
      </c>
      <c r="F816" s="208" t="s">
        <v>6059</v>
      </c>
      <c r="G816" s="206"/>
      <c r="H816" s="206"/>
      <c r="I816" s="145"/>
      <c r="J816" s="286">
        <f>BK816</f>
        <v>0</v>
      </c>
      <c r="L816" s="142"/>
      <c r="M816" s="146"/>
      <c r="N816" s="147"/>
      <c r="O816" s="147"/>
      <c r="P816" s="148">
        <f>SUM(P817:P823)</f>
        <v>0</v>
      </c>
      <c r="Q816" s="147"/>
      <c r="R816" s="148">
        <f>SUM(R817:R823)</f>
        <v>0</v>
      </c>
      <c r="S816" s="147"/>
      <c r="T816" s="149">
        <f>SUM(T817:T823)</f>
        <v>0</v>
      </c>
      <c r="AR816" s="143" t="s">
        <v>85</v>
      </c>
      <c r="AT816" s="150" t="s">
        <v>71</v>
      </c>
      <c r="AU816" s="150" t="s">
        <v>85</v>
      </c>
      <c r="AY816" s="143" t="s">
        <v>208</v>
      </c>
      <c r="BK816" s="151">
        <f>SUM(BK817:BK823)</f>
        <v>0</v>
      </c>
    </row>
    <row r="817" spans="1:65" s="2" customFormat="1" ht="24.2" customHeight="1">
      <c r="A817" s="30"/>
      <c r="B817" s="154"/>
      <c r="C817" s="195" t="s">
        <v>3159</v>
      </c>
      <c r="D817" s="195" t="s">
        <v>210</v>
      </c>
      <c r="E817" s="196" t="s">
        <v>6060</v>
      </c>
      <c r="F817" s="200" t="s">
        <v>6061</v>
      </c>
      <c r="G817" s="198" t="s">
        <v>404</v>
      </c>
      <c r="H817" s="199">
        <v>28</v>
      </c>
      <c r="I817" s="155"/>
      <c r="J817" s="287">
        <f t="shared" ref="J817:J823" si="264">ROUND(I817*H817,2)</f>
        <v>0</v>
      </c>
      <c r="K817" s="157"/>
      <c r="L817" s="31"/>
      <c r="M817" s="158" t="s">
        <v>1</v>
      </c>
      <c r="N817" s="159" t="s">
        <v>38</v>
      </c>
      <c r="O817" s="59"/>
      <c r="P817" s="160">
        <f t="shared" ref="P817:P823" si="265">O817*H817</f>
        <v>0</v>
      </c>
      <c r="Q817" s="160">
        <v>0</v>
      </c>
      <c r="R817" s="160">
        <f t="shared" ref="R817:R823" si="266">Q817*H817</f>
        <v>0</v>
      </c>
      <c r="S817" s="160">
        <v>0</v>
      </c>
      <c r="T817" s="161">
        <f t="shared" ref="T817:T823" si="267">S817*H817</f>
        <v>0</v>
      </c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R817" s="162" t="s">
        <v>274</v>
      </c>
      <c r="AT817" s="162" t="s">
        <v>210</v>
      </c>
      <c r="AU817" s="162" t="s">
        <v>219</v>
      </c>
      <c r="AY817" s="15" t="s">
        <v>208</v>
      </c>
      <c r="BE817" s="163">
        <f t="shared" ref="BE817:BE823" si="268">IF(N817="základná",J817,0)</f>
        <v>0</v>
      </c>
      <c r="BF817" s="163">
        <f t="shared" ref="BF817:BF823" si="269">IF(N817="znížená",J817,0)</f>
        <v>0</v>
      </c>
      <c r="BG817" s="163">
        <f t="shared" ref="BG817:BG823" si="270">IF(N817="zákl. prenesená",J817,0)</f>
        <v>0</v>
      </c>
      <c r="BH817" s="163">
        <f t="shared" ref="BH817:BH823" si="271">IF(N817="zníž. prenesená",J817,0)</f>
        <v>0</v>
      </c>
      <c r="BI817" s="163">
        <f t="shared" ref="BI817:BI823" si="272">IF(N817="nulová",J817,0)</f>
        <v>0</v>
      </c>
      <c r="BJ817" s="15" t="s">
        <v>85</v>
      </c>
      <c r="BK817" s="163">
        <f t="shared" ref="BK817:BK823" si="273">ROUND(I817*H817,2)</f>
        <v>0</v>
      </c>
      <c r="BL817" s="15" t="s">
        <v>274</v>
      </c>
      <c r="BM817" s="162" t="s">
        <v>6062</v>
      </c>
    </row>
    <row r="818" spans="1:65" s="2" customFormat="1" ht="37.9" customHeight="1">
      <c r="A818" s="30"/>
      <c r="B818" s="154"/>
      <c r="C818" s="195" t="s">
        <v>3163</v>
      </c>
      <c r="D818" s="195" t="s">
        <v>210</v>
      </c>
      <c r="E818" s="196" t="s">
        <v>6063</v>
      </c>
      <c r="F818" s="200" t="s">
        <v>6064</v>
      </c>
      <c r="G818" s="198" t="s">
        <v>404</v>
      </c>
      <c r="H818" s="199">
        <v>43</v>
      </c>
      <c r="I818" s="155"/>
      <c r="J818" s="287">
        <f t="shared" si="264"/>
        <v>0</v>
      </c>
      <c r="K818" s="157"/>
      <c r="L818" s="31"/>
      <c r="M818" s="158" t="s">
        <v>1</v>
      </c>
      <c r="N818" s="159" t="s">
        <v>38</v>
      </c>
      <c r="O818" s="59"/>
      <c r="P818" s="160">
        <f t="shared" si="265"/>
        <v>0</v>
      </c>
      <c r="Q818" s="160">
        <v>0</v>
      </c>
      <c r="R818" s="160">
        <f t="shared" si="266"/>
        <v>0</v>
      </c>
      <c r="S818" s="160">
        <v>0</v>
      </c>
      <c r="T818" s="161">
        <f t="shared" si="267"/>
        <v>0</v>
      </c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R818" s="162" t="s">
        <v>274</v>
      </c>
      <c r="AT818" s="162" t="s">
        <v>210</v>
      </c>
      <c r="AU818" s="162" t="s">
        <v>219</v>
      </c>
      <c r="AY818" s="15" t="s">
        <v>208</v>
      </c>
      <c r="BE818" s="163">
        <f t="shared" si="268"/>
        <v>0</v>
      </c>
      <c r="BF818" s="163">
        <f t="shared" si="269"/>
        <v>0</v>
      </c>
      <c r="BG818" s="163">
        <f t="shared" si="270"/>
        <v>0</v>
      </c>
      <c r="BH818" s="163">
        <f t="shared" si="271"/>
        <v>0</v>
      </c>
      <c r="BI818" s="163">
        <f t="shared" si="272"/>
        <v>0</v>
      </c>
      <c r="BJ818" s="15" t="s">
        <v>85</v>
      </c>
      <c r="BK818" s="163">
        <f t="shared" si="273"/>
        <v>0</v>
      </c>
      <c r="BL818" s="15" t="s">
        <v>274</v>
      </c>
      <c r="BM818" s="162" t="s">
        <v>6065</v>
      </c>
    </row>
    <row r="819" spans="1:65" s="2" customFormat="1" ht="16.5" customHeight="1">
      <c r="A819" s="30"/>
      <c r="B819" s="154"/>
      <c r="C819" s="195" t="s">
        <v>3165</v>
      </c>
      <c r="D819" s="195" t="s">
        <v>210</v>
      </c>
      <c r="E819" s="196" t="s">
        <v>6066</v>
      </c>
      <c r="F819" s="200" t="s">
        <v>6067</v>
      </c>
      <c r="G819" s="198" t="s">
        <v>4725</v>
      </c>
      <c r="H819" s="199">
        <v>1</v>
      </c>
      <c r="I819" s="155"/>
      <c r="J819" s="287">
        <f t="shared" si="264"/>
        <v>0</v>
      </c>
      <c r="K819" s="157"/>
      <c r="L819" s="31"/>
      <c r="M819" s="158" t="s">
        <v>1</v>
      </c>
      <c r="N819" s="159" t="s">
        <v>38</v>
      </c>
      <c r="O819" s="59"/>
      <c r="P819" s="160">
        <f t="shared" si="265"/>
        <v>0</v>
      </c>
      <c r="Q819" s="160">
        <v>0</v>
      </c>
      <c r="R819" s="160">
        <f t="shared" si="266"/>
        <v>0</v>
      </c>
      <c r="S819" s="160">
        <v>0</v>
      </c>
      <c r="T819" s="161">
        <f t="shared" si="267"/>
        <v>0</v>
      </c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R819" s="162" t="s">
        <v>274</v>
      </c>
      <c r="AT819" s="162" t="s">
        <v>210</v>
      </c>
      <c r="AU819" s="162" t="s">
        <v>219</v>
      </c>
      <c r="AY819" s="15" t="s">
        <v>208</v>
      </c>
      <c r="BE819" s="163">
        <f t="shared" si="268"/>
        <v>0</v>
      </c>
      <c r="BF819" s="163">
        <f t="shared" si="269"/>
        <v>0</v>
      </c>
      <c r="BG819" s="163">
        <f t="shared" si="270"/>
        <v>0</v>
      </c>
      <c r="BH819" s="163">
        <f t="shared" si="271"/>
        <v>0</v>
      </c>
      <c r="BI819" s="163">
        <f t="shared" si="272"/>
        <v>0</v>
      </c>
      <c r="BJ819" s="15" t="s">
        <v>85</v>
      </c>
      <c r="BK819" s="163">
        <f t="shared" si="273"/>
        <v>0</v>
      </c>
      <c r="BL819" s="15" t="s">
        <v>274</v>
      </c>
      <c r="BM819" s="162" t="s">
        <v>6068</v>
      </c>
    </row>
    <row r="820" spans="1:65" s="2" customFormat="1" ht="16.5" customHeight="1">
      <c r="A820" s="30"/>
      <c r="B820" s="154"/>
      <c r="C820" s="195" t="s">
        <v>3169</v>
      </c>
      <c r="D820" s="195" t="s">
        <v>210</v>
      </c>
      <c r="E820" s="196" t="s">
        <v>6069</v>
      </c>
      <c r="F820" s="200" t="s">
        <v>6070</v>
      </c>
      <c r="G820" s="198" t="s">
        <v>4725</v>
      </c>
      <c r="H820" s="199">
        <v>1</v>
      </c>
      <c r="I820" s="155"/>
      <c r="J820" s="287">
        <f t="shared" si="264"/>
        <v>0</v>
      </c>
      <c r="K820" s="157"/>
      <c r="L820" s="31"/>
      <c r="M820" s="158" t="s">
        <v>1</v>
      </c>
      <c r="N820" s="159" t="s">
        <v>38</v>
      </c>
      <c r="O820" s="59"/>
      <c r="P820" s="160">
        <f t="shared" si="265"/>
        <v>0</v>
      </c>
      <c r="Q820" s="160">
        <v>0</v>
      </c>
      <c r="R820" s="160">
        <f t="shared" si="266"/>
        <v>0</v>
      </c>
      <c r="S820" s="160">
        <v>0</v>
      </c>
      <c r="T820" s="161">
        <f t="shared" si="267"/>
        <v>0</v>
      </c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R820" s="162" t="s">
        <v>274</v>
      </c>
      <c r="AT820" s="162" t="s">
        <v>210</v>
      </c>
      <c r="AU820" s="162" t="s">
        <v>219</v>
      </c>
      <c r="AY820" s="15" t="s">
        <v>208</v>
      </c>
      <c r="BE820" s="163">
        <f t="shared" si="268"/>
        <v>0</v>
      </c>
      <c r="BF820" s="163">
        <f t="shared" si="269"/>
        <v>0</v>
      </c>
      <c r="BG820" s="163">
        <f t="shared" si="270"/>
        <v>0</v>
      </c>
      <c r="BH820" s="163">
        <f t="shared" si="271"/>
        <v>0</v>
      </c>
      <c r="BI820" s="163">
        <f t="shared" si="272"/>
        <v>0</v>
      </c>
      <c r="BJ820" s="15" t="s">
        <v>85</v>
      </c>
      <c r="BK820" s="163">
        <f t="shared" si="273"/>
        <v>0</v>
      </c>
      <c r="BL820" s="15" t="s">
        <v>274</v>
      </c>
      <c r="BM820" s="162" t="s">
        <v>6071</v>
      </c>
    </row>
    <row r="821" spans="1:65" s="2" customFormat="1" ht="16.5" customHeight="1">
      <c r="A821" s="30"/>
      <c r="B821" s="154"/>
      <c r="C821" s="195" t="s">
        <v>3171</v>
      </c>
      <c r="D821" s="195" t="s">
        <v>210</v>
      </c>
      <c r="E821" s="196" t="s">
        <v>6072</v>
      </c>
      <c r="F821" s="200" t="s">
        <v>6073</v>
      </c>
      <c r="G821" s="198" t="s">
        <v>4725</v>
      </c>
      <c r="H821" s="199">
        <v>1</v>
      </c>
      <c r="I821" s="155"/>
      <c r="J821" s="287">
        <f t="shared" si="264"/>
        <v>0</v>
      </c>
      <c r="K821" s="157"/>
      <c r="L821" s="31"/>
      <c r="M821" s="158" t="s">
        <v>1</v>
      </c>
      <c r="N821" s="159" t="s">
        <v>38</v>
      </c>
      <c r="O821" s="59"/>
      <c r="P821" s="160">
        <f t="shared" si="265"/>
        <v>0</v>
      </c>
      <c r="Q821" s="160">
        <v>0</v>
      </c>
      <c r="R821" s="160">
        <f t="shared" si="266"/>
        <v>0</v>
      </c>
      <c r="S821" s="160">
        <v>0</v>
      </c>
      <c r="T821" s="161">
        <f t="shared" si="267"/>
        <v>0</v>
      </c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R821" s="162" t="s">
        <v>274</v>
      </c>
      <c r="AT821" s="162" t="s">
        <v>210</v>
      </c>
      <c r="AU821" s="162" t="s">
        <v>219</v>
      </c>
      <c r="AY821" s="15" t="s">
        <v>208</v>
      </c>
      <c r="BE821" s="163">
        <f t="shared" si="268"/>
        <v>0</v>
      </c>
      <c r="BF821" s="163">
        <f t="shared" si="269"/>
        <v>0</v>
      </c>
      <c r="BG821" s="163">
        <f t="shared" si="270"/>
        <v>0</v>
      </c>
      <c r="BH821" s="163">
        <f t="shared" si="271"/>
        <v>0</v>
      </c>
      <c r="BI821" s="163">
        <f t="shared" si="272"/>
        <v>0</v>
      </c>
      <c r="BJ821" s="15" t="s">
        <v>85</v>
      </c>
      <c r="BK821" s="163">
        <f t="shared" si="273"/>
        <v>0</v>
      </c>
      <c r="BL821" s="15" t="s">
        <v>274</v>
      </c>
      <c r="BM821" s="162" t="s">
        <v>6074</v>
      </c>
    </row>
    <row r="822" spans="1:65" s="2" customFormat="1" ht="16.5" customHeight="1">
      <c r="A822" s="30"/>
      <c r="B822" s="154"/>
      <c r="C822" s="195" t="s">
        <v>3173</v>
      </c>
      <c r="D822" s="195" t="s">
        <v>210</v>
      </c>
      <c r="E822" s="196" t="s">
        <v>6075</v>
      </c>
      <c r="F822" s="200" t="s">
        <v>6076</v>
      </c>
      <c r="G822" s="198" t="s">
        <v>4725</v>
      </c>
      <c r="H822" s="199">
        <v>1</v>
      </c>
      <c r="I822" s="155"/>
      <c r="J822" s="287">
        <f t="shared" si="264"/>
        <v>0</v>
      </c>
      <c r="K822" s="157"/>
      <c r="L822" s="31"/>
      <c r="M822" s="158" t="s">
        <v>1</v>
      </c>
      <c r="N822" s="159" t="s">
        <v>38</v>
      </c>
      <c r="O822" s="59"/>
      <c r="P822" s="160">
        <f t="shared" si="265"/>
        <v>0</v>
      </c>
      <c r="Q822" s="160">
        <v>0</v>
      </c>
      <c r="R822" s="160">
        <f t="shared" si="266"/>
        <v>0</v>
      </c>
      <c r="S822" s="160">
        <v>0</v>
      </c>
      <c r="T822" s="161">
        <f t="shared" si="267"/>
        <v>0</v>
      </c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R822" s="162" t="s">
        <v>274</v>
      </c>
      <c r="AT822" s="162" t="s">
        <v>210</v>
      </c>
      <c r="AU822" s="162" t="s">
        <v>219</v>
      </c>
      <c r="AY822" s="15" t="s">
        <v>208</v>
      </c>
      <c r="BE822" s="163">
        <f t="shared" si="268"/>
        <v>0</v>
      </c>
      <c r="BF822" s="163">
        <f t="shared" si="269"/>
        <v>0</v>
      </c>
      <c r="BG822" s="163">
        <f t="shared" si="270"/>
        <v>0</v>
      </c>
      <c r="BH822" s="163">
        <f t="shared" si="271"/>
        <v>0</v>
      </c>
      <c r="BI822" s="163">
        <f t="shared" si="272"/>
        <v>0</v>
      </c>
      <c r="BJ822" s="15" t="s">
        <v>85</v>
      </c>
      <c r="BK822" s="163">
        <f t="shared" si="273"/>
        <v>0</v>
      </c>
      <c r="BL822" s="15" t="s">
        <v>274</v>
      </c>
      <c r="BM822" s="162" t="s">
        <v>6077</v>
      </c>
    </row>
    <row r="823" spans="1:65" s="2" customFormat="1" ht="16.5" customHeight="1">
      <c r="A823" s="30"/>
      <c r="B823" s="154"/>
      <c r="C823" s="195" t="s">
        <v>3175</v>
      </c>
      <c r="D823" s="195" t="s">
        <v>210</v>
      </c>
      <c r="E823" s="196" t="s">
        <v>6078</v>
      </c>
      <c r="F823" s="200" t="s">
        <v>6079</v>
      </c>
      <c r="G823" s="198" t="s">
        <v>4725</v>
      </c>
      <c r="H823" s="199">
        <v>1</v>
      </c>
      <c r="I823" s="155"/>
      <c r="J823" s="287">
        <f t="shared" si="264"/>
        <v>0</v>
      </c>
      <c r="K823" s="157"/>
      <c r="L823" s="31"/>
      <c r="M823" s="158" t="s">
        <v>1</v>
      </c>
      <c r="N823" s="159" t="s">
        <v>38</v>
      </c>
      <c r="O823" s="59"/>
      <c r="P823" s="160">
        <f t="shared" si="265"/>
        <v>0</v>
      </c>
      <c r="Q823" s="160">
        <v>0</v>
      </c>
      <c r="R823" s="160">
        <f t="shared" si="266"/>
        <v>0</v>
      </c>
      <c r="S823" s="160">
        <v>0</v>
      </c>
      <c r="T823" s="161">
        <f t="shared" si="267"/>
        <v>0</v>
      </c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R823" s="162" t="s">
        <v>274</v>
      </c>
      <c r="AT823" s="162" t="s">
        <v>210</v>
      </c>
      <c r="AU823" s="162" t="s">
        <v>219</v>
      </c>
      <c r="AY823" s="15" t="s">
        <v>208</v>
      </c>
      <c r="BE823" s="163">
        <f t="shared" si="268"/>
        <v>0</v>
      </c>
      <c r="BF823" s="163">
        <f t="shared" si="269"/>
        <v>0</v>
      </c>
      <c r="BG823" s="163">
        <f t="shared" si="270"/>
        <v>0</v>
      </c>
      <c r="BH823" s="163">
        <f t="shared" si="271"/>
        <v>0</v>
      </c>
      <c r="BI823" s="163">
        <f t="shared" si="272"/>
        <v>0</v>
      </c>
      <c r="BJ823" s="15" t="s">
        <v>85</v>
      </c>
      <c r="BK823" s="163">
        <f t="shared" si="273"/>
        <v>0</v>
      </c>
      <c r="BL823" s="15" t="s">
        <v>274</v>
      </c>
      <c r="BM823" s="162" t="s">
        <v>6080</v>
      </c>
    </row>
    <row r="824" spans="1:65" s="2" customFormat="1" ht="49.9" customHeight="1">
      <c r="A824" s="30"/>
      <c r="B824" s="31"/>
      <c r="C824" s="30"/>
      <c r="D824" s="30"/>
      <c r="E824" s="144" t="s">
        <v>771</v>
      </c>
      <c r="F824" s="144" t="s">
        <v>772</v>
      </c>
      <c r="G824" s="30"/>
      <c r="H824" s="30"/>
      <c r="I824" s="30"/>
      <c r="J824" s="283">
        <f t="shared" ref="J824:J829" si="274">BK824</f>
        <v>0</v>
      </c>
      <c r="K824" s="30"/>
      <c r="L824" s="31"/>
      <c r="M824" s="164"/>
      <c r="N824" s="165"/>
      <c r="O824" s="59"/>
      <c r="P824" s="59"/>
      <c r="Q824" s="59"/>
      <c r="R824" s="59"/>
      <c r="S824" s="59"/>
      <c r="T824" s="6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  <c r="AT824" s="15" t="s">
        <v>71</v>
      </c>
      <c r="AU824" s="15" t="s">
        <v>72</v>
      </c>
      <c r="AY824" s="15" t="s">
        <v>773</v>
      </c>
      <c r="BK824" s="163">
        <f>SUM(BK825:BK829)</f>
        <v>0</v>
      </c>
    </row>
    <row r="825" spans="1:65" s="2" customFormat="1" ht="16.350000000000001" customHeight="1">
      <c r="A825" s="30"/>
      <c r="B825" s="31"/>
      <c r="C825" s="166" t="s">
        <v>1</v>
      </c>
      <c r="D825" s="166" t="s">
        <v>210</v>
      </c>
      <c r="E825" s="167" t="s">
        <v>1</v>
      </c>
      <c r="F825" s="168" t="s">
        <v>1</v>
      </c>
      <c r="G825" s="169" t="s">
        <v>1</v>
      </c>
      <c r="H825" s="170"/>
      <c r="I825" s="171"/>
      <c r="J825" s="288">
        <f t="shared" si="274"/>
        <v>0</v>
      </c>
      <c r="K825" s="172"/>
      <c r="L825" s="31"/>
      <c r="M825" s="173" t="s">
        <v>1</v>
      </c>
      <c r="N825" s="174" t="s">
        <v>38</v>
      </c>
      <c r="O825" s="59"/>
      <c r="P825" s="59"/>
      <c r="Q825" s="59"/>
      <c r="R825" s="59"/>
      <c r="S825" s="59"/>
      <c r="T825" s="6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  <c r="AT825" s="15" t="s">
        <v>773</v>
      </c>
      <c r="AU825" s="15" t="s">
        <v>79</v>
      </c>
      <c r="AY825" s="15" t="s">
        <v>773</v>
      </c>
      <c r="BE825" s="163">
        <f>IF(N825="základná",J825,0)</f>
        <v>0</v>
      </c>
      <c r="BF825" s="163">
        <f>IF(N825="znížená",J825,0)</f>
        <v>0</v>
      </c>
      <c r="BG825" s="163">
        <f>IF(N825="zákl. prenesená",J825,0)</f>
        <v>0</v>
      </c>
      <c r="BH825" s="163">
        <f>IF(N825="zníž. prenesená",J825,0)</f>
        <v>0</v>
      </c>
      <c r="BI825" s="163">
        <f>IF(N825="nulová",J825,0)</f>
        <v>0</v>
      </c>
      <c r="BJ825" s="15" t="s">
        <v>85</v>
      </c>
      <c r="BK825" s="163">
        <f>I825*H825</f>
        <v>0</v>
      </c>
    </row>
    <row r="826" spans="1:65" s="2" customFormat="1" ht="16.350000000000001" customHeight="1">
      <c r="A826" s="30"/>
      <c r="B826" s="31"/>
      <c r="C826" s="166" t="s">
        <v>1</v>
      </c>
      <c r="D826" s="166" t="s">
        <v>210</v>
      </c>
      <c r="E826" s="167" t="s">
        <v>1</v>
      </c>
      <c r="F826" s="168" t="s">
        <v>1</v>
      </c>
      <c r="G826" s="169" t="s">
        <v>1</v>
      </c>
      <c r="H826" s="170"/>
      <c r="I826" s="171"/>
      <c r="J826" s="288">
        <f t="shared" si="274"/>
        <v>0</v>
      </c>
      <c r="K826" s="172"/>
      <c r="L826" s="31"/>
      <c r="M826" s="173" t="s">
        <v>1</v>
      </c>
      <c r="N826" s="174" t="s">
        <v>38</v>
      </c>
      <c r="O826" s="59"/>
      <c r="P826" s="59"/>
      <c r="Q826" s="59"/>
      <c r="R826" s="59"/>
      <c r="S826" s="59"/>
      <c r="T826" s="6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T826" s="15" t="s">
        <v>773</v>
      </c>
      <c r="AU826" s="15" t="s">
        <v>79</v>
      </c>
      <c r="AY826" s="15" t="s">
        <v>773</v>
      </c>
      <c r="BE826" s="163">
        <f>IF(N826="základná",J826,0)</f>
        <v>0</v>
      </c>
      <c r="BF826" s="163">
        <f>IF(N826="znížená",J826,0)</f>
        <v>0</v>
      </c>
      <c r="BG826" s="163">
        <f>IF(N826="zákl. prenesená",J826,0)</f>
        <v>0</v>
      </c>
      <c r="BH826" s="163">
        <f>IF(N826="zníž. prenesená",J826,0)</f>
        <v>0</v>
      </c>
      <c r="BI826" s="163">
        <f>IF(N826="nulová",J826,0)</f>
        <v>0</v>
      </c>
      <c r="BJ826" s="15" t="s">
        <v>85</v>
      </c>
      <c r="BK826" s="163">
        <f>I826*H826</f>
        <v>0</v>
      </c>
    </row>
    <row r="827" spans="1:65" s="2" customFormat="1" ht="16.350000000000001" customHeight="1">
      <c r="A827" s="30"/>
      <c r="B827" s="31"/>
      <c r="C827" s="166" t="s">
        <v>1</v>
      </c>
      <c r="D827" s="166" t="s">
        <v>210</v>
      </c>
      <c r="E827" s="167" t="s">
        <v>1</v>
      </c>
      <c r="F827" s="168" t="s">
        <v>1</v>
      </c>
      <c r="G827" s="169" t="s">
        <v>1</v>
      </c>
      <c r="H827" s="170"/>
      <c r="I827" s="171"/>
      <c r="J827" s="288">
        <f t="shared" si="274"/>
        <v>0</v>
      </c>
      <c r="K827" s="172"/>
      <c r="L827" s="31"/>
      <c r="M827" s="173" t="s">
        <v>1</v>
      </c>
      <c r="N827" s="174" t="s">
        <v>38</v>
      </c>
      <c r="O827" s="59"/>
      <c r="P827" s="59"/>
      <c r="Q827" s="59"/>
      <c r="R827" s="59"/>
      <c r="S827" s="59"/>
      <c r="T827" s="6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T827" s="15" t="s">
        <v>773</v>
      </c>
      <c r="AU827" s="15" t="s">
        <v>79</v>
      </c>
      <c r="AY827" s="15" t="s">
        <v>773</v>
      </c>
      <c r="BE827" s="163">
        <f>IF(N827="základná",J827,0)</f>
        <v>0</v>
      </c>
      <c r="BF827" s="163">
        <f>IF(N827="znížená",J827,0)</f>
        <v>0</v>
      </c>
      <c r="BG827" s="163">
        <f>IF(N827="zákl. prenesená",J827,0)</f>
        <v>0</v>
      </c>
      <c r="BH827" s="163">
        <f>IF(N827="zníž. prenesená",J827,0)</f>
        <v>0</v>
      </c>
      <c r="BI827" s="163">
        <f>IF(N827="nulová",J827,0)</f>
        <v>0</v>
      </c>
      <c r="BJ827" s="15" t="s">
        <v>85</v>
      </c>
      <c r="BK827" s="163">
        <f>I827*H827</f>
        <v>0</v>
      </c>
    </row>
    <row r="828" spans="1:65" s="2" customFormat="1" ht="16.350000000000001" customHeight="1">
      <c r="A828" s="30"/>
      <c r="B828" s="31"/>
      <c r="C828" s="166" t="s">
        <v>1</v>
      </c>
      <c r="D828" s="166" t="s">
        <v>210</v>
      </c>
      <c r="E828" s="167" t="s">
        <v>1</v>
      </c>
      <c r="F828" s="168" t="s">
        <v>1</v>
      </c>
      <c r="G828" s="169" t="s">
        <v>1</v>
      </c>
      <c r="H828" s="170"/>
      <c r="I828" s="171"/>
      <c r="J828" s="288">
        <f t="shared" si="274"/>
        <v>0</v>
      </c>
      <c r="K828" s="172"/>
      <c r="L828" s="31"/>
      <c r="M828" s="173" t="s">
        <v>1</v>
      </c>
      <c r="N828" s="174" t="s">
        <v>38</v>
      </c>
      <c r="O828" s="59"/>
      <c r="P828" s="59"/>
      <c r="Q828" s="59"/>
      <c r="R828" s="59"/>
      <c r="S828" s="59"/>
      <c r="T828" s="6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T828" s="15" t="s">
        <v>773</v>
      </c>
      <c r="AU828" s="15" t="s">
        <v>79</v>
      </c>
      <c r="AY828" s="15" t="s">
        <v>773</v>
      </c>
      <c r="BE828" s="163">
        <f>IF(N828="základná",J828,0)</f>
        <v>0</v>
      </c>
      <c r="BF828" s="163">
        <f>IF(N828="znížená",J828,0)</f>
        <v>0</v>
      </c>
      <c r="BG828" s="163">
        <f>IF(N828="zákl. prenesená",J828,0)</f>
        <v>0</v>
      </c>
      <c r="BH828" s="163">
        <f>IF(N828="zníž. prenesená",J828,0)</f>
        <v>0</v>
      </c>
      <c r="BI828" s="163">
        <f>IF(N828="nulová",J828,0)</f>
        <v>0</v>
      </c>
      <c r="BJ828" s="15" t="s">
        <v>85</v>
      </c>
      <c r="BK828" s="163">
        <f>I828*H828</f>
        <v>0</v>
      </c>
    </row>
    <row r="829" spans="1:65" s="2" customFormat="1" ht="16.350000000000001" customHeight="1">
      <c r="A829" s="30"/>
      <c r="B829" s="31"/>
      <c r="C829" s="166" t="s">
        <v>1</v>
      </c>
      <c r="D829" s="166" t="s">
        <v>210</v>
      </c>
      <c r="E829" s="167" t="s">
        <v>1</v>
      </c>
      <c r="F829" s="168" t="s">
        <v>1</v>
      </c>
      <c r="G829" s="169" t="s">
        <v>1</v>
      </c>
      <c r="H829" s="170"/>
      <c r="I829" s="171"/>
      <c r="J829" s="288">
        <f t="shared" si="274"/>
        <v>0</v>
      </c>
      <c r="K829" s="172"/>
      <c r="L829" s="31"/>
      <c r="M829" s="173" t="s">
        <v>1</v>
      </c>
      <c r="N829" s="174" t="s">
        <v>38</v>
      </c>
      <c r="O829" s="175"/>
      <c r="P829" s="175"/>
      <c r="Q829" s="175"/>
      <c r="R829" s="175"/>
      <c r="S829" s="175"/>
      <c r="T829" s="176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T829" s="15" t="s">
        <v>773</v>
      </c>
      <c r="AU829" s="15" t="s">
        <v>79</v>
      </c>
      <c r="AY829" s="15" t="s">
        <v>773</v>
      </c>
      <c r="BE829" s="163">
        <f>IF(N829="základná",J829,0)</f>
        <v>0</v>
      </c>
      <c r="BF829" s="163">
        <f>IF(N829="znížená",J829,0)</f>
        <v>0</v>
      </c>
      <c r="BG829" s="163">
        <f>IF(N829="zákl. prenesená",J829,0)</f>
        <v>0</v>
      </c>
      <c r="BH829" s="163">
        <f>IF(N829="zníž. prenesená",J829,0)</f>
        <v>0</v>
      </c>
      <c r="BI829" s="163">
        <f>IF(N829="nulová",J829,0)</f>
        <v>0</v>
      </c>
      <c r="BJ829" s="15" t="s">
        <v>85</v>
      </c>
      <c r="BK829" s="163">
        <f>I829*H829</f>
        <v>0</v>
      </c>
    </row>
    <row r="830" spans="1:65" s="2" customFormat="1" ht="6.95" customHeight="1">
      <c r="A830" s="30"/>
      <c r="B830" s="48"/>
      <c r="C830" s="49"/>
      <c r="D830" s="49"/>
      <c r="E830" s="49"/>
      <c r="F830" s="49"/>
      <c r="G830" s="49"/>
      <c r="H830" s="49"/>
      <c r="I830" s="49"/>
      <c r="J830" s="277"/>
      <c r="K830" s="49"/>
      <c r="L830" s="31"/>
      <c r="M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</row>
  </sheetData>
  <sheetProtection algorithmName="SHA-512" hashValue="jFz6uNar+zPJp4ITMwfyexG4Ug6jwk5Ra6kGL5QLwcDFmnxXl/oGhqVtxYM+opKVtjJJVJ3ApQwWaxpsE6KR9w==" saltValue="Pw1/iiSpxUymaMzU0ow5fA==" spinCount="100000" sheet="1" objects="1" scenarios="1"/>
  <autoFilter ref="C151:K829"/>
  <mergeCells count="12">
    <mergeCell ref="E144:H144"/>
    <mergeCell ref="L2:V2"/>
    <mergeCell ref="E85:H85"/>
    <mergeCell ref="E87:H87"/>
    <mergeCell ref="E89:H89"/>
    <mergeCell ref="E140:H140"/>
    <mergeCell ref="E142:H142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825:D830">
      <formula1>"K, M"</formula1>
    </dataValidation>
    <dataValidation type="list" allowBlank="1" showInputMessage="1" showErrorMessage="1" error="Povolené sú hodnoty základná, znížená, nulová." sqref="N825:N830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81"/>
  <sheetViews>
    <sheetView showGridLines="0" topLeftCell="A361" workbookViewId="0">
      <selection activeCell="I372" sqref="I37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6" t="s">
        <v>5</v>
      </c>
      <c r="M2" s="217"/>
      <c r="N2" s="217"/>
      <c r="O2" s="217"/>
      <c r="P2" s="217"/>
      <c r="Q2" s="217"/>
      <c r="R2" s="217"/>
      <c r="S2" s="217"/>
      <c r="T2" s="217"/>
      <c r="U2" s="217"/>
      <c r="V2" s="217"/>
      <c r="AT2" s="15" t="s">
        <v>116</v>
      </c>
    </row>
    <row r="3" spans="1:46" s="1" customFormat="1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8"/>
      <c r="AT3" s="15" t="s">
        <v>72</v>
      </c>
    </row>
    <row r="4" spans="1:46" s="1" customFormat="1" ht="24.95" customHeight="1">
      <c r="B4" s="18"/>
      <c r="D4" s="19" t="s">
        <v>167</v>
      </c>
      <c r="L4" s="18"/>
      <c r="M4" s="99" t="s">
        <v>9</v>
      </c>
      <c r="AT4" s="15" t="s">
        <v>3</v>
      </c>
    </row>
    <row r="5" spans="1:46" s="1" customFormat="1" ht="6.95" customHeight="1">
      <c r="B5" s="18"/>
      <c r="L5" s="18"/>
    </row>
    <row r="6" spans="1:46" s="1" customFormat="1" ht="12" customHeight="1">
      <c r="B6" s="18"/>
      <c r="D6" s="25" t="s">
        <v>14</v>
      </c>
      <c r="L6" s="18"/>
    </row>
    <row r="7" spans="1:46" s="1" customFormat="1" ht="16.5" customHeight="1">
      <c r="B7" s="18"/>
      <c r="E7" s="259" t="str">
        <f>'Rekapitulácia stavby'!K6</f>
        <v>Rekonštrukcia SO34 ÚAO a SO22 sociálna časť ÚAO</v>
      </c>
      <c r="F7" s="260"/>
      <c r="G7" s="260"/>
      <c r="H7" s="260"/>
      <c r="L7" s="18"/>
    </row>
    <row r="8" spans="1:46" s="1" customFormat="1" ht="12" customHeight="1">
      <c r="B8" s="18"/>
      <c r="D8" s="25" t="s">
        <v>168</v>
      </c>
      <c r="L8" s="18"/>
    </row>
    <row r="9" spans="1:46" s="2" customFormat="1" ht="16.5" customHeight="1">
      <c r="A9" s="30"/>
      <c r="B9" s="31"/>
      <c r="C9" s="30"/>
      <c r="D9" s="30"/>
      <c r="E9" s="259" t="s">
        <v>1000</v>
      </c>
      <c r="F9" s="258"/>
      <c r="G9" s="258"/>
      <c r="H9" s="258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>
      <c r="A10" s="30"/>
      <c r="B10" s="31"/>
      <c r="C10" s="30"/>
      <c r="D10" s="25" t="s">
        <v>170</v>
      </c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30" customHeight="1">
      <c r="A11" s="30"/>
      <c r="B11" s="31"/>
      <c r="C11" s="30"/>
      <c r="D11" s="30"/>
      <c r="E11" s="255" t="s">
        <v>6081</v>
      </c>
      <c r="F11" s="258"/>
      <c r="G11" s="258"/>
      <c r="H11" s="258"/>
      <c r="I11" s="30"/>
      <c r="J11" s="30"/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>
      <c r="A13" s="30"/>
      <c r="B13" s="31"/>
      <c r="C13" s="30"/>
      <c r="D13" s="25" t="s">
        <v>16</v>
      </c>
      <c r="E13" s="30"/>
      <c r="F13" s="23" t="s">
        <v>1</v>
      </c>
      <c r="G13" s="30"/>
      <c r="H13" s="30"/>
      <c r="I13" s="25" t="s">
        <v>17</v>
      </c>
      <c r="J13" s="23" t="s">
        <v>1</v>
      </c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5" t="s">
        <v>18</v>
      </c>
      <c r="E14" s="30"/>
      <c r="F14" s="23" t="s">
        <v>19</v>
      </c>
      <c r="G14" s="30"/>
      <c r="H14" s="30"/>
      <c r="I14" s="25" t="s">
        <v>20</v>
      </c>
      <c r="J14" s="56" t="str">
        <f>'Rekapitulácia stavby'!AN8</f>
        <v>16. 11. 2023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>
      <c r="A16" s="30"/>
      <c r="B16" s="31"/>
      <c r="C16" s="30"/>
      <c r="D16" s="25" t="s">
        <v>22</v>
      </c>
      <c r="E16" s="30"/>
      <c r="F16" s="30"/>
      <c r="G16" s="30"/>
      <c r="H16" s="30"/>
      <c r="I16" s="25" t="s">
        <v>23</v>
      </c>
      <c r="J16" s="23" t="s">
        <v>1</v>
      </c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>
      <c r="A17" s="30"/>
      <c r="B17" s="31"/>
      <c r="C17" s="30"/>
      <c r="D17" s="30"/>
      <c r="E17" s="23" t="s">
        <v>19</v>
      </c>
      <c r="F17" s="30"/>
      <c r="G17" s="30"/>
      <c r="H17" s="30"/>
      <c r="I17" s="25" t="s">
        <v>24</v>
      </c>
      <c r="J17" s="23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>
      <c r="A19" s="30"/>
      <c r="B19" s="31"/>
      <c r="C19" s="30"/>
      <c r="D19" s="25" t="s">
        <v>25</v>
      </c>
      <c r="E19" s="30"/>
      <c r="F19" s="30"/>
      <c r="G19" s="30"/>
      <c r="H19" s="30"/>
      <c r="I19" s="25" t="s">
        <v>23</v>
      </c>
      <c r="J19" s="26" t="str">
        <f>'Rekapitulácia stavby'!AN13</f>
        <v>Vyplň údaj</v>
      </c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>
      <c r="A20" s="30"/>
      <c r="B20" s="31"/>
      <c r="C20" s="30"/>
      <c r="D20" s="30"/>
      <c r="E20" s="261" t="str">
        <f>'Rekapitulácia stavby'!E14</f>
        <v>Vyplň údaj</v>
      </c>
      <c r="F20" s="221"/>
      <c r="G20" s="221"/>
      <c r="H20" s="221"/>
      <c r="I20" s="25" t="s">
        <v>24</v>
      </c>
      <c r="J20" s="26" t="str">
        <f>'Rekapitulácia stavby'!AN14</f>
        <v>Vyplň údaj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>
      <c r="A22" s="30"/>
      <c r="B22" s="31"/>
      <c r="C22" s="30"/>
      <c r="D22" s="25" t="s">
        <v>27</v>
      </c>
      <c r="E22" s="30"/>
      <c r="F22" s="30"/>
      <c r="G22" s="30"/>
      <c r="H22" s="30"/>
      <c r="I22" s="25" t="s">
        <v>23</v>
      </c>
      <c r="J22" s="23" t="str">
        <f>IF('Rekapitulácia stavby'!AN16="","",'Rekapitulácia stavby'!AN16)</f>
        <v/>
      </c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>
      <c r="A23" s="30"/>
      <c r="B23" s="31"/>
      <c r="C23" s="30"/>
      <c r="D23" s="30"/>
      <c r="E23" s="23" t="str">
        <f>IF('Rekapitulácia stavby'!E17="","",'Rekapitulácia stavby'!E17)</f>
        <v xml:space="preserve"> </v>
      </c>
      <c r="F23" s="30"/>
      <c r="G23" s="30"/>
      <c r="H23" s="30"/>
      <c r="I23" s="25" t="s">
        <v>24</v>
      </c>
      <c r="J23" s="23" t="str">
        <f>IF('Rekapitulácia stavby'!AN17="","",'Rekapitulácia stavby'!AN17)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>
      <c r="A25" s="30"/>
      <c r="B25" s="31"/>
      <c r="C25" s="30"/>
      <c r="D25" s="25" t="s">
        <v>30</v>
      </c>
      <c r="E25" s="30"/>
      <c r="F25" s="30"/>
      <c r="G25" s="30"/>
      <c r="H25" s="30"/>
      <c r="I25" s="25" t="s">
        <v>23</v>
      </c>
      <c r="J25" s="23" t="str">
        <f>IF('Rekapitulácia stavby'!AN19="","",'Rekapitulácia stavby'!AN19)</f>
        <v/>
      </c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>
      <c r="A26" s="30"/>
      <c r="B26" s="31"/>
      <c r="C26" s="30"/>
      <c r="D26" s="30"/>
      <c r="E26" s="23" t="str">
        <f>IF('Rekapitulácia stavby'!E20="","",'Rekapitulácia stavby'!E20)</f>
        <v xml:space="preserve"> </v>
      </c>
      <c r="F26" s="30"/>
      <c r="G26" s="30"/>
      <c r="H26" s="30"/>
      <c r="I26" s="25" t="s">
        <v>24</v>
      </c>
      <c r="J26" s="23" t="str">
        <f>IF('Rekapitulácia stavby'!AN20="","",'Rekapitulácia stavby'!AN20)</f>
        <v/>
      </c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3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>
      <c r="A28" s="30"/>
      <c r="B28" s="31"/>
      <c r="C28" s="30"/>
      <c r="D28" s="25" t="s">
        <v>31</v>
      </c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>
      <c r="A29" s="100"/>
      <c r="B29" s="101"/>
      <c r="C29" s="100"/>
      <c r="D29" s="100"/>
      <c r="E29" s="225" t="s">
        <v>1</v>
      </c>
      <c r="F29" s="225"/>
      <c r="G29" s="225"/>
      <c r="H29" s="225"/>
      <c r="I29" s="100"/>
      <c r="J29" s="100"/>
      <c r="K29" s="100"/>
      <c r="L29" s="102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</row>
    <row r="30" spans="1:31" s="2" customFormat="1" ht="6.95" customHeight="1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>
      <c r="A32" s="30"/>
      <c r="B32" s="31"/>
      <c r="C32" s="30"/>
      <c r="D32" s="103" t="s">
        <v>32</v>
      </c>
      <c r="E32" s="30"/>
      <c r="F32" s="30"/>
      <c r="G32" s="30"/>
      <c r="H32" s="30"/>
      <c r="I32" s="30"/>
      <c r="J32" s="72">
        <f>ROUND(J136, 2)</f>
        <v>0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>
      <c r="A33" s="30"/>
      <c r="B33" s="31"/>
      <c r="C33" s="30"/>
      <c r="D33" s="67"/>
      <c r="E33" s="67"/>
      <c r="F33" s="67"/>
      <c r="G33" s="67"/>
      <c r="H33" s="67"/>
      <c r="I33" s="67"/>
      <c r="J33" s="67"/>
      <c r="K33" s="67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0"/>
      <c r="F34" s="34" t="s">
        <v>34</v>
      </c>
      <c r="G34" s="30"/>
      <c r="H34" s="30"/>
      <c r="I34" s="34" t="s">
        <v>33</v>
      </c>
      <c r="J34" s="34" t="s">
        <v>35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>
      <c r="A35" s="30"/>
      <c r="B35" s="31"/>
      <c r="C35" s="30"/>
      <c r="D35" s="104" t="s">
        <v>36</v>
      </c>
      <c r="E35" s="36" t="s">
        <v>37</v>
      </c>
      <c r="F35" s="105">
        <f>ROUND((ROUND((SUM(BE136:BE374)),  2) + SUM(BE376:BE380)), 2)</f>
        <v>0</v>
      </c>
      <c r="G35" s="106"/>
      <c r="H35" s="106"/>
      <c r="I35" s="107">
        <v>0.2</v>
      </c>
      <c r="J35" s="105">
        <f>ROUND((ROUND(((SUM(BE136:BE374))*I35),  2) + (SUM(BE376:BE380)*I35)), 2)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>
      <c r="A36" s="30"/>
      <c r="B36" s="31"/>
      <c r="C36" s="30"/>
      <c r="D36" s="30"/>
      <c r="E36" s="36" t="s">
        <v>38</v>
      </c>
      <c r="F36" s="105">
        <f>ROUND((ROUND((SUM(BF136:BF374)),  2) + SUM(BF376:BF380)), 2)</f>
        <v>0</v>
      </c>
      <c r="G36" s="106"/>
      <c r="H36" s="106"/>
      <c r="I36" s="107">
        <v>0.2</v>
      </c>
      <c r="J36" s="105">
        <f>ROUND((ROUND(((SUM(BF136:BF374))*I36),  2) + (SUM(BF376:BF380)*I36)), 2)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5" t="s">
        <v>39</v>
      </c>
      <c r="F37" s="108">
        <f>ROUND((ROUND((SUM(BG136:BG374)),  2) + SUM(BG376:BG380)), 2)</f>
        <v>0</v>
      </c>
      <c r="G37" s="30"/>
      <c r="H37" s="30"/>
      <c r="I37" s="109">
        <v>0.2</v>
      </c>
      <c r="J37" s="108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>
      <c r="A38" s="30"/>
      <c r="B38" s="31"/>
      <c r="C38" s="30"/>
      <c r="D38" s="30"/>
      <c r="E38" s="25" t="s">
        <v>40</v>
      </c>
      <c r="F38" s="108">
        <f>ROUND((ROUND((SUM(BH136:BH374)),  2) + SUM(BH376:BH380)), 2)</f>
        <v>0</v>
      </c>
      <c r="G38" s="30"/>
      <c r="H38" s="30"/>
      <c r="I38" s="109">
        <v>0.2</v>
      </c>
      <c r="J38" s="108">
        <f>0</f>
        <v>0</v>
      </c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>
      <c r="A39" s="30"/>
      <c r="B39" s="31"/>
      <c r="C39" s="30"/>
      <c r="D39" s="30"/>
      <c r="E39" s="36" t="s">
        <v>41</v>
      </c>
      <c r="F39" s="105">
        <f>ROUND((ROUND((SUM(BI136:BI374)),  2) + SUM(BI376:BI380)), 2)</f>
        <v>0</v>
      </c>
      <c r="G39" s="106"/>
      <c r="H39" s="106"/>
      <c r="I39" s="107">
        <v>0</v>
      </c>
      <c r="J39" s="105">
        <f>0</f>
        <v>0</v>
      </c>
      <c r="K39" s="30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>
      <c r="A41" s="30"/>
      <c r="B41" s="31"/>
      <c r="C41" s="110"/>
      <c r="D41" s="111" t="s">
        <v>42</v>
      </c>
      <c r="E41" s="61"/>
      <c r="F41" s="61"/>
      <c r="G41" s="112" t="s">
        <v>43</v>
      </c>
      <c r="H41" s="113" t="s">
        <v>44</v>
      </c>
      <c r="I41" s="61"/>
      <c r="J41" s="114">
        <f>SUM(J32:J39)</f>
        <v>0</v>
      </c>
      <c r="K41" s="115"/>
      <c r="L41" s="43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3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>
      <c r="B43" s="18"/>
      <c r="L43" s="18"/>
    </row>
    <row r="44" spans="1:31" s="1" customFormat="1" ht="14.45" customHeight="1">
      <c r="B44" s="18"/>
      <c r="L44" s="18"/>
    </row>
    <row r="45" spans="1:31" s="1" customFormat="1" ht="14.45" customHeight="1">
      <c r="B45" s="18"/>
      <c r="L45" s="18"/>
    </row>
    <row r="46" spans="1:31" s="1" customFormat="1" ht="14.45" customHeight="1">
      <c r="B46" s="18"/>
      <c r="L46" s="18"/>
    </row>
    <row r="47" spans="1:31" s="1" customFormat="1" ht="14.45" customHeight="1">
      <c r="B47" s="18"/>
      <c r="L47" s="18"/>
    </row>
    <row r="48" spans="1:31" s="1" customFormat="1" ht="14.45" customHeight="1">
      <c r="B48" s="18"/>
      <c r="L48" s="18"/>
    </row>
    <row r="49" spans="1:31" s="1" customFormat="1" ht="14.45" customHeight="1">
      <c r="B49" s="18"/>
      <c r="L49" s="18"/>
    </row>
    <row r="50" spans="1:31" s="2" customFormat="1" ht="14.45" customHeight="1">
      <c r="B50" s="43"/>
      <c r="D50" s="44" t="s">
        <v>45</v>
      </c>
      <c r="E50" s="45"/>
      <c r="F50" s="45"/>
      <c r="G50" s="44" t="s">
        <v>46</v>
      </c>
      <c r="H50" s="45"/>
      <c r="I50" s="45"/>
      <c r="J50" s="45"/>
      <c r="K50" s="45"/>
      <c r="L50" s="43"/>
    </row>
    <row r="51" spans="1:31">
      <c r="B51" s="18"/>
      <c r="L51" s="18"/>
    </row>
    <row r="52" spans="1:31">
      <c r="B52" s="18"/>
      <c r="L52" s="18"/>
    </row>
    <row r="53" spans="1:31">
      <c r="B53" s="18"/>
      <c r="L53" s="18"/>
    </row>
    <row r="54" spans="1:31">
      <c r="B54" s="18"/>
      <c r="L54" s="18"/>
    </row>
    <row r="55" spans="1:31">
      <c r="B55" s="18"/>
      <c r="L55" s="18"/>
    </row>
    <row r="56" spans="1:31">
      <c r="B56" s="18"/>
      <c r="L56" s="18"/>
    </row>
    <row r="57" spans="1:31">
      <c r="B57" s="18"/>
      <c r="L57" s="18"/>
    </row>
    <row r="58" spans="1:31">
      <c r="B58" s="18"/>
      <c r="L58" s="18"/>
    </row>
    <row r="59" spans="1:31">
      <c r="B59" s="18"/>
      <c r="L59" s="18"/>
    </row>
    <row r="60" spans="1:31">
      <c r="B60" s="18"/>
      <c r="L60" s="18"/>
    </row>
    <row r="61" spans="1:31" s="2" customFormat="1" ht="12.75">
      <c r="A61" s="30"/>
      <c r="B61" s="31"/>
      <c r="C61" s="30"/>
      <c r="D61" s="46" t="s">
        <v>47</v>
      </c>
      <c r="E61" s="33"/>
      <c r="F61" s="116" t="s">
        <v>48</v>
      </c>
      <c r="G61" s="46" t="s">
        <v>47</v>
      </c>
      <c r="H61" s="33"/>
      <c r="I61" s="33"/>
      <c r="J61" s="117" t="s">
        <v>48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18"/>
      <c r="L62" s="18"/>
    </row>
    <row r="63" spans="1:31">
      <c r="B63" s="18"/>
      <c r="L63" s="18"/>
    </row>
    <row r="64" spans="1:31">
      <c r="B64" s="18"/>
      <c r="L64" s="18"/>
    </row>
    <row r="65" spans="1:31" s="2" customFormat="1" ht="12.75">
      <c r="A65" s="30"/>
      <c r="B65" s="31"/>
      <c r="C65" s="30"/>
      <c r="D65" s="44" t="s">
        <v>49</v>
      </c>
      <c r="E65" s="47"/>
      <c r="F65" s="47"/>
      <c r="G65" s="44" t="s">
        <v>50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18"/>
      <c r="L66" s="18"/>
    </row>
    <row r="67" spans="1:31">
      <c r="B67" s="18"/>
      <c r="L67" s="18"/>
    </row>
    <row r="68" spans="1:31">
      <c r="B68" s="18"/>
      <c r="L68" s="18"/>
    </row>
    <row r="69" spans="1:31">
      <c r="B69" s="18"/>
      <c r="L69" s="18"/>
    </row>
    <row r="70" spans="1:31">
      <c r="B70" s="18"/>
      <c r="L70" s="18"/>
    </row>
    <row r="71" spans="1:31">
      <c r="B71" s="18"/>
      <c r="L71" s="18"/>
    </row>
    <row r="72" spans="1:31">
      <c r="B72" s="18"/>
      <c r="L72" s="18"/>
    </row>
    <row r="73" spans="1:31">
      <c r="B73" s="18"/>
      <c r="L73" s="18"/>
    </row>
    <row r="74" spans="1:31">
      <c r="B74" s="18"/>
      <c r="L74" s="18"/>
    </row>
    <row r="75" spans="1:31">
      <c r="B75" s="18"/>
      <c r="L75" s="18"/>
    </row>
    <row r="76" spans="1:31" s="2" customFormat="1" ht="12.75">
      <c r="A76" s="30"/>
      <c r="B76" s="31"/>
      <c r="C76" s="30"/>
      <c r="D76" s="46" t="s">
        <v>47</v>
      </c>
      <c r="E76" s="33"/>
      <c r="F76" s="116" t="s">
        <v>48</v>
      </c>
      <c r="G76" s="46" t="s">
        <v>47</v>
      </c>
      <c r="H76" s="33"/>
      <c r="I76" s="33"/>
      <c r="J76" s="117" t="s">
        <v>48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>
      <c r="A82" s="30"/>
      <c r="B82" s="31"/>
      <c r="C82" s="19" t="s">
        <v>172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>
      <c r="A84" s="30"/>
      <c r="B84" s="31"/>
      <c r="C84" s="25" t="s">
        <v>14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>
      <c r="A85" s="30"/>
      <c r="B85" s="31"/>
      <c r="C85" s="30"/>
      <c r="D85" s="30"/>
      <c r="E85" s="259" t="str">
        <f>E7</f>
        <v>Rekonštrukcia SO34 ÚAO a SO22 sociálna časť ÚAO</v>
      </c>
      <c r="F85" s="260"/>
      <c r="G85" s="260"/>
      <c r="H85" s="260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>
      <c r="B86" s="18"/>
      <c r="C86" s="25" t="s">
        <v>168</v>
      </c>
      <c r="L86" s="18"/>
    </row>
    <row r="87" spans="1:31" s="2" customFormat="1" ht="16.5" customHeight="1">
      <c r="A87" s="30"/>
      <c r="B87" s="31"/>
      <c r="C87" s="30"/>
      <c r="D87" s="30"/>
      <c r="E87" s="259" t="s">
        <v>1000</v>
      </c>
      <c r="F87" s="258"/>
      <c r="G87" s="258"/>
      <c r="H87" s="258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>
      <c r="A88" s="30"/>
      <c r="B88" s="31"/>
      <c r="C88" s="25" t="s">
        <v>170</v>
      </c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30" customHeight="1">
      <c r="A89" s="30"/>
      <c r="B89" s="31"/>
      <c r="C89" s="30"/>
      <c r="D89" s="30"/>
      <c r="E89" s="255" t="str">
        <f>E11</f>
        <v>SO22_SO34c - Inštitút vzdelávania zboru väzenskej a justičnej stráže - UK</v>
      </c>
      <c r="F89" s="258"/>
      <c r="G89" s="258"/>
      <c r="H89" s="258"/>
      <c r="I89" s="30"/>
      <c r="J89" s="30"/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>
      <c r="A91" s="30"/>
      <c r="B91" s="31"/>
      <c r="C91" s="25" t="s">
        <v>18</v>
      </c>
      <c r="D91" s="30"/>
      <c r="E91" s="30"/>
      <c r="F91" s="23" t="str">
        <f>F14</f>
        <v>ÚVTOS a ÚVV Leopoldov</v>
      </c>
      <c r="G91" s="30"/>
      <c r="H91" s="30"/>
      <c r="I91" s="25" t="s">
        <v>20</v>
      </c>
      <c r="J91" s="56" t="str">
        <f>IF(J14="","",J14)</f>
        <v>16. 11. 2023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>
      <c r="A93" s="30"/>
      <c r="B93" s="31"/>
      <c r="C93" s="25" t="s">
        <v>22</v>
      </c>
      <c r="D93" s="30"/>
      <c r="E93" s="30"/>
      <c r="F93" s="23" t="str">
        <f>E17</f>
        <v>ÚVTOS a ÚVV Leopoldov</v>
      </c>
      <c r="G93" s="30"/>
      <c r="H93" s="30"/>
      <c r="I93" s="25" t="s">
        <v>27</v>
      </c>
      <c r="J93" s="28" t="str">
        <f>E23</f>
        <v xml:space="preserve"> </v>
      </c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>
      <c r="A94" s="30"/>
      <c r="B94" s="31"/>
      <c r="C94" s="25" t="s">
        <v>25</v>
      </c>
      <c r="D94" s="30"/>
      <c r="E94" s="30"/>
      <c r="F94" s="23" t="str">
        <f>IF(E20="","",E20)</f>
        <v>Vyplň údaj</v>
      </c>
      <c r="G94" s="30"/>
      <c r="H94" s="30"/>
      <c r="I94" s="25" t="s">
        <v>30</v>
      </c>
      <c r="J94" s="28" t="str">
        <f>E26</f>
        <v xml:space="preserve"> </v>
      </c>
      <c r="K94" s="30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>
      <c r="A96" s="30"/>
      <c r="B96" s="31"/>
      <c r="C96" s="118" t="s">
        <v>173</v>
      </c>
      <c r="D96" s="110"/>
      <c r="E96" s="110"/>
      <c r="F96" s="110"/>
      <c r="G96" s="110"/>
      <c r="H96" s="110"/>
      <c r="I96" s="110"/>
      <c r="J96" s="119" t="s">
        <v>174</v>
      </c>
      <c r="K96" s="11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3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>
      <c r="A98" s="30"/>
      <c r="B98" s="31"/>
      <c r="C98" s="120" t="s">
        <v>175</v>
      </c>
      <c r="D98" s="30"/>
      <c r="E98" s="30"/>
      <c r="F98" s="30"/>
      <c r="G98" s="30"/>
      <c r="H98" s="30"/>
      <c r="I98" s="30"/>
      <c r="J98" s="72">
        <f>J136</f>
        <v>0</v>
      </c>
      <c r="K98" s="30"/>
      <c r="L98" s="43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5" t="s">
        <v>176</v>
      </c>
    </row>
    <row r="99" spans="1:47" s="9" customFormat="1" ht="24.95" customHeight="1">
      <c r="B99" s="121"/>
      <c r="D99" s="122" t="s">
        <v>775</v>
      </c>
      <c r="E99" s="123"/>
      <c r="F99" s="123"/>
      <c r="G99" s="123"/>
      <c r="H99" s="123"/>
      <c r="I99" s="123"/>
      <c r="J99" s="124">
        <f>J137</f>
        <v>0</v>
      </c>
      <c r="L99" s="121"/>
    </row>
    <row r="100" spans="1:47" s="10" customFormat="1" ht="19.899999999999999" customHeight="1">
      <c r="B100" s="125"/>
      <c r="D100" s="126" t="s">
        <v>776</v>
      </c>
      <c r="E100" s="127"/>
      <c r="F100" s="127"/>
      <c r="G100" s="127"/>
      <c r="H100" s="127"/>
      <c r="I100" s="127"/>
      <c r="J100" s="128">
        <f>J138</f>
        <v>0</v>
      </c>
      <c r="L100" s="125"/>
    </row>
    <row r="101" spans="1:47" s="10" customFormat="1" ht="19.899999999999999" customHeight="1">
      <c r="B101" s="125"/>
      <c r="D101" s="126" t="s">
        <v>6082</v>
      </c>
      <c r="E101" s="127"/>
      <c r="F101" s="127"/>
      <c r="G101" s="127"/>
      <c r="H101" s="127"/>
      <c r="I101" s="127"/>
      <c r="J101" s="128">
        <f>J161</f>
        <v>0</v>
      </c>
      <c r="L101" s="125"/>
    </row>
    <row r="102" spans="1:47" s="10" customFormat="1" ht="19.899999999999999" customHeight="1">
      <c r="B102" s="125"/>
      <c r="D102" s="126" t="s">
        <v>777</v>
      </c>
      <c r="E102" s="127"/>
      <c r="F102" s="127"/>
      <c r="G102" s="127"/>
      <c r="H102" s="127"/>
      <c r="I102" s="127"/>
      <c r="J102" s="128">
        <f>J165</f>
        <v>0</v>
      </c>
      <c r="L102" s="125"/>
    </row>
    <row r="103" spans="1:47" s="10" customFormat="1" ht="19.899999999999999" customHeight="1">
      <c r="B103" s="125"/>
      <c r="D103" s="126" t="s">
        <v>778</v>
      </c>
      <c r="E103" s="127"/>
      <c r="F103" s="127"/>
      <c r="G103" s="127"/>
      <c r="H103" s="127"/>
      <c r="I103" s="127"/>
      <c r="J103" s="128">
        <f>J168</f>
        <v>0</v>
      </c>
      <c r="L103" s="125"/>
    </row>
    <row r="104" spans="1:47" s="10" customFormat="1" ht="19.899999999999999" customHeight="1">
      <c r="B104" s="125"/>
      <c r="D104" s="126" t="s">
        <v>779</v>
      </c>
      <c r="E104" s="127"/>
      <c r="F104" s="127"/>
      <c r="G104" s="127"/>
      <c r="H104" s="127"/>
      <c r="I104" s="127"/>
      <c r="J104" s="128">
        <f>J216</f>
        <v>0</v>
      </c>
      <c r="L104" s="125"/>
    </row>
    <row r="105" spans="1:47" s="10" customFormat="1" ht="19.899999999999999" customHeight="1">
      <c r="B105" s="125"/>
      <c r="D105" s="126" t="s">
        <v>780</v>
      </c>
      <c r="E105" s="127"/>
      <c r="F105" s="127"/>
      <c r="G105" s="127"/>
      <c r="H105" s="127"/>
      <c r="I105" s="127"/>
      <c r="J105" s="128">
        <f>J236</f>
        <v>0</v>
      </c>
      <c r="L105" s="125"/>
    </row>
    <row r="106" spans="1:47" s="10" customFormat="1" ht="19.899999999999999" customHeight="1">
      <c r="B106" s="125"/>
      <c r="D106" s="126" t="s">
        <v>781</v>
      </c>
      <c r="E106" s="127"/>
      <c r="F106" s="127"/>
      <c r="G106" s="127"/>
      <c r="H106" s="127"/>
      <c r="I106" s="127"/>
      <c r="J106" s="128">
        <f>J283</f>
        <v>0</v>
      </c>
      <c r="L106" s="125"/>
    </row>
    <row r="107" spans="1:47" s="10" customFormat="1" ht="19.899999999999999" customHeight="1">
      <c r="B107" s="125"/>
      <c r="D107" s="126" t="s">
        <v>6083</v>
      </c>
      <c r="E107" s="127"/>
      <c r="F107" s="127"/>
      <c r="G107" s="127"/>
      <c r="H107" s="127"/>
      <c r="I107" s="127"/>
      <c r="J107" s="128">
        <f>J331</f>
        <v>0</v>
      </c>
      <c r="L107" s="125"/>
    </row>
    <row r="108" spans="1:47" s="10" customFormat="1" ht="19.899999999999999" customHeight="1">
      <c r="B108" s="125"/>
      <c r="D108" s="126" t="s">
        <v>6084</v>
      </c>
      <c r="E108" s="127"/>
      <c r="F108" s="127"/>
      <c r="G108" s="127"/>
      <c r="H108" s="127"/>
      <c r="I108" s="127"/>
      <c r="J108" s="128">
        <f>J335</f>
        <v>0</v>
      </c>
      <c r="L108" s="125"/>
    </row>
    <row r="109" spans="1:47" s="9" customFormat="1" ht="24.95" customHeight="1">
      <c r="B109" s="121"/>
      <c r="D109" s="122" t="s">
        <v>6085</v>
      </c>
      <c r="E109" s="123"/>
      <c r="F109" s="123"/>
      <c r="G109" s="123"/>
      <c r="H109" s="123"/>
      <c r="I109" s="123"/>
      <c r="J109" s="124">
        <f>J353</f>
        <v>0</v>
      </c>
      <c r="L109" s="121"/>
    </row>
    <row r="110" spans="1:47" s="10" customFormat="1" ht="19.899999999999999" customHeight="1">
      <c r="B110" s="125"/>
      <c r="D110" s="126" t="s">
        <v>6086</v>
      </c>
      <c r="E110" s="127"/>
      <c r="F110" s="127"/>
      <c r="G110" s="127"/>
      <c r="H110" s="127"/>
      <c r="I110" s="127"/>
      <c r="J110" s="128">
        <f>J354</f>
        <v>0</v>
      </c>
      <c r="L110" s="125"/>
    </row>
    <row r="111" spans="1:47" s="10" customFormat="1" ht="19.899999999999999" customHeight="1">
      <c r="B111" s="125"/>
      <c r="D111" s="126" t="s">
        <v>6087</v>
      </c>
      <c r="E111" s="127"/>
      <c r="F111" s="127"/>
      <c r="G111" s="127"/>
      <c r="H111" s="127"/>
      <c r="I111" s="127"/>
      <c r="J111" s="128">
        <f>J360</f>
        <v>0</v>
      </c>
      <c r="L111" s="125"/>
    </row>
    <row r="112" spans="1:47" s="9" customFormat="1" ht="24.95" customHeight="1">
      <c r="B112" s="121"/>
      <c r="D112" s="122" t="s">
        <v>6088</v>
      </c>
      <c r="E112" s="123"/>
      <c r="F112" s="123"/>
      <c r="G112" s="123"/>
      <c r="H112" s="123"/>
      <c r="I112" s="123"/>
      <c r="J112" s="124">
        <f>J365</f>
        <v>0</v>
      </c>
      <c r="L112" s="121"/>
    </row>
    <row r="113" spans="1:31" s="9" customFormat="1" ht="24.95" customHeight="1">
      <c r="B113" s="121"/>
      <c r="D113" s="122" t="s">
        <v>6089</v>
      </c>
      <c r="E113" s="123"/>
      <c r="F113" s="123"/>
      <c r="G113" s="123"/>
      <c r="H113" s="123"/>
      <c r="I113" s="123"/>
      <c r="J113" s="124">
        <f>J369</f>
        <v>0</v>
      </c>
      <c r="L113" s="121"/>
    </row>
    <row r="114" spans="1:31" s="9" customFormat="1" ht="21.75" customHeight="1">
      <c r="B114" s="121"/>
      <c r="D114" s="129" t="s">
        <v>193</v>
      </c>
      <c r="J114" s="130">
        <f>J375</f>
        <v>0</v>
      </c>
      <c r="L114" s="121"/>
    </row>
    <row r="115" spans="1:31" s="2" customFormat="1" ht="21.75" customHeight="1">
      <c r="A115" s="30"/>
      <c r="B115" s="31"/>
      <c r="C115" s="30"/>
      <c r="D115" s="30"/>
      <c r="E115" s="30"/>
      <c r="F115" s="30"/>
      <c r="G115" s="30"/>
      <c r="H115" s="30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31" s="2" customFormat="1" ht="6.95" customHeight="1">
      <c r="A116" s="30"/>
      <c r="B116" s="48"/>
      <c r="C116" s="49"/>
      <c r="D116" s="49"/>
      <c r="E116" s="49"/>
      <c r="F116" s="49"/>
      <c r="G116" s="49"/>
      <c r="H116" s="49"/>
      <c r="I116" s="49"/>
      <c r="J116" s="49"/>
      <c r="K116" s="49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20" spans="1:31" s="2" customFormat="1" ht="6.95" customHeight="1">
      <c r="A120" s="30"/>
      <c r="B120" s="50"/>
      <c r="C120" s="51"/>
      <c r="D120" s="51"/>
      <c r="E120" s="51"/>
      <c r="F120" s="51"/>
      <c r="G120" s="51"/>
      <c r="H120" s="51"/>
      <c r="I120" s="51"/>
      <c r="J120" s="51"/>
      <c r="K120" s="51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31" s="2" customFormat="1" ht="24.95" customHeight="1">
      <c r="A121" s="30"/>
      <c r="B121" s="31"/>
      <c r="C121" s="19" t="s">
        <v>194</v>
      </c>
      <c r="D121" s="30"/>
      <c r="E121" s="30"/>
      <c r="F121" s="30"/>
      <c r="G121" s="30"/>
      <c r="H121" s="30"/>
      <c r="I121" s="30"/>
      <c r="J121" s="30"/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31" s="2" customFormat="1" ht="6.95" customHeight="1">
      <c r="A122" s="30"/>
      <c r="B122" s="31"/>
      <c r="C122" s="30"/>
      <c r="D122" s="30"/>
      <c r="E122" s="30"/>
      <c r="F122" s="30"/>
      <c r="G122" s="30"/>
      <c r="H122" s="30"/>
      <c r="I122" s="30"/>
      <c r="J122" s="30"/>
      <c r="K122" s="30"/>
      <c r="L122" s="43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31" s="2" customFormat="1" ht="12" customHeight="1">
      <c r="A123" s="30"/>
      <c r="B123" s="31"/>
      <c r="C123" s="25" t="s">
        <v>14</v>
      </c>
      <c r="D123" s="30"/>
      <c r="E123" s="30"/>
      <c r="F123" s="30"/>
      <c r="G123" s="30"/>
      <c r="H123" s="30"/>
      <c r="I123" s="30"/>
      <c r="J123" s="30"/>
      <c r="K123" s="30"/>
      <c r="L123" s="43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31" s="2" customFormat="1" ht="16.5" customHeight="1">
      <c r="A124" s="30"/>
      <c r="B124" s="31"/>
      <c r="C124" s="30"/>
      <c r="D124" s="30"/>
      <c r="E124" s="259" t="str">
        <f>E7</f>
        <v>Rekonštrukcia SO34 ÚAO a SO22 sociálna časť ÚAO</v>
      </c>
      <c r="F124" s="260"/>
      <c r="G124" s="260"/>
      <c r="H124" s="260"/>
      <c r="I124" s="30"/>
      <c r="J124" s="30"/>
      <c r="K124" s="30"/>
      <c r="L124" s="43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31" s="1" customFormat="1" ht="12" customHeight="1">
      <c r="B125" s="18"/>
      <c r="C125" s="25" t="s">
        <v>168</v>
      </c>
      <c r="L125" s="18"/>
    </row>
    <row r="126" spans="1:31" s="2" customFormat="1" ht="16.5" customHeight="1">
      <c r="A126" s="30"/>
      <c r="B126" s="31"/>
      <c r="C126" s="30"/>
      <c r="D126" s="30"/>
      <c r="E126" s="259" t="s">
        <v>1000</v>
      </c>
      <c r="F126" s="258"/>
      <c r="G126" s="258"/>
      <c r="H126" s="258"/>
      <c r="I126" s="30"/>
      <c r="J126" s="30"/>
      <c r="K126" s="30"/>
      <c r="L126" s="43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31" s="2" customFormat="1" ht="12" customHeight="1">
      <c r="A127" s="30"/>
      <c r="B127" s="31"/>
      <c r="C127" s="25" t="s">
        <v>170</v>
      </c>
      <c r="D127" s="30"/>
      <c r="E127" s="30"/>
      <c r="F127" s="30"/>
      <c r="G127" s="30"/>
      <c r="H127" s="30"/>
      <c r="I127" s="30"/>
      <c r="J127" s="30"/>
      <c r="K127" s="30"/>
      <c r="L127" s="43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</row>
    <row r="128" spans="1:31" s="2" customFormat="1" ht="30" customHeight="1">
      <c r="A128" s="30"/>
      <c r="B128" s="31"/>
      <c r="C128" s="30"/>
      <c r="D128" s="30"/>
      <c r="E128" s="255" t="str">
        <f>E11</f>
        <v>SO22_SO34c - Inštitút vzdelávania zboru väzenskej a justičnej stráže - UK</v>
      </c>
      <c r="F128" s="258"/>
      <c r="G128" s="258"/>
      <c r="H128" s="258"/>
      <c r="I128" s="30"/>
      <c r="J128" s="30"/>
      <c r="K128" s="30"/>
      <c r="L128" s="43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</row>
    <row r="129" spans="1:65" s="2" customFormat="1" ht="6.95" customHeight="1">
      <c r="A129" s="30"/>
      <c r="B129" s="31"/>
      <c r="C129" s="30"/>
      <c r="D129" s="30"/>
      <c r="E129" s="30"/>
      <c r="F129" s="30"/>
      <c r="G129" s="30"/>
      <c r="H129" s="30"/>
      <c r="I129" s="30"/>
      <c r="J129" s="30"/>
      <c r="K129" s="30"/>
      <c r="L129" s="43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</row>
    <row r="130" spans="1:65" s="2" customFormat="1" ht="12" customHeight="1">
      <c r="A130" s="30"/>
      <c r="B130" s="31"/>
      <c r="C130" s="25" t="s">
        <v>18</v>
      </c>
      <c r="D130" s="30"/>
      <c r="E130" s="30"/>
      <c r="F130" s="23" t="str">
        <f>F14</f>
        <v>ÚVTOS a ÚVV Leopoldov</v>
      </c>
      <c r="G130" s="30"/>
      <c r="H130" s="30"/>
      <c r="I130" s="25" t="s">
        <v>20</v>
      </c>
      <c r="J130" s="56" t="str">
        <f>IF(J14="","",J14)</f>
        <v>16. 11. 2023</v>
      </c>
      <c r="K130" s="30"/>
      <c r="L130" s="43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</row>
    <row r="131" spans="1:65" s="2" customFormat="1" ht="6.95" customHeight="1">
      <c r="A131" s="30"/>
      <c r="B131" s="31"/>
      <c r="C131" s="30"/>
      <c r="D131" s="30"/>
      <c r="E131" s="30"/>
      <c r="F131" s="30"/>
      <c r="G131" s="30"/>
      <c r="H131" s="30"/>
      <c r="I131" s="30"/>
      <c r="J131" s="30"/>
      <c r="K131" s="30"/>
      <c r="L131" s="43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</row>
    <row r="132" spans="1:65" s="2" customFormat="1" ht="15.2" customHeight="1">
      <c r="A132" s="30"/>
      <c r="B132" s="31"/>
      <c r="C132" s="25" t="s">
        <v>22</v>
      </c>
      <c r="D132" s="30"/>
      <c r="E132" s="30"/>
      <c r="F132" s="23" t="str">
        <f>E17</f>
        <v>ÚVTOS a ÚVV Leopoldov</v>
      </c>
      <c r="G132" s="30"/>
      <c r="H132" s="30"/>
      <c r="I132" s="25" t="s">
        <v>27</v>
      </c>
      <c r="J132" s="28" t="str">
        <f>E23</f>
        <v xml:space="preserve"> </v>
      </c>
      <c r="K132" s="30"/>
      <c r="L132" s="43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</row>
    <row r="133" spans="1:65" s="2" customFormat="1" ht="15.2" customHeight="1">
      <c r="A133" s="30"/>
      <c r="B133" s="31"/>
      <c r="C133" s="25" t="s">
        <v>25</v>
      </c>
      <c r="D133" s="30"/>
      <c r="E133" s="30"/>
      <c r="F133" s="23" t="str">
        <f>IF(E20="","",E20)</f>
        <v>Vyplň údaj</v>
      </c>
      <c r="G133" s="30"/>
      <c r="H133" s="30"/>
      <c r="I133" s="25" t="s">
        <v>30</v>
      </c>
      <c r="J133" s="28" t="str">
        <f>E26</f>
        <v xml:space="preserve"> </v>
      </c>
      <c r="K133" s="30"/>
      <c r="L133" s="43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</row>
    <row r="134" spans="1:65" s="2" customFormat="1" ht="10.35" customHeight="1">
      <c r="A134" s="30"/>
      <c r="B134" s="31"/>
      <c r="C134" s="30"/>
      <c r="D134" s="30"/>
      <c r="E134" s="30"/>
      <c r="F134" s="30"/>
      <c r="G134" s="30"/>
      <c r="H134" s="30"/>
      <c r="I134" s="30"/>
      <c r="J134" s="30"/>
      <c r="K134" s="30"/>
      <c r="L134" s="43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</row>
    <row r="135" spans="1:65" s="11" customFormat="1" ht="29.25" customHeight="1">
      <c r="A135" s="131"/>
      <c r="B135" s="132"/>
      <c r="C135" s="133" t="s">
        <v>195</v>
      </c>
      <c r="D135" s="134" t="s">
        <v>57</v>
      </c>
      <c r="E135" s="134" t="s">
        <v>53</v>
      </c>
      <c r="F135" s="134" t="s">
        <v>54</v>
      </c>
      <c r="G135" s="134" t="s">
        <v>196</v>
      </c>
      <c r="H135" s="134" t="s">
        <v>197</v>
      </c>
      <c r="I135" s="134" t="s">
        <v>198</v>
      </c>
      <c r="J135" s="135" t="s">
        <v>174</v>
      </c>
      <c r="K135" s="136" t="s">
        <v>199</v>
      </c>
      <c r="L135" s="137"/>
      <c r="M135" s="63" t="s">
        <v>1</v>
      </c>
      <c r="N135" s="64" t="s">
        <v>36</v>
      </c>
      <c r="O135" s="64" t="s">
        <v>200</v>
      </c>
      <c r="P135" s="64" t="s">
        <v>201</v>
      </c>
      <c r="Q135" s="64" t="s">
        <v>202</v>
      </c>
      <c r="R135" s="64" t="s">
        <v>203</v>
      </c>
      <c r="S135" s="64" t="s">
        <v>204</v>
      </c>
      <c r="T135" s="65" t="s">
        <v>205</v>
      </c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</row>
    <row r="136" spans="1:65" s="2" customFormat="1" ht="22.9" customHeight="1">
      <c r="A136" s="30"/>
      <c r="B136" s="31"/>
      <c r="C136" s="70" t="s">
        <v>175</v>
      </c>
      <c r="D136" s="30"/>
      <c r="E136" s="30"/>
      <c r="F136" s="30"/>
      <c r="G136" s="30"/>
      <c r="H136" s="30"/>
      <c r="I136" s="30"/>
      <c r="J136" s="138">
        <f>BK136</f>
        <v>0</v>
      </c>
      <c r="K136" s="30"/>
      <c r="L136" s="31"/>
      <c r="M136" s="66"/>
      <c r="N136" s="57"/>
      <c r="O136" s="67"/>
      <c r="P136" s="139">
        <f>P137+P353+P365+P369+P375</f>
        <v>0</v>
      </c>
      <c r="Q136" s="67"/>
      <c r="R136" s="139">
        <f>R137+R353+R365+R369+R375</f>
        <v>2.0631200000000005</v>
      </c>
      <c r="S136" s="67"/>
      <c r="T136" s="140">
        <f>T137+T353+T365+T369+T375</f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T136" s="15" t="s">
        <v>71</v>
      </c>
      <c r="AU136" s="15" t="s">
        <v>176</v>
      </c>
      <c r="BK136" s="141">
        <f>BK137+BK353+BK365+BK369+BK375</f>
        <v>0</v>
      </c>
    </row>
    <row r="137" spans="1:65" s="12" customFormat="1" ht="25.9" customHeight="1">
      <c r="B137" s="142"/>
      <c r="D137" s="143" t="s">
        <v>71</v>
      </c>
      <c r="E137" s="144" t="s">
        <v>671</v>
      </c>
      <c r="F137" s="144" t="s">
        <v>782</v>
      </c>
      <c r="I137" s="145"/>
      <c r="J137" s="130">
        <f>BK137</f>
        <v>0</v>
      </c>
      <c r="L137" s="142"/>
      <c r="M137" s="146"/>
      <c r="N137" s="147"/>
      <c r="O137" s="147"/>
      <c r="P137" s="148">
        <f>P138+P161+P165+P168+P216+P236+P283+P331+P335</f>
        <v>0</v>
      </c>
      <c r="Q137" s="147"/>
      <c r="R137" s="148">
        <f>R138+R161+R165+R168+R216+R236+R283+R331+R335</f>
        <v>2.0631200000000005</v>
      </c>
      <c r="S137" s="147"/>
      <c r="T137" s="149">
        <f>T138+T161+T165+T168+T216+T236+T283+T331+T335</f>
        <v>0</v>
      </c>
      <c r="AR137" s="143" t="s">
        <v>85</v>
      </c>
      <c r="AT137" s="150" t="s">
        <v>71</v>
      </c>
      <c r="AU137" s="150" t="s">
        <v>72</v>
      </c>
      <c r="AY137" s="143" t="s">
        <v>208</v>
      </c>
      <c r="BK137" s="151">
        <f>BK138+BK161+BK165+BK168+BK216+BK236+BK283+BK331+BK335</f>
        <v>0</v>
      </c>
    </row>
    <row r="138" spans="1:65" s="12" customFormat="1" ht="22.9" customHeight="1">
      <c r="B138" s="142"/>
      <c r="D138" s="143" t="s">
        <v>71</v>
      </c>
      <c r="E138" s="152" t="s">
        <v>783</v>
      </c>
      <c r="F138" s="152" t="s">
        <v>784</v>
      </c>
      <c r="I138" s="145"/>
      <c r="J138" s="153">
        <f>BK138</f>
        <v>0</v>
      </c>
      <c r="L138" s="142"/>
      <c r="M138" s="146"/>
      <c r="N138" s="147"/>
      <c r="O138" s="147"/>
      <c r="P138" s="148">
        <f>SUM(P139:P160)</f>
        <v>0</v>
      </c>
      <c r="Q138" s="147"/>
      <c r="R138" s="148">
        <f>SUM(R139:R160)</f>
        <v>2.2329999999999999E-2</v>
      </c>
      <c r="S138" s="147"/>
      <c r="T138" s="149">
        <f>SUM(T139:T160)</f>
        <v>0</v>
      </c>
      <c r="AR138" s="143" t="s">
        <v>85</v>
      </c>
      <c r="AT138" s="150" t="s">
        <v>71</v>
      </c>
      <c r="AU138" s="150" t="s">
        <v>79</v>
      </c>
      <c r="AY138" s="143" t="s">
        <v>208</v>
      </c>
      <c r="BK138" s="151">
        <f>SUM(BK139:BK160)</f>
        <v>0</v>
      </c>
    </row>
    <row r="139" spans="1:65" s="2" customFormat="1" ht="33" customHeight="1">
      <c r="A139" s="30"/>
      <c r="B139" s="154"/>
      <c r="C139" s="195" t="s">
        <v>79</v>
      </c>
      <c r="D139" s="195" t="s">
        <v>210</v>
      </c>
      <c r="E139" s="196" t="s">
        <v>785</v>
      </c>
      <c r="F139" s="200" t="s">
        <v>786</v>
      </c>
      <c r="G139" s="198" t="s">
        <v>213</v>
      </c>
      <c r="H139" s="199">
        <v>630</v>
      </c>
      <c r="I139" s="155"/>
      <c r="J139" s="287">
        <f t="shared" ref="J139:J160" si="0">ROUND(I139*H139,2)</f>
        <v>0</v>
      </c>
      <c r="K139" s="157"/>
      <c r="L139" s="31"/>
      <c r="M139" s="158" t="s">
        <v>1</v>
      </c>
      <c r="N139" s="159" t="s">
        <v>38</v>
      </c>
      <c r="O139" s="59"/>
      <c r="P139" s="160">
        <f t="shared" ref="P139:P160" si="1">O139*H139</f>
        <v>0</v>
      </c>
      <c r="Q139" s="160">
        <v>0</v>
      </c>
      <c r="R139" s="160">
        <f t="shared" ref="R139:R160" si="2">Q139*H139</f>
        <v>0</v>
      </c>
      <c r="S139" s="160">
        <v>0</v>
      </c>
      <c r="T139" s="161">
        <f t="shared" ref="T139:T160" si="3">S139*H139</f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2" t="s">
        <v>274</v>
      </c>
      <c r="AT139" s="162" t="s">
        <v>210</v>
      </c>
      <c r="AU139" s="162" t="s">
        <v>85</v>
      </c>
      <c r="AY139" s="15" t="s">
        <v>208</v>
      </c>
      <c r="BE139" s="163">
        <f t="shared" ref="BE139:BE160" si="4">IF(N139="základná",J139,0)</f>
        <v>0</v>
      </c>
      <c r="BF139" s="163">
        <f t="shared" ref="BF139:BF160" si="5">IF(N139="znížená",J139,0)</f>
        <v>0</v>
      </c>
      <c r="BG139" s="163">
        <f t="shared" ref="BG139:BG160" si="6">IF(N139="zákl. prenesená",J139,0)</f>
        <v>0</v>
      </c>
      <c r="BH139" s="163">
        <f t="shared" ref="BH139:BH160" si="7">IF(N139="zníž. prenesená",J139,0)</f>
        <v>0</v>
      </c>
      <c r="BI139" s="163">
        <f t="shared" ref="BI139:BI160" si="8">IF(N139="nulová",J139,0)</f>
        <v>0</v>
      </c>
      <c r="BJ139" s="15" t="s">
        <v>85</v>
      </c>
      <c r="BK139" s="163">
        <f t="shared" ref="BK139:BK160" si="9">ROUND(I139*H139,2)</f>
        <v>0</v>
      </c>
      <c r="BL139" s="15" t="s">
        <v>274</v>
      </c>
      <c r="BM139" s="162" t="s">
        <v>85</v>
      </c>
    </row>
    <row r="140" spans="1:65" s="2" customFormat="1" ht="24.2" customHeight="1">
      <c r="A140" s="30"/>
      <c r="B140" s="154"/>
      <c r="C140" s="195" t="s">
        <v>85</v>
      </c>
      <c r="D140" s="195" t="s">
        <v>210</v>
      </c>
      <c r="E140" s="196" t="s">
        <v>6090</v>
      </c>
      <c r="F140" s="200" t="s">
        <v>6091</v>
      </c>
      <c r="G140" s="198" t="s">
        <v>252</v>
      </c>
      <c r="H140" s="199">
        <v>45</v>
      </c>
      <c r="I140" s="155"/>
      <c r="J140" s="287">
        <f t="shared" si="0"/>
        <v>0</v>
      </c>
      <c r="K140" s="157"/>
      <c r="L140" s="31"/>
      <c r="M140" s="158" t="s">
        <v>1</v>
      </c>
      <c r="N140" s="159" t="s">
        <v>38</v>
      </c>
      <c r="O140" s="59"/>
      <c r="P140" s="160">
        <f t="shared" si="1"/>
        <v>0</v>
      </c>
      <c r="Q140" s="160">
        <v>0</v>
      </c>
      <c r="R140" s="160">
        <f t="shared" si="2"/>
        <v>0</v>
      </c>
      <c r="S140" s="160">
        <v>0</v>
      </c>
      <c r="T140" s="161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2" t="s">
        <v>274</v>
      </c>
      <c r="AT140" s="162" t="s">
        <v>210</v>
      </c>
      <c r="AU140" s="162" t="s">
        <v>85</v>
      </c>
      <c r="AY140" s="15" t="s">
        <v>208</v>
      </c>
      <c r="BE140" s="163">
        <f t="shared" si="4"/>
        <v>0</v>
      </c>
      <c r="BF140" s="163">
        <f t="shared" si="5"/>
        <v>0</v>
      </c>
      <c r="BG140" s="163">
        <f t="shared" si="6"/>
        <v>0</v>
      </c>
      <c r="BH140" s="163">
        <f t="shared" si="7"/>
        <v>0</v>
      </c>
      <c r="BI140" s="163">
        <f t="shared" si="8"/>
        <v>0</v>
      </c>
      <c r="BJ140" s="15" t="s">
        <v>85</v>
      </c>
      <c r="BK140" s="163">
        <f t="shared" si="9"/>
        <v>0</v>
      </c>
      <c r="BL140" s="15" t="s">
        <v>274</v>
      </c>
      <c r="BM140" s="162" t="s">
        <v>214</v>
      </c>
    </row>
    <row r="141" spans="1:65" s="2" customFormat="1" ht="44.25" customHeight="1">
      <c r="A141" s="30"/>
      <c r="B141" s="154"/>
      <c r="C141" s="201" t="s">
        <v>219</v>
      </c>
      <c r="D141" s="201" t="s">
        <v>751</v>
      </c>
      <c r="E141" s="202" t="s">
        <v>6092</v>
      </c>
      <c r="F141" s="203" t="s">
        <v>6093</v>
      </c>
      <c r="G141" s="204" t="s">
        <v>252</v>
      </c>
      <c r="H141" s="205">
        <v>45</v>
      </c>
      <c r="I141" s="177"/>
      <c r="J141" s="290">
        <f t="shared" si="0"/>
        <v>0</v>
      </c>
      <c r="K141" s="178"/>
      <c r="L141" s="179"/>
      <c r="M141" s="180" t="s">
        <v>1</v>
      </c>
      <c r="N141" s="181" t="s">
        <v>38</v>
      </c>
      <c r="O141" s="59"/>
      <c r="P141" s="160">
        <f t="shared" si="1"/>
        <v>0</v>
      </c>
      <c r="Q141" s="160">
        <v>0</v>
      </c>
      <c r="R141" s="160">
        <f t="shared" si="2"/>
        <v>0</v>
      </c>
      <c r="S141" s="160">
        <v>0</v>
      </c>
      <c r="T141" s="161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2" t="s">
        <v>337</v>
      </c>
      <c r="AT141" s="162" t="s">
        <v>751</v>
      </c>
      <c r="AU141" s="162" t="s">
        <v>85</v>
      </c>
      <c r="AY141" s="15" t="s">
        <v>208</v>
      </c>
      <c r="BE141" s="163">
        <f t="shared" si="4"/>
        <v>0</v>
      </c>
      <c r="BF141" s="163">
        <f t="shared" si="5"/>
        <v>0</v>
      </c>
      <c r="BG141" s="163">
        <f t="shared" si="6"/>
        <v>0</v>
      </c>
      <c r="BH141" s="163">
        <f t="shared" si="7"/>
        <v>0</v>
      </c>
      <c r="BI141" s="163">
        <f t="shared" si="8"/>
        <v>0</v>
      </c>
      <c r="BJ141" s="15" t="s">
        <v>85</v>
      </c>
      <c r="BK141" s="163">
        <f t="shared" si="9"/>
        <v>0</v>
      </c>
      <c r="BL141" s="15" t="s">
        <v>274</v>
      </c>
      <c r="BM141" s="162" t="s">
        <v>230</v>
      </c>
    </row>
    <row r="142" spans="1:65" s="2" customFormat="1" ht="24.2" customHeight="1">
      <c r="A142" s="30"/>
      <c r="B142" s="154"/>
      <c r="C142" s="195" t="s">
        <v>214</v>
      </c>
      <c r="D142" s="195" t="s">
        <v>210</v>
      </c>
      <c r="E142" s="196" t="s">
        <v>6094</v>
      </c>
      <c r="F142" s="200" t="s">
        <v>6095</v>
      </c>
      <c r="G142" s="198" t="s">
        <v>252</v>
      </c>
      <c r="H142" s="199">
        <v>13</v>
      </c>
      <c r="I142" s="155"/>
      <c r="J142" s="287">
        <f t="shared" si="0"/>
        <v>0</v>
      </c>
      <c r="K142" s="157"/>
      <c r="L142" s="31"/>
      <c r="M142" s="158" t="s">
        <v>1</v>
      </c>
      <c r="N142" s="159" t="s">
        <v>38</v>
      </c>
      <c r="O142" s="59"/>
      <c r="P142" s="160">
        <f t="shared" si="1"/>
        <v>0</v>
      </c>
      <c r="Q142" s="160">
        <v>0</v>
      </c>
      <c r="R142" s="160">
        <f t="shared" si="2"/>
        <v>0</v>
      </c>
      <c r="S142" s="160">
        <v>0</v>
      </c>
      <c r="T142" s="161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2" t="s">
        <v>274</v>
      </c>
      <c r="AT142" s="162" t="s">
        <v>210</v>
      </c>
      <c r="AU142" s="162" t="s">
        <v>85</v>
      </c>
      <c r="AY142" s="15" t="s">
        <v>208</v>
      </c>
      <c r="BE142" s="163">
        <f t="shared" si="4"/>
        <v>0</v>
      </c>
      <c r="BF142" s="163">
        <f t="shared" si="5"/>
        <v>0</v>
      </c>
      <c r="BG142" s="163">
        <f t="shared" si="6"/>
        <v>0</v>
      </c>
      <c r="BH142" s="163">
        <f t="shared" si="7"/>
        <v>0</v>
      </c>
      <c r="BI142" s="163">
        <f t="shared" si="8"/>
        <v>0</v>
      </c>
      <c r="BJ142" s="15" t="s">
        <v>85</v>
      </c>
      <c r="BK142" s="163">
        <f t="shared" si="9"/>
        <v>0</v>
      </c>
      <c r="BL142" s="15" t="s">
        <v>274</v>
      </c>
      <c r="BM142" s="162" t="s">
        <v>239</v>
      </c>
    </row>
    <row r="143" spans="1:65" s="2" customFormat="1" ht="49.15" customHeight="1">
      <c r="A143" s="30"/>
      <c r="B143" s="154"/>
      <c r="C143" s="201" t="s">
        <v>226</v>
      </c>
      <c r="D143" s="201" t="s">
        <v>751</v>
      </c>
      <c r="E143" s="202" t="s">
        <v>6096</v>
      </c>
      <c r="F143" s="203" t="s">
        <v>6097</v>
      </c>
      <c r="G143" s="204" t="s">
        <v>252</v>
      </c>
      <c r="H143" s="205">
        <v>13</v>
      </c>
      <c r="I143" s="177"/>
      <c r="J143" s="290">
        <f t="shared" si="0"/>
        <v>0</v>
      </c>
      <c r="K143" s="178"/>
      <c r="L143" s="179"/>
      <c r="M143" s="180" t="s">
        <v>1</v>
      </c>
      <c r="N143" s="181" t="s">
        <v>38</v>
      </c>
      <c r="O143" s="59"/>
      <c r="P143" s="160">
        <f t="shared" si="1"/>
        <v>0</v>
      </c>
      <c r="Q143" s="160">
        <v>0</v>
      </c>
      <c r="R143" s="160">
        <f t="shared" si="2"/>
        <v>0</v>
      </c>
      <c r="S143" s="160">
        <v>0</v>
      </c>
      <c r="T143" s="161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2" t="s">
        <v>337</v>
      </c>
      <c r="AT143" s="162" t="s">
        <v>751</v>
      </c>
      <c r="AU143" s="162" t="s">
        <v>85</v>
      </c>
      <c r="AY143" s="15" t="s">
        <v>208</v>
      </c>
      <c r="BE143" s="163">
        <f t="shared" si="4"/>
        <v>0</v>
      </c>
      <c r="BF143" s="163">
        <f t="shared" si="5"/>
        <v>0</v>
      </c>
      <c r="BG143" s="163">
        <f t="shared" si="6"/>
        <v>0</v>
      </c>
      <c r="BH143" s="163">
        <f t="shared" si="7"/>
        <v>0</v>
      </c>
      <c r="BI143" s="163">
        <f t="shared" si="8"/>
        <v>0</v>
      </c>
      <c r="BJ143" s="15" t="s">
        <v>85</v>
      </c>
      <c r="BK143" s="163">
        <f t="shared" si="9"/>
        <v>0</v>
      </c>
      <c r="BL143" s="15" t="s">
        <v>274</v>
      </c>
      <c r="BM143" s="162" t="s">
        <v>249</v>
      </c>
    </row>
    <row r="144" spans="1:65" s="2" customFormat="1" ht="16.5" customHeight="1">
      <c r="A144" s="30"/>
      <c r="B144" s="154"/>
      <c r="C144" s="201" t="s">
        <v>230</v>
      </c>
      <c r="D144" s="201" t="s">
        <v>751</v>
      </c>
      <c r="E144" s="202" t="s">
        <v>6098</v>
      </c>
      <c r="F144" s="203" t="s">
        <v>6099</v>
      </c>
      <c r="G144" s="204" t="s">
        <v>6100</v>
      </c>
      <c r="H144" s="205">
        <v>2</v>
      </c>
      <c r="I144" s="177"/>
      <c r="J144" s="290">
        <f t="shared" si="0"/>
        <v>0</v>
      </c>
      <c r="K144" s="178"/>
      <c r="L144" s="179"/>
      <c r="M144" s="180" t="s">
        <v>1</v>
      </c>
      <c r="N144" s="181" t="s">
        <v>38</v>
      </c>
      <c r="O144" s="59"/>
      <c r="P144" s="160">
        <f t="shared" si="1"/>
        <v>0</v>
      </c>
      <c r="Q144" s="160">
        <v>4.0999999999999999E-4</v>
      </c>
      <c r="R144" s="160">
        <f t="shared" si="2"/>
        <v>8.1999999999999998E-4</v>
      </c>
      <c r="S144" s="160">
        <v>0</v>
      </c>
      <c r="T144" s="161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2" t="s">
        <v>337</v>
      </c>
      <c r="AT144" s="162" t="s">
        <v>751</v>
      </c>
      <c r="AU144" s="162" t="s">
        <v>85</v>
      </c>
      <c r="AY144" s="15" t="s">
        <v>208</v>
      </c>
      <c r="BE144" s="163">
        <f t="shared" si="4"/>
        <v>0</v>
      </c>
      <c r="BF144" s="163">
        <f t="shared" si="5"/>
        <v>0</v>
      </c>
      <c r="BG144" s="163">
        <f t="shared" si="6"/>
        <v>0</v>
      </c>
      <c r="BH144" s="163">
        <f t="shared" si="7"/>
        <v>0</v>
      </c>
      <c r="BI144" s="163">
        <f t="shared" si="8"/>
        <v>0</v>
      </c>
      <c r="BJ144" s="15" t="s">
        <v>85</v>
      </c>
      <c r="BK144" s="163">
        <f t="shared" si="9"/>
        <v>0</v>
      </c>
      <c r="BL144" s="15" t="s">
        <v>274</v>
      </c>
      <c r="BM144" s="162" t="s">
        <v>258</v>
      </c>
    </row>
    <row r="145" spans="1:65" s="2" customFormat="1" ht="21.75" customHeight="1">
      <c r="A145" s="30"/>
      <c r="B145" s="154"/>
      <c r="C145" s="195" t="s">
        <v>235</v>
      </c>
      <c r="D145" s="195" t="s">
        <v>210</v>
      </c>
      <c r="E145" s="196" t="s">
        <v>3837</v>
      </c>
      <c r="F145" s="200" t="s">
        <v>3838</v>
      </c>
      <c r="G145" s="198" t="s">
        <v>252</v>
      </c>
      <c r="H145" s="199">
        <v>13</v>
      </c>
      <c r="I145" s="155"/>
      <c r="J145" s="287">
        <f t="shared" si="0"/>
        <v>0</v>
      </c>
      <c r="K145" s="157"/>
      <c r="L145" s="31"/>
      <c r="M145" s="158" t="s">
        <v>1</v>
      </c>
      <c r="N145" s="159" t="s">
        <v>38</v>
      </c>
      <c r="O145" s="59"/>
      <c r="P145" s="160">
        <f t="shared" si="1"/>
        <v>0</v>
      </c>
      <c r="Q145" s="160">
        <v>3.3076923076923099E-5</v>
      </c>
      <c r="R145" s="160">
        <f t="shared" si="2"/>
        <v>4.3000000000000026E-4</v>
      </c>
      <c r="S145" s="160">
        <v>0</v>
      </c>
      <c r="T145" s="161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2" t="s">
        <v>274</v>
      </c>
      <c r="AT145" s="162" t="s">
        <v>210</v>
      </c>
      <c r="AU145" s="162" t="s">
        <v>85</v>
      </c>
      <c r="AY145" s="15" t="s">
        <v>208</v>
      </c>
      <c r="BE145" s="163">
        <f t="shared" si="4"/>
        <v>0</v>
      </c>
      <c r="BF145" s="163">
        <f t="shared" si="5"/>
        <v>0</v>
      </c>
      <c r="BG145" s="163">
        <f t="shared" si="6"/>
        <v>0</v>
      </c>
      <c r="BH145" s="163">
        <f t="shared" si="7"/>
        <v>0</v>
      </c>
      <c r="BI145" s="163">
        <f t="shared" si="8"/>
        <v>0</v>
      </c>
      <c r="BJ145" s="15" t="s">
        <v>85</v>
      </c>
      <c r="BK145" s="163">
        <f t="shared" si="9"/>
        <v>0</v>
      </c>
      <c r="BL145" s="15" t="s">
        <v>274</v>
      </c>
      <c r="BM145" s="162" t="s">
        <v>266</v>
      </c>
    </row>
    <row r="146" spans="1:65" s="2" customFormat="1" ht="37.9" customHeight="1">
      <c r="A146" s="30"/>
      <c r="B146" s="154"/>
      <c r="C146" s="201" t="s">
        <v>239</v>
      </c>
      <c r="D146" s="201" t="s">
        <v>751</v>
      </c>
      <c r="E146" s="202" t="s">
        <v>6101</v>
      </c>
      <c r="F146" s="203" t="s">
        <v>6102</v>
      </c>
      <c r="G146" s="204" t="s">
        <v>252</v>
      </c>
      <c r="H146" s="205">
        <v>3</v>
      </c>
      <c r="I146" s="177"/>
      <c r="J146" s="290">
        <f t="shared" si="0"/>
        <v>0</v>
      </c>
      <c r="K146" s="178"/>
      <c r="L146" s="179"/>
      <c r="M146" s="180" t="s">
        <v>1</v>
      </c>
      <c r="N146" s="181" t="s">
        <v>38</v>
      </c>
      <c r="O146" s="59"/>
      <c r="P146" s="160">
        <f t="shared" si="1"/>
        <v>0</v>
      </c>
      <c r="Q146" s="160">
        <v>0</v>
      </c>
      <c r="R146" s="160">
        <f t="shared" si="2"/>
        <v>0</v>
      </c>
      <c r="S146" s="160">
        <v>0</v>
      </c>
      <c r="T146" s="161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2" t="s">
        <v>337</v>
      </c>
      <c r="AT146" s="162" t="s">
        <v>751</v>
      </c>
      <c r="AU146" s="162" t="s">
        <v>85</v>
      </c>
      <c r="AY146" s="15" t="s">
        <v>208</v>
      </c>
      <c r="BE146" s="163">
        <f t="shared" si="4"/>
        <v>0</v>
      </c>
      <c r="BF146" s="163">
        <f t="shared" si="5"/>
        <v>0</v>
      </c>
      <c r="BG146" s="163">
        <f t="shared" si="6"/>
        <v>0</v>
      </c>
      <c r="BH146" s="163">
        <f t="shared" si="7"/>
        <v>0</v>
      </c>
      <c r="BI146" s="163">
        <f t="shared" si="8"/>
        <v>0</v>
      </c>
      <c r="BJ146" s="15" t="s">
        <v>85</v>
      </c>
      <c r="BK146" s="163">
        <f t="shared" si="9"/>
        <v>0</v>
      </c>
      <c r="BL146" s="15" t="s">
        <v>274</v>
      </c>
      <c r="BM146" s="162" t="s">
        <v>274</v>
      </c>
    </row>
    <row r="147" spans="1:65" s="2" customFormat="1" ht="37.9" customHeight="1">
      <c r="A147" s="30"/>
      <c r="B147" s="154"/>
      <c r="C147" s="201" t="s">
        <v>244</v>
      </c>
      <c r="D147" s="201" t="s">
        <v>751</v>
      </c>
      <c r="E147" s="202" t="s">
        <v>6103</v>
      </c>
      <c r="F147" s="203" t="s">
        <v>6104</v>
      </c>
      <c r="G147" s="204" t="s">
        <v>252</v>
      </c>
      <c r="H147" s="205">
        <v>10</v>
      </c>
      <c r="I147" s="177"/>
      <c r="J147" s="290">
        <f t="shared" si="0"/>
        <v>0</v>
      </c>
      <c r="K147" s="178"/>
      <c r="L147" s="179"/>
      <c r="M147" s="180" t="s">
        <v>1</v>
      </c>
      <c r="N147" s="181" t="s">
        <v>38</v>
      </c>
      <c r="O147" s="59"/>
      <c r="P147" s="160">
        <f t="shared" si="1"/>
        <v>0</v>
      </c>
      <c r="Q147" s="160">
        <v>0</v>
      </c>
      <c r="R147" s="160">
        <f t="shared" si="2"/>
        <v>0</v>
      </c>
      <c r="S147" s="160">
        <v>0</v>
      </c>
      <c r="T147" s="161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2" t="s">
        <v>337</v>
      </c>
      <c r="AT147" s="162" t="s">
        <v>751</v>
      </c>
      <c r="AU147" s="162" t="s">
        <v>85</v>
      </c>
      <c r="AY147" s="15" t="s">
        <v>208</v>
      </c>
      <c r="BE147" s="163">
        <f t="shared" si="4"/>
        <v>0</v>
      </c>
      <c r="BF147" s="163">
        <f t="shared" si="5"/>
        <v>0</v>
      </c>
      <c r="BG147" s="163">
        <f t="shared" si="6"/>
        <v>0</v>
      </c>
      <c r="BH147" s="163">
        <f t="shared" si="7"/>
        <v>0</v>
      </c>
      <c r="BI147" s="163">
        <f t="shared" si="8"/>
        <v>0</v>
      </c>
      <c r="BJ147" s="15" t="s">
        <v>85</v>
      </c>
      <c r="BK147" s="163">
        <f t="shared" si="9"/>
        <v>0</v>
      </c>
      <c r="BL147" s="15" t="s">
        <v>274</v>
      </c>
      <c r="BM147" s="162" t="s">
        <v>282</v>
      </c>
    </row>
    <row r="148" spans="1:65" s="2" customFormat="1" ht="24.2" customHeight="1">
      <c r="A148" s="30"/>
      <c r="B148" s="154"/>
      <c r="C148" s="195" t="s">
        <v>249</v>
      </c>
      <c r="D148" s="195" t="s">
        <v>210</v>
      </c>
      <c r="E148" s="196" t="s">
        <v>3776</v>
      </c>
      <c r="F148" s="200" t="s">
        <v>3777</v>
      </c>
      <c r="G148" s="198" t="s">
        <v>252</v>
      </c>
      <c r="H148" s="199">
        <v>447</v>
      </c>
      <c r="I148" s="155"/>
      <c r="J148" s="287">
        <f t="shared" si="0"/>
        <v>0</v>
      </c>
      <c r="K148" s="157"/>
      <c r="L148" s="31"/>
      <c r="M148" s="158" t="s">
        <v>1</v>
      </c>
      <c r="N148" s="159" t="s">
        <v>38</v>
      </c>
      <c r="O148" s="59"/>
      <c r="P148" s="160">
        <f t="shared" si="1"/>
        <v>0</v>
      </c>
      <c r="Q148" s="160">
        <v>8.9932885906040305E-6</v>
      </c>
      <c r="R148" s="160">
        <f t="shared" si="2"/>
        <v>4.0200000000000019E-3</v>
      </c>
      <c r="S148" s="160">
        <v>0</v>
      </c>
      <c r="T148" s="161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2" t="s">
        <v>274</v>
      </c>
      <c r="AT148" s="162" t="s">
        <v>210</v>
      </c>
      <c r="AU148" s="162" t="s">
        <v>85</v>
      </c>
      <c r="AY148" s="15" t="s">
        <v>208</v>
      </c>
      <c r="BE148" s="163">
        <f t="shared" si="4"/>
        <v>0</v>
      </c>
      <c r="BF148" s="163">
        <f t="shared" si="5"/>
        <v>0</v>
      </c>
      <c r="BG148" s="163">
        <f t="shared" si="6"/>
        <v>0</v>
      </c>
      <c r="BH148" s="163">
        <f t="shared" si="7"/>
        <v>0</v>
      </c>
      <c r="BI148" s="163">
        <f t="shared" si="8"/>
        <v>0</v>
      </c>
      <c r="BJ148" s="15" t="s">
        <v>85</v>
      </c>
      <c r="BK148" s="163">
        <f t="shared" si="9"/>
        <v>0</v>
      </c>
      <c r="BL148" s="15" t="s">
        <v>274</v>
      </c>
      <c r="BM148" s="162" t="s">
        <v>7</v>
      </c>
    </row>
    <row r="149" spans="1:65" s="2" customFormat="1" ht="37.9" customHeight="1">
      <c r="A149" s="30"/>
      <c r="B149" s="154"/>
      <c r="C149" s="201" t="s">
        <v>254</v>
      </c>
      <c r="D149" s="201" t="s">
        <v>751</v>
      </c>
      <c r="E149" s="202" t="s">
        <v>6105</v>
      </c>
      <c r="F149" s="203" t="s">
        <v>6106</v>
      </c>
      <c r="G149" s="204" t="s">
        <v>252</v>
      </c>
      <c r="H149" s="205">
        <v>414</v>
      </c>
      <c r="I149" s="177"/>
      <c r="J149" s="290">
        <f t="shared" si="0"/>
        <v>0</v>
      </c>
      <c r="K149" s="178"/>
      <c r="L149" s="179"/>
      <c r="M149" s="180" t="s">
        <v>1</v>
      </c>
      <c r="N149" s="181" t="s">
        <v>38</v>
      </c>
      <c r="O149" s="59"/>
      <c r="P149" s="160">
        <f t="shared" si="1"/>
        <v>0</v>
      </c>
      <c r="Q149" s="160">
        <v>0</v>
      </c>
      <c r="R149" s="160">
        <f t="shared" si="2"/>
        <v>0</v>
      </c>
      <c r="S149" s="160">
        <v>0</v>
      </c>
      <c r="T149" s="161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2" t="s">
        <v>337</v>
      </c>
      <c r="AT149" s="162" t="s">
        <v>751</v>
      </c>
      <c r="AU149" s="162" t="s">
        <v>85</v>
      </c>
      <c r="AY149" s="15" t="s">
        <v>208</v>
      </c>
      <c r="BE149" s="163">
        <f t="shared" si="4"/>
        <v>0</v>
      </c>
      <c r="BF149" s="163">
        <f t="shared" si="5"/>
        <v>0</v>
      </c>
      <c r="BG149" s="163">
        <f t="shared" si="6"/>
        <v>0</v>
      </c>
      <c r="BH149" s="163">
        <f t="shared" si="7"/>
        <v>0</v>
      </c>
      <c r="BI149" s="163">
        <f t="shared" si="8"/>
        <v>0</v>
      </c>
      <c r="BJ149" s="15" t="s">
        <v>85</v>
      </c>
      <c r="BK149" s="163">
        <f t="shared" si="9"/>
        <v>0</v>
      </c>
      <c r="BL149" s="15" t="s">
        <v>274</v>
      </c>
      <c r="BM149" s="162" t="s">
        <v>297</v>
      </c>
    </row>
    <row r="150" spans="1:65" s="2" customFormat="1" ht="37.9" customHeight="1">
      <c r="A150" s="30"/>
      <c r="B150" s="154"/>
      <c r="C150" s="201" t="s">
        <v>258</v>
      </c>
      <c r="D150" s="201" t="s">
        <v>751</v>
      </c>
      <c r="E150" s="202" t="s">
        <v>6107</v>
      </c>
      <c r="F150" s="203" t="s">
        <v>6108</v>
      </c>
      <c r="G150" s="204" t="s">
        <v>252</v>
      </c>
      <c r="H150" s="205">
        <v>33</v>
      </c>
      <c r="I150" s="177"/>
      <c r="J150" s="290">
        <f t="shared" si="0"/>
        <v>0</v>
      </c>
      <c r="K150" s="178"/>
      <c r="L150" s="179"/>
      <c r="M150" s="180" t="s">
        <v>1</v>
      </c>
      <c r="N150" s="181" t="s">
        <v>38</v>
      </c>
      <c r="O150" s="59"/>
      <c r="P150" s="160">
        <f t="shared" si="1"/>
        <v>0</v>
      </c>
      <c r="Q150" s="160">
        <v>0</v>
      </c>
      <c r="R150" s="160">
        <f t="shared" si="2"/>
        <v>0</v>
      </c>
      <c r="S150" s="160">
        <v>0</v>
      </c>
      <c r="T150" s="161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2" t="s">
        <v>337</v>
      </c>
      <c r="AT150" s="162" t="s">
        <v>751</v>
      </c>
      <c r="AU150" s="162" t="s">
        <v>85</v>
      </c>
      <c r="AY150" s="15" t="s">
        <v>208</v>
      </c>
      <c r="BE150" s="163">
        <f t="shared" si="4"/>
        <v>0</v>
      </c>
      <c r="BF150" s="163">
        <f t="shared" si="5"/>
        <v>0</v>
      </c>
      <c r="BG150" s="163">
        <f t="shared" si="6"/>
        <v>0</v>
      </c>
      <c r="BH150" s="163">
        <f t="shared" si="7"/>
        <v>0</v>
      </c>
      <c r="BI150" s="163">
        <f t="shared" si="8"/>
        <v>0</v>
      </c>
      <c r="BJ150" s="15" t="s">
        <v>85</v>
      </c>
      <c r="BK150" s="163">
        <f t="shared" si="9"/>
        <v>0</v>
      </c>
      <c r="BL150" s="15" t="s">
        <v>274</v>
      </c>
      <c r="BM150" s="162" t="s">
        <v>305</v>
      </c>
    </row>
    <row r="151" spans="1:65" s="2" customFormat="1" ht="21.75" customHeight="1">
      <c r="A151" s="30"/>
      <c r="B151" s="154"/>
      <c r="C151" s="195" t="s">
        <v>262</v>
      </c>
      <c r="D151" s="195" t="s">
        <v>210</v>
      </c>
      <c r="E151" s="196" t="s">
        <v>3852</v>
      </c>
      <c r="F151" s="200" t="s">
        <v>3853</v>
      </c>
      <c r="G151" s="198" t="s">
        <v>252</v>
      </c>
      <c r="H151" s="199">
        <v>207</v>
      </c>
      <c r="I151" s="155"/>
      <c r="J151" s="287">
        <f t="shared" si="0"/>
        <v>0</v>
      </c>
      <c r="K151" s="157"/>
      <c r="L151" s="31"/>
      <c r="M151" s="158" t="s">
        <v>1</v>
      </c>
      <c r="N151" s="159" t="s">
        <v>38</v>
      </c>
      <c r="O151" s="59"/>
      <c r="P151" s="160">
        <f t="shared" si="1"/>
        <v>0</v>
      </c>
      <c r="Q151" s="160">
        <v>3.2995169082125598E-5</v>
      </c>
      <c r="R151" s="160">
        <f t="shared" si="2"/>
        <v>6.8299999999999984E-3</v>
      </c>
      <c r="S151" s="160">
        <v>0</v>
      </c>
      <c r="T151" s="161">
        <f t="shared" si="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2" t="s">
        <v>274</v>
      </c>
      <c r="AT151" s="162" t="s">
        <v>210</v>
      </c>
      <c r="AU151" s="162" t="s">
        <v>85</v>
      </c>
      <c r="AY151" s="15" t="s">
        <v>208</v>
      </c>
      <c r="BE151" s="163">
        <f t="shared" si="4"/>
        <v>0</v>
      </c>
      <c r="BF151" s="163">
        <f t="shared" si="5"/>
        <v>0</v>
      </c>
      <c r="BG151" s="163">
        <f t="shared" si="6"/>
        <v>0</v>
      </c>
      <c r="BH151" s="163">
        <f t="shared" si="7"/>
        <v>0</v>
      </c>
      <c r="BI151" s="163">
        <f t="shared" si="8"/>
        <v>0</v>
      </c>
      <c r="BJ151" s="15" t="s">
        <v>85</v>
      </c>
      <c r="BK151" s="163">
        <f t="shared" si="9"/>
        <v>0</v>
      </c>
      <c r="BL151" s="15" t="s">
        <v>274</v>
      </c>
      <c r="BM151" s="162" t="s">
        <v>313</v>
      </c>
    </row>
    <row r="152" spans="1:65" s="2" customFormat="1" ht="37.9" customHeight="1">
      <c r="A152" s="30"/>
      <c r="B152" s="154"/>
      <c r="C152" s="201" t="s">
        <v>266</v>
      </c>
      <c r="D152" s="201" t="s">
        <v>751</v>
      </c>
      <c r="E152" s="202" t="s">
        <v>6109</v>
      </c>
      <c r="F152" s="203" t="s">
        <v>6110</v>
      </c>
      <c r="G152" s="204" t="s">
        <v>252</v>
      </c>
      <c r="H152" s="205">
        <v>207</v>
      </c>
      <c r="I152" s="177"/>
      <c r="J152" s="290">
        <f t="shared" si="0"/>
        <v>0</v>
      </c>
      <c r="K152" s="178"/>
      <c r="L152" s="179"/>
      <c r="M152" s="180" t="s">
        <v>1</v>
      </c>
      <c r="N152" s="181" t="s">
        <v>38</v>
      </c>
      <c r="O152" s="59"/>
      <c r="P152" s="160">
        <f t="shared" si="1"/>
        <v>0</v>
      </c>
      <c r="Q152" s="160">
        <v>0</v>
      </c>
      <c r="R152" s="160">
        <f t="shared" si="2"/>
        <v>0</v>
      </c>
      <c r="S152" s="160">
        <v>0</v>
      </c>
      <c r="T152" s="161">
        <f t="shared" si="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2" t="s">
        <v>337</v>
      </c>
      <c r="AT152" s="162" t="s">
        <v>751</v>
      </c>
      <c r="AU152" s="162" t="s">
        <v>85</v>
      </c>
      <c r="AY152" s="15" t="s">
        <v>208</v>
      </c>
      <c r="BE152" s="163">
        <f t="shared" si="4"/>
        <v>0</v>
      </c>
      <c r="BF152" s="163">
        <f t="shared" si="5"/>
        <v>0</v>
      </c>
      <c r="BG152" s="163">
        <f t="shared" si="6"/>
        <v>0</v>
      </c>
      <c r="BH152" s="163">
        <f t="shared" si="7"/>
        <v>0</v>
      </c>
      <c r="BI152" s="163">
        <f t="shared" si="8"/>
        <v>0</v>
      </c>
      <c r="BJ152" s="15" t="s">
        <v>85</v>
      </c>
      <c r="BK152" s="163">
        <f t="shared" si="9"/>
        <v>0</v>
      </c>
      <c r="BL152" s="15" t="s">
        <v>274</v>
      </c>
      <c r="BM152" s="162" t="s">
        <v>321</v>
      </c>
    </row>
    <row r="153" spans="1:65" s="2" customFormat="1" ht="37.9" customHeight="1">
      <c r="A153" s="30"/>
      <c r="B153" s="154"/>
      <c r="C153" s="195" t="s">
        <v>270</v>
      </c>
      <c r="D153" s="195" t="s">
        <v>210</v>
      </c>
      <c r="E153" s="196" t="s">
        <v>6111</v>
      </c>
      <c r="F153" s="200" t="s">
        <v>6112</v>
      </c>
      <c r="G153" s="198" t="s">
        <v>252</v>
      </c>
      <c r="H153" s="199">
        <v>53</v>
      </c>
      <c r="I153" s="155"/>
      <c r="J153" s="287">
        <f t="shared" si="0"/>
        <v>0</v>
      </c>
      <c r="K153" s="157"/>
      <c r="L153" s="31"/>
      <c r="M153" s="158" t="s">
        <v>1</v>
      </c>
      <c r="N153" s="159" t="s">
        <v>38</v>
      </c>
      <c r="O153" s="59"/>
      <c r="P153" s="160">
        <f t="shared" si="1"/>
        <v>0</v>
      </c>
      <c r="Q153" s="160">
        <v>1.8867924528301899E-7</v>
      </c>
      <c r="R153" s="160">
        <f t="shared" si="2"/>
        <v>1.0000000000000006E-5</v>
      </c>
      <c r="S153" s="160">
        <v>0</v>
      </c>
      <c r="T153" s="161">
        <f t="shared" si="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2" t="s">
        <v>274</v>
      </c>
      <c r="AT153" s="162" t="s">
        <v>210</v>
      </c>
      <c r="AU153" s="162" t="s">
        <v>85</v>
      </c>
      <c r="AY153" s="15" t="s">
        <v>208</v>
      </c>
      <c r="BE153" s="163">
        <f t="shared" si="4"/>
        <v>0</v>
      </c>
      <c r="BF153" s="163">
        <f t="shared" si="5"/>
        <v>0</v>
      </c>
      <c r="BG153" s="163">
        <f t="shared" si="6"/>
        <v>0</v>
      </c>
      <c r="BH153" s="163">
        <f t="shared" si="7"/>
        <v>0</v>
      </c>
      <c r="BI153" s="163">
        <f t="shared" si="8"/>
        <v>0</v>
      </c>
      <c r="BJ153" s="15" t="s">
        <v>85</v>
      </c>
      <c r="BK153" s="163">
        <f t="shared" si="9"/>
        <v>0</v>
      </c>
      <c r="BL153" s="15" t="s">
        <v>274</v>
      </c>
      <c r="BM153" s="162" t="s">
        <v>329</v>
      </c>
    </row>
    <row r="154" spans="1:65" s="2" customFormat="1" ht="16.5" customHeight="1">
      <c r="A154" s="30"/>
      <c r="B154" s="154"/>
      <c r="C154" s="201" t="s">
        <v>274</v>
      </c>
      <c r="D154" s="201" t="s">
        <v>751</v>
      </c>
      <c r="E154" s="202" t="s">
        <v>6113</v>
      </c>
      <c r="F154" s="203" t="s">
        <v>6114</v>
      </c>
      <c r="G154" s="204" t="s">
        <v>252</v>
      </c>
      <c r="H154" s="205">
        <v>10</v>
      </c>
      <c r="I154" s="177"/>
      <c r="J154" s="290">
        <f t="shared" si="0"/>
        <v>0</v>
      </c>
      <c r="K154" s="178"/>
      <c r="L154" s="179"/>
      <c r="M154" s="180" t="s">
        <v>1</v>
      </c>
      <c r="N154" s="181" t="s">
        <v>38</v>
      </c>
      <c r="O154" s="59"/>
      <c r="P154" s="160">
        <f t="shared" si="1"/>
        <v>0</v>
      </c>
      <c r="Q154" s="160">
        <v>0</v>
      </c>
      <c r="R154" s="160">
        <f t="shared" si="2"/>
        <v>0</v>
      </c>
      <c r="S154" s="160">
        <v>0</v>
      </c>
      <c r="T154" s="161">
        <f t="shared" si="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2" t="s">
        <v>337</v>
      </c>
      <c r="AT154" s="162" t="s">
        <v>751</v>
      </c>
      <c r="AU154" s="162" t="s">
        <v>85</v>
      </c>
      <c r="AY154" s="15" t="s">
        <v>208</v>
      </c>
      <c r="BE154" s="163">
        <f t="shared" si="4"/>
        <v>0</v>
      </c>
      <c r="BF154" s="163">
        <f t="shared" si="5"/>
        <v>0</v>
      </c>
      <c r="BG154" s="163">
        <f t="shared" si="6"/>
        <v>0</v>
      </c>
      <c r="BH154" s="163">
        <f t="shared" si="7"/>
        <v>0</v>
      </c>
      <c r="BI154" s="163">
        <f t="shared" si="8"/>
        <v>0</v>
      </c>
      <c r="BJ154" s="15" t="s">
        <v>85</v>
      </c>
      <c r="BK154" s="163">
        <f t="shared" si="9"/>
        <v>0</v>
      </c>
      <c r="BL154" s="15" t="s">
        <v>274</v>
      </c>
      <c r="BM154" s="162" t="s">
        <v>337</v>
      </c>
    </row>
    <row r="155" spans="1:65" s="2" customFormat="1" ht="16.5" customHeight="1">
      <c r="A155" s="30"/>
      <c r="B155" s="154"/>
      <c r="C155" s="201" t="s">
        <v>278</v>
      </c>
      <c r="D155" s="201" t="s">
        <v>751</v>
      </c>
      <c r="E155" s="202" t="s">
        <v>6115</v>
      </c>
      <c r="F155" s="203" t="s">
        <v>6116</v>
      </c>
      <c r="G155" s="204" t="s">
        <v>252</v>
      </c>
      <c r="H155" s="205">
        <v>43</v>
      </c>
      <c r="I155" s="177"/>
      <c r="J155" s="290">
        <f t="shared" si="0"/>
        <v>0</v>
      </c>
      <c r="K155" s="178"/>
      <c r="L155" s="179"/>
      <c r="M155" s="180" t="s">
        <v>1</v>
      </c>
      <c r="N155" s="181" t="s">
        <v>38</v>
      </c>
      <c r="O155" s="59"/>
      <c r="P155" s="160">
        <f t="shared" si="1"/>
        <v>0</v>
      </c>
      <c r="Q155" s="160">
        <v>0</v>
      </c>
      <c r="R155" s="160">
        <f t="shared" si="2"/>
        <v>0</v>
      </c>
      <c r="S155" s="160">
        <v>0</v>
      </c>
      <c r="T155" s="161">
        <f t="shared" si="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2" t="s">
        <v>337</v>
      </c>
      <c r="AT155" s="162" t="s">
        <v>751</v>
      </c>
      <c r="AU155" s="162" t="s">
        <v>85</v>
      </c>
      <c r="AY155" s="15" t="s">
        <v>208</v>
      </c>
      <c r="BE155" s="163">
        <f t="shared" si="4"/>
        <v>0</v>
      </c>
      <c r="BF155" s="163">
        <f t="shared" si="5"/>
        <v>0</v>
      </c>
      <c r="BG155" s="163">
        <f t="shared" si="6"/>
        <v>0</v>
      </c>
      <c r="BH155" s="163">
        <f t="shared" si="7"/>
        <v>0</v>
      </c>
      <c r="BI155" s="163">
        <f t="shared" si="8"/>
        <v>0</v>
      </c>
      <c r="BJ155" s="15" t="s">
        <v>85</v>
      </c>
      <c r="BK155" s="163">
        <f t="shared" si="9"/>
        <v>0</v>
      </c>
      <c r="BL155" s="15" t="s">
        <v>274</v>
      </c>
      <c r="BM155" s="162" t="s">
        <v>345</v>
      </c>
    </row>
    <row r="156" spans="1:65" s="2" customFormat="1" ht="24.2" customHeight="1">
      <c r="A156" s="30"/>
      <c r="B156" s="154"/>
      <c r="C156" s="195" t="s">
        <v>282</v>
      </c>
      <c r="D156" s="195" t="s">
        <v>210</v>
      </c>
      <c r="E156" s="196" t="s">
        <v>6117</v>
      </c>
      <c r="F156" s="200" t="s">
        <v>6118</v>
      </c>
      <c r="G156" s="198" t="s">
        <v>404</v>
      </c>
      <c r="H156" s="199">
        <v>14</v>
      </c>
      <c r="I156" s="155"/>
      <c r="J156" s="287">
        <f t="shared" si="0"/>
        <v>0</v>
      </c>
      <c r="K156" s="157"/>
      <c r="L156" s="31"/>
      <c r="M156" s="158" t="s">
        <v>1</v>
      </c>
      <c r="N156" s="159" t="s">
        <v>38</v>
      </c>
      <c r="O156" s="59"/>
      <c r="P156" s="160">
        <f t="shared" si="1"/>
        <v>0</v>
      </c>
      <c r="Q156" s="160">
        <v>7.2999999999999996E-4</v>
      </c>
      <c r="R156" s="160">
        <f t="shared" si="2"/>
        <v>1.022E-2</v>
      </c>
      <c r="S156" s="160">
        <v>0</v>
      </c>
      <c r="T156" s="161">
        <f t="shared" si="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2" t="s">
        <v>274</v>
      </c>
      <c r="AT156" s="162" t="s">
        <v>210</v>
      </c>
      <c r="AU156" s="162" t="s">
        <v>85</v>
      </c>
      <c r="AY156" s="15" t="s">
        <v>208</v>
      </c>
      <c r="BE156" s="163">
        <f t="shared" si="4"/>
        <v>0</v>
      </c>
      <c r="BF156" s="163">
        <f t="shared" si="5"/>
        <v>0</v>
      </c>
      <c r="BG156" s="163">
        <f t="shared" si="6"/>
        <v>0</v>
      </c>
      <c r="BH156" s="163">
        <f t="shared" si="7"/>
        <v>0</v>
      </c>
      <c r="BI156" s="163">
        <f t="shared" si="8"/>
        <v>0</v>
      </c>
      <c r="BJ156" s="15" t="s">
        <v>85</v>
      </c>
      <c r="BK156" s="163">
        <f t="shared" si="9"/>
        <v>0</v>
      </c>
      <c r="BL156" s="15" t="s">
        <v>274</v>
      </c>
      <c r="BM156" s="162" t="s">
        <v>353</v>
      </c>
    </row>
    <row r="157" spans="1:65" s="2" customFormat="1" ht="16.5" customHeight="1">
      <c r="A157" s="30"/>
      <c r="B157" s="154"/>
      <c r="C157" s="201" t="s">
        <v>286</v>
      </c>
      <c r="D157" s="201" t="s">
        <v>751</v>
      </c>
      <c r="E157" s="202" t="s">
        <v>6119</v>
      </c>
      <c r="F157" s="203" t="s">
        <v>6120</v>
      </c>
      <c r="G157" s="204" t="s">
        <v>404</v>
      </c>
      <c r="H157" s="205">
        <v>8</v>
      </c>
      <c r="I157" s="177"/>
      <c r="J157" s="290">
        <f t="shared" si="0"/>
        <v>0</v>
      </c>
      <c r="K157" s="178"/>
      <c r="L157" s="179"/>
      <c r="M157" s="180" t="s">
        <v>1</v>
      </c>
      <c r="N157" s="181" t="s">
        <v>38</v>
      </c>
      <c r="O157" s="59"/>
      <c r="P157" s="160">
        <f t="shared" si="1"/>
        <v>0</v>
      </c>
      <c r="Q157" s="160">
        <v>0</v>
      </c>
      <c r="R157" s="160">
        <f t="shared" si="2"/>
        <v>0</v>
      </c>
      <c r="S157" s="160">
        <v>0</v>
      </c>
      <c r="T157" s="161">
        <f t="shared" si="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2" t="s">
        <v>337</v>
      </c>
      <c r="AT157" s="162" t="s">
        <v>751</v>
      </c>
      <c r="AU157" s="162" t="s">
        <v>85</v>
      </c>
      <c r="AY157" s="15" t="s">
        <v>208</v>
      </c>
      <c r="BE157" s="163">
        <f t="shared" si="4"/>
        <v>0</v>
      </c>
      <c r="BF157" s="163">
        <f t="shared" si="5"/>
        <v>0</v>
      </c>
      <c r="BG157" s="163">
        <f t="shared" si="6"/>
        <v>0</v>
      </c>
      <c r="BH157" s="163">
        <f t="shared" si="7"/>
        <v>0</v>
      </c>
      <c r="BI157" s="163">
        <f t="shared" si="8"/>
        <v>0</v>
      </c>
      <c r="BJ157" s="15" t="s">
        <v>85</v>
      </c>
      <c r="BK157" s="163">
        <f t="shared" si="9"/>
        <v>0</v>
      </c>
      <c r="BL157" s="15" t="s">
        <v>274</v>
      </c>
      <c r="BM157" s="162" t="s">
        <v>361</v>
      </c>
    </row>
    <row r="158" spans="1:65" s="2" customFormat="1" ht="21.75" customHeight="1">
      <c r="A158" s="30"/>
      <c r="B158" s="154"/>
      <c r="C158" s="201" t="s">
        <v>7</v>
      </c>
      <c r="D158" s="201" t="s">
        <v>751</v>
      </c>
      <c r="E158" s="202" t="s">
        <v>6121</v>
      </c>
      <c r="F158" s="203" t="s">
        <v>6122</v>
      </c>
      <c r="G158" s="204" t="s">
        <v>404</v>
      </c>
      <c r="H158" s="205">
        <v>1</v>
      </c>
      <c r="I158" s="177"/>
      <c r="J158" s="290">
        <f t="shared" si="0"/>
        <v>0</v>
      </c>
      <c r="K158" s="178"/>
      <c r="L158" s="179"/>
      <c r="M158" s="180" t="s">
        <v>1</v>
      </c>
      <c r="N158" s="181" t="s">
        <v>38</v>
      </c>
      <c r="O158" s="59"/>
      <c r="P158" s="160">
        <f t="shared" si="1"/>
        <v>0</v>
      </c>
      <c r="Q158" s="160">
        <v>0</v>
      </c>
      <c r="R158" s="160">
        <f t="shared" si="2"/>
        <v>0</v>
      </c>
      <c r="S158" s="160">
        <v>0</v>
      </c>
      <c r="T158" s="161">
        <f t="shared" si="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2" t="s">
        <v>337</v>
      </c>
      <c r="AT158" s="162" t="s">
        <v>751</v>
      </c>
      <c r="AU158" s="162" t="s">
        <v>85</v>
      </c>
      <c r="AY158" s="15" t="s">
        <v>208</v>
      </c>
      <c r="BE158" s="163">
        <f t="shared" si="4"/>
        <v>0</v>
      </c>
      <c r="BF158" s="163">
        <f t="shared" si="5"/>
        <v>0</v>
      </c>
      <c r="BG158" s="163">
        <f t="shared" si="6"/>
        <v>0</v>
      </c>
      <c r="BH158" s="163">
        <f t="shared" si="7"/>
        <v>0</v>
      </c>
      <c r="BI158" s="163">
        <f t="shared" si="8"/>
        <v>0</v>
      </c>
      <c r="BJ158" s="15" t="s">
        <v>85</v>
      </c>
      <c r="BK158" s="163">
        <f t="shared" si="9"/>
        <v>0</v>
      </c>
      <c r="BL158" s="15" t="s">
        <v>274</v>
      </c>
      <c r="BM158" s="162" t="s">
        <v>369</v>
      </c>
    </row>
    <row r="159" spans="1:65" s="2" customFormat="1" ht="16.5" customHeight="1">
      <c r="A159" s="30"/>
      <c r="B159" s="154"/>
      <c r="C159" s="201" t="s">
        <v>293</v>
      </c>
      <c r="D159" s="201" t="s">
        <v>751</v>
      </c>
      <c r="E159" s="202" t="s">
        <v>6123</v>
      </c>
      <c r="F159" s="203" t="s">
        <v>6124</v>
      </c>
      <c r="G159" s="204" t="s">
        <v>404</v>
      </c>
      <c r="H159" s="205">
        <v>2</v>
      </c>
      <c r="I159" s="177"/>
      <c r="J159" s="290">
        <f t="shared" si="0"/>
        <v>0</v>
      </c>
      <c r="K159" s="178"/>
      <c r="L159" s="179"/>
      <c r="M159" s="180" t="s">
        <v>1</v>
      </c>
      <c r="N159" s="181" t="s">
        <v>38</v>
      </c>
      <c r="O159" s="59"/>
      <c r="P159" s="160">
        <f t="shared" si="1"/>
        <v>0</v>
      </c>
      <c r="Q159" s="160">
        <v>0</v>
      </c>
      <c r="R159" s="160">
        <f t="shared" si="2"/>
        <v>0</v>
      </c>
      <c r="S159" s="160">
        <v>0</v>
      </c>
      <c r="T159" s="161">
        <f t="shared" si="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2" t="s">
        <v>337</v>
      </c>
      <c r="AT159" s="162" t="s">
        <v>751</v>
      </c>
      <c r="AU159" s="162" t="s">
        <v>85</v>
      </c>
      <c r="AY159" s="15" t="s">
        <v>208</v>
      </c>
      <c r="BE159" s="163">
        <f t="shared" si="4"/>
        <v>0</v>
      </c>
      <c r="BF159" s="163">
        <f t="shared" si="5"/>
        <v>0</v>
      </c>
      <c r="BG159" s="163">
        <f t="shared" si="6"/>
        <v>0</v>
      </c>
      <c r="BH159" s="163">
        <f t="shared" si="7"/>
        <v>0</v>
      </c>
      <c r="BI159" s="163">
        <f t="shared" si="8"/>
        <v>0</v>
      </c>
      <c r="BJ159" s="15" t="s">
        <v>85</v>
      </c>
      <c r="BK159" s="163">
        <f t="shared" si="9"/>
        <v>0</v>
      </c>
      <c r="BL159" s="15" t="s">
        <v>274</v>
      </c>
      <c r="BM159" s="162" t="s">
        <v>377</v>
      </c>
    </row>
    <row r="160" spans="1:65" s="2" customFormat="1" ht="24.2" customHeight="1">
      <c r="A160" s="30"/>
      <c r="B160" s="154"/>
      <c r="C160" s="195" t="s">
        <v>297</v>
      </c>
      <c r="D160" s="195" t="s">
        <v>210</v>
      </c>
      <c r="E160" s="196" t="s">
        <v>1911</v>
      </c>
      <c r="F160" s="200" t="s">
        <v>1912</v>
      </c>
      <c r="G160" s="198" t="s">
        <v>1614</v>
      </c>
      <c r="H160" s="182"/>
      <c r="I160" s="155"/>
      <c r="J160" s="287">
        <f t="shared" si="0"/>
        <v>0</v>
      </c>
      <c r="K160" s="157"/>
      <c r="L160" s="31"/>
      <c r="M160" s="158" t="s">
        <v>1</v>
      </c>
      <c r="N160" s="159" t="s">
        <v>38</v>
      </c>
      <c r="O160" s="59"/>
      <c r="P160" s="160">
        <f t="shared" si="1"/>
        <v>0</v>
      </c>
      <c r="Q160" s="160">
        <v>0</v>
      </c>
      <c r="R160" s="160">
        <f t="shared" si="2"/>
        <v>0</v>
      </c>
      <c r="S160" s="160">
        <v>0</v>
      </c>
      <c r="T160" s="161">
        <f t="shared" si="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2" t="s">
        <v>274</v>
      </c>
      <c r="AT160" s="162" t="s">
        <v>210</v>
      </c>
      <c r="AU160" s="162" t="s">
        <v>85</v>
      </c>
      <c r="AY160" s="15" t="s">
        <v>208</v>
      </c>
      <c r="BE160" s="163">
        <f t="shared" si="4"/>
        <v>0</v>
      </c>
      <c r="BF160" s="163">
        <f t="shared" si="5"/>
        <v>0</v>
      </c>
      <c r="BG160" s="163">
        <f t="shared" si="6"/>
        <v>0</v>
      </c>
      <c r="BH160" s="163">
        <f t="shared" si="7"/>
        <v>0</v>
      </c>
      <c r="BI160" s="163">
        <f t="shared" si="8"/>
        <v>0</v>
      </c>
      <c r="BJ160" s="15" t="s">
        <v>85</v>
      </c>
      <c r="BK160" s="163">
        <f t="shared" si="9"/>
        <v>0</v>
      </c>
      <c r="BL160" s="15" t="s">
        <v>274</v>
      </c>
      <c r="BM160" s="162" t="s">
        <v>385</v>
      </c>
    </row>
    <row r="161" spans="1:65" s="12" customFormat="1" ht="22.9" customHeight="1">
      <c r="B161" s="142"/>
      <c r="C161" s="206"/>
      <c r="D161" s="207" t="s">
        <v>71</v>
      </c>
      <c r="E161" s="208" t="s">
        <v>3433</v>
      </c>
      <c r="F161" s="208" t="s">
        <v>6125</v>
      </c>
      <c r="G161" s="206"/>
      <c r="H161" s="206"/>
      <c r="I161" s="145"/>
      <c r="J161" s="286">
        <f>BK161</f>
        <v>0</v>
      </c>
      <c r="L161" s="142"/>
      <c r="M161" s="146"/>
      <c r="N161" s="147"/>
      <c r="O161" s="147"/>
      <c r="P161" s="148">
        <f>SUM(P162:P164)</f>
        <v>0</v>
      </c>
      <c r="Q161" s="147"/>
      <c r="R161" s="148">
        <f>SUM(R162:R164)</f>
        <v>8.8059999999999999E-2</v>
      </c>
      <c r="S161" s="147"/>
      <c r="T161" s="149">
        <f>SUM(T162:T164)</f>
        <v>0</v>
      </c>
      <c r="AR161" s="143" t="s">
        <v>85</v>
      </c>
      <c r="AT161" s="150" t="s">
        <v>71</v>
      </c>
      <c r="AU161" s="150" t="s">
        <v>79</v>
      </c>
      <c r="AY161" s="143" t="s">
        <v>208</v>
      </c>
      <c r="BK161" s="151">
        <f>SUM(BK162:BK164)</f>
        <v>0</v>
      </c>
    </row>
    <row r="162" spans="1:65" s="2" customFormat="1" ht="16.5" customHeight="1">
      <c r="A162" s="30"/>
      <c r="B162" s="154"/>
      <c r="C162" s="195" t="s">
        <v>301</v>
      </c>
      <c r="D162" s="195" t="s">
        <v>210</v>
      </c>
      <c r="E162" s="196" t="s">
        <v>6126</v>
      </c>
      <c r="F162" s="200" t="s">
        <v>6127</v>
      </c>
      <c r="G162" s="198" t="s">
        <v>252</v>
      </c>
      <c r="H162" s="199">
        <v>40</v>
      </c>
      <c r="I162" s="155"/>
      <c r="J162" s="287">
        <f>ROUND(I162*H162,2)</f>
        <v>0</v>
      </c>
      <c r="K162" s="157"/>
      <c r="L162" s="31"/>
      <c r="M162" s="158" t="s">
        <v>1</v>
      </c>
      <c r="N162" s="159" t="s">
        <v>38</v>
      </c>
      <c r="O162" s="59"/>
      <c r="P162" s="160">
        <f>O162*H162</f>
        <v>0</v>
      </c>
      <c r="Q162" s="160">
        <v>1.885E-3</v>
      </c>
      <c r="R162" s="160">
        <f>Q162*H162</f>
        <v>7.5399999999999995E-2</v>
      </c>
      <c r="S162" s="160">
        <v>0</v>
      </c>
      <c r="T162" s="161">
        <f>S162*H162</f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2" t="s">
        <v>274</v>
      </c>
      <c r="AT162" s="162" t="s">
        <v>210</v>
      </c>
      <c r="AU162" s="162" t="s">
        <v>85</v>
      </c>
      <c r="AY162" s="15" t="s">
        <v>208</v>
      </c>
      <c r="BE162" s="163">
        <f>IF(N162="základná",J162,0)</f>
        <v>0</v>
      </c>
      <c r="BF162" s="163">
        <f>IF(N162="znížená",J162,0)</f>
        <v>0</v>
      </c>
      <c r="BG162" s="163">
        <f>IF(N162="zákl. prenesená",J162,0)</f>
        <v>0</v>
      </c>
      <c r="BH162" s="163">
        <f>IF(N162="zníž. prenesená",J162,0)</f>
        <v>0</v>
      </c>
      <c r="BI162" s="163">
        <f>IF(N162="nulová",J162,0)</f>
        <v>0</v>
      </c>
      <c r="BJ162" s="15" t="s">
        <v>85</v>
      </c>
      <c r="BK162" s="163">
        <f>ROUND(I162*H162,2)</f>
        <v>0</v>
      </c>
      <c r="BL162" s="15" t="s">
        <v>274</v>
      </c>
      <c r="BM162" s="162" t="s">
        <v>393</v>
      </c>
    </row>
    <row r="163" spans="1:65" s="2" customFormat="1" ht="16.5" customHeight="1">
      <c r="A163" s="30"/>
      <c r="B163" s="154"/>
      <c r="C163" s="195" t="s">
        <v>305</v>
      </c>
      <c r="D163" s="195" t="s">
        <v>210</v>
      </c>
      <c r="E163" s="196" t="s">
        <v>6128</v>
      </c>
      <c r="F163" s="200" t="s">
        <v>6129</v>
      </c>
      <c r="G163" s="198" t="s">
        <v>252</v>
      </c>
      <c r="H163" s="199">
        <v>2</v>
      </c>
      <c r="I163" s="155"/>
      <c r="J163" s="287">
        <f>ROUND(I163*H163,2)</f>
        <v>0</v>
      </c>
      <c r="K163" s="157"/>
      <c r="L163" s="31"/>
      <c r="M163" s="158" t="s">
        <v>1</v>
      </c>
      <c r="N163" s="159" t="s">
        <v>38</v>
      </c>
      <c r="O163" s="59"/>
      <c r="P163" s="160">
        <f>O163*H163</f>
        <v>0</v>
      </c>
      <c r="Q163" s="160">
        <v>6.3299999999999997E-3</v>
      </c>
      <c r="R163" s="160">
        <f>Q163*H163</f>
        <v>1.2659999999999999E-2</v>
      </c>
      <c r="S163" s="160">
        <v>0</v>
      </c>
      <c r="T163" s="161">
        <f>S163*H163</f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2" t="s">
        <v>274</v>
      </c>
      <c r="AT163" s="162" t="s">
        <v>210</v>
      </c>
      <c r="AU163" s="162" t="s">
        <v>85</v>
      </c>
      <c r="AY163" s="15" t="s">
        <v>208</v>
      </c>
      <c r="BE163" s="163">
        <f>IF(N163="základná",J163,0)</f>
        <v>0</v>
      </c>
      <c r="BF163" s="163">
        <f>IF(N163="znížená",J163,0)</f>
        <v>0</v>
      </c>
      <c r="BG163" s="163">
        <f>IF(N163="zákl. prenesená",J163,0)</f>
        <v>0</v>
      </c>
      <c r="BH163" s="163">
        <f>IF(N163="zníž. prenesená",J163,0)</f>
        <v>0</v>
      </c>
      <c r="BI163" s="163">
        <f>IF(N163="nulová",J163,0)</f>
        <v>0</v>
      </c>
      <c r="BJ163" s="15" t="s">
        <v>85</v>
      </c>
      <c r="BK163" s="163">
        <f>ROUND(I163*H163,2)</f>
        <v>0</v>
      </c>
      <c r="BL163" s="15" t="s">
        <v>274</v>
      </c>
      <c r="BM163" s="162" t="s">
        <v>401</v>
      </c>
    </row>
    <row r="164" spans="1:65" s="2" customFormat="1" ht="24.2" customHeight="1">
      <c r="A164" s="30"/>
      <c r="B164" s="154"/>
      <c r="C164" s="195" t="s">
        <v>309</v>
      </c>
      <c r="D164" s="195" t="s">
        <v>210</v>
      </c>
      <c r="E164" s="196" t="s">
        <v>6130</v>
      </c>
      <c r="F164" s="200" t="s">
        <v>6131</v>
      </c>
      <c r="G164" s="198" t="s">
        <v>1614</v>
      </c>
      <c r="H164" s="182"/>
      <c r="I164" s="155"/>
      <c r="J164" s="287">
        <f>ROUND(I164*H164,2)</f>
        <v>0</v>
      </c>
      <c r="K164" s="157"/>
      <c r="L164" s="31"/>
      <c r="M164" s="158" t="s">
        <v>1</v>
      </c>
      <c r="N164" s="159" t="s">
        <v>38</v>
      </c>
      <c r="O164" s="59"/>
      <c r="P164" s="160">
        <f>O164*H164</f>
        <v>0</v>
      </c>
      <c r="Q164" s="160">
        <v>0</v>
      </c>
      <c r="R164" s="160">
        <f>Q164*H164</f>
        <v>0</v>
      </c>
      <c r="S164" s="160">
        <v>0</v>
      </c>
      <c r="T164" s="161">
        <f>S164*H164</f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2" t="s">
        <v>274</v>
      </c>
      <c r="AT164" s="162" t="s">
        <v>210</v>
      </c>
      <c r="AU164" s="162" t="s">
        <v>85</v>
      </c>
      <c r="AY164" s="15" t="s">
        <v>208</v>
      </c>
      <c r="BE164" s="163">
        <f>IF(N164="základná",J164,0)</f>
        <v>0</v>
      </c>
      <c r="BF164" s="163">
        <f>IF(N164="znížená",J164,0)</f>
        <v>0</v>
      </c>
      <c r="BG164" s="163">
        <f>IF(N164="zákl. prenesená",J164,0)</f>
        <v>0</v>
      </c>
      <c r="BH164" s="163">
        <f>IF(N164="zníž. prenesená",J164,0)</f>
        <v>0</v>
      </c>
      <c r="BI164" s="163">
        <f>IF(N164="nulová",J164,0)</f>
        <v>0</v>
      </c>
      <c r="BJ164" s="15" t="s">
        <v>85</v>
      </c>
      <c r="BK164" s="163">
        <f>ROUND(I164*H164,2)</f>
        <v>0</v>
      </c>
      <c r="BL164" s="15" t="s">
        <v>274</v>
      </c>
      <c r="BM164" s="162" t="s">
        <v>410</v>
      </c>
    </row>
    <row r="165" spans="1:65" s="12" customFormat="1" ht="22.9" customHeight="1">
      <c r="B165" s="142"/>
      <c r="C165" s="206"/>
      <c r="D165" s="207" t="s">
        <v>71</v>
      </c>
      <c r="E165" s="208" t="s">
        <v>787</v>
      </c>
      <c r="F165" s="208" t="s">
        <v>788</v>
      </c>
      <c r="G165" s="206"/>
      <c r="H165" s="206"/>
      <c r="I165" s="145"/>
      <c r="J165" s="286">
        <f>BK165</f>
        <v>0</v>
      </c>
      <c r="L165" s="142"/>
      <c r="M165" s="146"/>
      <c r="N165" s="147"/>
      <c r="O165" s="147"/>
      <c r="P165" s="148">
        <f>SUM(P166:P167)</f>
        <v>0</v>
      </c>
      <c r="Q165" s="147"/>
      <c r="R165" s="148">
        <f>SUM(R166:R167)</f>
        <v>4.0000000000000003E-5</v>
      </c>
      <c r="S165" s="147"/>
      <c r="T165" s="149">
        <f>SUM(T166:T167)</f>
        <v>0</v>
      </c>
      <c r="AR165" s="143" t="s">
        <v>85</v>
      </c>
      <c r="AT165" s="150" t="s">
        <v>71</v>
      </c>
      <c r="AU165" s="150" t="s">
        <v>79</v>
      </c>
      <c r="AY165" s="143" t="s">
        <v>208</v>
      </c>
      <c r="BK165" s="151">
        <f>SUM(BK166:BK167)</f>
        <v>0</v>
      </c>
    </row>
    <row r="166" spans="1:65" s="2" customFormat="1" ht="24.2" customHeight="1">
      <c r="A166" s="30"/>
      <c r="B166" s="154"/>
      <c r="C166" s="195" t="s">
        <v>313</v>
      </c>
      <c r="D166" s="195" t="s">
        <v>210</v>
      </c>
      <c r="E166" s="196" t="s">
        <v>789</v>
      </c>
      <c r="F166" s="200" t="s">
        <v>790</v>
      </c>
      <c r="G166" s="198" t="s">
        <v>404</v>
      </c>
      <c r="H166" s="199">
        <v>1</v>
      </c>
      <c r="I166" s="155"/>
      <c r="J166" s="287">
        <f>ROUND(I166*H166,2)</f>
        <v>0</v>
      </c>
      <c r="K166" s="157"/>
      <c r="L166" s="31"/>
      <c r="M166" s="158" t="s">
        <v>1</v>
      </c>
      <c r="N166" s="159" t="s">
        <v>38</v>
      </c>
      <c r="O166" s="59"/>
      <c r="P166" s="160">
        <f>O166*H166</f>
        <v>0</v>
      </c>
      <c r="Q166" s="160">
        <v>4.0000000000000003E-5</v>
      </c>
      <c r="R166" s="160">
        <f>Q166*H166</f>
        <v>4.0000000000000003E-5</v>
      </c>
      <c r="S166" s="160">
        <v>0</v>
      </c>
      <c r="T166" s="161">
        <f>S166*H166</f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2" t="s">
        <v>274</v>
      </c>
      <c r="AT166" s="162" t="s">
        <v>210</v>
      </c>
      <c r="AU166" s="162" t="s">
        <v>85</v>
      </c>
      <c r="AY166" s="15" t="s">
        <v>208</v>
      </c>
      <c r="BE166" s="163">
        <f>IF(N166="základná",J166,0)</f>
        <v>0</v>
      </c>
      <c r="BF166" s="163">
        <f>IF(N166="znížená",J166,0)</f>
        <v>0</v>
      </c>
      <c r="BG166" s="163">
        <f>IF(N166="zákl. prenesená",J166,0)</f>
        <v>0</v>
      </c>
      <c r="BH166" s="163">
        <f>IF(N166="zníž. prenesená",J166,0)</f>
        <v>0</v>
      </c>
      <c r="BI166" s="163">
        <f>IF(N166="nulová",J166,0)</f>
        <v>0</v>
      </c>
      <c r="BJ166" s="15" t="s">
        <v>85</v>
      </c>
      <c r="BK166" s="163">
        <f>ROUND(I166*H166,2)</f>
        <v>0</v>
      </c>
      <c r="BL166" s="15" t="s">
        <v>274</v>
      </c>
      <c r="BM166" s="162" t="s">
        <v>418</v>
      </c>
    </row>
    <row r="167" spans="1:65" s="2" customFormat="1" ht="24.2" customHeight="1">
      <c r="A167" s="30"/>
      <c r="B167" s="154"/>
      <c r="C167" s="195" t="s">
        <v>317</v>
      </c>
      <c r="D167" s="195" t="s">
        <v>210</v>
      </c>
      <c r="E167" s="196" t="s">
        <v>791</v>
      </c>
      <c r="F167" s="200" t="s">
        <v>792</v>
      </c>
      <c r="G167" s="198" t="s">
        <v>564</v>
      </c>
      <c r="H167" s="199">
        <v>6.0999999999999999E-2</v>
      </c>
      <c r="I167" s="155"/>
      <c r="J167" s="287">
        <f>ROUND(I167*H167,2)</f>
        <v>0</v>
      </c>
      <c r="K167" s="157"/>
      <c r="L167" s="31"/>
      <c r="M167" s="158" t="s">
        <v>1</v>
      </c>
      <c r="N167" s="159" t="s">
        <v>38</v>
      </c>
      <c r="O167" s="59"/>
      <c r="P167" s="160">
        <f>O167*H167</f>
        <v>0</v>
      </c>
      <c r="Q167" s="160">
        <v>0</v>
      </c>
      <c r="R167" s="160">
        <f>Q167*H167</f>
        <v>0</v>
      </c>
      <c r="S167" s="160">
        <v>0</v>
      </c>
      <c r="T167" s="161">
        <f>S167*H167</f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2" t="s">
        <v>274</v>
      </c>
      <c r="AT167" s="162" t="s">
        <v>210</v>
      </c>
      <c r="AU167" s="162" t="s">
        <v>85</v>
      </c>
      <c r="AY167" s="15" t="s">
        <v>208</v>
      </c>
      <c r="BE167" s="163">
        <f>IF(N167="základná",J167,0)</f>
        <v>0</v>
      </c>
      <c r="BF167" s="163">
        <f>IF(N167="znížená",J167,0)</f>
        <v>0</v>
      </c>
      <c r="BG167" s="163">
        <f>IF(N167="zákl. prenesená",J167,0)</f>
        <v>0</v>
      </c>
      <c r="BH167" s="163">
        <f>IF(N167="zníž. prenesená",J167,0)</f>
        <v>0</v>
      </c>
      <c r="BI167" s="163">
        <f>IF(N167="nulová",J167,0)</f>
        <v>0</v>
      </c>
      <c r="BJ167" s="15" t="s">
        <v>85</v>
      </c>
      <c r="BK167" s="163">
        <f>ROUND(I167*H167,2)</f>
        <v>0</v>
      </c>
      <c r="BL167" s="15" t="s">
        <v>274</v>
      </c>
      <c r="BM167" s="162" t="s">
        <v>426</v>
      </c>
    </row>
    <row r="168" spans="1:65" s="12" customFormat="1" ht="22.9" customHeight="1">
      <c r="B168" s="142"/>
      <c r="C168" s="206"/>
      <c r="D168" s="207" t="s">
        <v>71</v>
      </c>
      <c r="E168" s="208" t="s">
        <v>793</v>
      </c>
      <c r="F168" s="208" t="s">
        <v>794</v>
      </c>
      <c r="G168" s="206"/>
      <c r="H168" s="206"/>
      <c r="I168" s="145"/>
      <c r="J168" s="286">
        <f>BK168</f>
        <v>0</v>
      </c>
      <c r="L168" s="142"/>
      <c r="M168" s="146"/>
      <c r="N168" s="147"/>
      <c r="O168" s="147"/>
      <c r="P168" s="148">
        <f>SUM(P169:P215)</f>
        <v>0</v>
      </c>
      <c r="Q168" s="147"/>
      <c r="R168" s="148">
        <f>SUM(R169:R215)</f>
        <v>0.27889999999999981</v>
      </c>
      <c r="S168" s="147"/>
      <c r="T168" s="149">
        <f>SUM(T169:T215)</f>
        <v>0</v>
      </c>
      <c r="AR168" s="143" t="s">
        <v>85</v>
      </c>
      <c r="AT168" s="150" t="s">
        <v>71</v>
      </c>
      <c r="AU168" s="150" t="s">
        <v>79</v>
      </c>
      <c r="AY168" s="143" t="s">
        <v>208</v>
      </c>
      <c r="BK168" s="151">
        <f>SUM(BK169:BK215)</f>
        <v>0</v>
      </c>
    </row>
    <row r="169" spans="1:65" s="2" customFormat="1" ht="24.2" customHeight="1">
      <c r="A169" s="30"/>
      <c r="B169" s="154"/>
      <c r="C169" s="195" t="s">
        <v>321</v>
      </c>
      <c r="D169" s="195" t="s">
        <v>210</v>
      </c>
      <c r="E169" s="196" t="s">
        <v>795</v>
      </c>
      <c r="F169" s="200" t="s">
        <v>796</v>
      </c>
      <c r="G169" s="198" t="s">
        <v>252</v>
      </c>
      <c r="H169" s="199">
        <v>2</v>
      </c>
      <c r="I169" s="155"/>
      <c r="J169" s="287">
        <f t="shared" ref="J169:J215" si="10">ROUND(I169*H169,2)</f>
        <v>0</v>
      </c>
      <c r="K169" s="157"/>
      <c r="L169" s="31"/>
      <c r="M169" s="158" t="s">
        <v>1</v>
      </c>
      <c r="N169" s="159" t="s">
        <v>38</v>
      </c>
      <c r="O169" s="59"/>
      <c r="P169" s="160">
        <f t="shared" ref="P169:P215" si="11">O169*H169</f>
        <v>0</v>
      </c>
      <c r="Q169" s="160">
        <v>0</v>
      </c>
      <c r="R169" s="160">
        <f t="shared" ref="R169:R215" si="12">Q169*H169</f>
        <v>0</v>
      </c>
      <c r="S169" s="160">
        <v>0</v>
      </c>
      <c r="T169" s="161">
        <f t="shared" ref="T169:T215" si="13">S169*H169</f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2" t="s">
        <v>274</v>
      </c>
      <c r="AT169" s="162" t="s">
        <v>210</v>
      </c>
      <c r="AU169" s="162" t="s">
        <v>85</v>
      </c>
      <c r="AY169" s="15" t="s">
        <v>208</v>
      </c>
      <c r="BE169" s="163">
        <f t="shared" ref="BE169:BE215" si="14">IF(N169="základná",J169,0)</f>
        <v>0</v>
      </c>
      <c r="BF169" s="163">
        <f t="shared" ref="BF169:BF215" si="15">IF(N169="znížená",J169,0)</f>
        <v>0</v>
      </c>
      <c r="BG169" s="163">
        <f t="shared" ref="BG169:BG215" si="16">IF(N169="zákl. prenesená",J169,0)</f>
        <v>0</v>
      </c>
      <c r="BH169" s="163">
        <f t="shared" ref="BH169:BH215" si="17">IF(N169="zníž. prenesená",J169,0)</f>
        <v>0</v>
      </c>
      <c r="BI169" s="163">
        <f t="shared" ref="BI169:BI215" si="18">IF(N169="nulová",J169,0)</f>
        <v>0</v>
      </c>
      <c r="BJ169" s="15" t="s">
        <v>85</v>
      </c>
      <c r="BK169" s="163">
        <f t="shared" ref="BK169:BK215" si="19">ROUND(I169*H169,2)</f>
        <v>0</v>
      </c>
      <c r="BL169" s="15" t="s">
        <v>274</v>
      </c>
      <c r="BM169" s="162" t="s">
        <v>434</v>
      </c>
    </row>
    <row r="170" spans="1:65" s="2" customFormat="1" ht="16.5" customHeight="1">
      <c r="A170" s="30"/>
      <c r="B170" s="154"/>
      <c r="C170" s="195" t="s">
        <v>325</v>
      </c>
      <c r="D170" s="195" t="s">
        <v>210</v>
      </c>
      <c r="E170" s="196" t="s">
        <v>6132</v>
      </c>
      <c r="F170" s="200" t="s">
        <v>6133</v>
      </c>
      <c r="G170" s="198" t="s">
        <v>690</v>
      </c>
      <c r="H170" s="199">
        <v>45</v>
      </c>
      <c r="I170" s="155"/>
      <c r="J170" s="287">
        <f t="shared" si="10"/>
        <v>0</v>
      </c>
      <c r="K170" s="157"/>
      <c r="L170" s="31"/>
      <c r="M170" s="158" t="s">
        <v>1</v>
      </c>
      <c r="N170" s="159" t="s">
        <v>38</v>
      </c>
      <c r="O170" s="59"/>
      <c r="P170" s="160">
        <f t="shared" si="11"/>
        <v>0</v>
      </c>
      <c r="Q170" s="160">
        <v>1.1504444444444401E-3</v>
      </c>
      <c r="R170" s="160">
        <f t="shared" si="12"/>
        <v>5.1769999999999802E-2</v>
      </c>
      <c r="S170" s="160">
        <v>0</v>
      </c>
      <c r="T170" s="161">
        <f t="shared" si="13"/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62" t="s">
        <v>274</v>
      </c>
      <c r="AT170" s="162" t="s">
        <v>210</v>
      </c>
      <c r="AU170" s="162" t="s">
        <v>85</v>
      </c>
      <c r="AY170" s="15" t="s">
        <v>208</v>
      </c>
      <c r="BE170" s="163">
        <f t="shared" si="14"/>
        <v>0</v>
      </c>
      <c r="BF170" s="163">
        <f t="shared" si="15"/>
        <v>0</v>
      </c>
      <c r="BG170" s="163">
        <f t="shared" si="16"/>
        <v>0</v>
      </c>
      <c r="BH170" s="163">
        <f t="shared" si="17"/>
        <v>0</v>
      </c>
      <c r="BI170" s="163">
        <f t="shared" si="18"/>
        <v>0</v>
      </c>
      <c r="BJ170" s="15" t="s">
        <v>85</v>
      </c>
      <c r="BK170" s="163">
        <f t="shared" si="19"/>
        <v>0</v>
      </c>
      <c r="BL170" s="15" t="s">
        <v>274</v>
      </c>
      <c r="BM170" s="162" t="s">
        <v>442</v>
      </c>
    </row>
    <row r="171" spans="1:65" s="2" customFormat="1" ht="16.5" customHeight="1">
      <c r="A171" s="30"/>
      <c r="B171" s="154"/>
      <c r="C171" s="201" t="s">
        <v>329</v>
      </c>
      <c r="D171" s="201" t="s">
        <v>751</v>
      </c>
      <c r="E171" s="202" t="s">
        <v>6134</v>
      </c>
      <c r="F171" s="203" t="s">
        <v>6135</v>
      </c>
      <c r="G171" s="204" t="s">
        <v>404</v>
      </c>
      <c r="H171" s="205">
        <v>45</v>
      </c>
      <c r="I171" s="177"/>
      <c r="J171" s="290">
        <f t="shared" si="10"/>
        <v>0</v>
      </c>
      <c r="K171" s="178"/>
      <c r="L171" s="179"/>
      <c r="M171" s="180" t="s">
        <v>1</v>
      </c>
      <c r="N171" s="181" t="s">
        <v>38</v>
      </c>
      <c r="O171" s="59"/>
      <c r="P171" s="160">
        <f t="shared" si="11"/>
        <v>0</v>
      </c>
      <c r="Q171" s="160">
        <v>1.4999999999999999E-4</v>
      </c>
      <c r="R171" s="160">
        <f t="shared" si="12"/>
        <v>6.7499999999999991E-3</v>
      </c>
      <c r="S171" s="160">
        <v>0</v>
      </c>
      <c r="T171" s="161">
        <f t="shared" si="13"/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2" t="s">
        <v>337</v>
      </c>
      <c r="AT171" s="162" t="s">
        <v>751</v>
      </c>
      <c r="AU171" s="162" t="s">
        <v>85</v>
      </c>
      <c r="AY171" s="15" t="s">
        <v>208</v>
      </c>
      <c r="BE171" s="163">
        <f t="shared" si="14"/>
        <v>0</v>
      </c>
      <c r="BF171" s="163">
        <f t="shared" si="15"/>
        <v>0</v>
      </c>
      <c r="BG171" s="163">
        <f t="shared" si="16"/>
        <v>0</v>
      </c>
      <c r="BH171" s="163">
        <f t="shared" si="17"/>
        <v>0</v>
      </c>
      <c r="BI171" s="163">
        <f t="shared" si="18"/>
        <v>0</v>
      </c>
      <c r="BJ171" s="15" t="s">
        <v>85</v>
      </c>
      <c r="BK171" s="163">
        <f t="shared" si="19"/>
        <v>0</v>
      </c>
      <c r="BL171" s="15" t="s">
        <v>274</v>
      </c>
      <c r="BM171" s="162" t="s">
        <v>450</v>
      </c>
    </row>
    <row r="172" spans="1:65" s="2" customFormat="1" ht="33" customHeight="1">
      <c r="A172" s="30"/>
      <c r="B172" s="154"/>
      <c r="C172" s="195" t="s">
        <v>333</v>
      </c>
      <c r="D172" s="195" t="s">
        <v>210</v>
      </c>
      <c r="E172" s="196" t="s">
        <v>6136</v>
      </c>
      <c r="F172" s="200" t="s">
        <v>6137</v>
      </c>
      <c r="G172" s="198" t="s">
        <v>404</v>
      </c>
      <c r="H172" s="199">
        <v>3</v>
      </c>
      <c r="I172" s="155"/>
      <c r="J172" s="287">
        <f t="shared" si="10"/>
        <v>0</v>
      </c>
      <c r="K172" s="157"/>
      <c r="L172" s="31"/>
      <c r="M172" s="158" t="s">
        <v>1</v>
      </c>
      <c r="N172" s="159" t="s">
        <v>38</v>
      </c>
      <c r="O172" s="59"/>
      <c r="P172" s="160">
        <f t="shared" si="11"/>
        <v>0</v>
      </c>
      <c r="Q172" s="160">
        <v>0</v>
      </c>
      <c r="R172" s="160">
        <f t="shared" si="12"/>
        <v>0</v>
      </c>
      <c r="S172" s="160">
        <v>0</v>
      </c>
      <c r="T172" s="161">
        <f t="shared" si="13"/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62" t="s">
        <v>274</v>
      </c>
      <c r="AT172" s="162" t="s">
        <v>210</v>
      </c>
      <c r="AU172" s="162" t="s">
        <v>85</v>
      </c>
      <c r="AY172" s="15" t="s">
        <v>208</v>
      </c>
      <c r="BE172" s="163">
        <f t="shared" si="14"/>
        <v>0</v>
      </c>
      <c r="BF172" s="163">
        <f t="shared" si="15"/>
        <v>0</v>
      </c>
      <c r="BG172" s="163">
        <f t="shared" si="16"/>
        <v>0</v>
      </c>
      <c r="BH172" s="163">
        <f t="shared" si="17"/>
        <v>0</v>
      </c>
      <c r="BI172" s="163">
        <f t="shared" si="18"/>
        <v>0</v>
      </c>
      <c r="BJ172" s="15" t="s">
        <v>85</v>
      </c>
      <c r="BK172" s="163">
        <f t="shared" si="19"/>
        <v>0</v>
      </c>
      <c r="BL172" s="15" t="s">
        <v>274</v>
      </c>
      <c r="BM172" s="162" t="s">
        <v>458</v>
      </c>
    </row>
    <row r="173" spans="1:65" s="2" customFormat="1" ht="37.9" customHeight="1">
      <c r="A173" s="30"/>
      <c r="B173" s="154"/>
      <c r="C173" s="201" t="s">
        <v>337</v>
      </c>
      <c r="D173" s="201" t="s">
        <v>751</v>
      </c>
      <c r="E173" s="202" t="s">
        <v>6138</v>
      </c>
      <c r="F173" s="203" t="s">
        <v>6139</v>
      </c>
      <c r="G173" s="204" t="s">
        <v>404</v>
      </c>
      <c r="H173" s="205">
        <v>1</v>
      </c>
      <c r="I173" s="177"/>
      <c r="J173" s="290">
        <f t="shared" si="10"/>
        <v>0</v>
      </c>
      <c r="K173" s="178"/>
      <c r="L173" s="179"/>
      <c r="M173" s="180" t="s">
        <v>1</v>
      </c>
      <c r="N173" s="181" t="s">
        <v>38</v>
      </c>
      <c r="O173" s="59"/>
      <c r="P173" s="160">
        <f t="shared" si="11"/>
        <v>0</v>
      </c>
      <c r="Q173" s="160">
        <v>0</v>
      </c>
      <c r="R173" s="160">
        <f t="shared" si="12"/>
        <v>0</v>
      </c>
      <c r="S173" s="160">
        <v>0</v>
      </c>
      <c r="T173" s="161">
        <f t="shared" si="13"/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62" t="s">
        <v>337</v>
      </c>
      <c r="AT173" s="162" t="s">
        <v>751</v>
      </c>
      <c r="AU173" s="162" t="s">
        <v>85</v>
      </c>
      <c r="AY173" s="15" t="s">
        <v>208</v>
      </c>
      <c r="BE173" s="163">
        <f t="shared" si="14"/>
        <v>0</v>
      </c>
      <c r="BF173" s="163">
        <f t="shared" si="15"/>
        <v>0</v>
      </c>
      <c r="BG173" s="163">
        <f t="shared" si="16"/>
        <v>0</v>
      </c>
      <c r="BH173" s="163">
        <f t="shared" si="17"/>
        <v>0</v>
      </c>
      <c r="BI173" s="163">
        <f t="shared" si="18"/>
        <v>0</v>
      </c>
      <c r="BJ173" s="15" t="s">
        <v>85</v>
      </c>
      <c r="BK173" s="163">
        <f t="shared" si="19"/>
        <v>0</v>
      </c>
      <c r="BL173" s="15" t="s">
        <v>274</v>
      </c>
      <c r="BM173" s="162" t="s">
        <v>466</v>
      </c>
    </row>
    <row r="174" spans="1:65" s="2" customFormat="1" ht="37.9" customHeight="1">
      <c r="A174" s="30"/>
      <c r="B174" s="154"/>
      <c r="C174" s="201" t="s">
        <v>341</v>
      </c>
      <c r="D174" s="201" t="s">
        <v>751</v>
      </c>
      <c r="E174" s="202" t="s">
        <v>6140</v>
      </c>
      <c r="F174" s="203" t="s">
        <v>6141</v>
      </c>
      <c r="G174" s="204" t="s">
        <v>404</v>
      </c>
      <c r="H174" s="205">
        <v>2</v>
      </c>
      <c r="I174" s="177"/>
      <c r="J174" s="290">
        <f t="shared" si="10"/>
        <v>0</v>
      </c>
      <c r="K174" s="178"/>
      <c r="L174" s="179"/>
      <c r="M174" s="180" t="s">
        <v>1</v>
      </c>
      <c r="N174" s="181" t="s">
        <v>38</v>
      </c>
      <c r="O174" s="59"/>
      <c r="P174" s="160">
        <f t="shared" si="11"/>
        <v>0</v>
      </c>
      <c r="Q174" s="160">
        <v>0</v>
      </c>
      <c r="R174" s="160">
        <f t="shared" si="12"/>
        <v>0</v>
      </c>
      <c r="S174" s="160">
        <v>0</v>
      </c>
      <c r="T174" s="161">
        <f t="shared" si="13"/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62" t="s">
        <v>337</v>
      </c>
      <c r="AT174" s="162" t="s">
        <v>751</v>
      </c>
      <c r="AU174" s="162" t="s">
        <v>85</v>
      </c>
      <c r="AY174" s="15" t="s">
        <v>208</v>
      </c>
      <c r="BE174" s="163">
        <f t="shared" si="14"/>
        <v>0</v>
      </c>
      <c r="BF174" s="163">
        <f t="shared" si="15"/>
        <v>0</v>
      </c>
      <c r="BG174" s="163">
        <f t="shared" si="16"/>
        <v>0</v>
      </c>
      <c r="BH174" s="163">
        <f t="shared" si="17"/>
        <v>0</v>
      </c>
      <c r="BI174" s="163">
        <f t="shared" si="18"/>
        <v>0</v>
      </c>
      <c r="BJ174" s="15" t="s">
        <v>85</v>
      </c>
      <c r="BK174" s="163">
        <f t="shared" si="19"/>
        <v>0</v>
      </c>
      <c r="BL174" s="15" t="s">
        <v>274</v>
      </c>
      <c r="BM174" s="162" t="s">
        <v>472</v>
      </c>
    </row>
    <row r="175" spans="1:65" s="2" customFormat="1" ht="33" customHeight="1">
      <c r="A175" s="30"/>
      <c r="B175" s="154"/>
      <c r="C175" s="201" t="s">
        <v>345</v>
      </c>
      <c r="D175" s="201" t="s">
        <v>751</v>
      </c>
      <c r="E175" s="202" t="s">
        <v>6142</v>
      </c>
      <c r="F175" s="203" t="s">
        <v>6143</v>
      </c>
      <c r="G175" s="204" t="s">
        <v>404</v>
      </c>
      <c r="H175" s="205">
        <v>2</v>
      </c>
      <c r="I175" s="177"/>
      <c r="J175" s="290">
        <f t="shared" si="10"/>
        <v>0</v>
      </c>
      <c r="K175" s="178"/>
      <c r="L175" s="179"/>
      <c r="M175" s="180" t="s">
        <v>1</v>
      </c>
      <c r="N175" s="181" t="s">
        <v>38</v>
      </c>
      <c r="O175" s="59"/>
      <c r="P175" s="160">
        <f t="shared" si="11"/>
        <v>0</v>
      </c>
      <c r="Q175" s="160">
        <v>1.0500000000000001E-2</v>
      </c>
      <c r="R175" s="160">
        <f t="shared" si="12"/>
        <v>2.1000000000000001E-2</v>
      </c>
      <c r="S175" s="160">
        <v>0</v>
      </c>
      <c r="T175" s="161">
        <f t="shared" si="1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2" t="s">
        <v>337</v>
      </c>
      <c r="AT175" s="162" t="s">
        <v>751</v>
      </c>
      <c r="AU175" s="162" t="s">
        <v>85</v>
      </c>
      <c r="AY175" s="15" t="s">
        <v>208</v>
      </c>
      <c r="BE175" s="163">
        <f t="shared" si="14"/>
        <v>0</v>
      </c>
      <c r="BF175" s="163">
        <f t="shared" si="15"/>
        <v>0</v>
      </c>
      <c r="BG175" s="163">
        <f t="shared" si="16"/>
        <v>0</v>
      </c>
      <c r="BH175" s="163">
        <f t="shared" si="17"/>
        <v>0</v>
      </c>
      <c r="BI175" s="163">
        <f t="shared" si="18"/>
        <v>0</v>
      </c>
      <c r="BJ175" s="15" t="s">
        <v>85</v>
      </c>
      <c r="BK175" s="163">
        <f t="shared" si="19"/>
        <v>0</v>
      </c>
      <c r="BL175" s="15" t="s">
        <v>274</v>
      </c>
      <c r="BM175" s="162" t="s">
        <v>480</v>
      </c>
    </row>
    <row r="176" spans="1:65" s="2" customFormat="1" ht="33" customHeight="1">
      <c r="A176" s="30"/>
      <c r="B176" s="154"/>
      <c r="C176" s="195" t="s">
        <v>349</v>
      </c>
      <c r="D176" s="195" t="s">
        <v>210</v>
      </c>
      <c r="E176" s="196" t="s">
        <v>797</v>
      </c>
      <c r="F176" s="200" t="s">
        <v>798</v>
      </c>
      <c r="G176" s="198" t="s">
        <v>404</v>
      </c>
      <c r="H176" s="199">
        <v>1</v>
      </c>
      <c r="I176" s="155"/>
      <c r="J176" s="287">
        <f t="shared" si="10"/>
        <v>0</v>
      </c>
      <c r="K176" s="157"/>
      <c r="L176" s="31"/>
      <c r="M176" s="158" t="s">
        <v>1</v>
      </c>
      <c r="N176" s="159" t="s">
        <v>38</v>
      </c>
      <c r="O176" s="59"/>
      <c r="P176" s="160">
        <f t="shared" si="11"/>
        <v>0</v>
      </c>
      <c r="Q176" s="160">
        <v>0</v>
      </c>
      <c r="R176" s="160">
        <f t="shared" si="12"/>
        <v>0</v>
      </c>
      <c r="S176" s="160">
        <v>0</v>
      </c>
      <c r="T176" s="161">
        <f t="shared" si="1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62" t="s">
        <v>274</v>
      </c>
      <c r="AT176" s="162" t="s">
        <v>210</v>
      </c>
      <c r="AU176" s="162" t="s">
        <v>85</v>
      </c>
      <c r="AY176" s="15" t="s">
        <v>208</v>
      </c>
      <c r="BE176" s="163">
        <f t="shared" si="14"/>
        <v>0</v>
      </c>
      <c r="BF176" s="163">
        <f t="shared" si="15"/>
        <v>0</v>
      </c>
      <c r="BG176" s="163">
        <f t="shared" si="16"/>
        <v>0</v>
      </c>
      <c r="BH176" s="163">
        <f t="shared" si="17"/>
        <v>0</v>
      </c>
      <c r="BI176" s="163">
        <f t="shared" si="18"/>
        <v>0</v>
      </c>
      <c r="BJ176" s="15" t="s">
        <v>85</v>
      </c>
      <c r="BK176" s="163">
        <f t="shared" si="19"/>
        <v>0</v>
      </c>
      <c r="BL176" s="15" t="s">
        <v>274</v>
      </c>
      <c r="BM176" s="162" t="s">
        <v>488</v>
      </c>
    </row>
    <row r="177" spans="1:65" s="2" customFormat="1" ht="24.2" customHeight="1">
      <c r="A177" s="30"/>
      <c r="B177" s="154"/>
      <c r="C177" s="195" t="s">
        <v>353</v>
      </c>
      <c r="D177" s="195" t="s">
        <v>210</v>
      </c>
      <c r="E177" s="196" t="s">
        <v>6144</v>
      </c>
      <c r="F177" s="200" t="s">
        <v>6145</v>
      </c>
      <c r="G177" s="198" t="s">
        <v>404</v>
      </c>
      <c r="H177" s="199">
        <v>2</v>
      </c>
      <c r="I177" s="155"/>
      <c r="J177" s="287">
        <f t="shared" si="10"/>
        <v>0</v>
      </c>
      <c r="K177" s="157"/>
      <c r="L177" s="31"/>
      <c r="M177" s="158" t="s">
        <v>1</v>
      </c>
      <c r="N177" s="159" t="s">
        <v>38</v>
      </c>
      <c r="O177" s="59"/>
      <c r="P177" s="160">
        <f t="shared" si="11"/>
        <v>0</v>
      </c>
      <c r="Q177" s="160">
        <v>0</v>
      </c>
      <c r="R177" s="160">
        <f t="shared" si="12"/>
        <v>0</v>
      </c>
      <c r="S177" s="160">
        <v>0</v>
      </c>
      <c r="T177" s="161">
        <f t="shared" si="1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62" t="s">
        <v>274</v>
      </c>
      <c r="AT177" s="162" t="s">
        <v>210</v>
      </c>
      <c r="AU177" s="162" t="s">
        <v>85</v>
      </c>
      <c r="AY177" s="15" t="s">
        <v>208</v>
      </c>
      <c r="BE177" s="163">
        <f t="shared" si="14"/>
        <v>0</v>
      </c>
      <c r="BF177" s="163">
        <f t="shared" si="15"/>
        <v>0</v>
      </c>
      <c r="BG177" s="163">
        <f t="shared" si="16"/>
        <v>0</v>
      </c>
      <c r="BH177" s="163">
        <f t="shared" si="17"/>
        <v>0</v>
      </c>
      <c r="BI177" s="163">
        <f t="shared" si="18"/>
        <v>0</v>
      </c>
      <c r="BJ177" s="15" t="s">
        <v>85</v>
      </c>
      <c r="BK177" s="163">
        <f t="shared" si="19"/>
        <v>0</v>
      </c>
      <c r="BL177" s="15" t="s">
        <v>274</v>
      </c>
      <c r="BM177" s="162" t="s">
        <v>496</v>
      </c>
    </row>
    <row r="178" spans="1:65" s="2" customFormat="1" ht="24.2" customHeight="1">
      <c r="A178" s="30"/>
      <c r="B178" s="154"/>
      <c r="C178" s="201" t="s">
        <v>357</v>
      </c>
      <c r="D178" s="201" t="s">
        <v>751</v>
      </c>
      <c r="E178" s="202" t="s">
        <v>6146</v>
      </c>
      <c r="F178" s="203" t="s">
        <v>6147</v>
      </c>
      <c r="G178" s="204" t="s">
        <v>404</v>
      </c>
      <c r="H178" s="205">
        <v>2</v>
      </c>
      <c r="I178" s="177"/>
      <c r="J178" s="290">
        <f t="shared" si="10"/>
        <v>0</v>
      </c>
      <c r="K178" s="178"/>
      <c r="L178" s="179"/>
      <c r="M178" s="180" t="s">
        <v>1</v>
      </c>
      <c r="N178" s="181" t="s">
        <v>38</v>
      </c>
      <c r="O178" s="59"/>
      <c r="P178" s="160">
        <f t="shared" si="11"/>
        <v>0</v>
      </c>
      <c r="Q178" s="160">
        <v>3.7000000000000002E-3</v>
      </c>
      <c r="R178" s="160">
        <f t="shared" si="12"/>
        <v>7.4000000000000003E-3</v>
      </c>
      <c r="S178" s="160">
        <v>0</v>
      </c>
      <c r="T178" s="161">
        <f t="shared" si="1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2" t="s">
        <v>337</v>
      </c>
      <c r="AT178" s="162" t="s">
        <v>751</v>
      </c>
      <c r="AU178" s="162" t="s">
        <v>85</v>
      </c>
      <c r="AY178" s="15" t="s">
        <v>208</v>
      </c>
      <c r="BE178" s="163">
        <f t="shared" si="14"/>
        <v>0</v>
      </c>
      <c r="BF178" s="163">
        <f t="shared" si="15"/>
        <v>0</v>
      </c>
      <c r="BG178" s="163">
        <f t="shared" si="16"/>
        <v>0</v>
      </c>
      <c r="BH178" s="163">
        <f t="shared" si="17"/>
        <v>0</v>
      </c>
      <c r="BI178" s="163">
        <f t="shared" si="18"/>
        <v>0</v>
      </c>
      <c r="BJ178" s="15" t="s">
        <v>85</v>
      </c>
      <c r="BK178" s="163">
        <f t="shared" si="19"/>
        <v>0</v>
      </c>
      <c r="BL178" s="15" t="s">
        <v>274</v>
      </c>
      <c r="BM178" s="162" t="s">
        <v>504</v>
      </c>
    </row>
    <row r="179" spans="1:65" s="2" customFormat="1" ht="16.5" customHeight="1">
      <c r="A179" s="30"/>
      <c r="B179" s="154"/>
      <c r="C179" s="201" t="s">
        <v>361</v>
      </c>
      <c r="D179" s="201" t="s">
        <v>751</v>
      </c>
      <c r="E179" s="202" t="s">
        <v>6148</v>
      </c>
      <c r="F179" s="203" t="s">
        <v>6149</v>
      </c>
      <c r="G179" s="204" t="s">
        <v>404</v>
      </c>
      <c r="H179" s="205">
        <v>1</v>
      </c>
      <c r="I179" s="177"/>
      <c r="J179" s="290">
        <f t="shared" si="10"/>
        <v>0</v>
      </c>
      <c r="K179" s="178"/>
      <c r="L179" s="179"/>
      <c r="M179" s="180" t="s">
        <v>1</v>
      </c>
      <c r="N179" s="181" t="s">
        <v>38</v>
      </c>
      <c r="O179" s="59"/>
      <c r="P179" s="160">
        <f t="shared" si="11"/>
        <v>0</v>
      </c>
      <c r="Q179" s="160">
        <v>2.5000000000000001E-4</v>
      </c>
      <c r="R179" s="160">
        <f t="shared" si="12"/>
        <v>2.5000000000000001E-4</v>
      </c>
      <c r="S179" s="160">
        <v>0</v>
      </c>
      <c r="T179" s="161">
        <f t="shared" si="1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62" t="s">
        <v>337</v>
      </c>
      <c r="AT179" s="162" t="s">
        <v>751</v>
      </c>
      <c r="AU179" s="162" t="s">
        <v>85</v>
      </c>
      <c r="AY179" s="15" t="s">
        <v>208</v>
      </c>
      <c r="BE179" s="163">
        <f t="shared" si="14"/>
        <v>0</v>
      </c>
      <c r="BF179" s="163">
        <f t="shared" si="15"/>
        <v>0</v>
      </c>
      <c r="BG179" s="163">
        <f t="shared" si="16"/>
        <v>0</v>
      </c>
      <c r="BH179" s="163">
        <f t="shared" si="17"/>
        <v>0</v>
      </c>
      <c r="BI179" s="163">
        <f t="shared" si="18"/>
        <v>0</v>
      </c>
      <c r="BJ179" s="15" t="s">
        <v>85</v>
      </c>
      <c r="BK179" s="163">
        <f t="shared" si="19"/>
        <v>0</v>
      </c>
      <c r="BL179" s="15" t="s">
        <v>274</v>
      </c>
      <c r="BM179" s="162" t="s">
        <v>513</v>
      </c>
    </row>
    <row r="180" spans="1:65" s="2" customFormat="1" ht="24.2" customHeight="1">
      <c r="A180" s="30"/>
      <c r="B180" s="154"/>
      <c r="C180" s="195" t="s">
        <v>365</v>
      </c>
      <c r="D180" s="195" t="s">
        <v>210</v>
      </c>
      <c r="E180" s="196" t="s">
        <v>4454</v>
      </c>
      <c r="F180" s="200" t="s">
        <v>4455</v>
      </c>
      <c r="G180" s="198" t="s">
        <v>404</v>
      </c>
      <c r="H180" s="199">
        <v>2</v>
      </c>
      <c r="I180" s="155"/>
      <c r="J180" s="287">
        <f t="shared" si="10"/>
        <v>0</v>
      </c>
      <c r="K180" s="157"/>
      <c r="L180" s="31"/>
      <c r="M180" s="158" t="s">
        <v>1</v>
      </c>
      <c r="N180" s="159" t="s">
        <v>38</v>
      </c>
      <c r="O180" s="59"/>
      <c r="P180" s="160">
        <f t="shared" si="11"/>
        <v>0</v>
      </c>
      <c r="Q180" s="160">
        <v>0</v>
      </c>
      <c r="R180" s="160">
        <f t="shared" si="12"/>
        <v>0</v>
      </c>
      <c r="S180" s="160">
        <v>0</v>
      </c>
      <c r="T180" s="161">
        <f t="shared" si="13"/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62" t="s">
        <v>274</v>
      </c>
      <c r="AT180" s="162" t="s">
        <v>210</v>
      </c>
      <c r="AU180" s="162" t="s">
        <v>85</v>
      </c>
      <c r="AY180" s="15" t="s">
        <v>208</v>
      </c>
      <c r="BE180" s="163">
        <f t="shared" si="14"/>
        <v>0</v>
      </c>
      <c r="BF180" s="163">
        <f t="shared" si="15"/>
        <v>0</v>
      </c>
      <c r="BG180" s="163">
        <f t="shared" si="16"/>
        <v>0</v>
      </c>
      <c r="BH180" s="163">
        <f t="shared" si="17"/>
        <v>0</v>
      </c>
      <c r="BI180" s="163">
        <f t="shared" si="18"/>
        <v>0</v>
      </c>
      <c r="BJ180" s="15" t="s">
        <v>85</v>
      </c>
      <c r="BK180" s="163">
        <f t="shared" si="19"/>
        <v>0</v>
      </c>
      <c r="BL180" s="15" t="s">
        <v>274</v>
      </c>
      <c r="BM180" s="162" t="s">
        <v>521</v>
      </c>
    </row>
    <row r="181" spans="1:65" s="2" customFormat="1" ht="24.2" customHeight="1">
      <c r="A181" s="30"/>
      <c r="B181" s="154"/>
      <c r="C181" s="201" t="s">
        <v>369</v>
      </c>
      <c r="D181" s="201" t="s">
        <v>751</v>
      </c>
      <c r="E181" s="202" t="s">
        <v>6150</v>
      </c>
      <c r="F181" s="203" t="s">
        <v>6151</v>
      </c>
      <c r="G181" s="204" t="s">
        <v>404</v>
      </c>
      <c r="H181" s="205">
        <v>2</v>
      </c>
      <c r="I181" s="177"/>
      <c r="J181" s="290">
        <f t="shared" si="10"/>
        <v>0</v>
      </c>
      <c r="K181" s="178"/>
      <c r="L181" s="179"/>
      <c r="M181" s="180" t="s">
        <v>1</v>
      </c>
      <c r="N181" s="181" t="s">
        <v>38</v>
      </c>
      <c r="O181" s="59"/>
      <c r="P181" s="160">
        <f t="shared" si="11"/>
        <v>0</v>
      </c>
      <c r="Q181" s="160">
        <v>4.5999999999999999E-3</v>
      </c>
      <c r="R181" s="160">
        <f t="shared" si="12"/>
        <v>9.1999999999999998E-3</v>
      </c>
      <c r="S181" s="160">
        <v>0</v>
      </c>
      <c r="T181" s="161">
        <f t="shared" si="13"/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2" t="s">
        <v>337</v>
      </c>
      <c r="AT181" s="162" t="s">
        <v>751</v>
      </c>
      <c r="AU181" s="162" t="s">
        <v>85</v>
      </c>
      <c r="AY181" s="15" t="s">
        <v>208</v>
      </c>
      <c r="BE181" s="163">
        <f t="shared" si="14"/>
        <v>0</v>
      </c>
      <c r="BF181" s="163">
        <f t="shared" si="15"/>
        <v>0</v>
      </c>
      <c r="BG181" s="163">
        <f t="shared" si="16"/>
        <v>0</v>
      </c>
      <c r="BH181" s="163">
        <f t="shared" si="17"/>
        <v>0</v>
      </c>
      <c r="BI181" s="163">
        <f t="shared" si="18"/>
        <v>0</v>
      </c>
      <c r="BJ181" s="15" t="s">
        <v>85</v>
      </c>
      <c r="BK181" s="163">
        <f t="shared" si="19"/>
        <v>0</v>
      </c>
      <c r="BL181" s="15" t="s">
        <v>274</v>
      </c>
      <c r="BM181" s="162" t="s">
        <v>529</v>
      </c>
    </row>
    <row r="182" spans="1:65" s="2" customFormat="1" ht="24.2" customHeight="1">
      <c r="A182" s="30"/>
      <c r="B182" s="154"/>
      <c r="C182" s="195" t="s">
        <v>373</v>
      </c>
      <c r="D182" s="195" t="s">
        <v>210</v>
      </c>
      <c r="E182" s="196" t="s">
        <v>6152</v>
      </c>
      <c r="F182" s="200" t="s">
        <v>6153</v>
      </c>
      <c r="G182" s="198" t="s">
        <v>404</v>
      </c>
      <c r="H182" s="199">
        <v>1</v>
      </c>
      <c r="I182" s="155"/>
      <c r="J182" s="287">
        <f t="shared" si="10"/>
        <v>0</v>
      </c>
      <c r="K182" s="157"/>
      <c r="L182" s="31"/>
      <c r="M182" s="158" t="s">
        <v>1</v>
      </c>
      <c r="N182" s="159" t="s">
        <v>38</v>
      </c>
      <c r="O182" s="59"/>
      <c r="P182" s="160">
        <f t="shared" si="11"/>
        <v>0</v>
      </c>
      <c r="Q182" s="160">
        <v>0</v>
      </c>
      <c r="R182" s="160">
        <f t="shared" si="12"/>
        <v>0</v>
      </c>
      <c r="S182" s="160">
        <v>0</v>
      </c>
      <c r="T182" s="161">
        <f t="shared" si="13"/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62" t="s">
        <v>274</v>
      </c>
      <c r="AT182" s="162" t="s">
        <v>210</v>
      </c>
      <c r="AU182" s="162" t="s">
        <v>85</v>
      </c>
      <c r="AY182" s="15" t="s">
        <v>208</v>
      </c>
      <c r="BE182" s="163">
        <f t="shared" si="14"/>
        <v>0</v>
      </c>
      <c r="BF182" s="163">
        <f t="shared" si="15"/>
        <v>0</v>
      </c>
      <c r="BG182" s="163">
        <f t="shared" si="16"/>
        <v>0</v>
      </c>
      <c r="BH182" s="163">
        <f t="shared" si="17"/>
        <v>0</v>
      </c>
      <c r="BI182" s="163">
        <f t="shared" si="18"/>
        <v>0</v>
      </c>
      <c r="BJ182" s="15" t="s">
        <v>85</v>
      </c>
      <c r="BK182" s="163">
        <f t="shared" si="19"/>
        <v>0</v>
      </c>
      <c r="BL182" s="15" t="s">
        <v>274</v>
      </c>
      <c r="BM182" s="162" t="s">
        <v>537</v>
      </c>
    </row>
    <row r="183" spans="1:65" s="2" customFormat="1" ht="24.2" customHeight="1">
      <c r="A183" s="30"/>
      <c r="B183" s="154"/>
      <c r="C183" s="201" t="s">
        <v>377</v>
      </c>
      <c r="D183" s="201" t="s">
        <v>751</v>
      </c>
      <c r="E183" s="202" t="s">
        <v>6154</v>
      </c>
      <c r="F183" s="203" t="s">
        <v>6155</v>
      </c>
      <c r="G183" s="204" t="s">
        <v>404</v>
      </c>
      <c r="H183" s="205">
        <v>1</v>
      </c>
      <c r="I183" s="177"/>
      <c r="J183" s="290">
        <f t="shared" si="10"/>
        <v>0</v>
      </c>
      <c r="K183" s="178"/>
      <c r="L183" s="179"/>
      <c r="M183" s="180" t="s">
        <v>1</v>
      </c>
      <c r="N183" s="181" t="s">
        <v>38</v>
      </c>
      <c r="O183" s="59"/>
      <c r="P183" s="160">
        <f t="shared" si="11"/>
        <v>0</v>
      </c>
      <c r="Q183" s="160">
        <v>2.2499999999999998E-3</v>
      </c>
      <c r="R183" s="160">
        <f t="shared" si="12"/>
        <v>2.2499999999999998E-3</v>
      </c>
      <c r="S183" s="160">
        <v>0</v>
      </c>
      <c r="T183" s="161">
        <f t="shared" si="13"/>
        <v>0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62" t="s">
        <v>337</v>
      </c>
      <c r="AT183" s="162" t="s">
        <v>751</v>
      </c>
      <c r="AU183" s="162" t="s">
        <v>85</v>
      </c>
      <c r="AY183" s="15" t="s">
        <v>208</v>
      </c>
      <c r="BE183" s="163">
        <f t="shared" si="14"/>
        <v>0</v>
      </c>
      <c r="BF183" s="163">
        <f t="shared" si="15"/>
        <v>0</v>
      </c>
      <c r="BG183" s="163">
        <f t="shared" si="16"/>
        <v>0</v>
      </c>
      <c r="BH183" s="163">
        <f t="shared" si="17"/>
        <v>0</v>
      </c>
      <c r="BI183" s="163">
        <f t="shared" si="18"/>
        <v>0</v>
      </c>
      <c r="BJ183" s="15" t="s">
        <v>85</v>
      </c>
      <c r="BK183" s="163">
        <f t="shared" si="19"/>
        <v>0</v>
      </c>
      <c r="BL183" s="15" t="s">
        <v>274</v>
      </c>
      <c r="BM183" s="162" t="s">
        <v>545</v>
      </c>
    </row>
    <row r="184" spans="1:65" s="2" customFormat="1" ht="24.2" customHeight="1">
      <c r="A184" s="30"/>
      <c r="B184" s="154"/>
      <c r="C184" s="195" t="s">
        <v>381</v>
      </c>
      <c r="D184" s="195" t="s">
        <v>210</v>
      </c>
      <c r="E184" s="196" t="s">
        <v>6156</v>
      </c>
      <c r="F184" s="200" t="s">
        <v>6157</v>
      </c>
      <c r="G184" s="198" t="s">
        <v>404</v>
      </c>
      <c r="H184" s="199">
        <v>5</v>
      </c>
      <c r="I184" s="155"/>
      <c r="J184" s="287">
        <f t="shared" si="10"/>
        <v>0</v>
      </c>
      <c r="K184" s="157"/>
      <c r="L184" s="31"/>
      <c r="M184" s="158" t="s">
        <v>1</v>
      </c>
      <c r="N184" s="159" t="s">
        <v>38</v>
      </c>
      <c r="O184" s="59"/>
      <c r="P184" s="160">
        <f t="shared" si="11"/>
        <v>0</v>
      </c>
      <c r="Q184" s="160">
        <v>0</v>
      </c>
      <c r="R184" s="160">
        <f t="shared" si="12"/>
        <v>0</v>
      </c>
      <c r="S184" s="160">
        <v>0</v>
      </c>
      <c r="T184" s="161">
        <f t="shared" si="13"/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62" t="s">
        <v>274</v>
      </c>
      <c r="AT184" s="162" t="s">
        <v>210</v>
      </c>
      <c r="AU184" s="162" t="s">
        <v>85</v>
      </c>
      <c r="AY184" s="15" t="s">
        <v>208</v>
      </c>
      <c r="BE184" s="163">
        <f t="shared" si="14"/>
        <v>0</v>
      </c>
      <c r="BF184" s="163">
        <f t="shared" si="15"/>
        <v>0</v>
      </c>
      <c r="BG184" s="163">
        <f t="shared" si="16"/>
        <v>0</v>
      </c>
      <c r="BH184" s="163">
        <f t="shared" si="17"/>
        <v>0</v>
      </c>
      <c r="BI184" s="163">
        <f t="shared" si="18"/>
        <v>0</v>
      </c>
      <c r="BJ184" s="15" t="s">
        <v>85</v>
      </c>
      <c r="BK184" s="163">
        <f t="shared" si="19"/>
        <v>0</v>
      </c>
      <c r="BL184" s="15" t="s">
        <v>274</v>
      </c>
      <c r="BM184" s="162" t="s">
        <v>553</v>
      </c>
    </row>
    <row r="185" spans="1:65" s="2" customFormat="1" ht="16.5" customHeight="1">
      <c r="A185" s="30"/>
      <c r="B185" s="154"/>
      <c r="C185" s="201" t="s">
        <v>385</v>
      </c>
      <c r="D185" s="201" t="s">
        <v>751</v>
      </c>
      <c r="E185" s="202" t="s">
        <v>6158</v>
      </c>
      <c r="F185" s="203" t="s">
        <v>6159</v>
      </c>
      <c r="G185" s="204" t="s">
        <v>404</v>
      </c>
      <c r="H185" s="205">
        <v>5</v>
      </c>
      <c r="I185" s="177"/>
      <c r="J185" s="290">
        <f t="shared" si="10"/>
        <v>0</v>
      </c>
      <c r="K185" s="178"/>
      <c r="L185" s="179"/>
      <c r="M185" s="180" t="s">
        <v>1</v>
      </c>
      <c r="N185" s="181" t="s">
        <v>38</v>
      </c>
      <c r="O185" s="59"/>
      <c r="P185" s="160">
        <f t="shared" si="11"/>
        <v>0</v>
      </c>
      <c r="Q185" s="160">
        <v>0.03</v>
      </c>
      <c r="R185" s="160">
        <f t="shared" si="12"/>
        <v>0.15</v>
      </c>
      <c r="S185" s="160">
        <v>0</v>
      </c>
      <c r="T185" s="161">
        <f t="shared" si="13"/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62" t="s">
        <v>337</v>
      </c>
      <c r="AT185" s="162" t="s">
        <v>751</v>
      </c>
      <c r="AU185" s="162" t="s">
        <v>85</v>
      </c>
      <c r="AY185" s="15" t="s">
        <v>208</v>
      </c>
      <c r="BE185" s="163">
        <f t="shared" si="14"/>
        <v>0</v>
      </c>
      <c r="BF185" s="163">
        <f t="shared" si="15"/>
        <v>0</v>
      </c>
      <c r="BG185" s="163">
        <f t="shared" si="16"/>
        <v>0</v>
      </c>
      <c r="BH185" s="163">
        <f t="shared" si="17"/>
        <v>0</v>
      </c>
      <c r="BI185" s="163">
        <f t="shared" si="18"/>
        <v>0</v>
      </c>
      <c r="BJ185" s="15" t="s">
        <v>85</v>
      </c>
      <c r="BK185" s="163">
        <f t="shared" si="19"/>
        <v>0</v>
      </c>
      <c r="BL185" s="15" t="s">
        <v>274</v>
      </c>
      <c r="BM185" s="162" t="s">
        <v>561</v>
      </c>
    </row>
    <row r="186" spans="1:65" s="2" customFormat="1" ht="16.5" customHeight="1">
      <c r="A186" s="30"/>
      <c r="B186" s="154"/>
      <c r="C186" s="195" t="s">
        <v>389</v>
      </c>
      <c r="D186" s="195" t="s">
        <v>210</v>
      </c>
      <c r="E186" s="196" t="s">
        <v>6160</v>
      </c>
      <c r="F186" s="200" t="s">
        <v>6161</v>
      </c>
      <c r="G186" s="198" t="s">
        <v>690</v>
      </c>
      <c r="H186" s="199">
        <v>1</v>
      </c>
      <c r="I186" s="155"/>
      <c r="J186" s="287">
        <f t="shared" si="10"/>
        <v>0</v>
      </c>
      <c r="K186" s="157"/>
      <c r="L186" s="31"/>
      <c r="M186" s="158" t="s">
        <v>1</v>
      </c>
      <c r="N186" s="159" t="s">
        <v>38</v>
      </c>
      <c r="O186" s="59"/>
      <c r="P186" s="160">
        <f t="shared" si="11"/>
        <v>0</v>
      </c>
      <c r="Q186" s="160">
        <v>8.3199999999999993E-3</v>
      </c>
      <c r="R186" s="160">
        <f t="shared" si="12"/>
        <v>8.3199999999999993E-3</v>
      </c>
      <c r="S186" s="160">
        <v>0</v>
      </c>
      <c r="T186" s="161">
        <f t="shared" si="13"/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62" t="s">
        <v>274</v>
      </c>
      <c r="AT186" s="162" t="s">
        <v>210</v>
      </c>
      <c r="AU186" s="162" t="s">
        <v>85</v>
      </c>
      <c r="AY186" s="15" t="s">
        <v>208</v>
      </c>
      <c r="BE186" s="163">
        <f t="shared" si="14"/>
        <v>0</v>
      </c>
      <c r="BF186" s="163">
        <f t="shared" si="15"/>
        <v>0</v>
      </c>
      <c r="BG186" s="163">
        <f t="shared" si="16"/>
        <v>0</v>
      </c>
      <c r="BH186" s="163">
        <f t="shared" si="17"/>
        <v>0</v>
      </c>
      <c r="BI186" s="163">
        <f t="shared" si="18"/>
        <v>0</v>
      </c>
      <c r="BJ186" s="15" t="s">
        <v>85</v>
      </c>
      <c r="BK186" s="163">
        <f t="shared" si="19"/>
        <v>0</v>
      </c>
      <c r="BL186" s="15" t="s">
        <v>274</v>
      </c>
      <c r="BM186" s="162" t="s">
        <v>570</v>
      </c>
    </row>
    <row r="187" spans="1:65" s="2" customFormat="1" ht="49.15" customHeight="1">
      <c r="A187" s="30"/>
      <c r="B187" s="154"/>
      <c r="C187" s="201" t="s">
        <v>393</v>
      </c>
      <c r="D187" s="201" t="s">
        <v>751</v>
      </c>
      <c r="E187" s="202" t="s">
        <v>6162</v>
      </c>
      <c r="F187" s="203" t="s">
        <v>6163</v>
      </c>
      <c r="G187" s="204" t="s">
        <v>4725</v>
      </c>
      <c r="H187" s="205">
        <v>1</v>
      </c>
      <c r="I187" s="177"/>
      <c r="J187" s="290">
        <f t="shared" si="10"/>
        <v>0</v>
      </c>
      <c r="K187" s="178"/>
      <c r="L187" s="179"/>
      <c r="M187" s="180" t="s">
        <v>1</v>
      </c>
      <c r="N187" s="181" t="s">
        <v>38</v>
      </c>
      <c r="O187" s="59"/>
      <c r="P187" s="160">
        <f t="shared" si="11"/>
        <v>0</v>
      </c>
      <c r="Q187" s="160">
        <v>0</v>
      </c>
      <c r="R187" s="160">
        <f t="shared" si="12"/>
        <v>0</v>
      </c>
      <c r="S187" s="160">
        <v>0</v>
      </c>
      <c r="T187" s="161">
        <f t="shared" si="13"/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62" t="s">
        <v>337</v>
      </c>
      <c r="AT187" s="162" t="s">
        <v>751</v>
      </c>
      <c r="AU187" s="162" t="s">
        <v>85</v>
      </c>
      <c r="AY187" s="15" t="s">
        <v>208</v>
      </c>
      <c r="BE187" s="163">
        <f t="shared" si="14"/>
        <v>0</v>
      </c>
      <c r="BF187" s="163">
        <f t="shared" si="15"/>
        <v>0</v>
      </c>
      <c r="BG187" s="163">
        <f t="shared" si="16"/>
        <v>0</v>
      </c>
      <c r="BH187" s="163">
        <f t="shared" si="17"/>
        <v>0</v>
      </c>
      <c r="BI187" s="163">
        <f t="shared" si="18"/>
        <v>0</v>
      </c>
      <c r="BJ187" s="15" t="s">
        <v>85</v>
      </c>
      <c r="BK187" s="163">
        <f t="shared" si="19"/>
        <v>0</v>
      </c>
      <c r="BL187" s="15" t="s">
        <v>274</v>
      </c>
      <c r="BM187" s="162" t="s">
        <v>578</v>
      </c>
    </row>
    <row r="188" spans="1:65" s="2" customFormat="1" ht="16.5" customHeight="1">
      <c r="A188" s="30"/>
      <c r="B188" s="154"/>
      <c r="C188" s="201" t="s">
        <v>397</v>
      </c>
      <c r="D188" s="201" t="s">
        <v>751</v>
      </c>
      <c r="E188" s="202" t="s">
        <v>6164</v>
      </c>
      <c r="F188" s="203" t="s">
        <v>6165</v>
      </c>
      <c r="G188" s="204" t="s">
        <v>4725</v>
      </c>
      <c r="H188" s="205">
        <v>1</v>
      </c>
      <c r="I188" s="177"/>
      <c r="J188" s="290">
        <f t="shared" si="10"/>
        <v>0</v>
      </c>
      <c r="K188" s="178"/>
      <c r="L188" s="179"/>
      <c r="M188" s="180" t="s">
        <v>1</v>
      </c>
      <c r="N188" s="181" t="s">
        <v>38</v>
      </c>
      <c r="O188" s="59"/>
      <c r="P188" s="160">
        <f t="shared" si="11"/>
        <v>0</v>
      </c>
      <c r="Q188" s="160">
        <v>0</v>
      </c>
      <c r="R188" s="160">
        <f t="shared" si="12"/>
        <v>0</v>
      </c>
      <c r="S188" s="160">
        <v>0</v>
      </c>
      <c r="T188" s="161">
        <f t="shared" si="13"/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62" t="s">
        <v>337</v>
      </c>
      <c r="AT188" s="162" t="s">
        <v>751</v>
      </c>
      <c r="AU188" s="162" t="s">
        <v>85</v>
      </c>
      <c r="AY188" s="15" t="s">
        <v>208</v>
      </c>
      <c r="BE188" s="163">
        <f t="shared" si="14"/>
        <v>0</v>
      </c>
      <c r="BF188" s="163">
        <f t="shared" si="15"/>
        <v>0</v>
      </c>
      <c r="BG188" s="163">
        <f t="shared" si="16"/>
        <v>0</v>
      </c>
      <c r="BH188" s="163">
        <f t="shared" si="17"/>
        <v>0</v>
      </c>
      <c r="BI188" s="163">
        <f t="shared" si="18"/>
        <v>0</v>
      </c>
      <c r="BJ188" s="15" t="s">
        <v>85</v>
      </c>
      <c r="BK188" s="163">
        <f t="shared" si="19"/>
        <v>0</v>
      </c>
      <c r="BL188" s="15" t="s">
        <v>274</v>
      </c>
      <c r="BM188" s="162" t="s">
        <v>586</v>
      </c>
    </row>
    <row r="189" spans="1:65" s="2" customFormat="1" ht="16.5" customHeight="1">
      <c r="A189" s="30"/>
      <c r="B189" s="154"/>
      <c r="C189" s="195" t="s">
        <v>401</v>
      </c>
      <c r="D189" s="195" t="s">
        <v>210</v>
      </c>
      <c r="E189" s="196" t="s">
        <v>6166</v>
      </c>
      <c r="F189" s="200" t="s">
        <v>6167</v>
      </c>
      <c r="G189" s="198" t="s">
        <v>404</v>
      </c>
      <c r="H189" s="199">
        <v>1</v>
      </c>
      <c r="I189" s="155"/>
      <c r="J189" s="287">
        <f t="shared" si="10"/>
        <v>0</v>
      </c>
      <c r="K189" s="157"/>
      <c r="L189" s="31"/>
      <c r="M189" s="158" t="s">
        <v>1</v>
      </c>
      <c r="N189" s="159" t="s">
        <v>38</v>
      </c>
      <c r="O189" s="59"/>
      <c r="P189" s="160">
        <f t="shared" si="11"/>
        <v>0</v>
      </c>
      <c r="Q189" s="160">
        <v>2.0000000000000002E-5</v>
      </c>
      <c r="R189" s="160">
        <f t="shared" si="12"/>
        <v>2.0000000000000002E-5</v>
      </c>
      <c r="S189" s="160">
        <v>0</v>
      </c>
      <c r="T189" s="161">
        <f t="shared" si="1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62" t="s">
        <v>274</v>
      </c>
      <c r="AT189" s="162" t="s">
        <v>210</v>
      </c>
      <c r="AU189" s="162" t="s">
        <v>85</v>
      </c>
      <c r="AY189" s="15" t="s">
        <v>208</v>
      </c>
      <c r="BE189" s="163">
        <f t="shared" si="14"/>
        <v>0</v>
      </c>
      <c r="BF189" s="163">
        <f t="shared" si="15"/>
        <v>0</v>
      </c>
      <c r="BG189" s="163">
        <f t="shared" si="16"/>
        <v>0</v>
      </c>
      <c r="BH189" s="163">
        <f t="shared" si="17"/>
        <v>0</v>
      </c>
      <c r="BI189" s="163">
        <f t="shared" si="18"/>
        <v>0</v>
      </c>
      <c r="BJ189" s="15" t="s">
        <v>85</v>
      </c>
      <c r="BK189" s="163">
        <f t="shared" si="19"/>
        <v>0</v>
      </c>
      <c r="BL189" s="15" t="s">
        <v>274</v>
      </c>
      <c r="BM189" s="162" t="s">
        <v>594</v>
      </c>
    </row>
    <row r="190" spans="1:65" s="2" customFormat="1" ht="16.5" customHeight="1">
      <c r="A190" s="30"/>
      <c r="B190" s="154"/>
      <c r="C190" s="201" t="s">
        <v>406</v>
      </c>
      <c r="D190" s="201" t="s">
        <v>751</v>
      </c>
      <c r="E190" s="202" t="s">
        <v>6168</v>
      </c>
      <c r="F190" s="203" t="s">
        <v>6169</v>
      </c>
      <c r="G190" s="204" t="s">
        <v>404</v>
      </c>
      <c r="H190" s="205">
        <v>1</v>
      </c>
      <c r="I190" s="177"/>
      <c r="J190" s="290">
        <f t="shared" si="10"/>
        <v>0</v>
      </c>
      <c r="K190" s="178"/>
      <c r="L190" s="179"/>
      <c r="M190" s="180" t="s">
        <v>1</v>
      </c>
      <c r="N190" s="181" t="s">
        <v>38</v>
      </c>
      <c r="O190" s="59"/>
      <c r="P190" s="160">
        <f t="shared" si="11"/>
        <v>0</v>
      </c>
      <c r="Q190" s="160">
        <v>0</v>
      </c>
      <c r="R190" s="160">
        <f t="shared" si="12"/>
        <v>0</v>
      </c>
      <c r="S190" s="160">
        <v>0</v>
      </c>
      <c r="T190" s="161">
        <f t="shared" si="1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62" t="s">
        <v>337</v>
      </c>
      <c r="AT190" s="162" t="s">
        <v>751</v>
      </c>
      <c r="AU190" s="162" t="s">
        <v>85</v>
      </c>
      <c r="AY190" s="15" t="s">
        <v>208</v>
      </c>
      <c r="BE190" s="163">
        <f t="shared" si="14"/>
        <v>0</v>
      </c>
      <c r="BF190" s="163">
        <f t="shared" si="15"/>
        <v>0</v>
      </c>
      <c r="BG190" s="163">
        <f t="shared" si="16"/>
        <v>0</v>
      </c>
      <c r="BH190" s="163">
        <f t="shared" si="17"/>
        <v>0</v>
      </c>
      <c r="BI190" s="163">
        <f t="shared" si="18"/>
        <v>0</v>
      </c>
      <c r="BJ190" s="15" t="s">
        <v>85</v>
      </c>
      <c r="BK190" s="163">
        <f t="shared" si="19"/>
        <v>0</v>
      </c>
      <c r="BL190" s="15" t="s">
        <v>274</v>
      </c>
      <c r="BM190" s="162" t="s">
        <v>602</v>
      </c>
    </row>
    <row r="191" spans="1:65" s="2" customFormat="1" ht="24.2" customHeight="1">
      <c r="A191" s="30"/>
      <c r="B191" s="154"/>
      <c r="C191" s="195" t="s">
        <v>410</v>
      </c>
      <c r="D191" s="195" t="s">
        <v>210</v>
      </c>
      <c r="E191" s="196" t="s">
        <v>6170</v>
      </c>
      <c r="F191" s="200" t="s">
        <v>6171</v>
      </c>
      <c r="G191" s="198" t="s">
        <v>690</v>
      </c>
      <c r="H191" s="199">
        <v>2</v>
      </c>
      <c r="I191" s="155"/>
      <c r="J191" s="287">
        <f t="shared" si="10"/>
        <v>0</v>
      </c>
      <c r="K191" s="157"/>
      <c r="L191" s="31"/>
      <c r="M191" s="158" t="s">
        <v>1</v>
      </c>
      <c r="N191" s="159" t="s">
        <v>38</v>
      </c>
      <c r="O191" s="59"/>
      <c r="P191" s="160">
        <f t="shared" si="11"/>
        <v>0</v>
      </c>
      <c r="Q191" s="160">
        <v>2.2699999999999999E-3</v>
      </c>
      <c r="R191" s="160">
        <f t="shared" si="12"/>
        <v>4.5399999999999998E-3</v>
      </c>
      <c r="S191" s="160">
        <v>0</v>
      </c>
      <c r="T191" s="161">
        <f t="shared" si="1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62" t="s">
        <v>274</v>
      </c>
      <c r="AT191" s="162" t="s">
        <v>210</v>
      </c>
      <c r="AU191" s="162" t="s">
        <v>85</v>
      </c>
      <c r="AY191" s="15" t="s">
        <v>208</v>
      </c>
      <c r="BE191" s="163">
        <f t="shared" si="14"/>
        <v>0</v>
      </c>
      <c r="BF191" s="163">
        <f t="shared" si="15"/>
        <v>0</v>
      </c>
      <c r="BG191" s="163">
        <f t="shared" si="16"/>
        <v>0</v>
      </c>
      <c r="BH191" s="163">
        <f t="shared" si="17"/>
        <v>0</v>
      </c>
      <c r="BI191" s="163">
        <f t="shared" si="18"/>
        <v>0</v>
      </c>
      <c r="BJ191" s="15" t="s">
        <v>85</v>
      </c>
      <c r="BK191" s="163">
        <f t="shared" si="19"/>
        <v>0</v>
      </c>
      <c r="BL191" s="15" t="s">
        <v>274</v>
      </c>
      <c r="BM191" s="162" t="s">
        <v>610</v>
      </c>
    </row>
    <row r="192" spans="1:65" s="2" customFormat="1" ht="33" customHeight="1">
      <c r="A192" s="30"/>
      <c r="B192" s="154"/>
      <c r="C192" s="201" t="s">
        <v>414</v>
      </c>
      <c r="D192" s="201" t="s">
        <v>751</v>
      </c>
      <c r="E192" s="202" t="s">
        <v>6172</v>
      </c>
      <c r="F192" s="203" t="s">
        <v>6173</v>
      </c>
      <c r="G192" s="204" t="s">
        <v>404</v>
      </c>
      <c r="H192" s="205">
        <v>2</v>
      </c>
      <c r="I192" s="177"/>
      <c r="J192" s="290">
        <f t="shared" si="10"/>
        <v>0</v>
      </c>
      <c r="K192" s="178"/>
      <c r="L192" s="179"/>
      <c r="M192" s="180" t="s">
        <v>1</v>
      </c>
      <c r="N192" s="181" t="s">
        <v>38</v>
      </c>
      <c r="O192" s="59"/>
      <c r="P192" s="160">
        <f t="shared" si="11"/>
        <v>0</v>
      </c>
      <c r="Q192" s="160">
        <v>3.2499999999999999E-3</v>
      </c>
      <c r="R192" s="160">
        <f t="shared" si="12"/>
        <v>6.4999999999999997E-3</v>
      </c>
      <c r="S192" s="160">
        <v>0</v>
      </c>
      <c r="T192" s="161">
        <f t="shared" si="13"/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62" t="s">
        <v>337</v>
      </c>
      <c r="AT192" s="162" t="s">
        <v>751</v>
      </c>
      <c r="AU192" s="162" t="s">
        <v>85</v>
      </c>
      <c r="AY192" s="15" t="s">
        <v>208</v>
      </c>
      <c r="BE192" s="163">
        <f t="shared" si="14"/>
        <v>0</v>
      </c>
      <c r="BF192" s="163">
        <f t="shared" si="15"/>
        <v>0</v>
      </c>
      <c r="BG192" s="163">
        <f t="shared" si="16"/>
        <v>0</v>
      </c>
      <c r="BH192" s="163">
        <f t="shared" si="17"/>
        <v>0</v>
      </c>
      <c r="BI192" s="163">
        <f t="shared" si="18"/>
        <v>0</v>
      </c>
      <c r="BJ192" s="15" t="s">
        <v>85</v>
      </c>
      <c r="BK192" s="163">
        <f t="shared" si="19"/>
        <v>0</v>
      </c>
      <c r="BL192" s="15" t="s">
        <v>274</v>
      </c>
      <c r="BM192" s="162" t="s">
        <v>618</v>
      </c>
    </row>
    <row r="193" spans="1:65" s="2" customFormat="1" ht="24.2" customHeight="1">
      <c r="A193" s="30"/>
      <c r="B193" s="154"/>
      <c r="C193" s="201" t="s">
        <v>418</v>
      </c>
      <c r="D193" s="201" t="s">
        <v>751</v>
      </c>
      <c r="E193" s="202" t="s">
        <v>6174</v>
      </c>
      <c r="F193" s="203" t="s">
        <v>6175</v>
      </c>
      <c r="G193" s="204" t="s">
        <v>4725</v>
      </c>
      <c r="H193" s="205">
        <v>2</v>
      </c>
      <c r="I193" s="177"/>
      <c r="J193" s="290">
        <f t="shared" si="10"/>
        <v>0</v>
      </c>
      <c r="K193" s="178"/>
      <c r="L193" s="179"/>
      <c r="M193" s="180" t="s">
        <v>1</v>
      </c>
      <c r="N193" s="181" t="s">
        <v>38</v>
      </c>
      <c r="O193" s="59"/>
      <c r="P193" s="160">
        <f t="shared" si="11"/>
        <v>0</v>
      </c>
      <c r="Q193" s="160">
        <v>0</v>
      </c>
      <c r="R193" s="160">
        <f t="shared" si="12"/>
        <v>0</v>
      </c>
      <c r="S193" s="160">
        <v>0</v>
      </c>
      <c r="T193" s="161">
        <f t="shared" si="13"/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2" t="s">
        <v>337</v>
      </c>
      <c r="AT193" s="162" t="s">
        <v>751</v>
      </c>
      <c r="AU193" s="162" t="s">
        <v>85</v>
      </c>
      <c r="AY193" s="15" t="s">
        <v>208</v>
      </c>
      <c r="BE193" s="163">
        <f t="shared" si="14"/>
        <v>0</v>
      </c>
      <c r="BF193" s="163">
        <f t="shared" si="15"/>
        <v>0</v>
      </c>
      <c r="BG193" s="163">
        <f t="shared" si="16"/>
        <v>0</v>
      </c>
      <c r="BH193" s="163">
        <f t="shared" si="17"/>
        <v>0</v>
      </c>
      <c r="BI193" s="163">
        <f t="shared" si="18"/>
        <v>0</v>
      </c>
      <c r="BJ193" s="15" t="s">
        <v>85</v>
      </c>
      <c r="BK193" s="163">
        <f t="shared" si="19"/>
        <v>0</v>
      </c>
      <c r="BL193" s="15" t="s">
        <v>274</v>
      </c>
      <c r="BM193" s="162" t="s">
        <v>626</v>
      </c>
    </row>
    <row r="194" spans="1:65" s="2" customFormat="1" ht="44.25" customHeight="1">
      <c r="A194" s="30"/>
      <c r="B194" s="154"/>
      <c r="C194" s="195" t="s">
        <v>422</v>
      </c>
      <c r="D194" s="195" t="s">
        <v>210</v>
      </c>
      <c r="E194" s="196" t="s">
        <v>6176</v>
      </c>
      <c r="F194" s="200" t="s">
        <v>6177</v>
      </c>
      <c r="G194" s="198" t="s">
        <v>404</v>
      </c>
      <c r="H194" s="199">
        <v>1</v>
      </c>
      <c r="I194" s="155"/>
      <c r="J194" s="287">
        <f t="shared" si="10"/>
        <v>0</v>
      </c>
      <c r="K194" s="157"/>
      <c r="L194" s="31"/>
      <c r="M194" s="158" t="s">
        <v>1</v>
      </c>
      <c r="N194" s="159" t="s">
        <v>38</v>
      </c>
      <c r="O194" s="59"/>
      <c r="P194" s="160">
        <f t="shared" si="11"/>
        <v>0</v>
      </c>
      <c r="Q194" s="160">
        <v>0</v>
      </c>
      <c r="R194" s="160">
        <f t="shared" si="12"/>
        <v>0</v>
      </c>
      <c r="S194" s="160">
        <v>0</v>
      </c>
      <c r="T194" s="161">
        <f t="shared" si="13"/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62" t="s">
        <v>274</v>
      </c>
      <c r="AT194" s="162" t="s">
        <v>210</v>
      </c>
      <c r="AU194" s="162" t="s">
        <v>85</v>
      </c>
      <c r="AY194" s="15" t="s">
        <v>208</v>
      </c>
      <c r="BE194" s="163">
        <f t="shared" si="14"/>
        <v>0</v>
      </c>
      <c r="BF194" s="163">
        <f t="shared" si="15"/>
        <v>0</v>
      </c>
      <c r="BG194" s="163">
        <f t="shared" si="16"/>
        <v>0</v>
      </c>
      <c r="BH194" s="163">
        <f t="shared" si="17"/>
        <v>0</v>
      </c>
      <c r="BI194" s="163">
        <f t="shared" si="18"/>
        <v>0</v>
      </c>
      <c r="BJ194" s="15" t="s">
        <v>85</v>
      </c>
      <c r="BK194" s="163">
        <f t="shared" si="19"/>
        <v>0</v>
      </c>
      <c r="BL194" s="15" t="s">
        <v>274</v>
      </c>
      <c r="BM194" s="162" t="s">
        <v>634</v>
      </c>
    </row>
    <row r="195" spans="1:65" s="2" customFormat="1" ht="24.2" customHeight="1">
      <c r="A195" s="30"/>
      <c r="B195" s="154"/>
      <c r="C195" s="201" t="s">
        <v>426</v>
      </c>
      <c r="D195" s="201" t="s">
        <v>751</v>
      </c>
      <c r="E195" s="202" t="s">
        <v>6178</v>
      </c>
      <c r="F195" s="203" t="s">
        <v>6179</v>
      </c>
      <c r="G195" s="204" t="s">
        <v>404</v>
      </c>
      <c r="H195" s="205">
        <v>1</v>
      </c>
      <c r="I195" s="177"/>
      <c r="J195" s="290">
        <f t="shared" si="10"/>
        <v>0</v>
      </c>
      <c r="K195" s="178"/>
      <c r="L195" s="179"/>
      <c r="M195" s="180" t="s">
        <v>1</v>
      </c>
      <c r="N195" s="181" t="s">
        <v>38</v>
      </c>
      <c r="O195" s="59"/>
      <c r="P195" s="160">
        <f t="shared" si="11"/>
        <v>0</v>
      </c>
      <c r="Q195" s="160">
        <v>0</v>
      </c>
      <c r="R195" s="160">
        <f t="shared" si="12"/>
        <v>0</v>
      </c>
      <c r="S195" s="160">
        <v>0</v>
      </c>
      <c r="T195" s="161">
        <f t="shared" si="13"/>
        <v>0</v>
      </c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R195" s="162" t="s">
        <v>337</v>
      </c>
      <c r="AT195" s="162" t="s">
        <v>751</v>
      </c>
      <c r="AU195" s="162" t="s">
        <v>85</v>
      </c>
      <c r="AY195" s="15" t="s">
        <v>208</v>
      </c>
      <c r="BE195" s="163">
        <f t="shared" si="14"/>
        <v>0</v>
      </c>
      <c r="BF195" s="163">
        <f t="shared" si="15"/>
        <v>0</v>
      </c>
      <c r="BG195" s="163">
        <f t="shared" si="16"/>
        <v>0</v>
      </c>
      <c r="BH195" s="163">
        <f t="shared" si="17"/>
        <v>0</v>
      </c>
      <c r="BI195" s="163">
        <f t="shared" si="18"/>
        <v>0</v>
      </c>
      <c r="BJ195" s="15" t="s">
        <v>85</v>
      </c>
      <c r="BK195" s="163">
        <f t="shared" si="19"/>
        <v>0</v>
      </c>
      <c r="BL195" s="15" t="s">
        <v>274</v>
      </c>
      <c r="BM195" s="162" t="s">
        <v>642</v>
      </c>
    </row>
    <row r="196" spans="1:65" s="2" customFormat="1" ht="24.2" customHeight="1">
      <c r="A196" s="30"/>
      <c r="B196" s="154"/>
      <c r="C196" s="201" t="s">
        <v>430</v>
      </c>
      <c r="D196" s="201" t="s">
        <v>751</v>
      </c>
      <c r="E196" s="202" t="s">
        <v>6180</v>
      </c>
      <c r="F196" s="203" t="s">
        <v>6181</v>
      </c>
      <c r="G196" s="204" t="s">
        <v>4725</v>
      </c>
      <c r="H196" s="205">
        <v>1</v>
      </c>
      <c r="I196" s="177"/>
      <c r="J196" s="290">
        <f t="shared" si="10"/>
        <v>0</v>
      </c>
      <c r="K196" s="178"/>
      <c r="L196" s="179"/>
      <c r="M196" s="180" t="s">
        <v>1</v>
      </c>
      <c r="N196" s="181" t="s">
        <v>38</v>
      </c>
      <c r="O196" s="59"/>
      <c r="P196" s="160">
        <f t="shared" si="11"/>
        <v>0</v>
      </c>
      <c r="Q196" s="160">
        <v>0</v>
      </c>
      <c r="R196" s="160">
        <f t="shared" si="12"/>
        <v>0</v>
      </c>
      <c r="S196" s="160">
        <v>0</v>
      </c>
      <c r="T196" s="161">
        <f t="shared" si="13"/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62" t="s">
        <v>337</v>
      </c>
      <c r="AT196" s="162" t="s">
        <v>751</v>
      </c>
      <c r="AU196" s="162" t="s">
        <v>85</v>
      </c>
      <c r="AY196" s="15" t="s">
        <v>208</v>
      </c>
      <c r="BE196" s="163">
        <f t="shared" si="14"/>
        <v>0</v>
      </c>
      <c r="BF196" s="163">
        <f t="shared" si="15"/>
        <v>0</v>
      </c>
      <c r="BG196" s="163">
        <f t="shared" si="16"/>
        <v>0</v>
      </c>
      <c r="BH196" s="163">
        <f t="shared" si="17"/>
        <v>0</v>
      </c>
      <c r="BI196" s="163">
        <f t="shared" si="18"/>
        <v>0</v>
      </c>
      <c r="BJ196" s="15" t="s">
        <v>85</v>
      </c>
      <c r="BK196" s="163">
        <f t="shared" si="19"/>
        <v>0</v>
      </c>
      <c r="BL196" s="15" t="s">
        <v>274</v>
      </c>
      <c r="BM196" s="162" t="s">
        <v>650</v>
      </c>
    </row>
    <row r="197" spans="1:65" s="2" customFormat="1" ht="24.2" customHeight="1">
      <c r="A197" s="30"/>
      <c r="B197" s="154"/>
      <c r="C197" s="195" t="s">
        <v>434</v>
      </c>
      <c r="D197" s="195" t="s">
        <v>210</v>
      </c>
      <c r="E197" s="196" t="s">
        <v>6182</v>
      </c>
      <c r="F197" s="200" t="s">
        <v>6183</v>
      </c>
      <c r="G197" s="198" t="s">
        <v>404</v>
      </c>
      <c r="H197" s="199">
        <v>3</v>
      </c>
      <c r="I197" s="155"/>
      <c r="J197" s="287">
        <f t="shared" si="10"/>
        <v>0</v>
      </c>
      <c r="K197" s="157"/>
      <c r="L197" s="31"/>
      <c r="M197" s="158" t="s">
        <v>1</v>
      </c>
      <c r="N197" s="159" t="s">
        <v>38</v>
      </c>
      <c r="O197" s="59"/>
      <c r="P197" s="160">
        <f t="shared" si="11"/>
        <v>0</v>
      </c>
      <c r="Q197" s="160">
        <v>0</v>
      </c>
      <c r="R197" s="160">
        <f t="shared" si="12"/>
        <v>0</v>
      </c>
      <c r="S197" s="160">
        <v>0</v>
      </c>
      <c r="T197" s="161">
        <f t="shared" si="13"/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62" t="s">
        <v>274</v>
      </c>
      <c r="AT197" s="162" t="s">
        <v>210</v>
      </c>
      <c r="AU197" s="162" t="s">
        <v>85</v>
      </c>
      <c r="AY197" s="15" t="s">
        <v>208</v>
      </c>
      <c r="BE197" s="163">
        <f t="shared" si="14"/>
        <v>0</v>
      </c>
      <c r="BF197" s="163">
        <f t="shared" si="15"/>
        <v>0</v>
      </c>
      <c r="BG197" s="163">
        <f t="shared" si="16"/>
        <v>0</v>
      </c>
      <c r="BH197" s="163">
        <f t="shared" si="17"/>
        <v>0</v>
      </c>
      <c r="BI197" s="163">
        <f t="shared" si="18"/>
        <v>0</v>
      </c>
      <c r="BJ197" s="15" t="s">
        <v>85</v>
      </c>
      <c r="BK197" s="163">
        <f t="shared" si="19"/>
        <v>0</v>
      </c>
      <c r="BL197" s="15" t="s">
        <v>274</v>
      </c>
      <c r="BM197" s="162" t="s">
        <v>658</v>
      </c>
    </row>
    <row r="198" spans="1:65" s="2" customFormat="1" ht="24.2" customHeight="1">
      <c r="A198" s="30"/>
      <c r="B198" s="154"/>
      <c r="C198" s="201" t="s">
        <v>438</v>
      </c>
      <c r="D198" s="201" t="s">
        <v>751</v>
      </c>
      <c r="E198" s="202" t="s">
        <v>6184</v>
      </c>
      <c r="F198" s="203" t="s">
        <v>6185</v>
      </c>
      <c r="G198" s="204" t="s">
        <v>404</v>
      </c>
      <c r="H198" s="205">
        <v>2</v>
      </c>
      <c r="I198" s="177"/>
      <c r="J198" s="290">
        <f t="shared" si="10"/>
        <v>0</v>
      </c>
      <c r="K198" s="178"/>
      <c r="L198" s="179"/>
      <c r="M198" s="180" t="s">
        <v>1</v>
      </c>
      <c r="N198" s="181" t="s">
        <v>38</v>
      </c>
      <c r="O198" s="59"/>
      <c r="P198" s="160">
        <f t="shared" si="11"/>
        <v>0</v>
      </c>
      <c r="Q198" s="160">
        <v>4.4999999999999997E-3</v>
      </c>
      <c r="R198" s="160">
        <f t="shared" si="12"/>
        <v>8.9999999999999993E-3</v>
      </c>
      <c r="S198" s="160">
        <v>0</v>
      </c>
      <c r="T198" s="161">
        <f t="shared" si="13"/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62" t="s">
        <v>337</v>
      </c>
      <c r="AT198" s="162" t="s">
        <v>751</v>
      </c>
      <c r="AU198" s="162" t="s">
        <v>85</v>
      </c>
      <c r="AY198" s="15" t="s">
        <v>208</v>
      </c>
      <c r="BE198" s="163">
        <f t="shared" si="14"/>
        <v>0</v>
      </c>
      <c r="BF198" s="163">
        <f t="shared" si="15"/>
        <v>0</v>
      </c>
      <c r="BG198" s="163">
        <f t="shared" si="16"/>
        <v>0</v>
      </c>
      <c r="BH198" s="163">
        <f t="shared" si="17"/>
        <v>0</v>
      </c>
      <c r="BI198" s="163">
        <f t="shared" si="18"/>
        <v>0</v>
      </c>
      <c r="BJ198" s="15" t="s">
        <v>85</v>
      </c>
      <c r="BK198" s="163">
        <f t="shared" si="19"/>
        <v>0</v>
      </c>
      <c r="BL198" s="15" t="s">
        <v>274</v>
      </c>
      <c r="BM198" s="162" t="s">
        <v>667</v>
      </c>
    </row>
    <row r="199" spans="1:65" s="2" customFormat="1" ht="24.2" customHeight="1">
      <c r="A199" s="30"/>
      <c r="B199" s="154"/>
      <c r="C199" s="201" t="s">
        <v>442</v>
      </c>
      <c r="D199" s="201" t="s">
        <v>751</v>
      </c>
      <c r="E199" s="202" t="s">
        <v>6186</v>
      </c>
      <c r="F199" s="203" t="s">
        <v>6187</v>
      </c>
      <c r="G199" s="204" t="s">
        <v>404</v>
      </c>
      <c r="H199" s="205">
        <v>1</v>
      </c>
      <c r="I199" s="177"/>
      <c r="J199" s="290">
        <f t="shared" si="10"/>
        <v>0</v>
      </c>
      <c r="K199" s="178"/>
      <c r="L199" s="179"/>
      <c r="M199" s="180" t="s">
        <v>1</v>
      </c>
      <c r="N199" s="181" t="s">
        <v>38</v>
      </c>
      <c r="O199" s="59"/>
      <c r="P199" s="160">
        <f t="shared" si="11"/>
        <v>0</v>
      </c>
      <c r="Q199" s="160">
        <v>1.9E-3</v>
      </c>
      <c r="R199" s="160">
        <f t="shared" si="12"/>
        <v>1.9E-3</v>
      </c>
      <c r="S199" s="160">
        <v>0</v>
      </c>
      <c r="T199" s="161">
        <f t="shared" si="13"/>
        <v>0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R199" s="162" t="s">
        <v>337</v>
      </c>
      <c r="AT199" s="162" t="s">
        <v>751</v>
      </c>
      <c r="AU199" s="162" t="s">
        <v>85</v>
      </c>
      <c r="AY199" s="15" t="s">
        <v>208</v>
      </c>
      <c r="BE199" s="163">
        <f t="shared" si="14"/>
        <v>0</v>
      </c>
      <c r="BF199" s="163">
        <f t="shared" si="15"/>
        <v>0</v>
      </c>
      <c r="BG199" s="163">
        <f t="shared" si="16"/>
        <v>0</v>
      </c>
      <c r="BH199" s="163">
        <f t="shared" si="17"/>
        <v>0</v>
      </c>
      <c r="BI199" s="163">
        <f t="shared" si="18"/>
        <v>0</v>
      </c>
      <c r="BJ199" s="15" t="s">
        <v>85</v>
      </c>
      <c r="BK199" s="163">
        <f t="shared" si="19"/>
        <v>0</v>
      </c>
      <c r="BL199" s="15" t="s">
        <v>274</v>
      </c>
      <c r="BM199" s="162" t="s">
        <v>681</v>
      </c>
    </row>
    <row r="200" spans="1:65" s="2" customFormat="1" ht="16.5" customHeight="1">
      <c r="A200" s="30"/>
      <c r="B200" s="154"/>
      <c r="C200" s="201" t="s">
        <v>446</v>
      </c>
      <c r="D200" s="201" t="s">
        <v>751</v>
      </c>
      <c r="E200" s="202" t="s">
        <v>6188</v>
      </c>
      <c r="F200" s="203" t="s">
        <v>6189</v>
      </c>
      <c r="G200" s="204" t="s">
        <v>404</v>
      </c>
      <c r="H200" s="205">
        <v>4</v>
      </c>
      <c r="I200" s="177"/>
      <c r="J200" s="290">
        <f t="shared" si="10"/>
        <v>0</v>
      </c>
      <c r="K200" s="178"/>
      <c r="L200" s="179"/>
      <c r="M200" s="180" t="s">
        <v>1</v>
      </c>
      <c r="N200" s="181" t="s">
        <v>38</v>
      </c>
      <c r="O200" s="59"/>
      <c r="P200" s="160">
        <f t="shared" si="11"/>
        <v>0</v>
      </c>
      <c r="Q200" s="160">
        <v>0</v>
      </c>
      <c r="R200" s="160">
        <f t="shared" si="12"/>
        <v>0</v>
      </c>
      <c r="S200" s="160">
        <v>0</v>
      </c>
      <c r="T200" s="161">
        <f t="shared" si="13"/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2" t="s">
        <v>337</v>
      </c>
      <c r="AT200" s="162" t="s">
        <v>751</v>
      </c>
      <c r="AU200" s="162" t="s">
        <v>85</v>
      </c>
      <c r="AY200" s="15" t="s">
        <v>208</v>
      </c>
      <c r="BE200" s="163">
        <f t="shared" si="14"/>
        <v>0</v>
      </c>
      <c r="BF200" s="163">
        <f t="shared" si="15"/>
        <v>0</v>
      </c>
      <c r="BG200" s="163">
        <f t="shared" si="16"/>
        <v>0</v>
      </c>
      <c r="BH200" s="163">
        <f t="shared" si="17"/>
        <v>0</v>
      </c>
      <c r="BI200" s="163">
        <f t="shared" si="18"/>
        <v>0</v>
      </c>
      <c r="BJ200" s="15" t="s">
        <v>85</v>
      </c>
      <c r="BK200" s="163">
        <f t="shared" si="19"/>
        <v>0</v>
      </c>
      <c r="BL200" s="15" t="s">
        <v>274</v>
      </c>
      <c r="BM200" s="162" t="s">
        <v>694</v>
      </c>
    </row>
    <row r="201" spans="1:65" s="2" customFormat="1" ht="24.2" customHeight="1">
      <c r="A201" s="30"/>
      <c r="B201" s="154"/>
      <c r="C201" s="195" t="s">
        <v>450</v>
      </c>
      <c r="D201" s="195" t="s">
        <v>210</v>
      </c>
      <c r="E201" s="196" t="s">
        <v>6190</v>
      </c>
      <c r="F201" s="200" t="s">
        <v>6191</v>
      </c>
      <c r="G201" s="198" t="s">
        <v>404</v>
      </c>
      <c r="H201" s="199">
        <v>2</v>
      </c>
      <c r="I201" s="155"/>
      <c r="J201" s="287">
        <f t="shared" si="10"/>
        <v>0</v>
      </c>
      <c r="K201" s="157"/>
      <c r="L201" s="31"/>
      <c r="M201" s="158" t="s">
        <v>1</v>
      </c>
      <c r="N201" s="159" t="s">
        <v>38</v>
      </c>
      <c r="O201" s="59"/>
      <c r="P201" s="160">
        <f t="shared" si="11"/>
        <v>0</v>
      </c>
      <c r="Q201" s="160">
        <v>0</v>
      </c>
      <c r="R201" s="160">
        <f t="shared" si="12"/>
        <v>0</v>
      </c>
      <c r="S201" s="160">
        <v>0</v>
      </c>
      <c r="T201" s="161">
        <f t="shared" si="13"/>
        <v>0</v>
      </c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R201" s="162" t="s">
        <v>274</v>
      </c>
      <c r="AT201" s="162" t="s">
        <v>210</v>
      </c>
      <c r="AU201" s="162" t="s">
        <v>85</v>
      </c>
      <c r="AY201" s="15" t="s">
        <v>208</v>
      </c>
      <c r="BE201" s="163">
        <f t="shared" si="14"/>
        <v>0</v>
      </c>
      <c r="BF201" s="163">
        <f t="shared" si="15"/>
        <v>0</v>
      </c>
      <c r="BG201" s="163">
        <f t="shared" si="16"/>
        <v>0</v>
      </c>
      <c r="BH201" s="163">
        <f t="shared" si="17"/>
        <v>0</v>
      </c>
      <c r="BI201" s="163">
        <f t="shared" si="18"/>
        <v>0</v>
      </c>
      <c r="BJ201" s="15" t="s">
        <v>85</v>
      </c>
      <c r="BK201" s="163">
        <f t="shared" si="19"/>
        <v>0</v>
      </c>
      <c r="BL201" s="15" t="s">
        <v>274</v>
      </c>
      <c r="BM201" s="162" t="s">
        <v>704</v>
      </c>
    </row>
    <row r="202" spans="1:65" s="2" customFormat="1" ht="24.2" customHeight="1">
      <c r="A202" s="30"/>
      <c r="B202" s="154"/>
      <c r="C202" s="201" t="s">
        <v>454</v>
      </c>
      <c r="D202" s="201" t="s">
        <v>751</v>
      </c>
      <c r="E202" s="202" t="s">
        <v>6192</v>
      </c>
      <c r="F202" s="203" t="s">
        <v>6193</v>
      </c>
      <c r="G202" s="204" t="s">
        <v>404</v>
      </c>
      <c r="H202" s="205">
        <v>2</v>
      </c>
      <c r="I202" s="177"/>
      <c r="J202" s="290">
        <f t="shared" si="10"/>
        <v>0</v>
      </c>
      <c r="K202" s="178"/>
      <c r="L202" s="179"/>
      <c r="M202" s="180" t="s">
        <v>1</v>
      </c>
      <c r="N202" s="181" t="s">
        <v>38</v>
      </c>
      <c r="O202" s="59"/>
      <c r="P202" s="160">
        <f t="shared" si="11"/>
        <v>0</v>
      </c>
      <c r="Q202" s="160">
        <v>0</v>
      </c>
      <c r="R202" s="160">
        <f t="shared" si="12"/>
        <v>0</v>
      </c>
      <c r="S202" s="160">
        <v>0</v>
      </c>
      <c r="T202" s="161">
        <f t="shared" si="13"/>
        <v>0</v>
      </c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R202" s="162" t="s">
        <v>337</v>
      </c>
      <c r="AT202" s="162" t="s">
        <v>751</v>
      </c>
      <c r="AU202" s="162" t="s">
        <v>85</v>
      </c>
      <c r="AY202" s="15" t="s">
        <v>208</v>
      </c>
      <c r="BE202" s="163">
        <f t="shared" si="14"/>
        <v>0</v>
      </c>
      <c r="BF202" s="163">
        <f t="shared" si="15"/>
        <v>0</v>
      </c>
      <c r="BG202" s="163">
        <f t="shared" si="16"/>
        <v>0</v>
      </c>
      <c r="BH202" s="163">
        <f t="shared" si="17"/>
        <v>0</v>
      </c>
      <c r="BI202" s="163">
        <f t="shared" si="18"/>
        <v>0</v>
      </c>
      <c r="BJ202" s="15" t="s">
        <v>85</v>
      </c>
      <c r="BK202" s="163">
        <f t="shared" si="19"/>
        <v>0</v>
      </c>
      <c r="BL202" s="15" t="s">
        <v>274</v>
      </c>
      <c r="BM202" s="162" t="s">
        <v>712</v>
      </c>
    </row>
    <row r="203" spans="1:65" s="2" customFormat="1" ht="24.2" customHeight="1">
      <c r="A203" s="30"/>
      <c r="B203" s="154"/>
      <c r="C203" s="201" t="s">
        <v>458</v>
      </c>
      <c r="D203" s="201" t="s">
        <v>751</v>
      </c>
      <c r="E203" s="202" t="s">
        <v>6194</v>
      </c>
      <c r="F203" s="203" t="s">
        <v>6195</v>
      </c>
      <c r="G203" s="204" t="s">
        <v>404</v>
      </c>
      <c r="H203" s="205">
        <v>2</v>
      </c>
      <c r="I203" s="177"/>
      <c r="J203" s="290">
        <f t="shared" si="10"/>
        <v>0</v>
      </c>
      <c r="K203" s="178"/>
      <c r="L203" s="179"/>
      <c r="M203" s="180" t="s">
        <v>1</v>
      </c>
      <c r="N203" s="181" t="s">
        <v>38</v>
      </c>
      <c r="O203" s="59"/>
      <c r="P203" s="160">
        <f t="shared" si="11"/>
        <v>0</v>
      </c>
      <c r="Q203" s="160">
        <v>0</v>
      </c>
      <c r="R203" s="160">
        <f t="shared" si="12"/>
        <v>0</v>
      </c>
      <c r="S203" s="160">
        <v>0</v>
      </c>
      <c r="T203" s="161">
        <f t="shared" si="13"/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62" t="s">
        <v>337</v>
      </c>
      <c r="AT203" s="162" t="s">
        <v>751</v>
      </c>
      <c r="AU203" s="162" t="s">
        <v>85</v>
      </c>
      <c r="AY203" s="15" t="s">
        <v>208</v>
      </c>
      <c r="BE203" s="163">
        <f t="shared" si="14"/>
        <v>0</v>
      </c>
      <c r="BF203" s="163">
        <f t="shared" si="15"/>
        <v>0</v>
      </c>
      <c r="BG203" s="163">
        <f t="shared" si="16"/>
        <v>0</v>
      </c>
      <c r="BH203" s="163">
        <f t="shared" si="17"/>
        <v>0</v>
      </c>
      <c r="BI203" s="163">
        <f t="shared" si="18"/>
        <v>0</v>
      </c>
      <c r="BJ203" s="15" t="s">
        <v>85</v>
      </c>
      <c r="BK203" s="163">
        <f t="shared" si="19"/>
        <v>0</v>
      </c>
      <c r="BL203" s="15" t="s">
        <v>274</v>
      </c>
      <c r="BM203" s="162" t="s">
        <v>722</v>
      </c>
    </row>
    <row r="204" spans="1:65" s="2" customFormat="1" ht="24.2" customHeight="1">
      <c r="A204" s="30"/>
      <c r="B204" s="154"/>
      <c r="C204" s="201" t="s">
        <v>462</v>
      </c>
      <c r="D204" s="201" t="s">
        <v>751</v>
      </c>
      <c r="E204" s="202" t="s">
        <v>6196</v>
      </c>
      <c r="F204" s="203" t="s">
        <v>6197</v>
      </c>
      <c r="G204" s="204" t="s">
        <v>4725</v>
      </c>
      <c r="H204" s="205">
        <v>1</v>
      </c>
      <c r="I204" s="177"/>
      <c r="J204" s="290">
        <f t="shared" si="10"/>
        <v>0</v>
      </c>
      <c r="K204" s="178"/>
      <c r="L204" s="179"/>
      <c r="M204" s="180" t="s">
        <v>1</v>
      </c>
      <c r="N204" s="181" t="s">
        <v>38</v>
      </c>
      <c r="O204" s="59"/>
      <c r="P204" s="160">
        <f t="shared" si="11"/>
        <v>0</v>
      </c>
      <c r="Q204" s="160">
        <v>0</v>
      </c>
      <c r="R204" s="160">
        <f t="shared" si="12"/>
        <v>0</v>
      </c>
      <c r="S204" s="160">
        <v>0</v>
      </c>
      <c r="T204" s="161">
        <f t="shared" si="13"/>
        <v>0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R204" s="162" t="s">
        <v>337</v>
      </c>
      <c r="AT204" s="162" t="s">
        <v>751</v>
      </c>
      <c r="AU204" s="162" t="s">
        <v>85</v>
      </c>
      <c r="AY204" s="15" t="s">
        <v>208</v>
      </c>
      <c r="BE204" s="163">
        <f t="shared" si="14"/>
        <v>0</v>
      </c>
      <c r="BF204" s="163">
        <f t="shared" si="15"/>
        <v>0</v>
      </c>
      <c r="BG204" s="163">
        <f t="shared" si="16"/>
        <v>0</v>
      </c>
      <c r="BH204" s="163">
        <f t="shared" si="17"/>
        <v>0</v>
      </c>
      <c r="BI204" s="163">
        <f t="shared" si="18"/>
        <v>0</v>
      </c>
      <c r="BJ204" s="15" t="s">
        <v>85</v>
      </c>
      <c r="BK204" s="163">
        <f t="shared" si="19"/>
        <v>0</v>
      </c>
      <c r="BL204" s="15" t="s">
        <v>274</v>
      </c>
      <c r="BM204" s="162" t="s">
        <v>732</v>
      </c>
    </row>
    <row r="205" spans="1:65" s="2" customFormat="1" ht="44.25" customHeight="1">
      <c r="A205" s="30"/>
      <c r="B205" s="154"/>
      <c r="C205" s="201" t="s">
        <v>466</v>
      </c>
      <c r="D205" s="201" t="s">
        <v>751</v>
      </c>
      <c r="E205" s="202" t="s">
        <v>6198</v>
      </c>
      <c r="F205" s="203" t="s">
        <v>6199</v>
      </c>
      <c r="G205" s="204" t="s">
        <v>4725</v>
      </c>
      <c r="H205" s="205">
        <v>1</v>
      </c>
      <c r="I205" s="177"/>
      <c r="J205" s="290">
        <f t="shared" si="10"/>
        <v>0</v>
      </c>
      <c r="K205" s="178"/>
      <c r="L205" s="179"/>
      <c r="M205" s="180" t="s">
        <v>1</v>
      </c>
      <c r="N205" s="181" t="s">
        <v>38</v>
      </c>
      <c r="O205" s="59"/>
      <c r="P205" s="160">
        <f t="shared" si="11"/>
        <v>0</v>
      </c>
      <c r="Q205" s="160">
        <v>0</v>
      </c>
      <c r="R205" s="160">
        <f t="shared" si="12"/>
        <v>0</v>
      </c>
      <c r="S205" s="160">
        <v>0</v>
      </c>
      <c r="T205" s="161">
        <f t="shared" si="13"/>
        <v>0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62" t="s">
        <v>337</v>
      </c>
      <c r="AT205" s="162" t="s">
        <v>751</v>
      </c>
      <c r="AU205" s="162" t="s">
        <v>85</v>
      </c>
      <c r="AY205" s="15" t="s">
        <v>208</v>
      </c>
      <c r="BE205" s="163">
        <f t="shared" si="14"/>
        <v>0</v>
      </c>
      <c r="BF205" s="163">
        <f t="shared" si="15"/>
        <v>0</v>
      </c>
      <c r="BG205" s="163">
        <f t="shared" si="16"/>
        <v>0</v>
      </c>
      <c r="BH205" s="163">
        <f t="shared" si="17"/>
        <v>0</v>
      </c>
      <c r="BI205" s="163">
        <f t="shared" si="18"/>
        <v>0</v>
      </c>
      <c r="BJ205" s="15" t="s">
        <v>85</v>
      </c>
      <c r="BK205" s="163">
        <f t="shared" si="19"/>
        <v>0</v>
      </c>
      <c r="BL205" s="15" t="s">
        <v>274</v>
      </c>
      <c r="BM205" s="162" t="s">
        <v>741</v>
      </c>
    </row>
    <row r="206" spans="1:65" s="2" customFormat="1" ht="24.2" customHeight="1">
      <c r="A206" s="30"/>
      <c r="B206" s="154"/>
      <c r="C206" s="195" t="s">
        <v>468</v>
      </c>
      <c r="D206" s="195" t="s">
        <v>210</v>
      </c>
      <c r="E206" s="196" t="s">
        <v>6200</v>
      </c>
      <c r="F206" s="200" t="s">
        <v>6201</v>
      </c>
      <c r="G206" s="198" t="s">
        <v>404</v>
      </c>
      <c r="H206" s="199">
        <v>2</v>
      </c>
      <c r="I206" s="155"/>
      <c r="J206" s="287">
        <f t="shared" si="10"/>
        <v>0</v>
      </c>
      <c r="K206" s="157"/>
      <c r="L206" s="31"/>
      <c r="M206" s="158" t="s">
        <v>1</v>
      </c>
      <c r="N206" s="159" t="s">
        <v>38</v>
      </c>
      <c r="O206" s="59"/>
      <c r="P206" s="160">
        <f t="shared" si="11"/>
        <v>0</v>
      </c>
      <c r="Q206" s="160">
        <v>0</v>
      </c>
      <c r="R206" s="160">
        <f t="shared" si="12"/>
        <v>0</v>
      </c>
      <c r="S206" s="160">
        <v>0</v>
      </c>
      <c r="T206" s="161">
        <f t="shared" si="13"/>
        <v>0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62" t="s">
        <v>274</v>
      </c>
      <c r="AT206" s="162" t="s">
        <v>210</v>
      </c>
      <c r="AU206" s="162" t="s">
        <v>85</v>
      </c>
      <c r="AY206" s="15" t="s">
        <v>208</v>
      </c>
      <c r="BE206" s="163">
        <f t="shared" si="14"/>
        <v>0</v>
      </c>
      <c r="BF206" s="163">
        <f t="shared" si="15"/>
        <v>0</v>
      </c>
      <c r="BG206" s="163">
        <f t="shared" si="16"/>
        <v>0</v>
      </c>
      <c r="BH206" s="163">
        <f t="shared" si="17"/>
        <v>0</v>
      </c>
      <c r="BI206" s="163">
        <f t="shared" si="18"/>
        <v>0</v>
      </c>
      <c r="BJ206" s="15" t="s">
        <v>85</v>
      </c>
      <c r="BK206" s="163">
        <f t="shared" si="19"/>
        <v>0</v>
      </c>
      <c r="BL206" s="15" t="s">
        <v>274</v>
      </c>
      <c r="BM206" s="162" t="s">
        <v>755</v>
      </c>
    </row>
    <row r="207" spans="1:65" s="2" customFormat="1" ht="33" customHeight="1">
      <c r="A207" s="30"/>
      <c r="B207" s="154"/>
      <c r="C207" s="201" t="s">
        <v>472</v>
      </c>
      <c r="D207" s="201" t="s">
        <v>751</v>
      </c>
      <c r="E207" s="202" t="s">
        <v>6202</v>
      </c>
      <c r="F207" s="203" t="s">
        <v>6203</v>
      </c>
      <c r="G207" s="204" t="s">
        <v>404</v>
      </c>
      <c r="H207" s="205">
        <v>2</v>
      </c>
      <c r="I207" s="177"/>
      <c r="J207" s="290">
        <f t="shared" si="10"/>
        <v>0</v>
      </c>
      <c r="K207" s="178"/>
      <c r="L207" s="179"/>
      <c r="M207" s="180" t="s">
        <v>1</v>
      </c>
      <c r="N207" s="181" t="s">
        <v>38</v>
      </c>
      <c r="O207" s="59"/>
      <c r="P207" s="160">
        <f t="shared" si="11"/>
        <v>0</v>
      </c>
      <c r="Q207" s="160">
        <v>0</v>
      </c>
      <c r="R207" s="160">
        <f t="shared" si="12"/>
        <v>0</v>
      </c>
      <c r="S207" s="160">
        <v>0</v>
      </c>
      <c r="T207" s="161">
        <f t="shared" si="13"/>
        <v>0</v>
      </c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R207" s="162" t="s">
        <v>337</v>
      </c>
      <c r="AT207" s="162" t="s">
        <v>751</v>
      </c>
      <c r="AU207" s="162" t="s">
        <v>85</v>
      </c>
      <c r="AY207" s="15" t="s">
        <v>208</v>
      </c>
      <c r="BE207" s="163">
        <f t="shared" si="14"/>
        <v>0</v>
      </c>
      <c r="BF207" s="163">
        <f t="shared" si="15"/>
        <v>0</v>
      </c>
      <c r="BG207" s="163">
        <f t="shared" si="16"/>
        <v>0</v>
      </c>
      <c r="BH207" s="163">
        <f t="shared" si="17"/>
        <v>0</v>
      </c>
      <c r="BI207" s="163">
        <f t="shared" si="18"/>
        <v>0</v>
      </c>
      <c r="BJ207" s="15" t="s">
        <v>85</v>
      </c>
      <c r="BK207" s="163">
        <f t="shared" si="19"/>
        <v>0</v>
      </c>
      <c r="BL207" s="15" t="s">
        <v>274</v>
      </c>
      <c r="BM207" s="162" t="s">
        <v>763</v>
      </c>
    </row>
    <row r="208" spans="1:65" s="2" customFormat="1" ht="33" customHeight="1">
      <c r="A208" s="30"/>
      <c r="B208" s="154"/>
      <c r="C208" s="201" t="s">
        <v>476</v>
      </c>
      <c r="D208" s="201" t="s">
        <v>751</v>
      </c>
      <c r="E208" s="202" t="s">
        <v>6204</v>
      </c>
      <c r="F208" s="203" t="s">
        <v>6205</v>
      </c>
      <c r="G208" s="204" t="s">
        <v>404</v>
      </c>
      <c r="H208" s="205">
        <v>2</v>
      </c>
      <c r="I208" s="177"/>
      <c r="J208" s="290">
        <f t="shared" si="10"/>
        <v>0</v>
      </c>
      <c r="K208" s="178"/>
      <c r="L208" s="179"/>
      <c r="M208" s="180" t="s">
        <v>1</v>
      </c>
      <c r="N208" s="181" t="s">
        <v>38</v>
      </c>
      <c r="O208" s="59"/>
      <c r="P208" s="160">
        <f t="shared" si="11"/>
        <v>0</v>
      </c>
      <c r="Q208" s="160">
        <v>0</v>
      </c>
      <c r="R208" s="160">
        <f t="shared" si="12"/>
        <v>0</v>
      </c>
      <c r="S208" s="160">
        <v>0</v>
      </c>
      <c r="T208" s="161">
        <f t="shared" si="13"/>
        <v>0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62" t="s">
        <v>337</v>
      </c>
      <c r="AT208" s="162" t="s">
        <v>751</v>
      </c>
      <c r="AU208" s="162" t="s">
        <v>85</v>
      </c>
      <c r="AY208" s="15" t="s">
        <v>208</v>
      </c>
      <c r="BE208" s="163">
        <f t="shared" si="14"/>
        <v>0</v>
      </c>
      <c r="BF208" s="163">
        <f t="shared" si="15"/>
        <v>0</v>
      </c>
      <c r="BG208" s="163">
        <f t="shared" si="16"/>
        <v>0</v>
      </c>
      <c r="BH208" s="163">
        <f t="shared" si="17"/>
        <v>0</v>
      </c>
      <c r="BI208" s="163">
        <f t="shared" si="18"/>
        <v>0</v>
      </c>
      <c r="BJ208" s="15" t="s">
        <v>85</v>
      </c>
      <c r="BK208" s="163">
        <f t="shared" si="19"/>
        <v>0</v>
      </c>
      <c r="BL208" s="15" t="s">
        <v>274</v>
      </c>
      <c r="BM208" s="162" t="s">
        <v>1419</v>
      </c>
    </row>
    <row r="209" spans="1:65" s="2" customFormat="1" ht="16.5" customHeight="1">
      <c r="A209" s="30"/>
      <c r="B209" s="154"/>
      <c r="C209" s="201" t="s">
        <v>480</v>
      </c>
      <c r="D209" s="201" t="s">
        <v>751</v>
      </c>
      <c r="E209" s="202" t="s">
        <v>6206</v>
      </c>
      <c r="F209" s="203" t="s">
        <v>6207</v>
      </c>
      <c r="G209" s="204" t="s">
        <v>4725</v>
      </c>
      <c r="H209" s="205">
        <v>1</v>
      </c>
      <c r="I209" s="177"/>
      <c r="J209" s="290">
        <f t="shared" si="10"/>
        <v>0</v>
      </c>
      <c r="K209" s="178"/>
      <c r="L209" s="179"/>
      <c r="M209" s="180" t="s">
        <v>1</v>
      </c>
      <c r="N209" s="181" t="s">
        <v>38</v>
      </c>
      <c r="O209" s="59"/>
      <c r="P209" s="160">
        <f t="shared" si="11"/>
        <v>0</v>
      </c>
      <c r="Q209" s="160">
        <v>0</v>
      </c>
      <c r="R209" s="160">
        <f t="shared" si="12"/>
        <v>0</v>
      </c>
      <c r="S209" s="160">
        <v>0</v>
      </c>
      <c r="T209" s="161">
        <f t="shared" si="13"/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62" t="s">
        <v>337</v>
      </c>
      <c r="AT209" s="162" t="s">
        <v>751</v>
      </c>
      <c r="AU209" s="162" t="s">
        <v>85</v>
      </c>
      <c r="AY209" s="15" t="s">
        <v>208</v>
      </c>
      <c r="BE209" s="163">
        <f t="shared" si="14"/>
        <v>0</v>
      </c>
      <c r="BF209" s="163">
        <f t="shared" si="15"/>
        <v>0</v>
      </c>
      <c r="BG209" s="163">
        <f t="shared" si="16"/>
        <v>0</v>
      </c>
      <c r="BH209" s="163">
        <f t="shared" si="17"/>
        <v>0</v>
      </c>
      <c r="BI209" s="163">
        <f t="shared" si="18"/>
        <v>0</v>
      </c>
      <c r="BJ209" s="15" t="s">
        <v>85</v>
      </c>
      <c r="BK209" s="163">
        <f t="shared" si="19"/>
        <v>0</v>
      </c>
      <c r="BL209" s="15" t="s">
        <v>274</v>
      </c>
      <c r="BM209" s="162" t="s">
        <v>1427</v>
      </c>
    </row>
    <row r="210" spans="1:65" s="2" customFormat="1" ht="16.5" customHeight="1">
      <c r="A210" s="30"/>
      <c r="B210" s="154"/>
      <c r="C210" s="201" t="s">
        <v>484</v>
      </c>
      <c r="D210" s="201" t="s">
        <v>751</v>
      </c>
      <c r="E210" s="202" t="s">
        <v>6208</v>
      </c>
      <c r="F210" s="203" t="s">
        <v>6209</v>
      </c>
      <c r="G210" s="204" t="s">
        <v>404</v>
      </c>
      <c r="H210" s="205">
        <v>1</v>
      </c>
      <c r="I210" s="177"/>
      <c r="J210" s="290">
        <f t="shared" si="10"/>
        <v>0</v>
      </c>
      <c r="K210" s="178"/>
      <c r="L210" s="179"/>
      <c r="M210" s="180" t="s">
        <v>1</v>
      </c>
      <c r="N210" s="181" t="s">
        <v>38</v>
      </c>
      <c r="O210" s="59"/>
      <c r="P210" s="160">
        <f t="shared" si="11"/>
        <v>0</v>
      </c>
      <c r="Q210" s="160">
        <v>0</v>
      </c>
      <c r="R210" s="160">
        <f t="shared" si="12"/>
        <v>0</v>
      </c>
      <c r="S210" s="160">
        <v>0</v>
      </c>
      <c r="T210" s="161">
        <f t="shared" si="13"/>
        <v>0</v>
      </c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R210" s="162" t="s">
        <v>337</v>
      </c>
      <c r="AT210" s="162" t="s">
        <v>751</v>
      </c>
      <c r="AU210" s="162" t="s">
        <v>85</v>
      </c>
      <c r="AY210" s="15" t="s">
        <v>208</v>
      </c>
      <c r="BE210" s="163">
        <f t="shared" si="14"/>
        <v>0</v>
      </c>
      <c r="BF210" s="163">
        <f t="shared" si="15"/>
        <v>0</v>
      </c>
      <c r="BG210" s="163">
        <f t="shared" si="16"/>
        <v>0</v>
      </c>
      <c r="BH210" s="163">
        <f t="shared" si="17"/>
        <v>0</v>
      </c>
      <c r="BI210" s="163">
        <f t="shared" si="18"/>
        <v>0</v>
      </c>
      <c r="BJ210" s="15" t="s">
        <v>85</v>
      </c>
      <c r="BK210" s="163">
        <f t="shared" si="19"/>
        <v>0</v>
      </c>
      <c r="BL210" s="15" t="s">
        <v>274</v>
      </c>
      <c r="BM210" s="162" t="s">
        <v>1435</v>
      </c>
    </row>
    <row r="211" spans="1:65" s="2" customFormat="1" ht="16.5" customHeight="1">
      <c r="A211" s="30"/>
      <c r="B211" s="154"/>
      <c r="C211" s="201" t="s">
        <v>488</v>
      </c>
      <c r="D211" s="201" t="s">
        <v>751</v>
      </c>
      <c r="E211" s="202" t="s">
        <v>6210</v>
      </c>
      <c r="F211" s="203" t="s">
        <v>6211</v>
      </c>
      <c r="G211" s="204" t="s">
        <v>404</v>
      </c>
      <c r="H211" s="205">
        <v>2</v>
      </c>
      <c r="I211" s="177"/>
      <c r="J211" s="290">
        <f t="shared" si="10"/>
        <v>0</v>
      </c>
      <c r="K211" s="178"/>
      <c r="L211" s="179"/>
      <c r="M211" s="180" t="s">
        <v>1</v>
      </c>
      <c r="N211" s="181" t="s">
        <v>38</v>
      </c>
      <c r="O211" s="59"/>
      <c r="P211" s="160">
        <f t="shared" si="11"/>
        <v>0</v>
      </c>
      <c r="Q211" s="160">
        <v>0</v>
      </c>
      <c r="R211" s="160">
        <f t="shared" si="12"/>
        <v>0</v>
      </c>
      <c r="S211" s="160">
        <v>0</v>
      </c>
      <c r="T211" s="161">
        <f t="shared" si="13"/>
        <v>0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R211" s="162" t="s">
        <v>337</v>
      </c>
      <c r="AT211" s="162" t="s">
        <v>751</v>
      </c>
      <c r="AU211" s="162" t="s">
        <v>85</v>
      </c>
      <c r="AY211" s="15" t="s">
        <v>208</v>
      </c>
      <c r="BE211" s="163">
        <f t="shared" si="14"/>
        <v>0</v>
      </c>
      <c r="BF211" s="163">
        <f t="shared" si="15"/>
        <v>0</v>
      </c>
      <c r="BG211" s="163">
        <f t="shared" si="16"/>
        <v>0</v>
      </c>
      <c r="BH211" s="163">
        <f t="shared" si="17"/>
        <v>0</v>
      </c>
      <c r="BI211" s="163">
        <f t="shared" si="18"/>
        <v>0</v>
      </c>
      <c r="BJ211" s="15" t="s">
        <v>85</v>
      </c>
      <c r="BK211" s="163">
        <f t="shared" si="19"/>
        <v>0</v>
      </c>
      <c r="BL211" s="15" t="s">
        <v>274</v>
      </c>
      <c r="BM211" s="162" t="s">
        <v>1443</v>
      </c>
    </row>
    <row r="212" spans="1:65" s="2" customFormat="1" ht="33" customHeight="1">
      <c r="A212" s="30"/>
      <c r="B212" s="154"/>
      <c r="C212" s="201" t="s">
        <v>492</v>
      </c>
      <c r="D212" s="201" t="s">
        <v>751</v>
      </c>
      <c r="E212" s="202" t="s">
        <v>6212</v>
      </c>
      <c r="F212" s="203" t="s">
        <v>6213</v>
      </c>
      <c r="G212" s="204" t="s">
        <v>4725</v>
      </c>
      <c r="H212" s="205">
        <v>1</v>
      </c>
      <c r="I212" s="177"/>
      <c r="J212" s="290">
        <f t="shared" si="10"/>
        <v>0</v>
      </c>
      <c r="K212" s="178"/>
      <c r="L212" s="179"/>
      <c r="M212" s="180" t="s">
        <v>1</v>
      </c>
      <c r="N212" s="181" t="s">
        <v>38</v>
      </c>
      <c r="O212" s="59"/>
      <c r="P212" s="160">
        <f t="shared" si="11"/>
        <v>0</v>
      </c>
      <c r="Q212" s="160">
        <v>0</v>
      </c>
      <c r="R212" s="160">
        <f t="shared" si="12"/>
        <v>0</v>
      </c>
      <c r="S212" s="160">
        <v>0</v>
      </c>
      <c r="T212" s="161">
        <f t="shared" si="13"/>
        <v>0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62" t="s">
        <v>337</v>
      </c>
      <c r="AT212" s="162" t="s">
        <v>751</v>
      </c>
      <c r="AU212" s="162" t="s">
        <v>85</v>
      </c>
      <c r="AY212" s="15" t="s">
        <v>208</v>
      </c>
      <c r="BE212" s="163">
        <f t="shared" si="14"/>
        <v>0</v>
      </c>
      <c r="BF212" s="163">
        <f t="shared" si="15"/>
        <v>0</v>
      </c>
      <c r="BG212" s="163">
        <f t="shared" si="16"/>
        <v>0</v>
      </c>
      <c r="BH212" s="163">
        <f t="shared" si="17"/>
        <v>0</v>
      </c>
      <c r="BI212" s="163">
        <f t="shared" si="18"/>
        <v>0</v>
      </c>
      <c r="BJ212" s="15" t="s">
        <v>85</v>
      </c>
      <c r="BK212" s="163">
        <f t="shared" si="19"/>
        <v>0</v>
      </c>
      <c r="BL212" s="15" t="s">
        <v>274</v>
      </c>
      <c r="BM212" s="162" t="s">
        <v>1451</v>
      </c>
    </row>
    <row r="213" spans="1:65" s="2" customFormat="1" ht="24.2" customHeight="1">
      <c r="A213" s="30"/>
      <c r="B213" s="154"/>
      <c r="C213" s="201" t="s">
        <v>496</v>
      </c>
      <c r="D213" s="201" t="s">
        <v>751</v>
      </c>
      <c r="E213" s="202" t="s">
        <v>6214</v>
      </c>
      <c r="F213" s="203" t="s">
        <v>6215</v>
      </c>
      <c r="G213" s="204" t="s">
        <v>404</v>
      </c>
      <c r="H213" s="205">
        <v>4</v>
      </c>
      <c r="I213" s="177"/>
      <c r="J213" s="290">
        <f t="shared" si="10"/>
        <v>0</v>
      </c>
      <c r="K213" s="178"/>
      <c r="L213" s="179"/>
      <c r="M213" s="180" t="s">
        <v>1</v>
      </c>
      <c r="N213" s="181" t="s">
        <v>38</v>
      </c>
      <c r="O213" s="59"/>
      <c r="P213" s="160">
        <f t="shared" si="11"/>
        <v>0</v>
      </c>
      <c r="Q213" s="160">
        <v>0</v>
      </c>
      <c r="R213" s="160">
        <f t="shared" si="12"/>
        <v>0</v>
      </c>
      <c r="S213" s="160">
        <v>0</v>
      </c>
      <c r="T213" s="161">
        <f t="shared" si="13"/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62" t="s">
        <v>337</v>
      </c>
      <c r="AT213" s="162" t="s">
        <v>751</v>
      </c>
      <c r="AU213" s="162" t="s">
        <v>85</v>
      </c>
      <c r="AY213" s="15" t="s">
        <v>208</v>
      </c>
      <c r="BE213" s="163">
        <f t="shared" si="14"/>
        <v>0</v>
      </c>
      <c r="BF213" s="163">
        <f t="shared" si="15"/>
        <v>0</v>
      </c>
      <c r="BG213" s="163">
        <f t="shared" si="16"/>
        <v>0</v>
      </c>
      <c r="BH213" s="163">
        <f t="shared" si="17"/>
        <v>0</v>
      </c>
      <c r="BI213" s="163">
        <f t="shared" si="18"/>
        <v>0</v>
      </c>
      <c r="BJ213" s="15" t="s">
        <v>85</v>
      </c>
      <c r="BK213" s="163">
        <f t="shared" si="19"/>
        <v>0</v>
      </c>
      <c r="BL213" s="15" t="s">
        <v>274</v>
      </c>
      <c r="BM213" s="162" t="s">
        <v>1459</v>
      </c>
    </row>
    <row r="214" spans="1:65" s="2" customFormat="1" ht="37.9" customHeight="1">
      <c r="A214" s="30"/>
      <c r="B214" s="154"/>
      <c r="C214" s="195" t="s">
        <v>500</v>
      </c>
      <c r="D214" s="195" t="s">
        <v>210</v>
      </c>
      <c r="E214" s="196" t="s">
        <v>799</v>
      </c>
      <c r="F214" s="200" t="s">
        <v>800</v>
      </c>
      <c r="G214" s="198" t="s">
        <v>564</v>
      </c>
      <c r="H214" s="199">
        <v>0.41499999999999998</v>
      </c>
      <c r="I214" s="155"/>
      <c r="J214" s="287">
        <f t="shared" si="10"/>
        <v>0</v>
      </c>
      <c r="K214" s="157"/>
      <c r="L214" s="31"/>
      <c r="M214" s="158" t="s">
        <v>1</v>
      </c>
      <c r="N214" s="159" t="s">
        <v>38</v>
      </c>
      <c r="O214" s="59"/>
      <c r="P214" s="160">
        <f t="shared" si="11"/>
        <v>0</v>
      </c>
      <c r="Q214" s="160">
        <v>0</v>
      </c>
      <c r="R214" s="160">
        <f t="shared" si="12"/>
        <v>0</v>
      </c>
      <c r="S214" s="160">
        <v>0</v>
      </c>
      <c r="T214" s="161">
        <f t="shared" si="13"/>
        <v>0</v>
      </c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R214" s="162" t="s">
        <v>274</v>
      </c>
      <c r="AT214" s="162" t="s">
        <v>210</v>
      </c>
      <c r="AU214" s="162" t="s">
        <v>85</v>
      </c>
      <c r="AY214" s="15" t="s">
        <v>208</v>
      </c>
      <c r="BE214" s="163">
        <f t="shared" si="14"/>
        <v>0</v>
      </c>
      <c r="BF214" s="163">
        <f t="shared" si="15"/>
        <v>0</v>
      </c>
      <c r="BG214" s="163">
        <f t="shared" si="16"/>
        <v>0</v>
      </c>
      <c r="BH214" s="163">
        <f t="shared" si="17"/>
        <v>0</v>
      </c>
      <c r="BI214" s="163">
        <f t="shared" si="18"/>
        <v>0</v>
      </c>
      <c r="BJ214" s="15" t="s">
        <v>85</v>
      </c>
      <c r="BK214" s="163">
        <f t="shared" si="19"/>
        <v>0</v>
      </c>
      <c r="BL214" s="15" t="s">
        <v>274</v>
      </c>
      <c r="BM214" s="162" t="s">
        <v>1465</v>
      </c>
    </row>
    <row r="215" spans="1:65" s="2" customFormat="1" ht="24.2" customHeight="1">
      <c r="A215" s="30"/>
      <c r="B215" s="154"/>
      <c r="C215" s="195" t="s">
        <v>504</v>
      </c>
      <c r="D215" s="195" t="s">
        <v>210</v>
      </c>
      <c r="E215" s="196" t="s">
        <v>4481</v>
      </c>
      <c r="F215" s="200" t="s">
        <v>4482</v>
      </c>
      <c r="G215" s="198" t="s">
        <v>1614</v>
      </c>
      <c r="H215" s="182"/>
      <c r="I215" s="155"/>
      <c r="J215" s="287">
        <f t="shared" si="10"/>
        <v>0</v>
      </c>
      <c r="K215" s="157"/>
      <c r="L215" s="31"/>
      <c r="M215" s="158" t="s">
        <v>1</v>
      </c>
      <c r="N215" s="159" t="s">
        <v>38</v>
      </c>
      <c r="O215" s="59"/>
      <c r="P215" s="160">
        <f t="shared" si="11"/>
        <v>0</v>
      </c>
      <c r="Q215" s="160">
        <v>0</v>
      </c>
      <c r="R215" s="160">
        <f t="shared" si="12"/>
        <v>0</v>
      </c>
      <c r="S215" s="160">
        <v>0</v>
      </c>
      <c r="T215" s="161">
        <f t="shared" si="13"/>
        <v>0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62" t="s">
        <v>274</v>
      </c>
      <c r="AT215" s="162" t="s">
        <v>210</v>
      </c>
      <c r="AU215" s="162" t="s">
        <v>85</v>
      </c>
      <c r="AY215" s="15" t="s">
        <v>208</v>
      </c>
      <c r="BE215" s="163">
        <f t="shared" si="14"/>
        <v>0</v>
      </c>
      <c r="BF215" s="163">
        <f t="shared" si="15"/>
        <v>0</v>
      </c>
      <c r="BG215" s="163">
        <f t="shared" si="16"/>
        <v>0</v>
      </c>
      <c r="BH215" s="163">
        <f t="shared" si="17"/>
        <v>0</v>
      </c>
      <c r="BI215" s="163">
        <f t="shared" si="18"/>
        <v>0</v>
      </c>
      <c r="BJ215" s="15" t="s">
        <v>85</v>
      </c>
      <c r="BK215" s="163">
        <f t="shared" si="19"/>
        <v>0</v>
      </c>
      <c r="BL215" s="15" t="s">
        <v>274</v>
      </c>
      <c r="BM215" s="162" t="s">
        <v>1471</v>
      </c>
    </row>
    <row r="216" spans="1:65" s="12" customFormat="1" ht="22.9" customHeight="1">
      <c r="B216" s="142"/>
      <c r="C216" s="206"/>
      <c r="D216" s="207" t="s">
        <v>71</v>
      </c>
      <c r="E216" s="208" t="s">
        <v>801</v>
      </c>
      <c r="F216" s="208" t="s">
        <v>802</v>
      </c>
      <c r="G216" s="206"/>
      <c r="H216" s="206"/>
      <c r="I216" s="145"/>
      <c r="J216" s="286">
        <f>BK216</f>
        <v>0</v>
      </c>
      <c r="L216" s="142"/>
      <c r="M216" s="146"/>
      <c r="N216" s="147"/>
      <c r="O216" s="147"/>
      <c r="P216" s="148">
        <f>SUM(P217:P235)</f>
        <v>0</v>
      </c>
      <c r="Q216" s="147"/>
      <c r="R216" s="148">
        <f>SUM(R217:R235)</f>
        <v>1.0028100000000004</v>
      </c>
      <c r="S216" s="147"/>
      <c r="T216" s="149">
        <f>SUM(T217:T235)</f>
        <v>0</v>
      </c>
      <c r="AR216" s="143" t="s">
        <v>85</v>
      </c>
      <c r="AT216" s="150" t="s">
        <v>71</v>
      </c>
      <c r="AU216" s="150" t="s">
        <v>79</v>
      </c>
      <c r="AY216" s="143" t="s">
        <v>208</v>
      </c>
      <c r="BK216" s="151">
        <f>SUM(BK217:BK235)</f>
        <v>0</v>
      </c>
    </row>
    <row r="217" spans="1:65" s="2" customFormat="1" ht="24.2" customHeight="1">
      <c r="A217" s="30"/>
      <c r="B217" s="154"/>
      <c r="C217" s="195" t="s">
        <v>509</v>
      </c>
      <c r="D217" s="195" t="s">
        <v>210</v>
      </c>
      <c r="E217" s="196" t="s">
        <v>803</v>
      </c>
      <c r="F217" s="200" t="s">
        <v>804</v>
      </c>
      <c r="G217" s="198" t="s">
        <v>252</v>
      </c>
      <c r="H217" s="199">
        <v>1174</v>
      </c>
      <c r="I217" s="155"/>
      <c r="J217" s="287">
        <f t="shared" ref="J217:J235" si="20">ROUND(I217*H217,2)</f>
        <v>0</v>
      </c>
      <c r="K217" s="157"/>
      <c r="L217" s="31"/>
      <c r="M217" s="158" t="s">
        <v>1</v>
      </c>
      <c r="N217" s="159" t="s">
        <v>38</v>
      </c>
      <c r="O217" s="59"/>
      <c r="P217" s="160">
        <f t="shared" ref="P217:P235" si="21">O217*H217</f>
        <v>0</v>
      </c>
      <c r="Q217" s="160">
        <v>2.0161839863713802E-5</v>
      </c>
      <c r="R217" s="160">
        <f t="shared" ref="R217:R235" si="22">Q217*H217</f>
        <v>2.3670000000000004E-2</v>
      </c>
      <c r="S217" s="160">
        <v>0</v>
      </c>
      <c r="T217" s="161">
        <f t="shared" ref="T217:T235" si="23">S217*H217</f>
        <v>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62" t="s">
        <v>274</v>
      </c>
      <c r="AT217" s="162" t="s">
        <v>210</v>
      </c>
      <c r="AU217" s="162" t="s">
        <v>85</v>
      </c>
      <c r="AY217" s="15" t="s">
        <v>208</v>
      </c>
      <c r="BE217" s="163">
        <f t="shared" ref="BE217:BE235" si="24">IF(N217="základná",J217,0)</f>
        <v>0</v>
      </c>
      <c r="BF217" s="163">
        <f t="shared" ref="BF217:BF235" si="25">IF(N217="znížená",J217,0)</f>
        <v>0</v>
      </c>
      <c r="BG217" s="163">
        <f t="shared" ref="BG217:BG235" si="26">IF(N217="zákl. prenesená",J217,0)</f>
        <v>0</v>
      </c>
      <c r="BH217" s="163">
        <f t="shared" ref="BH217:BH235" si="27">IF(N217="zníž. prenesená",J217,0)</f>
        <v>0</v>
      </c>
      <c r="BI217" s="163">
        <f t="shared" ref="BI217:BI235" si="28">IF(N217="nulová",J217,0)</f>
        <v>0</v>
      </c>
      <c r="BJ217" s="15" t="s">
        <v>85</v>
      </c>
      <c r="BK217" s="163">
        <f t="shared" ref="BK217:BK235" si="29">ROUND(I217*H217,2)</f>
        <v>0</v>
      </c>
      <c r="BL217" s="15" t="s">
        <v>274</v>
      </c>
      <c r="BM217" s="162" t="s">
        <v>1477</v>
      </c>
    </row>
    <row r="218" spans="1:65" s="2" customFormat="1" ht="24.2" customHeight="1">
      <c r="A218" s="30"/>
      <c r="B218" s="154"/>
      <c r="C218" s="195" t="s">
        <v>513</v>
      </c>
      <c r="D218" s="195" t="s">
        <v>210</v>
      </c>
      <c r="E218" s="196" t="s">
        <v>805</v>
      </c>
      <c r="F218" s="200" t="s">
        <v>806</v>
      </c>
      <c r="G218" s="198" t="s">
        <v>252</v>
      </c>
      <c r="H218" s="199">
        <v>297</v>
      </c>
      <c r="I218" s="155"/>
      <c r="J218" s="287">
        <f t="shared" si="20"/>
        <v>0</v>
      </c>
      <c r="K218" s="157"/>
      <c r="L218" s="31"/>
      <c r="M218" s="158" t="s">
        <v>1</v>
      </c>
      <c r="N218" s="159" t="s">
        <v>38</v>
      </c>
      <c r="O218" s="59"/>
      <c r="P218" s="160">
        <f t="shared" si="21"/>
        <v>0</v>
      </c>
      <c r="Q218" s="160">
        <v>5.0505050505050498E-5</v>
      </c>
      <c r="R218" s="160">
        <f t="shared" si="22"/>
        <v>1.4999999999999998E-2</v>
      </c>
      <c r="S218" s="160">
        <v>0</v>
      </c>
      <c r="T218" s="161">
        <f t="shared" si="23"/>
        <v>0</v>
      </c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R218" s="162" t="s">
        <v>274</v>
      </c>
      <c r="AT218" s="162" t="s">
        <v>210</v>
      </c>
      <c r="AU218" s="162" t="s">
        <v>85</v>
      </c>
      <c r="AY218" s="15" t="s">
        <v>208</v>
      </c>
      <c r="BE218" s="163">
        <f t="shared" si="24"/>
        <v>0</v>
      </c>
      <c r="BF218" s="163">
        <f t="shared" si="25"/>
        <v>0</v>
      </c>
      <c r="BG218" s="163">
        <f t="shared" si="26"/>
        <v>0</v>
      </c>
      <c r="BH218" s="163">
        <f t="shared" si="27"/>
        <v>0</v>
      </c>
      <c r="BI218" s="163">
        <f t="shared" si="28"/>
        <v>0</v>
      </c>
      <c r="BJ218" s="15" t="s">
        <v>85</v>
      </c>
      <c r="BK218" s="163">
        <f t="shared" si="29"/>
        <v>0</v>
      </c>
      <c r="BL218" s="15" t="s">
        <v>274</v>
      </c>
      <c r="BM218" s="162" t="s">
        <v>1485</v>
      </c>
    </row>
    <row r="219" spans="1:65" s="2" customFormat="1" ht="24.2" customHeight="1">
      <c r="A219" s="30"/>
      <c r="B219" s="154"/>
      <c r="C219" s="195" t="s">
        <v>517</v>
      </c>
      <c r="D219" s="195" t="s">
        <v>210</v>
      </c>
      <c r="E219" s="196" t="s">
        <v>807</v>
      </c>
      <c r="F219" s="200" t="s">
        <v>808</v>
      </c>
      <c r="G219" s="198" t="s">
        <v>252</v>
      </c>
      <c r="H219" s="199">
        <v>712</v>
      </c>
      <c r="I219" s="155"/>
      <c r="J219" s="287">
        <f t="shared" si="20"/>
        <v>0</v>
      </c>
      <c r="K219" s="157"/>
      <c r="L219" s="31"/>
      <c r="M219" s="158" t="s">
        <v>1</v>
      </c>
      <c r="N219" s="159" t="s">
        <v>38</v>
      </c>
      <c r="O219" s="59"/>
      <c r="P219" s="160">
        <f t="shared" si="21"/>
        <v>0</v>
      </c>
      <c r="Q219" s="160">
        <v>8.9634831460674199E-5</v>
      </c>
      <c r="R219" s="160">
        <f t="shared" si="22"/>
        <v>6.3820000000000029E-2</v>
      </c>
      <c r="S219" s="160">
        <v>0</v>
      </c>
      <c r="T219" s="161">
        <f t="shared" si="23"/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62" t="s">
        <v>274</v>
      </c>
      <c r="AT219" s="162" t="s">
        <v>210</v>
      </c>
      <c r="AU219" s="162" t="s">
        <v>85</v>
      </c>
      <c r="AY219" s="15" t="s">
        <v>208</v>
      </c>
      <c r="BE219" s="163">
        <f t="shared" si="24"/>
        <v>0</v>
      </c>
      <c r="BF219" s="163">
        <f t="shared" si="25"/>
        <v>0</v>
      </c>
      <c r="BG219" s="163">
        <f t="shared" si="26"/>
        <v>0</v>
      </c>
      <c r="BH219" s="163">
        <f t="shared" si="27"/>
        <v>0</v>
      </c>
      <c r="BI219" s="163">
        <f t="shared" si="28"/>
        <v>0</v>
      </c>
      <c r="BJ219" s="15" t="s">
        <v>85</v>
      </c>
      <c r="BK219" s="163">
        <f t="shared" si="29"/>
        <v>0</v>
      </c>
      <c r="BL219" s="15" t="s">
        <v>274</v>
      </c>
      <c r="BM219" s="162" t="s">
        <v>1489</v>
      </c>
    </row>
    <row r="220" spans="1:65" s="2" customFormat="1" ht="24.2" customHeight="1">
      <c r="A220" s="30"/>
      <c r="B220" s="154"/>
      <c r="C220" s="195" t="s">
        <v>521</v>
      </c>
      <c r="D220" s="195" t="s">
        <v>210</v>
      </c>
      <c r="E220" s="196" t="s">
        <v>6216</v>
      </c>
      <c r="F220" s="200" t="s">
        <v>6217</v>
      </c>
      <c r="G220" s="198" t="s">
        <v>252</v>
      </c>
      <c r="H220" s="199">
        <v>7</v>
      </c>
      <c r="I220" s="155"/>
      <c r="J220" s="287">
        <f t="shared" si="20"/>
        <v>0</v>
      </c>
      <c r="K220" s="157"/>
      <c r="L220" s="31"/>
      <c r="M220" s="158" t="s">
        <v>1</v>
      </c>
      <c r="N220" s="159" t="s">
        <v>38</v>
      </c>
      <c r="O220" s="59"/>
      <c r="P220" s="160">
        <f t="shared" si="21"/>
        <v>0</v>
      </c>
      <c r="Q220" s="160">
        <v>1.9385714285714299E-3</v>
      </c>
      <c r="R220" s="160">
        <f t="shared" si="22"/>
        <v>1.3570000000000009E-2</v>
      </c>
      <c r="S220" s="160">
        <v>0</v>
      </c>
      <c r="T220" s="161">
        <f t="shared" si="23"/>
        <v>0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R220" s="162" t="s">
        <v>274</v>
      </c>
      <c r="AT220" s="162" t="s">
        <v>210</v>
      </c>
      <c r="AU220" s="162" t="s">
        <v>85</v>
      </c>
      <c r="AY220" s="15" t="s">
        <v>208</v>
      </c>
      <c r="BE220" s="163">
        <f t="shared" si="24"/>
        <v>0</v>
      </c>
      <c r="BF220" s="163">
        <f t="shared" si="25"/>
        <v>0</v>
      </c>
      <c r="BG220" s="163">
        <f t="shared" si="26"/>
        <v>0</v>
      </c>
      <c r="BH220" s="163">
        <f t="shared" si="27"/>
        <v>0</v>
      </c>
      <c r="BI220" s="163">
        <f t="shared" si="28"/>
        <v>0</v>
      </c>
      <c r="BJ220" s="15" t="s">
        <v>85</v>
      </c>
      <c r="BK220" s="163">
        <f t="shared" si="29"/>
        <v>0</v>
      </c>
      <c r="BL220" s="15" t="s">
        <v>274</v>
      </c>
      <c r="BM220" s="162" t="s">
        <v>1497</v>
      </c>
    </row>
    <row r="221" spans="1:65" s="2" customFormat="1" ht="24.2" customHeight="1">
      <c r="A221" s="30"/>
      <c r="B221" s="154"/>
      <c r="C221" s="195" t="s">
        <v>525</v>
      </c>
      <c r="D221" s="195" t="s">
        <v>210</v>
      </c>
      <c r="E221" s="196" t="s">
        <v>6218</v>
      </c>
      <c r="F221" s="200" t="s">
        <v>6219</v>
      </c>
      <c r="G221" s="198" t="s">
        <v>252</v>
      </c>
      <c r="H221" s="199">
        <v>10</v>
      </c>
      <c r="I221" s="155"/>
      <c r="J221" s="287">
        <f t="shared" si="20"/>
        <v>0</v>
      </c>
      <c r="K221" s="157"/>
      <c r="L221" s="31"/>
      <c r="M221" s="158" t="s">
        <v>1</v>
      </c>
      <c r="N221" s="159" t="s">
        <v>38</v>
      </c>
      <c r="O221" s="59"/>
      <c r="P221" s="160">
        <f t="shared" si="21"/>
        <v>0</v>
      </c>
      <c r="Q221" s="160">
        <v>2.918E-3</v>
      </c>
      <c r="R221" s="160">
        <f t="shared" si="22"/>
        <v>2.9180000000000001E-2</v>
      </c>
      <c r="S221" s="160">
        <v>0</v>
      </c>
      <c r="T221" s="161">
        <f t="shared" si="23"/>
        <v>0</v>
      </c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R221" s="162" t="s">
        <v>274</v>
      </c>
      <c r="AT221" s="162" t="s">
        <v>210</v>
      </c>
      <c r="AU221" s="162" t="s">
        <v>85</v>
      </c>
      <c r="AY221" s="15" t="s">
        <v>208</v>
      </c>
      <c r="BE221" s="163">
        <f t="shared" si="24"/>
        <v>0</v>
      </c>
      <c r="BF221" s="163">
        <f t="shared" si="25"/>
        <v>0</v>
      </c>
      <c r="BG221" s="163">
        <f t="shared" si="26"/>
        <v>0</v>
      </c>
      <c r="BH221" s="163">
        <f t="shared" si="27"/>
        <v>0</v>
      </c>
      <c r="BI221" s="163">
        <f t="shared" si="28"/>
        <v>0</v>
      </c>
      <c r="BJ221" s="15" t="s">
        <v>85</v>
      </c>
      <c r="BK221" s="163">
        <f t="shared" si="29"/>
        <v>0</v>
      </c>
      <c r="BL221" s="15" t="s">
        <v>274</v>
      </c>
      <c r="BM221" s="162" t="s">
        <v>1505</v>
      </c>
    </row>
    <row r="222" spans="1:65" s="2" customFormat="1" ht="24.2" customHeight="1">
      <c r="A222" s="30"/>
      <c r="B222" s="154"/>
      <c r="C222" s="195" t="s">
        <v>529</v>
      </c>
      <c r="D222" s="195" t="s">
        <v>210</v>
      </c>
      <c r="E222" s="196" t="s">
        <v>6220</v>
      </c>
      <c r="F222" s="200" t="s">
        <v>6221</v>
      </c>
      <c r="G222" s="198" t="s">
        <v>252</v>
      </c>
      <c r="H222" s="199">
        <v>38</v>
      </c>
      <c r="I222" s="155"/>
      <c r="J222" s="287">
        <f t="shared" si="20"/>
        <v>0</v>
      </c>
      <c r="K222" s="157"/>
      <c r="L222" s="31"/>
      <c r="M222" s="158" t="s">
        <v>1</v>
      </c>
      <c r="N222" s="159" t="s">
        <v>38</v>
      </c>
      <c r="O222" s="59"/>
      <c r="P222" s="160">
        <f t="shared" si="21"/>
        <v>0</v>
      </c>
      <c r="Q222" s="160">
        <v>3.82052631578947E-3</v>
      </c>
      <c r="R222" s="160">
        <f t="shared" si="22"/>
        <v>0.14517999999999986</v>
      </c>
      <c r="S222" s="160">
        <v>0</v>
      </c>
      <c r="T222" s="161">
        <f t="shared" si="23"/>
        <v>0</v>
      </c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R222" s="162" t="s">
        <v>274</v>
      </c>
      <c r="AT222" s="162" t="s">
        <v>210</v>
      </c>
      <c r="AU222" s="162" t="s">
        <v>85</v>
      </c>
      <c r="AY222" s="15" t="s">
        <v>208</v>
      </c>
      <c r="BE222" s="163">
        <f t="shared" si="24"/>
        <v>0</v>
      </c>
      <c r="BF222" s="163">
        <f t="shared" si="25"/>
        <v>0</v>
      </c>
      <c r="BG222" s="163">
        <f t="shared" si="26"/>
        <v>0</v>
      </c>
      <c r="BH222" s="163">
        <f t="shared" si="27"/>
        <v>0</v>
      </c>
      <c r="BI222" s="163">
        <f t="shared" si="28"/>
        <v>0</v>
      </c>
      <c r="BJ222" s="15" t="s">
        <v>85</v>
      </c>
      <c r="BK222" s="163">
        <f t="shared" si="29"/>
        <v>0</v>
      </c>
      <c r="BL222" s="15" t="s">
        <v>274</v>
      </c>
      <c r="BM222" s="162" t="s">
        <v>1513</v>
      </c>
    </row>
    <row r="223" spans="1:65" s="2" customFormat="1" ht="24.2" customHeight="1">
      <c r="A223" s="30"/>
      <c r="B223" s="154"/>
      <c r="C223" s="195" t="s">
        <v>533</v>
      </c>
      <c r="D223" s="195" t="s">
        <v>210</v>
      </c>
      <c r="E223" s="196" t="s">
        <v>6222</v>
      </c>
      <c r="F223" s="200" t="s">
        <v>6223</v>
      </c>
      <c r="G223" s="198" t="s">
        <v>252</v>
      </c>
      <c r="H223" s="199">
        <v>45</v>
      </c>
      <c r="I223" s="155"/>
      <c r="J223" s="287">
        <f t="shared" si="20"/>
        <v>0</v>
      </c>
      <c r="K223" s="157"/>
      <c r="L223" s="31"/>
      <c r="M223" s="158" t="s">
        <v>1</v>
      </c>
      <c r="N223" s="159" t="s">
        <v>38</v>
      </c>
      <c r="O223" s="59"/>
      <c r="P223" s="160">
        <f t="shared" si="21"/>
        <v>0</v>
      </c>
      <c r="Q223" s="160">
        <v>4.5466666666666702E-3</v>
      </c>
      <c r="R223" s="160">
        <f t="shared" si="22"/>
        <v>0.20460000000000017</v>
      </c>
      <c r="S223" s="160">
        <v>0</v>
      </c>
      <c r="T223" s="161">
        <f t="shared" si="23"/>
        <v>0</v>
      </c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R223" s="162" t="s">
        <v>274</v>
      </c>
      <c r="AT223" s="162" t="s">
        <v>210</v>
      </c>
      <c r="AU223" s="162" t="s">
        <v>85</v>
      </c>
      <c r="AY223" s="15" t="s">
        <v>208</v>
      </c>
      <c r="BE223" s="163">
        <f t="shared" si="24"/>
        <v>0</v>
      </c>
      <c r="BF223" s="163">
        <f t="shared" si="25"/>
        <v>0</v>
      </c>
      <c r="BG223" s="163">
        <f t="shared" si="26"/>
        <v>0</v>
      </c>
      <c r="BH223" s="163">
        <f t="shared" si="27"/>
        <v>0</v>
      </c>
      <c r="BI223" s="163">
        <f t="shared" si="28"/>
        <v>0</v>
      </c>
      <c r="BJ223" s="15" t="s">
        <v>85</v>
      </c>
      <c r="BK223" s="163">
        <f t="shared" si="29"/>
        <v>0</v>
      </c>
      <c r="BL223" s="15" t="s">
        <v>274</v>
      </c>
      <c r="BM223" s="162" t="s">
        <v>1521</v>
      </c>
    </row>
    <row r="224" spans="1:65" s="2" customFormat="1" ht="24.2" customHeight="1">
      <c r="A224" s="30"/>
      <c r="B224" s="154"/>
      <c r="C224" s="195" t="s">
        <v>537</v>
      </c>
      <c r="D224" s="195" t="s">
        <v>210</v>
      </c>
      <c r="E224" s="196" t="s">
        <v>6224</v>
      </c>
      <c r="F224" s="200" t="s">
        <v>6225</v>
      </c>
      <c r="G224" s="198" t="s">
        <v>252</v>
      </c>
      <c r="H224" s="199">
        <v>13</v>
      </c>
      <c r="I224" s="155"/>
      <c r="J224" s="287">
        <f t="shared" si="20"/>
        <v>0</v>
      </c>
      <c r="K224" s="157"/>
      <c r="L224" s="31"/>
      <c r="M224" s="158" t="s">
        <v>1</v>
      </c>
      <c r="N224" s="159" t="s">
        <v>38</v>
      </c>
      <c r="O224" s="59"/>
      <c r="P224" s="160">
        <f t="shared" si="21"/>
        <v>0</v>
      </c>
      <c r="Q224" s="160">
        <v>6.2923076923076899E-3</v>
      </c>
      <c r="R224" s="160">
        <f t="shared" si="22"/>
        <v>8.179999999999997E-2</v>
      </c>
      <c r="S224" s="160">
        <v>0</v>
      </c>
      <c r="T224" s="161">
        <f t="shared" si="23"/>
        <v>0</v>
      </c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R224" s="162" t="s">
        <v>274</v>
      </c>
      <c r="AT224" s="162" t="s">
        <v>210</v>
      </c>
      <c r="AU224" s="162" t="s">
        <v>85</v>
      </c>
      <c r="AY224" s="15" t="s">
        <v>208</v>
      </c>
      <c r="BE224" s="163">
        <f t="shared" si="24"/>
        <v>0</v>
      </c>
      <c r="BF224" s="163">
        <f t="shared" si="25"/>
        <v>0</v>
      </c>
      <c r="BG224" s="163">
        <f t="shared" si="26"/>
        <v>0</v>
      </c>
      <c r="BH224" s="163">
        <f t="shared" si="27"/>
        <v>0</v>
      </c>
      <c r="BI224" s="163">
        <f t="shared" si="28"/>
        <v>0</v>
      </c>
      <c r="BJ224" s="15" t="s">
        <v>85</v>
      </c>
      <c r="BK224" s="163">
        <f t="shared" si="29"/>
        <v>0</v>
      </c>
      <c r="BL224" s="15" t="s">
        <v>274</v>
      </c>
      <c r="BM224" s="162" t="s">
        <v>1529</v>
      </c>
    </row>
    <row r="225" spans="1:65" s="2" customFormat="1" ht="24.2" customHeight="1">
      <c r="A225" s="30"/>
      <c r="B225" s="154"/>
      <c r="C225" s="195" t="s">
        <v>541</v>
      </c>
      <c r="D225" s="195" t="s">
        <v>210</v>
      </c>
      <c r="E225" s="196" t="s">
        <v>809</v>
      </c>
      <c r="F225" s="200" t="s">
        <v>810</v>
      </c>
      <c r="G225" s="198" t="s">
        <v>252</v>
      </c>
      <c r="H225" s="199">
        <v>468</v>
      </c>
      <c r="I225" s="155"/>
      <c r="J225" s="287">
        <f t="shared" si="20"/>
        <v>0</v>
      </c>
      <c r="K225" s="157"/>
      <c r="L225" s="31"/>
      <c r="M225" s="158" t="s">
        <v>1</v>
      </c>
      <c r="N225" s="159" t="s">
        <v>38</v>
      </c>
      <c r="O225" s="59"/>
      <c r="P225" s="160">
        <f t="shared" si="21"/>
        <v>0</v>
      </c>
      <c r="Q225" s="160">
        <v>1.0100427350427399E-4</v>
      </c>
      <c r="R225" s="160">
        <f t="shared" si="22"/>
        <v>4.7270000000000229E-2</v>
      </c>
      <c r="S225" s="160">
        <v>0</v>
      </c>
      <c r="T225" s="161">
        <f t="shared" si="23"/>
        <v>0</v>
      </c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R225" s="162" t="s">
        <v>274</v>
      </c>
      <c r="AT225" s="162" t="s">
        <v>210</v>
      </c>
      <c r="AU225" s="162" t="s">
        <v>85</v>
      </c>
      <c r="AY225" s="15" t="s">
        <v>208</v>
      </c>
      <c r="BE225" s="163">
        <f t="shared" si="24"/>
        <v>0</v>
      </c>
      <c r="BF225" s="163">
        <f t="shared" si="25"/>
        <v>0</v>
      </c>
      <c r="BG225" s="163">
        <f t="shared" si="26"/>
        <v>0</v>
      </c>
      <c r="BH225" s="163">
        <f t="shared" si="27"/>
        <v>0</v>
      </c>
      <c r="BI225" s="163">
        <f t="shared" si="28"/>
        <v>0</v>
      </c>
      <c r="BJ225" s="15" t="s">
        <v>85</v>
      </c>
      <c r="BK225" s="163">
        <f t="shared" si="29"/>
        <v>0</v>
      </c>
      <c r="BL225" s="15" t="s">
        <v>274</v>
      </c>
      <c r="BM225" s="162" t="s">
        <v>1537</v>
      </c>
    </row>
    <row r="226" spans="1:65" s="2" customFormat="1" ht="24.2" customHeight="1">
      <c r="A226" s="30"/>
      <c r="B226" s="154"/>
      <c r="C226" s="195" t="s">
        <v>545</v>
      </c>
      <c r="D226" s="195" t="s">
        <v>210</v>
      </c>
      <c r="E226" s="196" t="s">
        <v>6226</v>
      </c>
      <c r="F226" s="200" t="s">
        <v>6227</v>
      </c>
      <c r="G226" s="198" t="s">
        <v>252</v>
      </c>
      <c r="H226" s="199">
        <v>169</v>
      </c>
      <c r="I226" s="155"/>
      <c r="J226" s="287">
        <f t="shared" si="20"/>
        <v>0</v>
      </c>
      <c r="K226" s="157"/>
      <c r="L226" s="31"/>
      <c r="M226" s="158" t="s">
        <v>1</v>
      </c>
      <c r="N226" s="159" t="s">
        <v>38</v>
      </c>
      <c r="O226" s="59"/>
      <c r="P226" s="160">
        <f t="shared" si="21"/>
        <v>0</v>
      </c>
      <c r="Q226" s="160">
        <v>1.0850887573964499E-3</v>
      </c>
      <c r="R226" s="160">
        <f t="shared" si="22"/>
        <v>0.18338000000000004</v>
      </c>
      <c r="S226" s="160">
        <v>0</v>
      </c>
      <c r="T226" s="161">
        <f t="shared" si="23"/>
        <v>0</v>
      </c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R226" s="162" t="s">
        <v>274</v>
      </c>
      <c r="AT226" s="162" t="s">
        <v>210</v>
      </c>
      <c r="AU226" s="162" t="s">
        <v>85</v>
      </c>
      <c r="AY226" s="15" t="s">
        <v>208</v>
      </c>
      <c r="BE226" s="163">
        <f t="shared" si="24"/>
        <v>0</v>
      </c>
      <c r="BF226" s="163">
        <f t="shared" si="25"/>
        <v>0</v>
      </c>
      <c r="BG226" s="163">
        <f t="shared" si="26"/>
        <v>0</v>
      </c>
      <c r="BH226" s="163">
        <f t="shared" si="27"/>
        <v>0</v>
      </c>
      <c r="BI226" s="163">
        <f t="shared" si="28"/>
        <v>0</v>
      </c>
      <c r="BJ226" s="15" t="s">
        <v>85</v>
      </c>
      <c r="BK226" s="163">
        <f t="shared" si="29"/>
        <v>0</v>
      </c>
      <c r="BL226" s="15" t="s">
        <v>274</v>
      </c>
      <c r="BM226" s="162" t="s">
        <v>1545</v>
      </c>
    </row>
    <row r="227" spans="1:65" s="2" customFormat="1" ht="24.2" customHeight="1">
      <c r="A227" s="30"/>
      <c r="B227" s="154"/>
      <c r="C227" s="195" t="s">
        <v>549</v>
      </c>
      <c r="D227" s="195" t="s">
        <v>210</v>
      </c>
      <c r="E227" s="196" t="s">
        <v>6228</v>
      </c>
      <c r="F227" s="200" t="s">
        <v>6229</v>
      </c>
      <c r="G227" s="198" t="s">
        <v>252</v>
      </c>
      <c r="H227" s="199">
        <v>447</v>
      </c>
      <c r="I227" s="155"/>
      <c r="J227" s="287">
        <f t="shared" si="20"/>
        <v>0</v>
      </c>
      <c r="K227" s="157"/>
      <c r="L227" s="31"/>
      <c r="M227" s="158" t="s">
        <v>1</v>
      </c>
      <c r="N227" s="159" t="s">
        <v>38</v>
      </c>
      <c r="O227" s="59"/>
      <c r="P227" s="160">
        <f t="shared" si="21"/>
        <v>0</v>
      </c>
      <c r="Q227" s="160">
        <v>4.3109619686800899E-4</v>
      </c>
      <c r="R227" s="160">
        <f t="shared" si="22"/>
        <v>0.19270000000000001</v>
      </c>
      <c r="S227" s="160">
        <v>0</v>
      </c>
      <c r="T227" s="161">
        <f t="shared" si="23"/>
        <v>0</v>
      </c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R227" s="162" t="s">
        <v>274</v>
      </c>
      <c r="AT227" s="162" t="s">
        <v>210</v>
      </c>
      <c r="AU227" s="162" t="s">
        <v>85</v>
      </c>
      <c r="AY227" s="15" t="s">
        <v>208</v>
      </c>
      <c r="BE227" s="163">
        <f t="shared" si="24"/>
        <v>0</v>
      </c>
      <c r="BF227" s="163">
        <f t="shared" si="25"/>
        <v>0</v>
      </c>
      <c r="BG227" s="163">
        <f t="shared" si="26"/>
        <v>0</v>
      </c>
      <c r="BH227" s="163">
        <f t="shared" si="27"/>
        <v>0</v>
      </c>
      <c r="BI227" s="163">
        <f t="shared" si="28"/>
        <v>0</v>
      </c>
      <c r="BJ227" s="15" t="s">
        <v>85</v>
      </c>
      <c r="BK227" s="163">
        <f t="shared" si="29"/>
        <v>0</v>
      </c>
      <c r="BL227" s="15" t="s">
        <v>274</v>
      </c>
      <c r="BM227" s="162" t="s">
        <v>1553</v>
      </c>
    </row>
    <row r="228" spans="1:65" s="2" customFormat="1" ht="21.75" customHeight="1">
      <c r="A228" s="30"/>
      <c r="B228" s="154"/>
      <c r="C228" s="195" t="s">
        <v>553</v>
      </c>
      <c r="D228" s="195" t="s">
        <v>210</v>
      </c>
      <c r="E228" s="196" t="s">
        <v>6230</v>
      </c>
      <c r="F228" s="200" t="s">
        <v>6231</v>
      </c>
      <c r="G228" s="198" t="s">
        <v>252</v>
      </c>
      <c r="H228" s="199">
        <v>113</v>
      </c>
      <c r="I228" s="155"/>
      <c r="J228" s="287">
        <f t="shared" si="20"/>
        <v>0</v>
      </c>
      <c r="K228" s="157"/>
      <c r="L228" s="31"/>
      <c r="M228" s="158" t="s">
        <v>1</v>
      </c>
      <c r="N228" s="159" t="s">
        <v>38</v>
      </c>
      <c r="O228" s="59"/>
      <c r="P228" s="160">
        <f t="shared" si="21"/>
        <v>0</v>
      </c>
      <c r="Q228" s="160">
        <v>0</v>
      </c>
      <c r="R228" s="160">
        <f t="shared" si="22"/>
        <v>0</v>
      </c>
      <c r="S228" s="160">
        <v>0</v>
      </c>
      <c r="T228" s="161">
        <f t="shared" si="23"/>
        <v>0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62" t="s">
        <v>274</v>
      </c>
      <c r="AT228" s="162" t="s">
        <v>210</v>
      </c>
      <c r="AU228" s="162" t="s">
        <v>85</v>
      </c>
      <c r="AY228" s="15" t="s">
        <v>208</v>
      </c>
      <c r="BE228" s="163">
        <f t="shared" si="24"/>
        <v>0</v>
      </c>
      <c r="BF228" s="163">
        <f t="shared" si="25"/>
        <v>0</v>
      </c>
      <c r="BG228" s="163">
        <f t="shared" si="26"/>
        <v>0</v>
      </c>
      <c r="BH228" s="163">
        <f t="shared" si="27"/>
        <v>0</v>
      </c>
      <c r="BI228" s="163">
        <f t="shared" si="28"/>
        <v>0</v>
      </c>
      <c r="BJ228" s="15" t="s">
        <v>85</v>
      </c>
      <c r="BK228" s="163">
        <f t="shared" si="29"/>
        <v>0</v>
      </c>
      <c r="BL228" s="15" t="s">
        <v>274</v>
      </c>
      <c r="BM228" s="162" t="s">
        <v>1561</v>
      </c>
    </row>
    <row r="229" spans="1:65" s="2" customFormat="1" ht="24.2" customHeight="1">
      <c r="A229" s="30"/>
      <c r="B229" s="154"/>
      <c r="C229" s="195" t="s">
        <v>557</v>
      </c>
      <c r="D229" s="195" t="s">
        <v>210</v>
      </c>
      <c r="E229" s="196" t="s">
        <v>811</v>
      </c>
      <c r="F229" s="200" t="s">
        <v>812</v>
      </c>
      <c r="G229" s="198" t="s">
        <v>404</v>
      </c>
      <c r="H229" s="199">
        <v>633</v>
      </c>
      <c r="I229" s="155"/>
      <c r="J229" s="287">
        <f t="shared" si="20"/>
        <v>0</v>
      </c>
      <c r="K229" s="157"/>
      <c r="L229" s="31"/>
      <c r="M229" s="158" t="s">
        <v>1</v>
      </c>
      <c r="N229" s="159" t="s">
        <v>38</v>
      </c>
      <c r="O229" s="59"/>
      <c r="P229" s="160">
        <f t="shared" si="21"/>
        <v>0</v>
      </c>
      <c r="Q229" s="160">
        <v>3.1279620853080599E-6</v>
      </c>
      <c r="R229" s="160">
        <f t="shared" si="22"/>
        <v>1.9800000000000017E-3</v>
      </c>
      <c r="S229" s="160">
        <v>0</v>
      </c>
      <c r="T229" s="161">
        <f t="shared" si="23"/>
        <v>0</v>
      </c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R229" s="162" t="s">
        <v>274</v>
      </c>
      <c r="AT229" s="162" t="s">
        <v>210</v>
      </c>
      <c r="AU229" s="162" t="s">
        <v>85</v>
      </c>
      <c r="AY229" s="15" t="s">
        <v>208</v>
      </c>
      <c r="BE229" s="163">
        <f t="shared" si="24"/>
        <v>0</v>
      </c>
      <c r="BF229" s="163">
        <f t="shared" si="25"/>
        <v>0</v>
      </c>
      <c r="BG229" s="163">
        <f t="shared" si="26"/>
        <v>0</v>
      </c>
      <c r="BH229" s="163">
        <f t="shared" si="27"/>
        <v>0</v>
      </c>
      <c r="BI229" s="163">
        <f t="shared" si="28"/>
        <v>0</v>
      </c>
      <c r="BJ229" s="15" t="s">
        <v>85</v>
      </c>
      <c r="BK229" s="163">
        <f t="shared" si="29"/>
        <v>0</v>
      </c>
      <c r="BL229" s="15" t="s">
        <v>274</v>
      </c>
      <c r="BM229" s="162" t="s">
        <v>1569</v>
      </c>
    </row>
    <row r="230" spans="1:65" s="2" customFormat="1" ht="16.5" customHeight="1">
      <c r="A230" s="30"/>
      <c r="B230" s="154"/>
      <c r="C230" s="195" t="s">
        <v>561</v>
      </c>
      <c r="D230" s="195" t="s">
        <v>210</v>
      </c>
      <c r="E230" s="196" t="s">
        <v>6232</v>
      </c>
      <c r="F230" s="200" t="s">
        <v>6233</v>
      </c>
      <c r="G230" s="198" t="s">
        <v>252</v>
      </c>
      <c r="H230" s="199">
        <v>447</v>
      </c>
      <c r="I230" s="155"/>
      <c r="J230" s="287">
        <f t="shared" si="20"/>
        <v>0</v>
      </c>
      <c r="K230" s="157"/>
      <c r="L230" s="31"/>
      <c r="M230" s="158" t="s">
        <v>1</v>
      </c>
      <c r="N230" s="159" t="s">
        <v>38</v>
      </c>
      <c r="O230" s="59"/>
      <c r="P230" s="160">
        <f t="shared" si="21"/>
        <v>0</v>
      </c>
      <c r="Q230" s="160">
        <v>0</v>
      </c>
      <c r="R230" s="160">
        <f t="shared" si="22"/>
        <v>0</v>
      </c>
      <c r="S230" s="160">
        <v>0</v>
      </c>
      <c r="T230" s="161">
        <f t="shared" si="23"/>
        <v>0</v>
      </c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R230" s="162" t="s">
        <v>274</v>
      </c>
      <c r="AT230" s="162" t="s">
        <v>210</v>
      </c>
      <c r="AU230" s="162" t="s">
        <v>85</v>
      </c>
      <c r="AY230" s="15" t="s">
        <v>208</v>
      </c>
      <c r="BE230" s="163">
        <f t="shared" si="24"/>
        <v>0</v>
      </c>
      <c r="BF230" s="163">
        <f t="shared" si="25"/>
        <v>0</v>
      </c>
      <c r="BG230" s="163">
        <f t="shared" si="26"/>
        <v>0</v>
      </c>
      <c r="BH230" s="163">
        <f t="shared" si="27"/>
        <v>0</v>
      </c>
      <c r="BI230" s="163">
        <f t="shared" si="28"/>
        <v>0</v>
      </c>
      <c r="BJ230" s="15" t="s">
        <v>85</v>
      </c>
      <c r="BK230" s="163">
        <f t="shared" si="29"/>
        <v>0</v>
      </c>
      <c r="BL230" s="15" t="s">
        <v>274</v>
      </c>
      <c r="BM230" s="162" t="s">
        <v>1577</v>
      </c>
    </row>
    <row r="231" spans="1:65" s="2" customFormat="1" ht="21.75" customHeight="1">
      <c r="A231" s="30"/>
      <c r="B231" s="154"/>
      <c r="C231" s="195" t="s">
        <v>566</v>
      </c>
      <c r="D231" s="195" t="s">
        <v>210</v>
      </c>
      <c r="E231" s="196" t="s">
        <v>6234</v>
      </c>
      <c r="F231" s="200" t="s">
        <v>6235</v>
      </c>
      <c r="G231" s="198" t="s">
        <v>252</v>
      </c>
      <c r="H231" s="199">
        <v>169</v>
      </c>
      <c r="I231" s="155"/>
      <c r="J231" s="287">
        <f t="shared" si="20"/>
        <v>0</v>
      </c>
      <c r="K231" s="157"/>
      <c r="L231" s="31"/>
      <c r="M231" s="158" t="s">
        <v>1</v>
      </c>
      <c r="N231" s="159" t="s">
        <v>38</v>
      </c>
      <c r="O231" s="59"/>
      <c r="P231" s="160">
        <f t="shared" si="21"/>
        <v>0</v>
      </c>
      <c r="Q231" s="160">
        <v>0</v>
      </c>
      <c r="R231" s="160">
        <f t="shared" si="22"/>
        <v>0</v>
      </c>
      <c r="S231" s="160">
        <v>0</v>
      </c>
      <c r="T231" s="161">
        <f t="shared" si="23"/>
        <v>0</v>
      </c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R231" s="162" t="s">
        <v>274</v>
      </c>
      <c r="AT231" s="162" t="s">
        <v>210</v>
      </c>
      <c r="AU231" s="162" t="s">
        <v>85</v>
      </c>
      <c r="AY231" s="15" t="s">
        <v>208</v>
      </c>
      <c r="BE231" s="163">
        <f t="shared" si="24"/>
        <v>0</v>
      </c>
      <c r="BF231" s="163">
        <f t="shared" si="25"/>
        <v>0</v>
      </c>
      <c r="BG231" s="163">
        <f t="shared" si="26"/>
        <v>0</v>
      </c>
      <c r="BH231" s="163">
        <f t="shared" si="27"/>
        <v>0</v>
      </c>
      <c r="BI231" s="163">
        <f t="shared" si="28"/>
        <v>0</v>
      </c>
      <c r="BJ231" s="15" t="s">
        <v>85</v>
      </c>
      <c r="BK231" s="163">
        <f t="shared" si="29"/>
        <v>0</v>
      </c>
      <c r="BL231" s="15" t="s">
        <v>274</v>
      </c>
      <c r="BM231" s="162" t="s">
        <v>1583</v>
      </c>
    </row>
    <row r="232" spans="1:65" s="2" customFormat="1" ht="24.2" customHeight="1">
      <c r="A232" s="30"/>
      <c r="B232" s="154"/>
      <c r="C232" s="195" t="s">
        <v>570</v>
      </c>
      <c r="D232" s="195" t="s">
        <v>210</v>
      </c>
      <c r="E232" s="196" t="s">
        <v>813</v>
      </c>
      <c r="F232" s="200" t="s">
        <v>814</v>
      </c>
      <c r="G232" s="198" t="s">
        <v>404</v>
      </c>
      <c r="H232" s="199">
        <v>70</v>
      </c>
      <c r="I232" s="155"/>
      <c r="J232" s="287">
        <f t="shared" si="20"/>
        <v>0</v>
      </c>
      <c r="K232" s="157"/>
      <c r="L232" s="31"/>
      <c r="M232" s="158" t="s">
        <v>1</v>
      </c>
      <c r="N232" s="159" t="s">
        <v>38</v>
      </c>
      <c r="O232" s="59"/>
      <c r="P232" s="160">
        <f t="shared" si="21"/>
        <v>0</v>
      </c>
      <c r="Q232" s="160">
        <v>1.4285714285714299E-6</v>
      </c>
      <c r="R232" s="160">
        <f t="shared" si="22"/>
        <v>1.000000000000001E-4</v>
      </c>
      <c r="S232" s="160">
        <v>0</v>
      </c>
      <c r="T232" s="161">
        <f t="shared" si="23"/>
        <v>0</v>
      </c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R232" s="162" t="s">
        <v>274</v>
      </c>
      <c r="AT232" s="162" t="s">
        <v>210</v>
      </c>
      <c r="AU232" s="162" t="s">
        <v>85</v>
      </c>
      <c r="AY232" s="15" t="s">
        <v>208</v>
      </c>
      <c r="BE232" s="163">
        <f t="shared" si="24"/>
        <v>0</v>
      </c>
      <c r="BF232" s="163">
        <f t="shared" si="25"/>
        <v>0</v>
      </c>
      <c r="BG232" s="163">
        <f t="shared" si="26"/>
        <v>0</v>
      </c>
      <c r="BH232" s="163">
        <f t="shared" si="27"/>
        <v>0</v>
      </c>
      <c r="BI232" s="163">
        <f t="shared" si="28"/>
        <v>0</v>
      </c>
      <c r="BJ232" s="15" t="s">
        <v>85</v>
      </c>
      <c r="BK232" s="163">
        <f t="shared" si="29"/>
        <v>0</v>
      </c>
      <c r="BL232" s="15" t="s">
        <v>274</v>
      </c>
      <c r="BM232" s="162" t="s">
        <v>1591</v>
      </c>
    </row>
    <row r="233" spans="1:65" s="2" customFormat="1" ht="24.2" customHeight="1">
      <c r="A233" s="30"/>
      <c r="B233" s="154"/>
      <c r="C233" s="195" t="s">
        <v>574</v>
      </c>
      <c r="D233" s="195" t="s">
        <v>210</v>
      </c>
      <c r="E233" s="196" t="s">
        <v>815</v>
      </c>
      <c r="F233" s="200" t="s">
        <v>816</v>
      </c>
      <c r="G233" s="198" t="s">
        <v>404</v>
      </c>
      <c r="H233" s="199">
        <v>188</v>
      </c>
      <c r="I233" s="155"/>
      <c r="J233" s="287">
        <f t="shared" si="20"/>
        <v>0</v>
      </c>
      <c r="K233" s="157"/>
      <c r="L233" s="31"/>
      <c r="M233" s="158" t="s">
        <v>1</v>
      </c>
      <c r="N233" s="159" t="s">
        <v>38</v>
      </c>
      <c r="O233" s="59"/>
      <c r="P233" s="160">
        <f t="shared" si="21"/>
        <v>0</v>
      </c>
      <c r="Q233" s="160">
        <v>2.97872340425532E-6</v>
      </c>
      <c r="R233" s="160">
        <f t="shared" si="22"/>
        <v>5.6000000000000017E-4</v>
      </c>
      <c r="S233" s="160">
        <v>0</v>
      </c>
      <c r="T233" s="161">
        <f t="shared" si="23"/>
        <v>0</v>
      </c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R233" s="162" t="s">
        <v>274</v>
      </c>
      <c r="AT233" s="162" t="s">
        <v>210</v>
      </c>
      <c r="AU233" s="162" t="s">
        <v>85</v>
      </c>
      <c r="AY233" s="15" t="s">
        <v>208</v>
      </c>
      <c r="BE233" s="163">
        <f t="shared" si="24"/>
        <v>0</v>
      </c>
      <c r="BF233" s="163">
        <f t="shared" si="25"/>
        <v>0</v>
      </c>
      <c r="BG233" s="163">
        <f t="shared" si="26"/>
        <v>0</v>
      </c>
      <c r="BH233" s="163">
        <f t="shared" si="27"/>
        <v>0</v>
      </c>
      <c r="BI233" s="163">
        <f t="shared" si="28"/>
        <v>0</v>
      </c>
      <c r="BJ233" s="15" t="s">
        <v>85</v>
      </c>
      <c r="BK233" s="163">
        <f t="shared" si="29"/>
        <v>0</v>
      </c>
      <c r="BL233" s="15" t="s">
        <v>274</v>
      </c>
      <c r="BM233" s="162" t="s">
        <v>1599</v>
      </c>
    </row>
    <row r="234" spans="1:65" s="2" customFormat="1" ht="33" customHeight="1">
      <c r="A234" s="30"/>
      <c r="B234" s="154"/>
      <c r="C234" s="195" t="s">
        <v>578</v>
      </c>
      <c r="D234" s="195" t="s">
        <v>210</v>
      </c>
      <c r="E234" s="196" t="s">
        <v>817</v>
      </c>
      <c r="F234" s="200" t="s">
        <v>818</v>
      </c>
      <c r="G234" s="198" t="s">
        <v>564</v>
      </c>
      <c r="H234" s="199">
        <v>18.527999999999999</v>
      </c>
      <c r="I234" s="155"/>
      <c r="J234" s="287">
        <f t="shared" si="20"/>
        <v>0</v>
      </c>
      <c r="K234" s="157"/>
      <c r="L234" s="31"/>
      <c r="M234" s="158" t="s">
        <v>1</v>
      </c>
      <c r="N234" s="159" t="s">
        <v>38</v>
      </c>
      <c r="O234" s="59"/>
      <c r="P234" s="160">
        <f t="shared" si="21"/>
        <v>0</v>
      </c>
      <c r="Q234" s="160">
        <v>0</v>
      </c>
      <c r="R234" s="160">
        <f t="shared" si="22"/>
        <v>0</v>
      </c>
      <c r="S234" s="160">
        <v>0</v>
      </c>
      <c r="T234" s="161">
        <f t="shared" si="23"/>
        <v>0</v>
      </c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R234" s="162" t="s">
        <v>274</v>
      </c>
      <c r="AT234" s="162" t="s">
        <v>210</v>
      </c>
      <c r="AU234" s="162" t="s">
        <v>85</v>
      </c>
      <c r="AY234" s="15" t="s">
        <v>208</v>
      </c>
      <c r="BE234" s="163">
        <f t="shared" si="24"/>
        <v>0</v>
      </c>
      <c r="BF234" s="163">
        <f t="shared" si="25"/>
        <v>0</v>
      </c>
      <c r="BG234" s="163">
        <f t="shared" si="26"/>
        <v>0</v>
      </c>
      <c r="BH234" s="163">
        <f t="shared" si="27"/>
        <v>0</v>
      </c>
      <c r="BI234" s="163">
        <f t="shared" si="28"/>
        <v>0</v>
      </c>
      <c r="BJ234" s="15" t="s">
        <v>85</v>
      </c>
      <c r="BK234" s="163">
        <f t="shared" si="29"/>
        <v>0</v>
      </c>
      <c r="BL234" s="15" t="s">
        <v>274</v>
      </c>
      <c r="BM234" s="162" t="s">
        <v>1607</v>
      </c>
    </row>
    <row r="235" spans="1:65" s="2" customFormat="1" ht="24.2" customHeight="1">
      <c r="A235" s="30"/>
      <c r="B235" s="154"/>
      <c r="C235" s="195" t="s">
        <v>582</v>
      </c>
      <c r="D235" s="195" t="s">
        <v>210</v>
      </c>
      <c r="E235" s="196" t="s">
        <v>6236</v>
      </c>
      <c r="F235" s="200" t="s">
        <v>6237</v>
      </c>
      <c r="G235" s="198" t="s">
        <v>1614</v>
      </c>
      <c r="H235" s="182"/>
      <c r="I235" s="155"/>
      <c r="J235" s="287">
        <f t="shared" si="20"/>
        <v>0</v>
      </c>
      <c r="K235" s="157"/>
      <c r="L235" s="31"/>
      <c r="M235" s="158" t="s">
        <v>1</v>
      </c>
      <c r="N235" s="159" t="s">
        <v>38</v>
      </c>
      <c r="O235" s="59"/>
      <c r="P235" s="160">
        <f t="shared" si="21"/>
        <v>0</v>
      </c>
      <c r="Q235" s="160">
        <v>0</v>
      </c>
      <c r="R235" s="160">
        <f t="shared" si="22"/>
        <v>0</v>
      </c>
      <c r="S235" s="160">
        <v>0</v>
      </c>
      <c r="T235" s="161">
        <f t="shared" si="23"/>
        <v>0</v>
      </c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R235" s="162" t="s">
        <v>274</v>
      </c>
      <c r="AT235" s="162" t="s">
        <v>210</v>
      </c>
      <c r="AU235" s="162" t="s">
        <v>85</v>
      </c>
      <c r="AY235" s="15" t="s">
        <v>208</v>
      </c>
      <c r="BE235" s="163">
        <f t="shared" si="24"/>
        <v>0</v>
      </c>
      <c r="BF235" s="163">
        <f t="shared" si="25"/>
        <v>0</v>
      </c>
      <c r="BG235" s="163">
        <f t="shared" si="26"/>
        <v>0</v>
      </c>
      <c r="BH235" s="163">
        <f t="shared" si="27"/>
        <v>0</v>
      </c>
      <c r="BI235" s="163">
        <f t="shared" si="28"/>
        <v>0</v>
      </c>
      <c r="BJ235" s="15" t="s">
        <v>85</v>
      </c>
      <c r="BK235" s="163">
        <f t="shared" si="29"/>
        <v>0</v>
      </c>
      <c r="BL235" s="15" t="s">
        <v>274</v>
      </c>
      <c r="BM235" s="162" t="s">
        <v>1616</v>
      </c>
    </row>
    <row r="236" spans="1:65" s="12" customFormat="1" ht="22.9" customHeight="1">
      <c r="B236" s="142"/>
      <c r="C236" s="206"/>
      <c r="D236" s="207" t="s">
        <v>71</v>
      </c>
      <c r="E236" s="208" t="s">
        <v>819</v>
      </c>
      <c r="F236" s="208" t="s">
        <v>820</v>
      </c>
      <c r="G236" s="206"/>
      <c r="H236" s="206"/>
      <c r="I236" s="145"/>
      <c r="J236" s="286">
        <f>BK236</f>
        <v>0</v>
      </c>
      <c r="L236" s="142"/>
      <c r="M236" s="146"/>
      <c r="N236" s="147"/>
      <c r="O236" s="147"/>
      <c r="P236" s="148">
        <f>SUM(P237:P282)</f>
        <v>0</v>
      </c>
      <c r="Q236" s="147"/>
      <c r="R236" s="148">
        <f>SUM(R237:R282)</f>
        <v>7.0390000000000008E-2</v>
      </c>
      <c r="S236" s="147"/>
      <c r="T236" s="149">
        <f>SUM(T237:T282)</f>
        <v>0</v>
      </c>
      <c r="AR236" s="143" t="s">
        <v>85</v>
      </c>
      <c r="AT236" s="150" t="s">
        <v>71</v>
      </c>
      <c r="AU236" s="150" t="s">
        <v>79</v>
      </c>
      <c r="AY236" s="143" t="s">
        <v>208</v>
      </c>
      <c r="BK236" s="151">
        <f>SUM(BK237:BK282)</f>
        <v>0</v>
      </c>
    </row>
    <row r="237" spans="1:65" s="2" customFormat="1" ht="24.2" customHeight="1">
      <c r="A237" s="30"/>
      <c r="B237" s="154"/>
      <c r="C237" s="195" t="s">
        <v>586</v>
      </c>
      <c r="D237" s="195" t="s">
        <v>210</v>
      </c>
      <c r="E237" s="196" t="s">
        <v>821</v>
      </c>
      <c r="F237" s="200" t="s">
        <v>822</v>
      </c>
      <c r="G237" s="198" t="s">
        <v>404</v>
      </c>
      <c r="H237" s="199">
        <v>140</v>
      </c>
      <c r="I237" s="155"/>
      <c r="J237" s="287">
        <f t="shared" ref="J237:J282" si="30">ROUND(I237*H237,2)</f>
        <v>0</v>
      </c>
      <c r="K237" s="157"/>
      <c r="L237" s="31"/>
      <c r="M237" s="158" t="s">
        <v>1</v>
      </c>
      <c r="N237" s="159" t="s">
        <v>38</v>
      </c>
      <c r="O237" s="59"/>
      <c r="P237" s="160">
        <f t="shared" ref="P237:P282" si="31">O237*H237</f>
        <v>0</v>
      </c>
      <c r="Q237" s="160">
        <v>1.6785714285714299E-5</v>
      </c>
      <c r="R237" s="160">
        <f t="shared" ref="R237:R282" si="32">Q237*H237</f>
        <v>2.3500000000000018E-3</v>
      </c>
      <c r="S237" s="160">
        <v>0</v>
      </c>
      <c r="T237" s="161">
        <f t="shared" ref="T237:T282" si="33">S237*H237</f>
        <v>0</v>
      </c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R237" s="162" t="s">
        <v>274</v>
      </c>
      <c r="AT237" s="162" t="s">
        <v>210</v>
      </c>
      <c r="AU237" s="162" t="s">
        <v>85</v>
      </c>
      <c r="AY237" s="15" t="s">
        <v>208</v>
      </c>
      <c r="BE237" s="163">
        <f t="shared" ref="BE237:BE282" si="34">IF(N237="základná",J237,0)</f>
        <v>0</v>
      </c>
      <c r="BF237" s="163">
        <f t="shared" ref="BF237:BF282" si="35">IF(N237="znížená",J237,0)</f>
        <v>0</v>
      </c>
      <c r="BG237" s="163">
        <f t="shared" ref="BG237:BG282" si="36">IF(N237="zákl. prenesená",J237,0)</f>
        <v>0</v>
      </c>
      <c r="BH237" s="163">
        <f t="shared" ref="BH237:BH282" si="37">IF(N237="zníž. prenesená",J237,0)</f>
        <v>0</v>
      </c>
      <c r="BI237" s="163">
        <f t="shared" ref="BI237:BI282" si="38">IF(N237="nulová",J237,0)</f>
        <v>0</v>
      </c>
      <c r="BJ237" s="15" t="s">
        <v>85</v>
      </c>
      <c r="BK237" s="163">
        <f t="shared" ref="BK237:BK282" si="39">ROUND(I237*H237,2)</f>
        <v>0</v>
      </c>
      <c r="BL237" s="15" t="s">
        <v>274</v>
      </c>
      <c r="BM237" s="162" t="s">
        <v>1624</v>
      </c>
    </row>
    <row r="238" spans="1:65" s="2" customFormat="1" ht="24.2" customHeight="1">
      <c r="A238" s="30"/>
      <c r="B238" s="154"/>
      <c r="C238" s="195" t="s">
        <v>590</v>
      </c>
      <c r="D238" s="195" t="s">
        <v>210</v>
      </c>
      <c r="E238" s="196" t="s">
        <v>823</v>
      </c>
      <c r="F238" s="200" t="s">
        <v>824</v>
      </c>
      <c r="G238" s="198" t="s">
        <v>404</v>
      </c>
      <c r="H238" s="199">
        <v>10</v>
      </c>
      <c r="I238" s="155"/>
      <c r="J238" s="287">
        <f t="shared" si="30"/>
        <v>0</v>
      </c>
      <c r="K238" s="157"/>
      <c r="L238" s="31"/>
      <c r="M238" s="158" t="s">
        <v>1</v>
      </c>
      <c r="N238" s="159" t="s">
        <v>38</v>
      </c>
      <c r="O238" s="59"/>
      <c r="P238" s="160">
        <f t="shared" si="31"/>
        <v>0</v>
      </c>
      <c r="Q238" s="160">
        <v>1.7E-5</v>
      </c>
      <c r="R238" s="160">
        <f t="shared" si="32"/>
        <v>1.7000000000000001E-4</v>
      </c>
      <c r="S238" s="160">
        <v>0</v>
      </c>
      <c r="T238" s="161">
        <f t="shared" si="33"/>
        <v>0</v>
      </c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R238" s="162" t="s">
        <v>274</v>
      </c>
      <c r="AT238" s="162" t="s">
        <v>210</v>
      </c>
      <c r="AU238" s="162" t="s">
        <v>85</v>
      </c>
      <c r="AY238" s="15" t="s">
        <v>208</v>
      </c>
      <c r="BE238" s="163">
        <f t="shared" si="34"/>
        <v>0</v>
      </c>
      <c r="BF238" s="163">
        <f t="shared" si="35"/>
        <v>0</v>
      </c>
      <c r="BG238" s="163">
        <f t="shared" si="36"/>
        <v>0</v>
      </c>
      <c r="BH238" s="163">
        <f t="shared" si="37"/>
        <v>0</v>
      </c>
      <c r="BI238" s="163">
        <f t="shared" si="38"/>
        <v>0</v>
      </c>
      <c r="BJ238" s="15" t="s">
        <v>85</v>
      </c>
      <c r="BK238" s="163">
        <f t="shared" si="39"/>
        <v>0</v>
      </c>
      <c r="BL238" s="15" t="s">
        <v>274</v>
      </c>
      <c r="BM238" s="162" t="s">
        <v>1632</v>
      </c>
    </row>
    <row r="239" spans="1:65" s="2" customFormat="1" ht="24.2" customHeight="1">
      <c r="A239" s="30"/>
      <c r="B239" s="154"/>
      <c r="C239" s="195" t="s">
        <v>594</v>
      </c>
      <c r="D239" s="195" t="s">
        <v>210</v>
      </c>
      <c r="E239" s="196" t="s">
        <v>825</v>
      </c>
      <c r="F239" s="200" t="s">
        <v>826</v>
      </c>
      <c r="G239" s="198" t="s">
        <v>404</v>
      </c>
      <c r="H239" s="199">
        <v>30</v>
      </c>
      <c r="I239" s="155"/>
      <c r="J239" s="287">
        <f t="shared" si="30"/>
        <v>0</v>
      </c>
      <c r="K239" s="157"/>
      <c r="L239" s="31"/>
      <c r="M239" s="158" t="s">
        <v>1</v>
      </c>
      <c r="N239" s="159" t="s">
        <v>38</v>
      </c>
      <c r="O239" s="59"/>
      <c r="P239" s="160">
        <f t="shared" si="31"/>
        <v>0</v>
      </c>
      <c r="Q239" s="160">
        <v>4.2333333333333303E-5</v>
      </c>
      <c r="R239" s="160">
        <f t="shared" si="32"/>
        <v>1.269999999999999E-3</v>
      </c>
      <c r="S239" s="160">
        <v>0</v>
      </c>
      <c r="T239" s="161">
        <f t="shared" si="33"/>
        <v>0</v>
      </c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R239" s="162" t="s">
        <v>274</v>
      </c>
      <c r="AT239" s="162" t="s">
        <v>210</v>
      </c>
      <c r="AU239" s="162" t="s">
        <v>85</v>
      </c>
      <c r="AY239" s="15" t="s">
        <v>208</v>
      </c>
      <c r="BE239" s="163">
        <f t="shared" si="34"/>
        <v>0</v>
      </c>
      <c r="BF239" s="163">
        <f t="shared" si="35"/>
        <v>0</v>
      </c>
      <c r="BG239" s="163">
        <f t="shared" si="36"/>
        <v>0</v>
      </c>
      <c r="BH239" s="163">
        <f t="shared" si="37"/>
        <v>0</v>
      </c>
      <c r="BI239" s="163">
        <f t="shared" si="38"/>
        <v>0</v>
      </c>
      <c r="BJ239" s="15" t="s">
        <v>85</v>
      </c>
      <c r="BK239" s="163">
        <f t="shared" si="39"/>
        <v>0</v>
      </c>
      <c r="BL239" s="15" t="s">
        <v>274</v>
      </c>
      <c r="BM239" s="162" t="s">
        <v>1642</v>
      </c>
    </row>
    <row r="240" spans="1:65" s="2" customFormat="1" ht="24.2" customHeight="1">
      <c r="A240" s="30"/>
      <c r="B240" s="154"/>
      <c r="C240" s="195" t="s">
        <v>598</v>
      </c>
      <c r="D240" s="195" t="s">
        <v>210</v>
      </c>
      <c r="E240" s="196" t="s">
        <v>827</v>
      </c>
      <c r="F240" s="200" t="s">
        <v>828</v>
      </c>
      <c r="G240" s="198" t="s">
        <v>404</v>
      </c>
      <c r="H240" s="199">
        <v>15</v>
      </c>
      <c r="I240" s="155"/>
      <c r="J240" s="287">
        <f t="shared" si="30"/>
        <v>0</v>
      </c>
      <c r="K240" s="157"/>
      <c r="L240" s="31"/>
      <c r="M240" s="158" t="s">
        <v>1</v>
      </c>
      <c r="N240" s="159" t="s">
        <v>38</v>
      </c>
      <c r="O240" s="59"/>
      <c r="P240" s="160">
        <f t="shared" si="31"/>
        <v>0</v>
      </c>
      <c r="Q240" s="160">
        <v>6.0000000000000002E-5</v>
      </c>
      <c r="R240" s="160">
        <f t="shared" si="32"/>
        <v>8.9999999999999998E-4</v>
      </c>
      <c r="S240" s="160">
        <v>0</v>
      </c>
      <c r="T240" s="161">
        <f t="shared" si="33"/>
        <v>0</v>
      </c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R240" s="162" t="s">
        <v>274</v>
      </c>
      <c r="AT240" s="162" t="s">
        <v>210</v>
      </c>
      <c r="AU240" s="162" t="s">
        <v>85</v>
      </c>
      <c r="AY240" s="15" t="s">
        <v>208</v>
      </c>
      <c r="BE240" s="163">
        <f t="shared" si="34"/>
        <v>0</v>
      </c>
      <c r="BF240" s="163">
        <f t="shared" si="35"/>
        <v>0</v>
      </c>
      <c r="BG240" s="163">
        <f t="shared" si="36"/>
        <v>0</v>
      </c>
      <c r="BH240" s="163">
        <f t="shared" si="37"/>
        <v>0</v>
      </c>
      <c r="BI240" s="163">
        <f t="shared" si="38"/>
        <v>0</v>
      </c>
      <c r="BJ240" s="15" t="s">
        <v>85</v>
      </c>
      <c r="BK240" s="163">
        <f t="shared" si="39"/>
        <v>0</v>
      </c>
      <c r="BL240" s="15" t="s">
        <v>274</v>
      </c>
      <c r="BM240" s="162" t="s">
        <v>1646</v>
      </c>
    </row>
    <row r="241" spans="1:65" s="2" customFormat="1" ht="24.2" customHeight="1">
      <c r="A241" s="30"/>
      <c r="B241" s="154"/>
      <c r="C241" s="195" t="s">
        <v>602</v>
      </c>
      <c r="D241" s="195" t="s">
        <v>210</v>
      </c>
      <c r="E241" s="196" t="s">
        <v>829</v>
      </c>
      <c r="F241" s="200" t="s">
        <v>830</v>
      </c>
      <c r="G241" s="198" t="s">
        <v>404</v>
      </c>
      <c r="H241" s="199">
        <v>2</v>
      </c>
      <c r="I241" s="155"/>
      <c r="J241" s="287">
        <f t="shared" si="30"/>
        <v>0</v>
      </c>
      <c r="K241" s="157"/>
      <c r="L241" s="31"/>
      <c r="M241" s="158" t="s">
        <v>1</v>
      </c>
      <c r="N241" s="159" t="s">
        <v>38</v>
      </c>
      <c r="O241" s="59"/>
      <c r="P241" s="160">
        <f t="shared" si="31"/>
        <v>0</v>
      </c>
      <c r="Q241" s="160">
        <v>1.2999999999999999E-4</v>
      </c>
      <c r="R241" s="160">
        <f t="shared" si="32"/>
        <v>2.5999999999999998E-4</v>
      </c>
      <c r="S241" s="160">
        <v>0</v>
      </c>
      <c r="T241" s="161">
        <f t="shared" si="33"/>
        <v>0</v>
      </c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R241" s="162" t="s">
        <v>274</v>
      </c>
      <c r="AT241" s="162" t="s">
        <v>210</v>
      </c>
      <c r="AU241" s="162" t="s">
        <v>85</v>
      </c>
      <c r="AY241" s="15" t="s">
        <v>208</v>
      </c>
      <c r="BE241" s="163">
        <f t="shared" si="34"/>
        <v>0</v>
      </c>
      <c r="BF241" s="163">
        <f t="shared" si="35"/>
        <v>0</v>
      </c>
      <c r="BG241" s="163">
        <f t="shared" si="36"/>
        <v>0</v>
      </c>
      <c r="BH241" s="163">
        <f t="shared" si="37"/>
        <v>0</v>
      </c>
      <c r="BI241" s="163">
        <f t="shared" si="38"/>
        <v>0</v>
      </c>
      <c r="BJ241" s="15" t="s">
        <v>85</v>
      </c>
      <c r="BK241" s="163">
        <f t="shared" si="39"/>
        <v>0</v>
      </c>
      <c r="BL241" s="15" t="s">
        <v>274</v>
      </c>
      <c r="BM241" s="162" t="s">
        <v>1654</v>
      </c>
    </row>
    <row r="242" spans="1:65" s="2" customFormat="1" ht="16.5" customHeight="1">
      <c r="A242" s="30"/>
      <c r="B242" s="154"/>
      <c r="C242" s="195" t="s">
        <v>606</v>
      </c>
      <c r="D242" s="195" t="s">
        <v>210</v>
      </c>
      <c r="E242" s="196" t="s">
        <v>6238</v>
      </c>
      <c r="F242" s="200" t="s">
        <v>6239</v>
      </c>
      <c r="G242" s="198" t="s">
        <v>404</v>
      </c>
      <c r="H242" s="199">
        <v>20</v>
      </c>
      <c r="I242" s="155"/>
      <c r="J242" s="287">
        <f t="shared" si="30"/>
        <v>0</v>
      </c>
      <c r="K242" s="157"/>
      <c r="L242" s="31"/>
      <c r="M242" s="158" t="s">
        <v>1</v>
      </c>
      <c r="N242" s="159" t="s">
        <v>38</v>
      </c>
      <c r="O242" s="59"/>
      <c r="P242" s="160">
        <f t="shared" si="31"/>
        <v>0</v>
      </c>
      <c r="Q242" s="160">
        <v>3.0000000000000001E-5</v>
      </c>
      <c r="R242" s="160">
        <f t="shared" si="32"/>
        <v>6.0000000000000006E-4</v>
      </c>
      <c r="S242" s="160">
        <v>0</v>
      </c>
      <c r="T242" s="161">
        <f t="shared" si="33"/>
        <v>0</v>
      </c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R242" s="162" t="s">
        <v>274</v>
      </c>
      <c r="AT242" s="162" t="s">
        <v>210</v>
      </c>
      <c r="AU242" s="162" t="s">
        <v>85</v>
      </c>
      <c r="AY242" s="15" t="s">
        <v>208</v>
      </c>
      <c r="BE242" s="163">
        <f t="shared" si="34"/>
        <v>0</v>
      </c>
      <c r="BF242" s="163">
        <f t="shared" si="35"/>
        <v>0</v>
      </c>
      <c r="BG242" s="163">
        <f t="shared" si="36"/>
        <v>0</v>
      </c>
      <c r="BH242" s="163">
        <f t="shared" si="37"/>
        <v>0</v>
      </c>
      <c r="BI242" s="163">
        <f t="shared" si="38"/>
        <v>0</v>
      </c>
      <c r="BJ242" s="15" t="s">
        <v>85</v>
      </c>
      <c r="BK242" s="163">
        <f t="shared" si="39"/>
        <v>0</v>
      </c>
      <c r="BL242" s="15" t="s">
        <v>274</v>
      </c>
      <c r="BM242" s="162" t="s">
        <v>1662</v>
      </c>
    </row>
    <row r="243" spans="1:65" s="2" customFormat="1" ht="16.5" customHeight="1">
      <c r="A243" s="30"/>
      <c r="B243" s="154"/>
      <c r="C243" s="201" t="s">
        <v>610</v>
      </c>
      <c r="D243" s="201" t="s">
        <v>751</v>
      </c>
      <c r="E243" s="202" t="s">
        <v>6240</v>
      </c>
      <c r="F243" s="203" t="s">
        <v>6241</v>
      </c>
      <c r="G243" s="204" t="s">
        <v>404</v>
      </c>
      <c r="H243" s="205">
        <v>20</v>
      </c>
      <c r="I243" s="177"/>
      <c r="J243" s="290">
        <f t="shared" si="30"/>
        <v>0</v>
      </c>
      <c r="K243" s="178"/>
      <c r="L243" s="179"/>
      <c r="M243" s="180" t="s">
        <v>1</v>
      </c>
      <c r="N243" s="181" t="s">
        <v>38</v>
      </c>
      <c r="O243" s="59"/>
      <c r="P243" s="160">
        <f t="shared" si="31"/>
        <v>0</v>
      </c>
      <c r="Q243" s="160">
        <v>1.9000000000000001E-4</v>
      </c>
      <c r="R243" s="160">
        <f t="shared" si="32"/>
        <v>3.8000000000000004E-3</v>
      </c>
      <c r="S243" s="160">
        <v>0</v>
      </c>
      <c r="T243" s="161">
        <f t="shared" si="33"/>
        <v>0</v>
      </c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R243" s="162" t="s">
        <v>337</v>
      </c>
      <c r="AT243" s="162" t="s">
        <v>751</v>
      </c>
      <c r="AU243" s="162" t="s">
        <v>85</v>
      </c>
      <c r="AY243" s="15" t="s">
        <v>208</v>
      </c>
      <c r="BE243" s="163">
        <f t="shared" si="34"/>
        <v>0</v>
      </c>
      <c r="BF243" s="163">
        <f t="shared" si="35"/>
        <v>0</v>
      </c>
      <c r="BG243" s="163">
        <f t="shared" si="36"/>
        <v>0</v>
      </c>
      <c r="BH243" s="163">
        <f t="shared" si="37"/>
        <v>0</v>
      </c>
      <c r="BI243" s="163">
        <f t="shared" si="38"/>
        <v>0</v>
      </c>
      <c r="BJ243" s="15" t="s">
        <v>85</v>
      </c>
      <c r="BK243" s="163">
        <f t="shared" si="39"/>
        <v>0</v>
      </c>
      <c r="BL243" s="15" t="s">
        <v>274</v>
      </c>
      <c r="BM243" s="162" t="s">
        <v>1670</v>
      </c>
    </row>
    <row r="244" spans="1:65" s="2" customFormat="1" ht="16.5" customHeight="1">
      <c r="A244" s="30"/>
      <c r="B244" s="154"/>
      <c r="C244" s="195" t="s">
        <v>614</v>
      </c>
      <c r="D244" s="195" t="s">
        <v>210</v>
      </c>
      <c r="E244" s="196" t="s">
        <v>6242</v>
      </c>
      <c r="F244" s="200" t="s">
        <v>6243</v>
      </c>
      <c r="G244" s="198" t="s">
        <v>404</v>
      </c>
      <c r="H244" s="199">
        <v>17</v>
      </c>
      <c r="I244" s="155"/>
      <c r="J244" s="287">
        <f t="shared" si="30"/>
        <v>0</v>
      </c>
      <c r="K244" s="157"/>
      <c r="L244" s="31"/>
      <c r="M244" s="158" t="s">
        <v>1</v>
      </c>
      <c r="N244" s="159" t="s">
        <v>38</v>
      </c>
      <c r="O244" s="59"/>
      <c r="P244" s="160">
        <f t="shared" si="31"/>
        <v>0</v>
      </c>
      <c r="Q244" s="160">
        <v>2.0000000000000002E-5</v>
      </c>
      <c r="R244" s="160">
        <f t="shared" si="32"/>
        <v>3.4000000000000002E-4</v>
      </c>
      <c r="S244" s="160">
        <v>0</v>
      </c>
      <c r="T244" s="161">
        <f t="shared" si="33"/>
        <v>0</v>
      </c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R244" s="162" t="s">
        <v>274</v>
      </c>
      <c r="AT244" s="162" t="s">
        <v>210</v>
      </c>
      <c r="AU244" s="162" t="s">
        <v>85</v>
      </c>
      <c r="AY244" s="15" t="s">
        <v>208</v>
      </c>
      <c r="BE244" s="163">
        <f t="shared" si="34"/>
        <v>0</v>
      </c>
      <c r="BF244" s="163">
        <f t="shared" si="35"/>
        <v>0</v>
      </c>
      <c r="BG244" s="163">
        <f t="shared" si="36"/>
        <v>0</v>
      </c>
      <c r="BH244" s="163">
        <f t="shared" si="37"/>
        <v>0</v>
      </c>
      <c r="BI244" s="163">
        <f t="shared" si="38"/>
        <v>0</v>
      </c>
      <c r="BJ244" s="15" t="s">
        <v>85</v>
      </c>
      <c r="BK244" s="163">
        <f t="shared" si="39"/>
        <v>0</v>
      </c>
      <c r="BL244" s="15" t="s">
        <v>274</v>
      </c>
      <c r="BM244" s="162" t="s">
        <v>1678</v>
      </c>
    </row>
    <row r="245" spans="1:65" s="2" customFormat="1" ht="16.5" customHeight="1">
      <c r="A245" s="30"/>
      <c r="B245" s="154"/>
      <c r="C245" s="201" t="s">
        <v>618</v>
      </c>
      <c r="D245" s="201" t="s">
        <v>751</v>
      </c>
      <c r="E245" s="202" t="s">
        <v>6244</v>
      </c>
      <c r="F245" s="203" t="s">
        <v>6245</v>
      </c>
      <c r="G245" s="204" t="s">
        <v>404</v>
      </c>
      <c r="H245" s="205">
        <v>17</v>
      </c>
      <c r="I245" s="177"/>
      <c r="J245" s="290">
        <f t="shared" si="30"/>
        <v>0</v>
      </c>
      <c r="K245" s="178"/>
      <c r="L245" s="179"/>
      <c r="M245" s="180" t="s">
        <v>1</v>
      </c>
      <c r="N245" s="181" t="s">
        <v>38</v>
      </c>
      <c r="O245" s="59"/>
      <c r="P245" s="160">
        <f t="shared" si="31"/>
        <v>0</v>
      </c>
      <c r="Q245" s="160">
        <v>1.9000000000000001E-4</v>
      </c>
      <c r="R245" s="160">
        <f t="shared" si="32"/>
        <v>3.2300000000000002E-3</v>
      </c>
      <c r="S245" s="160">
        <v>0</v>
      </c>
      <c r="T245" s="161">
        <f t="shared" si="33"/>
        <v>0</v>
      </c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R245" s="162" t="s">
        <v>337</v>
      </c>
      <c r="AT245" s="162" t="s">
        <v>751</v>
      </c>
      <c r="AU245" s="162" t="s">
        <v>85</v>
      </c>
      <c r="AY245" s="15" t="s">
        <v>208</v>
      </c>
      <c r="BE245" s="163">
        <f t="shared" si="34"/>
        <v>0</v>
      </c>
      <c r="BF245" s="163">
        <f t="shared" si="35"/>
        <v>0</v>
      </c>
      <c r="BG245" s="163">
        <f t="shared" si="36"/>
        <v>0</v>
      </c>
      <c r="BH245" s="163">
        <f t="shared" si="37"/>
        <v>0</v>
      </c>
      <c r="BI245" s="163">
        <f t="shared" si="38"/>
        <v>0</v>
      </c>
      <c r="BJ245" s="15" t="s">
        <v>85</v>
      </c>
      <c r="BK245" s="163">
        <f t="shared" si="39"/>
        <v>0</v>
      </c>
      <c r="BL245" s="15" t="s">
        <v>274</v>
      </c>
      <c r="BM245" s="162" t="s">
        <v>1686</v>
      </c>
    </row>
    <row r="246" spans="1:65" s="2" customFormat="1" ht="16.5" customHeight="1">
      <c r="A246" s="30"/>
      <c r="B246" s="154"/>
      <c r="C246" s="195" t="s">
        <v>622</v>
      </c>
      <c r="D246" s="195" t="s">
        <v>210</v>
      </c>
      <c r="E246" s="196" t="s">
        <v>6246</v>
      </c>
      <c r="F246" s="200" t="s">
        <v>6247</v>
      </c>
      <c r="G246" s="198" t="s">
        <v>404</v>
      </c>
      <c r="H246" s="199">
        <v>7</v>
      </c>
      <c r="I246" s="155"/>
      <c r="J246" s="287">
        <f t="shared" si="30"/>
        <v>0</v>
      </c>
      <c r="K246" s="157"/>
      <c r="L246" s="31"/>
      <c r="M246" s="158" t="s">
        <v>1</v>
      </c>
      <c r="N246" s="159" t="s">
        <v>38</v>
      </c>
      <c r="O246" s="59"/>
      <c r="P246" s="160">
        <f t="shared" si="31"/>
        <v>0</v>
      </c>
      <c r="Q246" s="160">
        <v>2.0000000000000002E-5</v>
      </c>
      <c r="R246" s="160">
        <f t="shared" si="32"/>
        <v>1.4000000000000001E-4</v>
      </c>
      <c r="S246" s="160">
        <v>0</v>
      </c>
      <c r="T246" s="161">
        <f t="shared" si="33"/>
        <v>0</v>
      </c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R246" s="162" t="s">
        <v>274</v>
      </c>
      <c r="AT246" s="162" t="s">
        <v>210</v>
      </c>
      <c r="AU246" s="162" t="s">
        <v>85</v>
      </c>
      <c r="AY246" s="15" t="s">
        <v>208</v>
      </c>
      <c r="BE246" s="163">
        <f t="shared" si="34"/>
        <v>0</v>
      </c>
      <c r="BF246" s="163">
        <f t="shared" si="35"/>
        <v>0</v>
      </c>
      <c r="BG246" s="163">
        <f t="shared" si="36"/>
        <v>0</v>
      </c>
      <c r="BH246" s="163">
        <f t="shared" si="37"/>
        <v>0</v>
      </c>
      <c r="BI246" s="163">
        <f t="shared" si="38"/>
        <v>0</v>
      </c>
      <c r="BJ246" s="15" t="s">
        <v>85</v>
      </c>
      <c r="BK246" s="163">
        <f t="shared" si="39"/>
        <v>0</v>
      </c>
      <c r="BL246" s="15" t="s">
        <v>274</v>
      </c>
      <c r="BM246" s="162" t="s">
        <v>1694</v>
      </c>
    </row>
    <row r="247" spans="1:65" s="2" customFormat="1" ht="16.5" customHeight="1">
      <c r="A247" s="30"/>
      <c r="B247" s="154"/>
      <c r="C247" s="201" t="s">
        <v>626</v>
      </c>
      <c r="D247" s="201" t="s">
        <v>751</v>
      </c>
      <c r="E247" s="202" t="s">
        <v>6248</v>
      </c>
      <c r="F247" s="203" t="s">
        <v>6249</v>
      </c>
      <c r="G247" s="204" t="s">
        <v>404</v>
      </c>
      <c r="H247" s="205">
        <v>6</v>
      </c>
      <c r="I247" s="177"/>
      <c r="J247" s="290">
        <f t="shared" si="30"/>
        <v>0</v>
      </c>
      <c r="K247" s="178"/>
      <c r="L247" s="179"/>
      <c r="M247" s="180" t="s">
        <v>1</v>
      </c>
      <c r="N247" s="181" t="s">
        <v>38</v>
      </c>
      <c r="O247" s="59"/>
      <c r="P247" s="160">
        <f t="shared" si="31"/>
        <v>0</v>
      </c>
      <c r="Q247" s="160">
        <v>5.1999999999999995E-4</v>
      </c>
      <c r="R247" s="160">
        <f t="shared" si="32"/>
        <v>3.1199999999999995E-3</v>
      </c>
      <c r="S247" s="160">
        <v>0</v>
      </c>
      <c r="T247" s="161">
        <f t="shared" si="33"/>
        <v>0</v>
      </c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R247" s="162" t="s">
        <v>337</v>
      </c>
      <c r="AT247" s="162" t="s">
        <v>751</v>
      </c>
      <c r="AU247" s="162" t="s">
        <v>85</v>
      </c>
      <c r="AY247" s="15" t="s">
        <v>208</v>
      </c>
      <c r="BE247" s="163">
        <f t="shared" si="34"/>
        <v>0</v>
      </c>
      <c r="BF247" s="163">
        <f t="shared" si="35"/>
        <v>0</v>
      </c>
      <c r="BG247" s="163">
        <f t="shared" si="36"/>
        <v>0</v>
      </c>
      <c r="BH247" s="163">
        <f t="shared" si="37"/>
        <v>0</v>
      </c>
      <c r="BI247" s="163">
        <f t="shared" si="38"/>
        <v>0</v>
      </c>
      <c r="BJ247" s="15" t="s">
        <v>85</v>
      </c>
      <c r="BK247" s="163">
        <f t="shared" si="39"/>
        <v>0</v>
      </c>
      <c r="BL247" s="15" t="s">
        <v>274</v>
      </c>
      <c r="BM247" s="162" t="s">
        <v>1702</v>
      </c>
    </row>
    <row r="248" spans="1:65" s="2" customFormat="1" ht="16.5" customHeight="1">
      <c r="A248" s="30"/>
      <c r="B248" s="154"/>
      <c r="C248" s="201" t="s">
        <v>630</v>
      </c>
      <c r="D248" s="201" t="s">
        <v>751</v>
      </c>
      <c r="E248" s="202" t="s">
        <v>6250</v>
      </c>
      <c r="F248" s="203" t="s">
        <v>6251</v>
      </c>
      <c r="G248" s="204" t="s">
        <v>404</v>
      </c>
      <c r="H248" s="205">
        <v>1</v>
      </c>
      <c r="I248" s="177"/>
      <c r="J248" s="290">
        <f t="shared" si="30"/>
        <v>0</v>
      </c>
      <c r="K248" s="178"/>
      <c r="L248" s="179"/>
      <c r="M248" s="180" t="s">
        <v>1</v>
      </c>
      <c r="N248" s="181" t="s">
        <v>38</v>
      </c>
      <c r="O248" s="59"/>
      <c r="P248" s="160">
        <f t="shared" si="31"/>
        <v>0</v>
      </c>
      <c r="Q248" s="160">
        <v>0</v>
      </c>
      <c r="R248" s="160">
        <f t="shared" si="32"/>
        <v>0</v>
      </c>
      <c r="S248" s="160">
        <v>0</v>
      </c>
      <c r="T248" s="161">
        <f t="shared" si="33"/>
        <v>0</v>
      </c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R248" s="162" t="s">
        <v>337</v>
      </c>
      <c r="AT248" s="162" t="s">
        <v>751</v>
      </c>
      <c r="AU248" s="162" t="s">
        <v>85</v>
      </c>
      <c r="AY248" s="15" t="s">
        <v>208</v>
      </c>
      <c r="BE248" s="163">
        <f t="shared" si="34"/>
        <v>0</v>
      </c>
      <c r="BF248" s="163">
        <f t="shared" si="35"/>
        <v>0</v>
      </c>
      <c r="BG248" s="163">
        <f t="shared" si="36"/>
        <v>0</v>
      </c>
      <c r="BH248" s="163">
        <f t="shared" si="37"/>
        <v>0</v>
      </c>
      <c r="BI248" s="163">
        <f t="shared" si="38"/>
        <v>0</v>
      </c>
      <c r="BJ248" s="15" t="s">
        <v>85</v>
      </c>
      <c r="BK248" s="163">
        <f t="shared" si="39"/>
        <v>0</v>
      </c>
      <c r="BL248" s="15" t="s">
        <v>274</v>
      </c>
      <c r="BM248" s="162" t="s">
        <v>1710</v>
      </c>
    </row>
    <row r="249" spans="1:65" s="2" customFormat="1" ht="21.75" customHeight="1">
      <c r="A249" s="30"/>
      <c r="B249" s="154"/>
      <c r="C249" s="201" t="s">
        <v>634</v>
      </c>
      <c r="D249" s="201" t="s">
        <v>751</v>
      </c>
      <c r="E249" s="202" t="s">
        <v>6252</v>
      </c>
      <c r="F249" s="203" t="s">
        <v>6253</v>
      </c>
      <c r="G249" s="204" t="s">
        <v>404</v>
      </c>
      <c r="H249" s="205">
        <v>15</v>
      </c>
      <c r="I249" s="177"/>
      <c r="J249" s="290">
        <f t="shared" si="30"/>
        <v>0</v>
      </c>
      <c r="K249" s="178"/>
      <c r="L249" s="179"/>
      <c r="M249" s="180" t="s">
        <v>1</v>
      </c>
      <c r="N249" s="181" t="s">
        <v>38</v>
      </c>
      <c r="O249" s="59"/>
      <c r="P249" s="160">
        <f t="shared" si="31"/>
        <v>0</v>
      </c>
      <c r="Q249" s="160">
        <v>0</v>
      </c>
      <c r="R249" s="160">
        <f t="shared" si="32"/>
        <v>0</v>
      </c>
      <c r="S249" s="160">
        <v>0</v>
      </c>
      <c r="T249" s="161">
        <f t="shared" si="33"/>
        <v>0</v>
      </c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R249" s="162" t="s">
        <v>337</v>
      </c>
      <c r="AT249" s="162" t="s">
        <v>751</v>
      </c>
      <c r="AU249" s="162" t="s">
        <v>85</v>
      </c>
      <c r="AY249" s="15" t="s">
        <v>208</v>
      </c>
      <c r="BE249" s="163">
        <f t="shared" si="34"/>
        <v>0</v>
      </c>
      <c r="BF249" s="163">
        <f t="shared" si="35"/>
        <v>0</v>
      </c>
      <c r="BG249" s="163">
        <f t="shared" si="36"/>
        <v>0</v>
      </c>
      <c r="BH249" s="163">
        <f t="shared" si="37"/>
        <v>0</v>
      </c>
      <c r="BI249" s="163">
        <f t="shared" si="38"/>
        <v>0</v>
      </c>
      <c r="BJ249" s="15" t="s">
        <v>85</v>
      </c>
      <c r="BK249" s="163">
        <f t="shared" si="39"/>
        <v>0</v>
      </c>
      <c r="BL249" s="15" t="s">
        <v>274</v>
      </c>
      <c r="BM249" s="162" t="s">
        <v>1718</v>
      </c>
    </row>
    <row r="250" spans="1:65" s="2" customFormat="1" ht="16.5" customHeight="1">
      <c r="A250" s="30"/>
      <c r="B250" s="154"/>
      <c r="C250" s="195" t="s">
        <v>638</v>
      </c>
      <c r="D250" s="195" t="s">
        <v>210</v>
      </c>
      <c r="E250" s="196" t="s">
        <v>6254</v>
      </c>
      <c r="F250" s="200" t="s">
        <v>6255</v>
      </c>
      <c r="G250" s="198" t="s">
        <v>404</v>
      </c>
      <c r="H250" s="199">
        <v>6</v>
      </c>
      <c r="I250" s="155"/>
      <c r="J250" s="287">
        <f t="shared" si="30"/>
        <v>0</v>
      </c>
      <c r="K250" s="157"/>
      <c r="L250" s="31"/>
      <c r="M250" s="158" t="s">
        <v>1</v>
      </c>
      <c r="N250" s="159" t="s">
        <v>38</v>
      </c>
      <c r="O250" s="59"/>
      <c r="P250" s="160">
        <f t="shared" si="31"/>
        <v>0</v>
      </c>
      <c r="Q250" s="160">
        <v>3.0000000000000001E-5</v>
      </c>
      <c r="R250" s="160">
        <f t="shared" si="32"/>
        <v>1.8000000000000001E-4</v>
      </c>
      <c r="S250" s="160">
        <v>0</v>
      </c>
      <c r="T250" s="161">
        <f t="shared" si="33"/>
        <v>0</v>
      </c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R250" s="162" t="s">
        <v>274</v>
      </c>
      <c r="AT250" s="162" t="s">
        <v>210</v>
      </c>
      <c r="AU250" s="162" t="s">
        <v>85</v>
      </c>
      <c r="AY250" s="15" t="s">
        <v>208</v>
      </c>
      <c r="BE250" s="163">
        <f t="shared" si="34"/>
        <v>0</v>
      </c>
      <c r="BF250" s="163">
        <f t="shared" si="35"/>
        <v>0</v>
      </c>
      <c r="BG250" s="163">
        <f t="shared" si="36"/>
        <v>0</v>
      </c>
      <c r="BH250" s="163">
        <f t="shared" si="37"/>
        <v>0</v>
      </c>
      <c r="BI250" s="163">
        <f t="shared" si="38"/>
        <v>0</v>
      </c>
      <c r="BJ250" s="15" t="s">
        <v>85</v>
      </c>
      <c r="BK250" s="163">
        <f t="shared" si="39"/>
        <v>0</v>
      </c>
      <c r="BL250" s="15" t="s">
        <v>274</v>
      </c>
      <c r="BM250" s="162" t="s">
        <v>1726</v>
      </c>
    </row>
    <row r="251" spans="1:65" s="2" customFormat="1" ht="16.5" customHeight="1">
      <c r="A251" s="30"/>
      <c r="B251" s="154"/>
      <c r="C251" s="201" t="s">
        <v>642</v>
      </c>
      <c r="D251" s="201" t="s">
        <v>751</v>
      </c>
      <c r="E251" s="202" t="s">
        <v>6256</v>
      </c>
      <c r="F251" s="203" t="s">
        <v>6257</v>
      </c>
      <c r="G251" s="204" t="s">
        <v>404</v>
      </c>
      <c r="H251" s="205">
        <v>4</v>
      </c>
      <c r="I251" s="177"/>
      <c r="J251" s="290">
        <f t="shared" si="30"/>
        <v>0</v>
      </c>
      <c r="K251" s="178"/>
      <c r="L251" s="179"/>
      <c r="M251" s="180" t="s">
        <v>1</v>
      </c>
      <c r="N251" s="181" t="s">
        <v>38</v>
      </c>
      <c r="O251" s="59"/>
      <c r="P251" s="160">
        <f t="shared" si="31"/>
        <v>0</v>
      </c>
      <c r="Q251" s="160">
        <v>7.2000000000000005E-4</v>
      </c>
      <c r="R251" s="160">
        <f t="shared" si="32"/>
        <v>2.8800000000000002E-3</v>
      </c>
      <c r="S251" s="160">
        <v>0</v>
      </c>
      <c r="T251" s="161">
        <f t="shared" si="33"/>
        <v>0</v>
      </c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R251" s="162" t="s">
        <v>337</v>
      </c>
      <c r="AT251" s="162" t="s">
        <v>751</v>
      </c>
      <c r="AU251" s="162" t="s">
        <v>85</v>
      </c>
      <c r="AY251" s="15" t="s">
        <v>208</v>
      </c>
      <c r="BE251" s="163">
        <f t="shared" si="34"/>
        <v>0</v>
      </c>
      <c r="BF251" s="163">
        <f t="shared" si="35"/>
        <v>0</v>
      </c>
      <c r="BG251" s="163">
        <f t="shared" si="36"/>
        <v>0</v>
      </c>
      <c r="BH251" s="163">
        <f t="shared" si="37"/>
        <v>0</v>
      </c>
      <c r="BI251" s="163">
        <f t="shared" si="38"/>
        <v>0</v>
      </c>
      <c r="BJ251" s="15" t="s">
        <v>85</v>
      </c>
      <c r="BK251" s="163">
        <f t="shared" si="39"/>
        <v>0</v>
      </c>
      <c r="BL251" s="15" t="s">
        <v>274</v>
      </c>
      <c r="BM251" s="162" t="s">
        <v>1732</v>
      </c>
    </row>
    <row r="252" spans="1:65" s="2" customFormat="1" ht="16.5" customHeight="1">
      <c r="A252" s="30"/>
      <c r="B252" s="154"/>
      <c r="C252" s="201" t="s">
        <v>646</v>
      </c>
      <c r="D252" s="201" t="s">
        <v>751</v>
      </c>
      <c r="E252" s="202" t="s">
        <v>6258</v>
      </c>
      <c r="F252" s="203" t="s">
        <v>6259</v>
      </c>
      <c r="G252" s="204" t="s">
        <v>404</v>
      </c>
      <c r="H252" s="205">
        <v>1</v>
      </c>
      <c r="I252" s="177"/>
      <c r="J252" s="290">
        <f t="shared" si="30"/>
        <v>0</v>
      </c>
      <c r="K252" s="178"/>
      <c r="L252" s="179"/>
      <c r="M252" s="180" t="s">
        <v>1</v>
      </c>
      <c r="N252" s="181" t="s">
        <v>38</v>
      </c>
      <c r="O252" s="59"/>
      <c r="P252" s="160">
        <f t="shared" si="31"/>
        <v>0</v>
      </c>
      <c r="Q252" s="160">
        <v>5.5000000000000003E-4</v>
      </c>
      <c r="R252" s="160">
        <f t="shared" si="32"/>
        <v>5.5000000000000003E-4</v>
      </c>
      <c r="S252" s="160">
        <v>0</v>
      </c>
      <c r="T252" s="161">
        <f t="shared" si="33"/>
        <v>0</v>
      </c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R252" s="162" t="s">
        <v>337</v>
      </c>
      <c r="AT252" s="162" t="s">
        <v>751</v>
      </c>
      <c r="AU252" s="162" t="s">
        <v>85</v>
      </c>
      <c r="AY252" s="15" t="s">
        <v>208</v>
      </c>
      <c r="BE252" s="163">
        <f t="shared" si="34"/>
        <v>0</v>
      </c>
      <c r="BF252" s="163">
        <f t="shared" si="35"/>
        <v>0</v>
      </c>
      <c r="BG252" s="163">
        <f t="shared" si="36"/>
        <v>0</v>
      </c>
      <c r="BH252" s="163">
        <f t="shared" si="37"/>
        <v>0</v>
      </c>
      <c r="BI252" s="163">
        <f t="shared" si="38"/>
        <v>0</v>
      </c>
      <c r="BJ252" s="15" t="s">
        <v>85</v>
      </c>
      <c r="BK252" s="163">
        <f t="shared" si="39"/>
        <v>0</v>
      </c>
      <c r="BL252" s="15" t="s">
        <v>274</v>
      </c>
      <c r="BM252" s="162" t="s">
        <v>1740</v>
      </c>
    </row>
    <row r="253" spans="1:65" s="2" customFormat="1" ht="16.5" customHeight="1">
      <c r="A253" s="30"/>
      <c r="B253" s="154"/>
      <c r="C253" s="201" t="s">
        <v>650</v>
      </c>
      <c r="D253" s="201" t="s">
        <v>751</v>
      </c>
      <c r="E253" s="202" t="s">
        <v>6260</v>
      </c>
      <c r="F253" s="203" t="s">
        <v>6261</v>
      </c>
      <c r="G253" s="204" t="s">
        <v>404</v>
      </c>
      <c r="H253" s="205">
        <v>1</v>
      </c>
      <c r="I253" s="177"/>
      <c r="J253" s="290">
        <f t="shared" si="30"/>
        <v>0</v>
      </c>
      <c r="K253" s="178"/>
      <c r="L253" s="179"/>
      <c r="M253" s="180" t="s">
        <v>1</v>
      </c>
      <c r="N253" s="181" t="s">
        <v>38</v>
      </c>
      <c r="O253" s="59"/>
      <c r="P253" s="160">
        <f t="shared" si="31"/>
        <v>0</v>
      </c>
      <c r="Q253" s="160">
        <v>3.8999999999999999E-4</v>
      </c>
      <c r="R253" s="160">
        <f t="shared" si="32"/>
        <v>3.8999999999999999E-4</v>
      </c>
      <c r="S253" s="160">
        <v>0</v>
      </c>
      <c r="T253" s="161">
        <f t="shared" si="33"/>
        <v>0</v>
      </c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R253" s="162" t="s">
        <v>337</v>
      </c>
      <c r="AT253" s="162" t="s">
        <v>751</v>
      </c>
      <c r="AU253" s="162" t="s">
        <v>85</v>
      </c>
      <c r="AY253" s="15" t="s">
        <v>208</v>
      </c>
      <c r="BE253" s="163">
        <f t="shared" si="34"/>
        <v>0</v>
      </c>
      <c r="BF253" s="163">
        <f t="shared" si="35"/>
        <v>0</v>
      </c>
      <c r="BG253" s="163">
        <f t="shared" si="36"/>
        <v>0</v>
      </c>
      <c r="BH253" s="163">
        <f t="shared" si="37"/>
        <v>0</v>
      </c>
      <c r="BI253" s="163">
        <f t="shared" si="38"/>
        <v>0</v>
      </c>
      <c r="BJ253" s="15" t="s">
        <v>85</v>
      </c>
      <c r="BK253" s="163">
        <f t="shared" si="39"/>
        <v>0</v>
      </c>
      <c r="BL253" s="15" t="s">
        <v>274</v>
      </c>
      <c r="BM253" s="162" t="s">
        <v>1748</v>
      </c>
    </row>
    <row r="254" spans="1:65" s="2" customFormat="1" ht="21.75" customHeight="1">
      <c r="A254" s="30"/>
      <c r="B254" s="154"/>
      <c r="C254" s="201" t="s">
        <v>654</v>
      </c>
      <c r="D254" s="201" t="s">
        <v>751</v>
      </c>
      <c r="E254" s="202" t="s">
        <v>6262</v>
      </c>
      <c r="F254" s="203" t="s">
        <v>6263</v>
      </c>
      <c r="G254" s="204" t="s">
        <v>404</v>
      </c>
      <c r="H254" s="205">
        <v>11</v>
      </c>
      <c r="I254" s="177"/>
      <c r="J254" s="290">
        <f t="shared" si="30"/>
        <v>0</v>
      </c>
      <c r="K254" s="178"/>
      <c r="L254" s="179"/>
      <c r="M254" s="180" t="s">
        <v>1</v>
      </c>
      <c r="N254" s="181" t="s">
        <v>38</v>
      </c>
      <c r="O254" s="59"/>
      <c r="P254" s="160">
        <f t="shared" si="31"/>
        <v>0</v>
      </c>
      <c r="Q254" s="160">
        <v>0</v>
      </c>
      <c r="R254" s="160">
        <f t="shared" si="32"/>
        <v>0</v>
      </c>
      <c r="S254" s="160">
        <v>0</v>
      </c>
      <c r="T254" s="161">
        <f t="shared" si="33"/>
        <v>0</v>
      </c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R254" s="162" t="s">
        <v>337</v>
      </c>
      <c r="AT254" s="162" t="s">
        <v>751</v>
      </c>
      <c r="AU254" s="162" t="s">
        <v>85</v>
      </c>
      <c r="AY254" s="15" t="s">
        <v>208</v>
      </c>
      <c r="BE254" s="163">
        <f t="shared" si="34"/>
        <v>0</v>
      </c>
      <c r="BF254" s="163">
        <f t="shared" si="35"/>
        <v>0</v>
      </c>
      <c r="BG254" s="163">
        <f t="shared" si="36"/>
        <v>0</v>
      </c>
      <c r="BH254" s="163">
        <f t="shared" si="37"/>
        <v>0</v>
      </c>
      <c r="BI254" s="163">
        <f t="shared" si="38"/>
        <v>0</v>
      </c>
      <c r="BJ254" s="15" t="s">
        <v>85</v>
      </c>
      <c r="BK254" s="163">
        <f t="shared" si="39"/>
        <v>0</v>
      </c>
      <c r="BL254" s="15" t="s">
        <v>274</v>
      </c>
      <c r="BM254" s="162" t="s">
        <v>1756</v>
      </c>
    </row>
    <row r="255" spans="1:65" s="2" customFormat="1" ht="16.5" customHeight="1">
      <c r="A255" s="30"/>
      <c r="B255" s="154"/>
      <c r="C255" s="195" t="s">
        <v>658</v>
      </c>
      <c r="D255" s="195" t="s">
        <v>210</v>
      </c>
      <c r="E255" s="196" t="s">
        <v>6264</v>
      </c>
      <c r="F255" s="200" t="s">
        <v>6265</v>
      </c>
      <c r="G255" s="198" t="s">
        <v>404</v>
      </c>
      <c r="H255" s="199">
        <v>16</v>
      </c>
      <c r="I255" s="155"/>
      <c r="J255" s="287">
        <f t="shared" si="30"/>
        <v>0</v>
      </c>
      <c r="K255" s="157"/>
      <c r="L255" s="31"/>
      <c r="M255" s="158" t="s">
        <v>1</v>
      </c>
      <c r="N255" s="159" t="s">
        <v>38</v>
      </c>
      <c r="O255" s="59"/>
      <c r="P255" s="160">
        <f t="shared" si="31"/>
        <v>0</v>
      </c>
      <c r="Q255" s="160">
        <v>3.0000000000000001E-5</v>
      </c>
      <c r="R255" s="160">
        <f t="shared" si="32"/>
        <v>4.8000000000000001E-4</v>
      </c>
      <c r="S255" s="160">
        <v>0</v>
      </c>
      <c r="T255" s="161">
        <f t="shared" si="33"/>
        <v>0</v>
      </c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R255" s="162" t="s">
        <v>274</v>
      </c>
      <c r="AT255" s="162" t="s">
        <v>210</v>
      </c>
      <c r="AU255" s="162" t="s">
        <v>85</v>
      </c>
      <c r="AY255" s="15" t="s">
        <v>208</v>
      </c>
      <c r="BE255" s="163">
        <f t="shared" si="34"/>
        <v>0</v>
      </c>
      <c r="BF255" s="163">
        <f t="shared" si="35"/>
        <v>0</v>
      </c>
      <c r="BG255" s="163">
        <f t="shared" si="36"/>
        <v>0</v>
      </c>
      <c r="BH255" s="163">
        <f t="shared" si="37"/>
        <v>0</v>
      </c>
      <c r="BI255" s="163">
        <f t="shared" si="38"/>
        <v>0</v>
      </c>
      <c r="BJ255" s="15" t="s">
        <v>85</v>
      </c>
      <c r="BK255" s="163">
        <f t="shared" si="39"/>
        <v>0</v>
      </c>
      <c r="BL255" s="15" t="s">
        <v>274</v>
      </c>
      <c r="BM255" s="162" t="s">
        <v>1766</v>
      </c>
    </row>
    <row r="256" spans="1:65" s="2" customFormat="1" ht="16.5" customHeight="1">
      <c r="A256" s="30"/>
      <c r="B256" s="154"/>
      <c r="C256" s="201" t="s">
        <v>662</v>
      </c>
      <c r="D256" s="201" t="s">
        <v>751</v>
      </c>
      <c r="E256" s="202" t="s">
        <v>6266</v>
      </c>
      <c r="F256" s="203" t="s">
        <v>6267</v>
      </c>
      <c r="G256" s="204" t="s">
        <v>404</v>
      </c>
      <c r="H256" s="205">
        <v>10</v>
      </c>
      <c r="I256" s="177"/>
      <c r="J256" s="290">
        <f t="shared" si="30"/>
        <v>0</v>
      </c>
      <c r="K256" s="178"/>
      <c r="L256" s="179"/>
      <c r="M256" s="180" t="s">
        <v>1</v>
      </c>
      <c r="N256" s="181" t="s">
        <v>38</v>
      </c>
      <c r="O256" s="59"/>
      <c r="P256" s="160">
        <f t="shared" si="31"/>
        <v>0</v>
      </c>
      <c r="Q256" s="160">
        <v>1.1999999999999999E-3</v>
      </c>
      <c r="R256" s="160">
        <f t="shared" si="32"/>
        <v>1.1999999999999999E-2</v>
      </c>
      <c r="S256" s="160">
        <v>0</v>
      </c>
      <c r="T256" s="161">
        <f t="shared" si="33"/>
        <v>0</v>
      </c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R256" s="162" t="s">
        <v>337</v>
      </c>
      <c r="AT256" s="162" t="s">
        <v>751</v>
      </c>
      <c r="AU256" s="162" t="s">
        <v>85</v>
      </c>
      <c r="AY256" s="15" t="s">
        <v>208</v>
      </c>
      <c r="BE256" s="163">
        <f t="shared" si="34"/>
        <v>0</v>
      </c>
      <c r="BF256" s="163">
        <f t="shared" si="35"/>
        <v>0</v>
      </c>
      <c r="BG256" s="163">
        <f t="shared" si="36"/>
        <v>0</v>
      </c>
      <c r="BH256" s="163">
        <f t="shared" si="37"/>
        <v>0</v>
      </c>
      <c r="BI256" s="163">
        <f t="shared" si="38"/>
        <v>0</v>
      </c>
      <c r="BJ256" s="15" t="s">
        <v>85</v>
      </c>
      <c r="BK256" s="163">
        <f t="shared" si="39"/>
        <v>0</v>
      </c>
      <c r="BL256" s="15" t="s">
        <v>274</v>
      </c>
      <c r="BM256" s="162" t="s">
        <v>1770</v>
      </c>
    </row>
    <row r="257" spans="1:65" s="2" customFormat="1" ht="16.5" customHeight="1">
      <c r="A257" s="30"/>
      <c r="B257" s="154"/>
      <c r="C257" s="201" t="s">
        <v>667</v>
      </c>
      <c r="D257" s="201" t="s">
        <v>751</v>
      </c>
      <c r="E257" s="202" t="s">
        <v>6268</v>
      </c>
      <c r="F257" s="203" t="s">
        <v>6269</v>
      </c>
      <c r="G257" s="204" t="s">
        <v>404</v>
      </c>
      <c r="H257" s="205">
        <v>2</v>
      </c>
      <c r="I257" s="177"/>
      <c r="J257" s="290">
        <f t="shared" si="30"/>
        <v>0</v>
      </c>
      <c r="K257" s="178"/>
      <c r="L257" s="179"/>
      <c r="M257" s="180" t="s">
        <v>1</v>
      </c>
      <c r="N257" s="181" t="s">
        <v>38</v>
      </c>
      <c r="O257" s="59"/>
      <c r="P257" s="160">
        <f t="shared" si="31"/>
        <v>0</v>
      </c>
      <c r="Q257" s="160">
        <v>6.9999999999999999E-4</v>
      </c>
      <c r="R257" s="160">
        <f t="shared" si="32"/>
        <v>1.4E-3</v>
      </c>
      <c r="S257" s="160">
        <v>0</v>
      </c>
      <c r="T257" s="161">
        <f t="shared" si="33"/>
        <v>0</v>
      </c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R257" s="162" t="s">
        <v>337</v>
      </c>
      <c r="AT257" s="162" t="s">
        <v>751</v>
      </c>
      <c r="AU257" s="162" t="s">
        <v>85</v>
      </c>
      <c r="AY257" s="15" t="s">
        <v>208</v>
      </c>
      <c r="BE257" s="163">
        <f t="shared" si="34"/>
        <v>0</v>
      </c>
      <c r="BF257" s="163">
        <f t="shared" si="35"/>
        <v>0</v>
      </c>
      <c r="BG257" s="163">
        <f t="shared" si="36"/>
        <v>0</v>
      </c>
      <c r="BH257" s="163">
        <f t="shared" si="37"/>
        <v>0</v>
      </c>
      <c r="BI257" s="163">
        <f t="shared" si="38"/>
        <v>0</v>
      </c>
      <c r="BJ257" s="15" t="s">
        <v>85</v>
      </c>
      <c r="BK257" s="163">
        <f t="shared" si="39"/>
        <v>0</v>
      </c>
      <c r="BL257" s="15" t="s">
        <v>274</v>
      </c>
      <c r="BM257" s="162" t="s">
        <v>1774</v>
      </c>
    </row>
    <row r="258" spans="1:65" s="2" customFormat="1" ht="16.5" customHeight="1">
      <c r="A258" s="30"/>
      <c r="B258" s="154"/>
      <c r="C258" s="201" t="s">
        <v>675</v>
      </c>
      <c r="D258" s="201" t="s">
        <v>751</v>
      </c>
      <c r="E258" s="202" t="s">
        <v>6270</v>
      </c>
      <c r="F258" s="203" t="s">
        <v>6271</v>
      </c>
      <c r="G258" s="204" t="s">
        <v>404</v>
      </c>
      <c r="H258" s="205">
        <v>2</v>
      </c>
      <c r="I258" s="177"/>
      <c r="J258" s="290">
        <f t="shared" si="30"/>
        <v>0</v>
      </c>
      <c r="K258" s="178"/>
      <c r="L258" s="179"/>
      <c r="M258" s="180" t="s">
        <v>1</v>
      </c>
      <c r="N258" s="181" t="s">
        <v>38</v>
      </c>
      <c r="O258" s="59"/>
      <c r="P258" s="160">
        <f t="shared" si="31"/>
        <v>0</v>
      </c>
      <c r="Q258" s="160">
        <v>5.1000000000000004E-4</v>
      </c>
      <c r="R258" s="160">
        <f t="shared" si="32"/>
        <v>1.0200000000000001E-3</v>
      </c>
      <c r="S258" s="160">
        <v>0</v>
      </c>
      <c r="T258" s="161">
        <f t="shared" si="33"/>
        <v>0</v>
      </c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R258" s="162" t="s">
        <v>337</v>
      </c>
      <c r="AT258" s="162" t="s">
        <v>751</v>
      </c>
      <c r="AU258" s="162" t="s">
        <v>85</v>
      </c>
      <c r="AY258" s="15" t="s">
        <v>208</v>
      </c>
      <c r="BE258" s="163">
        <f t="shared" si="34"/>
        <v>0</v>
      </c>
      <c r="BF258" s="163">
        <f t="shared" si="35"/>
        <v>0</v>
      </c>
      <c r="BG258" s="163">
        <f t="shared" si="36"/>
        <v>0</v>
      </c>
      <c r="BH258" s="163">
        <f t="shared" si="37"/>
        <v>0</v>
      </c>
      <c r="BI258" s="163">
        <f t="shared" si="38"/>
        <v>0</v>
      </c>
      <c r="BJ258" s="15" t="s">
        <v>85</v>
      </c>
      <c r="BK258" s="163">
        <f t="shared" si="39"/>
        <v>0</v>
      </c>
      <c r="BL258" s="15" t="s">
        <v>274</v>
      </c>
      <c r="BM258" s="162" t="s">
        <v>1782</v>
      </c>
    </row>
    <row r="259" spans="1:65" s="2" customFormat="1" ht="24.2" customHeight="1">
      <c r="A259" s="30"/>
      <c r="B259" s="154"/>
      <c r="C259" s="201" t="s">
        <v>681</v>
      </c>
      <c r="D259" s="201" t="s">
        <v>751</v>
      </c>
      <c r="E259" s="202" t="s">
        <v>6272</v>
      </c>
      <c r="F259" s="203" t="s">
        <v>6273</v>
      </c>
      <c r="G259" s="204" t="s">
        <v>404</v>
      </c>
      <c r="H259" s="205">
        <v>2</v>
      </c>
      <c r="I259" s="177"/>
      <c r="J259" s="290">
        <f t="shared" si="30"/>
        <v>0</v>
      </c>
      <c r="K259" s="178"/>
      <c r="L259" s="179"/>
      <c r="M259" s="180" t="s">
        <v>1</v>
      </c>
      <c r="N259" s="181" t="s">
        <v>38</v>
      </c>
      <c r="O259" s="59"/>
      <c r="P259" s="160">
        <f t="shared" si="31"/>
        <v>0</v>
      </c>
      <c r="Q259" s="160">
        <v>0</v>
      </c>
      <c r="R259" s="160">
        <f t="shared" si="32"/>
        <v>0</v>
      </c>
      <c r="S259" s="160">
        <v>0</v>
      </c>
      <c r="T259" s="161">
        <f t="shared" si="33"/>
        <v>0</v>
      </c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R259" s="162" t="s">
        <v>337</v>
      </c>
      <c r="AT259" s="162" t="s">
        <v>751</v>
      </c>
      <c r="AU259" s="162" t="s">
        <v>85</v>
      </c>
      <c r="AY259" s="15" t="s">
        <v>208</v>
      </c>
      <c r="BE259" s="163">
        <f t="shared" si="34"/>
        <v>0</v>
      </c>
      <c r="BF259" s="163">
        <f t="shared" si="35"/>
        <v>0</v>
      </c>
      <c r="BG259" s="163">
        <f t="shared" si="36"/>
        <v>0</v>
      </c>
      <c r="BH259" s="163">
        <f t="shared" si="37"/>
        <v>0</v>
      </c>
      <c r="BI259" s="163">
        <f t="shared" si="38"/>
        <v>0</v>
      </c>
      <c r="BJ259" s="15" t="s">
        <v>85</v>
      </c>
      <c r="BK259" s="163">
        <f t="shared" si="39"/>
        <v>0</v>
      </c>
      <c r="BL259" s="15" t="s">
        <v>274</v>
      </c>
      <c r="BM259" s="162" t="s">
        <v>1790</v>
      </c>
    </row>
    <row r="260" spans="1:65" s="2" customFormat="1" ht="21.75" customHeight="1">
      <c r="A260" s="30"/>
      <c r="B260" s="154"/>
      <c r="C260" s="201" t="s">
        <v>687</v>
      </c>
      <c r="D260" s="201" t="s">
        <v>751</v>
      </c>
      <c r="E260" s="202" t="s">
        <v>6274</v>
      </c>
      <c r="F260" s="203" t="s">
        <v>6275</v>
      </c>
      <c r="G260" s="204" t="s">
        <v>404</v>
      </c>
      <c r="H260" s="205">
        <v>24</v>
      </c>
      <c r="I260" s="177"/>
      <c r="J260" s="290">
        <f t="shared" si="30"/>
        <v>0</v>
      </c>
      <c r="K260" s="178"/>
      <c r="L260" s="179"/>
      <c r="M260" s="180" t="s">
        <v>1</v>
      </c>
      <c r="N260" s="181" t="s">
        <v>38</v>
      </c>
      <c r="O260" s="59"/>
      <c r="P260" s="160">
        <f t="shared" si="31"/>
        <v>0</v>
      </c>
      <c r="Q260" s="160">
        <v>0</v>
      </c>
      <c r="R260" s="160">
        <f t="shared" si="32"/>
        <v>0</v>
      </c>
      <c r="S260" s="160">
        <v>0</v>
      </c>
      <c r="T260" s="161">
        <f t="shared" si="33"/>
        <v>0</v>
      </c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R260" s="162" t="s">
        <v>337</v>
      </c>
      <c r="AT260" s="162" t="s">
        <v>751</v>
      </c>
      <c r="AU260" s="162" t="s">
        <v>85</v>
      </c>
      <c r="AY260" s="15" t="s">
        <v>208</v>
      </c>
      <c r="BE260" s="163">
        <f t="shared" si="34"/>
        <v>0</v>
      </c>
      <c r="BF260" s="163">
        <f t="shared" si="35"/>
        <v>0</v>
      </c>
      <c r="BG260" s="163">
        <f t="shared" si="36"/>
        <v>0</v>
      </c>
      <c r="BH260" s="163">
        <f t="shared" si="37"/>
        <v>0</v>
      </c>
      <c r="BI260" s="163">
        <f t="shared" si="38"/>
        <v>0</v>
      </c>
      <c r="BJ260" s="15" t="s">
        <v>85</v>
      </c>
      <c r="BK260" s="163">
        <f t="shared" si="39"/>
        <v>0</v>
      </c>
      <c r="BL260" s="15" t="s">
        <v>274</v>
      </c>
      <c r="BM260" s="162" t="s">
        <v>1799</v>
      </c>
    </row>
    <row r="261" spans="1:65" s="2" customFormat="1" ht="16.5" customHeight="1">
      <c r="A261" s="30"/>
      <c r="B261" s="154"/>
      <c r="C261" s="195" t="s">
        <v>694</v>
      </c>
      <c r="D261" s="195" t="s">
        <v>210</v>
      </c>
      <c r="E261" s="196" t="s">
        <v>6276</v>
      </c>
      <c r="F261" s="200" t="s">
        <v>6277</v>
      </c>
      <c r="G261" s="198" t="s">
        <v>404</v>
      </c>
      <c r="H261" s="199">
        <v>1</v>
      </c>
      <c r="I261" s="155"/>
      <c r="J261" s="287">
        <f t="shared" si="30"/>
        <v>0</v>
      </c>
      <c r="K261" s="157"/>
      <c r="L261" s="31"/>
      <c r="M261" s="158" t="s">
        <v>1</v>
      </c>
      <c r="N261" s="159" t="s">
        <v>38</v>
      </c>
      <c r="O261" s="59"/>
      <c r="P261" s="160">
        <f t="shared" si="31"/>
        <v>0</v>
      </c>
      <c r="Q261" s="160">
        <v>4.0000000000000003E-5</v>
      </c>
      <c r="R261" s="160">
        <f t="shared" si="32"/>
        <v>4.0000000000000003E-5</v>
      </c>
      <c r="S261" s="160">
        <v>0</v>
      </c>
      <c r="T261" s="161">
        <f t="shared" si="33"/>
        <v>0</v>
      </c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R261" s="162" t="s">
        <v>274</v>
      </c>
      <c r="AT261" s="162" t="s">
        <v>210</v>
      </c>
      <c r="AU261" s="162" t="s">
        <v>85</v>
      </c>
      <c r="AY261" s="15" t="s">
        <v>208</v>
      </c>
      <c r="BE261" s="163">
        <f t="shared" si="34"/>
        <v>0</v>
      </c>
      <c r="BF261" s="163">
        <f t="shared" si="35"/>
        <v>0</v>
      </c>
      <c r="BG261" s="163">
        <f t="shared" si="36"/>
        <v>0</v>
      </c>
      <c r="BH261" s="163">
        <f t="shared" si="37"/>
        <v>0</v>
      </c>
      <c r="BI261" s="163">
        <f t="shared" si="38"/>
        <v>0</v>
      </c>
      <c r="BJ261" s="15" t="s">
        <v>85</v>
      </c>
      <c r="BK261" s="163">
        <f t="shared" si="39"/>
        <v>0</v>
      </c>
      <c r="BL261" s="15" t="s">
        <v>274</v>
      </c>
      <c r="BM261" s="162" t="s">
        <v>1805</v>
      </c>
    </row>
    <row r="262" spans="1:65" s="2" customFormat="1" ht="24.2" customHeight="1">
      <c r="A262" s="30"/>
      <c r="B262" s="154"/>
      <c r="C262" s="201" t="s">
        <v>700</v>
      </c>
      <c r="D262" s="201" t="s">
        <v>751</v>
      </c>
      <c r="E262" s="202" t="s">
        <v>6278</v>
      </c>
      <c r="F262" s="203" t="s">
        <v>6279</v>
      </c>
      <c r="G262" s="204" t="s">
        <v>404</v>
      </c>
      <c r="H262" s="205">
        <v>1</v>
      </c>
      <c r="I262" s="177"/>
      <c r="J262" s="290">
        <f t="shared" si="30"/>
        <v>0</v>
      </c>
      <c r="K262" s="178"/>
      <c r="L262" s="179"/>
      <c r="M262" s="180" t="s">
        <v>1</v>
      </c>
      <c r="N262" s="181" t="s">
        <v>38</v>
      </c>
      <c r="O262" s="59"/>
      <c r="P262" s="160">
        <f t="shared" si="31"/>
        <v>0</v>
      </c>
      <c r="Q262" s="160">
        <v>0</v>
      </c>
      <c r="R262" s="160">
        <f t="shared" si="32"/>
        <v>0</v>
      </c>
      <c r="S262" s="160">
        <v>0</v>
      </c>
      <c r="T262" s="161">
        <f t="shared" si="33"/>
        <v>0</v>
      </c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R262" s="162" t="s">
        <v>337</v>
      </c>
      <c r="AT262" s="162" t="s">
        <v>751</v>
      </c>
      <c r="AU262" s="162" t="s">
        <v>85</v>
      </c>
      <c r="AY262" s="15" t="s">
        <v>208</v>
      </c>
      <c r="BE262" s="163">
        <f t="shared" si="34"/>
        <v>0</v>
      </c>
      <c r="BF262" s="163">
        <f t="shared" si="35"/>
        <v>0</v>
      </c>
      <c r="BG262" s="163">
        <f t="shared" si="36"/>
        <v>0</v>
      </c>
      <c r="BH262" s="163">
        <f t="shared" si="37"/>
        <v>0</v>
      </c>
      <c r="BI262" s="163">
        <f t="shared" si="38"/>
        <v>0</v>
      </c>
      <c r="BJ262" s="15" t="s">
        <v>85</v>
      </c>
      <c r="BK262" s="163">
        <f t="shared" si="39"/>
        <v>0</v>
      </c>
      <c r="BL262" s="15" t="s">
        <v>274</v>
      </c>
      <c r="BM262" s="162" t="s">
        <v>1809</v>
      </c>
    </row>
    <row r="263" spans="1:65" s="2" customFormat="1" ht="24.2" customHeight="1">
      <c r="A263" s="30"/>
      <c r="B263" s="154"/>
      <c r="C263" s="195" t="s">
        <v>704</v>
      </c>
      <c r="D263" s="195" t="s">
        <v>210</v>
      </c>
      <c r="E263" s="196" t="s">
        <v>6280</v>
      </c>
      <c r="F263" s="200" t="s">
        <v>6281</v>
      </c>
      <c r="G263" s="198" t="s">
        <v>404</v>
      </c>
      <c r="H263" s="199">
        <v>12</v>
      </c>
      <c r="I263" s="155"/>
      <c r="J263" s="287">
        <f t="shared" si="30"/>
        <v>0</v>
      </c>
      <c r="K263" s="157"/>
      <c r="L263" s="31"/>
      <c r="M263" s="158" t="s">
        <v>1</v>
      </c>
      <c r="N263" s="159" t="s">
        <v>38</v>
      </c>
      <c r="O263" s="59"/>
      <c r="P263" s="160">
        <f t="shared" si="31"/>
        <v>0</v>
      </c>
      <c r="Q263" s="160">
        <v>1.3333333333333299E-5</v>
      </c>
      <c r="R263" s="160">
        <f t="shared" si="32"/>
        <v>1.5999999999999961E-4</v>
      </c>
      <c r="S263" s="160">
        <v>0</v>
      </c>
      <c r="T263" s="161">
        <f t="shared" si="33"/>
        <v>0</v>
      </c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R263" s="162" t="s">
        <v>274</v>
      </c>
      <c r="AT263" s="162" t="s">
        <v>210</v>
      </c>
      <c r="AU263" s="162" t="s">
        <v>85</v>
      </c>
      <c r="AY263" s="15" t="s">
        <v>208</v>
      </c>
      <c r="BE263" s="163">
        <f t="shared" si="34"/>
        <v>0</v>
      </c>
      <c r="BF263" s="163">
        <f t="shared" si="35"/>
        <v>0</v>
      </c>
      <c r="BG263" s="163">
        <f t="shared" si="36"/>
        <v>0</v>
      </c>
      <c r="BH263" s="163">
        <f t="shared" si="37"/>
        <v>0</v>
      </c>
      <c r="BI263" s="163">
        <f t="shared" si="38"/>
        <v>0</v>
      </c>
      <c r="BJ263" s="15" t="s">
        <v>85</v>
      </c>
      <c r="BK263" s="163">
        <f t="shared" si="39"/>
        <v>0</v>
      </c>
      <c r="BL263" s="15" t="s">
        <v>274</v>
      </c>
      <c r="BM263" s="162" t="s">
        <v>1813</v>
      </c>
    </row>
    <row r="264" spans="1:65" s="2" customFormat="1" ht="24.2" customHeight="1">
      <c r="A264" s="30"/>
      <c r="B264" s="154"/>
      <c r="C264" s="201" t="s">
        <v>708</v>
      </c>
      <c r="D264" s="201" t="s">
        <v>751</v>
      </c>
      <c r="E264" s="202" t="s">
        <v>6282</v>
      </c>
      <c r="F264" s="203" t="s">
        <v>6283</v>
      </c>
      <c r="G264" s="204" t="s">
        <v>404</v>
      </c>
      <c r="H264" s="205">
        <v>12</v>
      </c>
      <c r="I264" s="177"/>
      <c r="J264" s="290">
        <f t="shared" si="30"/>
        <v>0</v>
      </c>
      <c r="K264" s="178"/>
      <c r="L264" s="179"/>
      <c r="M264" s="180" t="s">
        <v>1</v>
      </c>
      <c r="N264" s="181" t="s">
        <v>38</v>
      </c>
      <c r="O264" s="59"/>
      <c r="P264" s="160">
        <f t="shared" si="31"/>
        <v>0</v>
      </c>
      <c r="Q264" s="160">
        <v>1E-4</v>
      </c>
      <c r="R264" s="160">
        <f t="shared" si="32"/>
        <v>1.2000000000000001E-3</v>
      </c>
      <c r="S264" s="160">
        <v>0</v>
      </c>
      <c r="T264" s="161">
        <f t="shared" si="33"/>
        <v>0</v>
      </c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R264" s="162" t="s">
        <v>337</v>
      </c>
      <c r="AT264" s="162" t="s">
        <v>751</v>
      </c>
      <c r="AU264" s="162" t="s">
        <v>85</v>
      </c>
      <c r="AY264" s="15" t="s">
        <v>208</v>
      </c>
      <c r="BE264" s="163">
        <f t="shared" si="34"/>
        <v>0</v>
      </c>
      <c r="BF264" s="163">
        <f t="shared" si="35"/>
        <v>0</v>
      </c>
      <c r="BG264" s="163">
        <f t="shared" si="36"/>
        <v>0</v>
      </c>
      <c r="BH264" s="163">
        <f t="shared" si="37"/>
        <v>0</v>
      </c>
      <c r="BI264" s="163">
        <f t="shared" si="38"/>
        <v>0</v>
      </c>
      <c r="BJ264" s="15" t="s">
        <v>85</v>
      </c>
      <c r="BK264" s="163">
        <f t="shared" si="39"/>
        <v>0</v>
      </c>
      <c r="BL264" s="15" t="s">
        <v>274</v>
      </c>
      <c r="BM264" s="162" t="s">
        <v>1821</v>
      </c>
    </row>
    <row r="265" spans="1:65" s="2" customFormat="1" ht="16.5" customHeight="1">
      <c r="A265" s="30"/>
      <c r="B265" s="154"/>
      <c r="C265" s="195" t="s">
        <v>712</v>
      </c>
      <c r="D265" s="195" t="s">
        <v>210</v>
      </c>
      <c r="E265" s="196" t="s">
        <v>6284</v>
      </c>
      <c r="F265" s="200" t="s">
        <v>6285</v>
      </c>
      <c r="G265" s="198" t="s">
        <v>404</v>
      </c>
      <c r="H265" s="199">
        <v>2</v>
      </c>
      <c r="I265" s="155"/>
      <c r="J265" s="287">
        <f t="shared" si="30"/>
        <v>0</v>
      </c>
      <c r="K265" s="157"/>
      <c r="L265" s="31"/>
      <c r="M265" s="158" t="s">
        <v>1</v>
      </c>
      <c r="N265" s="159" t="s">
        <v>38</v>
      </c>
      <c r="O265" s="59"/>
      <c r="P265" s="160">
        <f t="shared" si="31"/>
        <v>0</v>
      </c>
      <c r="Q265" s="160">
        <v>1.5E-5</v>
      </c>
      <c r="R265" s="160">
        <f t="shared" si="32"/>
        <v>3.0000000000000001E-5</v>
      </c>
      <c r="S265" s="160">
        <v>0</v>
      </c>
      <c r="T265" s="161">
        <f t="shared" si="33"/>
        <v>0</v>
      </c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R265" s="162" t="s">
        <v>274</v>
      </c>
      <c r="AT265" s="162" t="s">
        <v>210</v>
      </c>
      <c r="AU265" s="162" t="s">
        <v>85</v>
      </c>
      <c r="AY265" s="15" t="s">
        <v>208</v>
      </c>
      <c r="BE265" s="163">
        <f t="shared" si="34"/>
        <v>0</v>
      </c>
      <c r="BF265" s="163">
        <f t="shared" si="35"/>
        <v>0</v>
      </c>
      <c r="BG265" s="163">
        <f t="shared" si="36"/>
        <v>0</v>
      </c>
      <c r="BH265" s="163">
        <f t="shared" si="37"/>
        <v>0</v>
      </c>
      <c r="BI265" s="163">
        <f t="shared" si="38"/>
        <v>0</v>
      </c>
      <c r="BJ265" s="15" t="s">
        <v>85</v>
      </c>
      <c r="BK265" s="163">
        <f t="shared" si="39"/>
        <v>0</v>
      </c>
      <c r="BL265" s="15" t="s">
        <v>274</v>
      </c>
      <c r="BM265" s="162" t="s">
        <v>1825</v>
      </c>
    </row>
    <row r="266" spans="1:65" s="2" customFormat="1" ht="24.2" customHeight="1">
      <c r="A266" s="30"/>
      <c r="B266" s="154"/>
      <c r="C266" s="201" t="s">
        <v>718</v>
      </c>
      <c r="D266" s="201" t="s">
        <v>751</v>
      </c>
      <c r="E266" s="202" t="s">
        <v>6286</v>
      </c>
      <c r="F266" s="203" t="s">
        <v>6287</v>
      </c>
      <c r="G266" s="204" t="s">
        <v>404</v>
      </c>
      <c r="H266" s="205">
        <v>2</v>
      </c>
      <c r="I266" s="177"/>
      <c r="J266" s="290">
        <f t="shared" si="30"/>
        <v>0</v>
      </c>
      <c r="K266" s="178"/>
      <c r="L266" s="179"/>
      <c r="M266" s="180" t="s">
        <v>1</v>
      </c>
      <c r="N266" s="181" t="s">
        <v>38</v>
      </c>
      <c r="O266" s="59"/>
      <c r="P266" s="160">
        <f t="shared" si="31"/>
        <v>0</v>
      </c>
      <c r="Q266" s="160">
        <v>0</v>
      </c>
      <c r="R266" s="160">
        <f t="shared" si="32"/>
        <v>0</v>
      </c>
      <c r="S266" s="160">
        <v>0</v>
      </c>
      <c r="T266" s="161">
        <f t="shared" si="33"/>
        <v>0</v>
      </c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R266" s="162" t="s">
        <v>337</v>
      </c>
      <c r="AT266" s="162" t="s">
        <v>751</v>
      </c>
      <c r="AU266" s="162" t="s">
        <v>85</v>
      </c>
      <c r="AY266" s="15" t="s">
        <v>208</v>
      </c>
      <c r="BE266" s="163">
        <f t="shared" si="34"/>
        <v>0</v>
      </c>
      <c r="BF266" s="163">
        <f t="shared" si="35"/>
        <v>0</v>
      </c>
      <c r="BG266" s="163">
        <f t="shared" si="36"/>
        <v>0</v>
      </c>
      <c r="BH266" s="163">
        <f t="shared" si="37"/>
        <v>0</v>
      </c>
      <c r="BI266" s="163">
        <f t="shared" si="38"/>
        <v>0</v>
      </c>
      <c r="BJ266" s="15" t="s">
        <v>85</v>
      </c>
      <c r="BK266" s="163">
        <f t="shared" si="39"/>
        <v>0</v>
      </c>
      <c r="BL266" s="15" t="s">
        <v>274</v>
      </c>
      <c r="BM266" s="162" t="s">
        <v>1829</v>
      </c>
    </row>
    <row r="267" spans="1:65" s="2" customFormat="1" ht="24.2" customHeight="1">
      <c r="A267" s="30"/>
      <c r="B267" s="154"/>
      <c r="C267" s="195" t="s">
        <v>722</v>
      </c>
      <c r="D267" s="195" t="s">
        <v>210</v>
      </c>
      <c r="E267" s="196" t="s">
        <v>6288</v>
      </c>
      <c r="F267" s="200" t="s">
        <v>6289</v>
      </c>
      <c r="G267" s="198" t="s">
        <v>404</v>
      </c>
      <c r="H267" s="199">
        <v>1</v>
      </c>
      <c r="I267" s="155"/>
      <c r="J267" s="287">
        <f t="shared" si="30"/>
        <v>0</v>
      </c>
      <c r="K267" s="157"/>
      <c r="L267" s="31"/>
      <c r="M267" s="158" t="s">
        <v>1</v>
      </c>
      <c r="N267" s="159" t="s">
        <v>38</v>
      </c>
      <c r="O267" s="59"/>
      <c r="P267" s="160">
        <f t="shared" si="31"/>
        <v>0</v>
      </c>
      <c r="Q267" s="160">
        <v>4.0000000000000003E-5</v>
      </c>
      <c r="R267" s="160">
        <f t="shared" si="32"/>
        <v>4.0000000000000003E-5</v>
      </c>
      <c r="S267" s="160">
        <v>0</v>
      </c>
      <c r="T267" s="161">
        <f t="shared" si="33"/>
        <v>0</v>
      </c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R267" s="162" t="s">
        <v>274</v>
      </c>
      <c r="AT267" s="162" t="s">
        <v>210</v>
      </c>
      <c r="AU267" s="162" t="s">
        <v>85</v>
      </c>
      <c r="AY267" s="15" t="s">
        <v>208</v>
      </c>
      <c r="BE267" s="163">
        <f t="shared" si="34"/>
        <v>0</v>
      </c>
      <c r="BF267" s="163">
        <f t="shared" si="35"/>
        <v>0</v>
      </c>
      <c r="BG267" s="163">
        <f t="shared" si="36"/>
        <v>0</v>
      </c>
      <c r="BH267" s="163">
        <f t="shared" si="37"/>
        <v>0</v>
      </c>
      <c r="BI267" s="163">
        <f t="shared" si="38"/>
        <v>0</v>
      </c>
      <c r="BJ267" s="15" t="s">
        <v>85</v>
      </c>
      <c r="BK267" s="163">
        <f t="shared" si="39"/>
        <v>0</v>
      </c>
      <c r="BL267" s="15" t="s">
        <v>274</v>
      </c>
      <c r="BM267" s="162" t="s">
        <v>1833</v>
      </c>
    </row>
    <row r="268" spans="1:65" s="2" customFormat="1" ht="24.2" customHeight="1">
      <c r="A268" s="30"/>
      <c r="B268" s="154"/>
      <c r="C268" s="201" t="s">
        <v>726</v>
      </c>
      <c r="D268" s="201" t="s">
        <v>751</v>
      </c>
      <c r="E268" s="202" t="s">
        <v>6290</v>
      </c>
      <c r="F268" s="203" t="s">
        <v>6291</v>
      </c>
      <c r="G268" s="204" t="s">
        <v>6292</v>
      </c>
      <c r="H268" s="205">
        <v>1</v>
      </c>
      <c r="I268" s="177"/>
      <c r="J268" s="290">
        <f t="shared" si="30"/>
        <v>0</v>
      </c>
      <c r="K268" s="178"/>
      <c r="L268" s="179"/>
      <c r="M268" s="180" t="s">
        <v>1</v>
      </c>
      <c r="N268" s="181" t="s">
        <v>38</v>
      </c>
      <c r="O268" s="59"/>
      <c r="P268" s="160">
        <f t="shared" si="31"/>
        <v>0</v>
      </c>
      <c r="Q268" s="160">
        <v>0</v>
      </c>
      <c r="R268" s="160">
        <f t="shared" si="32"/>
        <v>0</v>
      </c>
      <c r="S268" s="160">
        <v>0</v>
      </c>
      <c r="T268" s="161">
        <f t="shared" si="33"/>
        <v>0</v>
      </c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R268" s="162" t="s">
        <v>337</v>
      </c>
      <c r="AT268" s="162" t="s">
        <v>751</v>
      </c>
      <c r="AU268" s="162" t="s">
        <v>85</v>
      </c>
      <c r="AY268" s="15" t="s">
        <v>208</v>
      </c>
      <c r="BE268" s="163">
        <f t="shared" si="34"/>
        <v>0</v>
      </c>
      <c r="BF268" s="163">
        <f t="shared" si="35"/>
        <v>0</v>
      </c>
      <c r="BG268" s="163">
        <f t="shared" si="36"/>
        <v>0</v>
      </c>
      <c r="BH268" s="163">
        <f t="shared" si="37"/>
        <v>0</v>
      </c>
      <c r="BI268" s="163">
        <f t="shared" si="38"/>
        <v>0</v>
      </c>
      <c r="BJ268" s="15" t="s">
        <v>85</v>
      </c>
      <c r="BK268" s="163">
        <f t="shared" si="39"/>
        <v>0</v>
      </c>
      <c r="BL268" s="15" t="s">
        <v>274</v>
      </c>
      <c r="BM268" s="162" t="s">
        <v>1837</v>
      </c>
    </row>
    <row r="269" spans="1:65" s="2" customFormat="1" ht="16.5" customHeight="1">
      <c r="A269" s="30"/>
      <c r="B269" s="154"/>
      <c r="C269" s="201" t="s">
        <v>732</v>
      </c>
      <c r="D269" s="201" t="s">
        <v>751</v>
      </c>
      <c r="E269" s="202" t="s">
        <v>6293</v>
      </c>
      <c r="F269" s="203" t="s">
        <v>6294</v>
      </c>
      <c r="G269" s="204" t="s">
        <v>404</v>
      </c>
      <c r="H269" s="205">
        <v>1</v>
      </c>
      <c r="I269" s="177"/>
      <c r="J269" s="290">
        <f t="shared" si="30"/>
        <v>0</v>
      </c>
      <c r="K269" s="178"/>
      <c r="L269" s="179"/>
      <c r="M269" s="180" t="s">
        <v>1</v>
      </c>
      <c r="N269" s="181" t="s">
        <v>38</v>
      </c>
      <c r="O269" s="59"/>
      <c r="P269" s="160">
        <f t="shared" si="31"/>
        <v>0</v>
      </c>
      <c r="Q269" s="160">
        <v>0</v>
      </c>
      <c r="R269" s="160">
        <f t="shared" si="32"/>
        <v>0</v>
      </c>
      <c r="S269" s="160">
        <v>0</v>
      </c>
      <c r="T269" s="161">
        <f t="shared" si="33"/>
        <v>0</v>
      </c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R269" s="162" t="s">
        <v>337</v>
      </c>
      <c r="AT269" s="162" t="s">
        <v>751</v>
      </c>
      <c r="AU269" s="162" t="s">
        <v>85</v>
      </c>
      <c r="AY269" s="15" t="s">
        <v>208</v>
      </c>
      <c r="BE269" s="163">
        <f t="shared" si="34"/>
        <v>0</v>
      </c>
      <c r="BF269" s="163">
        <f t="shared" si="35"/>
        <v>0</v>
      </c>
      <c r="BG269" s="163">
        <f t="shared" si="36"/>
        <v>0</v>
      </c>
      <c r="BH269" s="163">
        <f t="shared" si="37"/>
        <v>0</v>
      </c>
      <c r="BI269" s="163">
        <f t="shared" si="38"/>
        <v>0</v>
      </c>
      <c r="BJ269" s="15" t="s">
        <v>85</v>
      </c>
      <c r="BK269" s="163">
        <f t="shared" si="39"/>
        <v>0</v>
      </c>
      <c r="BL269" s="15" t="s">
        <v>274</v>
      </c>
      <c r="BM269" s="162" t="s">
        <v>1841</v>
      </c>
    </row>
    <row r="270" spans="1:65" s="2" customFormat="1" ht="24.2" customHeight="1">
      <c r="A270" s="30"/>
      <c r="B270" s="154"/>
      <c r="C270" s="195" t="s">
        <v>736</v>
      </c>
      <c r="D270" s="195" t="s">
        <v>210</v>
      </c>
      <c r="E270" s="196" t="s">
        <v>6295</v>
      </c>
      <c r="F270" s="200" t="s">
        <v>6296</v>
      </c>
      <c r="G270" s="198" t="s">
        <v>404</v>
      </c>
      <c r="H270" s="199">
        <v>6</v>
      </c>
      <c r="I270" s="155"/>
      <c r="J270" s="287">
        <f t="shared" si="30"/>
        <v>0</v>
      </c>
      <c r="K270" s="157"/>
      <c r="L270" s="31"/>
      <c r="M270" s="158" t="s">
        <v>1</v>
      </c>
      <c r="N270" s="159" t="s">
        <v>38</v>
      </c>
      <c r="O270" s="59"/>
      <c r="P270" s="160">
        <f t="shared" si="31"/>
        <v>0</v>
      </c>
      <c r="Q270" s="160">
        <v>5.8E-4</v>
      </c>
      <c r="R270" s="160">
        <f t="shared" si="32"/>
        <v>3.48E-3</v>
      </c>
      <c r="S270" s="160">
        <v>0</v>
      </c>
      <c r="T270" s="161">
        <f t="shared" si="33"/>
        <v>0</v>
      </c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R270" s="162" t="s">
        <v>274</v>
      </c>
      <c r="AT270" s="162" t="s">
        <v>210</v>
      </c>
      <c r="AU270" s="162" t="s">
        <v>85</v>
      </c>
      <c r="AY270" s="15" t="s">
        <v>208</v>
      </c>
      <c r="BE270" s="163">
        <f t="shared" si="34"/>
        <v>0</v>
      </c>
      <c r="BF270" s="163">
        <f t="shared" si="35"/>
        <v>0</v>
      </c>
      <c r="BG270" s="163">
        <f t="shared" si="36"/>
        <v>0</v>
      </c>
      <c r="BH270" s="163">
        <f t="shared" si="37"/>
        <v>0</v>
      </c>
      <c r="BI270" s="163">
        <f t="shared" si="38"/>
        <v>0</v>
      </c>
      <c r="BJ270" s="15" t="s">
        <v>85</v>
      </c>
      <c r="BK270" s="163">
        <f t="shared" si="39"/>
        <v>0</v>
      </c>
      <c r="BL270" s="15" t="s">
        <v>274</v>
      </c>
      <c r="BM270" s="162" t="s">
        <v>1845</v>
      </c>
    </row>
    <row r="271" spans="1:65" s="2" customFormat="1" ht="33" customHeight="1">
      <c r="A271" s="30"/>
      <c r="B271" s="154"/>
      <c r="C271" s="201" t="s">
        <v>741</v>
      </c>
      <c r="D271" s="201" t="s">
        <v>751</v>
      </c>
      <c r="E271" s="202" t="s">
        <v>6297</v>
      </c>
      <c r="F271" s="203" t="s">
        <v>6298</v>
      </c>
      <c r="G271" s="204" t="s">
        <v>404</v>
      </c>
      <c r="H271" s="205">
        <v>6</v>
      </c>
      <c r="I271" s="177"/>
      <c r="J271" s="290">
        <f t="shared" si="30"/>
        <v>0</v>
      </c>
      <c r="K271" s="178"/>
      <c r="L271" s="179"/>
      <c r="M271" s="180" t="s">
        <v>1</v>
      </c>
      <c r="N271" s="181" t="s">
        <v>38</v>
      </c>
      <c r="O271" s="59"/>
      <c r="P271" s="160">
        <f t="shared" si="31"/>
        <v>0</v>
      </c>
      <c r="Q271" s="160">
        <v>3.2000000000000003E-4</v>
      </c>
      <c r="R271" s="160">
        <f t="shared" si="32"/>
        <v>1.9200000000000003E-3</v>
      </c>
      <c r="S271" s="160">
        <v>0</v>
      </c>
      <c r="T271" s="161">
        <f t="shared" si="33"/>
        <v>0</v>
      </c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R271" s="162" t="s">
        <v>337</v>
      </c>
      <c r="AT271" s="162" t="s">
        <v>751</v>
      </c>
      <c r="AU271" s="162" t="s">
        <v>85</v>
      </c>
      <c r="AY271" s="15" t="s">
        <v>208</v>
      </c>
      <c r="BE271" s="163">
        <f t="shared" si="34"/>
        <v>0</v>
      </c>
      <c r="BF271" s="163">
        <f t="shared" si="35"/>
        <v>0</v>
      </c>
      <c r="BG271" s="163">
        <f t="shared" si="36"/>
        <v>0</v>
      </c>
      <c r="BH271" s="163">
        <f t="shared" si="37"/>
        <v>0</v>
      </c>
      <c r="BI271" s="163">
        <f t="shared" si="38"/>
        <v>0</v>
      </c>
      <c r="BJ271" s="15" t="s">
        <v>85</v>
      </c>
      <c r="BK271" s="163">
        <f t="shared" si="39"/>
        <v>0</v>
      </c>
      <c r="BL271" s="15" t="s">
        <v>274</v>
      </c>
      <c r="BM271" s="162" t="s">
        <v>1849</v>
      </c>
    </row>
    <row r="272" spans="1:65" s="2" customFormat="1" ht="24.2" customHeight="1">
      <c r="A272" s="30"/>
      <c r="B272" s="154"/>
      <c r="C272" s="195" t="s">
        <v>747</v>
      </c>
      <c r="D272" s="195" t="s">
        <v>210</v>
      </c>
      <c r="E272" s="196" t="s">
        <v>6299</v>
      </c>
      <c r="F272" s="200" t="s">
        <v>6300</v>
      </c>
      <c r="G272" s="198" t="s">
        <v>404</v>
      </c>
      <c r="H272" s="199">
        <v>9</v>
      </c>
      <c r="I272" s="155"/>
      <c r="J272" s="287">
        <f t="shared" si="30"/>
        <v>0</v>
      </c>
      <c r="K272" s="157"/>
      <c r="L272" s="31"/>
      <c r="M272" s="158" t="s">
        <v>1</v>
      </c>
      <c r="N272" s="159" t="s">
        <v>38</v>
      </c>
      <c r="O272" s="59"/>
      <c r="P272" s="160">
        <f t="shared" si="31"/>
        <v>0</v>
      </c>
      <c r="Q272" s="160">
        <v>0</v>
      </c>
      <c r="R272" s="160">
        <f t="shared" si="32"/>
        <v>0</v>
      </c>
      <c r="S272" s="160">
        <v>0</v>
      </c>
      <c r="T272" s="161">
        <f t="shared" si="33"/>
        <v>0</v>
      </c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R272" s="162" t="s">
        <v>274</v>
      </c>
      <c r="AT272" s="162" t="s">
        <v>210</v>
      </c>
      <c r="AU272" s="162" t="s">
        <v>85</v>
      </c>
      <c r="AY272" s="15" t="s">
        <v>208</v>
      </c>
      <c r="BE272" s="163">
        <f t="shared" si="34"/>
        <v>0</v>
      </c>
      <c r="BF272" s="163">
        <f t="shared" si="35"/>
        <v>0</v>
      </c>
      <c r="BG272" s="163">
        <f t="shared" si="36"/>
        <v>0</v>
      </c>
      <c r="BH272" s="163">
        <f t="shared" si="37"/>
        <v>0</v>
      </c>
      <c r="BI272" s="163">
        <f t="shared" si="38"/>
        <v>0</v>
      </c>
      <c r="BJ272" s="15" t="s">
        <v>85</v>
      </c>
      <c r="BK272" s="163">
        <f t="shared" si="39"/>
        <v>0</v>
      </c>
      <c r="BL272" s="15" t="s">
        <v>274</v>
      </c>
      <c r="BM272" s="162" t="s">
        <v>1853</v>
      </c>
    </row>
    <row r="273" spans="1:65" s="2" customFormat="1" ht="37.9" customHeight="1">
      <c r="A273" s="30"/>
      <c r="B273" s="154"/>
      <c r="C273" s="201" t="s">
        <v>755</v>
      </c>
      <c r="D273" s="201" t="s">
        <v>751</v>
      </c>
      <c r="E273" s="202" t="s">
        <v>6301</v>
      </c>
      <c r="F273" s="203" t="s">
        <v>6302</v>
      </c>
      <c r="G273" s="204" t="s">
        <v>404</v>
      </c>
      <c r="H273" s="205">
        <v>9</v>
      </c>
      <c r="I273" s="177"/>
      <c r="J273" s="290">
        <f t="shared" si="30"/>
        <v>0</v>
      </c>
      <c r="K273" s="178"/>
      <c r="L273" s="179"/>
      <c r="M273" s="180" t="s">
        <v>1</v>
      </c>
      <c r="N273" s="181" t="s">
        <v>38</v>
      </c>
      <c r="O273" s="59"/>
      <c r="P273" s="160">
        <f t="shared" si="31"/>
        <v>0</v>
      </c>
      <c r="Q273" s="160">
        <v>1E-3</v>
      </c>
      <c r="R273" s="160">
        <f t="shared" si="32"/>
        <v>9.0000000000000011E-3</v>
      </c>
      <c r="S273" s="160">
        <v>0</v>
      </c>
      <c r="T273" s="161">
        <f t="shared" si="33"/>
        <v>0</v>
      </c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R273" s="162" t="s">
        <v>337</v>
      </c>
      <c r="AT273" s="162" t="s">
        <v>751</v>
      </c>
      <c r="AU273" s="162" t="s">
        <v>85</v>
      </c>
      <c r="AY273" s="15" t="s">
        <v>208</v>
      </c>
      <c r="BE273" s="163">
        <f t="shared" si="34"/>
        <v>0</v>
      </c>
      <c r="BF273" s="163">
        <f t="shared" si="35"/>
        <v>0</v>
      </c>
      <c r="BG273" s="163">
        <f t="shared" si="36"/>
        <v>0</v>
      </c>
      <c r="BH273" s="163">
        <f t="shared" si="37"/>
        <v>0</v>
      </c>
      <c r="BI273" s="163">
        <f t="shared" si="38"/>
        <v>0</v>
      </c>
      <c r="BJ273" s="15" t="s">
        <v>85</v>
      </c>
      <c r="BK273" s="163">
        <f t="shared" si="39"/>
        <v>0</v>
      </c>
      <c r="BL273" s="15" t="s">
        <v>274</v>
      </c>
      <c r="BM273" s="162" t="s">
        <v>1860</v>
      </c>
    </row>
    <row r="274" spans="1:65" s="2" customFormat="1" ht="24.2" customHeight="1">
      <c r="A274" s="30"/>
      <c r="B274" s="154"/>
      <c r="C274" s="195" t="s">
        <v>759</v>
      </c>
      <c r="D274" s="195" t="s">
        <v>210</v>
      </c>
      <c r="E274" s="196" t="s">
        <v>6303</v>
      </c>
      <c r="F274" s="200" t="s">
        <v>6304</v>
      </c>
      <c r="G274" s="198" t="s">
        <v>404</v>
      </c>
      <c r="H274" s="199">
        <v>2</v>
      </c>
      <c r="I274" s="155"/>
      <c r="J274" s="287">
        <f t="shared" si="30"/>
        <v>0</v>
      </c>
      <c r="K274" s="157"/>
      <c r="L274" s="31"/>
      <c r="M274" s="158" t="s">
        <v>1</v>
      </c>
      <c r="N274" s="159" t="s">
        <v>38</v>
      </c>
      <c r="O274" s="59"/>
      <c r="P274" s="160">
        <f t="shared" si="31"/>
        <v>0</v>
      </c>
      <c r="Q274" s="160">
        <v>0</v>
      </c>
      <c r="R274" s="160">
        <f t="shared" si="32"/>
        <v>0</v>
      </c>
      <c r="S274" s="160">
        <v>0</v>
      </c>
      <c r="T274" s="161">
        <f t="shared" si="33"/>
        <v>0</v>
      </c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R274" s="162" t="s">
        <v>274</v>
      </c>
      <c r="AT274" s="162" t="s">
        <v>210</v>
      </c>
      <c r="AU274" s="162" t="s">
        <v>85</v>
      </c>
      <c r="AY274" s="15" t="s">
        <v>208</v>
      </c>
      <c r="BE274" s="163">
        <f t="shared" si="34"/>
        <v>0</v>
      </c>
      <c r="BF274" s="163">
        <f t="shared" si="35"/>
        <v>0</v>
      </c>
      <c r="BG274" s="163">
        <f t="shared" si="36"/>
        <v>0</v>
      </c>
      <c r="BH274" s="163">
        <f t="shared" si="37"/>
        <v>0</v>
      </c>
      <c r="BI274" s="163">
        <f t="shared" si="38"/>
        <v>0</v>
      </c>
      <c r="BJ274" s="15" t="s">
        <v>85</v>
      </c>
      <c r="BK274" s="163">
        <f t="shared" si="39"/>
        <v>0</v>
      </c>
      <c r="BL274" s="15" t="s">
        <v>274</v>
      </c>
      <c r="BM274" s="162" t="s">
        <v>1868</v>
      </c>
    </row>
    <row r="275" spans="1:65" s="2" customFormat="1" ht="37.9" customHeight="1">
      <c r="A275" s="30"/>
      <c r="B275" s="154"/>
      <c r="C275" s="201" t="s">
        <v>763</v>
      </c>
      <c r="D275" s="201" t="s">
        <v>751</v>
      </c>
      <c r="E275" s="202" t="s">
        <v>6305</v>
      </c>
      <c r="F275" s="203" t="s">
        <v>6306</v>
      </c>
      <c r="G275" s="204" t="s">
        <v>404</v>
      </c>
      <c r="H275" s="205">
        <v>2</v>
      </c>
      <c r="I275" s="177"/>
      <c r="J275" s="290">
        <f t="shared" si="30"/>
        <v>0</v>
      </c>
      <c r="K275" s="178"/>
      <c r="L275" s="179"/>
      <c r="M275" s="180" t="s">
        <v>1</v>
      </c>
      <c r="N275" s="181" t="s">
        <v>38</v>
      </c>
      <c r="O275" s="59"/>
      <c r="P275" s="160">
        <f t="shared" si="31"/>
        <v>0</v>
      </c>
      <c r="Q275" s="160">
        <v>2.0999999999999999E-3</v>
      </c>
      <c r="R275" s="160">
        <f t="shared" si="32"/>
        <v>4.1999999999999997E-3</v>
      </c>
      <c r="S275" s="160">
        <v>0</v>
      </c>
      <c r="T275" s="161">
        <f t="shared" si="33"/>
        <v>0</v>
      </c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R275" s="162" t="s">
        <v>337</v>
      </c>
      <c r="AT275" s="162" t="s">
        <v>751</v>
      </c>
      <c r="AU275" s="162" t="s">
        <v>85</v>
      </c>
      <c r="AY275" s="15" t="s">
        <v>208</v>
      </c>
      <c r="BE275" s="163">
        <f t="shared" si="34"/>
        <v>0</v>
      </c>
      <c r="BF275" s="163">
        <f t="shared" si="35"/>
        <v>0</v>
      </c>
      <c r="BG275" s="163">
        <f t="shared" si="36"/>
        <v>0</v>
      </c>
      <c r="BH275" s="163">
        <f t="shared" si="37"/>
        <v>0</v>
      </c>
      <c r="BI275" s="163">
        <f t="shared" si="38"/>
        <v>0</v>
      </c>
      <c r="BJ275" s="15" t="s">
        <v>85</v>
      </c>
      <c r="BK275" s="163">
        <f t="shared" si="39"/>
        <v>0</v>
      </c>
      <c r="BL275" s="15" t="s">
        <v>274</v>
      </c>
      <c r="BM275" s="162" t="s">
        <v>1876</v>
      </c>
    </row>
    <row r="276" spans="1:65" s="2" customFormat="1" ht="24.2" customHeight="1">
      <c r="A276" s="30"/>
      <c r="B276" s="154"/>
      <c r="C276" s="201" t="s">
        <v>767</v>
      </c>
      <c r="D276" s="201" t="s">
        <v>751</v>
      </c>
      <c r="E276" s="202" t="s">
        <v>6307</v>
      </c>
      <c r="F276" s="203" t="s">
        <v>6308</v>
      </c>
      <c r="G276" s="204" t="s">
        <v>404</v>
      </c>
      <c r="H276" s="205">
        <v>4</v>
      </c>
      <c r="I276" s="177"/>
      <c r="J276" s="290">
        <f t="shared" si="30"/>
        <v>0</v>
      </c>
      <c r="K276" s="178"/>
      <c r="L276" s="179"/>
      <c r="M276" s="180" t="s">
        <v>1</v>
      </c>
      <c r="N276" s="181" t="s">
        <v>38</v>
      </c>
      <c r="O276" s="59"/>
      <c r="P276" s="160">
        <f t="shared" si="31"/>
        <v>0</v>
      </c>
      <c r="Q276" s="160">
        <v>0</v>
      </c>
      <c r="R276" s="160">
        <f t="shared" si="32"/>
        <v>0</v>
      </c>
      <c r="S276" s="160">
        <v>0</v>
      </c>
      <c r="T276" s="161">
        <f t="shared" si="33"/>
        <v>0</v>
      </c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R276" s="162" t="s">
        <v>337</v>
      </c>
      <c r="AT276" s="162" t="s">
        <v>751</v>
      </c>
      <c r="AU276" s="162" t="s">
        <v>85</v>
      </c>
      <c r="AY276" s="15" t="s">
        <v>208</v>
      </c>
      <c r="BE276" s="163">
        <f t="shared" si="34"/>
        <v>0</v>
      </c>
      <c r="BF276" s="163">
        <f t="shared" si="35"/>
        <v>0</v>
      </c>
      <c r="BG276" s="163">
        <f t="shared" si="36"/>
        <v>0</v>
      </c>
      <c r="BH276" s="163">
        <f t="shared" si="37"/>
        <v>0</v>
      </c>
      <c r="BI276" s="163">
        <f t="shared" si="38"/>
        <v>0</v>
      </c>
      <c r="BJ276" s="15" t="s">
        <v>85</v>
      </c>
      <c r="BK276" s="163">
        <f t="shared" si="39"/>
        <v>0</v>
      </c>
      <c r="BL276" s="15" t="s">
        <v>274</v>
      </c>
      <c r="BM276" s="162" t="s">
        <v>1884</v>
      </c>
    </row>
    <row r="277" spans="1:65" s="2" customFormat="1" ht="24.2" customHeight="1">
      <c r="A277" s="30"/>
      <c r="B277" s="154"/>
      <c r="C277" s="195" t="s">
        <v>1419</v>
      </c>
      <c r="D277" s="195" t="s">
        <v>210</v>
      </c>
      <c r="E277" s="196" t="s">
        <v>831</v>
      </c>
      <c r="F277" s="200" t="s">
        <v>832</v>
      </c>
      <c r="G277" s="198" t="s">
        <v>404</v>
      </c>
      <c r="H277" s="199">
        <v>2</v>
      </c>
      <c r="I277" s="155"/>
      <c r="J277" s="287">
        <f t="shared" si="30"/>
        <v>0</v>
      </c>
      <c r="K277" s="157"/>
      <c r="L277" s="31"/>
      <c r="M277" s="158" t="s">
        <v>1</v>
      </c>
      <c r="N277" s="159" t="s">
        <v>38</v>
      </c>
      <c r="O277" s="59"/>
      <c r="P277" s="160">
        <f t="shared" si="31"/>
        <v>0</v>
      </c>
      <c r="Q277" s="160">
        <v>0</v>
      </c>
      <c r="R277" s="160">
        <f t="shared" si="32"/>
        <v>0</v>
      </c>
      <c r="S277" s="160">
        <v>0</v>
      </c>
      <c r="T277" s="161">
        <f t="shared" si="33"/>
        <v>0</v>
      </c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R277" s="162" t="s">
        <v>274</v>
      </c>
      <c r="AT277" s="162" t="s">
        <v>210</v>
      </c>
      <c r="AU277" s="162" t="s">
        <v>85</v>
      </c>
      <c r="AY277" s="15" t="s">
        <v>208</v>
      </c>
      <c r="BE277" s="163">
        <f t="shared" si="34"/>
        <v>0</v>
      </c>
      <c r="BF277" s="163">
        <f t="shared" si="35"/>
        <v>0</v>
      </c>
      <c r="BG277" s="163">
        <f t="shared" si="36"/>
        <v>0</v>
      </c>
      <c r="BH277" s="163">
        <f t="shared" si="37"/>
        <v>0</v>
      </c>
      <c r="BI277" s="163">
        <f t="shared" si="38"/>
        <v>0</v>
      </c>
      <c r="BJ277" s="15" t="s">
        <v>85</v>
      </c>
      <c r="BK277" s="163">
        <f t="shared" si="39"/>
        <v>0</v>
      </c>
      <c r="BL277" s="15" t="s">
        <v>274</v>
      </c>
      <c r="BM277" s="162" t="s">
        <v>1892</v>
      </c>
    </row>
    <row r="278" spans="1:65" s="2" customFormat="1" ht="24.2" customHeight="1">
      <c r="A278" s="30"/>
      <c r="B278" s="154"/>
      <c r="C278" s="195" t="s">
        <v>1423</v>
      </c>
      <c r="D278" s="195" t="s">
        <v>210</v>
      </c>
      <c r="E278" s="196" t="s">
        <v>6309</v>
      </c>
      <c r="F278" s="200" t="s">
        <v>6310</v>
      </c>
      <c r="G278" s="198" t="s">
        <v>404</v>
      </c>
      <c r="H278" s="199">
        <v>11</v>
      </c>
      <c r="I278" s="155"/>
      <c r="J278" s="287">
        <f t="shared" si="30"/>
        <v>0</v>
      </c>
      <c r="K278" s="157"/>
      <c r="L278" s="31"/>
      <c r="M278" s="158" t="s">
        <v>1</v>
      </c>
      <c r="N278" s="159" t="s">
        <v>38</v>
      </c>
      <c r="O278" s="59"/>
      <c r="P278" s="160">
        <f t="shared" si="31"/>
        <v>0</v>
      </c>
      <c r="Q278" s="160">
        <v>1.2990909090909099E-3</v>
      </c>
      <c r="R278" s="160">
        <f t="shared" si="32"/>
        <v>1.4290000000000009E-2</v>
      </c>
      <c r="S278" s="160">
        <v>0</v>
      </c>
      <c r="T278" s="161">
        <f t="shared" si="33"/>
        <v>0</v>
      </c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R278" s="162" t="s">
        <v>274</v>
      </c>
      <c r="AT278" s="162" t="s">
        <v>210</v>
      </c>
      <c r="AU278" s="162" t="s">
        <v>85</v>
      </c>
      <c r="AY278" s="15" t="s">
        <v>208</v>
      </c>
      <c r="BE278" s="163">
        <f t="shared" si="34"/>
        <v>0</v>
      </c>
      <c r="BF278" s="163">
        <f t="shared" si="35"/>
        <v>0</v>
      </c>
      <c r="BG278" s="163">
        <f t="shared" si="36"/>
        <v>0</v>
      </c>
      <c r="BH278" s="163">
        <f t="shared" si="37"/>
        <v>0</v>
      </c>
      <c r="BI278" s="163">
        <f t="shared" si="38"/>
        <v>0</v>
      </c>
      <c r="BJ278" s="15" t="s">
        <v>85</v>
      </c>
      <c r="BK278" s="163">
        <f t="shared" si="39"/>
        <v>0</v>
      </c>
      <c r="BL278" s="15" t="s">
        <v>274</v>
      </c>
      <c r="BM278" s="162" t="s">
        <v>1898</v>
      </c>
    </row>
    <row r="279" spans="1:65" s="2" customFormat="1" ht="16.5" customHeight="1">
      <c r="A279" s="30"/>
      <c r="B279" s="154"/>
      <c r="C279" s="201" t="s">
        <v>1427</v>
      </c>
      <c r="D279" s="201" t="s">
        <v>751</v>
      </c>
      <c r="E279" s="202" t="s">
        <v>6311</v>
      </c>
      <c r="F279" s="203" t="s">
        <v>6312</v>
      </c>
      <c r="G279" s="204" t="s">
        <v>404</v>
      </c>
      <c r="H279" s="205">
        <v>11</v>
      </c>
      <c r="I279" s="177"/>
      <c r="J279" s="290">
        <f t="shared" si="30"/>
        <v>0</v>
      </c>
      <c r="K279" s="178"/>
      <c r="L279" s="179"/>
      <c r="M279" s="180" t="s">
        <v>1</v>
      </c>
      <c r="N279" s="181" t="s">
        <v>38</v>
      </c>
      <c r="O279" s="59"/>
      <c r="P279" s="160">
        <f t="shared" si="31"/>
        <v>0</v>
      </c>
      <c r="Q279" s="160">
        <v>0</v>
      </c>
      <c r="R279" s="160">
        <f t="shared" si="32"/>
        <v>0</v>
      </c>
      <c r="S279" s="160">
        <v>0</v>
      </c>
      <c r="T279" s="161">
        <f t="shared" si="33"/>
        <v>0</v>
      </c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R279" s="162" t="s">
        <v>337</v>
      </c>
      <c r="AT279" s="162" t="s">
        <v>751</v>
      </c>
      <c r="AU279" s="162" t="s">
        <v>85</v>
      </c>
      <c r="AY279" s="15" t="s">
        <v>208</v>
      </c>
      <c r="BE279" s="163">
        <f t="shared" si="34"/>
        <v>0</v>
      </c>
      <c r="BF279" s="163">
        <f t="shared" si="35"/>
        <v>0</v>
      </c>
      <c r="BG279" s="163">
        <f t="shared" si="36"/>
        <v>0</v>
      </c>
      <c r="BH279" s="163">
        <f t="shared" si="37"/>
        <v>0</v>
      </c>
      <c r="BI279" s="163">
        <f t="shared" si="38"/>
        <v>0</v>
      </c>
      <c r="BJ279" s="15" t="s">
        <v>85</v>
      </c>
      <c r="BK279" s="163">
        <f t="shared" si="39"/>
        <v>0</v>
      </c>
      <c r="BL279" s="15" t="s">
        <v>274</v>
      </c>
      <c r="BM279" s="162" t="s">
        <v>1906</v>
      </c>
    </row>
    <row r="280" spans="1:65" s="2" customFormat="1" ht="24.2" customHeight="1">
      <c r="A280" s="30"/>
      <c r="B280" s="154"/>
      <c r="C280" s="195" t="s">
        <v>1431</v>
      </c>
      <c r="D280" s="195" t="s">
        <v>210</v>
      </c>
      <c r="E280" s="196" t="s">
        <v>6313</v>
      </c>
      <c r="F280" s="200" t="s">
        <v>6314</v>
      </c>
      <c r="G280" s="198" t="s">
        <v>404</v>
      </c>
      <c r="H280" s="199">
        <v>4</v>
      </c>
      <c r="I280" s="155"/>
      <c r="J280" s="287">
        <f t="shared" si="30"/>
        <v>0</v>
      </c>
      <c r="K280" s="157"/>
      <c r="L280" s="31"/>
      <c r="M280" s="158" t="s">
        <v>1</v>
      </c>
      <c r="N280" s="159" t="s">
        <v>38</v>
      </c>
      <c r="O280" s="59"/>
      <c r="P280" s="160">
        <f t="shared" si="31"/>
        <v>0</v>
      </c>
      <c r="Q280" s="160">
        <v>2.375E-4</v>
      </c>
      <c r="R280" s="160">
        <f t="shared" si="32"/>
        <v>9.5E-4</v>
      </c>
      <c r="S280" s="160">
        <v>0</v>
      </c>
      <c r="T280" s="161">
        <f t="shared" si="33"/>
        <v>0</v>
      </c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R280" s="162" t="s">
        <v>274</v>
      </c>
      <c r="AT280" s="162" t="s">
        <v>210</v>
      </c>
      <c r="AU280" s="162" t="s">
        <v>85</v>
      </c>
      <c r="AY280" s="15" t="s">
        <v>208</v>
      </c>
      <c r="BE280" s="163">
        <f t="shared" si="34"/>
        <v>0</v>
      </c>
      <c r="BF280" s="163">
        <f t="shared" si="35"/>
        <v>0</v>
      </c>
      <c r="BG280" s="163">
        <f t="shared" si="36"/>
        <v>0</v>
      </c>
      <c r="BH280" s="163">
        <f t="shared" si="37"/>
        <v>0</v>
      </c>
      <c r="BI280" s="163">
        <f t="shared" si="38"/>
        <v>0</v>
      </c>
      <c r="BJ280" s="15" t="s">
        <v>85</v>
      </c>
      <c r="BK280" s="163">
        <f t="shared" si="39"/>
        <v>0</v>
      </c>
      <c r="BL280" s="15" t="s">
        <v>274</v>
      </c>
      <c r="BM280" s="162" t="s">
        <v>1916</v>
      </c>
    </row>
    <row r="281" spans="1:65" s="2" customFormat="1" ht="24.2" customHeight="1">
      <c r="A281" s="30"/>
      <c r="B281" s="154"/>
      <c r="C281" s="195" t="s">
        <v>1435</v>
      </c>
      <c r="D281" s="195" t="s">
        <v>210</v>
      </c>
      <c r="E281" s="196" t="s">
        <v>833</v>
      </c>
      <c r="F281" s="200" t="s">
        <v>834</v>
      </c>
      <c r="G281" s="198" t="s">
        <v>564</v>
      </c>
      <c r="H281" s="199">
        <v>2.4220000000000002</v>
      </c>
      <c r="I281" s="155"/>
      <c r="J281" s="287">
        <f t="shared" si="30"/>
        <v>0</v>
      </c>
      <c r="K281" s="157"/>
      <c r="L281" s="31"/>
      <c r="M281" s="158" t="s">
        <v>1</v>
      </c>
      <c r="N281" s="159" t="s">
        <v>38</v>
      </c>
      <c r="O281" s="59"/>
      <c r="P281" s="160">
        <f t="shared" si="31"/>
        <v>0</v>
      </c>
      <c r="Q281" s="160">
        <v>0</v>
      </c>
      <c r="R281" s="160">
        <f t="shared" si="32"/>
        <v>0</v>
      </c>
      <c r="S281" s="160">
        <v>0</v>
      </c>
      <c r="T281" s="161">
        <f t="shared" si="33"/>
        <v>0</v>
      </c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R281" s="162" t="s">
        <v>274</v>
      </c>
      <c r="AT281" s="162" t="s">
        <v>210</v>
      </c>
      <c r="AU281" s="162" t="s">
        <v>85</v>
      </c>
      <c r="AY281" s="15" t="s">
        <v>208</v>
      </c>
      <c r="BE281" s="163">
        <f t="shared" si="34"/>
        <v>0</v>
      </c>
      <c r="BF281" s="163">
        <f t="shared" si="35"/>
        <v>0</v>
      </c>
      <c r="BG281" s="163">
        <f t="shared" si="36"/>
        <v>0</v>
      </c>
      <c r="BH281" s="163">
        <f t="shared" si="37"/>
        <v>0</v>
      </c>
      <c r="BI281" s="163">
        <f t="shared" si="38"/>
        <v>0</v>
      </c>
      <c r="BJ281" s="15" t="s">
        <v>85</v>
      </c>
      <c r="BK281" s="163">
        <f t="shared" si="39"/>
        <v>0</v>
      </c>
      <c r="BL281" s="15" t="s">
        <v>274</v>
      </c>
      <c r="BM281" s="162" t="s">
        <v>1924</v>
      </c>
    </row>
    <row r="282" spans="1:65" s="2" customFormat="1" ht="24.2" customHeight="1">
      <c r="A282" s="30"/>
      <c r="B282" s="154"/>
      <c r="C282" s="195" t="s">
        <v>1439</v>
      </c>
      <c r="D282" s="195" t="s">
        <v>210</v>
      </c>
      <c r="E282" s="196" t="s">
        <v>4494</v>
      </c>
      <c r="F282" s="200" t="s">
        <v>4495</v>
      </c>
      <c r="G282" s="198" t="s">
        <v>1614</v>
      </c>
      <c r="H282" s="182"/>
      <c r="I282" s="155"/>
      <c r="J282" s="287">
        <f t="shared" si="30"/>
        <v>0</v>
      </c>
      <c r="K282" s="157"/>
      <c r="L282" s="31"/>
      <c r="M282" s="158" t="s">
        <v>1</v>
      </c>
      <c r="N282" s="159" t="s">
        <v>38</v>
      </c>
      <c r="O282" s="59"/>
      <c r="P282" s="160">
        <f t="shared" si="31"/>
        <v>0</v>
      </c>
      <c r="Q282" s="160">
        <v>0</v>
      </c>
      <c r="R282" s="160">
        <f t="shared" si="32"/>
        <v>0</v>
      </c>
      <c r="S282" s="160">
        <v>0</v>
      </c>
      <c r="T282" s="161">
        <f t="shared" si="33"/>
        <v>0</v>
      </c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R282" s="162" t="s">
        <v>274</v>
      </c>
      <c r="AT282" s="162" t="s">
        <v>210</v>
      </c>
      <c r="AU282" s="162" t="s">
        <v>85</v>
      </c>
      <c r="AY282" s="15" t="s">
        <v>208</v>
      </c>
      <c r="BE282" s="163">
        <f t="shared" si="34"/>
        <v>0</v>
      </c>
      <c r="BF282" s="163">
        <f t="shared" si="35"/>
        <v>0</v>
      </c>
      <c r="BG282" s="163">
        <f t="shared" si="36"/>
        <v>0</v>
      </c>
      <c r="BH282" s="163">
        <f t="shared" si="37"/>
        <v>0</v>
      </c>
      <c r="BI282" s="163">
        <f t="shared" si="38"/>
        <v>0</v>
      </c>
      <c r="BJ282" s="15" t="s">
        <v>85</v>
      </c>
      <c r="BK282" s="163">
        <f t="shared" si="39"/>
        <v>0</v>
      </c>
      <c r="BL282" s="15" t="s">
        <v>274</v>
      </c>
      <c r="BM282" s="162" t="s">
        <v>1932</v>
      </c>
    </row>
    <row r="283" spans="1:65" s="12" customFormat="1" ht="22.9" customHeight="1">
      <c r="B283" s="142"/>
      <c r="C283" s="206"/>
      <c r="D283" s="207" t="s">
        <v>71</v>
      </c>
      <c r="E283" s="208" t="s">
        <v>835</v>
      </c>
      <c r="F283" s="208" t="s">
        <v>836</v>
      </c>
      <c r="G283" s="206"/>
      <c r="H283" s="206"/>
      <c r="I283" s="145"/>
      <c r="J283" s="286">
        <f>BK283</f>
        <v>0</v>
      </c>
      <c r="L283" s="142"/>
      <c r="M283" s="146"/>
      <c r="N283" s="147"/>
      <c r="O283" s="147"/>
      <c r="P283" s="148">
        <f>SUM(P284:P330)</f>
        <v>0</v>
      </c>
      <c r="Q283" s="147"/>
      <c r="R283" s="148">
        <f>SUM(R284:R330)</f>
        <v>5.8159999999999996E-2</v>
      </c>
      <c r="S283" s="147"/>
      <c r="T283" s="149">
        <f>SUM(T284:T330)</f>
        <v>0</v>
      </c>
      <c r="AR283" s="143" t="s">
        <v>85</v>
      </c>
      <c r="AT283" s="150" t="s">
        <v>71</v>
      </c>
      <c r="AU283" s="150" t="s">
        <v>79</v>
      </c>
      <c r="AY283" s="143" t="s">
        <v>208</v>
      </c>
      <c r="BK283" s="151">
        <f>SUM(BK284:BK330)</f>
        <v>0</v>
      </c>
    </row>
    <row r="284" spans="1:65" s="2" customFormat="1" ht="33" customHeight="1">
      <c r="A284" s="30"/>
      <c r="B284" s="154"/>
      <c r="C284" s="195" t="s">
        <v>1443</v>
      </c>
      <c r="D284" s="195" t="s">
        <v>210</v>
      </c>
      <c r="E284" s="196" t="s">
        <v>837</v>
      </c>
      <c r="F284" s="200" t="s">
        <v>838</v>
      </c>
      <c r="G284" s="198" t="s">
        <v>404</v>
      </c>
      <c r="H284" s="199">
        <v>7</v>
      </c>
      <c r="I284" s="155"/>
      <c r="J284" s="287">
        <f t="shared" ref="J284:J330" si="40">ROUND(I284*H284,2)</f>
        <v>0</v>
      </c>
      <c r="K284" s="157"/>
      <c r="L284" s="31"/>
      <c r="M284" s="158" t="s">
        <v>1</v>
      </c>
      <c r="N284" s="159" t="s">
        <v>38</v>
      </c>
      <c r="O284" s="59"/>
      <c r="P284" s="160">
        <f t="shared" ref="P284:P330" si="41">O284*H284</f>
        <v>0</v>
      </c>
      <c r="Q284" s="160">
        <v>7.7142857142857099E-5</v>
      </c>
      <c r="R284" s="160">
        <f t="shared" ref="R284:R330" si="42">Q284*H284</f>
        <v>5.3999999999999968E-4</v>
      </c>
      <c r="S284" s="160">
        <v>0</v>
      </c>
      <c r="T284" s="161">
        <f t="shared" ref="T284:T330" si="43">S284*H284</f>
        <v>0</v>
      </c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R284" s="162" t="s">
        <v>274</v>
      </c>
      <c r="AT284" s="162" t="s">
        <v>210</v>
      </c>
      <c r="AU284" s="162" t="s">
        <v>85</v>
      </c>
      <c r="AY284" s="15" t="s">
        <v>208</v>
      </c>
      <c r="BE284" s="163">
        <f t="shared" ref="BE284:BE330" si="44">IF(N284="základná",J284,0)</f>
        <v>0</v>
      </c>
      <c r="BF284" s="163">
        <f t="shared" ref="BF284:BF330" si="45">IF(N284="znížená",J284,0)</f>
        <v>0</v>
      </c>
      <c r="BG284" s="163">
        <f t="shared" ref="BG284:BG330" si="46">IF(N284="zákl. prenesená",J284,0)</f>
        <v>0</v>
      </c>
      <c r="BH284" s="163">
        <f t="shared" ref="BH284:BH330" si="47">IF(N284="zníž. prenesená",J284,0)</f>
        <v>0</v>
      </c>
      <c r="BI284" s="163">
        <f t="shared" ref="BI284:BI330" si="48">IF(N284="nulová",J284,0)</f>
        <v>0</v>
      </c>
      <c r="BJ284" s="15" t="s">
        <v>85</v>
      </c>
      <c r="BK284" s="163">
        <f t="shared" ref="BK284:BK330" si="49">ROUND(I284*H284,2)</f>
        <v>0</v>
      </c>
      <c r="BL284" s="15" t="s">
        <v>274</v>
      </c>
      <c r="BM284" s="162" t="s">
        <v>1940</v>
      </c>
    </row>
    <row r="285" spans="1:65" s="2" customFormat="1" ht="24.2" customHeight="1">
      <c r="A285" s="30"/>
      <c r="B285" s="154"/>
      <c r="C285" s="195" t="s">
        <v>1447</v>
      </c>
      <c r="D285" s="195" t="s">
        <v>210</v>
      </c>
      <c r="E285" s="196" t="s">
        <v>6315</v>
      </c>
      <c r="F285" s="200" t="s">
        <v>6316</v>
      </c>
      <c r="G285" s="198" t="s">
        <v>404</v>
      </c>
      <c r="H285" s="199">
        <v>36</v>
      </c>
      <c r="I285" s="155"/>
      <c r="J285" s="287">
        <f t="shared" si="40"/>
        <v>0</v>
      </c>
      <c r="K285" s="157"/>
      <c r="L285" s="31"/>
      <c r="M285" s="158" t="s">
        <v>1</v>
      </c>
      <c r="N285" s="159" t="s">
        <v>38</v>
      </c>
      <c r="O285" s="59"/>
      <c r="P285" s="160">
        <f t="shared" si="41"/>
        <v>0</v>
      </c>
      <c r="Q285" s="160">
        <v>2.5833333333333298E-5</v>
      </c>
      <c r="R285" s="160">
        <f t="shared" si="42"/>
        <v>9.2999999999999875E-4</v>
      </c>
      <c r="S285" s="160">
        <v>0</v>
      </c>
      <c r="T285" s="161">
        <f t="shared" si="43"/>
        <v>0</v>
      </c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R285" s="162" t="s">
        <v>274</v>
      </c>
      <c r="AT285" s="162" t="s">
        <v>210</v>
      </c>
      <c r="AU285" s="162" t="s">
        <v>85</v>
      </c>
      <c r="AY285" s="15" t="s">
        <v>208</v>
      </c>
      <c r="BE285" s="163">
        <f t="shared" si="44"/>
        <v>0</v>
      </c>
      <c r="BF285" s="163">
        <f t="shared" si="45"/>
        <v>0</v>
      </c>
      <c r="BG285" s="163">
        <f t="shared" si="46"/>
        <v>0</v>
      </c>
      <c r="BH285" s="163">
        <f t="shared" si="47"/>
        <v>0</v>
      </c>
      <c r="BI285" s="163">
        <f t="shared" si="48"/>
        <v>0</v>
      </c>
      <c r="BJ285" s="15" t="s">
        <v>85</v>
      </c>
      <c r="BK285" s="163">
        <f t="shared" si="49"/>
        <v>0</v>
      </c>
      <c r="BL285" s="15" t="s">
        <v>274</v>
      </c>
      <c r="BM285" s="162" t="s">
        <v>1948</v>
      </c>
    </row>
    <row r="286" spans="1:65" s="2" customFormat="1" ht="24.2" customHeight="1">
      <c r="A286" s="30"/>
      <c r="B286" s="154"/>
      <c r="C286" s="201" t="s">
        <v>1451</v>
      </c>
      <c r="D286" s="201" t="s">
        <v>751</v>
      </c>
      <c r="E286" s="202" t="s">
        <v>6317</v>
      </c>
      <c r="F286" s="203" t="s">
        <v>6318</v>
      </c>
      <c r="G286" s="204" t="s">
        <v>404</v>
      </c>
      <c r="H286" s="205">
        <v>36</v>
      </c>
      <c r="I286" s="177"/>
      <c r="J286" s="290">
        <f t="shared" si="40"/>
        <v>0</v>
      </c>
      <c r="K286" s="178"/>
      <c r="L286" s="179"/>
      <c r="M286" s="180" t="s">
        <v>1</v>
      </c>
      <c r="N286" s="181" t="s">
        <v>38</v>
      </c>
      <c r="O286" s="59"/>
      <c r="P286" s="160">
        <f t="shared" si="41"/>
        <v>0</v>
      </c>
      <c r="Q286" s="160">
        <v>0</v>
      </c>
      <c r="R286" s="160">
        <f t="shared" si="42"/>
        <v>0</v>
      </c>
      <c r="S286" s="160">
        <v>0</v>
      </c>
      <c r="T286" s="161">
        <f t="shared" si="43"/>
        <v>0</v>
      </c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R286" s="162" t="s">
        <v>337</v>
      </c>
      <c r="AT286" s="162" t="s">
        <v>751</v>
      </c>
      <c r="AU286" s="162" t="s">
        <v>85</v>
      </c>
      <c r="AY286" s="15" t="s">
        <v>208</v>
      </c>
      <c r="BE286" s="163">
        <f t="shared" si="44"/>
        <v>0</v>
      </c>
      <c r="BF286" s="163">
        <f t="shared" si="45"/>
        <v>0</v>
      </c>
      <c r="BG286" s="163">
        <f t="shared" si="46"/>
        <v>0</v>
      </c>
      <c r="BH286" s="163">
        <f t="shared" si="47"/>
        <v>0</v>
      </c>
      <c r="BI286" s="163">
        <f t="shared" si="48"/>
        <v>0</v>
      </c>
      <c r="BJ286" s="15" t="s">
        <v>85</v>
      </c>
      <c r="BK286" s="163">
        <f t="shared" si="49"/>
        <v>0</v>
      </c>
      <c r="BL286" s="15" t="s">
        <v>274</v>
      </c>
      <c r="BM286" s="162" t="s">
        <v>1956</v>
      </c>
    </row>
    <row r="287" spans="1:65" s="2" customFormat="1" ht="24.2" customHeight="1">
      <c r="A287" s="30"/>
      <c r="B287" s="154"/>
      <c r="C287" s="195" t="s">
        <v>1455</v>
      </c>
      <c r="D287" s="195" t="s">
        <v>210</v>
      </c>
      <c r="E287" s="196" t="s">
        <v>6319</v>
      </c>
      <c r="F287" s="200" t="s">
        <v>6320</v>
      </c>
      <c r="G287" s="198" t="s">
        <v>404</v>
      </c>
      <c r="H287" s="199">
        <v>4</v>
      </c>
      <c r="I287" s="155"/>
      <c r="J287" s="287">
        <f t="shared" si="40"/>
        <v>0</v>
      </c>
      <c r="K287" s="157"/>
      <c r="L287" s="31"/>
      <c r="M287" s="158" t="s">
        <v>1</v>
      </c>
      <c r="N287" s="159" t="s">
        <v>38</v>
      </c>
      <c r="O287" s="59"/>
      <c r="P287" s="160">
        <f t="shared" si="41"/>
        <v>0</v>
      </c>
      <c r="Q287" s="160">
        <v>2.5000000000000001E-5</v>
      </c>
      <c r="R287" s="160">
        <f t="shared" si="42"/>
        <v>1E-4</v>
      </c>
      <c r="S287" s="160">
        <v>0</v>
      </c>
      <c r="T287" s="161">
        <f t="shared" si="43"/>
        <v>0</v>
      </c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R287" s="162" t="s">
        <v>274</v>
      </c>
      <c r="AT287" s="162" t="s">
        <v>210</v>
      </c>
      <c r="AU287" s="162" t="s">
        <v>85</v>
      </c>
      <c r="AY287" s="15" t="s">
        <v>208</v>
      </c>
      <c r="BE287" s="163">
        <f t="shared" si="44"/>
        <v>0</v>
      </c>
      <c r="BF287" s="163">
        <f t="shared" si="45"/>
        <v>0</v>
      </c>
      <c r="BG287" s="163">
        <f t="shared" si="46"/>
        <v>0</v>
      </c>
      <c r="BH287" s="163">
        <f t="shared" si="47"/>
        <v>0</v>
      </c>
      <c r="BI287" s="163">
        <f t="shared" si="48"/>
        <v>0</v>
      </c>
      <c r="BJ287" s="15" t="s">
        <v>85</v>
      </c>
      <c r="BK287" s="163">
        <f t="shared" si="49"/>
        <v>0</v>
      </c>
      <c r="BL287" s="15" t="s">
        <v>274</v>
      </c>
      <c r="BM287" s="162" t="s">
        <v>1966</v>
      </c>
    </row>
    <row r="288" spans="1:65" s="2" customFormat="1" ht="24.2" customHeight="1">
      <c r="A288" s="30"/>
      <c r="B288" s="154"/>
      <c r="C288" s="201" t="s">
        <v>1459</v>
      </c>
      <c r="D288" s="201" t="s">
        <v>751</v>
      </c>
      <c r="E288" s="202" t="s">
        <v>6321</v>
      </c>
      <c r="F288" s="203" t="s">
        <v>6322</v>
      </c>
      <c r="G288" s="204" t="s">
        <v>404</v>
      </c>
      <c r="H288" s="205">
        <v>4</v>
      </c>
      <c r="I288" s="177"/>
      <c r="J288" s="290">
        <f t="shared" si="40"/>
        <v>0</v>
      </c>
      <c r="K288" s="178"/>
      <c r="L288" s="179"/>
      <c r="M288" s="180" t="s">
        <v>1</v>
      </c>
      <c r="N288" s="181" t="s">
        <v>38</v>
      </c>
      <c r="O288" s="59"/>
      <c r="P288" s="160">
        <f t="shared" si="41"/>
        <v>0</v>
      </c>
      <c r="Q288" s="160">
        <v>0</v>
      </c>
      <c r="R288" s="160">
        <f t="shared" si="42"/>
        <v>0</v>
      </c>
      <c r="S288" s="160">
        <v>0</v>
      </c>
      <c r="T288" s="161">
        <f t="shared" si="43"/>
        <v>0</v>
      </c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R288" s="162" t="s">
        <v>337</v>
      </c>
      <c r="AT288" s="162" t="s">
        <v>751</v>
      </c>
      <c r="AU288" s="162" t="s">
        <v>85</v>
      </c>
      <c r="AY288" s="15" t="s">
        <v>208</v>
      </c>
      <c r="BE288" s="163">
        <f t="shared" si="44"/>
        <v>0</v>
      </c>
      <c r="BF288" s="163">
        <f t="shared" si="45"/>
        <v>0</v>
      </c>
      <c r="BG288" s="163">
        <f t="shared" si="46"/>
        <v>0</v>
      </c>
      <c r="BH288" s="163">
        <f t="shared" si="47"/>
        <v>0</v>
      </c>
      <c r="BI288" s="163">
        <f t="shared" si="48"/>
        <v>0</v>
      </c>
      <c r="BJ288" s="15" t="s">
        <v>85</v>
      </c>
      <c r="BK288" s="163">
        <f t="shared" si="49"/>
        <v>0</v>
      </c>
      <c r="BL288" s="15" t="s">
        <v>274</v>
      </c>
      <c r="BM288" s="162" t="s">
        <v>1974</v>
      </c>
    </row>
    <row r="289" spans="1:65" s="2" customFormat="1" ht="24.2" customHeight="1">
      <c r="A289" s="30"/>
      <c r="B289" s="154"/>
      <c r="C289" s="195" t="s">
        <v>1463</v>
      </c>
      <c r="D289" s="195" t="s">
        <v>210</v>
      </c>
      <c r="E289" s="196" t="s">
        <v>6323</v>
      </c>
      <c r="F289" s="200" t="s">
        <v>6324</v>
      </c>
      <c r="G289" s="198" t="s">
        <v>404</v>
      </c>
      <c r="H289" s="199">
        <v>3</v>
      </c>
      <c r="I289" s="155"/>
      <c r="J289" s="287">
        <f t="shared" si="40"/>
        <v>0</v>
      </c>
      <c r="K289" s="157"/>
      <c r="L289" s="31"/>
      <c r="M289" s="158" t="s">
        <v>1</v>
      </c>
      <c r="N289" s="159" t="s">
        <v>38</v>
      </c>
      <c r="O289" s="59"/>
      <c r="P289" s="160">
        <f t="shared" si="41"/>
        <v>0</v>
      </c>
      <c r="Q289" s="160">
        <v>2.66666666666667E-5</v>
      </c>
      <c r="R289" s="160">
        <f t="shared" si="42"/>
        <v>8.0000000000000101E-5</v>
      </c>
      <c r="S289" s="160">
        <v>0</v>
      </c>
      <c r="T289" s="161">
        <f t="shared" si="43"/>
        <v>0</v>
      </c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R289" s="162" t="s">
        <v>274</v>
      </c>
      <c r="AT289" s="162" t="s">
        <v>210</v>
      </c>
      <c r="AU289" s="162" t="s">
        <v>85</v>
      </c>
      <c r="AY289" s="15" t="s">
        <v>208</v>
      </c>
      <c r="BE289" s="163">
        <f t="shared" si="44"/>
        <v>0</v>
      </c>
      <c r="BF289" s="163">
        <f t="shared" si="45"/>
        <v>0</v>
      </c>
      <c r="BG289" s="163">
        <f t="shared" si="46"/>
        <v>0</v>
      </c>
      <c r="BH289" s="163">
        <f t="shared" si="47"/>
        <v>0</v>
      </c>
      <c r="BI289" s="163">
        <f t="shared" si="48"/>
        <v>0</v>
      </c>
      <c r="BJ289" s="15" t="s">
        <v>85</v>
      </c>
      <c r="BK289" s="163">
        <f t="shared" si="49"/>
        <v>0</v>
      </c>
      <c r="BL289" s="15" t="s">
        <v>274</v>
      </c>
      <c r="BM289" s="162" t="s">
        <v>1982</v>
      </c>
    </row>
    <row r="290" spans="1:65" s="2" customFormat="1" ht="24.2" customHeight="1">
      <c r="A290" s="30"/>
      <c r="B290" s="154"/>
      <c r="C290" s="201" t="s">
        <v>1465</v>
      </c>
      <c r="D290" s="201" t="s">
        <v>751</v>
      </c>
      <c r="E290" s="202" t="s">
        <v>6325</v>
      </c>
      <c r="F290" s="203" t="s">
        <v>6326</v>
      </c>
      <c r="G290" s="204" t="s">
        <v>404</v>
      </c>
      <c r="H290" s="205">
        <v>1</v>
      </c>
      <c r="I290" s="177"/>
      <c r="J290" s="290">
        <f t="shared" si="40"/>
        <v>0</v>
      </c>
      <c r="K290" s="178"/>
      <c r="L290" s="179"/>
      <c r="M290" s="180" t="s">
        <v>1</v>
      </c>
      <c r="N290" s="181" t="s">
        <v>38</v>
      </c>
      <c r="O290" s="59"/>
      <c r="P290" s="160">
        <f t="shared" si="41"/>
        <v>0</v>
      </c>
      <c r="Q290" s="160">
        <v>0</v>
      </c>
      <c r="R290" s="160">
        <f t="shared" si="42"/>
        <v>0</v>
      </c>
      <c r="S290" s="160">
        <v>0</v>
      </c>
      <c r="T290" s="161">
        <f t="shared" si="43"/>
        <v>0</v>
      </c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R290" s="162" t="s">
        <v>337</v>
      </c>
      <c r="AT290" s="162" t="s">
        <v>751</v>
      </c>
      <c r="AU290" s="162" t="s">
        <v>85</v>
      </c>
      <c r="AY290" s="15" t="s">
        <v>208</v>
      </c>
      <c r="BE290" s="163">
        <f t="shared" si="44"/>
        <v>0</v>
      </c>
      <c r="BF290" s="163">
        <f t="shared" si="45"/>
        <v>0</v>
      </c>
      <c r="BG290" s="163">
        <f t="shared" si="46"/>
        <v>0</v>
      </c>
      <c r="BH290" s="163">
        <f t="shared" si="47"/>
        <v>0</v>
      </c>
      <c r="BI290" s="163">
        <f t="shared" si="48"/>
        <v>0</v>
      </c>
      <c r="BJ290" s="15" t="s">
        <v>85</v>
      </c>
      <c r="BK290" s="163">
        <f t="shared" si="49"/>
        <v>0</v>
      </c>
      <c r="BL290" s="15" t="s">
        <v>274</v>
      </c>
      <c r="BM290" s="162" t="s">
        <v>1990</v>
      </c>
    </row>
    <row r="291" spans="1:65" s="2" customFormat="1" ht="24.2" customHeight="1">
      <c r="A291" s="30"/>
      <c r="B291" s="154"/>
      <c r="C291" s="201" t="s">
        <v>1469</v>
      </c>
      <c r="D291" s="201" t="s">
        <v>751</v>
      </c>
      <c r="E291" s="202" t="s">
        <v>6327</v>
      </c>
      <c r="F291" s="203" t="s">
        <v>6328</v>
      </c>
      <c r="G291" s="204" t="s">
        <v>404</v>
      </c>
      <c r="H291" s="205">
        <v>2</v>
      </c>
      <c r="I291" s="177"/>
      <c r="J291" s="290">
        <f t="shared" si="40"/>
        <v>0</v>
      </c>
      <c r="K291" s="178"/>
      <c r="L291" s="179"/>
      <c r="M291" s="180" t="s">
        <v>1</v>
      </c>
      <c r="N291" s="181" t="s">
        <v>38</v>
      </c>
      <c r="O291" s="59"/>
      <c r="P291" s="160">
        <f t="shared" si="41"/>
        <v>0</v>
      </c>
      <c r="Q291" s="160">
        <v>0</v>
      </c>
      <c r="R291" s="160">
        <f t="shared" si="42"/>
        <v>0</v>
      </c>
      <c r="S291" s="160">
        <v>0</v>
      </c>
      <c r="T291" s="161">
        <f t="shared" si="43"/>
        <v>0</v>
      </c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R291" s="162" t="s">
        <v>337</v>
      </c>
      <c r="AT291" s="162" t="s">
        <v>751</v>
      </c>
      <c r="AU291" s="162" t="s">
        <v>85</v>
      </c>
      <c r="AY291" s="15" t="s">
        <v>208</v>
      </c>
      <c r="BE291" s="163">
        <f t="shared" si="44"/>
        <v>0</v>
      </c>
      <c r="BF291" s="163">
        <f t="shared" si="45"/>
        <v>0</v>
      </c>
      <c r="BG291" s="163">
        <f t="shared" si="46"/>
        <v>0</v>
      </c>
      <c r="BH291" s="163">
        <f t="shared" si="47"/>
        <v>0</v>
      </c>
      <c r="BI291" s="163">
        <f t="shared" si="48"/>
        <v>0</v>
      </c>
      <c r="BJ291" s="15" t="s">
        <v>85</v>
      </c>
      <c r="BK291" s="163">
        <f t="shared" si="49"/>
        <v>0</v>
      </c>
      <c r="BL291" s="15" t="s">
        <v>274</v>
      </c>
      <c r="BM291" s="162" t="s">
        <v>1998</v>
      </c>
    </row>
    <row r="292" spans="1:65" s="2" customFormat="1" ht="24.2" customHeight="1">
      <c r="A292" s="30"/>
      <c r="B292" s="154"/>
      <c r="C292" s="201" t="s">
        <v>1471</v>
      </c>
      <c r="D292" s="201" t="s">
        <v>751</v>
      </c>
      <c r="E292" s="202" t="s">
        <v>6329</v>
      </c>
      <c r="F292" s="203" t="s">
        <v>6330</v>
      </c>
      <c r="G292" s="204" t="s">
        <v>404</v>
      </c>
      <c r="H292" s="205">
        <v>43</v>
      </c>
      <c r="I292" s="177"/>
      <c r="J292" s="290">
        <f t="shared" si="40"/>
        <v>0</v>
      </c>
      <c r="K292" s="178"/>
      <c r="L292" s="179"/>
      <c r="M292" s="180" t="s">
        <v>1</v>
      </c>
      <c r="N292" s="181" t="s">
        <v>38</v>
      </c>
      <c r="O292" s="59"/>
      <c r="P292" s="160">
        <f t="shared" si="41"/>
        <v>0</v>
      </c>
      <c r="Q292" s="160">
        <v>0</v>
      </c>
      <c r="R292" s="160">
        <f t="shared" si="42"/>
        <v>0</v>
      </c>
      <c r="S292" s="160">
        <v>0</v>
      </c>
      <c r="T292" s="161">
        <f t="shared" si="43"/>
        <v>0</v>
      </c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R292" s="162" t="s">
        <v>337</v>
      </c>
      <c r="AT292" s="162" t="s">
        <v>751</v>
      </c>
      <c r="AU292" s="162" t="s">
        <v>85</v>
      </c>
      <c r="AY292" s="15" t="s">
        <v>208</v>
      </c>
      <c r="BE292" s="163">
        <f t="shared" si="44"/>
        <v>0</v>
      </c>
      <c r="BF292" s="163">
        <f t="shared" si="45"/>
        <v>0</v>
      </c>
      <c r="BG292" s="163">
        <f t="shared" si="46"/>
        <v>0</v>
      </c>
      <c r="BH292" s="163">
        <f t="shared" si="47"/>
        <v>0</v>
      </c>
      <c r="BI292" s="163">
        <f t="shared" si="48"/>
        <v>0</v>
      </c>
      <c r="BJ292" s="15" t="s">
        <v>85</v>
      </c>
      <c r="BK292" s="163">
        <f t="shared" si="49"/>
        <v>0</v>
      </c>
      <c r="BL292" s="15" t="s">
        <v>274</v>
      </c>
      <c r="BM292" s="162" t="s">
        <v>2006</v>
      </c>
    </row>
    <row r="293" spans="1:65" s="2" customFormat="1" ht="33" customHeight="1">
      <c r="A293" s="30"/>
      <c r="B293" s="154"/>
      <c r="C293" s="201" t="s">
        <v>1475</v>
      </c>
      <c r="D293" s="201" t="s">
        <v>751</v>
      </c>
      <c r="E293" s="202" t="s">
        <v>6331</v>
      </c>
      <c r="F293" s="203" t="s">
        <v>6332</v>
      </c>
      <c r="G293" s="204" t="s">
        <v>404</v>
      </c>
      <c r="H293" s="205">
        <v>43</v>
      </c>
      <c r="I293" s="177"/>
      <c r="J293" s="290">
        <f t="shared" si="40"/>
        <v>0</v>
      </c>
      <c r="K293" s="178"/>
      <c r="L293" s="179"/>
      <c r="M293" s="180" t="s">
        <v>1</v>
      </c>
      <c r="N293" s="181" t="s">
        <v>38</v>
      </c>
      <c r="O293" s="59"/>
      <c r="P293" s="160">
        <f t="shared" si="41"/>
        <v>0</v>
      </c>
      <c r="Q293" s="160">
        <v>0</v>
      </c>
      <c r="R293" s="160">
        <f t="shared" si="42"/>
        <v>0</v>
      </c>
      <c r="S293" s="160">
        <v>0</v>
      </c>
      <c r="T293" s="161">
        <f t="shared" si="43"/>
        <v>0</v>
      </c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R293" s="162" t="s">
        <v>337</v>
      </c>
      <c r="AT293" s="162" t="s">
        <v>751</v>
      </c>
      <c r="AU293" s="162" t="s">
        <v>85</v>
      </c>
      <c r="AY293" s="15" t="s">
        <v>208</v>
      </c>
      <c r="BE293" s="163">
        <f t="shared" si="44"/>
        <v>0</v>
      </c>
      <c r="BF293" s="163">
        <f t="shared" si="45"/>
        <v>0</v>
      </c>
      <c r="BG293" s="163">
        <f t="shared" si="46"/>
        <v>0</v>
      </c>
      <c r="BH293" s="163">
        <f t="shared" si="47"/>
        <v>0</v>
      </c>
      <c r="BI293" s="163">
        <f t="shared" si="48"/>
        <v>0</v>
      </c>
      <c r="BJ293" s="15" t="s">
        <v>85</v>
      </c>
      <c r="BK293" s="163">
        <f t="shared" si="49"/>
        <v>0</v>
      </c>
      <c r="BL293" s="15" t="s">
        <v>274</v>
      </c>
      <c r="BM293" s="162" t="s">
        <v>2014</v>
      </c>
    </row>
    <row r="294" spans="1:65" s="2" customFormat="1" ht="24.2" customHeight="1">
      <c r="A294" s="30"/>
      <c r="B294" s="154"/>
      <c r="C294" s="195" t="s">
        <v>1477</v>
      </c>
      <c r="D294" s="195" t="s">
        <v>210</v>
      </c>
      <c r="E294" s="196" t="s">
        <v>839</v>
      </c>
      <c r="F294" s="200" t="s">
        <v>840</v>
      </c>
      <c r="G294" s="198" t="s">
        <v>404</v>
      </c>
      <c r="H294" s="199">
        <v>3</v>
      </c>
      <c r="I294" s="155"/>
      <c r="J294" s="287">
        <f t="shared" si="40"/>
        <v>0</v>
      </c>
      <c r="K294" s="157"/>
      <c r="L294" s="31"/>
      <c r="M294" s="158" t="s">
        <v>1</v>
      </c>
      <c r="N294" s="159" t="s">
        <v>38</v>
      </c>
      <c r="O294" s="59"/>
      <c r="P294" s="160">
        <f t="shared" si="41"/>
        <v>0</v>
      </c>
      <c r="Q294" s="160">
        <v>1.7333333333333301E-4</v>
      </c>
      <c r="R294" s="160">
        <f t="shared" si="42"/>
        <v>5.1999999999999898E-4</v>
      </c>
      <c r="S294" s="160">
        <v>0</v>
      </c>
      <c r="T294" s="161">
        <f t="shared" si="43"/>
        <v>0</v>
      </c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R294" s="162" t="s">
        <v>274</v>
      </c>
      <c r="AT294" s="162" t="s">
        <v>210</v>
      </c>
      <c r="AU294" s="162" t="s">
        <v>85</v>
      </c>
      <c r="AY294" s="15" t="s">
        <v>208</v>
      </c>
      <c r="BE294" s="163">
        <f t="shared" si="44"/>
        <v>0</v>
      </c>
      <c r="BF294" s="163">
        <f t="shared" si="45"/>
        <v>0</v>
      </c>
      <c r="BG294" s="163">
        <f t="shared" si="46"/>
        <v>0</v>
      </c>
      <c r="BH294" s="163">
        <f t="shared" si="47"/>
        <v>0</v>
      </c>
      <c r="BI294" s="163">
        <f t="shared" si="48"/>
        <v>0</v>
      </c>
      <c r="BJ294" s="15" t="s">
        <v>85</v>
      </c>
      <c r="BK294" s="163">
        <f t="shared" si="49"/>
        <v>0</v>
      </c>
      <c r="BL294" s="15" t="s">
        <v>274</v>
      </c>
      <c r="BM294" s="162" t="s">
        <v>2022</v>
      </c>
    </row>
    <row r="295" spans="1:65" s="2" customFormat="1" ht="24.2" customHeight="1">
      <c r="A295" s="30"/>
      <c r="B295" s="154"/>
      <c r="C295" s="195" t="s">
        <v>1481</v>
      </c>
      <c r="D295" s="195" t="s">
        <v>210</v>
      </c>
      <c r="E295" s="196" t="s">
        <v>841</v>
      </c>
      <c r="F295" s="200" t="s">
        <v>842</v>
      </c>
      <c r="G295" s="198" t="s">
        <v>404</v>
      </c>
      <c r="H295" s="199">
        <v>9</v>
      </c>
      <c r="I295" s="155"/>
      <c r="J295" s="287">
        <f t="shared" si="40"/>
        <v>0</v>
      </c>
      <c r="K295" s="157"/>
      <c r="L295" s="31"/>
      <c r="M295" s="158" t="s">
        <v>1</v>
      </c>
      <c r="N295" s="159" t="s">
        <v>38</v>
      </c>
      <c r="O295" s="59"/>
      <c r="P295" s="160">
        <f t="shared" si="41"/>
        <v>0</v>
      </c>
      <c r="Q295" s="160">
        <v>2.04444444444444E-4</v>
      </c>
      <c r="R295" s="160">
        <f t="shared" si="42"/>
        <v>1.8399999999999959E-3</v>
      </c>
      <c r="S295" s="160">
        <v>0</v>
      </c>
      <c r="T295" s="161">
        <f t="shared" si="43"/>
        <v>0</v>
      </c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R295" s="162" t="s">
        <v>274</v>
      </c>
      <c r="AT295" s="162" t="s">
        <v>210</v>
      </c>
      <c r="AU295" s="162" t="s">
        <v>85</v>
      </c>
      <c r="AY295" s="15" t="s">
        <v>208</v>
      </c>
      <c r="BE295" s="163">
        <f t="shared" si="44"/>
        <v>0</v>
      </c>
      <c r="BF295" s="163">
        <f t="shared" si="45"/>
        <v>0</v>
      </c>
      <c r="BG295" s="163">
        <f t="shared" si="46"/>
        <v>0</v>
      </c>
      <c r="BH295" s="163">
        <f t="shared" si="47"/>
        <v>0</v>
      </c>
      <c r="BI295" s="163">
        <f t="shared" si="48"/>
        <v>0</v>
      </c>
      <c r="BJ295" s="15" t="s">
        <v>85</v>
      </c>
      <c r="BK295" s="163">
        <f t="shared" si="49"/>
        <v>0</v>
      </c>
      <c r="BL295" s="15" t="s">
        <v>274</v>
      </c>
      <c r="BM295" s="162" t="s">
        <v>2030</v>
      </c>
    </row>
    <row r="296" spans="1:65" s="2" customFormat="1" ht="24.2" customHeight="1">
      <c r="A296" s="30"/>
      <c r="B296" s="154"/>
      <c r="C296" s="195" t="s">
        <v>1485</v>
      </c>
      <c r="D296" s="195" t="s">
        <v>210</v>
      </c>
      <c r="E296" s="196" t="s">
        <v>843</v>
      </c>
      <c r="F296" s="200" t="s">
        <v>844</v>
      </c>
      <c r="G296" s="198" t="s">
        <v>404</v>
      </c>
      <c r="H296" s="199">
        <v>5</v>
      </c>
      <c r="I296" s="155"/>
      <c r="J296" s="287">
        <f t="shared" si="40"/>
        <v>0</v>
      </c>
      <c r="K296" s="157"/>
      <c r="L296" s="31"/>
      <c r="M296" s="158" t="s">
        <v>1</v>
      </c>
      <c r="N296" s="159" t="s">
        <v>38</v>
      </c>
      <c r="O296" s="59"/>
      <c r="P296" s="160">
        <f t="shared" si="41"/>
        <v>0</v>
      </c>
      <c r="Q296" s="160">
        <v>2.04E-4</v>
      </c>
      <c r="R296" s="160">
        <f t="shared" si="42"/>
        <v>1.0200000000000001E-3</v>
      </c>
      <c r="S296" s="160">
        <v>0</v>
      </c>
      <c r="T296" s="161">
        <f t="shared" si="43"/>
        <v>0</v>
      </c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R296" s="162" t="s">
        <v>274</v>
      </c>
      <c r="AT296" s="162" t="s">
        <v>210</v>
      </c>
      <c r="AU296" s="162" t="s">
        <v>85</v>
      </c>
      <c r="AY296" s="15" t="s">
        <v>208</v>
      </c>
      <c r="BE296" s="163">
        <f t="shared" si="44"/>
        <v>0</v>
      </c>
      <c r="BF296" s="163">
        <f t="shared" si="45"/>
        <v>0</v>
      </c>
      <c r="BG296" s="163">
        <f t="shared" si="46"/>
        <v>0</v>
      </c>
      <c r="BH296" s="163">
        <f t="shared" si="47"/>
        <v>0</v>
      </c>
      <c r="BI296" s="163">
        <f t="shared" si="48"/>
        <v>0</v>
      </c>
      <c r="BJ296" s="15" t="s">
        <v>85</v>
      </c>
      <c r="BK296" s="163">
        <f t="shared" si="49"/>
        <v>0</v>
      </c>
      <c r="BL296" s="15" t="s">
        <v>274</v>
      </c>
      <c r="BM296" s="162" t="s">
        <v>2038</v>
      </c>
    </row>
    <row r="297" spans="1:65" s="2" customFormat="1" ht="24.2" customHeight="1">
      <c r="A297" s="30"/>
      <c r="B297" s="154"/>
      <c r="C297" s="195" t="s">
        <v>1487</v>
      </c>
      <c r="D297" s="195" t="s">
        <v>210</v>
      </c>
      <c r="E297" s="196" t="s">
        <v>845</v>
      </c>
      <c r="F297" s="200" t="s">
        <v>846</v>
      </c>
      <c r="G297" s="198" t="s">
        <v>404</v>
      </c>
      <c r="H297" s="199">
        <v>4</v>
      </c>
      <c r="I297" s="155"/>
      <c r="J297" s="287">
        <f t="shared" si="40"/>
        <v>0</v>
      </c>
      <c r="K297" s="157"/>
      <c r="L297" s="31"/>
      <c r="M297" s="158" t="s">
        <v>1</v>
      </c>
      <c r="N297" s="159" t="s">
        <v>38</v>
      </c>
      <c r="O297" s="59"/>
      <c r="P297" s="160">
        <f t="shared" si="41"/>
        <v>0</v>
      </c>
      <c r="Q297" s="160">
        <v>2.4000000000000001E-4</v>
      </c>
      <c r="R297" s="160">
        <f t="shared" si="42"/>
        <v>9.6000000000000002E-4</v>
      </c>
      <c r="S297" s="160">
        <v>0</v>
      </c>
      <c r="T297" s="161">
        <f t="shared" si="43"/>
        <v>0</v>
      </c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R297" s="162" t="s">
        <v>274</v>
      </c>
      <c r="AT297" s="162" t="s">
        <v>210</v>
      </c>
      <c r="AU297" s="162" t="s">
        <v>85</v>
      </c>
      <c r="AY297" s="15" t="s">
        <v>208</v>
      </c>
      <c r="BE297" s="163">
        <f t="shared" si="44"/>
        <v>0</v>
      </c>
      <c r="BF297" s="163">
        <f t="shared" si="45"/>
        <v>0</v>
      </c>
      <c r="BG297" s="163">
        <f t="shared" si="46"/>
        <v>0</v>
      </c>
      <c r="BH297" s="163">
        <f t="shared" si="47"/>
        <v>0</v>
      </c>
      <c r="BI297" s="163">
        <f t="shared" si="48"/>
        <v>0</v>
      </c>
      <c r="BJ297" s="15" t="s">
        <v>85</v>
      </c>
      <c r="BK297" s="163">
        <f t="shared" si="49"/>
        <v>0</v>
      </c>
      <c r="BL297" s="15" t="s">
        <v>274</v>
      </c>
      <c r="BM297" s="162" t="s">
        <v>2046</v>
      </c>
    </row>
    <row r="298" spans="1:65" s="2" customFormat="1" ht="24.2" customHeight="1">
      <c r="A298" s="30"/>
      <c r="B298" s="154"/>
      <c r="C298" s="195" t="s">
        <v>1489</v>
      </c>
      <c r="D298" s="195" t="s">
        <v>210</v>
      </c>
      <c r="E298" s="196" t="s">
        <v>847</v>
      </c>
      <c r="F298" s="200" t="s">
        <v>848</v>
      </c>
      <c r="G298" s="198" t="s">
        <v>404</v>
      </c>
      <c r="H298" s="199">
        <v>6</v>
      </c>
      <c r="I298" s="155"/>
      <c r="J298" s="287">
        <f t="shared" si="40"/>
        <v>0</v>
      </c>
      <c r="K298" s="157"/>
      <c r="L298" s="31"/>
      <c r="M298" s="158" t="s">
        <v>1</v>
      </c>
      <c r="N298" s="159" t="s">
        <v>38</v>
      </c>
      <c r="O298" s="59"/>
      <c r="P298" s="160">
        <f t="shared" si="41"/>
        <v>0</v>
      </c>
      <c r="Q298" s="160">
        <v>2.4833333333333299E-4</v>
      </c>
      <c r="R298" s="160">
        <f t="shared" si="42"/>
        <v>1.4899999999999978E-3</v>
      </c>
      <c r="S298" s="160">
        <v>0</v>
      </c>
      <c r="T298" s="161">
        <f t="shared" si="43"/>
        <v>0</v>
      </c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R298" s="162" t="s">
        <v>274</v>
      </c>
      <c r="AT298" s="162" t="s">
        <v>210</v>
      </c>
      <c r="AU298" s="162" t="s">
        <v>85</v>
      </c>
      <c r="AY298" s="15" t="s">
        <v>208</v>
      </c>
      <c r="BE298" s="163">
        <f t="shared" si="44"/>
        <v>0</v>
      </c>
      <c r="BF298" s="163">
        <f t="shared" si="45"/>
        <v>0</v>
      </c>
      <c r="BG298" s="163">
        <f t="shared" si="46"/>
        <v>0</v>
      </c>
      <c r="BH298" s="163">
        <f t="shared" si="47"/>
        <v>0</v>
      </c>
      <c r="BI298" s="163">
        <f t="shared" si="48"/>
        <v>0</v>
      </c>
      <c r="BJ298" s="15" t="s">
        <v>85</v>
      </c>
      <c r="BK298" s="163">
        <f t="shared" si="49"/>
        <v>0</v>
      </c>
      <c r="BL298" s="15" t="s">
        <v>274</v>
      </c>
      <c r="BM298" s="162" t="s">
        <v>2054</v>
      </c>
    </row>
    <row r="299" spans="1:65" s="2" customFormat="1" ht="33" customHeight="1">
      <c r="A299" s="30"/>
      <c r="B299" s="154"/>
      <c r="C299" s="195" t="s">
        <v>1493</v>
      </c>
      <c r="D299" s="195" t="s">
        <v>210</v>
      </c>
      <c r="E299" s="196" t="s">
        <v>849</v>
      </c>
      <c r="F299" s="200" t="s">
        <v>850</v>
      </c>
      <c r="G299" s="198" t="s">
        <v>404</v>
      </c>
      <c r="H299" s="199">
        <v>120</v>
      </c>
      <c r="I299" s="155"/>
      <c r="J299" s="287">
        <f t="shared" si="40"/>
        <v>0</v>
      </c>
      <c r="K299" s="157"/>
      <c r="L299" s="31"/>
      <c r="M299" s="158" t="s">
        <v>1</v>
      </c>
      <c r="N299" s="159" t="s">
        <v>38</v>
      </c>
      <c r="O299" s="59"/>
      <c r="P299" s="160">
        <f t="shared" si="41"/>
        <v>0</v>
      </c>
      <c r="Q299" s="160">
        <v>5.9166666666666696E-6</v>
      </c>
      <c r="R299" s="160">
        <f t="shared" si="42"/>
        <v>7.1000000000000034E-4</v>
      </c>
      <c r="S299" s="160">
        <v>0</v>
      </c>
      <c r="T299" s="161">
        <f t="shared" si="43"/>
        <v>0</v>
      </c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R299" s="162" t="s">
        <v>274</v>
      </c>
      <c r="AT299" s="162" t="s">
        <v>210</v>
      </c>
      <c r="AU299" s="162" t="s">
        <v>85</v>
      </c>
      <c r="AY299" s="15" t="s">
        <v>208</v>
      </c>
      <c r="BE299" s="163">
        <f t="shared" si="44"/>
        <v>0</v>
      </c>
      <c r="BF299" s="163">
        <f t="shared" si="45"/>
        <v>0</v>
      </c>
      <c r="BG299" s="163">
        <f t="shared" si="46"/>
        <v>0</v>
      </c>
      <c r="BH299" s="163">
        <f t="shared" si="47"/>
        <v>0</v>
      </c>
      <c r="BI299" s="163">
        <f t="shared" si="48"/>
        <v>0</v>
      </c>
      <c r="BJ299" s="15" t="s">
        <v>85</v>
      </c>
      <c r="BK299" s="163">
        <f t="shared" si="49"/>
        <v>0</v>
      </c>
      <c r="BL299" s="15" t="s">
        <v>274</v>
      </c>
      <c r="BM299" s="162" t="s">
        <v>2062</v>
      </c>
    </row>
    <row r="300" spans="1:65" s="2" customFormat="1" ht="37.9" customHeight="1">
      <c r="A300" s="30"/>
      <c r="B300" s="154"/>
      <c r="C300" s="195" t="s">
        <v>1497</v>
      </c>
      <c r="D300" s="195" t="s">
        <v>210</v>
      </c>
      <c r="E300" s="196" t="s">
        <v>6333</v>
      </c>
      <c r="F300" s="200" t="s">
        <v>6334</v>
      </c>
      <c r="G300" s="198" t="s">
        <v>213</v>
      </c>
      <c r="H300" s="199">
        <v>58.8</v>
      </c>
      <c r="I300" s="155"/>
      <c r="J300" s="287">
        <f t="shared" si="40"/>
        <v>0</v>
      </c>
      <c r="K300" s="157"/>
      <c r="L300" s="31"/>
      <c r="M300" s="158" t="s">
        <v>1</v>
      </c>
      <c r="N300" s="159" t="s">
        <v>38</v>
      </c>
      <c r="O300" s="59"/>
      <c r="P300" s="160">
        <f t="shared" si="41"/>
        <v>0</v>
      </c>
      <c r="Q300" s="160">
        <v>0</v>
      </c>
      <c r="R300" s="160">
        <f t="shared" si="42"/>
        <v>0</v>
      </c>
      <c r="S300" s="160">
        <v>0</v>
      </c>
      <c r="T300" s="161">
        <f t="shared" si="43"/>
        <v>0</v>
      </c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R300" s="162" t="s">
        <v>274</v>
      </c>
      <c r="AT300" s="162" t="s">
        <v>210</v>
      </c>
      <c r="AU300" s="162" t="s">
        <v>85</v>
      </c>
      <c r="AY300" s="15" t="s">
        <v>208</v>
      </c>
      <c r="BE300" s="163">
        <f t="shared" si="44"/>
        <v>0</v>
      </c>
      <c r="BF300" s="163">
        <f t="shared" si="45"/>
        <v>0</v>
      </c>
      <c r="BG300" s="163">
        <f t="shared" si="46"/>
        <v>0</v>
      </c>
      <c r="BH300" s="163">
        <f t="shared" si="47"/>
        <v>0</v>
      </c>
      <c r="BI300" s="163">
        <f t="shared" si="48"/>
        <v>0</v>
      </c>
      <c r="BJ300" s="15" t="s">
        <v>85</v>
      </c>
      <c r="BK300" s="163">
        <f t="shared" si="49"/>
        <v>0</v>
      </c>
      <c r="BL300" s="15" t="s">
        <v>274</v>
      </c>
      <c r="BM300" s="162" t="s">
        <v>2070</v>
      </c>
    </row>
    <row r="301" spans="1:65" s="2" customFormat="1" ht="37.9" customHeight="1">
      <c r="A301" s="30"/>
      <c r="B301" s="154"/>
      <c r="C301" s="195" t="s">
        <v>1501</v>
      </c>
      <c r="D301" s="195" t="s">
        <v>210</v>
      </c>
      <c r="E301" s="196" t="s">
        <v>6335</v>
      </c>
      <c r="F301" s="200" t="s">
        <v>6336</v>
      </c>
      <c r="G301" s="198" t="s">
        <v>213</v>
      </c>
      <c r="H301" s="199">
        <v>378.2</v>
      </c>
      <c r="I301" s="155"/>
      <c r="J301" s="287">
        <f t="shared" si="40"/>
        <v>0</v>
      </c>
      <c r="K301" s="157"/>
      <c r="L301" s="31"/>
      <c r="M301" s="158" t="s">
        <v>1</v>
      </c>
      <c r="N301" s="159" t="s">
        <v>38</v>
      </c>
      <c r="O301" s="59"/>
      <c r="P301" s="160">
        <f t="shared" si="41"/>
        <v>0</v>
      </c>
      <c r="Q301" s="160">
        <v>0</v>
      </c>
      <c r="R301" s="160">
        <f t="shared" si="42"/>
        <v>0</v>
      </c>
      <c r="S301" s="160">
        <v>0</v>
      </c>
      <c r="T301" s="161">
        <f t="shared" si="43"/>
        <v>0</v>
      </c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R301" s="162" t="s">
        <v>274</v>
      </c>
      <c r="AT301" s="162" t="s">
        <v>210</v>
      </c>
      <c r="AU301" s="162" t="s">
        <v>85</v>
      </c>
      <c r="AY301" s="15" t="s">
        <v>208</v>
      </c>
      <c r="BE301" s="163">
        <f t="shared" si="44"/>
        <v>0</v>
      </c>
      <c r="BF301" s="163">
        <f t="shared" si="45"/>
        <v>0</v>
      </c>
      <c r="BG301" s="163">
        <f t="shared" si="46"/>
        <v>0</v>
      </c>
      <c r="BH301" s="163">
        <f t="shared" si="47"/>
        <v>0</v>
      </c>
      <c r="BI301" s="163">
        <f t="shared" si="48"/>
        <v>0</v>
      </c>
      <c r="BJ301" s="15" t="s">
        <v>85</v>
      </c>
      <c r="BK301" s="163">
        <f t="shared" si="49"/>
        <v>0</v>
      </c>
      <c r="BL301" s="15" t="s">
        <v>274</v>
      </c>
      <c r="BM301" s="162" t="s">
        <v>2078</v>
      </c>
    </row>
    <row r="302" spans="1:65" s="2" customFormat="1" ht="37.9" customHeight="1">
      <c r="A302" s="30"/>
      <c r="B302" s="154"/>
      <c r="C302" s="201" t="s">
        <v>1505</v>
      </c>
      <c r="D302" s="201" t="s">
        <v>751</v>
      </c>
      <c r="E302" s="202" t="s">
        <v>6337</v>
      </c>
      <c r="F302" s="203" t="s">
        <v>6338</v>
      </c>
      <c r="G302" s="204" t="s">
        <v>252</v>
      </c>
      <c r="H302" s="205">
        <v>2128</v>
      </c>
      <c r="I302" s="177"/>
      <c r="J302" s="290">
        <f t="shared" si="40"/>
        <v>0</v>
      </c>
      <c r="K302" s="178"/>
      <c r="L302" s="179"/>
      <c r="M302" s="180" t="s">
        <v>1</v>
      </c>
      <c r="N302" s="181" t="s">
        <v>38</v>
      </c>
      <c r="O302" s="59"/>
      <c r="P302" s="160">
        <f t="shared" si="41"/>
        <v>0</v>
      </c>
      <c r="Q302" s="160">
        <v>0</v>
      </c>
      <c r="R302" s="160">
        <f t="shared" si="42"/>
        <v>0</v>
      </c>
      <c r="S302" s="160">
        <v>0</v>
      </c>
      <c r="T302" s="161">
        <f t="shared" si="43"/>
        <v>0</v>
      </c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R302" s="162" t="s">
        <v>337</v>
      </c>
      <c r="AT302" s="162" t="s">
        <v>751</v>
      </c>
      <c r="AU302" s="162" t="s">
        <v>85</v>
      </c>
      <c r="AY302" s="15" t="s">
        <v>208</v>
      </c>
      <c r="BE302" s="163">
        <f t="shared" si="44"/>
        <v>0</v>
      </c>
      <c r="BF302" s="163">
        <f t="shared" si="45"/>
        <v>0</v>
      </c>
      <c r="BG302" s="163">
        <f t="shared" si="46"/>
        <v>0</v>
      </c>
      <c r="BH302" s="163">
        <f t="shared" si="47"/>
        <v>0</v>
      </c>
      <c r="BI302" s="163">
        <f t="shared" si="48"/>
        <v>0</v>
      </c>
      <c r="BJ302" s="15" t="s">
        <v>85</v>
      </c>
      <c r="BK302" s="163">
        <f t="shared" si="49"/>
        <v>0</v>
      </c>
      <c r="BL302" s="15" t="s">
        <v>274</v>
      </c>
      <c r="BM302" s="162" t="s">
        <v>2086</v>
      </c>
    </row>
    <row r="303" spans="1:65" s="2" customFormat="1" ht="16.5" customHeight="1">
      <c r="A303" s="30"/>
      <c r="B303" s="154"/>
      <c r="C303" s="201" t="s">
        <v>1509</v>
      </c>
      <c r="D303" s="201" t="s">
        <v>751</v>
      </c>
      <c r="E303" s="202" t="s">
        <v>6339</v>
      </c>
      <c r="F303" s="203" t="s">
        <v>6340</v>
      </c>
      <c r="G303" s="204" t="s">
        <v>252</v>
      </c>
      <c r="H303" s="205">
        <v>150</v>
      </c>
      <c r="I303" s="177"/>
      <c r="J303" s="290">
        <f t="shared" si="40"/>
        <v>0</v>
      </c>
      <c r="K303" s="178"/>
      <c r="L303" s="179"/>
      <c r="M303" s="180" t="s">
        <v>1</v>
      </c>
      <c r="N303" s="181" t="s">
        <v>38</v>
      </c>
      <c r="O303" s="59"/>
      <c r="P303" s="160">
        <f t="shared" si="41"/>
        <v>0</v>
      </c>
      <c r="Q303" s="160">
        <v>0</v>
      </c>
      <c r="R303" s="160">
        <f t="shared" si="42"/>
        <v>0</v>
      </c>
      <c r="S303" s="160">
        <v>0</v>
      </c>
      <c r="T303" s="161">
        <f t="shared" si="43"/>
        <v>0</v>
      </c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R303" s="162" t="s">
        <v>337</v>
      </c>
      <c r="AT303" s="162" t="s">
        <v>751</v>
      </c>
      <c r="AU303" s="162" t="s">
        <v>85</v>
      </c>
      <c r="AY303" s="15" t="s">
        <v>208</v>
      </c>
      <c r="BE303" s="163">
        <f t="shared" si="44"/>
        <v>0</v>
      </c>
      <c r="BF303" s="163">
        <f t="shared" si="45"/>
        <v>0</v>
      </c>
      <c r="BG303" s="163">
        <f t="shared" si="46"/>
        <v>0</v>
      </c>
      <c r="BH303" s="163">
        <f t="shared" si="47"/>
        <v>0</v>
      </c>
      <c r="BI303" s="163">
        <f t="shared" si="48"/>
        <v>0</v>
      </c>
      <c r="BJ303" s="15" t="s">
        <v>85</v>
      </c>
      <c r="BK303" s="163">
        <f t="shared" si="49"/>
        <v>0</v>
      </c>
      <c r="BL303" s="15" t="s">
        <v>274</v>
      </c>
      <c r="BM303" s="162" t="s">
        <v>2094</v>
      </c>
    </row>
    <row r="304" spans="1:65" s="2" customFormat="1" ht="24.2" customHeight="1">
      <c r="A304" s="30"/>
      <c r="B304" s="154"/>
      <c r="C304" s="201" t="s">
        <v>1513</v>
      </c>
      <c r="D304" s="201" t="s">
        <v>751</v>
      </c>
      <c r="E304" s="202" t="s">
        <v>6341</v>
      </c>
      <c r="F304" s="203" t="s">
        <v>6342</v>
      </c>
      <c r="G304" s="204" t="s">
        <v>404</v>
      </c>
      <c r="H304" s="205">
        <v>10</v>
      </c>
      <c r="I304" s="177"/>
      <c r="J304" s="290">
        <f t="shared" si="40"/>
        <v>0</v>
      </c>
      <c r="K304" s="178"/>
      <c r="L304" s="179"/>
      <c r="M304" s="180" t="s">
        <v>1</v>
      </c>
      <c r="N304" s="181" t="s">
        <v>38</v>
      </c>
      <c r="O304" s="59"/>
      <c r="P304" s="160">
        <f t="shared" si="41"/>
        <v>0</v>
      </c>
      <c r="Q304" s="160">
        <v>0</v>
      </c>
      <c r="R304" s="160">
        <f t="shared" si="42"/>
        <v>0</v>
      </c>
      <c r="S304" s="160">
        <v>0</v>
      </c>
      <c r="T304" s="161">
        <f t="shared" si="43"/>
        <v>0</v>
      </c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R304" s="162" t="s">
        <v>337</v>
      </c>
      <c r="AT304" s="162" t="s">
        <v>751</v>
      </c>
      <c r="AU304" s="162" t="s">
        <v>85</v>
      </c>
      <c r="AY304" s="15" t="s">
        <v>208</v>
      </c>
      <c r="BE304" s="163">
        <f t="shared" si="44"/>
        <v>0</v>
      </c>
      <c r="BF304" s="163">
        <f t="shared" si="45"/>
        <v>0</v>
      </c>
      <c r="BG304" s="163">
        <f t="shared" si="46"/>
        <v>0</v>
      </c>
      <c r="BH304" s="163">
        <f t="shared" si="47"/>
        <v>0</v>
      </c>
      <c r="BI304" s="163">
        <f t="shared" si="48"/>
        <v>0</v>
      </c>
      <c r="BJ304" s="15" t="s">
        <v>85</v>
      </c>
      <c r="BK304" s="163">
        <f t="shared" si="49"/>
        <v>0</v>
      </c>
      <c r="BL304" s="15" t="s">
        <v>274</v>
      </c>
      <c r="BM304" s="162" t="s">
        <v>2102</v>
      </c>
    </row>
    <row r="305" spans="1:65" s="2" customFormat="1" ht="44.25" customHeight="1">
      <c r="A305" s="30"/>
      <c r="B305" s="154"/>
      <c r="C305" s="201" t="s">
        <v>1517</v>
      </c>
      <c r="D305" s="201" t="s">
        <v>751</v>
      </c>
      <c r="E305" s="202" t="s">
        <v>6343</v>
      </c>
      <c r="F305" s="203" t="s">
        <v>6344</v>
      </c>
      <c r="G305" s="204" t="s">
        <v>213</v>
      </c>
      <c r="H305" s="205">
        <v>438</v>
      </c>
      <c r="I305" s="177"/>
      <c r="J305" s="290">
        <f t="shared" si="40"/>
        <v>0</v>
      </c>
      <c r="K305" s="178"/>
      <c r="L305" s="179"/>
      <c r="M305" s="180" t="s">
        <v>1</v>
      </c>
      <c r="N305" s="181" t="s">
        <v>38</v>
      </c>
      <c r="O305" s="59"/>
      <c r="P305" s="160">
        <f t="shared" si="41"/>
        <v>0</v>
      </c>
      <c r="Q305" s="160">
        <v>0</v>
      </c>
      <c r="R305" s="160">
        <f t="shared" si="42"/>
        <v>0</v>
      </c>
      <c r="S305" s="160">
        <v>0</v>
      </c>
      <c r="T305" s="161">
        <f t="shared" si="43"/>
        <v>0</v>
      </c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R305" s="162" t="s">
        <v>337</v>
      </c>
      <c r="AT305" s="162" t="s">
        <v>751</v>
      </c>
      <c r="AU305" s="162" t="s">
        <v>85</v>
      </c>
      <c r="AY305" s="15" t="s">
        <v>208</v>
      </c>
      <c r="BE305" s="163">
        <f t="shared" si="44"/>
        <v>0</v>
      </c>
      <c r="BF305" s="163">
        <f t="shared" si="45"/>
        <v>0</v>
      </c>
      <c r="BG305" s="163">
        <f t="shared" si="46"/>
        <v>0</v>
      </c>
      <c r="BH305" s="163">
        <f t="shared" si="47"/>
        <v>0</v>
      </c>
      <c r="BI305" s="163">
        <f t="shared" si="48"/>
        <v>0</v>
      </c>
      <c r="BJ305" s="15" t="s">
        <v>85</v>
      </c>
      <c r="BK305" s="163">
        <f t="shared" si="49"/>
        <v>0</v>
      </c>
      <c r="BL305" s="15" t="s">
        <v>274</v>
      </c>
      <c r="BM305" s="162" t="s">
        <v>2110</v>
      </c>
    </row>
    <row r="306" spans="1:65" s="2" customFormat="1" ht="37.9" customHeight="1">
      <c r="A306" s="30"/>
      <c r="B306" s="154"/>
      <c r="C306" s="201" t="s">
        <v>1521</v>
      </c>
      <c r="D306" s="201" t="s">
        <v>751</v>
      </c>
      <c r="E306" s="202" t="s">
        <v>6345</v>
      </c>
      <c r="F306" s="203" t="s">
        <v>6346</v>
      </c>
      <c r="G306" s="204" t="s">
        <v>252</v>
      </c>
      <c r="H306" s="205">
        <v>409</v>
      </c>
      <c r="I306" s="177"/>
      <c r="J306" s="290">
        <f t="shared" si="40"/>
        <v>0</v>
      </c>
      <c r="K306" s="178"/>
      <c r="L306" s="179"/>
      <c r="M306" s="180" t="s">
        <v>1</v>
      </c>
      <c r="N306" s="181" t="s">
        <v>38</v>
      </c>
      <c r="O306" s="59"/>
      <c r="P306" s="160">
        <f t="shared" si="41"/>
        <v>0</v>
      </c>
      <c r="Q306" s="160">
        <v>0</v>
      </c>
      <c r="R306" s="160">
        <f t="shared" si="42"/>
        <v>0</v>
      </c>
      <c r="S306" s="160">
        <v>0</v>
      </c>
      <c r="T306" s="161">
        <f t="shared" si="43"/>
        <v>0</v>
      </c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R306" s="162" t="s">
        <v>337</v>
      </c>
      <c r="AT306" s="162" t="s">
        <v>751</v>
      </c>
      <c r="AU306" s="162" t="s">
        <v>85</v>
      </c>
      <c r="AY306" s="15" t="s">
        <v>208</v>
      </c>
      <c r="BE306" s="163">
        <f t="shared" si="44"/>
        <v>0</v>
      </c>
      <c r="BF306" s="163">
        <f t="shared" si="45"/>
        <v>0</v>
      </c>
      <c r="BG306" s="163">
        <f t="shared" si="46"/>
        <v>0</v>
      </c>
      <c r="BH306" s="163">
        <f t="shared" si="47"/>
        <v>0</v>
      </c>
      <c r="BI306" s="163">
        <f t="shared" si="48"/>
        <v>0</v>
      </c>
      <c r="BJ306" s="15" t="s">
        <v>85</v>
      </c>
      <c r="BK306" s="163">
        <f t="shared" si="49"/>
        <v>0</v>
      </c>
      <c r="BL306" s="15" t="s">
        <v>274</v>
      </c>
      <c r="BM306" s="162" t="s">
        <v>2118</v>
      </c>
    </row>
    <row r="307" spans="1:65" s="2" customFormat="1" ht="16.5" customHeight="1">
      <c r="A307" s="30"/>
      <c r="B307" s="154"/>
      <c r="C307" s="201" t="s">
        <v>1525</v>
      </c>
      <c r="D307" s="201" t="s">
        <v>751</v>
      </c>
      <c r="E307" s="202" t="s">
        <v>6347</v>
      </c>
      <c r="F307" s="203" t="s">
        <v>6348</v>
      </c>
      <c r="G307" s="204" t="s">
        <v>404</v>
      </c>
      <c r="H307" s="205">
        <v>5</v>
      </c>
      <c r="I307" s="177"/>
      <c r="J307" s="290">
        <f t="shared" si="40"/>
        <v>0</v>
      </c>
      <c r="K307" s="178"/>
      <c r="L307" s="179"/>
      <c r="M307" s="180" t="s">
        <v>1</v>
      </c>
      <c r="N307" s="181" t="s">
        <v>38</v>
      </c>
      <c r="O307" s="59"/>
      <c r="P307" s="160">
        <f t="shared" si="41"/>
        <v>0</v>
      </c>
      <c r="Q307" s="160">
        <v>0</v>
      </c>
      <c r="R307" s="160">
        <f t="shared" si="42"/>
        <v>0</v>
      </c>
      <c r="S307" s="160">
        <v>0</v>
      </c>
      <c r="T307" s="161">
        <f t="shared" si="43"/>
        <v>0</v>
      </c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R307" s="162" t="s">
        <v>337</v>
      </c>
      <c r="AT307" s="162" t="s">
        <v>751</v>
      </c>
      <c r="AU307" s="162" t="s">
        <v>85</v>
      </c>
      <c r="AY307" s="15" t="s">
        <v>208</v>
      </c>
      <c r="BE307" s="163">
        <f t="shared" si="44"/>
        <v>0</v>
      </c>
      <c r="BF307" s="163">
        <f t="shared" si="45"/>
        <v>0</v>
      </c>
      <c r="BG307" s="163">
        <f t="shared" si="46"/>
        <v>0</v>
      </c>
      <c r="BH307" s="163">
        <f t="shared" si="47"/>
        <v>0</v>
      </c>
      <c r="BI307" s="163">
        <f t="shared" si="48"/>
        <v>0</v>
      </c>
      <c r="BJ307" s="15" t="s">
        <v>85</v>
      </c>
      <c r="BK307" s="163">
        <f t="shared" si="49"/>
        <v>0</v>
      </c>
      <c r="BL307" s="15" t="s">
        <v>274</v>
      </c>
      <c r="BM307" s="162" t="s">
        <v>2126</v>
      </c>
    </row>
    <row r="308" spans="1:65" s="2" customFormat="1" ht="21.75" customHeight="1">
      <c r="A308" s="30"/>
      <c r="B308" s="154"/>
      <c r="C308" s="201" t="s">
        <v>1529</v>
      </c>
      <c r="D308" s="201" t="s">
        <v>751</v>
      </c>
      <c r="E308" s="202" t="s">
        <v>6349</v>
      </c>
      <c r="F308" s="203" t="s">
        <v>6350</v>
      </c>
      <c r="G308" s="204" t="s">
        <v>1797</v>
      </c>
      <c r="H308" s="205">
        <v>35</v>
      </c>
      <c r="I308" s="177"/>
      <c r="J308" s="290">
        <f t="shared" si="40"/>
        <v>0</v>
      </c>
      <c r="K308" s="178"/>
      <c r="L308" s="179"/>
      <c r="M308" s="180" t="s">
        <v>1</v>
      </c>
      <c r="N308" s="181" t="s">
        <v>38</v>
      </c>
      <c r="O308" s="59"/>
      <c r="P308" s="160">
        <f t="shared" si="41"/>
        <v>0</v>
      </c>
      <c r="Q308" s="160">
        <v>0</v>
      </c>
      <c r="R308" s="160">
        <f t="shared" si="42"/>
        <v>0</v>
      </c>
      <c r="S308" s="160">
        <v>0</v>
      </c>
      <c r="T308" s="161">
        <f t="shared" si="43"/>
        <v>0</v>
      </c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R308" s="162" t="s">
        <v>337</v>
      </c>
      <c r="AT308" s="162" t="s">
        <v>751</v>
      </c>
      <c r="AU308" s="162" t="s">
        <v>85</v>
      </c>
      <c r="AY308" s="15" t="s">
        <v>208</v>
      </c>
      <c r="BE308" s="163">
        <f t="shared" si="44"/>
        <v>0</v>
      </c>
      <c r="BF308" s="163">
        <f t="shared" si="45"/>
        <v>0</v>
      </c>
      <c r="BG308" s="163">
        <f t="shared" si="46"/>
        <v>0</v>
      </c>
      <c r="BH308" s="163">
        <f t="shared" si="47"/>
        <v>0</v>
      </c>
      <c r="BI308" s="163">
        <f t="shared" si="48"/>
        <v>0</v>
      </c>
      <c r="BJ308" s="15" t="s">
        <v>85</v>
      </c>
      <c r="BK308" s="163">
        <f t="shared" si="49"/>
        <v>0</v>
      </c>
      <c r="BL308" s="15" t="s">
        <v>274</v>
      </c>
      <c r="BM308" s="162" t="s">
        <v>2134</v>
      </c>
    </row>
    <row r="309" spans="1:65" s="2" customFormat="1" ht="24.2" customHeight="1">
      <c r="A309" s="30"/>
      <c r="B309" s="154"/>
      <c r="C309" s="195" t="s">
        <v>1533</v>
      </c>
      <c r="D309" s="195" t="s">
        <v>210</v>
      </c>
      <c r="E309" s="196" t="s">
        <v>6351</v>
      </c>
      <c r="F309" s="200" t="s">
        <v>6352</v>
      </c>
      <c r="G309" s="198" t="s">
        <v>404</v>
      </c>
      <c r="H309" s="199">
        <v>8</v>
      </c>
      <c r="I309" s="155"/>
      <c r="J309" s="287">
        <f t="shared" si="40"/>
        <v>0</v>
      </c>
      <c r="K309" s="157"/>
      <c r="L309" s="31"/>
      <c r="M309" s="158" t="s">
        <v>1</v>
      </c>
      <c r="N309" s="159" t="s">
        <v>38</v>
      </c>
      <c r="O309" s="59"/>
      <c r="P309" s="160">
        <f t="shared" si="41"/>
        <v>0</v>
      </c>
      <c r="Q309" s="160">
        <v>8.6249999999999996E-5</v>
      </c>
      <c r="R309" s="160">
        <f t="shared" si="42"/>
        <v>6.8999999999999997E-4</v>
      </c>
      <c r="S309" s="160">
        <v>0</v>
      </c>
      <c r="T309" s="161">
        <f t="shared" si="43"/>
        <v>0</v>
      </c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R309" s="162" t="s">
        <v>274</v>
      </c>
      <c r="AT309" s="162" t="s">
        <v>210</v>
      </c>
      <c r="AU309" s="162" t="s">
        <v>85</v>
      </c>
      <c r="AY309" s="15" t="s">
        <v>208</v>
      </c>
      <c r="BE309" s="163">
        <f t="shared" si="44"/>
        <v>0</v>
      </c>
      <c r="BF309" s="163">
        <f t="shared" si="45"/>
        <v>0</v>
      </c>
      <c r="BG309" s="163">
        <f t="shared" si="46"/>
        <v>0</v>
      </c>
      <c r="BH309" s="163">
        <f t="shared" si="47"/>
        <v>0</v>
      </c>
      <c r="BI309" s="163">
        <f t="shared" si="48"/>
        <v>0</v>
      </c>
      <c r="BJ309" s="15" t="s">
        <v>85</v>
      </c>
      <c r="BK309" s="163">
        <f t="shared" si="49"/>
        <v>0</v>
      </c>
      <c r="BL309" s="15" t="s">
        <v>274</v>
      </c>
      <c r="BM309" s="162" t="s">
        <v>2141</v>
      </c>
    </row>
    <row r="310" spans="1:65" s="2" customFormat="1" ht="44.25" customHeight="1">
      <c r="A310" s="30"/>
      <c r="B310" s="154"/>
      <c r="C310" s="201" t="s">
        <v>1537</v>
      </c>
      <c r="D310" s="201" t="s">
        <v>751</v>
      </c>
      <c r="E310" s="202" t="s">
        <v>6353</v>
      </c>
      <c r="F310" s="203" t="s">
        <v>6354</v>
      </c>
      <c r="G310" s="204" t="s">
        <v>404</v>
      </c>
      <c r="H310" s="205">
        <v>8</v>
      </c>
      <c r="I310" s="177"/>
      <c r="J310" s="290">
        <f t="shared" si="40"/>
        <v>0</v>
      </c>
      <c r="K310" s="178"/>
      <c r="L310" s="179"/>
      <c r="M310" s="180" t="s">
        <v>1</v>
      </c>
      <c r="N310" s="181" t="s">
        <v>38</v>
      </c>
      <c r="O310" s="59"/>
      <c r="P310" s="160">
        <f t="shared" si="41"/>
        <v>0</v>
      </c>
      <c r="Q310" s="160">
        <v>0</v>
      </c>
      <c r="R310" s="160">
        <f t="shared" si="42"/>
        <v>0</v>
      </c>
      <c r="S310" s="160">
        <v>0</v>
      </c>
      <c r="T310" s="161">
        <f t="shared" si="43"/>
        <v>0</v>
      </c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R310" s="162" t="s">
        <v>337</v>
      </c>
      <c r="AT310" s="162" t="s">
        <v>751</v>
      </c>
      <c r="AU310" s="162" t="s">
        <v>85</v>
      </c>
      <c r="AY310" s="15" t="s">
        <v>208</v>
      </c>
      <c r="BE310" s="163">
        <f t="shared" si="44"/>
        <v>0</v>
      </c>
      <c r="BF310" s="163">
        <f t="shared" si="45"/>
        <v>0</v>
      </c>
      <c r="BG310" s="163">
        <f t="shared" si="46"/>
        <v>0</v>
      </c>
      <c r="BH310" s="163">
        <f t="shared" si="47"/>
        <v>0</v>
      </c>
      <c r="BI310" s="163">
        <f t="shared" si="48"/>
        <v>0</v>
      </c>
      <c r="BJ310" s="15" t="s">
        <v>85</v>
      </c>
      <c r="BK310" s="163">
        <f t="shared" si="49"/>
        <v>0</v>
      </c>
      <c r="BL310" s="15" t="s">
        <v>274</v>
      </c>
      <c r="BM310" s="162" t="s">
        <v>2148</v>
      </c>
    </row>
    <row r="311" spans="1:65" s="2" customFormat="1" ht="24.2" customHeight="1">
      <c r="A311" s="30"/>
      <c r="B311" s="154"/>
      <c r="C311" s="195" t="s">
        <v>1541</v>
      </c>
      <c r="D311" s="195" t="s">
        <v>210</v>
      </c>
      <c r="E311" s="196" t="s">
        <v>6355</v>
      </c>
      <c r="F311" s="200" t="s">
        <v>6356</v>
      </c>
      <c r="G311" s="198" t="s">
        <v>404</v>
      </c>
      <c r="H311" s="199">
        <v>1</v>
      </c>
      <c r="I311" s="155"/>
      <c r="J311" s="287">
        <f t="shared" si="40"/>
        <v>0</v>
      </c>
      <c r="K311" s="157"/>
      <c r="L311" s="31"/>
      <c r="M311" s="158" t="s">
        <v>1</v>
      </c>
      <c r="N311" s="159" t="s">
        <v>38</v>
      </c>
      <c r="O311" s="59"/>
      <c r="P311" s="160">
        <f t="shared" si="41"/>
        <v>0</v>
      </c>
      <c r="Q311" s="160">
        <v>9.0000000000000006E-5</v>
      </c>
      <c r="R311" s="160">
        <f t="shared" si="42"/>
        <v>9.0000000000000006E-5</v>
      </c>
      <c r="S311" s="160">
        <v>0</v>
      </c>
      <c r="T311" s="161">
        <f t="shared" si="43"/>
        <v>0</v>
      </c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R311" s="162" t="s">
        <v>274</v>
      </c>
      <c r="AT311" s="162" t="s">
        <v>210</v>
      </c>
      <c r="AU311" s="162" t="s">
        <v>85</v>
      </c>
      <c r="AY311" s="15" t="s">
        <v>208</v>
      </c>
      <c r="BE311" s="163">
        <f t="shared" si="44"/>
        <v>0</v>
      </c>
      <c r="BF311" s="163">
        <f t="shared" si="45"/>
        <v>0</v>
      </c>
      <c r="BG311" s="163">
        <f t="shared" si="46"/>
        <v>0</v>
      </c>
      <c r="BH311" s="163">
        <f t="shared" si="47"/>
        <v>0</v>
      </c>
      <c r="BI311" s="163">
        <f t="shared" si="48"/>
        <v>0</v>
      </c>
      <c r="BJ311" s="15" t="s">
        <v>85</v>
      </c>
      <c r="BK311" s="163">
        <f t="shared" si="49"/>
        <v>0</v>
      </c>
      <c r="BL311" s="15" t="s">
        <v>274</v>
      </c>
      <c r="BM311" s="162" t="s">
        <v>2156</v>
      </c>
    </row>
    <row r="312" spans="1:65" s="2" customFormat="1" ht="44.25" customHeight="1">
      <c r="A312" s="30"/>
      <c r="B312" s="154"/>
      <c r="C312" s="201" t="s">
        <v>1545</v>
      </c>
      <c r="D312" s="201" t="s">
        <v>751</v>
      </c>
      <c r="E312" s="202" t="s">
        <v>6357</v>
      </c>
      <c r="F312" s="203" t="s">
        <v>6358</v>
      </c>
      <c r="G312" s="204" t="s">
        <v>404</v>
      </c>
      <c r="H312" s="205">
        <v>1</v>
      </c>
      <c r="I312" s="177"/>
      <c r="J312" s="290">
        <f t="shared" si="40"/>
        <v>0</v>
      </c>
      <c r="K312" s="178"/>
      <c r="L312" s="179"/>
      <c r="M312" s="180" t="s">
        <v>1</v>
      </c>
      <c r="N312" s="181" t="s">
        <v>38</v>
      </c>
      <c r="O312" s="59"/>
      <c r="P312" s="160">
        <f t="shared" si="41"/>
        <v>0</v>
      </c>
      <c r="Q312" s="160">
        <v>0</v>
      </c>
      <c r="R312" s="160">
        <f t="shared" si="42"/>
        <v>0</v>
      </c>
      <c r="S312" s="160">
        <v>0</v>
      </c>
      <c r="T312" s="161">
        <f t="shared" si="43"/>
        <v>0</v>
      </c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R312" s="162" t="s">
        <v>337</v>
      </c>
      <c r="AT312" s="162" t="s">
        <v>751</v>
      </c>
      <c r="AU312" s="162" t="s">
        <v>85</v>
      </c>
      <c r="AY312" s="15" t="s">
        <v>208</v>
      </c>
      <c r="BE312" s="163">
        <f t="shared" si="44"/>
        <v>0</v>
      </c>
      <c r="BF312" s="163">
        <f t="shared" si="45"/>
        <v>0</v>
      </c>
      <c r="BG312" s="163">
        <f t="shared" si="46"/>
        <v>0</v>
      </c>
      <c r="BH312" s="163">
        <f t="shared" si="47"/>
        <v>0</v>
      </c>
      <c r="BI312" s="163">
        <f t="shared" si="48"/>
        <v>0</v>
      </c>
      <c r="BJ312" s="15" t="s">
        <v>85</v>
      </c>
      <c r="BK312" s="163">
        <f t="shared" si="49"/>
        <v>0</v>
      </c>
      <c r="BL312" s="15" t="s">
        <v>274</v>
      </c>
      <c r="BM312" s="162" t="s">
        <v>2164</v>
      </c>
    </row>
    <row r="313" spans="1:65" s="2" customFormat="1" ht="24.2" customHeight="1">
      <c r="A313" s="30"/>
      <c r="B313" s="154"/>
      <c r="C313" s="201" t="s">
        <v>1549</v>
      </c>
      <c r="D313" s="201" t="s">
        <v>751</v>
      </c>
      <c r="E313" s="202" t="s">
        <v>6359</v>
      </c>
      <c r="F313" s="203" t="s">
        <v>6360</v>
      </c>
      <c r="G313" s="204" t="s">
        <v>6361</v>
      </c>
      <c r="H313" s="205">
        <v>9</v>
      </c>
      <c r="I313" s="177"/>
      <c r="J313" s="290">
        <f t="shared" si="40"/>
        <v>0</v>
      </c>
      <c r="K313" s="178"/>
      <c r="L313" s="179"/>
      <c r="M313" s="180" t="s">
        <v>1</v>
      </c>
      <c r="N313" s="181" t="s">
        <v>38</v>
      </c>
      <c r="O313" s="59"/>
      <c r="P313" s="160">
        <f t="shared" si="41"/>
        <v>0</v>
      </c>
      <c r="Q313" s="160">
        <v>0</v>
      </c>
      <c r="R313" s="160">
        <f t="shared" si="42"/>
        <v>0</v>
      </c>
      <c r="S313" s="160">
        <v>0</v>
      </c>
      <c r="T313" s="161">
        <f t="shared" si="43"/>
        <v>0</v>
      </c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R313" s="162" t="s">
        <v>337</v>
      </c>
      <c r="AT313" s="162" t="s">
        <v>751</v>
      </c>
      <c r="AU313" s="162" t="s">
        <v>85</v>
      </c>
      <c r="AY313" s="15" t="s">
        <v>208</v>
      </c>
      <c r="BE313" s="163">
        <f t="shared" si="44"/>
        <v>0</v>
      </c>
      <c r="BF313" s="163">
        <f t="shared" si="45"/>
        <v>0</v>
      </c>
      <c r="BG313" s="163">
        <f t="shared" si="46"/>
        <v>0</v>
      </c>
      <c r="BH313" s="163">
        <f t="shared" si="47"/>
        <v>0</v>
      </c>
      <c r="BI313" s="163">
        <f t="shared" si="48"/>
        <v>0</v>
      </c>
      <c r="BJ313" s="15" t="s">
        <v>85</v>
      </c>
      <c r="BK313" s="163">
        <f t="shared" si="49"/>
        <v>0</v>
      </c>
      <c r="BL313" s="15" t="s">
        <v>274</v>
      </c>
      <c r="BM313" s="162" t="s">
        <v>2171</v>
      </c>
    </row>
    <row r="314" spans="1:65" s="2" customFormat="1" ht="24.2" customHeight="1">
      <c r="A314" s="30"/>
      <c r="B314" s="154"/>
      <c r="C314" s="201" t="s">
        <v>1553</v>
      </c>
      <c r="D314" s="201" t="s">
        <v>751</v>
      </c>
      <c r="E314" s="202" t="s">
        <v>6362</v>
      </c>
      <c r="F314" s="203" t="s">
        <v>6363</v>
      </c>
      <c r="G314" s="204" t="s">
        <v>404</v>
      </c>
      <c r="H314" s="205">
        <v>56</v>
      </c>
      <c r="I314" s="177"/>
      <c r="J314" s="290">
        <f t="shared" si="40"/>
        <v>0</v>
      </c>
      <c r="K314" s="178"/>
      <c r="L314" s="179"/>
      <c r="M314" s="180" t="s">
        <v>1</v>
      </c>
      <c r="N314" s="181" t="s">
        <v>38</v>
      </c>
      <c r="O314" s="59"/>
      <c r="P314" s="160">
        <f t="shared" si="41"/>
        <v>0</v>
      </c>
      <c r="Q314" s="160">
        <v>0</v>
      </c>
      <c r="R314" s="160">
        <f t="shared" si="42"/>
        <v>0</v>
      </c>
      <c r="S314" s="160">
        <v>0</v>
      </c>
      <c r="T314" s="161">
        <f t="shared" si="43"/>
        <v>0</v>
      </c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R314" s="162" t="s">
        <v>337</v>
      </c>
      <c r="AT314" s="162" t="s">
        <v>751</v>
      </c>
      <c r="AU314" s="162" t="s">
        <v>85</v>
      </c>
      <c r="AY314" s="15" t="s">
        <v>208</v>
      </c>
      <c r="BE314" s="163">
        <f t="shared" si="44"/>
        <v>0</v>
      </c>
      <c r="BF314" s="163">
        <f t="shared" si="45"/>
        <v>0</v>
      </c>
      <c r="BG314" s="163">
        <f t="shared" si="46"/>
        <v>0</v>
      </c>
      <c r="BH314" s="163">
        <f t="shared" si="47"/>
        <v>0</v>
      </c>
      <c r="BI314" s="163">
        <f t="shared" si="48"/>
        <v>0</v>
      </c>
      <c r="BJ314" s="15" t="s">
        <v>85</v>
      </c>
      <c r="BK314" s="163">
        <f t="shared" si="49"/>
        <v>0</v>
      </c>
      <c r="BL314" s="15" t="s">
        <v>274</v>
      </c>
      <c r="BM314" s="162" t="s">
        <v>2179</v>
      </c>
    </row>
    <row r="315" spans="1:65" s="2" customFormat="1" ht="24.2" customHeight="1">
      <c r="A315" s="30"/>
      <c r="B315" s="154"/>
      <c r="C315" s="201" t="s">
        <v>1557</v>
      </c>
      <c r="D315" s="201" t="s">
        <v>751</v>
      </c>
      <c r="E315" s="202" t="s">
        <v>6364</v>
      </c>
      <c r="F315" s="203" t="s">
        <v>6365</v>
      </c>
      <c r="G315" s="204" t="s">
        <v>404</v>
      </c>
      <c r="H315" s="205">
        <v>56</v>
      </c>
      <c r="I315" s="177"/>
      <c r="J315" s="290">
        <f t="shared" si="40"/>
        <v>0</v>
      </c>
      <c r="K315" s="178"/>
      <c r="L315" s="179"/>
      <c r="M315" s="180" t="s">
        <v>1</v>
      </c>
      <c r="N315" s="181" t="s">
        <v>38</v>
      </c>
      <c r="O315" s="59"/>
      <c r="P315" s="160">
        <f t="shared" si="41"/>
        <v>0</v>
      </c>
      <c r="Q315" s="160">
        <v>0</v>
      </c>
      <c r="R315" s="160">
        <f t="shared" si="42"/>
        <v>0</v>
      </c>
      <c r="S315" s="160">
        <v>0</v>
      </c>
      <c r="T315" s="161">
        <f t="shared" si="43"/>
        <v>0</v>
      </c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R315" s="162" t="s">
        <v>337</v>
      </c>
      <c r="AT315" s="162" t="s">
        <v>751</v>
      </c>
      <c r="AU315" s="162" t="s">
        <v>85</v>
      </c>
      <c r="AY315" s="15" t="s">
        <v>208</v>
      </c>
      <c r="BE315" s="163">
        <f t="shared" si="44"/>
        <v>0</v>
      </c>
      <c r="BF315" s="163">
        <f t="shared" si="45"/>
        <v>0</v>
      </c>
      <c r="BG315" s="163">
        <f t="shared" si="46"/>
        <v>0</v>
      </c>
      <c r="BH315" s="163">
        <f t="shared" si="47"/>
        <v>0</v>
      </c>
      <c r="BI315" s="163">
        <f t="shared" si="48"/>
        <v>0</v>
      </c>
      <c r="BJ315" s="15" t="s">
        <v>85</v>
      </c>
      <c r="BK315" s="163">
        <f t="shared" si="49"/>
        <v>0</v>
      </c>
      <c r="BL315" s="15" t="s">
        <v>274</v>
      </c>
      <c r="BM315" s="162" t="s">
        <v>2187</v>
      </c>
    </row>
    <row r="316" spans="1:65" s="2" customFormat="1" ht="24.2" customHeight="1">
      <c r="A316" s="30"/>
      <c r="B316" s="154"/>
      <c r="C316" s="195" t="s">
        <v>1561</v>
      </c>
      <c r="D316" s="195" t="s">
        <v>210</v>
      </c>
      <c r="E316" s="196" t="s">
        <v>6366</v>
      </c>
      <c r="F316" s="200" t="s">
        <v>6367</v>
      </c>
      <c r="G316" s="198" t="s">
        <v>404</v>
      </c>
      <c r="H316" s="199">
        <v>1</v>
      </c>
      <c r="I316" s="155"/>
      <c r="J316" s="287">
        <f t="shared" si="40"/>
        <v>0</v>
      </c>
      <c r="K316" s="157"/>
      <c r="L316" s="31"/>
      <c r="M316" s="158" t="s">
        <v>1</v>
      </c>
      <c r="N316" s="159" t="s">
        <v>38</v>
      </c>
      <c r="O316" s="59"/>
      <c r="P316" s="160">
        <f t="shared" si="41"/>
        <v>0</v>
      </c>
      <c r="Q316" s="160">
        <v>9.0000000000000006E-5</v>
      </c>
      <c r="R316" s="160">
        <f t="shared" si="42"/>
        <v>9.0000000000000006E-5</v>
      </c>
      <c r="S316" s="160">
        <v>0</v>
      </c>
      <c r="T316" s="161">
        <f t="shared" si="43"/>
        <v>0</v>
      </c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R316" s="162" t="s">
        <v>274</v>
      </c>
      <c r="AT316" s="162" t="s">
        <v>210</v>
      </c>
      <c r="AU316" s="162" t="s">
        <v>85</v>
      </c>
      <c r="AY316" s="15" t="s">
        <v>208</v>
      </c>
      <c r="BE316" s="163">
        <f t="shared" si="44"/>
        <v>0</v>
      </c>
      <c r="BF316" s="163">
        <f t="shared" si="45"/>
        <v>0</v>
      </c>
      <c r="BG316" s="163">
        <f t="shared" si="46"/>
        <v>0</v>
      </c>
      <c r="BH316" s="163">
        <f t="shared" si="47"/>
        <v>0</v>
      </c>
      <c r="BI316" s="163">
        <f t="shared" si="48"/>
        <v>0</v>
      </c>
      <c r="BJ316" s="15" t="s">
        <v>85</v>
      </c>
      <c r="BK316" s="163">
        <f t="shared" si="49"/>
        <v>0</v>
      </c>
      <c r="BL316" s="15" t="s">
        <v>274</v>
      </c>
      <c r="BM316" s="162" t="s">
        <v>2194</v>
      </c>
    </row>
    <row r="317" spans="1:65" s="2" customFormat="1" ht="24.2" customHeight="1">
      <c r="A317" s="30"/>
      <c r="B317" s="154"/>
      <c r="C317" s="201" t="s">
        <v>1565</v>
      </c>
      <c r="D317" s="201" t="s">
        <v>751</v>
      </c>
      <c r="E317" s="202" t="s">
        <v>6368</v>
      </c>
      <c r="F317" s="203" t="s">
        <v>6369</v>
      </c>
      <c r="G317" s="204" t="s">
        <v>404</v>
      </c>
      <c r="H317" s="205">
        <v>1</v>
      </c>
      <c r="I317" s="177"/>
      <c r="J317" s="290">
        <f t="shared" si="40"/>
        <v>0</v>
      </c>
      <c r="K317" s="178"/>
      <c r="L317" s="179"/>
      <c r="M317" s="180" t="s">
        <v>1</v>
      </c>
      <c r="N317" s="181" t="s">
        <v>38</v>
      </c>
      <c r="O317" s="59"/>
      <c r="P317" s="160">
        <f t="shared" si="41"/>
        <v>0</v>
      </c>
      <c r="Q317" s="160">
        <v>0</v>
      </c>
      <c r="R317" s="160">
        <f t="shared" si="42"/>
        <v>0</v>
      </c>
      <c r="S317" s="160">
        <v>0</v>
      </c>
      <c r="T317" s="161">
        <f t="shared" si="43"/>
        <v>0</v>
      </c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R317" s="162" t="s">
        <v>337</v>
      </c>
      <c r="AT317" s="162" t="s">
        <v>751</v>
      </c>
      <c r="AU317" s="162" t="s">
        <v>85</v>
      </c>
      <c r="AY317" s="15" t="s">
        <v>208</v>
      </c>
      <c r="BE317" s="163">
        <f t="shared" si="44"/>
        <v>0</v>
      </c>
      <c r="BF317" s="163">
        <f t="shared" si="45"/>
        <v>0</v>
      </c>
      <c r="BG317" s="163">
        <f t="shared" si="46"/>
        <v>0</v>
      </c>
      <c r="BH317" s="163">
        <f t="shared" si="47"/>
        <v>0</v>
      </c>
      <c r="BI317" s="163">
        <f t="shared" si="48"/>
        <v>0</v>
      </c>
      <c r="BJ317" s="15" t="s">
        <v>85</v>
      </c>
      <c r="BK317" s="163">
        <f t="shared" si="49"/>
        <v>0</v>
      </c>
      <c r="BL317" s="15" t="s">
        <v>274</v>
      </c>
      <c r="BM317" s="162" t="s">
        <v>2202</v>
      </c>
    </row>
    <row r="318" spans="1:65" s="2" customFormat="1" ht="21.75" customHeight="1">
      <c r="A318" s="30"/>
      <c r="B318" s="154"/>
      <c r="C318" s="195" t="s">
        <v>1569</v>
      </c>
      <c r="D318" s="195" t="s">
        <v>210</v>
      </c>
      <c r="E318" s="196" t="s">
        <v>6370</v>
      </c>
      <c r="F318" s="200" t="s">
        <v>6371</v>
      </c>
      <c r="G318" s="198" t="s">
        <v>404</v>
      </c>
      <c r="H318" s="199">
        <v>1</v>
      </c>
      <c r="I318" s="155"/>
      <c r="J318" s="287">
        <f t="shared" si="40"/>
        <v>0</v>
      </c>
      <c r="K318" s="157"/>
      <c r="L318" s="31"/>
      <c r="M318" s="158" t="s">
        <v>1</v>
      </c>
      <c r="N318" s="159" t="s">
        <v>38</v>
      </c>
      <c r="O318" s="59"/>
      <c r="P318" s="160">
        <f t="shared" si="41"/>
        <v>0</v>
      </c>
      <c r="Q318" s="160">
        <v>0</v>
      </c>
      <c r="R318" s="160">
        <f t="shared" si="42"/>
        <v>0</v>
      </c>
      <c r="S318" s="160">
        <v>0</v>
      </c>
      <c r="T318" s="161">
        <f t="shared" si="43"/>
        <v>0</v>
      </c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R318" s="162" t="s">
        <v>274</v>
      </c>
      <c r="AT318" s="162" t="s">
        <v>210</v>
      </c>
      <c r="AU318" s="162" t="s">
        <v>85</v>
      </c>
      <c r="AY318" s="15" t="s">
        <v>208</v>
      </c>
      <c r="BE318" s="163">
        <f t="shared" si="44"/>
        <v>0</v>
      </c>
      <c r="BF318" s="163">
        <f t="shared" si="45"/>
        <v>0</v>
      </c>
      <c r="BG318" s="163">
        <f t="shared" si="46"/>
        <v>0</v>
      </c>
      <c r="BH318" s="163">
        <f t="shared" si="47"/>
        <v>0</v>
      </c>
      <c r="BI318" s="163">
        <f t="shared" si="48"/>
        <v>0</v>
      </c>
      <c r="BJ318" s="15" t="s">
        <v>85</v>
      </c>
      <c r="BK318" s="163">
        <f t="shared" si="49"/>
        <v>0</v>
      </c>
      <c r="BL318" s="15" t="s">
        <v>274</v>
      </c>
      <c r="BM318" s="162" t="s">
        <v>2210</v>
      </c>
    </row>
    <row r="319" spans="1:65" s="2" customFormat="1" ht="24.2" customHeight="1">
      <c r="A319" s="30"/>
      <c r="B319" s="154"/>
      <c r="C319" s="201" t="s">
        <v>1573</v>
      </c>
      <c r="D319" s="201" t="s">
        <v>751</v>
      </c>
      <c r="E319" s="202" t="s">
        <v>6372</v>
      </c>
      <c r="F319" s="203" t="s">
        <v>6373</v>
      </c>
      <c r="G319" s="204" t="s">
        <v>404</v>
      </c>
      <c r="H319" s="205">
        <v>1</v>
      </c>
      <c r="I319" s="177"/>
      <c r="J319" s="290">
        <f t="shared" si="40"/>
        <v>0</v>
      </c>
      <c r="K319" s="178"/>
      <c r="L319" s="179"/>
      <c r="M319" s="180" t="s">
        <v>1</v>
      </c>
      <c r="N319" s="181" t="s">
        <v>38</v>
      </c>
      <c r="O319" s="59"/>
      <c r="P319" s="160">
        <f t="shared" si="41"/>
        <v>0</v>
      </c>
      <c r="Q319" s="160">
        <v>0</v>
      </c>
      <c r="R319" s="160">
        <f t="shared" si="42"/>
        <v>0</v>
      </c>
      <c r="S319" s="160">
        <v>0</v>
      </c>
      <c r="T319" s="161">
        <f t="shared" si="43"/>
        <v>0</v>
      </c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R319" s="162" t="s">
        <v>337</v>
      </c>
      <c r="AT319" s="162" t="s">
        <v>751</v>
      </c>
      <c r="AU319" s="162" t="s">
        <v>85</v>
      </c>
      <c r="AY319" s="15" t="s">
        <v>208</v>
      </c>
      <c r="BE319" s="163">
        <f t="shared" si="44"/>
        <v>0</v>
      </c>
      <c r="BF319" s="163">
        <f t="shared" si="45"/>
        <v>0</v>
      </c>
      <c r="BG319" s="163">
        <f t="shared" si="46"/>
        <v>0</v>
      </c>
      <c r="BH319" s="163">
        <f t="shared" si="47"/>
        <v>0</v>
      </c>
      <c r="BI319" s="163">
        <f t="shared" si="48"/>
        <v>0</v>
      </c>
      <c r="BJ319" s="15" t="s">
        <v>85</v>
      </c>
      <c r="BK319" s="163">
        <f t="shared" si="49"/>
        <v>0</v>
      </c>
      <c r="BL319" s="15" t="s">
        <v>274</v>
      </c>
      <c r="BM319" s="162" t="s">
        <v>2218</v>
      </c>
    </row>
    <row r="320" spans="1:65" s="2" customFormat="1" ht="21.75" customHeight="1">
      <c r="A320" s="30"/>
      <c r="B320" s="154"/>
      <c r="C320" s="195" t="s">
        <v>1577</v>
      </c>
      <c r="D320" s="195" t="s">
        <v>210</v>
      </c>
      <c r="E320" s="196" t="s">
        <v>6374</v>
      </c>
      <c r="F320" s="200" t="s">
        <v>6375</v>
      </c>
      <c r="G320" s="198" t="s">
        <v>404</v>
      </c>
      <c r="H320" s="199">
        <v>9</v>
      </c>
      <c r="I320" s="155"/>
      <c r="J320" s="287">
        <f t="shared" si="40"/>
        <v>0</v>
      </c>
      <c r="K320" s="157"/>
      <c r="L320" s="31"/>
      <c r="M320" s="158" t="s">
        <v>1</v>
      </c>
      <c r="N320" s="159" t="s">
        <v>38</v>
      </c>
      <c r="O320" s="59"/>
      <c r="P320" s="160">
        <f t="shared" si="41"/>
        <v>0</v>
      </c>
      <c r="Q320" s="160">
        <v>0</v>
      </c>
      <c r="R320" s="160">
        <f t="shared" si="42"/>
        <v>0</v>
      </c>
      <c r="S320" s="160">
        <v>0</v>
      </c>
      <c r="T320" s="161">
        <f t="shared" si="43"/>
        <v>0</v>
      </c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R320" s="162" t="s">
        <v>274</v>
      </c>
      <c r="AT320" s="162" t="s">
        <v>210</v>
      </c>
      <c r="AU320" s="162" t="s">
        <v>85</v>
      </c>
      <c r="AY320" s="15" t="s">
        <v>208</v>
      </c>
      <c r="BE320" s="163">
        <f t="shared" si="44"/>
        <v>0</v>
      </c>
      <c r="BF320" s="163">
        <f t="shared" si="45"/>
        <v>0</v>
      </c>
      <c r="BG320" s="163">
        <f t="shared" si="46"/>
        <v>0</v>
      </c>
      <c r="BH320" s="163">
        <f t="shared" si="47"/>
        <v>0</v>
      </c>
      <c r="BI320" s="163">
        <f t="shared" si="48"/>
        <v>0</v>
      </c>
      <c r="BJ320" s="15" t="s">
        <v>85</v>
      </c>
      <c r="BK320" s="163">
        <f t="shared" si="49"/>
        <v>0</v>
      </c>
      <c r="BL320" s="15" t="s">
        <v>274</v>
      </c>
      <c r="BM320" s="162" t="s">
        <v>2226</v>
      </c>
    </row>
    <row r="321" spans="1:65" s="2" customFormat="1" ht="16.5" customHeight="1">
      <c r="A321" s="30"/>
      <c r="B321" s="154"/>
      <c r="C321" s="201" t="s">
        <v>1579</v>
      </c>
      <c r="D321" s="201" t="s">
        <v>751</v>
      </c>
      <c r="E321" s="202" t="s">
        <v>6376</v>
      </c>
      <c r="F321" s="203" t="s">
        <v>6377</v>
      </c>
      <c r="G321" s="204" t="s">
        <v>404</v>
      </c>
      <c r="H321" s="205">
        <v>8</v>
      </c>
      <c r="I321" s="177"/>
      <c r="J321" s="290">
        <f t="shared" si="40"/>
        <v>0</v>
      </c>
      <c r="K321" s="178"/>
      <c r="L321" s="179"/>
      <c r="M321" s="180" t="s">
        <v>1</v>
      </c>
      <c r="N321" s="181" t="s">
        <v>38</v>
      </c>
      <c r="O321" s="59"/>
      <c r="P321" s="160">
        <f t="shared" si="41"/>
        <v>0</v>
      </c>
      <c r="Q321" s="160">
        <v>0</v>
      </c>
      <c r="R321" s="160">
        <f t="shared" si="42"/>
        <v>0</v>
      </c>
      <c r="S321" s="160">
        <v>0</v>
      </c>
      <c r="T321" s="161">
        <f t="shared" si="43"/>
        <v>0</v>
      </c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R321" s="162" t="s">
        <v>337</v>
      </c>
      <c r="AT321" s="162" t="s">
        <v>751</v>
      </c>
      <c r="AU321" s="162" t="s">
        <v>85</v>
      </c>
      <c r="AY321" s="15" t="s">
        <v>208</v>
      </c>
      <c r="BE321" s="163">
        <f t="shared" si="44"/>
        <v>0</v>
      </c>
      <c r="BF321" s="163">
        <f t="shared" si="45"/>
        <v>0</v>
      </c>
      <c r="BG321" s="163">
        <f t="shared" si="46"/>
        <v>0</v>
      </c>
      <c r="BH321" s="163">
        <f t="shared" si="47"/>
        <v>0</v>
      </c>
      <c r="BI321" s="163">
        <f t="shared" si="48"/>
        <v>0</v>
      </c>
      <c r="BJ321" s="15" t="s">
        <v>85</v>
      </c>
      <c r="BK321" s="163">
        <f t="shared" si="49"/>
        <v>0</v>
      </c>
      <c r="BL321" s="15" t="s">
        <v>274</v>
      </c>
      <c r="BM321" s="162" t="s">
        <v>2234</v>
      </c>
    </row>
    <row r="322" spans="1:65" s="2" customFormat="1" ht="16.5" customHeight="1">
      <c r="A322" s="30"/>
      <c r="B322" s="154"/>
      <c r="C322" s="201" t="s">
        <v>1583</v>
      </c>
      <c r="D322" s="201" t="s">
        <v>751</v>
      </c>
      <c r="E322" s="202" t="s">
        <v>6378</v>
      </c>
      <c r="F322" s="203" t="s">
        <v>6379</v>
      </c>
      <c r="G322" s="204" t="s">
        <v>404</v>
      </c>
      <c r="H322" s="205">
        <v>1</v>
      </c>
      <c r="I322" s="177"/>
      <c r="J322" s="290">
        <f t="shared" si="40"/>
        <v>0</v>
      </c>
      <c r="K322" s="178"/>
      <c r="L322" s="179"/>
      <c r="M322" s="180" t="s">
        <v>1</v>
      </c>
      <c r="N322" s="181" t="s">
        <v>38</v>
      </c>
      <c r="O322" s="59"/>
      <c r="P322" s="160">
        <f t="shared" si="41"/>
        <v>0</v>
      </c>
      <c r="Q322" s="160">
        <v>0</v>
      </c>
      <c r="R322" s="160">
        <f t="shared" si="42"/>
        <v>0</v>
      </c>
      <c r="S322" s="160">
        <v>0</v>
      </c>
      <c r="T322" s="161">
        <f t="shared" si="43"/>
        <v>0</v>
      </c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R322" s="162" t="s">
        <v>337</v>
      </c>
      <c r="AT322" s="162" t="s">
        <v>751</v>
      </c>
      <c r="AU322" s="162" t="s">
        <v>85</v>
      </c>
      <c r="AY322" s="15" t="s">
        <v>208</v>
      </c>
      <c r="BE322" s="163">
        <f t="shared" si="44"/>
        <v>0</v>
      </c>
      <c r="BF322" s="163">
        <f t="shared" si="45"/>
        <v>0</v>
      </c>
      <c r="BG322" s="163">
        <f t="shared" si="46"/>
        <v>0</v>
      </c>
      <c r="BH322" s="163">
        <f t="shared" si="47"/>
        <v>0</v>
      </c>
      <c r="BI322" s="163">
        <f t="shared" si="48"/>
        <v>0</v>
      </c>
      <c r="BJ322" s="15" t="s">
        <v>85</v>
      </c>
      <c r="BK322" s="163">
        <f t="shared" si="49"/>
        <v>0</v>
      </c>
      <c r="BL322" s="15" t="s">
        <v>274</v>
      </c>
      <c r="BM322" s="162" t="s">
        <v>2242</v>
      </c>
    </row>
    <row r="323" spans="1:65" s="2" customFormat="1" ht="24.2" customHeight="1">
      <c r="A323" s="30"/>
      <c r="B323" s="154"/>
      <c r="C323" s="195" t="s">
        <v>1587</v>
      </c>
      <c r="D323" s="195" t="s">
        <v>210</v>
      </c>
      <c r="E323" s="196" t="s">
        <v>6380</v>
      </c>
      <c r="F323" s="200" t="s">
        <v>6381</v>
      </c>
      <c r="G323" s="198" t="s">
        <v>404</v>
      </c>
      <c r="H323" s="199">
        <v>20</v>
      </c>
      <c r="I323" s="155"/>
      <c r="J323" s="287">
        <f t="shared" si="40"/>
        <v>0</v>
      </c>
      <c r="K323" s="157"/>
      <c r="L323" s="31"/>
      <c r="M323" s="158" t="s">
        <v>1</v>
      </c>
      <c r="N323" s="159" t="s">
        <v>38</v>
      </c>
      <c r="O323" s="59"/>
      <c r="P323" s="160">
        <f t="shared" si="41"/>
        <v>0</v>
      </c>
      <c r="Q323" s="160">
        <v>0</v>
      </c>
      <c r="R323" s="160">
        <f t="shared" si="42"/>
        <v>0</v>
      </c>
      <c r="S323" s="160">
        <v>0</v>
      </c>
      <c r="T323" s="161">
        <f t="shared" si="43"/>
        <v>0</v>
      </c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R323" s="162" t="s">
        <v>274</v>
      </c>
      <c r="AT323" s="162" t="s">
        <v>210</v>
      </c>
      <c r="AU323" s="162" t="s">
        <v>85</v>
      </c>
      <c r="AY323" s="15" t="s">
        <v>208</v>
      </c>
      <c r="BE323" s="163">
        <f t="shared" si="44"/>
        <v>0</v>
      </c>
      <c r="BF323" s="163">
        <f t="shared" si="45"/>
        <v>0</v>
      </c>
      <c r="BG323" s="163">
        <f t="shared" si="46"/>
        <v>0</v>
      </c>
      <c r="BH323" s="163">
        <f t="shared" si="47"/>
        <v>0</v>
      </c>
      <c r="BI323" s="163">
        <f t="shared" si="48"/>
        <v>0</v>
      </c>
      <c r="BJ323" s="15" t="s">
        <v>85</v>
      </c>
      <c r="BK323" s="163">
        <f t="shared" si="49"/>
        <v>0</v>
      </c>
      <c r="BL323" s="15" t="s">
        <v>274</v>
      </c>
      <c r="BM323" s="162" t="s">
        <v>2250</v>
      </c>
    </row>
    <row r="324" spans="1:65" s="2" customFormat="1" ht="24.2" customHeight="1">
      <c r="A324" s="30"/>
      <c r="B324" s="154"/>
      <c r="C324" s="195" t="s">
        <v>1591</v>
      </c>
      <c r="D324" s="195" t="s">
        <v>210</v>
      </c>
      <c r="E324" s="196" t="s">
        <v>851</v>
      </c>
      <c r="F324" s="200" t="s">
        <v>852</v>
      </c>
      <c r="G324" s="198" t="s">
        <v>404</v>
      </c>
      <c r="H324" s="199">
        <v>2</v>
      </c>
      <c r="I324" s="155"/>
      <c r="J324" s="287">
        <f t="shared" si="40"/>
        <v>0</v>
      </c>
      <c r="K324" s="157"/>
      <c r="L324" s="31"/>
      <c r="M324" s="158" t="s">
        <v>1</v>
      </c>
      <c r="N324" s="159" t="s">
        <v>38</v>
      </c>
      <c r="O324" s="59"/>
      <c r="P324" s="160">
        <f t="shared" si="41"/>
        <v>0</v>
      </c>
      <c r="Q324" s="160">
        <v>0</v>
      </c>
      <c r="R324" s="160">
        <f t="shared" si="42"/>
        <v>0</v>
      </c>
      <c r="S324" s="160">
        <v>0</v>
      </c>
      <c r="T324" s="161">
        <f t="shared" si="43"/>
        <v>0</v>
      </c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R324" s="162" t="s">
        <v>274</v>
      </c>
      <c r="AT324" s="162" t="s">
        <v>210</v>
      </c>
      <c r="AU324" s="162" t="s">
        <v>85</v>
      </c>
      <c r="AY324" s="15" t="s">
        <v>208</v>
      </c>
      <c r="BE324" s="163">
        <f t="shared" si="44"/>
        <v>0</v>
      </c>
      <c r="BF324" s="163">
        <f t="shared" si="45"/>
        <v>0</v>
      </c>
      <c r="BG324" s="163">
        <f t="shared" si="46"/>
        <v>0</v>
      </c>
      <c r="BH324" s="163">
        <f t="shared" si="47"/>
        <v>0</v>
      </c>
      <c r="BI324" s="163">
        <f t="shared" si="48"/>
        <v>0</v>
      </c>
      <c r="BJ324" s="15" t="s">
        <v>85</v>
      </c>
      <c r="BK324" s="163">
        <f t="shared" si="49"/>
        <v>0</v>
      </c>
      <c r="BL324" s="15" t="s">
        <v>274</v>
      </c>
      <c r="BM324" s="162" t="s">
        <v>2258</v>
      </c>
    </row>
    <row r="325" spans="1:65" s="2" customFormat="1" ht="24.2" customHeight="1">
      <c r="A325" s="30"/>
      <c r="B325" s="154"/>
      <c r="C325" s="195" t="s">
        <v>1595</v>
      </c>
      <c r="D325" s="195" t="s">
        <v>210</v>
      </c>
      <c r="E325" s="196" t="s">
        <v>6382</v>
      </c>
      <c r="F325" s="200" t="s">
        <v>6383</v>
      </c>
      <c r="G325" s="198" t="s">
        <v>690</v>
      </c>
      <c r="H325" s="199">
        <v>11</v>
      </c>
      <c r="I325" s="155"/>
      <c r="J325" s="287">
        <f t="shared" si="40"/>
        <v>0</v>
      </c>
      <c r="K325" s="157"/>
      <c r="L325" s="31"/>
      <c r="M325" s="158" t="s">
        <v>1</v>
      </c>
      <c r="N325" s="159" t="s">
        <v>38</v>
      </c>
      <c r="O325" s="59"/>
      <c r="P325" s="160">
        <f t="shared" si="41"/>
        <v>0</v>
      </c>
      <c r="Q325" s="160">
        <v>0</v>
      </c>
      <c r="R325" s="160">
        <f t="shared" si="42"/>
        <v>0</v>
      </c>
      <c r="S325" s="160">
        <v>0</v>
      </c>
      <c r="T325" s="161">
        <f t="shared" si="43"/>
        <v>0</v>
      </c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R325" s="162" t="s">
        <v>274</v>
      </c>
      <c r="AT325" s="162" t="s">
        <v>210</v>
      </c>
      <c r="AU325" s="162" t="s">
        <v>85</v>
      </c>
      <c r="AY325" s="15" t="s">
        <v>208</v>
      </c>
      <c r="BE325" s="163">
        <f t="shared" si="44"/>
        <v>0</v>
      </c>
      <c r="BF325" s="163">
        <f t="shared" si="45"/>
        <v>0</v>
      </c>
      <c r="BG325" s="163">
        <f t="shared" si="46"/>
        <v>0</v>
      </c>
      <c r="BH325" s="163">
        <f t="shared" si="47"/>
        <v>0</v>
      </c>
      <c r="BI325" s="163">
        <f t="shared" si="48"/>
        <v>0</v>
      </c>
      <c r="BJ325" s="15" t="s">
        <v>85</v>
      </c>
      <c r="BK325" s="163">
        <f t="shared" si="49"/>
        <v>0</v>
      </c>
      <c r="BL325" s="15" t="s">
        <v>274</v>
      </c>
      <c r="BM325" s="162" t="s">
        <v>2266</v>
      </c>
    </row>
    <row r="326" spans="1:65" s="2" customFormat="1" ht="24.2" customHeight="1">
      <c r="A326" s="30"/>
      <c r="B326" s="154"/>
      <c r="C326" s="201" t="s">
        <v>1599</v>
      </c>
      <c r="D326" s="201" t="s">
        <v>751</v>
      </c>
      <c r="E326" s="202" t="s">
        <v>6384</v>
      </c>
      <c r="F326" s="203" t="s">
        <v>6385</v>
      </c>
      <c r="G326" s="204" t="s">
        <v>404</v>
      </c>
      <c r="H326" s="205">
        <v>6</v>
      </c>
      <c r="I326" s="177"/>
      <c r="J326" s="290">
        <f t="shared" si="40"/>
        <v>0</v>
      </c>
      <c r="K326" s="178"/>
      <c r="L326" s="179"/>
      <c r="M326" s="180" t="s">
        <v>1</v>
      </c>
      <c r="N326" s="181" t="s">
        <v>38</v>
      </c>
      <c r="O326" s="59"/>
      <c r="P326" s="160">
        <f t="shared" si="41"/>
        <v>0</v>
      </c>
      <c r="Q326" s="160">
        <v>4.1000000000000003E-3</v>
      </c>
      <c r="R326" s="160">
        <f t="shared" si="42"/>
        <v>2.4600000000000004E-2</v>
      </c>
      <c r="S326" s="160">
        <v>0</v>
      </c>
      <c r="T326" s="161">
        <f t="shared" si="43"/>
        <v>0</v>
      </c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R326" s="162" t="s">
        <v>337</v>
      </c>
      <c r="AT326" s="162" t="s">
        <v>751</v>
      </c>
      <c r="AU326" s="162" t="s">
        <v>85</v>
      </c>
      <c r="AY326" s="15" t="s">
        <v>208</v>
      </c>
      <c r="BE326" s="163">
        <f t="shared" si="44"/>
        <v>0</v>
      </c>
      <c r="BF326" s="163">
        <f t="shared" si="45"/>
        <v>0</v>
      </c>
      <c r="BG326" s="163">
        <f t="shared" si="46"/>
        <v>0</v>
      </c>
      <c r="BH326" s="163">
        <f t="shared" si="47"/>
        <v>0</v>
      </c>
      <c r="BI326" s="163">
        <f t="shared" si="48"/>
        <v>0</v>
      </c>
      <c r="BJ326" s="15" t="s">
        <v>85</v>
      </c>
      <c r="BK326" s="163">
        <f t="shared" si="49"/>
        <v>0</v>
      </c>
      <c r="BL326" s="15" t="s">
        <v>274</v>
      </c>
      <c r="BM326" s="162" t="s">
        <v>2274</v>
      </c>
    </row>
    <row r="327" spans="1:65" s="2" customFormat="1" ht="24.2" customHeight="1">
      <c r="A327" s="30"/>
      <c r="B327" s="154"/>
      <c r="C327" s="201" t="s">
        <v>1603</v>
      </c>
      <c r="D327" s="201" t="s">
        <v>751</v>
      </c>
      <c r="E327" s="202" t="s">
        <v>6386</v>
      </c>
      <c r="F327" s="203" t="s">
        <v>6387</v>
      </c>
      <c r="G327" s="204" t="s">
        <v>404</v>
      </c>
      <c r="H327" s="205">
        <v>4</v>
      </c>
      <c r="I327" s="177"/>
      <c r="J327" s="290">
        <f t="shared" si="40"/>
        <v>0</v>
      </c>
      <c r="K327" s="178"/>
      <c r="L327" s="179"/>
      <c r="M327" s="180" t="s">
        <v>1</v>
      </c>
      <c r="N327" s="181" t="s">
        <v>38</v>
      </c>
      <c r="O327" s="59"/>
      <c r="P327" s="160">
        <f t="shared" si="41"/>
        <v>0</v>
      </c>
      <c r="Q327" s="160">
        <v>4.5999999999999999E-3</v>
      </c>
      <c r="R327" s="160">
        <f t="shared" si="42"/>
        <v>1.84E-2</v>
      </c>
      <c r="S327" s="160">
        <v>0</v>
      </c>
      <c r="T327" s="161">
        <f t="shared" si="43"/>
        <v>0</v>
      </c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R327" s="162" t="s">
        <v>337</v>
      </c>
      <c r="AT327" s="162" t="s">
        <v>751</v>
      </c>
      <c r="AU327" s="162" t="s">
        <v>85</v>
      </c>
      <c r="AY327" s="15" t="s">
        <v>208</v>
      </c>
      <c r="BE327" s="163">
        <f t="shared" si="44"/>
        <v>0</v>
      </c>
      <c r="BF327" s="163">
        <f t="shared" si="45"/>
        <v>0</v>
      </c>
      <c r="BG327" s="163">
        <f t="shared" si="46"/>
        <v>0</v>
      </c>
      <c r="BH327" s="163">
        <f t="shared" si="47"/>
        <v>0</v>
      </c>
      <c r="BI327" s="163">
        <f t="shared" si="48"/>
        <v>0</v>
      </c>
      <c r="BJ327" s="15" t="s">
        <v>85</v>
      </c>
      <c r="BK327" s="163">
        <f t="shared" si="49"/>
        <v>0</v>
      </c>
      <c r="BL327" s="15" t="s">
        <v>274</v>
      </c>
      <c r="BM327" s="162" t="s">
        <v>2282</v>
      </c>
    </row>
    <row r="328" spans="1:65" s="2" customFormat="1" ht="24.2" customHeight="1">
      <c r="A328" s="30"/>
      <c r="B328" s="154"/>
      <c r="C328" s="201" t="s">
        <v>1607</v>
      </c>
      <c r="D328" s="201" t="s">
        <v>751</v>
      </c>
      <c r="E328" s="202" t="s">
        <v>6388</v>
      </c>
      <c r="F328" s="203" t="s">
        <v>6389</v>
      </c>
      <c r="G328" s="204" t="s">
        <v>404</v>
      </c>
      <c r="H328" s="205">
        <v>1</v>
      </c>
      <c r="I328" s="177"/>
      <c r="J328" s="290">
        <f t="shared" si="40"/>
        <v>0</v>
      </c>
      <c r="K328" s="178"/>
      <c r="L328" s="179"/>
      <c r="M328" s="180" t="s">
        <v>1</v>
      </c>
      <c r="N328" s="181" t="s">
        <v>38</v>
      </c>
      <c r="O328" s="59"/>
      <c r="P328" s="160">
        <f t="shared" si="41"/>
        <v>0</v>
      </c>
      <c r="Q328" s="160">
        <v>6.1000000000000004E-3</v>
      </c>
      <c r="R328" s="160">
        <f t="shared" si="42"/>
        <v>6.1000000000000004E-3</v>
      </c>
      <c r="S328" s="160">
        <v>0</v>
      </c>
      <c r="T328" s="161">
        <f t="shared" si="43"/>
        <v>0</v>
      </c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R328" s="162" t="s">
        <v>337</v>
      </c>
      <c r="AT328" s="162" t="s">
        <v>751</v>
      </c>
      <c r="AU328" s="162" t="s">
        <v>85</v>
      </c>
      <c r="AY328" s="15" t="s">
        <v>208</v>
      </c>
      <c r="BE328" s="163">
        <f t="shared" si="44"/>
        <v>0</v>
      </c>
      <c r="BF328" s="163">
        <f t="shared" si="45"/>
        <v>0</v>
      </c>
      <c r="BG328" s="163">
        <f t="shared" si="46"/>
        <v>0</v>
      </c>
      <c r="BH328" s="163">
        <f t="shared" si="47"/>
        <v>0</v>
      </c>
      <c r="BI328" s="163">
        <f t="shared" si="48"/>
        <v>0</v>
      </c>
      <c r="BJ328" s="15" t="s">
        <v>85</v>
      </c>
      <c r="BK328" s="163">
        <f t="shared" si="49"/>
        <v>0</v>
      </c>
      <c r="BL328" s="15" t="s">
        <v>274</v>
      </c>
      <c r="BM328" s="162" t="s">
        <v>2290</v>
      </c>
    </row>
    <row r="329" spans="1:65" s="2" customFormat="1" ht="24.2" customHeight="1">
      <c r="A329" s="30"/>
      <c r="B329" s="154"/>
      <c r="C329" s="195" t="s">
        <v>1611</v>
      </c>
      <c r="D329" s="195" t="s">
        <v>210</v>
      </c>
      <c r="E329" s="196" t="s">
        <v>853</v>
      </c>
      <c r="F329" s="200" t="s">
        <v>854</v>
      </c>
      <c r="G329" s="198" t="s">
        <v>564</v>
      </c>
      <c r="H329" s="199">
        <v>1.6579999999999999</v>
      </c>
      <c r="I329" s="155"/>
      <c r="J329" s="287">
        <f t="shared" si="40"/>
        <v>0</v>
      </c>
      <c r="K329" s="157"/>
      <c r="L329" s="31"/>
      <c r="M329" s="158" t="s">
        <v>1</v>
      </c>
      <c r="N329" s="159" t="s">
        <v>38</v>
      </c>
      <c r="O329" s="59"/>
      <c r="P329" s="160">
        <f t="shared" si="41"/>
        <v>0</v>
      </c>
      <c r="Q329" s="160">
        <v>0</v>
      </c>
      <c r="R329" s="160">
        <f t="shared" si="42"/>
        <v>0</v>
      </c>
      <c r="S329" s="160">
        <v>0</v>
      </c>
      <c r="T329" s="161">
        <f t="shared" si="43"/>
        <v>0</v>
      </c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R329" s="162" t="s">
        <v>274</v>
      </c>
      <c r="AT329" s="162" t="s">
        <v>210</v>
      </c>
      <c r="AU329" s="162" t="s">
        <v>85</v>
      </c>
      <c r="AY329" s="15" t="s">
        <v>208</v>
      </c>
      <c r="BE329" s="163">
        <f t="shared" si="44"/>
        <v>0</v>
      </c>
      <c r="BF329" s="163">
        <f t="shared" si="45"/>
        <v>0</v>
      </c>
      <c r="BG329" s="163">
        <f t="shared" si="46"/>
        <v>0</v>
      </c>
      <c r="BH329" s="163">
        <f t="shared" si="47"/>
        <v>0</v>
      </c>
      <c r="BI329" s="163">
        <f t="shared" si="48"/>
        <v>0</v>
      </c>
      <c r="BJ329" s="15" t="s">
        <v>85</v>
      </c>
      <c r="BK329" s="163">
        <f t="shared" si="49"/>
        <v>0</v>
      </c>
      <c r="BL329" s="15" t="s">
        <v>274</v>
      </c>
      <c r="BM329" s="162" t="s">
        <v>2298</v>
      </c>
    </row>
    <row r="330" spans="1:65" s="2" customFormat="1" ht="24.2" customHeight="1">
      <c r="A330" s="30"/>
      <c r="B330" s="154"/>
      <c r="C330" s="195" t="s">
        <v>1616</v>
      </c>
      <c r="D330" s="195" t="s">
        <v>210</v>
      </c>
      <c r="E330" s="196" t="s">
        <v>6390</v>
      </c>
      <c r="F330" s="200" t="s">
        <v>6391</v>
      </c>
      <c r="G330" s="198" t="s">
        <v>1614</v>
      </c>
      <c r="H330" s="182"/>
      <c r="I330" s="155"/>
      <c r="J330" s="287">
        <f t="shared" si="40"/>
        <v>0</v>
      </c>
      <c r="K330" s="157"/>
      <c r="L330" s="31"/>
      <c r="M330" s="158" t="s">
        <v>1</v>
      </c>
      <c r="N330" s="159" t="s">
        <v>38</v>
      </c>
      <c r="O330" s="59"/>
      <c r="P330" s="160">
        <f t="shared" si="41"/>
        <v>0</v>
      </c>
      <c r="Q330" s="160">
        <v>0</v>
      </c>
      <c r="R330" s="160">
        <f t="shared" si="42"/>
        <v>0</v>
      </c>
      <c r="S330" s="160">
        <v>0</v>
      </c>
      <c r="T330" s="161">
        <f t="shared" si="43"/>
        <v>0</v>
      </c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R330" s="162" t="s">
        <v>274</v>
      </c>
      <c r="AT330" s="162" t="s">
        <v>210</v>
      </c>
      <c r="AU330" s="162" t="s">
        <v>85</v>
      </c>
      <c r="AY330" s="15" t="s">
        <v>208</v>
      </c>
      <c r="BE330" s="163">
        <f t="shared" si="44"/>
        <v>0</v>
      </c>
      <c r="BF330" s="163">
        <f t="shared" si="45"/>
        <v>0</v>
      </c>
      <c r="BG330" s="163">
        <f t="shared" si="46"/>
        <v>0</v>
      </c>
      <c r="BH330" s="163">
        <f t="shared" si="47"/>
        <v>0</v>
      </c>
      <c r="BI330" s="163">
        <f t="shared" si="48"/>
        <v>0</v>
      </c>
      <c r="BJ330" s="15" t="s">
        <v>85</v>
      </c>
      <c r="BK330" s="163">
        <f t="shared" si="49"/>
        <v>0</v>
      </c>
      <c r="BL330" s="15" t="s">
        <v>274</v>
      </c>
      <c r="BM330" s="162" t="s">
        <v>2306</v>
      </c>
    </row>
    <row r="331" spans="1:65" s="12" customFormat="1" ht="22.9" customHeight="1">
      <c r="B331" s="142"/>
      <c r="C331" s="206"/>
      <c r="D331" s="207" t="s">
        <v>71</v>
      </c>
      <c r="E331" s="208" t="s">
        <v>730</v>
      </c>
      <c r="F331" s="208" t="s">
        <v>6392</v>
      </c>
      <c r="G331" s="206"/>
      <c r="H331" s="206"/>
      <c r="I331" s="145"/>
      <c r="J331" s="286">
        <f>BK331</f>
        <v>0</v>
      </c>
      <c r="L331" s="142"/>
      <c r="M331" s="146"/>
      <c r="N331" s="147"/>
      <c r="O331" s="147"/>
      <c r="P331" s="148">
        <f>SUM(P332:P334)</f>
        <v>0</v>
      </c>
      <c r="Q331" s="147"/>
      <c r="R331" s="148">
        <f>SUM(R332:R334)</f>
        <v>5.0000000000000002E-5</v>
      </c>
      <c r="S331" s="147"/>
      <c r="T331" s="149">
        <f>SUM(T332:T334)</f>
        <v>0</v>
      </c>
      <c r="AR331" s="143" t="s">
        <v>85</v>
      </c>
      <c r="AT331" s="150" t="s">
        <v>71</v>
      </c>
      <c r="AU331" s="150" t="s">
        <v>79</v>
      </c>
      <c r="AY331" s="143" t="s">
        <v>208</v>
      </c>
      <c r="BK331" s="151">
        <f>SUM(BK332:BK334)</f>
        <v>0</v>
      </c>
    </row>
    <row r="332" spans="1:65" s="2" customFormat="1" ht="24.2" customHeight="1">
      <c r="A332" s="30"/>
      <c r="B332" s="154"/>
      <c r="C332" s="195" t="s">
        <v>1620</v>
      </c>
      <c r="D332" s="195" t="s">
        <v>210</v>
      </c>
      <c r="E332" s="196" t="s">
        <v>6393</v>
      </c>
      <c r="F332" s="200" t="s">
        <v>6394</v>
      </c>
      <c r="G332" s="198" t="s">
        <v>4725</v>
      </c>
      <c r="H332" s="199">
        <v>1</v>
      </c>
      <c r="I332" s="155"/>
      <c r="J332" s="287">
        <f>ROUND(I332*H332,2)</f>
        <v>0</v>
      </c>
      <c r="K332" s="157"/>
      <c r="L332" s="31"/>
      <c r="M332" s="158" t="s">
        <v>1</v>
      </c>
      <c r="N332" s="159" t="s">
        <v>38</v>
      </c>
      <c r="O332" s="59"/>
      <c r="P332" s="160">
        <f>O332*H332</f>
        <v>0</v>
      </c>
      <c r="Q332" s="160">
        <v>5.0000000000000002E-5</v>
      </c>
      <c r="R332" s="160">
        <f>Q332*H332</f>
        <v>5.0000000000000002E-5</v>
      </c>
      <c r="S332" s="160">
        <v>0</v>
      </c>
      <c r="T332" s="161">
        <f>S332*H332</f>
        <v>0</v>
      </c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R332" s="162" t="s">
        <v>274</v>
      </c>
      <c r="AT332" s="162" t="s">
        <v>210</v>
      </c>
      <c r="AU332" s="162" t="s">
        <v>85</v>
      </c>
      <c r="AY332" s="15" t="s">
        <v>208</v>
      </c>
      <c r="BE332" s="163">
        <f>IF(N332="základná",J332,0)</f>
        <v>0</v>
      </c>
      <c r="BF332" s="163">
        <f>IF(N332="znížená",J332,0)</f>
        <v>0</v>
      </c>
      <c r="BG332" s="163">
        <f>IF(N332="zákl. prenesená",J332,0)</f>
        <v>0</v>
      </c>
      <c r="BH332" s="163">
        <f>IF(N332="zníž. prenesená",J332,0)</f>
        <v>0</v>
      </c>
      <c r="BI332" s="163">
        <f>IF(N332="nulová",J332,0)</f>
        <v>0</v>
      </c>
      <c r="BJ332" s="15" t="s">
        <v>85</v>
      </c>
      <c r="BK332" s="163">
        <f>ROUND(I332*H332,2)</f>
        <v>0</v>
      </c>
      <c r="BL332" s="15" t="s">
        <v>274</v>
      </c>
      <c r="BM332" s="162" t="s">
        <v>2314</v>
      </c>
    </row>
    <row r="333" spans="1:65" s="2" customFormat="1" ht="16.5" customHeight="1">
      <c r="A333" s="30"/>
      <c r="B333" s="154"/>
      <c r="C333" s="201" t="s">
        <v>1624</v>
      </c>
      <c r="D333" s="201" t="s">
        <v>751</v>
      </c>
      <c r="E333" s="202" t="s">
        <v>6395</v>
      </c>
      <c r="F333" s="203" t="s">
        <v>6396</v>
      </c>
      <c r="G333" s="204" t="s">
        <v>4725</v>
      </c>
      <c r="H333" s="205">
        <v>1</v>
      </c>
      <c r="I333" s="177"/>
      <c r="J333" s="290">
        <f>ROUND(I333*H333,2)</f>
        <v>0</v>
      </c>
      <c r="K333" s="178"/>
      <c r="L333" s="179"/>
      <c r="M333" s="180" t="s">
        <v>1</v>
      </c>
      <c r="N333" s="181" t="s">
        <v>38</v>
      </c>
      <c r="O333" s="59"/>
      <c r="P333" s="160">
        <f>O333*H333</f>
        <v>0</v>
      </c>
      <c r="Q333" s="160">
        <v>0</v>
      </c>
      <c r="R333" s="160">
        <f>Q333*H333</f>
        <v>0</v>
      </c>
      <c r="S333" s="160">
        <v>0</v>
      </c>
      <c r="T333" s="161">
        <f>S333*H333</f>
        <v>0</v>
      </c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R333" s="162" t="s">
        <v>337</v>
      </c>
      <c r="AT333" s="162" t="s">
        <v>751</v>
      </c>
      <c r="AU333" s="162" t="s">
        <v>85</v>
      </c>
      <c r="AY333" s="15" t="s">
        <v>208</v>
      </c>
      <c r="BE333" s="163">
        <f>IF(N333="základná",J333,0)</f>
        <v>0</v>
      </c>
      <c r="BF333" s="163">
        <f>IF(N333="znížená",J333,0)</f>
        <v>0</v>
      </c>
      <c r="BG333" s="163">
        <f>IF(N333="zákl. prenesená",J333,0)</f>
        <v>0</v>
      </c>
      <c r="BH333" s="163">
        <f>IF(N333="zníž. prenesená",J333,0)</f>
        <v>0</v>
      </c>
      <c r="BI333" s="163">
        <f>IF(N333="nulová",J333,0)</f>
        <v>0</v>
      </c>
      <c r="BJ333" s="15" t="s">
        <v>85</v>
      </c>
      <c r="BK333" s="163">
        <f>ROUND(I333*H333,2)</f>
        <v>0</v>
      </c>
      <c r="BL333" s="15" t="s">
        <v>274</v>
      </c>
      <c r="BM333" s="162" t="s">
        <v>2322</v>
      </c>
    </row>
    <row r="334" spans="1:65" s="2" customFormat="1" ht="24.2" customHeight="1">
      <c r="A334" s="30"/>
      <c r="B334" s="154"/>
      <c r="C334" s="195" t="s">
        <v>1628</v>
      </c>
      <c r="D334" s="195" t="s">
        <v>210</v>
      </c>
      <c r="E334" s="196" t="s">
        <v>3310</v>
      </c>
      <c r="F334" s="200" t="s">
        <v>3311</v>
      </c>
      <c r="G334" s="198" t="s">
        <v>1614</v>
      </c>
      <c r="H334" s="182"/>
      <c r="I334" s="155"/>
      <c r="J334" s="287">
        <f>ROUND(I334*H334,2)</f>
        <v>0</v>
      </c>
      <c r="K334" s="157"/>
      <c r="L334" s="31"/>
      <c r="M334" s="158" t="s">
        <v>1</v>
      </c>
      <c r="N334" s="159" t="s">
        <v>38</v>
      </c>
      <c r="O334" s="59"/>
      <c r="P334" s="160">
        <f>O334*H334</f>
        <v>0</v>
      </c>
      <c r="Q334" s="160">
        <v>0</v>
      </c>
      <c r="R334" s="160">
        <f>Q334*H334</f>
        <v>0</v>
      </c>
      <c r="S334" s="160">
        <v>0</v>
      </c>
      <c r="T334" s="161">
        <f>S334*H334</f>
        <v>0</v>
      </c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R334" s="162" t="s">
        <v>274</v>
      </c>
      <c r="AT334" s="162" t="s">
        <v>210</v>
      </c>
      <c r="AU334" s="162" t="s">
        <v>85</v>
      </c>
      <c r="AY334" s="15" t="s">
        <v>208</v>
      </c>
      <c r="BE334" s="163">
        <f>IF(N334="základná",J334,0)</f>
        <v>0</v>
      </c>
      <c r="BF334" s="163">
        <f>IF(N334="znížená",J334,0)</f>
        <v>0</v>
      </c>
      <c r="BG334" s="163">
        <f>IF(N334="zákl. prenesená",J334,0)</f>
        <v>0</v>
      </c>
      <c r="BH334" s="163">
        <f>IF(N334="zníž. prenesená",J334,0)</f>
        <v>0</v>
      </c>
      <c r="BI334" s="163">
        <f>IF(N334="nulová",J334,0)</f>
        <v>0</v>
      </c>
      <c r="BJ334" s="15" t="s">
        <v>85</v>
      </c>
      <c r="BK334" s="163">
        <f>ROUND(I334*H334,2)</f>
        <v>0</v>
      </c>
      <c r="BL334" s="15" t="s">
        <v>274</v>
      </c>
      <c r="BM334" s="162" t="s">
        <v>2330</v>
      </c>
    </row>
    <row r="335" spans="1:65" s="12" customFormat="1" ht="22.9" customHeight="1">
      <c r="B335" s="142"/>
      <c r="C335" s="206"/>
      <c r="D335" s="207" t="s">
        <v>71</v>
      </c>
      <c r="E335" s="208" t="s">
        <v>4561</v>
      </c>
      <c r="F335" s="208" t="s">
        <v>6397</v>
      </c>
      <c r="G335" s="206"/>
      <c r="H335" s="206"/>
      <c r="I335" s="145"/>
      <c r="J335" s="286">
        <f>BK335</f>
        <v>0</v>
      </c>
      <c r="L335" s="142"/>
      <c r="M335" s="146"/>
      <c r="N335" s="147"/>
      <c r="O335" s="147"/>
      <c r="P335" s="148">
        <f>SUM(P336:P352)</f>
        <v>0</v>
      </c>
      <c r="Q335" s="147"/>
      <c r="R335" s="148">
        <f>SUM(R336:R352)</f>
        <v>0.54237999999999997</v>
      </c>
      <c r="S335" s="147"/>
      <c r="T335" s="149">
        <f>SUM(T336:T352)</f>
        <v>0</v>
      </c>
      <c r="AR335" s="143" t="s">
        <v>85</v>
      </c>
      <c r="AT335" s="150" t="s">
        <v>71</v>
      </c>
      <c r="AU335" s="150" t="s">
        <v>79</v>
      </c>
      <c r="AY335" s="143" t="s">
        <v>208</v>
      </c>
      <c r="BK335" s="151">
        <f>SUM(BK336:BK352)</f>
        <v>0</v>
      </c>
    </row>
    <row r="336" spans="1:65" s="2" customFormat="1" ht="24.2" customHeight="1">
      <c r="A336" s="30"/>
      <c r="B336" s="154"/>
      <c r="C336" s="195" t="s">
        <v>1632</v>
      </c>
      <c r="D336" s="195" t="s">
        <v>210</v>
      </c>
      <c r="E336" s="196" t="s">
        <v>6398</v>
      </c>
      <c r="F336" s="200" t="s">
        <v>6399</v>
      </c>
      <c r="G336" s="198" t="s">
        <v>252</v>
      </c>
      <c r="H336" s="199">
        <v>30</v>
      </c>
      <c r="I336" s="155"/>
      <c r="J336" s="287">
        <f t="shared" ref="J336:J352" si="50">ROUND(I336*H336,2)</f>
        <v>0</v>
      </c>
      <c r="K336" s="157"/>
      <c r="L336" s="31"/>
      <c r="M336" s="158" t="s">
        <v>1</v>
      </c>
      <c r="N336" s="159" t="s">
        <v>38</v>
      </c>
      <c r="O336" s="59"/>
      <c r="P336" s="160">
        <f t="shared" ref="P336:P352" si="51">O336*H336</f>
        <v>0</v>
      </c>
      <c r="Q336" s="160">
        <v>0</v>
      </c>
      <c r="R336" s="160">
        <f t="shared" ref="R336:R352" si="52">Q336*H336</f>
        <v>0</v>
      </c>
      <c r="S336" s="160">
        <v>0</v>
      </c>
      <c r="T336" s="161">
        <f t="shared" ref="T336:T352" si="53">S336*H336</f>
        <v>0</v>
      </c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R336" s="162" t="s">
        <v>274</v>
      </c>
      <c r="AT336" s="162" t="s">
        <v>210</v>
      </c>
      <c r="AU336" s="162" t="s">
        <v>85</v>
      </c>
      <c r="AY336" s="15" t="s">
        <v>208</v>
      </c>
      <c r="BE336" s="163">
        <f t="shared" ref="BE336:BE352" si="54">IF(N336="základná",J336,0)</f>
        <v>0</v>
      </c>
      <c r="BF336" s="163">
        <f t="shared" ref="BF336:BF352" si="55">IF(N336="znížená",J336,0)</f>
        <v>0</v>
      </c>
      <c r="BG336" s="163">
        <f t="shared" ref="BG336:BG352" si="56">IF(N336="zákl. prenesená",J336,0)</f>
        <v>0</v>
      </c>
      <c r="BH336" s="163">
        <f t="shared" ref="BH336:BH352" si="57">IF(N336="zníž. prenesená",J336,0)</f>
        <v>0</v>
      </c>
      <c r="BI336" s="163">
        <f t="shared" ref="BI336:BI352" si="58">IF(N336="nulová",J336,0)</f>
        <v>0</v>
      </c>
      <c r="BJ336" s="15" t="s">
        <v>85</v>
      </c>
      <c r="BK336" s="163">
        <f t="shared" ref="BK336:BK352" si="59">ROUND(I336*H336,2)</f>
        <v>0</v>
      </c>
      <c r="BL336" s="15" t="s">
        <v>274</v>
      </c>
      <c r="BM336" s="162" t="s">
        <v>2338</v>
      </c>
    </row>
    <row r="337" spans="1:65" s="2" customFormat="1" ht="24.2" customHeight="1">
      <c r="A337" s="30"/>
      <c r="B337" s="154"/>
      <c r="C337" s="201" t="s">
        <v>1638</v>
      </c>
      <c r="D337" s="201" t="s">
        <v>751</v>
      </c>
      <c r="E337" s="202" t="s">
        <v>6400</v>
      </c>
      <c r="F337" s="203" t="s">
        <v>6401</v>
      </c>
      <c r="G337" s="204" t="s">
        <v>252</v>
      </c>
      <c r="H337" s="205">
        <v>30</v>
      </c>
      <c r="I337" s="177"/>
      <c r="J337" s="290">
        <f t="shared" si="50"/>
        <v>0</v>
      </c>
      <c r="K337" s="178"/>
      <c r="L337" s="179"/>
      <c r="M337" s="180" t="s">
        <v>1</v>
      </c>
      <c r="N337" s="181" t="s">
        <v>38</v>
      </c>
      <c r="O337" s="59"/>
      <c r="P337" s="160">
        <f t="shared" si="51"/>
        <v>0</v>
      </c>
      <c r="Q337" s="160">
        <v>1.3999999999999999E-4</v>
      </c>
      <c r="R337" s="160">
        <f t="shared" si="52"/>
        <v>4.1999999999999997E-3</v>
      </c>
      <c r="S337" s="160">
        <v>0</v>
      </c>
      <c r="T337" s="161">
        <f t="shared" si="53"/>
        <v>0</v>
      </c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R337" s="162" t="s">
        <v>337</v>
      </c>
      <c r="AT337" s="162" t="s">
        <v>751</v>
      </c>
      <c r="AU337" s="162" t="s">
        <v>85</v>
      </c>
      <c r="AY337" s="15" t="s">
        <v>208</v>
      </c>
      <c r="BE337" s="163">
        <f t="shared" si="54"/>
        <v>0</v>
      </c>
      <c r="BF337" s="163">
        <f t="shared" si="55"/>
        <v>0</v>
      </c>
      <c r="BG337" s="163">
        <f t="shared" si="56"/>
        <v>0</v>
      </c>
      <c r="BH337" s="163">
        <f t="shared" si="57"/>
        <v>0</v>
      </c>
      <c r="BI337" s="163">
        <f t="shared" si="58"/>
        <v>0</v>
      </c>
      <c r="BJ337" s="15" t="s">
        <v>85</v>
      </c>
      <c r="BK337" s="163">
        <f t="shared" si="59"/>
        <v>0</v>
      </c>
      <c r="BL337" s="15" t="s">
        <v>274</v>
      </c>
      <c r="BM337" s="162" t="s">
        <v>2346</v>
      </c>
    </row>
    <row r="338" spans="1:65" s="2" customFormat="1" ht="24.2" customHeight="1">
      <c r="A338" s="30"/>
      <c r="B338" s="154"/>
      <c r="C338" s="195" t="s">
        <v>1642</v>
      </c>
      <c r="D338" s="195" t="s">
        <v>210</v>
      </c>
      <c r="E338" s="196" t="s">
        <v>6402</v>
      </c>
      <c r="F338" s="200" t="s">
        <v>6403</v>
      </c>
      <c r="G338" s="198" t="s">
        <v>252</v>
      </c>
      <c r="H338" s="199">
        <v>23</v>
      </c>
      <c r="I338" s="155"/>
      <c r="J338" s="287">
        <f t="shared" si="50"/>
        <v>0</v>
      </c>
      <c r="K338" s="157"/>
      <c r="L338" s="31"/>
      <c r="M338" s="158" t="s">
        <v>1</v>
      </c>
      <c r="N338" s="159" t="s">
        <v>38</v>
      </c>
      <c r="O338" s="59"/>
      <c r="P338" s="160">
        <f t="shared" si="51"/>
        <v>0</v>
      </c>
      <c r="Q338" s="160">
        <v>0</v>
      </c>
      <c r="R338" s="160">
        <f t="shared" si="52"/>
        <v>0</v>
      </c>
      <c r="S338" s="160">
        <v>0</v>
      </c>
      <c r="T338" s="161">
        <f t="shared" si="53"/>
        <v>0</v>
      </c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R338" s="162" t="s">
        <v>274</v>
      </c>
      <c r="AT338" s="162" t="s">
        <v>210</v>
      </c>
      <c r="AU338" s="162" t="s">
        <v>85</v>
      </c>
      <c r="AY338" s="15" t="s">
        <v>208</v>
      </c>
      <c r="BE338" s="163">
        <f t="shared" si="54"/>
        <v>0</v>
      </c>
      <c r="BF338" s="163">
        <f t="shared" si="55"/>
        <v>0</v>
      </c>
      <c r="BG338" s="163">
        <f t="shared" si="56"/>
        <v>0</v>
      </c>
      <c r="BH338" s="163">
        <f t="shared" si="57"/>
        <v>0</v>
      </c>
      <c r="BI338" s="163">
        <f t="shared" si="58"/>
        <v>0</v>
      </c>
      <c r="BJ338" s="15" t="s">
        <v>85</v>
      </c>
      <c r="BK338" s="163">
        <f t="shared" si="59"/>
        <v>0</v>
      </c>
      <c r="BL338" s="15" t="s">
        <v>274</v>
      </c>
      <c r="BM338" s="162" t="s">
        <v>2354</v>
      </c>
    </row>
    <row r="339" spans="1:65" s="2" customFormat="1" ht="33" customHeight="1">
      <c r="A339" s="30"/>
      <c r="B339" s="154"/>
      <c r="C339" s="201" t="s">
        <v>1644</v>
      </c>
      <c r="D339" s="201" t="s">
        <v>751</v>
      </c>
      <c r="E339" s="202" t="s">
        <v>6404</v>
      </c>
      <c r="F339" s="203" t="s">
        <v>6405</v>
      </c>
      <c r="G339" s="204" t="s">
        <v>252</v>
      </c>
      <c r="H339" s="205">
        <v>23</v>
      </c>
      <c r="I339" s="177"/>
      <c r="J339" s="290">
        <f t="shared" si="50"/>
        <v>0</v>
      </c>
      <c r="K339" s="178"/>
      <c r="L339" s="179"/>
      <c r="M339" s="180" t="s">
        <v>1</v>
      </c>
      <c r="N339" s="181" t="s">
        <v>38</v>
      </c>
      <c r="O339" s="59"/>
      <c r="P339" s="160">
        <f t="shared" si="51"/>
        <v>0</v>
      </c>
      <c r="Q339" s="160">
        <v>2.5000000000000001E-4</v>
      </c>
      <c r="R339" s="160">
        <f t="shared" si="52"/>
        <v>5.7499999999999999E-3</v>
      </c>
      <c r="S339" s="160">
        <v>0</v>
      </c>
      <c r="T339" s="161">
        <f t="shared" si="53"/>
        <v>0</v>
      </c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R339" s="162" t="s">
        <v>337</v>
      </c>
      <c r="AT339" s="162" t="s">
        <v>751</v>
      </c>
      <c r="AU339" s="162" t="s">
        <v>85</v>
      </c>
      <c r="AY339" s="15" t="s">
        <v>208</v>
      </c>
      <c r="BE339" s="163">
        <f t="shared" si="54"/>
        <v>0</v>
      </c>
      <c r="BF339" s="163">
        <f t="shared" si="55"/>
        <v>0</v>
      </c>
      <c r="BG339" s="163">
        <f t="shared" si="56"/>
        <v>0</v>
      </c>
      <c r="BH339" s="163">
        <f t="shared" si="57"/>
        <v>0</v>
      </c>
      <c r="BI339" s="163">
        <f t="shared" si="58"/>
        <v>0</v>
      </c>
      <c r="BJ339" s="15" t="s">
        <v>85</v>
      </c>
      <c r="BK339" s="163">
        <f t="shared" si="59"/>
        <v>0</v>
      </c>
      <c r="BL339" s="15" t="s">
        <v>274</v>
      </c>
      <c r="BM339" s="162" t="s">
        <v>2362</v>
      </c>
    </row>
    <row r="340" spans="1:65" s="2" customFormat="1" ht="24.2" customHeight="1">
      <c r="A340" s="30"/>
      <c r="B340" s="154"/>
      <c r="C340" s="195" t="s">
        <v>1646</v>
      </c>
      <c r="D340" s="195" t="s">
        <v>210</v>
      </c>
      <c r="E340" s="196" t="s">
        <v>6406</v>
      </c>
      <c r="F340" s="200" t="s">
        <v>6407</v>
      </c>
      <c r="G340" s="198" t="s">
        <v>252</v>
      </c>
      <c r="H340" s="199">
        <v>73</v>
      </c>
      <c r="I340" s="155"/>
      <c r="J340" s="287">
        <f t="shared" si="50"/>
        <v>0</v>
      </c>
      <c r="K340" s="157"/>
      <c r="L340" s="31"/>
      <c r="M340" s="158" t="s">
        <v>1</v>
      </c>
      <c r="N340" s="159" t="s">
        <v>38</v>
      </c>
      <c r="O340" s="59"/>
      <c r="P340" s="160">
        <f t="shared" si="51"/>
        <v>0</v>
      </c>
      <c r="Q340" s="160">
        <v>0</v>
      </c>
      <c r="R340" s="160">
        <f t="shared" si="52"/>
        <v>0</v>
      </c>
      <c r="S340" s="160">
        <v>0</v>
      </c>
      <c r="T340" s="161">
        <f t="shared" si="53"/>
        <v>0</v>
      </c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R340" s="162" t="s">
        <v>274</v>
      </c>
      <c r="AT340" s="162" t="s">
        <v>210</v>
      </c>
      <c r="AU340" s="162" t="s">
        <v>85</v>
      </c>
      <c r="AY340" s="15" t="s">
        <v>208</v>
      </c>
      <c r="BE340" s="163">
        <f t="shared" si="54"/>
        <v>0</v>
      </c>
      <c r="BF340" s="163">
        <f t="shared" si="55"/>
        <v>0</v>
      </c>
      <c r="BG340" s="163">
        <f t="shared" si="56"/>
        <v>0</v>
      </c>
      <c r="BH340" s="163">
        <f t="shared" si="57"/>
        <v>0</v>
      </c>
      <c r="BI340" s="163">
        <f t="shared" si="58"/>
        <v>0</v>
      </c>
      <c r="BJ340" s="15" t="s">
        <v>85</v>
      </c>
      <c r="BK340" s="163">
        <f t="shared" si="59"/>
        <v>0</v>
      </c>
      <c r="BL340" s="15" t="s">
        <v>274</v>
      </c>
      <c r="BM340" s="162" t="s">
        <v>2370</v>
      </c>
    </row>
    <row r="341" spans="1:65" s="2" customFormat="1" ht="33" customHeight="1">
      <c r="A341" s="30"/>
      <c r="B341" s="154"/>
      <c r="C341" s="201" t="s">
        <v>1650</v>
      </c>
      <c r="D341" s="201" t="s">
        <v>751</v>
      </c>
      <c r="E341" s="202" t="s">
        <v>6408</v>
      </c>
      <c r="F341" s="203" t="s">
        <v>6409</v>
      </c>
      <c r="G341" s="204" t="s">
        <v>252</v>
      </c>
      <c r="H341" s="205">
        <v>73</v>
      </c>
      <c r="I341" s="177"/>
      <c r="J341" s="290">
        <f t="shared" si="50"/>
        <v>0</v>
      </c>
      <c r="K341" s="178"/>
      <c r="L341" s="179"/>
      <c r="M341" s="180" t="s">
        <v>1</v>
      </c>
      <c r="N341" s="181" t="s">
        <v>38</v>
      </c>
      <c r="O341" s="59"/>
      <c r="P341" s="160">
        <f t="shared" si="51"/>
        <v>0</v>
      </c>
      <c r="Q341" s="160">
        <v>3.1E-4</v>
      </c>
      <c r="R341" s="160">
        <f t="shared" si="52"/>
        <v>2.2630000000000001E-2</v>
      </c>
      <c r="S341" s="160">
        <v>0</v>
      </c>
      <c r="T341" s="161">
        <f t="shared" si="53"/>
        <v>0</v>
      </c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R341" s="162" t="s">
        <v>337</v>
      </c>
      <c r="AT341" s="162" t="s">
        <v>751</v>
      </c>
      <c r="AU341" s="162" t="s">
        <v>85</v>
      </c>
      <c r="AY341" s="15" t="s">
        <v>208</v>
      </c>
      <c r="BE341" s="163">
        <f t="shared" si="54"/>
        <v>0</v>
      </c>
      <c r="BF341" s="163">
        <f t="shared" si="55"/>
        <v>0</v>
      </c>
      <c r="BG341" s="163">
        <f t="shared" si="56"/>
        <v>0</v>
      </c>
      <c r="BH341" s="163">
        <f t="shared" si="57"/>
        <v>0</v>
      </c>
      <c r="BI341" s="163">
        <f t="shared" si="58"/>
        <v>0</v>
      </c>
      <c r="BJ341" s="15" t="s">
        <v>85</v>
      </c>
      <c r="BK341" s="163">
        <f t="shared" si="59"/>
        <v>0</v>
      </c>
      <c r="BL341" s="15" t="s">
        <v>274</v>
      </c>
      <c r="BM341" s="162" t="s">
        <v>2378</v>
      </c>
    </row>
    <row r="342" spans="1:65" s="2" customFormat="1" ht="24.2" customHeight="1">
      <c r="A342" s="30"/>
      <c r="B342" s="154"/>
      <c r="C342" s="195" t="s">
        <v>1654</v>
      </c>
      <c r="D342" s="195" t="s">
        <v>210</v>
      </c>
      <c r="E342" s="196" t="s">
        <v>6410</v>
      </c>
      <c r="F342" s="200" t="s">
        <v>6411</v>
      </c>
      <c r="G342" s="198" t="s">
        <v>252</v>
      </c>
      <c r="H342" s="199">
        <v>10</v>
      </c>
      <c r="I342" s="155"/>
      <c r="J342" s="287">
        <f t="shared" si="50"/>
        <v>0</v>
      </c>
      <c r="K342" s="157"/>
      <c r="L342" s="31"/>
      <c r="M342" s="158" t="s">
        <v>1</v>
      </c>
      <c r="N342" s="159" t="s">
        <v>38</v>
      </c>
      <c r="O342" s="59"/>
      <c r="P342" s="160">
        <f t="shared" si="51"/>
        <v>0</v>
      </c>
      <c r="Q342" s="160">
        <v>0</v>
      </c>
      <c r="R342" s="160">
        <f t="shared" si="52"/>
        <v>0</v>
      </c>
      <c r="S342" s="160">
        <v>0</v>
      </c>
      <c r="T342" s="161">
        <f t="shared" si="53"/>
        <v>0</v>
      </c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R342" s="162" t="s">
        <v>274</v>
      </c>
      <c r="AT342" s="162" t="s">
        <v>210</v>
      </c>
      <c r="AU342" s="162" t="s">
        <v>85</v>
      </c>
      <c r="AY342" s="15" t="s">
        <v>208</v>
      </c>
      <c r="BE342" s="163">
        <f t="shared" si="54"/>
        <v>0</v>
      </c>
      <c r="BF342" s="163">
        <f t="shared" si="55"/>
        <v>0</v>
      </c>
      <c r="BG342" s="163">
        <f t="shared" si="56"/>
        <v>0</v>
      </c>
      <c r="BH342" s="163">
        <f t="shared" si="57"/>
        <v>0</v>
      </c>
      <c r="BI342" s="163">
        <f t="shared" si="58"/>
        <v>0</v>
      </c>
      <c r="BJ342" s="15" t="s">
        <v>85</v>
      </c>
      <c r="BK342" s="163">
        <f t="shared" si="59"/>
        <v>0</v>
      </c>
      <c r="BL342" s="15" t="s">
        <v>274</v>
      </c>
      <c r="BM342" s="162" t="s">
        <v>2386</v>
      </c>
    </row>
    <row r="343" spans="1:65" s="2" customFormat="1" ht="24.2" customHeight="1">
      <c r="A343" s="30"/>
      <c r="B343" s="154"/>
      <c r="C343" s="201" t="s">
        <v>1658</v>
      </c>
      <c r="D343" s="201" t="s">
        <v>751</v>
      </c>
      <c r="E343" s="202" t="s">
        <v>6412</v>
      </c>
      <c r="F343" s="203" t="s">
        <v>6413</v>
      </c>
      <c r="G343" s="204" t="s">
        <v>252</v>
      </c>
      <c r="H343" s="205">
        <v>10</v>
      </c>
      <c r="I343" s="177"/>
      <c r="J343" s="290">
        <f t="shared" si="50"/>
        <v>0</v>
      </c>
      <c r="K343" s="178"/>
      <c r="L343" s="179"/>
      <c r="M343" s="180" t="s">
        <v>1</v>
      </c>
      <c r="N343" s="181" t="s">
        <v>38</v>
      </c>
      <c r="O343" s="59"/>
      <c r="P343" s="160">
        <f t="shared" si="51"/>
        <v>0</v>
      </c>
      <c r="Q343" s="160">
        <v>4.8000000000000001E-4</v>
      </c>
      <c r="R343" s="160">
        <f t="shared" si="52"/>
        <v>4.8000000000000004E-3</v>
      </c>
      <c r="S343" s="160">
        <v>0</v>
      </c>
      <c r="T343" s="161">
        <f t="shared" si="53"/>
        <v>0</v>
      </c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R343" s="162" t="s">
        <v>337</v>
      </c>
      <c r="AT343" s="162" t="s">
        <v>751</v>
      </c>
      <c r="AU343" s="162" t="s">
        <v>85</v>
      </c>
      <c r="AY343" s="15" t="s">
        <v>208</v>
      </c>
      <c r="BE343" s="163">
        <f t="shared" si="54"/>
        <v>0</v>
      </c>
      <c r="BF343" s="163">
        <f t="shared" si="55"/>
        <v>0</v>
      </c>
      <c r="BG343" s="163">
        <f t="shared" si="56"/>
        <v>0</v>
      </c>
      <c r="BH343" s="163">
        <f t="shared" si="57"/>
        <v>0</v>
      </c>
      <c r="BI343" s="163">
        <f t="shared" si="58"/>
        <v>0</v>
      </c>
      <c r="BJ343" s="15" t="s">
        <v>85</v>
      </c>
      <c r="BK343" s="163">
        <f t="shared" si="59"/>
        <v>0</v>
      </c>
      <c r="BL343" s="15" t="s">
        <v>274</v>
      </c>
      <c r="BM343" s="162" t="s">
        <v>2394</v>
      </c>
    </row>
    <row r="344" spans="1:65" s="2" customFormat="1" ht="24.2" customHeight="1">
      <c r="A344" s="30"/>
      <c r="B344" s="154"/>
      <c r="C344" s="195" t="s">
        <v>1662</v>
      </c>
      <c r="D344" s="195" t="s">
        <v>210</v>
      </c>
      <c r="E344" s="196" t="s">
        <v>6414</v>
      </c>
      <c r="F344" s="200" t="s">
        <v>6415</v>
      </c>
      <c r="G344" s="198" t="s">
        <v>252</v>
      </c>
      <c r="H344" s="199">
        <v>10</v>
      </c>
      <c r="I344" s="155"/>
      <c r="J344" s="287">
        <f t="shared" si="50"/>
        <v>0</v>
      </c>
      <c r="K344" s="157"/>
      <c r="L344" s="31"/>
      <c r="M344" s="158" t="s">
        <v>1</v>
      </c>
      <c r="N344" s="159" t="s">
        <v>38</v>
      </c>
      <c r="O344" s="59"/>
      <c r="P344" s="160">
        <f t="shared" si="51"/>
        <v>0</v>
      </c>
      <c r="Q344" s="160">
        <v>0</v>
      </c>
      <c r="R344" s="160">
        <f t="shared" si="52"/>
        <v>0</v>
      </c>
      <c r="S344" s="160">
        <v>0</v>
      </c>
      <c r="T344" s="161">
        <f t="shared" si="53"/>
        <v>0</v>
      </c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R344" s="162" t="s">
        <v>274</v>
      </c>
      <c r="AT344" s="162" t="s">
        <v>210</v>
      </c>
      <c r="AU344" s="162" t="s">
        <v>85</v>
      </c>
      <c r="AY344" s="15" t="s">
        <v>208</v>
      </c>
      <c r="BE344" s="163">
        <f t="shared" si="54"/>
        <v>0</v>
      </c>
      <c r="BF344" s="163">
        <f t="shared" si="55"/>
        <v>0</v>
      </c>
      <c r="BG344" s="163">
        <f t="shared" si="56"/>
        <v>0</v>
      </c>
      <c r="BH344" s="163">
        <f t="shared" si="57"/>
        <v>0</v>
      </c>
      <c r="BI344" s="163">
        <f t="shared" si="58"/>
        <v>0</v>
      </c>
      <c r="BJ344" s="15" t="s">
        <v>85</v>
      </c>
      <c r="BK344" s="163">
        <f t="shared" si="59"/>
        <v>0</v>
      </c>
      <c r="BL344" s="15" t="s">
        <v>274</v>
      </c>
      <c r="BM344" s="162" t="s">
        <v>2402</v>
      </c>
    </row>
    <row r="345" spans="1:65" s="2" customFormat="1" ht="24.2" customHeight="1">
      <c r="A345" s="30"/>
      <c r="B345" s="154"/>
      <c r="C345" s="201" t="s">
        <v>1666</v>
      </c>
      <c r="D345" s="201" t="s">
        <v>751</v>
      </c>
      <c r="E345" s="202" t="s">
        <v>6416</v>
      </c>
      <c r="F345" s="203" t="s">
        <v>6417</v>
      </c>
      <c r="G345" s="204" t="s">
        <v>252</v>
      </c>
      <c r="H345" s="205">
        <v>10</v>
      </c>
      <c r="I345" s="177"/>
      <c r="J345" s="290">
        <f t="shared" si="50"/>
        <v>0</v>
      </c>
      <c r="K345" s="178"/>
      <c r="L345" s="179"/>
      <c r="M345" s="180" t="s">
        <v>1</v>
      </c>
      <c r="N345" s="181" t="s">
        <v>38</v>
      </c>
      <c r="O345" s="59"/>
      <c r="P345" s="160">
        <f t="shared" si="51"/>
        <v>0</v>
      </c>
      <c r="Q345" s="160">
        <v>3.2000000000000002E-3</v>
      </c>
      <c r="R345" s="160">
        <f t="shared" si="52"/>
        <v>3.2000000000000001E-2</v>
      </c>
      <c r="S345" s="160">
        <v>0</v>
      </c>
      <c r="T345" s="161">
        <f t="shared" si="53"/>
        <v>0</v>
      </c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R345" s="162" t="s">
        <v>337</v>
      </c>
      <c r="AT345" s="162" t="s">
        <v>751</v>
      </c>
      <c r="AU345" s="162" t="s">
        <v>85</v>
      </c>
      <c r="AY345" s="15" t="s">
        <v>208</v>
      </c>
      <c r="BE345" s="163">
        <f t="shared" si="54"/>
        <v>0</v>
      </c>
      <c r="BF345" s="163">
        <f t="shared" si="55"/>
        <v>0</v>
      </c>
      <c r="BG345" s="163">
        <f t="shared" si="56"/>
        <v>0</v>
      </c>
      <c r="BH345" s="163">
        <f t="shared" si="57"/>
        <v>0</v>
      </c>
      <c r="BI345" s="163">
        <f t="shared" si="58"/>
        <v>0</v>
      </c>
      <c r="BJ345" s="15" t="s">
        <v>85</v>
      </c>
      <c r="BK345" s="163">
        <f t="shared" si="59"/>
        <v>0</v>
      </c>
      <c r="BL345" s="15" t="s">
        <v>274</v>
      </c>
      <c r="BM345" s="162" t="s">
        <v>2410</v>
      </c>
    </row>
    <row r="346" spans="1:65" s="2" customFormat="1" ht="24.2" customHeight="1">
      <c r="A346" s="30"/>
      <c r="B346" s="154"/>
      <c r="C346" s="195" t="s">
        <v>1670</v>
      </c>
      <c r="D346" s="195" t="s">
        <v>210</v>
      </c>
      <c r="E346" s="196" t="s">
        <v>6418</v>
      </c>
      <c r="F346" s="200" t="s">
        <v>6419</v>
      </c>
      <c r="G346" s="198" t="s">
        <v>252</v>
      </c>
      <c r="H346" s="199">
        <v>43</v>
      </c>
      <c r="I346" s="155"/>
      <c r="J346" s="287">
        <f t="shared" si="50"/>
        <v>0</v>
      </c>
      <c r="K346" s="157"/>
      <c r="L346" s="31"/>
      <c r="M346" s="158" t="s">
        <v>1</v>
      </c>
      <c r="N346" s="159" t="s">
        <v>38</v>
      </c>
      <c r="O346" s="59"/>
      <c r="P346" s="160">
        <f t="shared" si="51"/>
        <v>0</v>
      </c>
      <c r="Q346" s="160">
        <v>0</v>
      </c>
      <c r="R346" s="160">
        <f t="shared" si="52"/>
        <v>0</v>
      </c>
      <c r="S346" s="160">
        <v>0</v>
      </c>
      <c r="T346" s="161">
        <f t="shared" si="53"/>
        <v>0</v>
      </c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R346" s="162" t="s">
        <v>274</v>
      </c>
      <c r="AT346" s="162" t="s">
        <v>210</v>
      </c>
      <c r="AU346" s="162" t="s">
        <v>85</v>
      </c>
      <c r="AY346" s="15" t="s">
        <v>208</v>
      </c>
      <c r="BE346" s="163">
        <f t="shared" si="54"/>
        <v>0</v>
      </c>
      <c r="BF346" s="163">
        <f t="shared" si="55"/>
        <v>0</v>
      </c>
      <c r="BG346" s="163">
        <f t="shared" si="56"/>
        <v>0</v>
      </c>
      <c r="BH346" s="163">
        <f t="shared" si="57"/>
        <v>0</v>
      </c>
      <c r="BI346" s="163">
        <f t="shared" si="58"/>
        <v>0</v>
      </c>
      <c r="BJ346" s="15" t="s">
        <v>85</v>
      </c>
      <c r="BK346" s="163">
        <f t="shared" si="59"/>
        <v>0</v>
      </c>
      <c r="BL346" s="15" t="s">
        <v>274</v>
      </c>
      <c r="BM346" s="162" t="s">
        <v>2418</v>
      </c>
    </row>
    <row r="347" spans="1:65" s="2" customFormat="1" ht="24.2" customHeight="1">
      <c r="A347" s="30"/>
      <c r="B347" s="154"/>
      <c r="C347" s="201" t="s">
        <v>1674</v>
      </c>
      <c r="D347" s="201" t="s">
        <v>751</v>
      </c>
      <c r="E347" s="202" t="s">
        <v>6420</v>
      </c>
      <c r="F347" s="203" t="s">
        <v>6421</v>
      </c>
      <c r="G347" s="204" t="s">
        <v>252</v>
      </c>
      <c r="H347" s="205">
        <v>43</v>
      </c>
      <c r="I347" s="177"/>
      <c r="J347" s="290">
        <f t="shared" si="50"/>
        <v>0</v>
      </c>
      <c r="K347" s="178"/>
      <c r="L347" s="179"/>
      <c r="M347" s="180" t="s">
        <v>1</v>
      </c>
      <c r="N347" s="181" t="s">
        <v>38</v>
      </c>
      <c r="O347" s="59"/>
      <c r="P347" s="160">
        <f t="shared" si="51"/>
        <v>0</v>
      </c>
      <c r="Q347" s="160">
        <v>1.0999999999999999E-2</v>
      </c>
      <c r="R347" s="160">
        <f t="shared" si="52"/>
        <v>0.47299999999999998</v>
      </c>
      <c r="S347" s="160">
        <v>0</v>
      </c>
      <c r="T347" s="161">
        <f t="shared" si="53"/>
        <v>0</v>
      </c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R347" s="162" t="s">
        <v>337</v>
      </c>
      <c r="AT347" s="162" t="s">
        <v>751</v>
      </c>
      <c r="AU347" s="162" t="s">
        <v>85</v>
      </c>
      <c r="AY347" s="15" t="s">
        <v>208</v>
      </c>
      <c r="BE347" s="163">
        <f t="shared" si="54"/>
        <v>0</v>
      </c>
      <c r="BF347" s="163">
        <f t="shared" si="55"/>
        <v>0</v>
      </c>
      <c r="BG347" s="163">
        <f t="shared" si="56"/>
        <v>0</v>
      </c>
      <c r="BH347" s="163">
        <f t="shared" si="57"/>
        <v>0</v>
      </c>
      <c r="BI347" s="163">
        <f t="shared" si="58"/>
        <v>0</v>
      </c>
      <c r="BJ347" s="15" t="s">
        <v>85</v>
      </c>
      <c r="BK347" s="163">
        <f t="shared" si="59"/>
        <v>0</v>
      </c>
      <c r="BL347" s="15" t="s">
        <v>274</v>
      </c>
      <c r="BM347" s="162" t="s">
        <v>2426</v>
      </c>
    </row>
    <row r="348" spans="1:65" s="2" customFormat="1" ht="16.5" customHeight="1">
      <c r="A348" s="30"/>
      <c r="B348" s="154"/>
      <c r="C348" s="201" t="s">
        <v>1678</v>
      </c>
      <c r="D348" s="201" t="s">
        <v>751</v>
      </c>
      <c r="E348" s="202" t="s">
        <v>6422</v>
      </c>
      <c r="F348" s="203" t="s">
        <v>6423</v>
      </c>
      <c r="G348" s="204" t="s">
        <v>739</v>
      </c>
      <c r="H348" s="205">
        <v>1</v>
      </c>
      <c r="I348" s="177"/>
      <c r="J348" s="290">
        <f t="shared" si="50"/>
        <v>0</v>
      </c>
      <c r="K348" s="178"/>
      <c r="L348" s="179"/>
      <c r="M348" s="180" t="s">
        <v>1</v>
      </c>
      <c r="N348" s="181" t="s">
        <v>38</v>
      </c>
      <c r="O348" s="59"/>
      <c r="P348" s="160">
        <f t="shared" si="51"/>
        <v>0</v>
      </c>
      <c r="Q348" s="160">
        <v>0</v>
      </c>
      <c r="R348" s="160">
        <f t="shared" si="52"/>
        <v>0</v>
      </c>
      <c r="S348" s="160">
        <v>0</v>
      </c>
      <c r="T348" s="161">
        <f t="shared" si="53"/>
        <v>0</v>
      </c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R348" s="162" t="s">
        <v>337</v>
      </c>
      <c r="AT348" s="162" t="s">
        <v>751</v>
      </c>
      <c r="AU348" s="162" t="s">
        <v>85</v>
      </c>
      <c r="AY348" s="15" t="s">
        <v>208</v>
      </c>
      <c r="BE348" s="163">
        <f t="shared" si="54"/>
        <v>0</v>
      </c>
      <c r="BF348" s="163">
        <f t="shared" si="55"/>
        <v>0</v>
      </c>
      <c r="BG348" s="163">
        <f t="shared" si="56"/>
        <v>0</v>
      </c>
      <c r="BH348" s="163">
        <f t="shared" si="57"/>
        <v>0</v>
      </c>
      <c r="BI348" s="163">
        <f t="shared" si="58"/>
        <v>0</v>
      </c>
      <c r="BJ348" s="15" t="s">
        <v>85</v>
      </c>
      <c r="BK348" s="163">
        <f t="shared" si="59"/>
        <v>0</v>
      </c>
      <c r="BL348" s="15" t="s">
        <v>274</v>
      </c>
      <c r="BM348" s="162" t="s">
        <v>2434</v>
      </c>
    </row>
    <row r="349" spans="1:65" s="2" customFormat="1" ht="16.5" customHeight="1">
      <c r="A349" s="30"/>
      <c r="B349" s="154"/>
      <c r="C349" s="201" t="s">
        <v>1682</v>
      </c>
      <c r="D349" s="201" t="s">
        <v>751</v>
      </c>
      <c r="E349" s="202" t="s">
        <v>6424</v>
      </c>
      <c r="F349" s="203" t="s">
        <v>6425</v>
      </c>
      <c r="G349" s="204" t="s">
        <v>739</v>
      </c>
      <c r="H349" s="205">
        <v>4</v>
      </c>
      <c r="I349" s="177"/>
      <c r="J349" s="290">
        <f t="shared" si="50"/>
        <v>0</v>
      </c>
      <c r="K349" s="178"/>
      <c r="L349" s="179"/>
      <c r="M349" s="180" t="s">
        <v>1</v>
      </c>
      <c r="N349" s="181" t="s">
        <v>38</v>
      </c>
      <c r="O349" s="59"/>
      <c r="P349" s="160">
        <f t="shared" si="51"/>
        <v>0</v>
      </c>
      <c r="Q349" s="160">
        <v>0</v>
      </c>
      <c r="R349" s="160">
        <f t="shared" si="52"/>
        <v>0</v>
      </c>
      <c r="S349" s="160">
        <v>0</v>
      </c>
      <c r="T349" s="161">
        <f t="shared" si="53"/>
        <v>0</v>
      </c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R349" s="162" t="s">
        <v>337</v>
      </c>
      <c r="AT349" s="162" t="s">
        <v>751</v>
      </c>
      <c r="AU349" s="162" t="s">
        <v>85</v>
      </c>
      <c r="AY349" s="15" t="s">
        <v>208</v>
      </c>
      <c r="BE349" s="163">
        <f t="shared" si="54"/>
        <v>0</v>
      </c>
      <c r="BF349" s="163">
        <f t="shared" si="55"/>
        <v>0</v>
      </c>
      <c r="BG349" s="163">
        <f t="shared" si="56"/>
        <v>0</v>
      </c>
      <c r="BH349" s="163">
        <f t="shared" si="57"/>
        <v>0</v>
      </c>
      <c r="BI349" s="163">
        <f t="shared" si="58"/>
        <v>0</v>
      </c>
      <c r="BJ349" s="15" t="s">
        <v>85</v>
      </c>
      <c r="BK349" s="163">
        <f t="shared" si="59"/>
        <v>0</v>
      </c>
      <c r="BL349" s="15" t="s">
        <v>274</v>
      </c>
      <c r="BM349" s="162" t="s">
        <v>2442</v>
      </c>
    </row>
    <row r="350" spans="1:65" s="2" customFormat="1" ht="16.5" customHeight="1">
      <c r="A350" s="30"/>
      <c r="B350" s="154"/>
      <c r="C350" s="201" t="s">
        <v>1686</v>
      </c>
      <c r="D350" s="201" t="s">
        <v>751</v>
      </c>
      <c r="E350" s="202" t="s">
        <v>6426</v>
      </c>
      <c r="F350" s="203" t="s">
        <v>6427</v>
      </c>
      <c r="G350" s="204" t="s">
        <v>4654</v>
      </c>
      <c r="H350" s="205">
        <v>50</v>
      </c>
      <c r="I350" s="177"/>
      <c r="J350" s="290">
        <f t="shared" si="50"/>
        <v>0</v>
      </c>
      <c r="K350" s="178"/>
      <c r="L350" s="179"/>
      <c r="M350" s="180" t="s">
        <v>1</v>
      </c>
      <c r="N350" s="181" t="s">
        <v>38</v>
      </c>
      <c r="O350" s="59"/>
      <c r="P350" s="160">
        <f t="shared" si="51"/>
        <v>0</v>
      </c>
      <c r="Q350" s="160">
        <v>0</v>
      </c>
      <c r="R350" s="160">
        <f t="shared" si="52"/>
        <v>0</v>
      </c>
      <c r="S350" s="160">
        <v>0</v>
      </c>
      <c r="T350" s="161">
        <f t="shared" si="53"/>
        <v>0</v>
      </c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R350" s="162" t="s">
        <v>337</v>
      </c>
      <c r="AT350" s="162" t="s">
        <v>751</v>
      </c>
      <c r="AU350" s="162" t="s">
        <v>85</v>
      </c>
      <c r="AY350" s="15" t="s">
        <v>208</v>
      </c>
      <c r="BE350" s="163">
        <f t="shared" si="54"/>
        <v>0</v>
      </c>
      <c r="BF350" s="163">
        <f t="shared" si="55"/>
        <v>0</v>
      </c>
      <c r="BG350" s="163">
        <f t="shared" si="56"/>
        <v>0</v>
      </c>
      <c r="BH350" s="163">
        <f t="shared" si="57"/>
        <v>0</v>
      </c>
      <c r="BI350" s="163">
        <f t="shared" si="58"/>
        <v>0</v>
      </c>
      <c r="BJ350" s="15" t="s">
        <v>85</v>
      </c>
      <c r="BK350" s="163">
        <f t="shared" si="59"/>
        <v>0</v>
      </c>
      <c r="BL350" s="15" t="s">
        <v>274</v>
      </c>
      <c r="BM350" s="162" t="s">
        <v>2450</v>
      </c>
    </row>
    <row r="351" spans="1:65" s="2" customFormat="1" ht="21.75" customHeight="1">
      <c r="A351" s="30"/>
      <c r="B351" s="154"/>
      <c r="C351" s="201" t="s">
        <v>1690</v>
      </c>
      <c r="D351" s="201" t="s">
        <v>751</v>
      </c>
      <c r="E351" s="202" t="s">
        <v>6428</v>
      </c>
      <c r="F351" s="203" t="s">
        <v>6429</v>
      </c>
      <c r="G351" s="204" t="s">
        <v>404</v>
      </c>
      <c r="H351" s="205">
        <v>15</v>
      </c>
      <c r="I351" s="177"/>
      <c r="J351" s="290">
        <f t="shared" si="50"/>
        <v>0</v>
      </c>
      <c r="K351" s="178"/>
      <c r="L351" s="179"/>
      <c r="M351" s="180" t="s">
        <v>1</v>
      </c>
      <c r="N351" s="181" t="s">
        <v>38</v>
      </c>
      <c r="O351" s="59"/>
      <c r="P351" s="160">
        <f t="shared" si="51"/>
        <v>0</v>
      </c>
      <c r="Q351" s="160">
        <v>0</v>
      </c>
      <c r="R351" s="160">
        <f t="shared" si="52"/>
        <v>0</v>
      </c>
      <c r="S351" s="160">
        <v>0</v>
      </c>
      <c r="T351" s="161">
        <f t="shared" si="53"/>
        <v>0</v>
      </c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R351" s="162" t="s">
        <v>337</v>
      </c>
      <c r="AT351" s="162" t="s">
        <v>751</v>
      </c>
      <c r="AU351" s="162" t="s">
        <v>85</v>
      </c>
      <c r="AY351" s="15" t="s">
        <v>208</v>
      </c>
      <c r="BE351" s="163">
        <f t="shared" si="54"/>
        <v>0</v>
      </c>
      <c r="BF351" s="163">
        <f t="shared" si="55"/>
        <v>0</v>
      </c>
      <c r="BG351" s="163">
        <f t="shared" si="56"/>
        <v>0</v>
      </c>
      <c r="BH351" s="163">
        <f t="shared" si="57"/>
        <v>0</v>
      </c>
      <c r="BI351" s="163">
        <f t="shared" si="58"/>
        <v>0</v>
      </c>
      <c r="BJ351" s="15" t="s">
        <v>85</v>
      </c>
      <c r="BK351" s="163">
        <f t="shared" si="59"/>
        <v>0</v>
      </c>
      <c r="BL351" s="15" t="s">
        <v>274</v>
      </c>
      <c r="BM351" s="162" t="s">
        <v>2458</v>
      </c>
    </row>
    <row r="352" spans="1:65" s="2" customFormat="1" ht="33" customHeight="1">
      <c r="A352" s="30"/>
      <c r="B352" s="154"/>
      <c r="C352" s="195" t="s">
        <v>1694</v>
      </c>
      <c r="D352" s="195" t="s">
        <v>210</v>
      </c>
      <c r="E352" s="196" t="s">
        <v>6430</v>
      </c>
      <c r="F352" s="200" t="s">
        <v>6431</v>
      </c>
      <c r="G352" s="198" t="s">
        <v>1614</v>
      </c>
      <c r="H352" s="182"/>
      <c r="I352" s="155"/>
      <c r="J352" s="287">
        <f t="shared" si="50"/>
        <v>0</v>
      </c>
      <c r="K352" s="157"/>
      <c r="L352" s="31"/>
      <c r="M352" s="158" t="s">
        <v>1</v>
      </c>
      <c r="N352" s="159" t="s">
        <v>38</v>
      </c>
      <c r="O352" s="59"/>
      <c r="P352" s="160">
        <f t="shared" si="51"/>
        <v>0</v>
      </c>
      <c r="Q352" s="160">
        <v>0</v>
      </c>
      <c r="R352" s="160">
        <f t="shared" si="52"/>
        <v>0</v>
      </c>
      <c r="S352" s="160">
        <v>0</v>
      </c>
      <c r="T352" s="161">
        <f t="shared" si="53"/>
        <v>0</v>
      </c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R352" s="162" t="s">
        <v>274</v>
      </c>
      <c r="AT352" s="162" t="s">
        <v>210</v>
      </c>
      <c r="AU352" s="162" t="s">
        <v>85</v>
      </c>
      <c r="AY352" s="15" t="s">
        <v>208</v>
      </c>
      <c r="BE352" s="163">
        <f t="shared" si="54"/>
        <v>0</v>
      </c>
      <c r="BF352" s="163">
        <f t="shared" si="55"/>
        <v>0</v>
      </c>
      <c r="BG352" s="163">
        <f t="shared" si="56"/>
        <v>0</v>
      </c>
      <c r="BH352" s="163">
        <f t="shared" si="57"/>
        <v>0</v>
      </c>
      <c r="BI352" s="163">
        <f t="shared" si="58"/>
        <v>0</v>
      </c>
      <c r="BJ352" s="15" t="s">
        <v>85</v>
      </c>
      <c r="BK352" s="163">
        <f t="shared" si="59"/>
        <v>0</v>
      </c>
      <c r="BL352" s="15" t="s">
        <v>274</v>
      </c>
      <c r="BM352" s="162" t="s">
        <v>2466</v>
      </c>
    </row>
    <row r="353" spans="1:65" s="12" customFormat="1" ht="25.9" customHeight="1">
      <c r="B353" s="142"/>
      <c r="C353" s="206"/>
      <c r="D353" s="207" t="s">
        <v>71</v>
      </c>
      <c r="E353" s="209" t="s">
        <v>751</v>
      </c>
      <c r="F353" s="209" t="s">
        <v>6432</v>
      </c>
      <c r="G353" s="206"/>
      <c r="H353" s="206"/>
      <c r="I353" s="145"/>
      <c r="J353" s="283">
        <f>BK353</f>
        <v>0</v>
      </c>
      <c r="L353" s="142"/>
      <c r="M353" s="146"/>
      <c r="N353" s="147"/>
      <c r="O353" s="147"/>
      <c r="P353" s="148">
        <f>P354+P360</f>
        <v>0</v>
      </c>
      <c r="Q353" s="147"/>
      <c r="R353" s="148">
        <f>R354+R360</f>
        <v>0</v>
      </c>
      <c r="S353" s="147"/>
      <c r="T353" s="149">
        <f>T354+T360</f>
        <v>0</v>
      </c>
      <c r="AR353" s="143" t="s">
        <v>219</v>
      </c>
      <c r="AT353" s="150" t="s">
        <v>71</v>
      </c>
      <c r="AU353" s="150" t="s">
        <v>72</v>
      </c>
      <c r="AY353" s="143" t="s">
        <v>208</v>
      </c>
      <c r="BK353" s="151">
        <f>BK354+BK360</f>
        <v>0</v>
      </c>
    </row>
    <row r="354" spans="1:65" s="12" customFormat="1" ht="22.9" customHeight="1">
      <c r="B354" s="142"/>
      <c r="C354" s="206"/>
      <c r="D354" s="207" t="s">
        <v>71</v>
      </c>
      <c r="E354" s="208" t="s">
        <v>4510</v>
      </c>
      <c r="F354" s="208" t="s">
        <v>6433</v>
      </c>
      <c r="G354" s="206"/>
      <c r="H354" s="206"/>
      <c r="I354" s="145"/>
      <c r="J354" s="286">
        <f>BK354</f>
        <v>0</v>
      </c>
      <c r="L354" s="142"/>
      <c r="M354" s="146"/>
      <c r="N354" s="147"/>
      <c r="O354" s="147"/>
      <c r="P354" s="148">
        <f>SUM(P355:P359)</f>
        <v>0</v>
      </c>
      <c r="Q354" s="147"/>
      <c r="R354" s="148">
        <f>SUM(R355:R359)</f>
        <v>0</v>
      </c>
      <c r="S354" s="147"/>
      <c r="T354" s="149">
        <f>SUM(T355:T359)</f>
        <v>0</v>
      </c>
      <c r="AR354" s="143" t="s">
        <v>219</v>
      </c>
      <c r="AT354" s="150" t="s">
        <v>71</v>
      </c>
      <c r="AU354" s="150" t="s">
        <v>79</v>
      </c>
      <c r="AY354" s="143" t="s">
        <v>208</v>
      </c>
      <c r="BK354" s="151">
        <f>SUM(BK355:BK359)</f>
        <v>0</v>
      </c>
    </row>
    <row r="355" spans="1:65" s="2" customFormat="1" ht="24.2" customHeight="1">
      <c r="A355" s="30"/>
      <c r="B355" s="154"/>
      <c r="C355" s="195" t="s">
        <v>1698</v>
      </c>
      <c r="D355" s="195" t="s">
        <v>210</v>
      </c>
      <c r="E355" s="196" t="s">
        <v>6434</v>
      </c>
      <c r="F355" s="200" t="s">
        <v>6435</v>
      </c>
      <c r="G355" s="198" t="s">
        <v>252</v>
      </c>
      <c r="H355" s="199">
        <v>671</v>
      </c>
      <c r="I355" s="155"/>
      <c r="J355" s="287">
        <f>ROUND(I355*H355,2)</f>
        <v>0</v>
      </c>
      <c r="K355" s="157"/>
      <c r="L355" s="31"/>
      <c r="M355" s="158" t="s">
        <v>1</v>
      </c>
      <c r="N355" s="159" t="s">
        <v>38</v>
      </c>
      <c r="O355" s="59"/>
      <c r="P355" s="160">
        <f>O355*H355</f>
        <v>0</v>
      </c>
      <c r="Q355" s="160">
        <v>0</v>
      </c>
      <c r="R355" s="160">
        <f>Q355*H355</f>
        <v>0</v>
      </c>
      <c r="S355" s="160">
        <v>0</v>
      </c>
      <c r="T355" s="161">
        <f>S355*H355</f>
        <v>0</v>
      </c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R355" s="162" t="s">
        <v>466</v>
      </c>
      <c r="AT355" s="162" t="s">
        <v>210</v>
      </c>
      <c r="AU355" s="162" t="s">
        <v>85</v>
      </c>
      <c r="AY355" s="15" t="s">
        <v>208</v>
      </c>
      <c r="BE355" s="163">
        <f>IF(N355="základná",J355,0)</f>
        <v>0</v>
      </c>
      <c r="BF355" s="163">
        <f>IF(N355="znížená",J355,0)</f>
        <v>0</v>
      </c>
      <c r="BG355" s="163">
        <f>IF(N355="zákl. prenesená",J355,0)</f>
        <v>0</v>
      </c>
      <c r="BH355" s="163">
        <f>IF(N355="zníž. prenesená",J355,0)</f>
        <v>0</v>
      </c>
      <c r="BI355" s="163">
        <f>IF(N355="nulová",J355,0)</f>
        <v>0</v>
      </c>
      <c r="BJ355" s="15" t="s">
        <v>85</v>
      </c>
      <c r="BK355" s="163">
        <f>ROUND(I355*H355,2)</f>
        <v>0</v>
      </c>
      <c r="BL355" s="15" t="s">
        <v>466</v>
      </c>
      <c r="BM355" s="162" t="s">
        <v>2474</v>
      </c>
    </row>
    <row r="356" spans="1:65" s="2" customFormat="1" ht="24.2" customHeight="1">
      <c r="A356" s="30"/>
      <c r="B356" s="154"/>
      <c r="C356" s="195" t="s">
        <v>1702</v>
      </c>
      <c r="D356" s="195" t="s">
        <v>210</v>
      </c>
      <c r="E356" s="196" t="s">
        <v>6436</v>
      </c>
      <c r="F356" s="200" t="s">
        <v>6437</v>
      </c>
      <c r="G356" s="198" t="s">
        <v>252</v>
      </c>
      <c r="H356" s="199">
        <v>45</v>
      </c>
      <c r="I356" s="155"/>
      <c r="J356" s="287">
        <f>ROUND(I356*H356,2)</f>
        <v>0</v>
      </c>
      <c r="K356" s="157"/>
      <c r="L356" s="31"/>
      <c r="M356" s="158" t="s">
        <v>1</v>
      </c>
      <c r="N356" s="159" t="s">
        <v>38</v>
      </c>
      <c r="O356" s="59"/>
      <c r="P356" s="160">
        <f>O356*H356</f>
        <v>0</v>
      </c>
      <c r="Q356" s="160">
        <v>0</v>
      </c>
      <c r="R356" s="160">
        <f>Q356*H356</f>
        <v>0</v>
      </c>
      <c r="S356" s="160">
        <v>0</v>
      </c>
      <c r="T356" s="161">
        <f>S356*H356</f>
        <v>0</v>
      </c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R356" s="162" t="s">
        <v>466</v>
      </c>
      <c r="AT356" s="162" t="s">
        <v>210</v>
      </c>
      <c r="AU356" s="162" t="s">
        <v>85</v>
      </c>
      <c r="AY356" s="15" t="s">
        <v>208</v>
      </c>
      <c r="BE356" s="163">
        <f>IF(N356="základná",J356,0)</f>
        <v>0</v>
      </c>
      <c r="BF356" s="163">
        <f>IF(N356="znížená",J356,0)</f>
        <v>0</v>
      </c>
      <c r="BG356" s="163">
        <f>IF(N356="zákl. prenesená",J356,0)</f>
        <v>0</v>
      </c>
      <c r="BH356" s="163">
        <f>IF(N356="zníž. prenesená",J356,0)</f>
        <v>0</v>
      </c>
      <c r="BI356" s="163">
        <f>IF(N356="nulová",J356,0)</f>
        <v>0</v>
      </c>
      <c r="BJ356" s="15" t="s">
        <v>85</v>
      </c>
      <c r="BK356" s="163">
        <f>ROUND(I356*H356,2)</f>
        <v>0</v>
      </c>
      <c r="BL356" s="15" t="s">
        <v>466</v>
      </c>
      <c r="BM356" s="162" t="s">
        <v>2482</v>
      </c>
    </row>
    <row r="357" spans="1:65" s="2" customFormat="1" ht="24.2" customHeight="1">
      <c r="A357" s="30"/>
      <c r="B357" s="154"/>
      <c r="C357" s="195" t="s">
        <v>1706</v>
      </c>
      <c r="D357" s="195" t="s">
        <v>210</v>
      </c>
      <c r="E357" s="196" t="s">
        <v>6438</v>
      </c>
      <c r="F357" s="200" t="s">
        <v>6439</v>
      </c>
      <c r="G357" s="198" t="s">
        <v>252</v>
      </c>
      <c r="H357" s="199">
        <v>13</v>
      </c>
      <c r="I357" s="155"/>
      <c r="J357" s="287">
        <f>ROUND(I357*H357,2)</f>
        <v>0</v>
      </c>
      <c r="K357" s="157"/>
      <c r="L357" s="31"/>
      <c r="M357" s="158" t="s">
        <v>1</v>
      </c>
      <c r="N357" s="159" t="s">
        <v>38</v>
      </c>
      <c r="O357" s="59"/>
      <c r="P357" s="160">
        <f>O357*H357</f>
        <v>0</v>
      </c>
      <c r="Q357" s="160">
        <v>0</v>
      </c>
      <c r="R357" s="160">
        <f>Q357*H357</f>
        <v>0</v>
      </c>
      <c r="S357" s="160">
        <v>0</v>
      </c>
      <c r="T357" s="161">
        <f>S357*H357</f>
        <v>0</v>
      </c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R357" s="162" t="s">
        <v>466</v>
      </c>
      <c r="AT357" s="162" t="s">
        <v>210</v>
      </c>
      <c r="AU357" s="162" t="s">
        <v>85</v>
      </c>
      <c r="AY357" s="15" t="s">
        <v>208</v>
      </c>
      <c r="BE357" s="163">
        <f>IF(N357="základná",J357,0)</f>
        <v>0</v>
      </c>
      <c r="BF357" s="163">
        <f>IF(N357="znížená",J357,0)</f>
        <v>0</v>
      </c>
      <c r="BG357" s="163">
        <f>IF(N357="zákl. prenesená",J357,0)</f>
        <v>0</v>
      </c>
      <c r="BH357" s="163">
        <f>IF(N357="zníž. prenesená",J357,0)</f>
        <v>0</v>
      </c>
      <c r="BI357" s="163">
        <f>IF(N357="nulová",J357,0)</f>
        <v>0</v>
      </c>
      <c r="BJ357" s="15" t="s">
        <v>85</v>
      </c>
      <c r="BK357" s="163">
        <f>ROUND(I357*H357,2)</f>
        <v>0</v>
      </c>
      <c r="BL357" s="15" t="s">
        <v>466</v>
      </c>
      <c r="BM357" s="162" t="s">
        <v>2490</v>
      </c>
    </row>
    <row r="358" spans="1:65" s="2" customFormat="1" ht="24.2" customHeight="1">
      <c r="A358" s="30"/>
      <c r="B358" s="154"/>
      <c r="C358" s="195" t="s">
        <v>1710</v>
      </c>
      <c r="D358" s="195" t="s">
        <v>210</v>
      </c>
      <c r="E358" s="196" t="s">
        <v>6440</v>
      </c>
      <c r="F358" s="200" t="s">
        <v>6441</v>
      </c>
      <c r="G358" s="198" t="s">
        <v>6442</v>
      </c>
      <c r="H358" s="199">
        <v>2</v>
      </c>
      <c r="I358" s="155"/>
      <c r="J358" s="287">
        <f>ROUND(I358*H358,2)</f>
        <v>0</v>
      </c>
      <c r="K358" s="157"/>
      <c r="L358" s="31"/>
      <c r="M358" s="158" t="s">
        <v>1</v>
      </c>
      <c r="N358" s="159" t="s">
        <v>38</v>
      </c>
      <c r="O358" s="59"/>
      <c r="P358" s="160">
        <f>O358*H358</f>
        <v>0</v>
      </c>
      <c r="Q358" s="160">
        <v>0</v>
      </c>
      <c r="R358" s="160">
        <f>Q358*H358</f>
        <v>0</v>
      </c>
      <c r="S358" s="160">
        <v>0</v>
      </c>
      <c r="T358" s="161">
        <f>S358*H358</f>
        <v>0</v>
      </c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R358" s="162" t="s">
        <v>466</v>
      </c>
      <c r="AT358" s="162" t="s">
        <v>210</v>
      </c>
      <c r="AU358" s="162" t="s">
        <v>85</v>
      </c>
      <c r="AY358" s="15" t="s">
        <v>208</v>
      </c>
      <c r="BE358" s="163">
        <f>IF(N358="základná",J358,0)</f>
        <v>0</v>
      </c>
      <c r="BF358" s="163">
        <f>IF(N358="znížená",J358,0)</f>
        <v>0</v>
      </c>
      <c r="BG358" s="163">
        <f>IF(N358="zákl. prenesená",J358,0)</f>
        <v>0</v>
      </c>
      <c r="BH358" s="163">
        <f>IF(N358="zníž. prenesená",J358,0)</f>
        <v>0</v>
      </c>
      <c r="BI358" s="163">
        <f>IF(N358="nulová",J358,0)</f>
        <v>0</v>
      </c>
      <c r="BJ358" s="15" t="s">
        <v>85</v>
      </c>
      <c r="BK358" s="163">
        <f>ROUND(I358*H358,2)</f>
        <v>0</v>
      </c>
      <c r="BL358" s="15" t="s">
        <v>466</v>
      </c>
      <c r="BM358" s="162" t="s">
        <v>2498</v>
      </c>
    </row>
    <row r="359" spans="1:65" s="2" customFormat="1" ht="24.2" customHeight="1">
      <c r="A359" s="30"/>
      <c r="B359" s="154"/>
      <c r="C359" s="195" t="s">
        <v>1714</v>
      </c>
      <c r="D359" s="195" t="s">
        <v>210</v>
      </c>
      <c r="E359" s="196" t="s">
        <v>6443</v>
      </c>
      <c r="F359" s="200" t="s">
        <v>6444</v>
      </c>
      <c r="G359" s="198" t="s">
        <v>252</v>
      </c>
      <c r="H359" s="199">
        <v>189</v>
      </c>
      <c r="I359" s="155"/>
      <c r="J359" s="287">
        <f>ROUND(I359*H359,2)</f>
        <v>0</v>
      </c>
      <c r="K359" s="157"/>
      <c r="L359" s="31"/>
      <c r="M359" s="158" t="s">
        <v>1</v>
      </c>
      <c r="N359" s="159" t="s">
        <v>38</v>
      </c>
      <c r="O359" s="59"/>
      <c r="P359" s="160">
        <f>O359*H359</f>
        <v>0</v>
      </c>
      <c r="Q359" s="160">
        <v>0</v>
      </c>
      <c r="R359" s="160">
        <f>Q359*H359</f>
        <v>0</v>
      </c>
      <c r="S359" s="160">
        <v>0</v>
      </c>
      <c r="T359" s="161">
        <f>S359*H359</f>
        <v>0</v>
      </c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R359" s="162" t="s">
        <v>466</v>
      </c>
      <c r="AT359" s="162" t="s">
        <v>210</v>
      </c>
      <c r="AU359" s="162" t="s">
        <v>85</v>
      </c>
      <c r="AY359" s="15" t="s">
        <v>208</v>
      </c>
      <c r="BE359" s="163">
        <f>IF(N359="základná",J359,0)</f>
        <v>0</v>
      </c>
      <c r="BF359" s="163">
        <f>IF(N359="znížená",J359,0)</f>
        <v>0</v>
      </c>
      <c r="BG359" s="163">
        <f>IF(N359="zákl. prenesená",J359,0)</f>
        <v>0</v>
      </c>
      <c r="BH359" s="163">
        <f>IF(N359="zníž. prenesená",J359,0)</f>
        <v>0</v>
      </c>
      <c r="BI359" s="163">
        <f>IF(N359="nulová",J359,0)</f>
        <v>0</v>
      </c>
      <c r="BJ359" s="15" t="s">
        <v>85</v>
      </c>
      <c r="BK359" s="163">
        <f>ROUND(I359*H359,2)</f>
        <v>0</v>
      </c>
      <c r="BL359" s="15" t="s">
        <v>466</v>
      </c>
      <c r="BM359" s="162" t="s">
        <v>2506</v>
      </c>
    </row>
    <row r="360" spans="1:65" s="12" customFormat="1" ht="22.9" customHeight="1">
      <c r="B360" s="142"/>
      <c r="C360" s="206"/>
      <c r="D360" s="207" t="s">
        <v>71</v>
      </c>
      <c r="E360" s="208" t="s">
        <v>6445</v>
      </c>
      <c r="F360" s="208" t="s">
        <v>6446</v>
      </c>
      <c r="G360" s="206"/>
      <c r="H360" s="206"/>
      <c r="I360" s="145"/>
      <c r="J360" s="286">
        <f>BK360</f>
        <v>0</v>
      </c>
      <c r="L360" s="142"/>
      <c r="M360" s="146"/>
      <c r="N360" s="147"/>
      <c r="O360" s="147"/>
      <c r="P360" s="148">
        <f>SUM(P361:P364)</f>
        <v>0</v>
      </c>
      <c r="Q360" s="147"/>
      <c r="R360" s="148">
        <f>SUM(R361:R364)</f>
        <v>0</v>
      </c>
      <c r="S360" s="147"/>
      <c r="T360" s="149">
        <f>SUM(T361:T364)</f>
        <v>0</v>
      </c>
      <c r="AR360" s="143" t="s">
        <v>219</v>
      </c>
      <c r="AT360" s="150" t="s">
        <v>71</v>
      </c>
      <c r="AU360" s="150" t="s">
        <v>79</v>
      </c>
      <c r="AY360" s="143" t="s">
        <v>208</v>
      </c>
      <c r="BK360" s="151">
        <f>SUM(BK361:BK364)</f>
        <v>0</v>
      </c>
    </row>
    <row r="361" spans="1:65" s="2" customFormat="1" ht="16.5" customHeight="1">
      <c r="A361" s="30"/>
      <c r="B361" s="154"/>
      <c r="C361" s="195" t="s">
        <v>1718</v>
      </c>
      <c r="D361" s="195" t="s">
        <v>210</v>
      </c>
      <c r="E361" s="196" t="s">
        <v>6447</v>
      </c>
      <c r="F361" s="200" t="s">
        <v>6448</v>
      </c>
      <c r="G361" s="198" t="s">
        <v>404</v>
      </c>
      <c r="H361" s="199">
        <v>9</v>
      </c>
      <c r="I361" s="155"/>
      <c r="J361" s="287">
        <f>ROUND(I361*H361,2)</f>
        <v>0</v>
      </c>
      <c r="K361" s="157"/>
      <c r="L361" s="31"/>
      <c r="M361" s="158" t="s">
        <v>1</v>
      </c>
      <c r="N361" s="159" t="s">
        <v>38</v>
      </c>
      <c r="O361" s="59"/>
      <c r="P361" s="160">
        <f>O361*H361</f>
        <v>0</v>
      </c>
      <c r="Q361" s="160">
        <v>0</v>
      </c>
      <c r="R361" s="160">
        <f>Q361*H361</f>
        <v>0</v>
      </c>
      <c r="S361" s="160">
        <v>0</v>
      </c>
      <c r="T361" s="161">
        <f>S361*H361</f>
        <v>0</v>
      </c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R361" s="162" t="s">
        <v>466</v>
      </c>
      <c r="AT361" s="162" t="s">
        <v>210</v>
      </c>
      <c r="AU361" s="162" t="s">
        <v>85</v>
      </c>
      <c r="AY361" s="15" t="s">
        <v>208</v>
      </c>
      <c r="BE361" s="163">
        <f>IF(N361="základná",J361,0)</f>
        <v>0</v>
      </c>
      <c r="BF361" s="163">
        <f>IF(N361="znížená",J361,0)</f>
        <v>0</v>
      </c>
      <c r="BG361" s="163">
        <f>IF(N361="zákl. prenesená",J361,0)</f>
        <v>0</v>
      </c>
      <c r="BH361" s="163">
        <f>IF(N361="zníž. prenesená",J361,0)</f>
        <v>0</v>
      </c>
      <c r="BI361" s="163">
        <f>IF(N361="nulová",J361,0)</f>
        <v>0</v>
      </c>
      <c r="BJ361" s="15" t="s">
        <v>85</v>
      </c>
      <c r="BK361" s="163">
        <f>ROUND(I361*H361,2)</f>
        <v>0</v>
      </c>
      <c r="BL361" s="15" t="s">
        <v>466</v>
      </c>
      <c r="BM361" s="162" t="s">
        <v>2514</v>
      </c>
    </row>
    <row r="362" spans="1:65" s="2" customFormat="1" ht="24.2" customHeight="1">
      <c r="A362" s="30"/>
      <c r="B362" s="154"/>
      <c r="C362" s="201" t="s">
        <v>1722</v>
      </c>
      <c r="D362" s="201" t="s">
        <v>751</v>
      </c>
      <c r="E362" s="202" t="s">
        <v>6449</v>
      </c>
      <c r="F362" s="203" t="s">
        <v>6450</v>
      </c>
      <c r="G362" s="204" t="s">
        <v>404</v>
      </c>
      <c r="H362" s="205">
        <v>9</v>
      </c>
      <c r="I362" s="177"/>
      <c r="J362" s="290">
        <f>ROUND(I362*H362,2)</f>
        <v>0</v>
      </c>
      <c r="K362" s="178"/>
      <c r="L362" s="179"/>
      <c r="M362" s="180" t="s">
        <v>1</v>
      </c>
      <c r="N362" s="181" t="s">
        <v>38</v>
      </c>
      <c r="O362" s="59"/>
      <c r="P362" s="160">
        <f>O362*H362</f>
        <v>0</v>
      </c>
      <c r="Q362" s="160">
        <v>0</v>
      </c>
      <c r="R362" s="160">
        <f>Q362*H362</f>
        <v>0</v>
      </c>
      <c r="S362" s="160">
        <v>0</v>
      </c>
      <c r="T362" s="161">
        <f>S362*H362</f>
        <v>0</v>
      </c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R362" s="162" t="s">
        <v>1849</v>
      </c>
      <c r="AT362" s="162" t="s">
        <v>751</v>
      </c>
      <c r="AU362" s="162" t="s">
        <v>85</v>
      </c>
      <c r="AY362" s="15" t="s">
        <v>208</v>
      </c>
      <c r="BE362" s="163">
        <f>IF(N362="základná",J362,0)</f>
        <v>0</v>
      </c>
      <c r="BF362" s="163">
        <f>IF(N362="znížená",J362,0)</f>
        <v>0</v>
      </c>
      <c r="BG362" s="163">
        <f>IF(N362="zákl. prenesená",J362,0)</f>
        <v>0</v>
      </c>
      <c r="BH362" s="163">
        <f>IF(N362="zníž. prenesená",J362,0)</f>
        <v>0</v>
      </c>
      <c r="BI362" s="163">
        <f>IF(N362="nulová",J362,0)</f>
        <v>0</v>
      </c>
      <c r="BJ362" s="15" t="s">
        <v>85</v>
      </c>
      <c r="BK362" s="163">
        <f>ROUND(I362*H362,2)</f>
        <v>0</v>
      </c>
      <c r="BL362" s="15" t="s">
        <v>466</v>
      </c>
      <c r="BM362" s="162" t="s">
        <v>2522</v>
      </c>
    </row>
    <row r="363" spans="1:65" s="2" customFormat="1" ht="16.5" customHeight="1">
      <c r="A363" s="30"/>
      <c r="B363" s="154"/>
      <c r="C363" s="195" t="s">
        <v>1726</v>
      </c>
      <c r="D363" s="195" t="s">
        <v>210</v>
      </c>
      <c r="E363" s="196" t="s">
        <v>6451</v>
      </c>
      <c r="F363" s="200" t="s">
        <v>6452</v>
      </c>
      <c r="G363" s="198" t="s">
        <v>404</v>
      </c>
      <c r="H363" s="199">
        <v>9</v>
      </c>
      <c r="I363" s="155"/>
      <c r="J363" s="287">
        <f>ROUND(I363*H363,2)</f>
        <v>0</v>
      </c>
      <c r="K363" s="157"/>
      <c r="L363" s="31"/>
      <c r="M363" s="158" t="s">
        <v>1</v>
      </c>
      <c r="N363" s="159" t="s">
        <v>38</v>
      </c>
      <c r="O363" s="59"/>
      <c r="P363" s="160">
        <f>O363*H363</f>
        <v>0</v>
      </c>
      <c r="Q363" s="160">
        <v>0</v>
      </c>
      <c r="R363" s="160">
        <f>Q363*H363</f>
        <v>0</v>
      </c>
      <c r="S363" s="160">
        <v>0</v>
      </c>
      <c r="T363" s="161">
        <f>S363*H363</f>
        <v>0</v>
      </c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R363" s="162" t="s">
        <v>466</v>
      </c>
      <c r="AT363" s="162" t="s">
        <v>210</v>
      </c>
      <c r="AU363" s="162" t="s">
        <v>85</v>
      </c>
      <c r="AY363" s="15" t="s">
        <v>208</v>
      </c>
      <c r="BE363" s="163">
        <f>IF(N363="základná",J363,0)</f>
        <v>0</v>
      </c>
      <c r="BF363" s="163">
        <f>IF(N363="znížená",J363,0)</f>
        <v>0</v>
      </c>
      <c r="BG363" s="163">
        <f>IF(N363="zákl. prenesená",J363,0)</f>
        <v>0</v>
      </c>
      <c r="BH363" s="163">
        <f>IF(N363="zníž. prenesená",J363,0)</f>
        <v>0</v>
      </c>
      <c r="BI363" s="163">
        <f>IF(N363="nulová",J363,0)</f>
        <v>0</v>
      </c>
      <c r="BJ363" s="15" t="s">
        <v>85</v>
      </c>
      <c r="BK363" s="163">
        <f>ROUND(I363*H363,2)</f>
        <v>0</v>
      </c>
      <c r="BL363" s="15" t="s">
        <v>466</v>
      </c>
      <c r="BM363" s="162" t="s">
        <v>2530</v>
      </c>
    </row>
    <row r="364" spans="1:65" s="2" customFormat="1" ht="44.25" customHeight="1">
      <c r="A364" s="30"/>
      <c r="B364" s="154"/>
      <c r="C364" s="201" t="s">
        <v>1730</v>
      </c>
      <c r="D364" s="201" t="s">
        <v>751</v>
      </c>
      <c r="E364" s="202" t="s">
        <v>6453</v>
      </c>
      <c r="F364" s="203" t="s">
        <v>6454</v>
      </c>
      <c r="G364" s="204" t="s">
        <v>6361</v>
      </c>
      <c r="H364" s="205">
        <v>9</v>
      </c>
      <c r="I364" s="177"/>
      <c r="J364" s="290">
        <f>ROUND(I364*H364,2)</f>
        <v>0</v>
      </c>
      <c r="K364" s="178"/>
      <c r="L364" s="179"/>
      <c r="M364" s="180" t="s">
        <v>1</v>
      </c>
      <c r="N364" s="181" t="s">
        <v>38</v>
      </c>
      <c r="O364" s="59"/>
      <c r="P364" s="160">
        <f>O364*H364</f>
        <v>0</v>
      </c>
      <c r="Q364" s="160">
        <v>0</v>
      </c>
      <c r="R364" s="160">
        <f>Q364*H364</f>
        <v>0</v>
      </c>
      <c r="S364" s="160">
        <v>0</v>
      </c>
      <c r="T364" s="161">
        <f>S364*H364</f>
        <v>0</v>
      </c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R364" s="162" t="s">
        <v>1849</v>
      </c>
      <c r="AT364" s="162" t="s">
        <v>751</v>
      </c>
      <c r="AU364" s="162" t="s">
        <v>85</v>
      </c>
      <c r="AY364" s="15" t="s">
        <v>208</v>
      </c>
      <c r="BE364" s="163">
        <f>IF(N364="základná",J364,0)</f>
        <v>0</v>
      </c>
      <c r="BF364" s="163">
        <f>IF(N364="znížená",J364,0)</f>
        <v>0</v>
      </c>
      <c r="BG364" s="163">
        <f>IF(N364="zákl. prenesená",J364,0)</f>
        <v>0</v>
      </c>
      <c r="BH364" s="163">
        <f>IF(N364="zníž. prenesená",J364,0)</f>
        <v>0</v>
      </c>
      <c r="BI364" s="163">
        <f>IF(N364="nulová",J364,0)</f>
        <v>0</v>
      </c>
      <c r="BJ364" s="15" t="s">
        <v>85</v>
      </c>
      <c r="BK364" s="163">
        <f>ROUND(I364*H364,2)</f>
        <v>0</v>
      </c>
      <c r="BL364" s="15" t="s">
        <v>466</v>
      </c>
      <c r="BM364" s="162" t="s">
        <v>2538</v>
      </c>
    </row>
    <row r="365" spans="1:65" s="12" customFormat="1" ht="25.9" customHeight="1">
      <c r="B365" s="142"/>
      <c r="C365" s="206"/>
      <c r="D365" s="207" t="s">
        <v>71</v>
      </c>
      <c r="E365" s="209" t="s">
        <v>6455</v>
      </c>
      <c r="F365" s="209" t="s">
        <v>6456</v>
      </c>
      <c r="G365" s="206"/>
      <c r="H365" s="206"/>
      <c r="I365" s="145"/>
      <c r="J365" s="283">
        <f>BK365</f>
        <v>0</v>
      </c>
      <c r="L365" s="142"/>
      <c r="M365" s="146"/>
      <c r="N365" s="147"/>
      <c r="O365" s="147"/>
      <c r="P365" s="148">
        <f>SUM(P366:P368)</f>
        <v>0</v>
      </c>
      <c r="Q365" s="147"/>
      <c r="R365" s="148">
        <f>SUM(R366:R368)</f>
        <v>0</v>
      </c>
      <c r="S365" s="147"/>
      <c r="T365" s="149">
        <f>SUM(T366:T368)</f>
        <v>0</v>
      </c>
      <c r="AR365" s="143" t="s">
        <v>214</v>
      </c>
      <c r="AT365" s="150" t="s">
        <v>71</v>
      </c>
      <c r="AU365" s="150" t="s">
        <v>72</v>
      </c>
      <c r="AY365" s="143" t="s">
        <v>208</v>
      </c>
      <c r="BK365" s="151">
        <f>SUM(BK366:BK368)</f>
        <v>0</v>
      </c>
    </row>
    <row r="366" spans="1:65" s="2" customFormat="1" ht="16.5" customHeight="1">
      <c r="A366" s="30"/>
      <c r="B366" s="154"/>
      <c r="C366" s="195" t="s">
        <v>1732</v>
      </c>
      <c r="D366" s="195" t="s">
        <v>210</v>
      </c>
      <c r="E366" s="196" t="s">
        <v>6457</v>
      </c>
      <c r="F366" s="200" t="s">
        <v>6458</v>
      </c>
      <c r="G366" s="198" t="s">
        <v>861</v>
      </c>
      <c r="H366" s="199">
        <v>72</v>
      </c>
      <c r="I366" s="155"/>
      <c r="J366" s="287">
        <f>ROUND(I366*H366,2)</f>
        <v>0</v>
      </c>
      <c r="K366" s="157"/>
      <c r="L366" s="31"/>
      <c r="M366" s="158" t="s">
        <v>1</v>
      </c>
      <c r="N366" s="159" t="s">
        <v>38</v>
      </c>
      <c r="O366" s="59"/>
      <c r="P366" s="160">
        <f>O366*H366</f>
        <v>0</v>
      </c>
      <c r="Q366" s="160">
        <v>0</v>
      </c>
      <c r="R366" s="160">
        <f>Q366*H366</f>
        <v>0</v>
      </c>
      <c r="S366" s="160">
        <v>0</v>
      </c>
      <c r="T366" s="161">
        <f>S366*H366</f>
        <v>0</v>
      </c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R366" s="162" t="s">
        <v>6459</v>
      </c>
      <c r="AT366" s="162" t="s">
        <v>210</v>
      </c>
      <c r="AU366" s="162" t="s">
        <v>79</v>
      </c>
      <c r="AY366" s="15" t="s">
        <v>208</v>
      </c>
      <c r="BE366" s="163">
        <f>IF(N366="základná",J366,0)</f>
        <v>0</v>
      </c>
      <c r="BF366" s="163">
        <f>IF(N366="znížená",J366,0)</f>
        <v>0</v>
      </c>
      <c r="BG366" s="163">
        <f>IF(N366="zákl. prenesená",J366,0)</f>
        <v>0</v>
      </c>
      <c r="BH366" s="163">
        <f>IF(N366="zníž. prenesená",J366,0)</f>
        <v>0</v>
      </c>
      <c r="BI366" s="163">
        <f>IF(N366="nulová",J366,0)</f>
        <v>0</v>
      </c>
      <c r="BJ366" s="15" t="s">
        <v>85</v>
      </c>
      <c r="BK366" s="163">
        <f>ROUND(I366*H366,2)</f>
        <v>0</v>
      </c>
      <c r="BL366" s="15" t="s">
        <v>6459</v>
      </c>
      <c r="BM366" s="162" t="s">
        <v>2546</v>
      </c>
    </row>
    <row r="367" spans="1:65" s="2" customFormat="1" ht="37.9" customHeight="1">
      <c r="A367" s="30"/>
      <c r="B367" s="154"/>
      <c r="C367" s="195" t="s">
        <v>1736</v>
      </c>
      <c r="D367" s="195" t="s">
        <v>210</v>
      </c>
      <c r="E367" s="196" t="s">
        <v>6460</v>
      </c>
      <c r="F367" s="200" t="s">
        <v>6461</v>
      </c>
      <c r="G367" s="198" t="s">
        <v>861</v>
      </c>
      <c r="H367" s="199">
        <v>48</v>
      </c>
      <c r="I367" s="155"/>
      <c r="J367" s="287">
        <f>ROUND(I367*H367,2)</f>
        <v>0</v>
      </c>
      <c r="K367" s="157"/>
      <c r="L367" s="31"/>
      <c r="M367" s="158" t="s">
        <v>1</v>
      </c>
      <c r="N367" s="159" t="s">
        <v>38</v>
      </c>
      <c r="O367" s="59"/>
      <c r="P367" s="160">
        <f>O367*H367</f>
        <v>0</v>
      </c>
      <c r="Q367" s="160">
        <v>0</v>
      </c>
      <c r="R367" s="160">
        <f>Q367*H367</f>
        <v>0</v>
      </c>
      <c r="S367" s="160">
        <v>0</v>
      </c>
      <c r="T367" s="161">
        <f>S367*H367</f>
        <v>0</v>
      </c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R367" s="162" t="s">
        <v>6459</v>
      </c>
      <c r="AT367" s="162" t="s">
        <v>210</v>
      </c>
      <c r="AU367" s="162" t="s">
        <v>79</v>
      </c>
      <c r="AY367" s="15" t="s">
        <v>208</v>
      </c>
      <c r="BE367" s="163">
        <f>IF(N367="základná",J367,0)</f>
        <v>0</v>
      </c>
      <c r="BF367" s="163">
        <f>IF(N367="znížená",J367,0)</f>
        <v>0</v>
      </c>
      <c r="BG367" s="163">
        <f>IF(N367="zákl. prenesená",J367,0)</f>
        <v>0</v>
      </c>
      <c r="BH367" s="163">
        <f>IF(N367="zníž. prenesená",J367,0)</f>
        <v>0</v>
      </c>
      <c r="BI367" s="163">
        <f>IF(N367="nulová",J367,0)</f>
        <v>0</v>
      </c>
      <c r="BJ367" s="15" t="s">
        <v>85</v>
      </c>
      <c r="BK367" s="163">
        <f>ROUND(I367*H367,2)</f>
        <v>0</v>
      </c>
      <c r="BL367" s="15" t="s">
        <v>6459</v>
      </c>
      <c r="BM367" s="162" t="s">
        <v>2554</v>
      </c>
    </row>
    <row r="368" spans="1:65" s="2" customFormat="1" ht="37.9" customHeight="1">
      <c r="A368" s="30"/>
      <c r="B368" s="154"/>
      <c r="C368" s="195" t="s">
        <v>1740</v>
      </c>
      <c r="D368" s="195" t="s">
        <v>210</v>
      </c>
      <c r="E368" s="196" t="s">
        <v>6462</v>
      </c>
      <c r="F368" s="200" t="s">
        <v>6463</v>
      </c>
      <c r="G368" s="198" t="s">
        <v>861</v>
      </c>
      <c r="H368" s="199">
        <v>72</v>
      </c>
      <c r="I368" s="155"/>
      <c r="J368" s="287">
        <f>ROUND(I368*H368,2)</f>
        <v>0</v>
      </c>
      <c r="K368" s="157"/>
      <c r="L368" s="31"/>
      <c r="M368" s="158" t="s">
        <v>1</v>
      </c>
      <c r="N368" s="159" t="s">
        <v>38</v>
      </c>
      <c r="O368" s="59"/>
      <c r="P368" s="160">
        <f>O368*H368</f>
        <v>0</v>
      </c>
      <c r="Q368" s="160">
        <v>0</v>
      </c>
      <c r="R368" s="160">
        <f>Q368*H368</f>
        <v>0</v>
      </c>
      <c r="S368" s="160">
        <v>0</v>
      </c>
      <c r="T368" s="161">
        <f>S368*H368</f>
        <v>0</v>
      </c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R368" s="162" t="s">
        <v>6459</v>
      </c>
      <c r="AT368" s="162" t="s">
        <v>210</v>
      </c>
      <c r="AU368" s="162" t="s">
        <v>79</v>
      </c>
      <c r="AY368" s="15" t="s">
        <v>208</v>
      </c>
      <c r="BE368" s="163">
        <f>IF(N368="základná",J368,0)</f>
        <v>0</v>
      </c>
      <c r="BF368" s="163">
        <f>IF(N368="znížená",J368,0)</f>
        <v>0</v>
      </c>
      <c r="BG368" s="163">
        <f>IF(N368="zákl. prenesená",J368,0)</f>
        <v>0</v>
      </c>
      <c r="BH368" s="163">
        <f>IF(N368="zníž. prenesená",J368,0)</f>
        <v>0</v>
      </c>
      <c r="BI368" s="163">
        <f>IF(N368="nulová",J368,0)</f>
        <v>0</v>
      </c>
      <c r="BJ368" s="15" t="s">
        <v>85</v>
      </c>
      <c r="BK368" s="163">
        <f>ROUND(I368*H368,2)</f>
        <v>0</v>
      </c>
      <c r="BL368" s="15" t="s">
        <v>6459</v>
      </c>
      <c r="BM368" s="162" t="s">
        <v>2562</v>
      </c>
    </row>
    <row r="369" spans="1:65" s="12" customFormat="1" ht="25.9" customHeight="1">
      <c r="B369" s="142"/>
      <c r="C369" s="206"/>
      <c r="D369" s="207" t="s">
        <v>71</v>
      </c>
      <c r="E369" s="209" t="s">
        <v>6464</v>
      </c>
      <c r="F369" s="209" t="s">
        <v>6465</v>
      </c>
      <c r="G369" s="206"/>
      <c r="H369" s="206"/>
      <c r="I369" s="145"/>
      <c r="J369" s="283">
        <f>BK369</f>
        <v>0</v>
      </c>
      <c r="L369" s="142"/>
      <c r="M369" s="146"/>
      <c r="N369" s="147"/>
      <c r="O369" s="147"/>
      <c r="P369" s="148">
        <f>SUM(P370:P374)</f>
        <v>0</v>
      </c>
      <c r="Q369" s="147"/>
      <c r="R369" s="148">
        <f>SUM(R370:R374)</f>
        <v>0</v>
      </c>
      <c r="S369" s="147"/>
      <c r="T369" s="149">
        <f>SUM(T370:T374)</f>
        <v>0</v>
      </c>
      <c r="AR369" s="143" t="s">
        <v>226</v>
      </c>
      <c r="AT369" s="150" t="s">
        <v>71</v>
      </c>
      <c r="AU369" s="150" t="s">
        <v>72</v>
      </c>
      <c r="AY369" s="143" t="s">
        <v>208</v>
      </c>
      <c r="BK369" s="151">
        <f>SUM(BK370:BK374)</f>
        <v>0</v>
      </c>
    </row>
    <row r="370" spans="1:65" s="2" customFormat="1" ht="16.5" customHeight="1">
      <c r="A370" s="30"/>
      <c r="B370" s="154"/>
      <c r="C370" s="195" t="s">
        <v>1744</v>
      </c>
      <c r="D370" s="195" t="s">
        <v>210</v>
      </c>
      <c r="E370" s="196" t="s">
        <v>6466</v>
      </c>
      <c r="F370" s="200" t="s">
        <v>6467</v>
      </c>
      <c r="G370" s="198" t="s">
        <v>4725</v>
      </c>
      <c r="H370" s="199">
        <v>1</v>
      </c>
      <c r="I370" s="155"/>
      <c r="J370" s="287">
        <f>ROUND(I370*H370,2)</f>
        <v>0</v>
      </c>
      <c r="K370" s="157"/>
      <c r="L370" s="31"/>
      <c r="M370" s="158" t="s">
        <v>1</v>
      </c>
      <c r="N370" s="159" t="s">
        <v>38</v>
      </c>
      <c r="O370" s="59"/>
      <c r="P370" s="160">
        <f>O370*H370</f>
        <v>0</v>
      </c>
      <c r="Q370" s="160">
        <v>0</v>
      </c>
      <c r="R370" s="160">
        <f>Q370*H370</f>
        <v>0</v>
      </c>
      <c r="S370" s="160">
        <v>0</v>
      </c>
      <c r="T370" s="161">
        <f>S370*H370</f>
        <v>0</v>
      </c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R370" s="162" t="s">
        <v>214</v>
      </c>
      <c r="AT370" s="162" t="s">
        <v>210</v>
      </c>
      <c r="AU370" s="162" t="s">
        <v>79</v>
      </c>
      <c r="AY370" s="15" t="s">
        <v>208</v>
      </c>
      <c r="BE370" s="163">
        <f>IF(N370="základná",J370,0)</f>
        <v>0</v>
      </c>
      <c r="BF370" s="163">
        <f>IF(N370="znížená",J370,0)</f>
        <v>0</v>
      </c>
      <c r="BG370" s="163">
        <f>IF(N370="zákl. prenesená",J370,0)</f>
        <v>0</v>
      </c>
      <c r="BH370" s="163">
        <f>IF(N370="zníž. prenesená",J370,0)</f>
        <v>0</v>
      </c>
      <c r="BI370" s="163">
        <f>IF(N370="nulová",J370,0)</f>
        <v>0</v>
      </c>
      <c r="BJ370" s="15" t="s">
        <v>85</v>
      </c>
      <c r="BK370" s="163">
        <f>ROUND(I370*H370,2)</f>
        <v>0</v>
      </c>
      <c r="BL370" s="15" t="s">
        <v>214</v>
      </c>
      <c r="BM370" s="162" t="s">
        <v>2570</v>
      </c>
    </row>
    <row r="371" spans="1:65" s="2" customFormat="1" ht="16.5" customHeight="1">
      <c r="A371" s="30"/>
      <c r="B371" s="154"/>
      <c r="C371" s="195" t="s">
        <v>1748</v>
      </c>
      <c r="D371" s="195" t="s">
        <v>210</v>
      </c>
      <c r="E371" s="196" t="s">
        <v>6468</v>
      </c>
      <c r="F371" s="200" t="s">
        <v>6469</v>
      </c>
      <c r="G371" s="198" t="s">
        <v>4725</v>
      </c>
      <c r="H371" s="199">
        <v>1</v>
      </c>
      <c r="I371" s="155"/>
      <c r="J371" s="287">
        <f>ROUND(I371*H371,2)</f>
        <v>0</v>
      </c>
      <c r="K371" s="157"/>
      <c r="L371" s="31"/>
      <c r="M371" s="158" t="s">
        <v>1</v>
      </c>
      <c r="N371" s="159" t="s">
        <v>38</v>
      </c>
      <c r="O371" s="59"/>
      <c r="P371" s="160">
        <f>O371*H371</f>
        <v>0</v>
      </c>
      <c r="Q371" s="160">
        <v>0</v>
      </c>
      <c r="R371" s="160">
        <f>Q371*H371</f>
        <v>0</v>
      </c>
      <c r="S371" s="160">
        <v>0</v>
      </c>
      <c r="T371" s="161">
        <f>S371*H371</f>
        <v>0</v>
      </c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R371" s="162" t="s">
        <v>214</v>
      </c>
      <c r="AT371" s="162" t="s">
        <v>210</v>
      </c>
      <c r="AU371" s="162" t="s">
        <v>79</v>
      </c>
      <c r="AY371" s="15" t="s">
        <v>208</v>
      </c>
      <c r="BE371" s="163">
        <f>IF(N371="základná",J371,0)</f>
        <v>0</v>
      </c>
      <c r="BF371" s="163">
        <f>IF(N371="znížená",J371,0)</f>
        <v>0</v>
      </c>
      <c r="BG371" s="163">
        <f>IF(N371="zákl. prenesená",J371,0)</f>
        <v>0</v>
      </c>
      <c r="BH371" s="163">
        <f>IF(N371="zníž. prenesená",J371,0)</f>
        <v>0</v>
      </c>
      <c r="BI371" s="163">
        <f>IF(N371="nulová",J371,0)</f>
        <v>0</v>
      </c>
      <c r="BJ371" s="15" t="s">
        <v>85</v>
      </c>
      <c r="BK371" s="163">
        <f>ROUND(I371*H371,2)</f>
        <v>0</v>
      </c>
      <c r="BL371" s="15" t="s">
        <v>214</v>
      </c>
      <c r="BM371" s="162" t="s">
        <v>2578</v>
      </c>
    </row>
    <row r="372" spans="1:65" s="2" customFormat="1" ht="24.2" customHeight="1">
      <c r="A372" s="30"/>
      <c r="B372" s="154"/>
      <c r="C372" s="195" t="s">
        <v>1752</v>
      </c>
      <c r="D372" s="195" t="s">
        <v>210</v>
      </c>
      <c r="E372" s="196" t="s">
        <v>6470</v>
      </c>
      <c r="F372" s="200" t="s">
        <v>6471</v>
      </c>
      <c r="G372" s="198" t="s">
        <v>4725</v>
      </c>
      <c r="H372" s="199">
        <v>1</v>
      </c>
      <c r="I372" s="155"/>
      <c r="J372" s="287">
        <f>ROUND(I372*H372,2)</f>
        <v>0</v>
      </c>
      <c r="K372" s="157"/>
      <c r="L372" s="31"/>
      <c r="M372" s="158" t="s">
        <v>1</v>
      </c>
      <c r="N372" s="159" t="s">
        <v>38</v>
      </c>
      <c r="O372" s="59"/>
      <c r="P372" s="160">
        <f>O372*H372</f>
        <v>0</v>
      </c>
      <c r="Q372" s="160">
        <v>0</v>
      </c>
      <c r="R372" s="160">
        <f>Q372*H372</f>
        <v>0</v>
      </c>
      <c r="S372" s="160">
        <v>0</v>
      </c>
      <c r="T372" s="161">
        <f>S372*H372</f>
        <v>0</v>
      </c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R372" s="162" t="s">
        <v>214</v>
      </c>
      <c r="AT372" s="162" t="s">
        <v>210</v>
      </c>
      <c r="AU372" s="162" t="s">
        <v>79</v>
      </c>
      <c r="AY372" s="15" t="s">
        <v>208</v>
      </c>
      <c r="BE372" s="163">
        <f>IF(N372="základná",J372,0)</f>
        <v>0</v>
      </c>
      <c r="BF372" s="163">
        <f>IF(N372="znížená",J372,0)</f>
        <v>0</v>
      </c>
      <c r="BG372" s="163">
        <f>IF(N372="zákl. prenesená",J372,0)</f>
        <v>0</v>
      </c>
      <c r="BH372" s="163">
        <f>IF(N372="zníž. prenesená",J372,0)</f>
        <v>0</v>
      </c>
      <c r="BI372" s="163">
        <f>IF(N372="nulová",J372,0)</f>
        <v>0</v>
      </c>
      <c r="BJ372" s="15" t="s">
        <v>85</v>
      </c>
      <c r="BK372" s="163">
        <f>ROUND(I372*H372,2)</f>
        <v>0</v>
      </c>
      <c r="BL372" s="15" t="s">
        <v>214</v>
      </c>
      <c r="BM372" s="162" t="s">
        <v>2586</v>
      </c>
    </row>
    <row r="373" spans="1:65" s="2" customFormat="1" ht="33" customHeight="1">
      <c r="A373" s="30"/>
      <c r="B373" s="154"/>
      <c r="C373" s="195" t="s">
        <v>1756</v>
      </c>
      <c r="D373" s="195" t="s">
        <v>210</v>
      </c>
      <c r="E373" s="196" t="s">
        <v>6472</v>
      </c>
      <c r="F373" s="200" t="s">
        <v>6473</v>
      </c>
      <c r="G373" s="198" t="s">
        <v>4725</v>
      </c>
      <c r="H373" s="199">
        <v>1</v>
      </c>
      <c r="I373" s="155"/>
      <c r="J373" s="287">
        <f>ROUND(I373*H373,2)</f>
        <v>0</v>
      </c>
      <c r="K373" s="157"/>
      <c r="L373" s="31"/>
      <c r="M373" s="158" t="s">
        <v>1</v>
      </c>
      <c r="N373" s="159" t="s">
        <v>38</v>
      </c>
      <c r="O373" s="59"/>
      <c r="P373" s="160">
        <f>O373*H373</f>
        <v>0</v>
      </c>
      <c r="Q373" s="160">
        <v>0</v>
      </c>
      <c r="R373" s="160">
        <f>Q373*H373</f>
        <v>0</v>
      </c>
      <c r="S373" s="160">
        <v>0</v>
      </c>
      <c r="T373" s="161">
        <f>S373*H373</f>
        <v>0</v>
      </c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R373" s="162" t="s">
        <v>214</v>
      </c>
      <c r="AT373" s="162" t="s">
        <v>210</v>
      </c>
      <c r="AU373" s="162" t="s">
        <v>79</v>
      </c>
      <c r="AY373" s="15" t="s">
        <v>208</v>
      </c>
      <c r="BE373" s="163">
        <f>IF(N373="základná",J373,0)</f>
        <v>0</v>
      </c>
      <c r="BF373" s="163">
        <f>IF(N373="znížená",J373,0)</f>
        <v>0</v>
      </c>
      <c r="BG373" s="163">
        <f>IF(N373="zákl. prenesená",J373,0)</f>
        <v>0</v>
      </c>
      <c r="BH373" s="163">
        <f>IF(N373="zníž. prenesená",J373,0)</f>
        <v>0</v>
      </c>
      <c r="BI373" s="163">
        <f>IF(N373="nulová",J373,0)</f>
        <v>0</v>
      </c>
      <c r="BJ373" s="15" t="s">
        <v>85</v>
      </c>
      <c r="BK373" s="163">
        <f>ROUND(I373*H373,2)</f>
        <v>0</v>
      </c>
      <c r="BL373" s="15" t="s">
        <v>214</v>
      </c>
      <c r="BM373" s="162" t="s">
        <v>2594</v>
      </c>
    </row>
    <row r="374" spans="1:65" s="2" customFormat="1" ht="21.75" customHeight="1">
      <c r="A374" s="30"/>
      <c r="B374" s="154"/>
      <c r="C374" s="195" t="s">
        <v>1760</v>
      </c>
      <c r="D374" s="195" t="s">
        <v>210</v>
      </c>
      <c r="E374" s="196" t="s">
        <v>6474</v>
      </c>
      <c r="F374" s="200" t="s">
        <v>6475</v>
      </c>
      <c r="G374" s="198" t="s">
        <v>4725</v>
      </c>
      <c r="H374" s="199">
        <v>1</v>
      </c>
      <c r="I374" s="155"/>
      <c r="J374" s="287">
        <f>ROUND(I374*H374,2)</f>
        <v>0</v>
      </c>
      <c r="K374" s="157"/>
      <c r="L374" s="31"/>
      <c r="M374" s="158" t="s">
        <v>1</v>
      </c>
      <c r="N374" s="159" t="s">
        <v>38</v>
      </c>
      <c r="O374" s="59"/>
      <c r="P374" s="160">
        <f>O374*H374</f>
        <v>0</v>
      </c>
      <c r="Q374" s="160">
        <v>0</v>
      </c>
      <c r="R374" s="160">
        <f>Q374*H374</f>
        <v>0</v>
      </c>
      <c r="S374" s="160">
        <v>0</v>
      </c>
      <c r="T374" s="161">
        <f>S374*H374</f>
        <v>0</v>
      </c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R374" s="162" t="s">
        <v>214</v>
      </c>
      <c r="AT374" s="162" t="s">
        <v>210</v>
      </c>
      <c r="AU374" s="162" t="s">
        <v>79</v>
      </c>
      <c r="AY374" s="15" t="s">
        <v>208</v>
      </c>
      <c r="BE374" s="163">
        <f>IF(N374="základná",J374,0)</f>
        <v>0</v>
      </c>
      <c r="BF374" s="163">
        <f>IF(N374="znížená",J374,0)</f>
        <v>0</v>
      </c>
      <c r="BG374" s="163">
        <f>IF(N374="zákl. prenesená",J374,0)</f>
        <v>0</v>
      </c>
      <c r="BH374" s="163">
        <f>IF(N374="zníž. prenesená",J374,0)</f>
        <v>0</v>
      </c>
      <c r="BI374" s="163">
        <f>IF(N374="nulová",J374,0)</f>
        <v>0</v>
      </c>
      <c r="BJ374" s="15" t="s">
        <v>85</v>
      </c>
      <c r="BK374" s="163">
        <f>ROUND(I374*H374,2)</f>
        <v>0</v>
      </c>
      <c r="BL374" s="15" t="s">
        <v>214</v>
      </c>
      <c r="BM374" s="162" t="s">
        <v>2602</v>
      </c>
    </row>
    <row r="375" spans="1:65" s="2" customFormat="1" ht="49.9" customHeight="1">
      <c r="A375" s="30"/>
      <c r="B375" s="31"/>
      <c r="C375" s="30"/>
      <c r="D375" s="30"/>
      <c r="E375" s="144" t="s">
        <v>771</v>
      </c>
      <c r="F375" s="144" t="s">
        <v>772</v>
      </c>
      <c r="G375" s="30"/>
      <c r="H375" s="30"/>
      <c r="I375" s="30"/>
      <c r="J375" s="283">
        <f t="shared" ref="J375:J380" si="60">BK375</f>
        <v>0</v>
      </c>
      <c r="K375" s="30"/>
      <c r="L375" s="31"/>
      <c r="M375" s="164"/>
      <c r="N375" s="165"/>
      <c r="O375" s="59"/>
      <c r="P375" s="59"/>
      <c r="Q375" s="59"/>
      <c r="R375" s="59"/>
      <c r="S375" s="59"/>
      <c r="T375" s="6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T375" s="15" t="s">
        <v>71</v>
      </c>
      <c r="AU375" s="15" t="s">
        <v>72</v>
      </c>
      <c r="AY375" s="15" t="s">
        <v>773</v>
      </c>
      <c r="BK375" s="163">
        <f>SUM(BK376:BK380)</f>
        <v>0</v>
      </c>
    </row>
    <row r="376" spans="1:65" s="2" customFormat="1" ht="16.350000000000001" customHeight="1">
      <c r="A376" s="30"/>
      <c r="B376" s="31"/>
      <c r="C376" s="166" t="s">
        <v>1</v>
      </c>
      <c r="D376" s="166" t="s">
        <v>210</v>
      </c>
      <c r="E376" s="167" t="s">
        <v>1</v>
      </c>
      <c r="F376" s="168" t="s">
        <v>1</v>
      </c>
      <c r="G376" s="169" t="s">
        <v>1</v>
      </c>
      <c r="H376" s="170"/>
      <c r="I376" s="171"/>
      <c r="J376" s="288">
        <f t="shared" si="60"/>
        <v>0</v>
      </c>
      <c r="K376" s="172"/>
      <c r="L376" s="31"/>
      <c r="M376" s="173" t="s">
        <v>1</v>
      </c>
      <c r="N376" s="174" t="s">
        <v>38</v>
      </c>
      <c r="O376" s="59"/>
      <c r="P376" s="59"/>
      <c r="Q376" s="59"/>
      <c r="R376" s="59"/>
      <c r="S376" s="59"/>
      <c r="T376" s="6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T376" s="15" t="s">
        <v>773</v>
      </c>
      <c r="AU376" s="15" t="s">
        <v>79</v>
      </c>
      <c r="AY376" s="15" t="s">
        <v>773</v>
      </c>
      <c r="BE376" s="163">
        <f>IF(N376="základná",J376,0)</f>
        <v>0</v>
      </c>
      <c r="BF376" s="163">
        <f>IF(N376="znížená",J376,0)</f>
        <v>0</v>
      </c>
      <c r="BG376" s="163">
        <f>IF(N376="zákl. prenesená",J376,0)</f>
        <v>0</v>
      </c>
      <c r="BH376" s="163">
        <f>IF(N376="zníž. prenesená",J376,0)</f>
        <v>0</v>
      </c>
      <c r="BI376" s="163">
        <f>IF(N376="nulová",J376,0)</f>
        <v>0</v>
      </c>
      <c r="BJ376" s="15" t="s">
        <v>85</v>
      </c>
      <c r="BK376" s="163">
        <f>I376*H376</f>
        <v>0</v>
      </c>
    </row>
    <row r="377" spans="1:65" s="2" customFormat="1" ht="16.350000000000001" customHeight="1">
      <c r="A377" s="30"/>
      <c r="B377" s="31"/>
      <c r="C377" s="166" t="s">
        <v>1</v>
      </c>
      <c r="D377" s="166" t="s">
        <v>210</v>
      </c>
      <c r="E377" s="167" t="s">
        <v>1</v>
      </c>
      <c r="F377" s="168" t="s">
        <v>1</v>
      </c>
      <c r="G377" s="169" t="s">
        <v>1</v>
      </c>
      <c r="H377" s="170"/>
      <c r="I377" s="171"/>
      <c r="J377" s="288">
        <f t="shared" si="60"/>
        <v>0</v>
      </c>
      <c r="K377" s="172"/>
      <c r="L377" s="31"/>
      <c r="M377" s="173" t="s">
        <v>1</v>
      </c>
      <c r="N377" s="174" t="s">
        <v>38</v>
      </c>
      <c r="O377" s="59"/>
      <c r="P377" s="59"/>
      <c r="Q377" s="59"/>
      <c r="R377" s="59"/>
      <c r="S377" s="59"/>
      <c r="T377" s="6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T377" s="15" t="s">
        <v>773</v>
      </c>
      <c r="AU377" s="15" t="s">
        <v>79</v>
      </c>
      <c r="AY377" s="15" t="s">
        <v>773</v>
      </c>
      <c r="BE377" s="163">
        <f>IF(N377="základná",J377,0)</f>
        <v>0</v>
      </c>
      <c r="BF377" s="163">
        <f>IF(N377="znížená",J377,0)</f>
        <v>0</v>
      </c>
      <c r="BG377" s="163">
        <f>IF(N377="zákl. prenesená",J377,0)</f>
        <v>0</v>
      </c>
      <c r="BH377" s="163">
        <f>IF(N377="zníž. prenesená",J377,0)</f>
        <v>0</v>
      </c>
      <c r="BI377" s="163">
        <f>IF(N377="nulová",J377,0)</f>
        <v>0</v>
      </c>
      <c r="BJ377" s="15" t="s">
        <v>85</v>
      </c>
      <c r="BK377" s="163">
        <f>I377*H377</f>
        <v>0</v>
      </c>
    </row>
    <row r="378" spans="1:65" s="2" customFormat="1" ht="16.350000000000001" customHeight="1">
      <c r="A378" s="30"/>
      <c r="B378" s="31"/>
      <c r="C378" s="166" t="s">
        <v>1</v>
      </c>
      <c r="D378" s="166" t="s">
        <v>210</v>
      </c>
      <c r="E378" s="167" t="s">
        <v>1</v>
      </c>
      <c r="F378" s="168" t="s">
        <v>1</v>
      </c>
      <c r="G378" s="169" t="s">
        <v>1</v>
      </c>
      <c r="H378" s="170"/>
      <c r="I378" s="171"/>
      <c r="J378" s="288">
        <f t="shared" si="60"/>
        <v>0</v>
      </c>
      <c r="K378" s="172"/>
      <c r="L378" s="31"/>
      <c r="M378" s="173" t="s">
        <v>1</v>
      </c>
      <c r="N378" s="174" t="s">
        <v>38</v>
      </c>
      <c r="O378" s="59"/>
      <c r="P378" s="59"/>
      <c r="Q378" s="59"/>
      <c r="R378" s="59"/>
      <c r="S378" s="59"/>
      <c r="T378" s="6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T378" s="15" t="s">
        <v>773</v>
      </c>
      <c r="AU378" s="15" t="s">
        <v>79</v>
      </c>
      <c r="AY378" s="15" t="s">
        <v>773</v>
      </c>
      <c r="BE378" s="163">
        <f>IF(N378="základná",J378,0)</f>
        <v>0</v>
      </c>
      <c r="BF378" s="163">
        <f>IF(N378="znížená",J378,0)</f>
        <v>0</v>
      </c>
      <c r="BG378" s="163">
        <f>IF(N378="zákl. prenesená",J378,0)</f>
        <v>0</v>
      </c>
      <c r="BH378" s="163">
        <f>IF(N378="zníž. prenesená",J378,0)</f>
        <v>0</v>
      </c>
      <c r="BI378" s="163">
        <f>IF(N378="nulová",J378,0)</f>
        <v>0</v>
      </c>
      <c r="BJ378" s="15" t="s">
        <v>85</v>
      </c>
      <c r="BK378" s="163">
        <f>I378*H378</f>
        <v>0</v>
      </c>
    </row>
    <row r="379" spans="1:65" s="2" customFormat="1" ht="16.350000000000001" customHeight="1">
      <c r="A379" s="30"/>
      <c r="B379" s="31"/>
      <c r="C379" s="166" t="s">
        <v>1</v>
      </c>
      <c r="D379" s="166" t="s">
        <v>210</v>
      </c>
      <c r="E379" s="167" t="s">
        <v>1</v>
      </c>
      <c r="F379" s="168" t="s">
        <v>1</v>
      </c>
      <c r="G379" s="169" t="s">
        <v>1</v>
      </c>
      <c r="H379" s="170"/>
      <c r="I379" s="171"/>
      <c r="J379" s="288">
        <f t="shared" si="60"/>
        <v>0</v>
      </c>
      <c r="K379" s="172"/>
      <c r="L379" s="31"/>
      <c r="M379" s="173" t="s">
        <v>1</v>
      </c>
      <c r="N379" s="174" t="s">
        <v>38</v>
      </c>
      <c r="O379" s="59"/>
      <c r="P379" s="59"/>
      <c r="Q379" s="59"/>
      <c r="R379" s="59"/>
      <c r="S379" s="59"/>
      <c r="T379" s="6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T379" s="15" t="s">
        <v>773</v>
      </c>
      <c r="AU379" s="15" t="s">
        <v>79</v>
      </c>
      <c r="AY379" s="15" t="s">
        <v>773</v>
      </c>
      <c r="BE379" s="163">
        <f>IF(N379="základná",J379,0)</f>
        <v>0</v>
      </c>
      <c r="BF379" s="163">
        <f>IF(N379="znížená",J379,0)</f>
        <v>0</v>
      </c>
      <c r="BG379" s="163">
        <f>IF(N379="zákl. prenesená",J379,0)</f>
        <v>0</v>
      </c>
      <c r="BH379" s="163">
        <f>IF(N379="zníž. prenesená",J379,0)</f>
        <v>0</v>
      </c>
      <c r="BI379" s="163">
        <f>IF(N379="nulová",J379,0)</f>
        <v>0</v>
      </c>
      <c r="BJ379" s="15" t="s">
        <v>85</v>
      </c>
      <c r="BK379" s="163">
        <f>I379*H379</f>
        <v>0</v>
      </c>
    </row>
    <row r="380" spans="1:65" s="2" customFormat="1" ht="16.350000000000001" customHeight="1">
      <c r="A380" s="30"/>
      <c r="B380" s="31"/>
      <c r="C380" s="166" t="s">
        <v>1</v>
      </c>
      <c r="D380" s="166" t="s">
        <v>210</v>
      </c>
      <c r="E380" s="167" t="s">
        <v>1</v>
      </c>
      <c r="F380" s="168" t="s">
        <v>1</v>
      </c>
      <c r="G380" s="169" t="s">
        <v>1</v>
      </c>
      <c r="H380" s="170"/>
      <c r="I380" s="171"/>
      <c r="J380" s="288">
        <f t="shared" si="60"/>
        <v>0</v>
      </c>
      <c r="K380" s="172"/>
      <c r="L380" s="31"/>
      <c r="M380" s="173" t="s">
        <v>1</v>
      </c>
      <c r="N380" s="174" t="s">
        <v>38</v>
      </c>
      <c r="O380" s="175"/>
      <c r="P380" s="175"/>
      <c r="Q380" s="175"/>
      <c r="R380" s="175"/>
      <c r="S380" s="175"/>
      <c r="T380" s="176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T380" s="15" t="s">
        <v>773</v>
      </c>
      <c r="AU380" s="15" t="s">
        <v>79</v>
      </c>
      <c r="AY380" s="15" t="s">
        <v>773</v>
      </c>
      <c r="BE380" s="163">
        <f>IF(N380="základná",J380,0)</f>
        <v>0</v>
      </c>
      <c r="BF380" s="163">
        <f>IF(N380="znížená",J380,0)</f>
        <v>0</v>
      </c>
      <c r="BG380" s="163">
        <f>IF(N380="zákl. prenesená",J380,0)</f>
        <v>0</v>
      </c>
      <c r="BH380" s="163">
        <f>IF(N380="zníž. prenesená",J380,0)</f>
        <v>0</v>
      </c>
      <c r="BI380" s="163">
        <f>IF(N380="nulová",J380,0)</f>
        <v>0</v>
      </c>
      <c r="BJ380" s="15" t="s">
        <v>85</v>
      </c>
      <c r="BK380" s="163">
        <f>I380*H380</f>
        <v>0</v>
      </c>
    </row>
    <row r="381" spans="1:65" s="2" customFormat="1" ht="6.95" customHeight="1">
      <c r="A381" s="30"/>
      <c r="B381" s="48"/>
      <c r="C381" s="49"/>
      <c r="D381" s="49"/>
      <c r="E381" s="49"/>
      <c r="F381" s="49"/>
      <c r="G381" s="49"/>
      <c r="H381" s="49"/>
      <c r="I381" s="49"/>
      <c r="J381" s="277"/>
      <c r="K381" s="49"/>
      <c r="L381" s="31"/>
      <c r="M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</row>
  </sheetData>
  <sheetProtection algorithmName="SHA-512" hashValue="1af3sm3YTMwf+9ZLHq+zFM9ZKFfOqa2ecNDtaU7vu8oiIuDI+UMjztqA2JtMp+LywEBHX8K9G1xlzmAdZTO5Hw==" saltValue="jppD2XBf8Xhu4H3xYrjmdQ==" spinCount="100000" sheet="1" objects="1" scenarios="1"/>
  <autoFilter ref="C135:K380"/>
  <mergeCells count="12">
    <mergeCell ref="E128:H128"/>
    <mergeCell ref="L2:V2"/>
    <mergeCell ref="E85:H85"/>
    <mergeCell ref="E87:H87"/>
    <mergeCell ref="E89:H89"/>
    <mergeCell ref="E124:H124"/>
    <mergeCell ref="E126:H126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376:D381">
      <formula1>"K, M"</formula1>
    </dataValidation>
    <dataValidation type="list" allowBlank="1" showInputMessage="1" showErrorMessage="1" error="Povolené sú hodnoty základná, znížená, nulová." sqref="N376:N381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683"/>
  <sheetViews>
    <sheetView showGridLines="0" workbookViewId="0">
      <selection activeCell="J20" sqref="J2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6" t="s">
        <v>5</v>
      </c>
      <c r="M2" s="217"/>
      <c r="N2" s="217"/>
      <c r="O2" s="217"/>
      <c r="P2" s="217"/>
      <c r="Q2" s="217"/>
      <c r="R2" s="217"/>
      <c r="S2" s="217"/>
      <c r="T2" s="217"/>
      <c r="U2" s="217"/>
      <c r="V2" s="217"/>
      <c r="AT2" s="15" t="s">
        <v>119</v>
      </c>
    </row>
    <row r="3" spans="1:46" s="1" customFormat="1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8"/>
      <c r="AT3" s="15" t="s">
        <v>72</v>
      </c>
    </row>
    <row r="4" spans="1:46" s="1" customFormat="1" ht="24.95" customHeight="1">
      <c r="B4" s="18"/>
      <c r="D4" s="19" t="s">
        <v>167</v>
      </c>
      <c r="L4" s="18"/>
      <c r="M4" s="99" t="s">
        <v>9</v>
      </c>
      <c r="AT4" s="15" t="s">
        <v>3</v>
      </c>
    </row>
    <row r="5" spans="1:46" s="1" customFormat="1" ht="6.95" customHeight="1">
      <c r="B5" s="18"/>
      <c r="L5" s="18"/>
    </row>
    <row r="6" spans="1:46" s="1" customFormat="1" ht="12" customHeight="1">
      <c r="B6" s="18"/>
      <c r="D6" s="25" t="s">
        <v>14</v>
      </c>
      <c r="L6" s="18"/>
    </row>
    <row r="7" spans="1:46" s="1" customFormat="1" ht="16.5" customHeight="1">
      <c r="B7" s="18"/>
      <c r="E7" s="259" t="str">
        <f>'Rekapitulácia stavby'!K6</f>
        <v>Rekonštrukcia SO34 ÚAO a SO22 sociálna časť ÚAO</v>
      </c>
      <c r="F7" s="260"/>
      <c r="G7" s="260"/>
      <c r="H7" s="260"/>
      <c r="L7" s="18"/>
    </row>
    <row r="8" spans="1:46" s="1" customFormat="1" ht="12" customHeight="1">
      <c r="B8" s="18"/>
      <c r="D8" s="25" t="s">
        <v>168</v>
      </c>
      <c r="L8" s="18"/>
    </row>
    <row r="9" spans="1:46" s="2" customFormat="1" ht="16.5" customHeight="1">
      <c r="A9" s="30"/>
      <c r="B9" s="31"/>
      <c r="C9" s="30"/>
      <c r="D9" s="30"/>
      <c r="E9" s="259" t="s">
        <v>1000</v>
      </c>
      <c r="F9" s="258"/>
      <c r="G9" s="258"/>
      <c r="H9" s="258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>
      <c r="A10" s="30"/>
      <c r="B10" s="31"/>
      <c r="C10" s="30"/>
      <c r="D10" s="25" t="s">
        <v>170</v>
      </c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30" customHeight="1">
      <c r="A11" s="30"/>
      <c r="B11" s="31"/>
      <c r="C11" s="30"/>
      <c r="D11" s="30"/>
      <c r="E11" s="255" t="s">
        <v>6476</v>
      </c>
      <c r="F11" s="258"/>
      <c r="G11" s="258"/>
      <c r="H11" s="258"/>
      <c r="I11" s="30"/>
      <c r="J11" s="30"/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>
      <c r="A13" s="30"/>
      <c r="B13" s="31"/>
      <c r="C13" s="30"/>
      <c r="D13" s="25" t="s">
        <v>16</v>
      </c>
      <c r="E13" s="30"/>
      <c r="F13" s="23" t="s">
        <v>1</v>
      </c>
      <c r="G13" s="30"/>
      <c r="H13" s="30"/>
      <c r="I13" s="25" t="s">
        <v>17</v>
      </c>
      <c r="J13" s="23" t="s">
        <v>1</v>
      </c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5" t="s">
        <v>18</v>
      </c>
      <c r="E14" s="30"/>
      <c r="F14" s="23" t="s">
        <v>19</v>
      </c>
      <c r="G14" s="30"/>
      <c r="H14" s="30"/>
      <c r="I14" s="25" t="s">
        <v>20</v>
      </c>
      <c r="J14" s="56" t="str">
        <f>'Rekapitulácia stavby'!AN8</f>
        <v>16. 11. 2023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>
      <c r="A16" s="30"/>
      <c r="B16" s="31"/>
      <c r="C16" s="30"/>
      <c r="D16" s="25" t="s">
        <v>22</v>
      </c>
      <c r="E16" s="30"/>
      <c r="F16" s="30"/>
      <c r="G16" s="30"/>
      <c r="H16" s="30"/>
      <c r="I16" s="25" t="s">
        <v>23</v>
      </c>
      <c r="J16" s="23" t="s">
        <v>1</v>
      </c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>
      <c r="A17" s="30"/>
      <c r="B17" s="31"/>
      <c r="C17" s="30"/>
      <c r="D17" s="30"/>
      <c r="E17" s="23" t="s">
        <v>19</v>
      </c>
      <c r="F17" s="30"/>
      <c r="G17" s="30"/>
      <c r="H17" s="30"/>
      <c r="I17" s="25" t="s">
        <v>24</v>
      </c>
      <c r="J17" s="23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>
      <c r="A19" s="30"/>
      <c r="B19" s="31"/>
      <c r="C19" s="30"/>
      <c r="D19" s="25" t="s">
        <v>25</v>
      </c>
      <c r="E19" s="30"/>
      <c r="F19" s="30"/>
      <c r="G19" s="30"/>
      <c r="H19" s="30"/>
      <c r="I19" s="25" t="s">
        <v>23</v>
      </c>
      <c r="J19" s="26" t="str">
        <f>'Rekapitulácia stavby'!AN13</f>
        <v>Vyplň údaj</v>
      </c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>
      <c r="A20" s="30"/>
      <c r="B20" s="31"/>
      <c r="C20" s="30"/>
      <c r="D20" s="30"/>
      <c r="E20" s="261" t="str">
        <f>'Rekapitulácia stavby'!E14</f>
        <v>Vyplň údaj</v>
      </c>
      <c r="F20" s="221"/>
      <c r="G20" s="221"/>
      <c r="H20" s="221"/>
      <c r="I20" s="25" t="s">
        <v>24</v>
      </c>
      <c r="J20" s="26" t="str">
        <f>'Rekapitulácia stavby'!AN14</f>
        <v>Vyplň údaj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>
      <c r="A22" s="30"/>
      <c r="B22" s="31"/>
      <c r="C22" s="30"/>
      <c r="D22" s="25" t="s">
        <v>27</v>
      </c>
      <c r="E22" s="30"/>
      <c r="F22" s="30"/>
      <c r="G22" s="30"/>
      <c r="H22" s="30"/>
      <c r="I22" s="25" t="s">
        <v>23</v>
      </c>
      <c r="J22" s="23" t="str">
        <f>IF('Rekapitulácia stavby'!AN16="","",'Rekapitulácia stavby'!AN16)</f>
        <v/>
      </c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>
      <c r="A23" s="30"/>
      <c r="B23" s="31"/>
      <c r="C23" s="30"/>
      <c r="D23" s="30"/>
      <c r="E23" s="23" t="str">
        <f>IF('Rekapitulácia stavby'!E17="","",'Rekapitulácia stavby'!E17)</f>
        <v xml:space="preserve"> </v>
      </c>
      <c r="F23" s="30"/>
      <c r="G23" s="30"/>
      <c r="H23" s="30"/>
      <c r="I23" s="25" t="s">
        <v>24</v>
      </c>
      <c r="J23" s="23" t="str">
        <f>IF('Rekapitulácia stavby'!AN17="","",'Rekapitulácia stavby'!AN17)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>
      <c r="A25" s="30"/>
      <c r="B25" s="31"/>
      <c r="C25" s="30"/>
      <c r="D25" s="25" t="s">
        <v>30</v>
      </c>
      <c r="E25" s="30"/>
      <c r="F25" s="30"/>
      <c r="G25" s="30"/>
      <c r="H25" s="30"/>
      <c r="I25" s="25" t="s">
        <v>23</v>
      </c>
      <c r="J25" s="23" t="str">
        <f>IF('Rekapitulácia stavby'!AN19="","",'Rekapitulácia stavby'!AN19)</f>
        <v/>
      </c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>
      <c r="A26" s="30"/>
      <c r="B26" s="31"/>
      <c r="C26" s="30"/>
      <c r="D26" s="30"/>
      <c r="E26" s="23" t="str">
        <f>IF('Rekapitulácia stavby'!E20="","",'Rekapitulácia stavby'!E20)</f>
        <v xml:space="preserve"> </v>
      </c>
      <c r="F26" s="30"/>
      <c r="G26" s="30"/>
      <c r="H26" s="30"/>
      <c r="I26" s="25" t="s">
        <v>24</v>
      </c>
      <c r="J26" s="23" t="str">
        <f>IF('Rekapitulácia stavby'!AN20="","",'Rekapitulácia stavby'!AN20)</f>
        <v/>
      </c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3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>
      <c r="A28" s="30"/>
      <c r="B28" s="31"/>
      <c r="C28" s="30"/>
      <c r="D28" s="25" t="s">
        <v>31</v>
      </c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>
      <c r="A29" s="100"/>
      <c r="B29" s="101"/>
      <c r="C29" s="100"/>
      <c r="D29" s="100"/>
      <c r="E29" s="225" t="s">
        <v>1</v>
      </c>
      <c r="F29" s="225"/>
      <c r="G29" s="225"/>
      <c r="H29" s="225"/>
      <c r="I29" s="100"/>
      <c r="J29" s="100"/>
      <c r="K29" s="100"/>
      <c r="L29" s="102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</row>
    <row r="30" spans="1:31" s="2" customFormat="1" ht="6.95" customHeight="1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>
      <c r="A32" s="30"/>
      <c r="B32" s="31"/>
      <c r="C32" s="30"/>
      <c r="D32" s="103" t="s">
        <v>32</v>
      </c>
      <c r="E32" s="30"/>
      <c r="F32" s="30"/>
      <c r="G32" s="30"/>
      <c r="H32" s="30"/>
      <c r="I32" s="30"/>
      <c r="J32" s="72">
        <f>ROUND(J142, 2)</f>
        <v>0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>
      <c r="A33" s="30"/>
      <c r="B33" s="31"/>
      <c r="C33" s="30"/>
      <c r="D33" s="67"/>
      <c r="E33" s="67"/>
      <c r="F33" s="67"/>
      <c r="G33" s="67"/>
      <c r="H33" s="67"/>
      <c r="I33" s="67"/>
      <c r="J33" s="67"/>
      <c r="K33" s="67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0"/>
      <c r="F34" s="34" t="s">
        <v>34</v>
      </c>
      <c r="G34" s="30"/>
      <c r="H34" s="30"/>
      <c r="I34" s="34" t="s">
        <v>33</v>
      </c>
      <c r="J34" s="34" t="s">
        <v>35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>
      <c r="A35" s="30"/>
      <c r="B35" s="31"/>
      <c r="C35" s="30"/>
      <c r="D35" s="104" t="s">
        <v>36</v>
      </c>
      <c r="E35" s="36" t="s">
        <v>37</v>
      </c>
      <c r="F35" s="105">
        <f>ROUND((ROUND((SUM(BE142:BE676)),  2) + SUM(BE678:BE682)), 2)</f>
        <v>0</v>
      </c>
      <c r="G35" s="106"/>
      <c r="H35" s="106"/>
      <c r="I35" s="107">
        <v>0.2</v>
      </c>
      <c r="J35" s="105">
        <f>ROUND((ROUND(((SUM(BE142:BE676))*I35),  2) + (SUM(BE678:BE682)*I35)), 2)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>
      <c r="A36" s="30"/>
      <c r="B36" s="31"/>
      <c r="C36" s="30"/>
      <c r="D36" s="30"/>
      <c r="E36" s="36" t="s">
        <v>38</v>
      </c>
      <c r="F36" s="105">
        <f>ROUND((ROUND((SUM(BF142:BF676)),  2) + SUM(BF678:BF682)), 2)</f>
        <v>0</v>
      </c>
      <c r="G36" s="106"/>
      <c r="H36" s="106"/>
      <c r="I36" s="107">
        <v>0.2</v>
      </c>
      <c r="J36" s="105">
        <f>ROUND((ROUND(((SUM(BF142:BF676))*I36),  2) + (SUM(BF678:BF682)*I36)), 2)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5" t="s">
        <v>39</v>
      </c>
      <c r="F37" s="108">
        <f>ROUND((ROUND((SUM(BG142:BG676)),  2) + SUM(BG678:BG682)), 2)</f>
        <v>0</v>
      </c>
      <c r="G37" s="30"/>
      <c r="H37" s="30"/>
      <c r="I37" s="109">
        <v>0.2</v>
      </c>
      <c r="J37" s="108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>
      <c r="A38" s="30"/>
      <c r="B38" s="31"/>
      <c r="C38" s="30"/>
      <c r="D38" s="30"/>
      <c r="E38" s="25" t="s">
        <v>40</v>
      </c>
      <c r="F38" s="108">
        <f>ROUND((ROUND((SUM(BH142:BH676)),  2) + SUM(BH678:BH682)), 2)</f>
        <v>0</v>
      </c>
      <c r="G38" s="30"/>
      <c r="H38" s="30"/>
      <c r="I38" s="109">
        <v>0.2</v>
      </c>
      <c r="J38" s="108">
        <f>0</f>
        <v>0</v>
      </c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>
      <c r="A39" s="30"/>
      <c r="B39" s="31"/>
      <c r="C39" s="30"/>
      <c r="D39" s="30"/>
      <c r="E39" s="36" t="s">
        <v>41</v>
      </c>
      <c r="F39" s="105">
        <f>ROUND((ROUND((SUM(BI142:BI676)),  2) + SUM(BI678:BI682)), 2)</f>
        <v>0</v>
      </c>
      <c r="G39" s="106"/>
      <c r="H39" s="106"/>
      <c r="I39" s="107">
        <v>0</v>
      </c>
      <c r="J39" s="105">
        <f>0</f>
        <v>0</v>
      </c>
      <c r="K39" s="30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>
      <c r="A41" s="30"/>
      <c r="B41" s="31"/>
      <c r="C41" s="110"/>
      <c r="D41" s="111" t="s">
        <v>42</v>
      </c>
      <c r="E41" s="61"/>
      <c r="F41" s="61"/>
      <c r="G41" s="112" t="s">
        <v>43</v>
      </c>
      <c r="H41" s="113" t="s">
        <v>44</v>
      </c>
      <c r="I41" s="61"/>
      <c r="J41" s="114">
        <f>SUM(J32:J39)</f>
        <v>0</v>
      </c>
      <c r="K41" s="115"/>
      <c r="L41" s="43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3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>
      <c r="B43" s="18"/>
      <c r="L43" s="18"/>
    </row>
    <row r="44" spans="1:31" s="1" customFormat="1" ht="14.45" customHeight="1">
      <c r="B44" s="18"/>
      <c r="L44" s="18"/>
    </row>
    <row r="45" spans="1:31" s="1" customFormat="1" ht="14.45" customHeight="1">
      <c r="B45" s="18"/>
      <c r="L45" s="18"/>
    </row>
    <row r="46" spans="1:31" s="1" customFormat="1" ht="14.45" customHeight="1">
      <c r="B46" s="18"/>
      <c r="L46" s="18"/>
    </row>
    <row r="47" spans="1:31" s="1" customFormat="1" ht="14.45" customHeight="1">
      <c r="B47" s="18"/>
      <c r="L47" s="18"/>
    </row>
    <row r="48" spans="1:31" s="1" customFormat="1" ht="14.45" customHeight="1">
      <c r="B48" s="18"/>
      <c r="L48" s="18"/>
    </row>
    <row r="49" spans="1:31" s="1" customFormat="1" ht="14.45" customHeight="1">
      <c r="B49" s="18"/>
      <c r="L49" s="18"/>
    </row>
    <row r="50" spans="1:31" s="2" customFormat="1" ht="14.45" customHeight="1">
      <c r="B50" s="43"/>
      <c r="D50" s="44" t="s">
        <v>45</v>
      </c>
      <c r="E50" s="45"/>
      <c r="F50" s="45"/>
      <c r="G50" s="44" t="s">
        <v>46</v>
      </c>
      <c r="H50" s="45"/>
      <c r="I50" s="45"/>
      <c r="J50" s="45"/>
      <c r="K50" s="45"/>
      <c r="L50" s="43"/>
    </row>
    <row r="51" spans="1:31">
      <c r="B51" s="18"/>
      <c r="L51" s="18"/>
    </row>
    <row r="52" spans="1:31">
      <c r="B52" s="18"/>
      <c r="L52" s="18"/>
    </row>
    <row r="53" spans="1:31">
      <c r="B53" s="18"/>
      <c r="L53" s="18"/>
    </row>
    <row r="54" spans="1:31">
      <c r="B54" s="18"/>
      <c r="L54" s="18"/>
    </row>
    <row r="55" spans="1:31">
      <c r="B55" s="18"/>
      <c r="L55" s="18"/>
    </row>
    <row r="56" spans="1:31">
      <c r="B56" s="18"/>
      <c r="L56" s="18"/>
    </row>
    <row r="57" spans="1:31">
      <c r="B57" s="18"/>
      <c r="L57" s="18"/>
    </row>
    <row r="58" spans="1:31">
      <c r="B58" s="18"/>
      <c r="L58" s="18"/>
    </row>
    <row r="59" spans="1:31">
      <c r="B59" s="18"/>
      <c r="L59" s="18"/>
    </row>
    <row r="60" spans="1:31">
      <c r="B60" s="18"/>
      <c r="L60" s="18"/>
    </row>
    <row r="61" spans="1:31" s="2" customFormat="1" ht="12.75">
      <c r="A61" s="30"/>
      <c r="B61" s="31"/>
      <c r="C61" s="30"/>
      <c r="D61" s="46" t="s">
        <v>47</v>
      </c>
      <c r="E61" s="33"/>
      <c r="F61" s="116" t="s">
        <v>48</v>
      </c>
      <c r="G61" s="46" t="s">
        <v>47</v>
      </c>
      <c r="H61" s="33"/>
      <c r="I61" s="33"/>
      <c r="J61" s="117" t="s">
        <v>48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18"/>
      <c r="L62" s="18"/>
    </row>
    <row r="63" spans="1:31">
      <c r="B63" s="18"/>
      <c r="L63" s="18"/>
    </row>
    <row r="64" spans="1:31">
      <c r="B64" s="18"/>
      <c r="L64" s="18"/>
    </row>
    <row r="65" spans="1:31" s="2" customFormat="1" ht="12.75">
      <c r="A65" s="30"/>
      <c r="B65" s="31"/>
      <c r="C65" s="30"/>
      <c r="D65" s="44" t="s">
        <v>49</v>
      </c>
      <c r="E65" s="47"/>
      <c r="F65" s="47"/>
      <c r="G65" s="44" t="s">
        <v>50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18"/>
      <c r="L66" s="18"/>
    </row>
    <row r="67" spans="1:31">
      <c r="B67" s="18"/>
      <c r="L67" s="18"/>
    </row>
    <row r="68" spans="1:31">
      <c r="B68" s="18"/>
      <c r="L68" s="18"/>
    </row>
    <row r="69" spans="1:31">
      <c r="B69" s="18"/>
      <c r="L69" s="18"/>
    </row>
    <row r="70" spans="1:31">
      <c r="B70" s="18"/>
      <c r="L70" s="18"/>
    </row>
    <row r="71" spans="1:31">
      <c r="B71" s="18"/>
      <c r="L71" s="18"/>
    </row>
    <row r="72" spans="1:31">
      <c r="B72" s="18"/>
      <c r="L72" s="18"/>
    </row>
    <row r="73" spans="1:31">
      <c r="B73" s="18"/>
      <c r="L73" s="18"/>
    </row>
    <row r="74" spans="1:31">
      <c r="B74" s="18"/>
      <c r="L74" s="18"/>
    </row>
    <row r="75" spans="1:31">
      <c r="B75" s="18"/>
      <c r="L75" s="18"/>
    </row>
    <row r="76" spans="1:31" s="2" customFormat="1" ht="12.75">
      <c r="A76" s="30"/>
      <c r="B76" s="31"/>
      <c r="C76" s="30"/>
      <c r="D76" s="46" t="s">
        <v>47</v>
      </c>
      <c r="E76" s="33"/>
      <c r="F76" s="116" t="s">
        <v>48</v>
      </c>
      <c r="G76" s="46" t="s">
        <v>47</v>
      </c>
      <c r="H76" s="33"/>
      <c r="I76" s="33"/>
      <c r="J76" s="117" t="s">
        <v>48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>
      <c r="A82" s="30"/>
      <c r="B82" s="31"/>
      <c r="C82" s="19" t="s">
        <v>172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>
      <c r="A84" s="30"/>
      <c r="B84" s="31"/>
      <c r="C84" s="25" t="s">
        <v>14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>
      <c r="A85" s="30"/>
      <c r="B85" s="31"/>
      <c r="C85" s="30"/>
      <c r="D85" s="30"/>
      <c r="E85" s="259" t="str">
        <f>E7</f>
        <v>Rekonštrukcia SO34 ÚAO a SO22 sociálna časť ÚAO</v>
      </c>
      <c r="F85" s="260"/>
      <c r="G85" s="260"/>
      <c r="H85" s="260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>
      <c r="B86" s="18"/>
      <c r="C86" s="25" t="s">
        <v>168</v>
      </c>
      <c r="L86" s="18"/>
    </row>
    <row r="87" spans="1:31" s="2" customFormat="1" ht="16.5" customHeight="1">
      <c r="A87" s="30"/>
      <c r="B87" s="31"/>
      <c r="C87" s="30"/>
      <c r="D87" s="30"/>
      <c r="E87" s="259" t="s">
        <v>1000</v>
      </c>
      <c r="F87" s="258"/>
      <c r="G87" s="258"/>
      <c r="H87" s="258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>
      <c r="A88" s="30"/>
      <c r="B88" s="31"/>
      <c r="C88" s="25" t="s">
        <v>170</v>
      </c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30" customHeight="1">
      <c r="A89" s="30"/>
      <c r="B89" s="31"/>
      <c r="C89" s="30"/>
      <c r="D89" s="30"/>
      <c r="E89" s="255" t="str">
        <f>E11</f>
        <v>SO22_SO34d - Inštitút vzdelávania zboru väzenskej a justičnej stráže - ELI a osvetlenie</v>
      </c>
      <c r="F89" s="258"/>
      <c r="G89" s="258"/>
      <c r="H89" s="258"/>
      <c r="I89" s="30"/>
      <c r="J89" s="30"/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>
      <c r="A91" s="30"/>
      <c r="B91" s="31"/>
      <c r="C91" s="25" t="s">
        <v>18</v>
      </c>
      <c r="D91" s="30"/>
      <c r="E91" s="30"/>
      <c r="F91" s="23" t="str">
        <f>F14</f>
        <v>ÚVTOS a ÚVV Leopoldov</v>
      </c>
      <c r="G91" s="30"/>
      <c r="H91" s="30"/>
      <c r="I91" s="25" t="s">
        <v>20</v>
      </c>
      <c r="J91" s="56" t="str">
        <f>IF(J14="","",J14)</f>
        <v>16. 11. 2023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>
      <c r="A93" s="30"/>
      <c r="B93" s="31"/>
      <c r="C93" s="25" t="s">
        <v>22</v>
      </c>
      <c r="D93" s="30"/>
      <c r="E93" s="30"/>
      <c r="F93" s="23" t="str">
        <f>E17</f>
        <v>ÚVTOS a ÚVV Leopoldov</v>
      </c>
      <c r="G93" s="30"/>
      <c r="H93" s="30"/>
      <c r="I93" s="25" t="s">
        <v>27</v>
      </c>
      <c r="J93" s="28" t="str">
        <f>E23</f>
        <v xml:space="preserve"> </v>
      </c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>
      <c r="A94" s="30"/>
      <c r="B94" s="31"/>
      <c r="C94" s="25" t="s">
        <v>25</v>
      </c>
      <c r="D94" s="30"/>
      <c r="E94" s="30"/>
      <c r="F94" s="23" t="str">
        <f>IF(E20="","",E20)</f>
        <v>Vyplň údaj</v>
      </c>
      <c r="G94" s="30"/>
      <c r="H94" s="30"/>
      <c r="I94" s="25" t="s">
        <v>30</v>
      </c>
      <c r="J94" s="28" t="str">
        <f>E26</f>
        <v xml:space="preserve"> </v>
      </c>
      <c r="K94" s="30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>
      <c r="A96" s="30"/>
      <c r="B96" s="31"/>
      <c r="C96" s="118" t="s">
        <v>173</v>
      </c>
      <c r="D96" s="110"/>
      <c r="E96" s="110"/>
      <c r="F96" s="110"/>
      <c r="G96" s="110"/>
      <c r="H96" s="110"/>
      <c r="I96" s="110"/>
      <c r="J96" s="119" t="s">
        <v>174</v>
      </c>
      <c r="K96" s="11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3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>
      <c r="A98" s="30"/>
      <c r="B98" s="31"/>
      <c r="C98" s="120" t="s">
        <v>175</v>
      </c>
      <c r="D98" s="30"/>
      <c r="E98" s="30"/>
      <c r="F98" s="30"/>
      <c r="G98" s="30"/>
      <c r="H98" s="30"/>
      <c r="I98" s="30"/>
      <c r="J98" s="72">
        <f>J142</f>
        <v>0</v>
      </c>
      <c r="K98" s="30"/>
      <c r="L98" s="43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5" t="s">
        <v>176</v>
      </c>
    </row>
    <row r="99" spans="1:47" s="9" customFormat="1" ht="24.95" customHeight="1">
      <c r="B99" s="121"/>
      <c r="D99" s="122" t="s">
        <v>191</v>
      </c>
      <c r="E99" s="123"/>
      <c r="F99" s="123"/>
      <c r="G99" s="123"/>
      <c r="H99" s="123"/>
      <c r="I99" s="123"/>
      <c r="J99" s="124">
        <f>J143</f>
        <v>0</v>
      </c>
      <c r="L99" s="121"/>
    </row>
    <row r="100" spans="1:47" s="10" customFormat="1" ht="19.899999999999999" customHeight="1">
      <c r="B100" s="125"/>
      <c r="D100" s="126" t="s">
        <v>856</v>
      </c>
      <c r="E100" s="127"/>
      <c r="F100" s="127"/>
      <c r="G100" s="127"/>
      <c r="H100" s="127"/>
      <c r="I100" s="127"/>
      <c r="J100" s="128">
        <f>J144</f>
        <v>0</v>
      </c>
      <c r="L100" s="125"/>
    </row>
    <row r="101" spans="1:47" s="10" customFormat="1" ht="14.85" customHeight="1">
      <c r="B101" s="125"/>
      <c r="D101" s="126" t="s">
        <v>6477</v>
      </c>
      <c r="E101" s="127"/>
      <c r="F101" s="127"/>
      <c r="G101" s="127"/>
      <c r="H101" s="127"/>
      <c r="I101" s="127"/>
      <c r="J101" s="128">
        <f>J354</f>
        <v>0</v>
      </c>
      <c r="L101" s="125"/>
    </row>
    <row r="102" spans="1:47" s="10" customFormat="1" ht="14.85" customHeight="1">
      <c r="B102" s="125"/>
      <c r="D102" s="126" t="s">
        <v>6478</v>
      </c>
      <c r="E102" s="127"/>
      <c r="F102" s="127"/>
      <c r="G102" s="127"/>
      <c r="H102" s="127"/>
      <c r="I102" s="127"/>
      <c r="J102" s="128">
        <f>J363</f>
        <v>0</v>
      </c>
      <c r="L102" s="125"/>
    </row>
    <row r="103" spans="1:47" s="10" customFormat="1" ht="14.85" customHeight="1">
      <c r="B103" s="125"/>
      <c r="D103" s="126" t="s">
        <v>6479</v>
      </c>
      <c r="E103" s="127"/>
      <c r="F103" s="127"/>
      <c r="G103" s="127"/>
      <c r="H103" s="127"/>
      <c r="I103" s="127"/>
      <c r="J103" s="128">
        <f>J373</f>
        <v>0</v>
      </c>
      <c r="L103" s="125"/>
    </row>
    <row r="104" spans="1:47" s="10" customFormat="1" ht="14.85" customHeight="1">
      <c r="B104" s="125"/>
      <c r="D104" s="126" t="s">
        <v>6480</v>
      </c>
      <c r="E104" s="127"/>
      <c r="F104" s="127"/>
      <c r="G104" s="127"/>
      <c r="H104" s="127"/>
      <c r="I104" s="127"/>
      <c r="J104" s="128">
        <f>J383</f>
        <v>0</v>
      </c>
      <c r="L104" s="125"/>
    </row>
    <row r="105" spans="1:47" s="10" customFormat="1" ht="14.85" customHeight="1">
      <c r="B105" s="125"/>
      <c r="D105" s="126" t="s">
        <v>6481</v>
      </c>
      <c r="E105" s="127"/>
      <c r="F105" s="127"/>
      <c r="G105" s="127"/>
      <c r="H105" s="127"/>
      <c r="I105" s="127"/>
      <c r="J105" s="128">
        <f>J393</f>
        <v>0</v>
      </c>
      <c r="L105" s="125"/>
    </row>
    <row r="106" spans="1:47" s="10" customFormat="1" ht="14.85" customHeight="1">
      <c r="B106" s="125"/>
      <c r="D106" s="126" t="s">
        <v>6482</v>
      </c>
      <c r="E106" s="127"/>
      <c r="F106" s="127"/>
      <c r="G106" s="127"/>
      <c r="H106" s="127"/>
      <c r="I106" s="127"/>
      <c r="J106" s="128">
        <f>J444</f>
        <v>0</v>
      </c>
      <c r="L106" s="125"/>
    </row>
    <row r="107" spans="1:47" s="10" customFormat="1" ht="14.85" customHeight="1">
      <c r="B107" s="125"/>
      <c r="D107" s="126" t="s">
        <v>6483</v>
      </c>
      <c r="E107" s="127"/>
      <c r="F107" s="127"/>
      <c r="G107" s="127"/>
      <c r="H107" s="127"/>
      <c r="I107" s="127"/>
      <c r="J107" s="128">
        <f>J464</f>
        <v>0</v>
      </c>
      <c r="L107" s="125"/>
    </row>
    <row r="108" spans="1:47" s="10" customFormat="1" ht="14.85" customHeight="1">
      <c r="B108" s="125"/>
      <c r="D108" s="126" t="s">
        <v>6484</v>
      </c>
      <c r="E108" s="127"/>
      <c r="F108" s="127"/>
      <c r="G108" s="127"/>
      <c r="H108" s="127"/>
      <c r="I108" s="127"/>
      <c r="J108" s="128">
        <f>J482</f>
        <v>0</v>
      </c>
      <c r="L108" s="125"/>
    </row>
    <row r="109" spans="1:47" s="10" customFormat="1" ht="14.85" customHeight="1">
      <c r="B109" s="125"/>
      <c r="D109" s="126" t="s">
        <v>6485</v>
      </c>
      <c r="E109" s="127"/>
      <c r="F109" s="127"/>
      <c r="G109" s="127"/>
      <c r="H109" s="127"/>
      <c r="I109" s="127"/>
      <c r="J109" s="128">
        <f>J502</f>
        <v>0</v>
      </c>
      <c r="L109" s="125"/>
    </row>
    <row r="110" spans="1:47" s="10" customFormat="1" ht="14.85" customHeight="1">
      <c r="B110" s="125"/>
      <c r="D110" s="126" t="s">
        <v>6486</v>
      </c>
      <c r="E110" s="127"/>
      <c r="F110" s="127"/>
      <c r="G110" s="127"/>
      <c r="H110" s="127"/>
      <c r="I110" s="127"/>
      <c r="J110" s="128">
        <f>J521</f>
        <v>0</v>
      </c>
      <c r="L110" s="125"/>
    </row>
    <row r="111" spans="1:47" s="10" customFormat="1" ht="14.85" customHeight="1">
      <c r="B111" s="125"/>
      <c r="D111" s="126" t="s">
        <v>6487</v>
      </c>
      <c r="E111" s="127"/>
      <c r="F111" s="127"/>
      <c r="G111" s="127"/>
      <c r="H111" s="127"/>
      <c r="I111" s="127"/>
      <c r="J111" s="128">
        <f>J539</f>
        <v>0</v>
      </c>
      <c r="L111" s="125"/>
    </row>
    <row r="112" spans="1:47" s="10" customFormat="1" ht="14.85" customHeight="1">
      <c r="B112" s="125"/>
      <c r="D112" s="126" t="s">
        <v>6488</v>
      </c>
      <c r="E112" s="127"/>
      <c r="F112" s="127"/>
      <c r="G112" s="127"/>
      <c r="H112" s="127"/>
      <c r="I112" s="127"/>
      <c r="J112" s="128">
        <f>J559</f>
        <v>0</v>
      </c>
      <c r="L112" s="125"/>
    </row>
    <row r="113" spans="1:31" s="10" customFormat="1" ht="14.85" customHeight="1">
      <c r="B113" s="125"/>
      <c r="D113" s="126" t="s">
        <v>6489</v>
      </c>
      <c r="E113" s="127"/>
      <c r="F113" s="127"/>
      <c r="G113" s="127"/>
      <c r="H113" s="127"/>
      <c r="I113" s="127"/>
      <c r="J113" s="128">
        <f>J574</f>
        <v>0</v>
      </c>
      <c r="L113" s="125"/>
    </row>
    <row r="114" spans="1:31" s="10" customFormat="1" ht="14.85" customHeight="1">
      <c r="B114" s="125"/>
      <c r="D114" s="126" t="s">
        <v>6490</v>
      </c>
      <c r="E114" s="127"/>
      <c r="F114" s="127"/>
      <c r="G114" s="127"/>
      <c r="H114" s="127"/>
      <c r="I114" s="127"/>
      <c r="J114" s="128">
        <f>J591</f>
        <v>0</v>
      </c>
      <c r="L114" s="125"/>
    </row>
    <row r="115" spans="1:31" s="10" customFormat="1" ht="14.85" customHeight="1">
      <c r="B115" s="125"/>
      <c r="D115" s="126" t="s">
        <v>6491</v>
      </c>
      <c r="E115" s="127"/>
      <c r="F115" s="127"/>
      <c r="G115" s="127"/>
      <c r="H115" s="127"/>
      <c r="I115" s="127"/>
      <c r="J115" s="128">
        <f>J608</f>
        <v>0</v>
      </c>
      <c r="L115" s="125"/>
    </row>
    <row r="116" spans="1:31" s="10" customFormat="1" ht="14.85" customHeight="1">
      <c r="B116" s="125"/>
      <c r="D116" s="126" t="s">
        <v>6492</v>
      </c>
      <c r="E116" s="127"/>
      <c r="F116" s="127"/>
      <c r="G116" s="127"/>
      <c r="H116" s="127"/>
      <c r="I116" s="127"/>
      <c r="J116" s="128">
        <f>J623</f>
        <v>0</v>
      </c>
      <c r="L116" s="125"/>
    </row>
    <row r="117" spans="1:31" s="10" customFormat="1" ht="14.85" customHeight="1">
      <c r="B117" s="125"/>
      <c r="D117" s="126" t="s">
        <v>6493</v>
      </c>
      <c r="E117" s="127"/>
      <c r="F117" s="127"/>
      <c r="G117" s="127"/>
      <c r="H117" s="127"/>
      <c r="I117" s="127"/>
      <c r="J117" s="128">
        <f>J638</f>
        <v>0</v>
      </c>
      <c r="L117" s="125"/>
    </row>
    <row r="118" spans="1:31" s="9" customFormat="1" ht="24.95" customHeight="1">
      <c r="B118" s="121"/>
      <c r="D118" s="122" t="s">
        <v>6494</v>
      </c>
      <c r="E118" s="123"/>
      <c r="F118" s="123"/>
      <c r="G118" s="123"/>
      <c r="H118" s="123"/>
      <c r="I118" s="123"/>
      <c r="J118" s="124">
        <f>J671</f>
        <v>0</v>
      </c>
      <c r="L118" s="121"/>
    </row>
    <row r="119" spans="1:31" s="9" customFormat="1" ht="24.95" customHeight="1">
      <c r="B119" s="121"/>
      <c r="D119" s="122" t="s">
        <v>6495</v>
      </c>
      <c r="E119" s="123"/>
      <c r="F119" s="123"/>
      <c r="G119" s="123"/>
      <c r="H119" s="123"/>
      <c r="I119" s="123"/>
      <c r="J119" s="124">
        <f>J675</f>
        <v>0</v>
      </c>
      <c r="L119" s="121"/>
    </row>
    <row r="120" spans="1:31" s="9" customFormat="1" ht="21.75" customHeight="1">
      <c r="B120" s="121"/>
      <c r="D120" s="129" t="s">
        <v>193</v>
      </c>
      <c r="J120" s="130">
        <f>J677</f>
        <v>0</v>
      </c>
      <c r="L120" s="121"/>
    </row>
    <row r="121" spans="1:31" s="2" customFormat="1" ht="21.75" customHeight="1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31" s="2" customFormat="1" ht="6.95" customHeight="1">
      <c r="A122" s="30"/>
      <c r="B122" s="48"/>
      <c r="C122" s="49"/>
      <c r="D122" s="49"/>
      <c r="E122" s="49"/>
      <c r="F122" s="49"/>
      <c r="G122" s="49"/>
      <c r="H122" s="49"/>
      <c r="I122" s="49"/>
      <c r="J122" s="49"/>
      <c r="K122" s="49"/>
      <c r="L122" s="43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6" spans="1:31" s="2" customFormat="1" ht="6.95" customHeight="1">
      <c r="A126" s="30"/>
      <c r="B126" s="50"/>
      <c r="C126" s="51"/>
      <c r="D126" s="51"/>
      <c r="E126" s="51"/>
      <c r="F126" s="51"/>
      <c r="G126" s="51"/>
      <c r="H126" s="51"/>
      <c r="I126" s="51"/>
      <c r="J126" s="51"/>
      <c r="K126" s="51"/>
      <c r="L126" s="43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31" s="2" customFormat="1" ht="24.95" customHeight="1">
      <c r="A127" s="30"/>
      <c r="B127" s="31"/>
      <c r="C127" s="19" t="s">
        <v>194</v>
      </c>
      <c r="D127" s="30"/>
      <c r="E127" s="30"/>
      <c r="F127" s="30"/>
      <c r="G127" s="30"/>
      <c r="H127" s="30"/>
      <c r="I127" s="30"/>
      <c r="J127" s="30"/>
      <c r="K127" s="30"/>
      <c r="L127" s="43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</row>
    <row r="128" spans="1:31" s="2" customFormat="1" ht="6.95" customHeight="1">
      <c r="A128" s="30"/>
      <c r="B128" s="31"/>
      <c r="C128" s="30"/>
      <c r="D128" s="30"/>
      <c r="E128" s="30"/>
      <c r="F128" s="30"/>
      <c r="G128" s="30"/>
      <c r="H128" s="30"/>
      <c r="I128" s="30"/>
      <c r="J128" s="30"/>
      <c r="K128" s="30"/>
      <c r="L128" s="43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</row>
    <row r="129" spans="1:63" s="2" customFormat="1" ht="12" customHeight="1">
      <c r="A129" s="30"/>
      <c r="B129" s="31"/>
      <c r="C129" s="25" t="s">
        <v>14</v>
      </c>
      <c r="D129" s="30"/>
      <c r="E129" s="30"/>
      <c r="F129" s="30"/>
      <c r="G129" s="30"/>
      <c r="H129" s="30"/>
      <c r="I129" s="30"/>
      <c r="J129" s="30"/>
      <c r="K129" s="30"/>
      <c r="L129" s="43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</row>
    <row r="130" spans="1:63" s="2" customFormat="1" ht="16.5" customHeight="1">
      <c r="A130" s="30"/>
      <c r="B130" s="31"/>
      <c r="C130" s="30"/>
      <c r="D130" s="30"/>
      <c r="E130" s="259" t="str">
        <f>E7</f>
        <v>Rekonštrukcia SO34 ÚAO a SO22 sociálna časť ÚAO</v>
      </c>
      <c r="F130" s="260"/>
      <c r="G130" s="260"/>
      <c r="H130" s="260"/>
      <c r="I130" s="30"/>
      <c r="J130" s="30"/>
      <c r="K130" s="30"/>
      <c r="L130" s="43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</row>
    <row r="131" spans="1:63" s="1" customFormat="1" ht="12" customHeight="1">
      <c r="B131" s="18"/>
      <c r="C131" s="25" t="s">
        <v>168</v>
      </c>
      <c r="L131" s="18"/>
    </row>
    <row r="132" spans="1:63" s="2" customFormat="1" ht="16.5" customHeight="1">
      <c r="A132" s="30"/>
      <c r="B132" s="31"/>
      <c r="C132" s="30"/>
      <c r="D132" s="30"/>
      <c r="E132" s="259" t="s">
        <v>1000</v>
      </c>
      <c r="F132" s="258"/>
      <c r="G132" s="258"/>
      <c r="H132" s="258"/>
      <c r="I132" s="30"/>
      <c r="J132" s="30"/>
      <c r="K132" s="30"/>
      <c r="L132" s="43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</row>
    <row r="133" spans="1:63" s="2" customFormat="1" ht="12" customHeight="1">
      <c r="A133" s="30"/>
      <c r="B133" s="31"/>
      <c r="C133" s="25" t="s">
        <v>170</v>
      </c>
      <c r="D133" s="30"/>
      <c r="E133" s="30"/>
      <c r="F133" s="30"/>
      <c r="G133" s="30"/>
      <c r="H133" s="30"/>
      <c r="I133" s="30"/>
      <c r="J133" s="30"/>
      <c r="K133" s="30"/>
      <c r="L133" s="43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</row>
    <row r="134" spans="1:63" s="2" customFormat="1" ht="30" customHeight="1">
      <c r="A134" s="30"/>
      <c r="B134" s="31"/>
      <c r="C134" s="30"/>
      <c r="D134" s="30"/>
      <c r="E134" s="255" t="str">
        <f>E11</f>
        <v>SO22_SO34d - Inštitút vzdelávania zboru väzenskej a justičnej stráže - ELI a osvetlenie</v>
      </c>
      <c r="F134" s="258"/>
      <c r="G134" s="258"/>
      <c r="H134" s="258"/>
      <c r="I134" s="30"/>
      <c r="J134" s="30"/>
      <c r="K134" s="30"/>
      <c r="L134" s="43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</row>
    <row r="135" spans="1:63" s="2" customFormat="1" ht="6.95" customHeight="1">
      <c r="A135" s="30"/>
      <c r="B135" s="31"/>
      <c r="C135" s="30"/>
      <c r="D135" s="30"/>
      <c r="E135" s="30"/>
      <c r="F135" s="30"/>
      <c r="G135" s="30"/>
      <c r="H135" s="30"/>
      <c r="I135" s="30"/>
      <c r="J135" s="30"/>
      <c r="K135" s="30"/>
      <c r="L135" s="43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</row>
    <row r="136" spans="1:63" s="2" customFormat="1" ht="12" customHeight="1">
      <c r="A136" s="30"/>
      <c r="B136" s="31"/>
      <c r="C136" s="25" t="s">
        <v>18</v>
      </c>
      <c r="D136" s="30"/>
      <c r="E136" s="30"/>
      <c r="F136" s="23" t="str">
        <f>F14</f>
        <v>ÚVTOS a ÚVV Leopoldov</v>
      </c>
      <c r="G136" s="30"/>
      <c r="H136" s="30"/>
      <c r="I136" s="25" t="s">
        <v>20</v>
      </c>
      <c r="J136" s="56" t="str">
        <f>IF(J14="","",J14)</f>
        <v>16. 11. 2023</v>
      </c>
      <c r="K136" s="30"/>
      <c r="L136" s="43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</row>
    <row r="137" spans="1:63" s="2" customFormat="1" ht="6.95" customHeight="1">
      <c r="A137" s="30"/>
      <c r="B137" s="31"/>
      <c r="C137" s="30"/>
      <c r="D137" s="30"/>
      <c r="E137" s="30"/>
      <c r="F137" s="30"/>
      <c r="G137" s="30"/>
      <c r="H137" s="30"/>
      <c r="I137" s="30"/>
      <c r="J137" s="30"/>
      <c r="K137" s="30"/>
      <c r="L137" s="43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</row>
    <row r="138" spans="1:63" s="2" customFormat="1" ht="15.2" customHeight="1">
      <c r="A138" s="30"/>
      <c r="B138" s="31"/>
      <c r="C138" s="25" t="s">
        <v>22</v>
      </c>
      <c r="D138" s="30"/>
      <c r="E138" s="30"/>
      <c r="F138" s="23" t="str">
        <f>E17</f>
        <v>ÚVTOS a ÚVV Leopoldov</v>
      </c>
      <c r="G138" s="30"/>
      <c r="H138" s="30"/>
      <c r="I138" s="25" t="s">
        <v>27</v>
      </c>
      <c r="J138" s="28" t="str">
        <f>E23</f>
        <v xml:space="preserve"> </v>
      </c>
      <c r="K138" s="30"/>
      <c r="L138" s="43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</row>
    <row r="139" spans="1:63" s="2" customFormat="1" ht="15.2" customHeight="1">
      <c r="A139" s="30"/>
      <c r="B139" s="31"/>
      <c r="C139" s="25" t="s">
        <v>25</v>
      </c>
      <c r="D139" s="30"/>
      <c r="E139" s="30"/>
      <c r="F139" s="23" t="str">
        <f>IF(E20="","",E20)</f>
        <v>Vyplň údaj</v>
      </c>
      <c r="G139" s="30"/>
      <c r="H139" s="30"/>
      <c r="I139" s="25" t="s">
        <v>30</v>
      </c>
      <c r="J139" s="28" t="str">
        <f>E26</f>
        <v xml:space="preserve"> </v>
      </c>
      <c r="K139" s="30"/>
      <c r="L139" s="43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</row>
    <row r="140" spans="1:63" s="2" customFormat="1" ht="10.35" customHeight="1">
      <c r="A140" s="30"/>
      <c r="B140" s="31"/>
      <c r="C140" s="30"/>
      <c r="D140" s="30"/>
      <c r="E140" s="30"/>
      <c r="F140" s="30"/>
      <c r="G140" s="30"/>
      <c r="H140" s="30"/>
      <c r="I140" s="30"/>
      <c r="J140" s="30"/>
      <c r="K140" s="30"/>
      <c r="L140" s="43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</row>
    <row r="141" spans="1:63" s="11" customFormat="1" ht="29.25" customHeight="1">
      <c r="A141" s="131"/>
      <c r="B141" s="132"/>
      <c r="C141" s="133" t="s">
        <v>195</v>
      </c>
      <c r="D141" s="134" t="s">
        <v>57</v>
      </c>
      <c r="E141" s="134" t="s">
        <v>53</v>
      </c>
      <c r="F141" s="134" t="s">
        <v>54</v>
      </c>
      <c r="G141" s="134" t="s">
        <v>196</v>
      </c>
      <c r="H141" s="134" t="s">
        <v>197</v>
      </c>
      <c r="I141" s="134" t="s">
        <v>198</v>
      </c>
      <c r="J141" s="135" t="s">
        <v>174</v>
      </c>
      <c r="K141" s="136" t="s">
        <v>199</v>
      </c>
      <c r="L141" s="137"/>
      <c r="M141" s="63" t="s">
        <v>1</v>
      </c>
      <c r="N141" s="64" t="s">
        <v>36</v>
      </c>
      <c r="O141" s="64" t="s">
        <v>200</v>
      </c>
      <c r="P141" s="64" t="s">
        <v>201</v>
      </c>
      <c r="Q141" s="64" t="s">
        <v>202</v>
      </c>
      <c r="R141" s="64" t="s">
        <v>203</v>
      </c>
      <c r="S141" s="64" t="s">
        <v>204</v>
      </c>
      <c r="T141" s="65" t="s">
        <v>205</v>
      </c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</row>
    <row r="142" spans="1:63" s="2" customFormat="1" ht="22.9" customHeight="1">
      <c r="A142" s="30"/>
      <c r="B142" s="31"/>
      <c r="C142" s="70" t="s">
        <v>175</v>
      </c>
      <c r="D142" s="30"/>
      <c r="E142" s="30"/>
      <c r="F142" s="30"/>
      <c r="G142" s="30"/>
      <c r="H142" s="30"/>
      <c r="I142" s="30"/>
      <c r="J142" s="138">
        <f>BK142</f>
        <v>0</v>
      </c>
      <c r="K142" s="30"/>
      <c r="L142" s="31"/>
      <c r="M142" s="66"/>
      <c r="N142" s="57"/>
      <c r="O142" s="67"/>
      <c r="P142" s="139">
        <f>P143+P671+P675+P677</f>
        <v>0</v>
      </c>
      <c r="Q142" s="67"/>
      <c r="R142" s="139">
        <f>R143+R671+R675+R677</f>
        <v>0</v>
      </c>
      <c r="S142" s="67"/>
      <c r="T142" s="140">
        <f>T143+T671+T675+T677</f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T142" s="15" t="s">
        <v>71</v>
      </c>
      <c r="AU142" s="15" t="s">
        <v>176</v>
      </c>
      <c r="BK142" s="141">
        <f>BK143+BK671+BK675+BK677</f>
        <v>0</v>
      </c>
    </row>
    <row r="143" spans="1:63" s="12" customFormat="1" ht="25.9" customHeight="1">
      <c r="B143" s="142"/>
      <c r="D143" s="143" t="s">
        <v>71</v>
      </c>
      <c r="E143" s="144" t="s">
        <v>751</v>
      </c>
      <c r="F143" s="144" t="s">
        <v>752</v>
      </c>
      <c r="I143" s="145"/>
      <c r="J143" s="130">
        <f>BK143</f>
        <v>0</v>
      </c>
      <c r="L143" s="142"/>
      <c r="M143" s="146"/>
      <c r="N143" s="147"/>
      <c r="O143" s="147"/>
      <c r="P143" s="148">
        <f>P144</f>
        <v>0</v>
      </c>
      <c r="Q143" s="147"/>
      <c r="R143" s="148">
        <f>R144</f>
        <v>0</v>
      </c>
      <c r="S143" s="147"/>
      <c r="T143" s="149">
        <f>T144</f>
        <v>0</v>
      </c>
      <c r="AR143" s="143" t="s">
        <v>219</v>
      </c>
      <c r="AT143" s="150" t="s">
        <v>71</v>
      </c>
      <c r="AU143" s="150" t="s">
        <v>72</v>
      </c>
      <c r="AY143" s="143" t="s">
        <v>208</v>
      </c>
      <c r="BK143" s="151">
        <f>BK144</f>
        <v>0</v>
      </c>
    </row>
    <row r="144" spans="1:63" s="12" customFormat="1" ht="22.9" customHeight="1">
      <c r="B144" s="142"/>
      <c r="D144" s="143" t="s">
        <v>71</v>
      </c>
      <c r="E144" s="152" t="s">
        <v>857</v>
      </c>
      <c r="F144" s="152" t="s">
        <v>858</v>
      </c>
      <c r="I144" s="145"/>
      <c r="J144" s="153">
        <f>BK144</f>
        <v>0</v>
      </c>
      <c r="L144" s="142"/>
      <c r="M144" s="146"/>
      <c r="N144" s="147"/>
      <c r="O144" s="147"/>
      <c r="P144" s="148">
        <f>P145+SUM(P146:P354)+P363+P373+P383+P393+P444+P464+P482+P502+P521+P539+P559+P574+P591+P608+P623+P638</f>
        <v>0</v>
      </c>
      <c r="Q144" s="147"/>
      <c r="R144" s="148">
        <f>R145+SUM(R146:R354)+R363+R373+R383+R393+R444+R464+R482+R502+R521+R539+R559+R574+R591+R608+R623+R638</f>
        <v>0</v>
      </c>
      <c r="S144" s="147"/>
      <c r="T144" s="149">
        <f>T145+SUM(T146:T354)+T363+T373+T383+T393+T444+T464+T482+T502+T521+T539+T559+T574+T591+T608+T623+T638</f>
        <v>0</v>
      </c>
      <c r="AR144" s="143" t="s">
        <v>219</v>
      </c>
      <c r="AT144" s="150" t="s">
        <v>71</v>
      </c>
      <c r="AU144" s="150" t="s">
        <v>79</v>
      </c>
      <c r="AY144" s="143" t="s">
        <v>208</v>
      </c>
      <c r="BK144" s="151">
        <f>BK145+SUM(BK146:BK354)+BK363+BK373+BK383+BK393+BK444+BK464+BK482+BK502+BK521+BK539+BK559+BK574+BK591+BK608+BK623+BK638</f>
        <v>0</v>
      </c>
    </row>
    <row r="145" spans="1:65" s="2" customFormat="1" ht="24.2" customHeight="1">
      <c r="A145" s="30"/>
      <c r="B145" s="154"/>
      <c r="C145" s="201" t="s">
        <v>79</v>
      </c>
      <c r="D145" s="201" t="s">
        <v>751</v>
      </c>
      <c r="E145" s="202" t="s">
        <v>6496</v>
      </c>
      <c r="F145" s="203" t="s">
        <v>6497</v>
      </c>
      <c r="G145" s="204" t="s">
        <v>404</v>
      </c>
      <c r="H145" s="205">
        <v>140</v>
      </c>
      <c r="I145" s="177"/>
      <c r="J145" s="290">
        <f t="shared" ref="J145:J208" si="0">ROUND(I145*H145,2)</f>
        <v>0</v>
      </c>
      <c r="K145" s="178"/>
      <c r="L145" s="179"/>
      <c r="M145" s="180" t="s">
        <v>1</v>
      </c>
      <c r="N145" s="181" t="s">
        <v>38</v>
      </c>
      <c r="O145" s="59"/>
      <c r="P145" s="160">
        <f t="shared" ref="P145:P208" si="1">O145*H145</f>
        <v>0</v>
      </c>
      <c r="Q145" s="160">
        <v>0</v>
      </c>
      <c r="R145" s="160">
        <f t="shared" ref="R145:R208" si="2">Q145*H145</f>
        <v>0</v>
      </c>
      <c r="S145" s="160">
        <v>0</v>
      </c>
      <c r="T145" s="161">
        <f t="shared" ref="T145:T208" si="3">S145*H145</f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2" t="s">
        <v>1849</v>
      </c>
      <c r="AT145" s="162" t="s">
        <v>751</v>
      </c>
      <c r="AU145" s="162" t="s">
        <v>85</v>
      </c>
      <c r="AY145" s="15" t="s">
        <v>208</v>
      </c>
      <c r="BE145" s="163">
        <f t="shared" ref="BE145:BE208" si="4">IF(N145="základná",J145,0)</f>
        <v>0</v>
      </c>
      <c r="BF145" s="163">
        <f t="shared" ref="BF145:BF208" si="5">IF(N145="znížená",J145,0)</f>
        <v>0</v>
      </c>
      <c r="BG145" s="163">
        <f t="shared" ref="BG145:BG208" si="6">IF(N145="zákl. prenesená",J145,0)</f>
        <v>0</v>
      </c>
      <c r="BH145" s="163">
        <f t="shared" ref="BH145:BH208" si="7">IF(N145="zníž. prenesená",J145,0)</f>
        <v>0</v>
      </c>
      <c r="BI145" s="163">
        <f t="shared" ref="BI145:BI208" si="8">IF(N145="nulová",J145,0)</f>
        <v>0</v>
      </c>
      <c r="BJ145" s="15" t="s">
        <v>85</v>
      </c>
      <c r="BK145" s="163">
        <f t="shared" ref="BK145:BK208" si="9">ROUND(I145*H145,2)</f>
        <v>0</v>
      </c>
      <c r="BL145" s="15" t="s">
        <v>466</v>
      </c>
      <c r="BM145" s="162" t="s">
        <v>6498</v>
      </c>
    </row>
    <row r="146" spans="1:65" s="2" customFormat="1" ht="24.2" customHeight="1">
      <c r="A146" s="30"/>
      <c r="B146" s="154"/>
      <c r="C146" s="201" t="s">
        <v>85</v>
      </c>
      <c r="D146" s="201" t="s">
        <v>751</v>
      </c>
      <c r="E146" s="202" t="s">
        <v>6499</v>
      </c>
      <c r="F146" s="203" t="s">
        <v>6500</v>
      </c>
      <c r="G146" s="204" t="s">
        <v>404</v>
      </c>
      <c r="H146" s="205">
        <v>330</v>
      </c>
      <c r="I146" s="177"/>
      <c r="J146" s="290">
        <f t="shared" si="0"/>
        <v>0</v>
      </c>
      <c r="K146" s="178"/>
      <c r="L146" s="179"/>
      <c r="M146" s="180" t="s">
        <v>1</v>
      </c>
      <c r="N146" s="181" t="s">
        <v>38</v>
      </c>
      <c r="O146" s="59"/>
      <c r="P146" s="160">
        <f t="shared" si="1"/>
        <v>0</v>
      </c>
      <c r="Q146" s="160">
        <v>0</v>
      </c>
      <c r="R146" s="160">
        <f t="shared" si="2"/>
        <v>0</v>
      </c>
      <c r="S146" s="160">
        <v>0</v>
      </c>
      <c r="T146" s="161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2" t="s">
        <v>1849</v>
      </c>
      <c r="AT146" s="162" t="s">
        <v>751</v>
      </c>
      <c r="AU146" s="162" t="s">
        <v>85</v>
      </c>
      <c r="AY146" s="15" t="s">
        <v>208</v>
      </c>
      <c r="BE146" s="163">
        <f t="shared" si="4"/>
        <v>0</v>
      </c>
      <c r="BF146" s="163">
        <f t="shared" si="5"/>
        <v>0</v>
      </c>
      <c r="BG146" s="163">
        <f t="shared" si="6"/>
        <v>0</v>
      </c>
      <c r="BH146" s="163">
        <f t="shared" si="7"/>
        <v>0</v>
      </c>
      <c r="BI146" s="163">
        <f t="shared" si="8"/>
        <v>0</v>
      </c>
      <c r="BJ146" s="15" t="s">
        <v>85</v>
      </c>
      <c r="BK146" s="163">
        <f t="shared" si="9"/>
        <v>0</v>
      </c>
      <c r="BL146" s="15" t="s">
        <v>466</v>
      </c>
      <c r="BM146" s="162" t="s">
        <v>6501</v>
      </c>
    </row>
    <row r="147" spans="1:65" s="2" customFormat="1" ht="24.2" customHeight="1">
      <c r="A147" s="30"/>
      <c r="B147" s="154"/>
      <c r="C147" s="201" t="s">
        <v>219</v>
      </c>
      <c r="D147" s="201" t="s">
        <v>751</v>
      </c>
      <c r="E147" s="202" t="s">
        <v>6502</v>
      </c>
      <c r="F147" s="203" t="s">
        <v>6503</v>
      </c>
      <c r="G147" s="204" t="s">
        <v>404</v>
      </c>
      <c r="H147" s="205">
        <v>13</v>
      </c>
      <c r="I147" s="177"/>
      <c r="J147" s="290">
        <f t="shared" si="0"/>
        <v>0</v>
      </c>
      <c r="K147" s="178"/>
      <c r="L147" s="179"/>
      <c r="M147" s="180" t="s">
        <v>1</v>
      </c>
      <c r="N147" s="181" t="s">
        <v>38</v>
      </c>
      <c r="O147" s="59"/>
      <c r="P147" s="160">
        <f t="shared" si="1"/>
        <v>0</v>
      </c>
      <c r="Q147" s="160">
        <v>0</v>
      </c>
      <c r="R147" s="160">
        <f t="shared" si="2"/>
        <v>0</v>
      </c>
      <c r="S147" s="160">
        <v>0</v>
      </c>
      <c r="T147" s="161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2" t="s">
        <v>1849</v>
      </c>
      <c r="AT147" s="162" t="s">
        <v>751</v>
      </c>
      <c r="AU147" s="162" t="s">
        <v>85</v>
      </c>
      <c r="AY147" s="15" t="s">
        <v>208</v>
      </c>
      <c r="BE147" s="163">
        <f t="shared" si="4"/>
        <v>0</v>
      </c>
      <c r="BF147" s="163">
        <f t="shared" si="5"/>
        <v>0</v>
      </c>
      <c r="BG147" s="163">
        <f t="shared" si="6"/>
        <v>0</v>
      </c>
      <c r="BH147" s="163">
        <f t="shared" si="7"/>
        <v>0</v>
      </c>
      <c r="BI147" s="163">
        <f t="shared" si="8"/>
        <v>0</v>
      </c>
      <c r="BJ147" s="15" t="s">
        <v>85</v>
      </c>
      <c r="BK147" s="163">
        <f t="shared" si="9"/>
        <v>0</v>
      </c>
      <c r="BL147" s="15" t="s">
        <v>466</v>
      </c>
      <c r="BM147" s="162" t="s">
        <v>6504</v>
      </c>
    </row>
    <row r="148" spans="1:65" s="2" customFormat="1" ht="24.2" customHeight="1">
      <c r="A148" s="30"/>
      <c r="B148" s="154"/>
      <c r="C148" s="201" t="s">
        <v>214</v>
      </c>
      <c r="D148" s="201" t="s">
        <v>751</v>
      </c>
      <c r="E148" s="202" t="s">
        <v>6505</v>
      </c>
      <c r="F148" s="203" t="s">
        <v>6506</v>
      </c>
      <c r="G148" s="204" t="s">
        <v>404</v>
      </c>
      <c r="H148" s="205">
        <v>263</v>
      </c>
      <c r="I148" s="177"/>
      <c r="J148" s="290">
        <f t="shared" si="0"/>
        <v>0</v>
      </c>
      <c r="K148" s="178"/>
      <c r="L148" s="179"/>
      <c r="M148" s="180" t="s">
        <v>1</v>
      </c>
      <c r="N148" s="181" t="s">
        <v>38</v>
      </c>
      <c r="O148" s="59"/>
      <c r="P148" s="160">
        <f t="shared" si="1"/>
        <v>0</v>
      </c>
      <c r="Q148" s="160">
        <v>0</v>
      </c>
      <c r="R148" s="160">
        <f t="shared" si="2"/>
        <v>0</v>
      </c>
      <c r="S148" s="160">
        <v>0</v>
      </c>
      <c r="T148" s="161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2" t="s">
        <v>1849</v>
      </c>
      <c r="AT148" s="162" t="s">
        <v>751</v>
      </c>
      <c r="AU148" s="162" t="s">
        <v>85</v>
      </c>
      <c r="AY148" s="15" t="s">
        <v>208</v>
      </c>
      <c r="BE148" s="163">
        <f t="shared" si="4"/>
        <v>0</v>
      </c>
      <c r="BF148" s="163">
        <f t="shared" si="5"/>
        <v>0</v>
      </c>
      <c r="BG148" s="163">
        <f t="shared" si="6"/>
        <v>0</v>
      </c>
      <c r="BH148" s="163">
        <f t="shared" si="7"/>
        <v>0</v>
      </c>
      <c r="BI148" s="163">
        <f t="shared" si="8"/>
        <v>0</v>
      </c>
      <c r="BJ148" s="15" t="s">
        <v>85</v>
      </c>
      <c r="BK148" s="163">
        <f t="shared" si="9"/>
        <v>0</v>
      </c>
      <c r="BL148" s="15" t="s">
        <v>466</v>
      </c>
      <c r="BM148" s="162" t="s">
        <v>6507</v>
      </c>
    </row>
    <row r="149" spans="1:65" s="2" customFormat="1" ht="24.2" customHeight="1">
      <c r="A149" s="30"/>
      <c r="B149" s="154"/>
      <c r="C149" s="201" t="s">
        <v>226</v>
      </c>
      <c r="D149" s="201" t="s">
        <v>751</v>
      </c>
      <c r="E149" s="202" t="s">
        <v>6508</v>
      </c>
      <c r="F149" s="203" t="s">
        <v>6509</v>
      </c>
      <c r="G149" s="204" t="s">
        <v>404</v>
      </c>
      <c r="H149" s="205">
        <v>33</v>
      </c>
      <c r="I149" s="177"/>
      <c r="J149" s="290">
        <f t="shared" si="0"/>
        <v>0</v>
      </c>
      <c r="K149" s="178"/>
      <c r="L149" s="179"/>
      <c r="M149" s="180" t="s">
        <v>1</v>
      </c>
      <c r="N149" s="181" t="s">
        <v>38</v>
      </c>
      <c r="O149" s="59"/>
      <c r="P149" s="160">
        <f t="shared" si="1"/>
        <v>0</v>
      </c>
      <c r="Q149" s="160">
        <v>0</v>
      </c>
      <c r="R149" s="160">
        <f t="shared" si="2"/>
        <v>0</v>
      </c>
      <c r="S149" s="160">
        <v>0</v>
      </c>
      <c r="T149" s="161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2" t="s">
        <v>1849</v>
      </c>
      <c r="AT149" s="162" t="s">
        <v>751</v>
      </c>
      <c r="AU149" s="162" t="s">
        <v>85</v>
      </c>
      <c r="AY149" s="15" t="s">
        <v>208</v>
      </c>
      <c r="BE149" s="163">
        <f t="shared" si="4"/>
        <v>0</v>
      </c>
      <c r="BF149" s="163">
        <f t="shared" si="5"/>
        <v>0</v>
      </c>
      <c r="BG149" s="163">
        <f t="shared" si="6"/>
        <v>0</v>
      </c>
      <c r="BH149" s="163">
        <f t="shared" si="7"/>
        <v>0</v>
      </c>
      <c r="BI149" s="163">
        <f t="shared" si="8"/>
        <v>0</v>
      </c>
      <c r="BJ149" s="15" t="s">
        <v>85</v>
      </c>
      <c r="BK149" s="163">
        <f t="shared" si="9"/>
        <v>0</v>
      </c>
      <c r="BL149" s="15" t="s">
        <v>466</v>
      </c>
      <c r="BM149" s="162" t="s">
        <v>6510</v>
      </c>
    </row>
    <row r="150" spans="1:65" s="2" customFormat="1" ht="24.2" customHeight="1">
      <c r="A150" s="30"/>
      <c r="B150" s="154"/>
      <c r="C150" s="201" t="s">
        <v>230</v>
      </c>
      <c r="D150" s="201" t="s">
        <v>751</v>
      </c>
      <c r="E150" s="202" t="s">
        <v>6511</v>
      </c>
      <c r="F150" s="203" t="s">
        <v>6512</v>
      </c>
      <c r="G150" s="204" t="s">
        <v>404</v>
      </c>
      <c r="H150" s="205">
        <v>41</v>
      </c>
      <c r="I150" s="177"/>
      <c r="J150" s="290">
        <f t="shared" si="0"/>
        <v>0</v>
      </c>
      <c r="K150" s="178"/>
      <c r="L150" s="179"/>
      <c r="M150" s="180" t="s">
        <v>1</v>
      </c>
      <c r="N150" s="181" t="s">
        <v>38</v>
      </c>
      <c r="O150" s="59"/>
      <c r="P150" s="160">
        <f t="shared" si="1"/>
        <v>0</v>
      </c>
      <c r="Q150" s="160">
        <v>0</v>
      </c>
      <c r="R150" s="160">
        <f t="shared" si="2"/>
        <v>0</v>
      </c>
      <c r="S150" s="160">
        <v>0</v>
      </c>
      <c r="T150" s="161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2" t="s">
        <v>1849</v>
      </c>
      <c r="AT150" s="162" t="s">
        <v>751</v>
      </c>
      <c r="AU150" s="162" t="s">
        <v>85</v>
      </c>
      <c r="AY150" s="15" t="s">
        <v>208</v>
      </c>
      <c r="BE150" s="163">
        <f t="shared" si="4"/>
        <v>0</v>
      </c>
      <c r="BF150" s="163">
        <f t="shared" si="5"/>
        <v>0</v>
      </c>
      <c r="BG150" s="163">
        <f t="shared" si="6"/>
        <v>0</v>
      </c>
      <c r="BH150" s="163">
        <f t="shared" si="7"/>
        <v>0</v>
      </c>
      <c r="BI150" s="163">
        <f t="shared" si="8"/>
        <v>0</v>
      </c>
      <c r="BJ150" s="15" t="s">
        <v>85</v>
      </c>
      <c r="BK150" s="163">
        <f t="shared" si="9"/>
        <v>0</v>
      </c>
      <c r="BL150" s="15" t="s">
        <v>466</v>
      </c>
      <c r="BM150" s="162" t="s">
        <v>6513</v>
      </c>
    </row>
    <row r="151" spans="1:65" s="2" customFormat="1" ht="24.2" customHeight="1">
      <c r="A151" s="30"/>
      <c r="B151" s="154"/>
      <c r="C151" s="201" t="s">
        <v>235</v>
      </c>
      <c r="D151" s="201" t="s">
        <v>751</v>
      </c>
      <c r="E151" s="202" t="s">
        <v>6514</v>
      </c>
      <c r="F151" s="203" t="s">
        <v>6515</v>
      </c>
      <c r="G151" s="204" t="s">
        <v>404</v>
      </c>
      <c r="H151" s="205">
        <v>8</v>
      </c>
      <c r="I151" s="177"/>
      <c r="J151" s="290">
        <f t="shared" si="0"/>
        <v>0</v>
      </c>
      <c r="K151" s="178"/>
      <c r="L151" s="179"/>
      <c r="M151" s="180" t="s">
        <v>1</v>
      </c>
      <c r="N151" s="181" t="s">
        <v>38</v>
      </c>
      <c r="O151" s="59"/>
      <c r="P151" s="160">
        <f t="shared" si="1"/>
        <v>0</v>
      </c>
      <c r="Q151" s="160">
        <v>0</v>
      </c>
      <c r="R151" s="160">
        <f t="shared" si="2"/>
        <v>0</v>
      </c>
      <c r="S151" s="160">
        <v>0</v>
      </c>
      <c r="T151" s="161">
        <f t="shared" si="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2" t="s">
        <v>1849</v>
      </c>
      <c r="AT151" s="162" t="s">
        <v>751</v>
      </c>
      <c r="AU151" s="162" t="s">
        <v>85</v>
      </c>
      <c r="AY151" s="15" t="s">
        <v>208</v>
      </c>
      <c r="BE151" s="163">
        <f t="shared" si="4"/>
        <v>0</v>
      </c>
      <c r="BF151" s="163">
        <f t="shared" si="5"/>
        <v>0</v>
      </c>
      <c r="BG151" s="163">
        <f t="shared" si="6"/>
        <v>0</v>
      </c>
      <c r="BH151" s="163">
        <f t="shared" si="7"/>
        <v>0</v>
      </c>
      <c r="BI151" s="163">
        <f t="shared" si="8"/>
        <v>0</v>
      </c>
      <c r="BJ151" s="15" t="s">
        <v>85</v>
      </c>
      <c r="BK151" s="163">
        <f t="shared" si="9"/>
        <v>0</v>
      </c>
      <c r="BL151" s="15" t="s">
        <v>466</v>
      </c>
      <c r="BM151" s="162" t="s">
        <v>6516</v>
      </c>
    </row>
    <row r="152" spans="1:65" s="2" customFormat="1" ht="24.2" customHeight="1">
      <c r="A152" s="30"/>
      <c r="B152" s="154"/>
      <c r="C152" s="201" t="s">
        <v>239</v>
      </c>
      <c r="D152" s="201" t="s">
        <v>751</v>
      </c>
      <c r="E152" s="202" t="s">
        <v>6517</v>
      </c>
      <c r="F152" s="203" t="s">
        <v>6518</v>
      </c>
      <c r="G152" s="204" t="s">
        <v>404</v>
      </c>
      <c r="H152" s="205">
        <v>22</v>
      </c>
      <c r="I152" s="177"/>
      <c r="J152" s="290">
        <f t="shared" si="0"/>
        <v>0</v>
      </c>
      <c r="K152" s="178"/>
      <c r="L152" s="179"/>
      <c r="M152" s="180" t="s">
        <v>1</v>
      </c>
      <c r="N152" s="181" t="s">
        <v>38</v>
      </c>
      <c r="O152" s="59"/>
      <c r="P152" s="160">
        <f t="shared" si="1"/>
        <v>0</v>
      </c>
      <c r="Q152" s="160">
        <v>0</v>
      </c>
      <c r="R152" s="160">
        <f t="shared" si="2"/>
        <v>0</v>
      </c>
      <c r="S152" s="160">
        <v>0</v>
      </c>
      <c r="T152" s="161">
        <f t="shared" si="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2" t="s">
        <v>1849</v>
      </c>
      <c r="AT152" s="162" t="s">
        <v>751</v>
      </c>
      <c r="AU152" s="162" t="s">
        <v>85</v>
      </c>
      <c r="AY152" s="15" t="s">
        <v>208</v>
      </c>
      <c r="BE152" s="163">
        <f t="shared" si="4"/>
        <v>0</v>
      </c>
      <c r="BF152" s="163">
        <f t="shared" si="5"/>
        <v>0</v>
      </c>
      <c r="BG152" s="163">
        <f t="shared" si="6"/>
        <v>0</v>
      </c>
      <c r="BH152" s="163">
        <f t="shared" si="7"/>
        <v>0</v>
      </c>
      <c r="BI152" s="163">
        <f t="shared" si="8"/>
        <v>0</v>
      </c>
      <c r="BJ152" s="15" t="s">
        <v>85</v>
      </c>
      <c r="BK152" s="163">
        <f t="shared" si="9"/>
        <v>0</v>
      </c>
      <c r="BL152" s="15" t="s">
        <v>466</v>
      </c>
      <c r="BM152" s="162" t="s">
        <v>6519</v>
      </c>
    </row>
    <row r="153" spans="1:65" s="2" customFormat="1" ht="33" customHeight="1">
      <c r="A153" s="30"/>
      <c r="B153" s="154"/>
      <c r="C153" s="201" t="s">
        <v>244</v>
      </c>
      <c r="D153" s="201" t="s">
        <v>751</v>
      </c>
      <c r="E153" s="202" t="s">
        <v>6520</v>
      </c>
      <c r="F153" s="203" t="s">
        <v>6521</v>
      </c>
      <c r="G153" s="204" t="s">
        <v>404</v>
      </c>
      <c r="H153" s="205">
        <v>12</v>
      </c>
      <c r="I153" s="177"/>
      <c r="J153" s="290">
        <f t="shared" si="0"/>
        <v>0</v>
      </c>
      <c r="K153" s="178"/>
      <c r="L153" s="179"/>
      <c r="M153" s="180" t="s">
        <v>1</v>
      </c>
      <c r="N153" s="181" t="s">
        <v>38</v>
      </c>
      <c r="O153" s="59"/>
      <c r="P153" s="160">
        <f t="shared" si="1"/>
        <v>0</v>
      </c>
      <c r="Q153" s="160">
        <v>0</v>
      </c>
      <c r="R153" s="160">
        <f t="shared" si="2"/>
        <v>0</v>
      </c>
      <c r="S153" s="160">
        <v>0</v>
      </c>
      <c r="T153" s="161">
        <f t="shared" si="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2" t="s">
        <v>1849</v>
      </c>
      <c r="AT153" s="162" t="s">
        <v>751</v>
      </c>
      <c r="AU153" s="162" t="s">
        <v>85</v>
      </c>
      <c r="AY153" s="15" t="s">
        <v>208</v>
      </c>
      <c r="BE153" s="163">
        <f t="shared" si="4"/>
        <v>0</v>
      </c>
      <c r="BF153" s="163">
        <f t="shared" si="5"/>
        <v>0</v>
      </c>
      <c r="BG153" s="163">
        <f t="shared" si="6"/>
        <v>0</v>
      </c>
      <c r="BH153" s="163">
        <f t="shared" si="7"/>
        <v>0</v>
      </c>
      <c r="BI153" s="163">
        <f t="shared" si="8"/>
        <v>0</v>
      </c>
      <c r="BJ153" s="15" t="s">
        <v>85</v>
      </c>
      <c r="BK153" s="163">
        <f t="shared" si="9"/>
        <v>0</v>
      </c>
      <c r="BL153" s="15" t="s">
        <v>466</v>
      </c>
      <c r="BM153" s="162" t="s">
        <v>6522</v>
      </c>
    </row>
    <row r="154" spans="1:65" s="2" customFormat="1" ht="33" customHeight="1">
      <c r="A154" s="30"/>
      <c r="B154" s="154"/>
      <c r="C154" s="201" t="s">
        <v>249</v>
      </c>
      <c r="D154" s="201" t="s">
        <v>751</v>
      </c>
      <c r="E154" s="202" t="s">
        <v>6523</v>
      </c>
      <c r="F154" s="203" t="s">
        <v>6524</v>
      </c>
      <c r="G154" s="204" t="s">
        <v>404</v>
      </c>
      <c r="H154" s="205">
        <v>7</v>
      </c>
      <c r="I154" s="177"/>
      <c r="J154" s="290">
        <f t="shared" si="0"/>
        <v>0</v>
      </c>
      <c r="K154" s="178"/>
      <c r="L154" s="179"/>
      <c r="M154" s="180" t="s">
        <v>1</v>
      </c>
      <c r="N154" s="181" t="s">
        <v>38</v>
      </c>
      <c r="O154" s="59"/>
      <c r="P154" s="160">
        <f t="shared" si="1"/>
        <v>0</v>
      </c>
      <c r="Q154" s="160">
        <v>0</v>
      </c>
      <c r="R154" s="160">
        <f t="shared" si="2"/>
        <v>0</v>
      </c>
      <c r="S154" s="160">
        <v>0</v>
      </c>
      <c r="T154" s="161">
        <f t="shared" si="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2" t="s">
        <v>1849</v>
      </c>
      <c r="AT154" s="162" t="s">
        <v>751</v>
      </c>
      <c r="AU154" s="162" t="s">
        <v>85</v>
      </c>
      <c r="AY154" s="15" t="s">
        <v>208</v>
      </c>
      <c r="BE154" s="163">
        <f t="shared" si="4"/>
        <v>0</v>
      </c>
      <c r="BF154" s="163">
        <f t="shared" si="5"/>
        <v>0</v>
      </c>
      <c r="BG154" s="163">
        <f t="shared" si="6"/>
        <v>0</v>
      </c>
      <c r="BH154" s="163">
        <f t="shared" si="7"/>
        <v>0</v>
      </c>
      <c r="BI154" s="163">
        <f t="shared" si="8"/>
        <v>0</v>
      </c>
      <c r="BJ154" s="15" t="s">
        <v>85</v>
      </c>
      <c r="BK154" s="163">
        <f t="shared" si="9"/>
        <v>0</v>
      </c>
      <c r="BL154" s="15" t="s">
        <v>466</v>
      </c>
      <c r="BM154" s="162" t="s">
        <v>6525</v>
      </c>
    </row>
    <row r="155" spans="1:65" s="2" customFormat="1" ht="24.2" customHeight="1">
      <c r="A155" s="30"/>
      <c r="B155" s="154"/>
      <c r="C155" s="201" t="s">
        <v>254</v>
      </c>
      <c r="D155" s="201" t="s">
        <v>751</v>
      </c>
      <c r="E155" s="202" t="s">
        <v>6526</v>
      </c>
      <c r="F155" s="203" t="s">
        <v>6527</v>
      </c>
      <c r="G155" s="204" t="s">
        <v>404</v>
      </c>
      <c r="H155" s="205">
        <v>321</v>
      </c>
      <c r="I155" s="177"/>
      <c r="J155" s="290">
        <f t="shared" si="0"/>
        <v>0</v>
      </c>
      <c r="K155" s="178"/>
      <c r="L155" s="179"/>
      <c r="M155" s="180" t="s">
        <v>1</v>
      </c>
      <c r="N155" s="181" t="s">
        <v>38</v>
      </c>
      <c r="O155" s="59"/>
      <c r="P155" s="160">
        <f t="shared" si="1"/>
        <v>0</v>
      </c>
      <c r="Q155" s="160">
        <v>0</v>
      </c>
      <c r="R155" s="160">
        <f t="shared" si="2"/>
        <v>0</v>
      </c>
      <c r="S155" s="160">
        <v>0</v>
      </c>
      <c r="T155" s="161">
        <f t="shared" si="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2" t="s">
        <v>1849</v>
      </c>
      <c r="AT155" s="162" t="s">
        <v>751</v>
      </c>
      <c r="AU155" s="162" t="s">
        <v>85</v>
      </c>
      <c r="AY155" s="15" t="s">
        <v>208</v>
      </c>
      <c r="BE155" s="163">
        <f t="shared" si="4"/>
        <v>0</v>
      </c>
      <c r="BF155" s="163">
        <f t="shared" si="5"/>
        <v>0</v>
      </c>
      <c r="BG155" s="163">
        <f t="shared" si="6"/>
        <v>0</v>
      </c>
      <c r="BH155" s="163">
        <f t="shared" si="7"/>
        <v>0</v>
      </c>
      <c r="BI155" s="163">
        <f t="shared" si="8"/>
        <v>0</v>
      </c>
      <c r="BJ155" s="15" t="s">
        <v>85</v>
      </c>
      <c r="BK155" s="163">
        <f t="shared" si="9"/>
        <v>0</v>
      </c>
      <c r="BL155" s="15" t="s">
        <v>466</v>
      </c>
      <c r="BM155" s="162" t="s">
        <v>6528</v>
      </c>
    </row>
    <row r="156" spans="1:65" s="2" customFormat="1" ht="24.2" customHeight="1">
      <c r="A156" s="30"/>
      <c r="B156" s="154"/>
      <c r="C156" s="201" t="s">
        <v>258</v>
      </c>
      <c r="D156" s="201" t="s">
        <v>751</v>
      </c>
      <c r="E156" s="202" t="s">
        <v>6529</v>
      </c>
      <c r="F156" s="203" t="s">
        <v>6530</v>
      </c>
      <c r="G156" s="204" t="s">
        <v>404</v>
      </c>
      <c r="H156" s="205">
        <v>53</v>
      </c>
      <c r="I156" s="177"/>
      <c r="J156" s="290">
        <f t="shared" si="0"/>
        <v>0</v>
      </c>
      <c r="K156" s="178"/>
      <c r="L156" s="179"/>
      <c r="M156" s="180" t="s">
        <v>1</v>
      </c>
      <c r="N156" s="181" t="s">
        <v>38</v>
      </c>
      <c r="O156" s="59"/>
      <c r="P156" s="160">
        <f t="shared" si="1"/>
        <v>0</v>
      </c>
      <c r="Q156" s="160">
        <v>0</v>
      </c>
      <c r="R156" s="160">
        <f t="shared" si="2"/>
        <v>0</v>
      </c>
      <c r="S156" s="160">
        <v>0</v>
      </c>
      <c r="T156" s="161">
        <f t="shared" si="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2" t="s">
        <v>1849</v>
      </c>
      <c r="AT156" s="162" t="s">
        <v>751</v>
      </c>
      <c r="AU156" s="162" t="s">
        <v>85</v>
      </c>
      <c r="AY156" s="15" t="s">
        <v>208</v>
      </c>
      <c r="BE156" s="163">
        <f t="shared" si="4"/>
        <v>0</v>
      </c>
      <c r="BF156" s="163">
        <f t="shared" si="5"/>
        <v>0</v>
      </c>
      <c r="BG156" s="163">
        <f t="shared" si="6"/>
        <v>0</v>
      </c>
      <c r="BH156" s="163">
        <f t="shared" si="7"/>
        <v>0</v>
      </c>
      <c r="BI156" s="163">
        <f t="shared" si="8"/>
        <v>0</v>
      </c>
      <c r="BJ156" s="15" t="s">
        <v>85</v>
      </c>
      <c r="BK156" s="163">
        <f t="shared" si="9"/>
        <v>0</v>
      </c>
      <c r="BL156" s="15" t="s">
        <v>466</v>
      </c>
      <c r="BM156" s="162" t="s">
        <v>6531</v>
      </c>
    </row>
    <row r="157" spans="1:65" s="2" customFormat="1" ht="21.75" customHeight="1">
      <c r="A157" s="30"/>
      <c r="B157" s="154"/>
      <c r="C157" s="195" t="s">
        <v>262</v>
      </c>
      <c r="D157" s="195" t="s">
        <v>210</v>
      </c>
      <c r="E157" s="196" t="s">
        <v>6532</v>
      </c>
      <c r="F157" s="200" t="s">
        <v>6533</v>
      </c>
      <c r="G157" s="198" t="s">
        <v>404</v>
      </c>
      <c r="H157" s="199">
        <v>628</v>
      </c>
      <c r="I157" s="155"/>
      <c r="J157" s="287">
        <f t="shared" si="0"/>
        <v>0</v>
      </c>
      <c r="K157" s="157"/>
      <c r="L157" s="31"/>
      <c r="M157" s="158" t="s">
        <v>1</v>
      </c>
      <c r="N157" s="159" t="s">
        <v>38</v>
      </c>
      <c r="O157" s="59"/>
      <c r="P157" s="160">
        <f t="shared" si="1"/>
        <v>0</v>
      </c>
      <c r="Q157" s="160">
        <v>0</v>
      </c>
      <c r="R157" s="160">
        <f t="shared" si="2"/>
        <v>0</v>
      </c>
      <c r="S157" s="160">
        <v>0</v>
      </c>
      <c r="T157" s="161">
        <f t="shared" si="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2" t="s">
        <v>466</v>
      </c>
      <c r="AT157" s="162" t="s">
        <v>210</v>
      </c>
      <c r="AU157" s="162" t="s">
        <v>85</v>
      </c>
      <c r="AY157" s="15" t="s">
        <v>208</v>
      </c>
      <c r="BE157" s="163">
        <f t="shared" si="4"/>
        <v>0</v>
      </c>
      <c r="BF157" s="163">
        <f t="shared" si="5"/>
        <v>0</v>
      </c>
      <c r="BG157" s="163">
        <f t="shared" si="6"/>
        <v>0</v>
      </c>
      <c r="BH157" s="163">
        <f t="shared" si="7"/>
        <v>0</v>
      </c>
      <c r="BI157" s="163">
        <f t="shared" si="8"/>
        <v>0</v>
      </c>
      <c r="BJ157" s="15" t="s">
        <v>85</v>
      </c>
      <c r="BK157" s="163">
        <f t="shared" si="9"/>
        <v>0</v>
      </c>
      <c r="BL157" s="15" t="s">
        <v>466</v>
      </c>
      <c r="BM157" s="162" t="s">
        <v>6534</v>
      </c>
    </row>
    <row r="158" spans="1:65" s="2" customFormat="1" ht="16.5" customHeight="1">
      <c r="A158" s="30"/>
      <c r="B158" s="154"/>
      <c r="C158" s="195" t="s">
        <v>266</v>
      </c>
      <c r="D158" s="195" t="s">
        <v>210</v>
      </c>
      <c r="E158" s="196" t="s">
        <v>6535</v>
      </c>
      <c r="F158" s="200" t="s">
        <v>6536</v>
      </c>
      <c r="G158" s="198" t="s">
        <v>404</v>
      </c>
      <c r="H158" s="199">
        <v>596</v>
      </c>
      <c r="I158" s="155"/>
      <c r="J158" s="287">
        <f t="shared" si="0"/>
        <v>0</v>
      </c>
      <c r="K158" s="157"/>
      <c r="L158" s="31"/>
      <c r="M158" s="158" t="s">
        <v>1</v>
      </c>
      <c r="N158" s="159" t="s">
        <v>38</v>
      </c>
      <c r="O158" s="59"/>
      <c r="P158" s="160">
        <f t="shared" si="1"/>
        <v>0</v>
      </c>
      <c r="Q158" s="160">
        <v>0</v>
      </c>
      <c r="R158" s="160">
        <f t="shared" si="2"/>
        <v>0</v>
      </c>
      <c r="S158" s="160">
        <v>0</v>
      </c>
      <c r="T158" s="161">
        <f t="shared" si="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2" t="s">
        <v>466</v>
      </c>
      <c r="AT158" s="162" t="s">
        <v>210</v>
      </c>
      <c r="AU158" s="162" t="s">
        <v>85</v>
      </c>
      <c r="AY158" s="15" t="s">
        <v>208</v>
      </c>
      <c r="BE158" s="163">
        <f t="shared" si="4"/>
        <v>0</v>
      </c>
      <c r="BF158" s="163">
        <f t="shared" si="5"/>
        <v>0</v>
      </c>
      <c r="BG158" s="163">
        <f t="shared" si="6"/>
        <v>0</v>
      </c>
      <c r="BH158" s="163">
        <f t="shared" si="7"/>
        <v>0</v>
      </c>
      <c r="BI158" s="163">
        <f t="shared" si="8"/>
        <v>0</v>
      </c>
      <c r="BJ158" s="15" t="s">
        <v>85</v>
      </c>
      <c r="BK158" s="163">
        <f t="shared" si="9"/>
        <v>0</v>
      </c>
      <c r="BL158" s="15" t="s">
        <v>466</v>
      </c>
      <c r="BM158" s="162" t="s">
        <v>6537</v>
      </c>
    </row>
    <row r="159" spans="1:65" s="2" customFormat="1" ht="16.5" customHeight="1">
      <c r="A159" s="30"/>
      <c r="B159" s="154"/>
      <c r="C159" s="195" t="s">
        <v>270</v>
      </c>
      <c r="D159" s="195" t="s">
        <v>210</v>
      </c>
      <c r="E159" s="196" t="s">
        <v>6538</v>
      </c>
      <c r="F159" s="200" t="s">
        <v>6539</v>
      </c>
      <c r="G159" s="198" t="s">
        <v>404</v>
      </c>
      <c r="H159" s="199">
        <v>7</v>
      </c>
      <c r="I159" s="155"/>
      <c r="J159" s="287">
        <f t="shared" si="0"/>
        <v>0</v>
      </c>
      <c r="K159" s="157"/>
      <c r="L159" s="31"/>
      <c r="M159" s="158" t="s">
        <v>1</v>
      </c>
      <c r="N159" s="159" t="s">
        <v>38</v>
      </c>
      <c r="O159" s="59"/>
      <c r="P159" s="160">
        <f t="shared" si="1"/>
        <v>0</v>
      </c>
      <c r="Q159" s="160">
        <v>0</v>
      </c>
      <c r="R159" s="160">
        <f t="shared" si="2"/>
        <v>0</v>
      </c>
      <c r="S159" s="160">
        <v>0</v>
      </c>
      <c r="T159" s="161">
        <f t="shared" si="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2" t="s">
        <v>466</v>
      </c>
      <c r="AT159" s="162" t="s">
        <v>210</v>
      </c>
      <c r="AU159" s="162" t="s">
        <v>85</v>
      </c>
      <c r="AY159" s="15" t="s">
        <v>208</v>
      </c>
      <c r="BE159" s="163">
        <f t="shared" si="4"/>
        <v>0</v>
      </c>
      <c r="BF159" s="163">
        <f t="shared" si="5"/>
        <v>0</v>
      </c>
      <c r="BG159" s="163">
        <f t="shared" si="6"/>
        <v>0</v>
      </c>
      <c r="BH159" s="163">
        <f t="shared" si="7"/>
        <v>0</v>
      </c>
      <c r="BI159" s="163">
        <f t="shared" si="8"/>
        <v>0</v>
      </c>
      <c r="BJ159" s="15" t="s">
        <v>85</v>
      </c>
      <c r="BK159" s="163">
        <f t="shared" si="9"/>
        <v>0</v>
      </c>
      <c r="BL159" s="15" t="s">
        <v>466</v>
      </c>
      <c r="BM159" s="162" t="s">
        <v>6540</v>
      </c>
    </row>
    <row r="160" spans="1:65" s="2" customFormat="1" ht="16.5" customHeight="1">
      <c r="A160" s="30"/>
      <c r="B160" s="154"/>
      <c r="C160" s="195" t="s">
        <v>274</v>
      </c>
      <c r="D160" s="195" t="s">
        <v>210</v>
      </c>
      <c r="E160" s="196" t="s">
        <v>6541</v>
      </c>
      <c r="F160" s="200" t="s">
        <v>6542</v>
      </c>
      <c r="G160" s="198" t="s">
        <v>404</v>
      </c>
      <c r="H160" s="199">
        <v>12</v>
      </c>
      <c r="I160" s="155"/>
      <c r="J160" s="287">
        <f t="shared" si="0"/>
        <v>0</v>
      </c>
      <c r="K160" s="157"/>
      <c r="L160" s="31"/>
      <c r="M160" s="158" t="s">
        <v>1</v>
      </c>
      <c r="N160" s="159" t="s">
        <v>38</v>
      </c>
      <c r="O160" s="59"/>
      <c r="P160" s="160">
        <f t="shared" si="1"/>
        <v>0</v>
      </c>
      <c r="Q160" s="160">
        <v>0</v>
      </c>
      <c r="R160" s="160">
        <f t="shared" si="2"/>
        <v>0</v>
      </c>
      <c r="S160" s="160">
        <v>0</v>
      </c>
      <c r="T160" s="161">
        <f t="shared" si="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2" t="s">
        <v>466</v>
      </c>
      <c r="AT160" s="162" t="s">
        <v>210</v>
      </c>
      <c r="AU160" s="162" t="s">
        <v>85</v>
      </c>
      <c r="AY160" s="15" t="s">
        <v>208</v>
      </c>
      <c r="BE160" s="163">
        <f t="shared" si="4"/>
        <v>0</v>
      </c>
      <c r="BF160" s="163">
        <f t="shared" si="5"/>
        <v>0</v>
      </c>
      <c r="BG160" s="163">
        <f t="shared" si="6"/>
        <v>0</v>
      </c>
      <c r="BH160" s="163">
        <f t="shared" si="7"/>
        <v>0</v>
      </c>
      <c r="BI160" s="163">
        <f t="shared" si="8"/>
        <v>0</v>
      </c>
      <c r="BJ160" s="15" t="s">
        <v>85</v>
      </c>
      <c r="BK160" s="163">
        <f t="shared" si="9"/>
        <v>0</v>
      </c>
      <c r="BL160" s="15" t="s">
        <v>466</v>
      </c>
      <c r="BM160" s="162" t="s">
        <v>6543</v>
      </c>
    </row>
    <row r="161" spans="1:65" s="2" customFormat="1" ht="24.2" customHeight="1">
      <c r="A161" s="30"/>
      <c r="B161" s="154"/>
      <c r="C161" s="195" t="s">
        <v>278</v>
      </c>
      <c r="D161" s="195" t="s">
        <v>210</v>
      </c>
      <c r="E161" s="196" t="s">
        <v>6544</v>
      </c>
      <c r="F161" s="200" t="s">
        <v>6545</v>
      </c>
      <c r="G161" s="198" t="s">
        <v>404</v>
      </c>
      <c r="H161" s="199">
        <v>692</v>
      </c>
      <c r="I161" s="155"/>
      <c r="J161" s="287">
        <f t="shared" si="0"/>
        <v>0</v>
      </c>
      <c r="K161" s="157"/>
      <c r="L161" s="31"/>
      <c r="M161" s="158" t="s">
        <v>1</v>
      </c>
      <c r="N161" s="159" t="s">
        <v>38</v>
      </c>
      <c r="O161" s="59"/>
      <c r="P161" s="160">
        <f t="shared" si="1"/>
        <v>0</v>
      </c>
      <c r="Q161" s="160">
        <v>0</v>
      </c>
      <c r="R161" s="160">
        <f t="shared" si="2"/>
        <v>0</v>
      </c>
      <c r="S161" s="160">
        <v>0</v>
      </c>
      <c r="T161" s="161">
        <f t="shared" si="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2" t="s">
        <v>466</v>
      </c>
      <c r="AT161" s="162" t="s">
        <v>210</v>
      </c>
      <c r="AU161" s="162" t="s">
        <v>85</v>
      </c>
      <c r="AY161" s="15" t="s">
        <v>208</v>
      </c>
      <c r="BE161" s="163">
        <f t="shared" si="4"/>
        <v>0</v>
      </c>
      <c r="BF161" s="163">
        <f t="shared" si="5"/>
        <v>0</v>
      </c>
      <c r="BG161" s="163">
        <f t="shared" si="6"/>
        <v>0</v>
      </c>
      <c r="BH161" s="163">
        <f t="shared" si="7"/>
        <v>0</v>
      </c>
      <c r="BI161" s="163">
        <f t="shared" si="8"/>
        <v>0</v>
      </c>
      <c r="BJ161" s="15" t="s">
        <v>85</v>
      </c>
      <c r="BK161" s="163">
        <f t="shared" si="9"/>
        <v>0</v>
      </c>
      <c r="BL161" s="15" t="s">
        <v>466</v>
      </c>
      <c r="BM161" s="162" t="s">
        <v>6546</v>
      </c>
    </row>
    <row r="162" spans="1:65" s="2" customFormat="1" ht="21.75" customHeight="1">
      <c r="A162" s="30"/>
      <c r="B162" s="154"/>
      <c r="C162" s="195" t="s">
        <v>282</v>
      </c>
      <c r="D162" s="195" t="s">
        <v>210</v>
      </c>
      <c r="E162" s="196" t="s">
        <v>6547</v>
      </c>
      <c r="F162" s="200" t="s">
        <v>6548</v>
      </c>
      <c r="G162" s="198" t="s">
        <v>404</v>
      </c>
      <c r="H162" s="199">
        <v>208</v>
      </c>
      <c r="I162" s="155"/>
      <c r="J162" s="287">
        <f t="shared" si="0"/>
        <v>0</v>
      </c>
      <c r="K162" s="157"/>
      <c r="L162" s="31"/>
      <c r="M162" s="158" t="s">
        <v>1</v>
      </c>
      <c r="N162" s="159" t="s">
        <v>38</v>
      </c>
      <c r="O162" s="59"/>
      <c r="P162" s="160">
        <f t="shared" si="1"/>
        <v>0</v>
      </c>
      <c r="Q162" s="160">
        <v>0</v>
      </c>
      <c r="R162" s="160">
        <f t="shared" si="2"/>
        <v>0</v>
      </c>
      <c r="S162" s="160">
        <v>0</v>
      </c>
      <c r="T162" s="161">
        <f t="shared" si="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2" t="s">
        <v>466</v>
      </c>
      <c r="AT162" s="162" t="s">
        <v>210</v>
      </c>
      <c r="AU162" s="162" t="s">
        <v>85</v>
      </c>
      <c r="AY162" s="15" t="s">
        <v>208</v>
      </c>
      <c r="BE162" s="163">
        <f t="shared" si="4"/>
        <v>0</v>
      </c>
      <c r="BF162" s="163">
        <f t="shared" si="5"/>
        <v>0</v>
      </c>
      <c r="BG162" s="163">
        <f t="shared" si="6"/>
        <v>0</v>
      </c>
      <c r="BH162" s="163">
        <f t="shared" si="7"/>
        <v>0</v>
      </c>
      <c r="BI162" s="163">
        <f t="shared" si="8"/>
        <v>0</v>
      </c>
      <c r="BJ162" s="15" t="s">
        <v>85</v>
      </c>
      <c r="BK162" s="163">
        <f t="shared" si="9"/>
        <v>0</v>
      </c>
      <c r="BL162" s="15" t="s">
        <v>466</v>
      </c>
      <c r="BM162" s="162" t="s">
        <v>6549</v>
      </c>
    </row>
    <row r="163" spans="1:65" s="2" customFormat="1" ht="21.75" customHeight="1">
      <c r="A163" s="30"/>
      <c r="B163" s="154"/>
      <c r="C163" s="195" t="s">
        <v>286</v>
      </c>
      <c r="D163" s="195" t="s">
        <v>210</v>
      </c>
      <c r="E163" s="196" t="s">
        <v>6550</v>
      </c>
      <c r="F163" s="200" t="s">
        <v>6551</v>
      </c>
      <c r="G163" s="198" t="s">
        <v>404</v>
      </c>
      <c r="H163" s="199">
        <v>271</v>
      </c>
      <c r="I163" s="155"/>
      <c r="J163" s="287">
        <f t="shared" si="0"/>
        <v>0</v>
      </c>
      <c r="K163" s="157"/>
      <c r="L163" s="31"/>
      <c r="M163" s="158" t="s">
        <v>1</v>
      </c>
      <c r="N163" s="159" t="s">
        <v>38</v>
      </c>
      <c r="O163" s="59"/>
      <c r="P163" s="160">
        <f t="shared" si="1"/>
        <v>0</v>
      </c>
      <c r="Q163" s="160">
        <v>0</v>
      </c>
      <c r="R163" s="160">
        <f t="shared" si="2"/>
        <v>0</v>
      </c>
      <c r="S163" s="160">
        <v>0</v>
      </c>
      <c r="T163" s="161">
        <f t="shared" si="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2" t="s">
        <v>466</v>
      </c>
      <c r="AT163" s="162" t="s">
        <v>210</v>
      </c>
      <c r="AU163" s="162" t="s">
        <v>85</v>
      </c>
      <c r="AY163" s="15" t="s">
        <v>208</v>
      </c>
      <c r="BE163" s="163">
        <f t="shared" si="4"/>
        <v>0</v>
      </c>
      <c r="BF163" s="163">
        <f t="shared" si="5"/>
        <v>0</v>
      </c>
      <c r="BG163" s="163">
        <f t="shared" si="6"/>
        <v>0</v>
      </c>
      <c r="BH163" s="163">
        <f t="shared" si="7"/>
        <v>0</v>
      </c>
      <c r="BI163" s="163">
        <f t="shared" si="8"/>
        <v>0</v>
      </c>
      <c r="BJ163" s="15" t="s">
        <v>85</v>
      </c>
      <c r="BK163" s="163">
        <f t="shared" si="9"/>
        <v>0</v>
      </c>
      <c r="BL163" s="15" t="s">
        <v>466</v>
      </c>
      <c r="BM163" s="162" t="s">
        <v>6552</v>
      </c>
    </row>
    <row r="164" spans="1:65" s="2" customFormat="1" ht="24.2" customHeight="1">
      <c r="A164" s="30"/>
      <c r="B164" s="154"/>
      <c r="C164" s="195" t="s">
        <v>7</v>
      </c>
      <c r="D164" s="195" t="s">
        <v>210</v>
      </c>
      <c r="E164" s="196" t="s">
        <v>6553</v>
      </c>
      <c r="F164" s="200" t="s">
        <v>6554</v>
      </c>
      <c r="G164" s="198" t="s">
        <v>404</v>
      </c>
      <c r="H164" s="199">
        <v>19</v>
      </c>
      <c r="I164" s="155"/>
      <c r="J164" s="287">
        <f t="shared" si="0"/>
        <v>0</v>
      </c>
      <c r="K164" s="157"/>
      <c r="L164" s="31"/>
      <c r="M164" s="158" t="s">
        <v>1</v>
      </c>
      <c r="N164" s="159" t="s">
        <v>38</v>
      </c>
      <c r="O164" s="59"/>
      <c r="P164" s="160">
        <f t="shared" si="1"/>
        <v>0</v>
      </c>
      <c r="Q164" s="160">
        <v>0</v>
      </c>
      <c r="R164" s="160">
        <f t="shared" si="2"/>
        <v>0</v>
      </c>
      <c r="S164" s="160">
        <v>0</v>
      </c>
      <c r="T164" s="161">
        <f t="shared" si="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2" t="s">
        <v>466</v>
      </c>
      <c r="AT164" s="162" t="s">
        <v>210</v>
      </c>
      <c r="AU164" s="162" t="s">
        <v>85</v>
      </c>
      <c r="AY164" s="15" t="s">
        <v>208</v>
      </c>
      <c r="BE164" s="163">
        <f t="shared" si="4"/>
        <v>0</v>
      </c>
      <c r="BF164" s="163">
        <f t="shared" si="5"/>
        <v>0</v>
      </c>
      <c r="BG164" s="163">
        <f t="shared" si="6"/>
        <v>0</v>
      </c>
      <c r="BH164" s="163">
        <f t="shared" si="7"/>
        <v>0</v>
      </c>
      <c r="BI164" s="163">
        <f t="shared" si="8"/>
        <v>0</v>
      </c>
      <c r="BJ164" s="15" t="s">
        <v>85</v>
      </c>
      <c r="BK164" s="163">
        <f t="shared" si="9"/>
        <v>0</v>
      </c>
      <c r="BL164" s="15" t="s">
        <v>466</v>
      </c>
      <c r="BM164" s="162" t="s">
        <v>6555</v>
      </c>
    </row>
    <row r="165" spans="1:65" s="2" customFormat="1" ht="24.2" customHeight="1">
      <c r="A165" s="30"/>
      <c r="B165" s="154"/>
      <c r="C165" s="195" t="s">
        <v>293</v>
      </c>
      <c r="D165" s="195" t="s">
        <v>210</v>
      </c>
      <c r="E165" s="196" t="s">
        <v>6556</v>
      </c>
      <c r="F165" s="200" t="s">
        <v>6557</v>
      </c>
      <c r="G165" s="198" t="s">
        <v>404</v>
      </c>
      <c r="H165" s="199">
        <v>53</v>
      </c>
      <c r="I165" s="155"/>
      <c r="J165" s="287">
        <f t="shared" si="0"/>
        <v>0</v>
      </c>
      <c r="K165" s="157"/>
      <c r="L165" s="31"/>
      <c r="M165" s="158" t="s">
        <v>1</v>
      </c>
      <c r="N165" s="159" t="s">
        <v>38</v>
      </c>
      <c r="O165" s="59"/>
      <c r="P165" s="160">
        <f t="shared" si="1"/>
        <v>0</v>
      </c>
      <c r="Q165" s="160">
        <v>0</v>
      </c>
      <c r="R165" s="160">
        <f t="shared" si="2"/>
        <v>0</v>
      </c>
      <c r="S165" s="160">
        <v>0</v>
      </c>
      <c r="T165" s="161">
        <f t="shared" si="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2" t="s">
        <v>466</v>
      </c>
      <c r="AT165" s="162" t="s">
        <v>210</v>
      </c>
      <c r="AU165" s="162" t="s">
        <v>85</v>
      </c>
      <c r="AY165" s="15" t="s">
        <v>208</v>
      </c>
      <c r="BE165" s="163">
        <f t="shared" si="4"/>
        <v>0</v>
      </c>
      <c r="BF165" s="163">
        <f t="shared" si="5"/>
        <v>0</v>
      </c>
      <c r="BG165" s="163">
        <f t="shared" si="6"/>
        <v>0</v>
      </c>
      <c r="BH165" s="163">
        <f t="shared" si="7"/>
        <v>0</v>
      </c>
      <c r="BI165" s="163">
        <f t="shared" si="8"/>
        <v>0</v>
      </c>
      <c r="BJ165" s="15" t="s">
        <v>85</v>
      </c>
      <c r="BK165" s="163">
        <f t="shared" si="9"/>
        <v>0</v>
      </c>
      <c r="BL165" s="15" t="s">
        <v>466</v>
      </c>
      <c r="BM165" s="162" t="s">
        <v>6558</v>
      </c>
    </row>
    <row r="166" spans="1:65" s="2" customFormat="1" ht="37.9" customHeight="1">
      <c r="A166" s="30"/>
      <c r="B166" s="154"/>
      <c r="C166" s="201" t="s">
        <v>297</v>
      </c>
      <c r="D166" s="201" t="s">
        <v>751</v>
      </c>
      <c r="E166" s="202" t="s">
        <v>6559</v>
      </c>
      <c r="F166" s="203" t="s">
        <v>6560</v>
      </c>
      <c r="G166" s="204" t="s">
        <v>404</v>
      </c>
      <c r="H166" s="205">
        <v>127</v>
      </c>
      <c r="I166" s="177"/>
      <c r="J166" s="290">
        <f t="shared" si="0"/>
        <v>0</v>
      </c>
      <c r="K166" s="178"/>
      <c r="L166" s="179"/>
      <c r="M166" s="180" t="s">
        <v>1</v>
      </c>
      <c r="N166" s="181" t="s">
        <v>38</v>
      </c>
      <c r="O166" s="59"/>
      <c r="P166" s="160">
        <f t="shared" si="1"/>
        <v>0</v>
      </c>
      <c r="Q166" s="160">
        <v>0</v>
      </c>
      <c r="R166" s="160">
        <f t="shared" si="2"/>
        <v>0</v>
      </c>
      <c r="S166" s="160">
        <v>0</v>
      </c>
      <c r="T166" s="161">
        <f t="shared" si="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2" t="s">
        <v>1849</v>
      </c>
      <c r="AT166" s="162" t="s">
        <v>751</v>
      </c>
      <c r="AU166" s="162" t="s">
        <v>85</v>
      </c>
      <c r="AY166" s="15" t="s">
        <v>208</v>
      </c>
      <c r="BE166" s="163">
        <f t="shared" si="4"/>
        <v>0</v>
      </c>
      <c r="BF166" s="163">
        <f t="shared" si="5"/>
        <v>0</v>
      </c>
      <c r="BG166" s="163">
        <f t="shared" si="6"/>
        <v>0</v>
      </c>
      <c r="BH166" s="163">
        <f t="shared" si="7"/>
        <v>0</v>
      </c>
      <c r="BI166" s="163">
        <f t="shared" si="8"/>
        <v>0</v>
      </c>
      <c r="BJ166" s="15" t="s">
        <v>85</v>
      </c>
      <c r="BK166" s="163">
        <f t="shared" si="9"/>
        <v>0</v>
      </c>
      <c r="BL166" s="15" t="s">
        <v>466</v>
      </c>
      <c r="BM166" s="162" t="s">
        <v>6561</v>
      </c>
    </row>
    <row r="167" spans="1:65" s="2" customFormat="1" ht="24.2" customHeight="1">
      <c r="A167" s="30"/>
      <c r="B167" s="154"/>
      <c r="C167" s="201" t="s">
        <v>301</v>
      </c>
      <c r="D167" s="201" t="s">
        <v>751</v>
      </c>
      <c r="E167" s="202" t="s">
        <v>6562</v>
      </c>
      <c r="F167" s="203" t="s">
        <v>6563</v>
      </c>
      <c r="G167" s="204" t="s">
        <v>404</v>
      </c>
      <c r="H167" s="205">
        <v>127</v>
      </c>
      <c r="I167" s="177"/>
      <c r="J167" s="290">
        <f t="shared" si="0"/>
        <v>0</v>
      </c>
      <c r="K167" s="178"/>
      <c r="L167" s="179"/>
      <c r="M167" s="180" t="s">
        <v>1</v>
      </c>
      <c r="N167" s="181" t="s">
        <v>38</v>
      </c>
      <c r="O167" s="59"/>
      <c r="P167" s="160">
        <f t="shared" si="1"/>
        <v>0</v>
      </c>
      <c r="Q167" s="160">
        <v>0</v>
      </c>
      <c r="R167" s="160">
        <f t="shared" si="2"/>
        <v>0</v>
      </c>
      <c r="S167" s="160">
        <v>0</v>
      </c>
      <c r="T167" s="161">
        <f t="shared" si="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2" t="s">
        <v>1849</v>
      </c>
      <c r="AT167" s="162" t="s">
        <v>751</v>
      </c>
      <c r="AU167" s="162" t="s">
        <v>85</v>
      </c>
      <c r="AY167" s="15" t="s">
        <v>208</v>
      </c>
      <c r="BE167" s="163">
        <f t="shared" si="4"/>
        <v>0</v>
      </c>
      <c r="BF167" s="163">
        <f t="shared" si="5"/>
        <v>0</v>
      </c>
      <c r="BG167" s="163">
        <f t="shared" si="6"/>
        <v>0</v>
      </c>
      <c r="BH167" s="163">
        <f t="shared" si="7"/>
        <v>0</v>
      </c>
      <c r="BI167" s="163">
        <f t="shared" si="8"/>
        <v>0</v>
      </c>
      <c r="BJ167" s="15" t="s">
        <v>85</v>
      </c>
      <c r="BK167" s="163">
        <f t="shared" si="9"/>
        <v>0</v>
      </c>
      <c r="BL167" s="15" t="s">
        <v>466</v>
      </c>
      <c r="BM167" s="162" t="s">
        <v>6564</v>
      </c>
    </row>
    <row r="168" spans="1:65" s="2" customFormat="1" ht="24.2" customHeight="1">
      <c r="A168" s="30"/>
      <c r="B168" s="154"/>
      <c r="C168" s="201" t="s">
        <v>305</v>
      </c>
      <c r="D168" s="201" t="s">
        <v>751</v>
      </c>
      <c r="E168" s="202" t="s">
        <v>6565</v>
      </c>
      <c r="F168" s="203" t="s">
        <v>6566</v>
      </c>
      <c r="G168" s="204" t="s">
        <v>404</v>
      </c>
      <c r="H168" s="205">
        <v>127</v>
      </c>
      <c r="I168" s="177"/>
      <c r="J168" s="290">
        <f t="shared" si="0"/>
        <v>0</v>
      </c>
      <c r="K168" s="178"/>
      <c r="L168" s="179"/>
      <c r="M168" s="180" t="s">
        <v>1</v>
      </c>
      <c r="N168" s="181" t="s">
        <v>38</v>
      </c>
      <c r="O168" s="59"/>
      <c r="P168" s="160">
        <f t="shared" si="1"/>
        <v>0</v>
      </c>
      <c r="Q168" s="160">
        <v>0</v>
      </c>
      <c r="R168" s="160">
        <f t="shared" si="2"/>
        <v>0</v>
      </c>
      <c r="S168" s="160">
        <v>0</v>
      </c>
      <c r="T168" s="161">
        <f t="shared" si="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2" t="s">
        <v>1849</v>
      </c>
      <c r="AT168" s="162" t="s">
        <v>751</v>
      </c>
      <c r="AU168" s="162" t="s">
        <v>85</v>
      </c>
      <c r="AY168" s="15" t="s">
        <v>208</v>
      </c>
      <c r="BE168" s="163">
        <f t="shared" si="4"/>
        <v>0</v>
      </c>
      <c r="BF168" s="163">
        <f t="shared" si="5"/>
        <v>0</v>
      </c>
      <c r="BG168" s="163">
        <f t="shared" si="6"/>
        <v>0</v>
      </c>
      <c r="BH168" s="163">
        <f t="shared" si="7"/>
        <v>0</v>
      </c>
      <c r="BI168" s="163">
        <f t="shared" si="8"/>
        <v>0</v>
      </c>
      <c r="BJ168" s="15" t="s">
        <v>85</v>
      </c>
      <c r="BK168" s="163">
        <f t="shared" si="9"/>
        <v>0</v>
      </c>
      <c r="BL168" s="15" t="s">
        <v>466</v>
      </c>
      <c r="BM168" s="162" t="s">
        <v>6567</v>
      </c>
    </row>
    <row r="169" spans="1:65" s="2" customFormat="1" ht="37.9" customHeight="1">
      <c r="A169" s="30"/>
      <c r="B169" s="154"/>
      <c r="C169" s="201" t="s">
        <v>309</v>
      </c>
      <c r="D169" s="201" t="s">
        <v>751</v>
      </c>
      <c r="E169" s="202" t="s">
        <v>6568</v>
      </c>
      <c r="F169" s="203" t="s">
        <v>6569</v>
      </c>
      <c r="G169" s="204" t="s">
        <v>404</v>
      </c>
      <c r="H169" s="205">
        <v>298</v>
      </c>
      <c r="I169" s="177"/>
      <c r="J169" s="290">
        <f t="shared" si="0"/>
        <v>0</v>
      </c>
      <c r="K169" s="178"/>
      <c r="L169" s="179"/>
      <c r="M169" s="180" t="s">
        <v>1</v>
      </c>
      <c r="N169" s="181" t="s">
        <v>38</v>
      </c>
      <c r="O169" s="59"/>
      <c r="P169" s="160">
        <f t="shared" si="1"/>
        <v>0</v>
      </c>
      <c r="Q169" s="160">
        <v>0</v>
      </c>
      <c r="R169" s="160">
        <f t="shared" si="2"/>
        <v>0</v>
      </c>
      <c r="S169" s="160">
        <v>0</v>
      </c>
      <c r="T169" s="161">
        <f t="shared" si="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2" t="s">
        <v>1849</v>
      </c>
      <c r="AT169" s="162" t="s">
        <v>751</v>
      </c>
      <c r="AU169" s="162" t="s">
        <v>85</v>
      </c>
      <c r="AY169" s="15" t="s">
        <v>208</v>
      </c>
      <c r="BE169" s="163">
        <f t="shared" si="4"/>
        <v>0</v>
      </c>
      <c r="BF169" s="163">
        <f t="shared" si="5"/>
        <v>0</v>
      </c>
      <c r="BG169" s="163">
        <f t="shared" si="6"/>
        <v>0</v>
      </c>
      <c r="BH169" s="163">
        <f t="shared" si="7"/>
        <v>0</v>
      </c>
      <c r="BI169" s="163">
        <f t="shared" si="8"/>
        <v>0</v>
      </c>
      <c r="BJ169" s="15" t="s">
        <v>85</v>
      </c>
      <c r="BK169" s="163">
        <f t="shared" si="9"/>
        <v>0</v>
      </c>
      <c r="BL169" s="15" t="s">
        <v>466</v>
      </c>
      <c r="BM169" s="162" t="s">
        <v>6570</v>
      </c>
    </row>
    <row r="170" spans="1:65" s="2" customFormat="1" ht="24.2" customHeight="1">
      <c r="A170" s="30"/>
      <c r="B170" s="154"/>
      <c r="C170" s="201" t="s">
        <v>313</v>
      </c>
      <c r="D170" s="201" t="s">
        <v>751</v>
      </c>
      <c r="E170" s="202" t="s">
        <v>6571</v>
      </c>
      <c r="F170" s="203" t="s">
        <v>6572</v>
      </c>
      <c r="G170" s="204" t="s">
        <v>404</v>
      </c>
      <c r="H170" s="205">
        <v>273</v>
      </c>
      <c r="I170" s="177"/>
      <c r="J170" s="290">
        <f t="shared" si="0"/>
        <v>0</v>
      </c>
      <c r="K170" s="178"/>
      <c r="L170" s="179"/>
      <c r="M170" s="180" t="s">
        <v>1</v>
      </c>
      <c r="N170" s="181" t="s">
        <v>38</v>
      </c>
      <c r="O170" s="59"/>
      <c r="P170" s="160">
        <f t="shared" si="1"/>
        <v>0</v>
      </c>
      <c r="Q170" s="160">
        <v>0</v>
      </c>
      <c r="R170" s="160">
        <f t="shared" si="2"/>
        <v>0</v>
      </c>
      <c r="S170" s="160">
        <v>0</v>
      </c>
      <c r="T170" s="161">
        <f t="shared" si="3"/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62" t="s">
        <v>1849</v>
      </c>
      <c r="AT170" s="162" t="s">
        <v>751</v>
      </c>
      <c r="AU170" s="162" t="s">
        <v>85</v>
      </c>
      <c r="AY170" s="15" t="s">
        <v>208</v>
      </c>
      <c r="BE170" s="163">
        <f t="shared" si="4"/>
        <v>0</v>
      </c>
      <c r="BF170" s="163">
        <f t="shared" si="5"/>
        <v>0</v>
      </c>
      <c r="BG170" s="163">
        <f t="shared" si="6"/>
        <v>0</v>
      </c>
      <c r="BH170" s="163">
        <f t="shared" si="7"/>
        <v>0</v>
      </c>
      <c r="BI170" s="163">
        <f t="shared" si="8"/>
        <v>0</v>
      </c>
      <c r="BJ170" s="15" t="s">
        <v>85</v>
      </c>
      <c r="BK170" s="163">
        <f t="shared" si="9"/>
        <v>0</v>
      </c>
      <c r="BL170" s="15" t="s">
        <v>466</v>
      </c>
      <c r="BM170" s="162" t="s">
        <v>6573</v>
      </c>
    </row>
    <row r="171" spans="1:65" s="2" customFormat="1" ht="24.2" customHeight="1">
      <c r="A171" s="30"/>
      <c r="B171" s="154"/>
      <c r="C171" s="201" t="s">
        <v>317</v>
      </c>
      <c r="D171" s="201" t="s">
        <v>751</v>
      </c>
      <c r="E171" s="202" t="s">
        <v>6565</v>
      </c>
      <c r="F171" s="203" t="s">
        <v>6566</v>
      </c>
      <c r="G171" s="204" t="s">
        <v>404</v>
      </c>
      <c r="H171" s="205">
        <v>298</v>
      </c>
      <c r="I171" s="177"/>
      <c r="J171" s="290">
        <f t="shared" si="0"/>
        <v>0</v>
      </c>
      <c r="K171" s="178"/>
      <c r="L171" s="179"/>
      <c r="M171" s="180" t="s">
        <v>1</v>
      </c>
      <c r="N171" s="181" t="s">
        <v>38</v>
      </c>
      <c r="O171" s="59"/>
      <c r="P171" s="160">
        <f t="shared" si="1"/>
        <v>0</v>
      </c>
      <c r="Q171" s="160">
        <v>0</v>
      </c>
      <c r="R171" s="160">
        <f t="shared" si="2"/>
        <v>0</v>
      </c>
      <c r="S171" s="160">
        <v>0</v>
      </c>
      <c r="T171" s="161">
        <f t="shared" si="3"/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2" t="s">
        <v>1849</v>
      </c>
      <c r="AT171" s="162" t="s">
        <v>751</v>
      </c>
      <c r="AU171" s="162" t="s">
        <v>85</v>
      </c>
      <c r="AY171" s="15" t="s">
        <v>208</v>
      </c>
      <c r="BE171" s="163">
        <f t="shared" si="4"/>
        <v>0</v>
      </c>
      <c r="BF171" s="163">
        <f t="shared" si="5"/>
        <v>0</v>
      </c>
      <c r="BG171" s="163">
        <f t="shared" si="6"/>
        <v>0</v>
      </c>
      <c r="BH171" s="163">
        <f t="shared" si="7"/>
        <v>0</v>
      </c>
      <c r="BI171" s="163">
        <f t="shared" si="8"/>
        <v>0</v>
      </c>
      <c r="BJ171" s="15" t="s">
        <v>85</v>
      </c>
      <c r="BK171" s="163">
        <f t="shared" si="9"/>
        <v>0</v>
      </c>
      <c r="BL171" s="15" t="s">
        <v>466</v>
      </c>
      <c r="BM171" s="162" t="s">
        <v>6574</v>
      </c>
    </row>
    <row r="172" spans="1:65" s="2" customFormat="1" ht="37.9" customHeight="1">
      <c r="A172" s="30"/>
      <c r="B172" s="154"/>
      <c r="C172" s="201" t="s">
        <v>321</v>
      </c>
      <c r="D172" s="201" t="s">
        <v>751</v>
      </c>
      <c r="E172" s="202" t="s">
        <v>6575</v>
      </c>
      <c r="F172" s="203" t="s">
        <v>6576</v>
      </c>
      <c r="G172" s="204" t="s">
        <v>404</v>
      </c>
      <c r="H172" s="205">
        <v>24</v>
      </c>
      <c r="I172" s="177"/>
      <c r="J172" s="290">
        <f t="shared" si="0"/>
        <v>0</v>
      </c>
      <c r="K172" s="178"/>
      <c r="L172" s="179"/>
      <c r="M172" s="180" t="s">
        <v>1</v>
      </c>
      <c r="N172" s="181" t="s">
        <v>38</v>
      </c>
      <c r="O172" s="59"/>
      <c r="P172" s="160">
        <f t="shared" si="1"/>
        <v>0</v>
      </c>
      <c r="Q172" s="160">
        <v>0</v>
      </c>
      <c r="R172" s="160">
        <f t="shared" si="2"/>
        <v>0</v>
      </c>
      <c r="S172" s="160">
        <v>0</v>
      </c>
      <c r="T172" s="161">
        <f t="shared" si="3"/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62" t="s">
        <v>1849</v>
      </c>
      <c r="AT172" s="162" t="s">
        <v>751</v>
      </c>
      <c r="AU172" s="162" t="s">
        <v>85</v>
      </c>
      <c r="AY172" s="15" t="s">
        <v>208</v>
      </c>
      <c r="BE172" s="163">
        <f t="shared" si="4"/>
        <v>0</v>
      </c>
      <c r="BF172" s="163">
        <f t="shared" si="5"/>
        <v>0</v>
      </c>
      <c r="BG172" s="163">
        <f t="shared" si="6"/>
        <v>0</v>
      </c>
      <c r="BH172" s="163">
        <f t="shared" si="7"/>
        <v>0</v>
      </c>
      <c r="BI172" s="163">
        <f t="shared" si="8"/>
        <v>0</v>
      </c>
      <c r="BJ172" s="15" t="s">
        <v>85</v>
      </c>
      <c r="BK172" s="163">
        <f t="shared" si="9"/>
        <v>0</v>
      </c>
      <c r="BL172" s="15" t="s">
        <v>466</v>
      </c>
      <c r="BM172" s="162" t="s">
        <v>6577</v>
      </c>
    </row>
    <row r="173" spans="1:65" s="2" customFormat="1" ht="24.2" customHeight="1">
      <c r="A173" s="30"/>
      <c r="B173" s="154"/>
      <c r="C173" s="201" t="s">
        <v>325</v>
      </c>
      <c r="D173" s="201" t="s">
        <v>751</v>
      </c>
      <c r="E173" s="202" t="s">
        <v>6571</v>
      </c>
      <c r="F173" s="203" t="s">
        <v>6572</v>
      </c>
      <c r="G173" s="204" t="s">
        <v>404</v>
      </c>
      <c r="H173" s="205">
        <v>24</v>
      </c>
      <c r="I173" s="177"/>
      <c r="J173" s="290">
        <f t="shared" si="0"/>
        <v>0</v>
      </c>
      <c r="K173" s="178"/>
      <c r="L173" s="179"/>
      <c r="M173" s="180" t="s">
        <v>1</v>
      </c>
      <c r="N173" s="181" t="s">
        <v>38</v>
      </c>
      <c r="O173" s="59"/>
      <c r="P173" s="160">
        <f t="shared" si="1"/>
        <v>0</v>
      </c>
      <c r="Q173" s="160">
        <v>0</v>
      </c>
      <c r="R173" s="160">
        <f t="shared" si="2"/>
        <v>0</v>
      </c>
      <c r="S173" s="160">
        <v>0</v>
      </c>
      <c r="T173" s="161">
        <f t="shared" si="3"/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62" t="s">
        <v>1849</v>
      </c>
      <c r="AT173" s="162" t="s">
        <v>751</v>
      </c>
      <c r="AU173" s="162" t="s">
        <v>85</v>
      </c>
      <c r="AY173" s="15" t="s">
        <v>208</v>
      </c>
      <c r="BE173" s="163">
        <f t="shared" si="4"/>
        <v>0</v>
      </c>
      <c r="BF173" s="163">
        <f t="shared" si="5"/>
        <v>0</v>
      </c>
      <c r="BG173" s="163">
        <f t="shared" si="6"/>
        <v>0</v>
      </c>
      <c r="BH173" s="163">
        <f t="shared" si="7"/>
        <v>0</v>
      </c>
      <c r="BI173" s="163">
        <f t="shared" si="8"/>
        <v>0</v>
      </c>
      <c r="BJ173" s="15" t="s">
        <v>85</v>
      </c>
      <c r="BK173" s="163">
        <f t="shared" si="9"/>
        <v>0</v>
      </c>
      <c r="BL173" s="15" t="s">
        <v>466</v>
      </c>
      <c r="BM173" s="162" t="s">
        <v>6578</v>
      </c>
    </row>
    <row r="174" spans="1:65" s="2" customFormat="1" ht="24.2" customHeight="1">
      <c r="A174" s="30"/>
      <c r="B174" s="154"/>
      <c r="C174" s="201" t="s">
        <v>329</v>
      </c>
      <c r="D174" s="201" t="s">
        <v>751</v>
      </c>
      <c r="E174" s="202" t="s">
        <v>6565</v>
      </c>
      <c r="F174" s="203" t="s">
        <v>6566</v>
      </c>
      <c r="G174" s="204" t="s">
        <v>404</v>
      </c>
      <c r="H174" s="205">
        <v>24</v>
      </c>
      <c r="I174" s="177"/>
      <c r="J174" s="290">
        <f t="shared" si="0"/>
        <v>0</v>
      </c>
      <c r="K174" s="178"/>
      <c r="L174" s="179"/>
      <c r="M174" s="180" t="s">
        <v>1</v>
      </c>
      <c r="N174" s="181" t="s">
        <v>38</v>
      </c>
      <c r="O174" s="59"/>
      <c r="P174" s="160">
        <f t="shared" si="1"/>
        <v>0</v>
      </c>
      <c r="Q174" s="160">
        <v>0</v>
      </c>
      <c r="R174" s="160">
        <f t="shared" si="2"/>
        <v>0</v>
      </c>
      <c r="S174" s="160">
        <v>0</v>
      </c>
      <c r="T174" s="161">
        <f t="shared" si="3"/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62" t="s">
        <v>1849</v>
      </c>
      <c r="AT174" s="162" t="s">
        <v>751</v>
      </c>
      <c r="AU174" s="162" t="s">
        <v>85</v>
      </c>
      <c r="AY174" s="15" t="s">
        <v>208</v>
      </c>
      <c r="BE174" s="163">
        <f t="shared" si="4"/>
        <v>0</v>
      </c>
      <c r="BF174" s="163">
        <f t="shared" si="5"/>
        <v>0</v>
      </c>
      <c r="BG174" s="163">
        <f t="shared" si="6"/>
        <v>0</v>
      </c>
      <c r="BH174" s="163">
        <f t="shared" si="7"/>
        <v>0</v>
      </c>
      <c r="BI174" s="163">
        <f t="shared" si="8"/>
        <v>0</v>
      </c>
      <c r="BJ174" s="15" t="s">
        <v>85</v>
      </c>
      <c r="BK174" s="163">
        <f t="shared" si="9"/>
        <v>0</v>
      </c>
      <c r="BL174" s="15" t="s">
        <v>466</v>
      </c>
      <c r="BM174" s="162" t="s">
        <v>6579</v>
      </c>
    </row>
    <row r="175" spans="1:65" s="2" customFormat="1" ht="37.9" customHeight="1">
      <c r="A175" s="30"/>
      <c r="B175" s="154"/>
      <c r="C175" s="201" t="s">
        <v>333</v>
      </c>
      <c r="D175" s="201" t="s">
        <v>751</v>
      </c>
      <c r="E175" s="202" t="s">
        <v>6580</v>
      </c>
      <c r="F175" s="203" t="s">
        <v>6581</v>
      </c>
      <c r="G175" s="204" t="s">
        <v>404</v>
      </c>
      <c r="H175" s="205">
        <v>48</v>
      </c>
      <c r="I175" s="177"/>
      <c r="J175" s="290">
        <f t="shared" si="0"/>
        <v>0</v>
      </c>
      <c r="K175" s="178"/>
      <c r="L175" s="179"/>
      <c r="M175" s="180" t="s">
        <v>1</v>
      </c>
      <c r="N175" s="181" t="s">
        <v>38</v>
      </c>
      <c r="O175" s="59"/>
      <c r="P175" s="160">
        <f t="shared" si="1"/>
        <v>0</v>
      </c>
      <c r="Q175" s="160">
        <v>0</v>
      </c>
      <c r="R175" s="160">
        <f t="shared" si="2"/>
        <v>0</v>
      </c>
      <c r="S175" s="160">
        <v>0</v>
      </c>
      <c r="T175" s="161">
        <f t="shared" si="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2" t="s">
        <v>1849</v>
      </c>
      <c r="AT175" s="162" t="s">
        <v>751</v>
      </c>
      <c r="AU175" s="162" t="s">
        <v>85</v>
      </c>
      <c r="AY175" s="15" t="s">
        <v>208</v>
      </c>
      <c r="BE175" s="163">
        <f t="shared" si="4"/>
        <v>0</v>
      </c>
      <c r="BF175" s="163">
        <f t="shared" si="5"/>
        <v>0</v>
      </c>
      <c r="BG175" s="163">
        <f t="shared" si="6"/>
        <v>0</v>
      </c>
      <c r="BH175" s="163">
        <f t="shared" si="7"/>
        <v>0</v>
      </c>
      <c r="BI175" s="163">
        <f t="shared" si="8"/>
        <v>0</v>
      </c>
      <c r="BJ175" s="15" t="s">
        <v>85</v>
      </c>
      <c r="BK175" s="163">
        <f t="shared" si="9"/>
        <v>0</v>
      </c>
      <c r="BL175" s="15" t="s">
        <v>466</v>
      </c>
      <c r="BM175" s="162" t="s">
        <v>6582</v>
      </c>
    </row>
    <row r="176" spans="1:65" s="2" customFormat="1" ht="24.2" customHeight="1">
      <c r="A176" s="30"/>
      <c r="B176" s="154"/>
      <c r="C176" s="201" t="s">
        <v>337</v>
      </c>
      <c r="D176" s="201" t="s">
        <v>751</v>
      </c>
      <c r="E176" s="202" t="s">
        <v>6562</v>
      </c>
      <c r="F176" s="203" t="s">
        <v>6563</v>
      </c>
      <c r="G176" s="204" t="s">
        <v>404</v>
      </c>
      <c r="H176" s="205">
        <v>48</v>
      </c>
      <c r="I176" s="177"/>
      <c r="J176" s="290">
        <f t="shared" si="0"/>
        <v>0</v>
      </c>
      <c r="K176" s="178"/>
      <c r="L176" s="179"/>
      <c r="M176" s="180" t="s">
        <v>1</v>
      </c>
      <c r="N176" s="181" t="s">
        <v>38</v>
      </c>
      <c r="O176" s="59"/>
      <c r="P176" s="160">
        <f t="shared" si="1"/>
        <v>0</v>
      </c>
      <c r="Q176" s="160">
        <v>0</v>
      </c>
      <c r="R176" s="160">
        <f t="shared" si="2"/>
        <v>0</v>
      </c>
      <c r="S176" s="160">
        <v>0</v>
      </c>
      <c r="T176" s="161">
        <f t="shared" si="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62" t="s">
        <v>1849</v>
      </c>
      <c r="AT176" s="162" t="s">
        <v>751</v>
      </c>
      <c r="AU176" s="162" t="s">
        <v>85</v>
      </c>
      <c r="AY176" s="15" t="s">
        <v>208</v>
      </c>
      <c r="BE176" s="163">
        <f t="shared" si="4"/>
        <v>0</v>
      </c>
      <c r="BF176" s="163">
        <f t="shared" si="5"/>
        <v>0</v>
      </c>
      <c r="BG176" s="163">
        <f t="shared" si="6"/>
        <v>0</v>
      </c>
      <c r="BH176" s="163">
        <f t="shared" si="7"/>
        <v>0</v>
      </c>
      <c r="BI176" s="163">
        <f t="shared" si="8"/>
        <v>0</v>
      </c>
      <c r="BJ176" s="15" t="s">
        <v>85</v>
      </c>
      <c r="BK176" s="163">
        <f t="shared" si="9"/>
        <v>0</v>
      </c>
      <c r="BL176" s="15" t="s">
        <v>466</v>
      </c>
      <c r="BM176" s="162" t="s">
        <v>6583</v>
      </c>
    </row>
    <row r="177" spans="1:65" s="2" customFormat="1" ht="24.2" customHeight="1">
      <c r="A177" s="30"/>
      <c r="B177" s="154"/>
      <c r="C177" s="201" t="s">
        <v>341</v>
      </c>
      <c r="D177" s="201" t="s">
        <v>751</v>
      </c>
      <c r="E177" s="202" t="s">
        <v>6565</v>
      </c>
      <c r="F177" s="203" t="s">
        <v>6566</v>
      </c>
      <c r="G177" s="204" t="s">
        <v>404</v>
      </c>
      <c r="H177" s="205">
        <v>48</v>
      </c>
      <c r="I177" s="177"/>
      <c r="J177" s="290">
        <f t="shared" si="0"/>
        <v>0</v>
      </c>
      <c r="K177" s="178"/>
      <c r="L177" s="179"/>
      <c r="M177" s="180" t="s">
        <v>1</v>
      </c>
      <c r="N177" s="181" t="s">
        <v>38</v>
      </c>
      <c r="O177" s="59"/>
      <c r="P177" s="160">
        <f t="shared" si="1"/>
        <v>0</v>
      </c>
      <c r="Q177" s="160">
        <v>0</v>
      </c>
      <c r="R177" s="160">
        <f t="shared" si="2"/>
        <v>0</v>
      </c>
      <c r="S177" s="160">
        <v>0</v>
      </c>
      <c r="T177" s="161">
        <f t="shared" si="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62" t="s">
        <v>1849</v>
      </c>
      <c r="AT177" s="162" t="s">
        <v>751</v>
      </c>
      <c r="AU177" s="162" t="s">
        <v>85</v>
      </c>
      <c r="AY177" s="15" t="s">
        <v>208</v>
      </c>
      <c r="BE177" s="163">
        <f t="shared" si="4"/>
        <v>0</v>
      </c>
      <c r="BF177" s="163">
        <f t="shared" si="5"/>
        <v>0</v>
      </c>
      <c r="BG177" s="163">
        <f t="shared" si="6"/>
        <v>0</v>
      </c>
      <c r="BH177" s="163">
        <f t="shared" si="7"/>
        <v>0</v>
      </c>
      <c r="BI177" s="163">
        <f t="shared" si="8"/>
        <v>0</v>
      </c>
      <c r="BJ177" s="15" t="s">
        <v>85</v>
      </c>
      <c r="BK177" s="163">
        <f t="shared" si="9"/>
        <v>0</v>
      </c>
      <c r="BL177" s="15" t="s">
        <v>466</v>
      </c>
      <c r="BM177" s="162" t="s">
        <v>6584</v>
      </c>
    </row>
    <row r="178" spans="1:65" s="2" customFormat="1" ht="37.9" customHeight="1">
      <c r="A178" s="30"/>
      <c r="B178" s="154"/>
      <c r="C178" s="201" t="s">
        <v>345</v>
      </c>
      <c r="D178" s="201" t="s">
        <v>751</v>
      </c>
      <c r="E178" s="202" t="s">
        <v>6585</v>
      </c>
      <c r="F178" s="203" t="s">
        <v>6586</v>
      </c>
      <c r="G178" s="204" t="s">
        <v>404</v>
      </c>
      <c r="H178" s="205">
        <v>59</v>
      </c>
      <c r="I178" s="177"/>
      <c r="J178" s="290">
        <f t="shared" si="0"/>
        <v>0</v>
      </c>
      <c r="K178" s="178"/>
      <c r="L178" s="179"/>
      <c r="M178" s="180" t="s">
        <v>1</v>
      </c>
      <c r="N178" s="181" t="s">
        <v>38</v>
      </c>
      <c r="O178" s="59"/>
      <c r="P178" s="160">
        <f t="shared" si="1"/>
        <v>0</v>
      </c>
      <c r="Q178" s="160">
        <v>0</v>
      </c>
      <c r="R178" s="160">
        <f t="shared" si="2"/>
        <v>0</v>
      </c>
      <c r="S178" s="160">
        <v>0</v>
      </c>
      <c r="T178" s="161">
        <f t="shared" si="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2" t="s">
        <v>1849</v>
      </c>
      <c r="AT178" s="162" t="s">
        <v>751</v>
      </c>
      <c r="AU178" s="162" t="s">
        <v>85</v>
      </c>
      <c r="AY178" s="15" t="s">
        <v>208</v>
      </c>
      <c r="BE178" s="163">
        <f t="shared" si="4"/>
        <v>0</v>
      </c>
      <c r="BF178" s="163">
        <f t="shared" si="5"/>
        <v>0</v>
      </c>
      <c r="BG178" s="163">
        <f t="shared" si="6"/>
        <v>0</v>
      </c>
      <c r="BH178" s="163">
        <f t="shared" si="7"/>
        <v>0</v>
      </c>
      <c r="BI178" s="163">
        <f t="shared" si="8"/>
        <v>0</v>
      </c>
      <c r="BJ178" s="15" t="s">
        <v>85</v>
      </c>
      <c r="BK178" s="163">
        <f t="shared" si="9"/>
        <v>0</v>
      </c>
      <c r="BL178" s="15" t="s">
        <v>466</v>
      </c>
      <c r="BM178" s="162" t="s">
        <v>6587</v>
      </c>
    </row>
    <row r="179" spans="1:65" s="2" customFormat="1" ht="24.2" customHeight="1">
      <c r="A179" s="30"/>
      <c r="B179" s="154"/>
      <c r="C179" s="201" t="s">
        <v>349</v>
      </c>
      <c r="D179" s="201" t="s">
        <v>751</v>
      </c>
      <c r="E179" s="202" t="s">
        <v>6562</v>
      </c>
      <c r="F179" s="203" t="s">
        <v>6563</v>
      </c>
      <c r="G179" s="204" t="s">
        <v>404</v>
      </c>
      <c r="H179" s="205">
        <v>59</v>
      </c>
      <c r="I179" s="177"/>
      <c r="J179" s="290">
        <f t="shared" si="0"/>
        <v>0</v>
      </c>
      <c r="K179" s="178"/>
      <c r="L179" s="179"/>
      <c r="M179" s="180" t="s">
        <v>1</v>
      </c>
      <c r="N179" s="181" t="s">
        <v>38</v>
      </c>
      <c r="O179" s="59"/>
      <c r="P179" s="160">
        <f t="shared" si="1"/>
        <v>0</v>
      </c>
      <c r="Q179" s="160">
        <v>0</v>
      </c>
      <c r="R179" s="160">
        <f t="shared" si="2"/>
        <v>0</v>
      </c>
      <c r="S179" s="160">
        <v>0</v>
      </c>
      <c r="T179" s="161">
        <f t="shared" si="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62" t="s">
        <v>1849</v>
      </c>
      <c r="AT179" s="162" t="s">
        <v>751</v>
      </c>
      <c r="AU179" s="162" t="s">
        <v>85</v>
      </c>
      <c r="AY179" s="15" t="s">
        <v>208</v>
      </c>
      <c r="BE179" s="163">
        <f t="shared" si="4"/>
        <v>0</v>
      </c>
      <c r="BF179" s="163">
        <f t="shared" si="5"/>
        <v>0</v>
      </c>
      <c r="BG179" s="163">
        <f t="shared" si="6"/>
        <v>0</v>
      </c>
      <c r="BH179" s="163">
        <f t="shared" si="7"/>
        <v>0</v>
      </c>
      <c r="BI179" s="163">
        <f t="shared" si="8"/>
        <v>0</v>
      </c>
      <c r="BJ179" s="15" t="s">
        <v>85</v>
      </c>
      <c r="BK179" s="163">
        <f t="shared" si="9"/>
        <v>0</v>
      </c>
      <c r="BL179" s="15" t="s">
        <v>466</v>
      </c>
      <c r="BM179" s="162" t="s">
        <v>6588</v>
      </c>
    </row>
    <row r="180" spans="1:65" s="2" customFormat="1" ht="24.2" customHeight="1">
      <c r="A180" s="30"/>
      <c r="B180" s="154"/>
      <c r="C180" s="201" t="s">
        <v>353</v>
      </c>
      <c r="D180" s="201" t="s">
        <v>751</v>
      </c>
      <c r="E180" s="202" t="s">
        <v>6565</v>
      </c>
      <c r="F180" s="203" t="s">
        <v>6566</v>
      </c>
      <c r="G180" s="204" t="s">
        <v>404</v>
      </c>
      <c r="H180" s="205">
        <v>59</v>
      </c>
      <c r="I180" s="177"/>
      <c r="J180" s="290">
        <f t="shared" si="0"/>
        <v>0</v>
      </c>
      <c r="K180" s="178"/>
      <c r="L180" s="179"/>
      <c r="M180" s="180" t="s">
        <v>1</v>
      </c>
      <c r="N180" s="181" t="s">
        <v>38</v>
      </c>
      <c r="O180" s="59"/>
      <c r="P180" s="160">
        <f t="shared" si="1"/>
        <v>0</v>
      </c>
      <c r="Q180" s="160">
        <v>0</v>
      </c>
      <c r="R180" s="160">
        <f t="shared" si="2"/>
        <v>0</v>
      </c>
      <c r="S180" s="160">
        <v>0</v>
      </c>
      <c r="T180" s="161">
        <f t="shared" si="3"/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62" t="s">
        <v>1849</v>
      </c>
      <c r="AT180" s="162" t="s">
        <v>751</v>
      </c>
      <c r="AU180" s="162" t="s">
        <v>85</v>
      </c>
      <c r="AY180" s="15" t="s">
        <v>208</v>
      </c>
      <c r="BE180" s="163">
        <f t="shared" si="4"/>
        <v>0</v>
      </c>
      <c r="BF180" s="163">
        <f t="shared" si="5"/>
        <v>0</v>
      </c>
      <c r="BG180" s="163">
        <f t="shared" si="6"/>
        <v>0</v>
      </c>
      <c r="BH180" s="163">
        <f t="shared" si="7"/>
        <v>0</v>
      </c>
      <c r="BI180" s="163">
        <f t="shared" si="8"/>
        <v>0</v>
      </c>
      <c r="BJ180" s="15" t="s">
        <v>85</v>
      </c>
      <c r="BK180" s="163">
        <f t="shared" si="9"/>
        <v>0</v>
      </c>
      <c r="BL180" s="15" t="s">
        <v>466</v>
      </c>
      <c r="BM180" s="162" t="s">
        <v>6589</v>
      </c>
    </row>
    <row r="181" spans="1:65" s="2" customFormat="1" ht="37.9" customHeight="1">
      <c r="A181" s="30"/>
      <c r="B181" s="154"/>
      <c r="C181" s="201" t="s">
        <v>357</v>
      </c>
      <c r="D181" s="201" t="s">
        <v>751</v>
      </c>
      <c r="E181" s="202" t="s">
        <v>6590</v>
      </c>
      <c r="F181" s="203" t="s">
        <v>6591</v>
      </c>
      <c r="G181" s="204" t="s">
        <v>404</v>
      </c>
      <c r="H181" s="205">
        <v>1</v>
      </c>
      <c r="I181" s="177"/>
      <c r="J181" s="290">
        <f t="shared" si="0"/>
        <v>0</v>
      </c>
      <c r="K181" s="178"/>
      <c r="L181" s="179"/>
      <c r="M181" s="180" t="s">
        <v>1</v>
      </c>
      <c r="N181" s="181" t="s">
        <v>38</v>
      </c>
      <c r="O181" s="59"/>
      <c r="P181" s="160">
        <f t="shared" si="1"/>
        <v>0</v>
      </c>
      <c r="Q181" s="160">
        <v>0</v>
      </c>
      <c r="R181" s="160">
        <f t="shared" si="2"/>
        <v>0</v>
      </c>
      <c r="S181" s="160">
        <v>0</v>
      </c>
      <c r="T181" s="161">
        <f t="shared" si="3"/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2" t="s">
        <v>1849</v>
      </c>
      <c r="AT181" s="162" t="s">
        <v>751</v>
      </c>
      <c r="AU181" s="162" t="s">
        <v>85</v>
      </c>
      <c r="AY181" s="15" t="s">
        <v>208</v>
      </c>
      <c r="BE181" s="163">
        <f t="shared" si="4"/>
        <v>0</v>
      </c>
      <c r="BF181" s="163">
        <f t="shared" si="5"/>
        <v>0</v>
      </c>
      <c r="BG181" s="163">
        <f t="shared" si="6"/>
        <v>0</v>
      </c>
      <c r="BH181" s="163">
        <f t="shared" si="7"/>
        <v>0</v>
      </c>
      <c r="BI181" s="163">
        <f t="shared" si="8"/>
        <v>0</v>
      </c>
      <c r="BJ181" s="15" t="s">
        <v>85</v>
      </c>
      <c r="BK181" s="163">
        <f t="shared" si="9"/>
        <v>0</v>
      </c>
      <c r="BL181" s="15" t="s">
        <v>466</v>
      </c>
      <c r="BM181" s="162" t="s">
        <v>6592</v>
      </c>
    </row>
    <row r="182" spans="1:65" s="2" customFormat="1" ht="24.2" customHeight="1">
      <c r="A182" s="30"/>
      <c r="B182" s="154"/>
      <c r="C182" s="195" t="s">
        <v>361</v>
      </c>
      <c r="D182" s="195" t="s">
        <v>210</v>
      </c>
      <c r="E182" s="196" t="s">
        <v>6593</v>
      </c>
      <c r="F182" s="200" t="s">
        <v>6594</v>
      </c>
      <c r="G182" s="198" t="s">
        <v>404</v>
      </c>
      <c r="H182" s="199">
        <v>127</v>
      </c>
      <c r="I182" s="155"/>
      <c r="J182" s="287">
        <f t="shared" si="0"/>
        <v>0</v>
      </c>
      <c r="K182" s="157"/>
      <c r="L182" s="31"/>
      <c r="M182" s="158" t="s">
        <v>1</v>
      </c>
      <c r="N182" s="159" t="s">
        <v>38</v>
      </c>
      <c r="O182" s="59"/>
      <c r="P182" s="160">
        <f t="shared" si="1"/>
        <v>0</v>
      </c>
      <c r="Q182" s="160">
        <v>0</v>
      </c>
      <c r="R182" s="160">
        <f t="shared" si="2"/>
        <v>0</v>
      </c>
      <c r="S182" s="160">
        <v>0</v>
      </c>
      <c r="T182" s="161">
        <f t="shared" si="3"/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62" t="s">
        <v>466</v>
      </c>
      <c r="AT182" s="162" t="s">
        <v>210</v>
      </c>
      <c r="AU182" s="162" t="s">
        <v>85</v>
      </c>
      <c r="AY182" s="15" t="s">
        <v>208</v>
      </c>
      <c r="BE182" s="163">
        <f t="shared" si="4"/>
        <v>0</v>
      </c>
      <c r="BF182" s="163">
        <f t="shared" si="5"/>
        <v>0</v>
      </c>
      <c r="BG182" s="163">
        <f t="shared" si="6"/>
        <v>0</v>
      </c>
      <c r="BH182" s="163">
        <f t="shared" si="7"/>
        <v>0</v>
      </c>
      <c r="BI182" s="163">
        <f t="shared" si="8"/>
        <v>0</v>
      </c>
      <c r="BJ182" s="15" t="s">
        <v>85</v>
      </c>
      <c r="BK182" s="163">
        <f t="shared" si="9"/>
        <v>0</v>
      </c>
      <c r="BL182" s="15" t="s">
        <v>466</v>
      </c>
      <c r="BM182" s="162" t="s">
        <v>6595</v>
      </c>
    </row>
    <row r="183" spans="1:65" s="2" customFormat="1" ht="24.2" customHeight="1">
      <c r="A183" s="30"/>
      <c r="B183" s="154"/>
      <c r="C183" s="195" t="s">
        <v>365</v>
      </c>
      <c r="D183" s="195" t="s">
        <v>210</v>
      </c>
      <c r="E183" s="196" t="s">
        <v>6596</v>
      </c>
      <c r="F183" s="200" t="s">
        <v>6597</v>
      </c>
      <c r="G183" s="198" t="s">
        <v>404</v>
      </c>
      <c r="H183" s="199">
        <v>298</v>
      </c>
      <c r="I183" s="155"/>
      <c r="J183" s="287">
        <f t="shared" si="0"/>
        <v>0</v>
      </c>
      <c r="K183" s="157"/>
      <c r="L183" s="31"/>
      <c r="M183" s="158" t="s">
        <v>1</v>
      </c>
      <c r="N183" s="159" t="s">
        <v>38</v>
      </c>
      <c r="O183" s="59"/>
      <c r="P183" s="160">
        <f t="shared" si="1"/>
        <v>0</v>
      </c>
      <c r="Q183" s="160">
        <v>0</v>
      </c>
      <c r="R183" s="160">
        <f t="shared" si="2"/>
        <v>0</v>
      </c>
      <c r="S183" s="160">
        <v>0</v>
      </c>
      <c r="T183" s="161">
        <f t="shared" si="3"/>
        <v>0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62" t="s">
        <v>466</v>
      </c>
      <c r="AT183" s="162" t="s">
        <v>210</v>
      </c>
      <c r="AU183" s="162" t="s">
        <v>85</v>
      </c>
      <c r="AY183" s="15" t="s">
        <v>208</v>
      </c>
      <c r="BE183" s="163">
        <f t="shared" si="4"/>
        <v>0</v>
      </c>
      <c r="BF183" s="163">
        <f t="shared" si="5"/>
        <v>0</v>
      </c>
      <c r="BG183" s="163">
        <f t="shared" si="6"/>
        <v>0</v>
      </c>
      <c r="BH183" s="163">
        <f t="shared" si="7"/>
        <v>0</v>
      </c>
      <c r="BI183" s="163">
        <f t="shared" si="8"/>
        <v>0</v>
      </c>
      <c r="BJ183" s="15" t="s">
        <v>85</v>
      </c>
      <c r="BK183" s="163">
        <f t="shared" si="9"/>
        <v>0</v>
      </c>
      <c r="BL183" s="15" t="s">
        <v>466</v>
      </c>
      <c r="BM183" s="162" t="s">
        <v>6598</v>
      </c>
    </row>
    <row r="184" spans="1:65" s="2" customFormat="1" ht="24.2" customHeight="1">
      <c r="A184" s="30"/>
      <c r="B184" s="154"/>
      <c r="C184" s="195" t="s">
        <v>369</v>
      </c>
      <c r="D184" s="195" t="s">
        <v>210</v>
      </c>
      <c r="E184" s="196" t="s">
        <v>6599</v>
      </c>
      <c r="F184" s="200" t="s">
        <v>6600</v>
      </c>
      <c r="G184" s="198" t="s">
        <v>404</v>
      </c>
      <c r="H184" s="199">
        <v>24</v>
      </c>
      <c r="I184" s="155"/>
      <c r="J184" s="287">
        <f t="shared" si="0"/>
        <v>0</v>
      </c>
      <c r="K184" s="157"/>
      <c r="L184" s="31"/>
      <c r="M184" s="158" t="s">
        <v>1</v>
      </c>
      <c r="N184" s="159" t="s">
        <v>38</v>
      </c>
      <c r="O184" s="59"/>
      <c r="P184" s="160">
        <f t="shared" si="1"/>
        <v>0</v>
      </c>
      <c r="Q184" s="160">
        <v>0</v>
      </c>
      <c r="R184" s="160">
        <f t="shared" si="2"/>
        <v>0</v>
      </c>
      <c r="S184" s="160">
        <v>0</v>
      </c>
      <c r="T184" s="161">
        <f t="shared" si="3"/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62" t="s">
        <v>466</v>
      </c>
      <c r="AT184" s="162" t="s">
        <v>210</v>
      </c>
      <c r="AU184" s="162" t="s">
        <v>85</v>
      </c>
      <c r="AY184" s="15" t="s">
        <v>208</v>
      </c>
      <c r="BE184" s="163">
        <f t="shared" si="4"/>
        <v>0</v>
      </c>
      <c r="BF184" s="163">
        <f t="shared" si="5"/>
        <v>0</v>
      </c>
      <c r="BG184" s="163">
        <f t="shared" si="6"/>
        <v>0</v>
      </c>
      <c r="BH184" s="163">
        <f t="shared" si="7"/>
        <v>0</v>
      </c>
      <c r="BI184" s="163">
        <f t="shared" si="8"/>
        <v>0</v>
      </c>
      <c r="BJ184" s="15" t="s">
        <v>85</v>
      </c>
      <c r="BK184" s="163">
        <f t="shared" si="9"/>
        <v>0</v>
      </c>
      <c r="BL184" s="15" t="s">
        <v>466</v>
      </c>
      <c r="BM184" s="162" t="s">
        <v>6601</v>
      </c>
    </row>
    <row r="185" spans="1:65" s="2" customFormat="1" ht="24.2" customHeight="1">
      <c r="A185" s="30"/>
      <c r="B185" s="154"/>
      <c r="C185" s="195" t="s">
        <v>373</v>
      </c>
      <c r="D185" s="195" t="s">
        <v>210</v>
      </c>
      <c r="E185" s="196" t="s">
        <v>6602</v>
      </c>
      <c r="F185" s="200" t="s">
        <v>6603</v>
      </c>
      <c r="G185" s="198" t="s">
        <v>404</v>
      </c>
      <c r="H185" s="199">
        <v>48</v>
      </c>
      <c r="I185" s="155"/>
      <c r="J185" s="287">
        <f t="shared" si="0"/>
        <v>0</v>
      </c>
      <c r="K185" s="157"/>
      <c r="L185" s="31"/>
      <c r="M185" s="158" t="s">
        <v>1</v>
      </c>
      <c r="N185" s="159" t="s">
        <v>38</v>
      </c>
      <c r="O185" s="59"/>
      <c r="P185" s="160">
        <f t="shared" si="1"/>
        <v>0</v>
      </c>
      <c r="Q185" s="160">
        <v>0</v>
      </c>
      <c r="R185" s="160">
        <f t="shared" si="2"/>
        <v>0</v>
      </c>
      <c r="S185" s="160">
        <v>0</v>
      </c>
      <c r="T185" s="161">
        <f t="shared" si="3"/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62" t="s">
        <v>466</v>
      </c>
      <c r="AT185" s="162" t="s">
        <v>210</v>
      </c>
      <c r="AU185" s="162" t="s">
        <v>85</v>
      </c>
      <c r="AY185" s="15" t="s">
        <v>208</v>
      </c>
      <c r="BE185" s="163">
        <f t="shared" si="4"/>
        <v>0</v>
      </c>
      <c r="BF185" s="163">
        <f t="shared" si="5"/>
        <v>0</v>
      </c>
      <c r="BG185" s="163">
        <f t="shared" si="6"/>
        <v>0</v>
      </c>
      <c r="BH185" s="163">
        <f t="shared" si="7"/>
        <v>0</v>
      </c>
      <c r="BI185" s="163">
        <f t="shared" si="8"/>
        <v>0</v>
      </c>
      <c r="BJ185" s="15" t="s">
        <v>85</v>
      </c>
      <c r="BK185" s="163">
        <f t="shared" si="9"/>
        <v>0</v>
      </c>
      <c r="BL185" s="15" t="s">
        <v>466</v>
      </c>
      <c r="BM185" s="162" t="s">
        <v>6604</v>
      </c>
    </row>
    <row r="186" spans="1:65" s="2" customFormat="1" ht="24.2" customHeight="1">
      <c r="A186" s="30"/>
      <c r="B186" s="154"/>
      <c r="C186" s="195" t="s">
        <v>377</v>
      </c>
      <c r="D186" s="195" t="s">
        <v>210</v>
      </c>
      <c r="E186" s="196" t="s">
        <v>6605</v>
      </c>
      <c r="F186" s="200" t="s">
        <v>6606</v>
      </c>
      <c r="G186" s="198" t="s">
        <v>404</v>
      </c>
      <c r="H186" s="199">
        <v>59</v>
      </c>
      <c r="I186" s="155"/>
      <c r="J186" s="287">
        <f t="shared" si="0"/>
        <v>0</v>
      </c>
      <c r="K186" s="157"/>
      <c r="L186" s="31"/>
      <c r="M186" s="158" t="s">
        <v>1</v>
      </c>
      <c r="N186" s="159" t="s">
        <v>38</v>
      </c>
      <c r="O186" s="59"/>
      <c r="P186" s="160">
        <f t="shared" si="1"/>
        <v>0</v>
      </c>
      <c r="Q186" s="160">
        <v>0</v>
      </c>
      <c r="R186" s="160">
        <f t="shared" si="2"/>
        <v>0</v>
      </c>
      <c r="S186" s="160">
        <v>0</v>
      </c>
      <c r="T186" s="161">
        <f t="shared" si="3"/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62" t="s">
        <v>466</v>
      </c>
      <c r="AT186" s="162" t="s">
        <v>210</v>
      </c>
      <c r="AU186" s="162" t="s">
        <v>85</v>
      </c>
      <c r="AY186" s="15" t="s">
        <v>208</v>
      </c>
      <c r="BE186" s="163">
        <f t="shared" si="4"/>
        <v>0</v>
      </c>
      <c r="BF186" s="163">
        <f t="shared" si="5"/>
        <v>0</v>
      </c>
      <c r="BG186" s="163">
        <f t="shared" si="6"/>
        <v>0</v>
      </c>
      <c r="BH186" s="163">
        <f t="shared" si="7"/>
        <v>0</v>
      </c>
      <c r="BI186" s="163">
        <f t="shared" si="8"/>
        <v>0</v>
      </c>
      <c r="BJ186" s="15" t="s">
        <v>85</v>
      </c>
      <c r="BK186" s="163">
        <f t="shared" si="9"/>
        <v>0</v>
      </c>
      <c r="BL186" s="15" t="s">
        <v>466</v>
      </c>
      <c r="BM186" s="162" t="s">
        <v>6607</v>
      </c>
    </row>
    <row r="187" spans="1:65" s="2" customFormat="1" ht="21.75" customHeight="1">
      <c r="A187" s="30"/>
      <c r="B187" s="154"/>
      <c r="C187" s="195" t="s">
        <v>381</v>
      </c>
      <c r="D187" s="195" t="s">
        <v>210</v>
      </c>
      <c r="E187" s="196" t="s">
        <v>6608</v>
      </c>
      <c r="F187" s="200" t="s">
        <v>6609</v>
      </c>
      <c r="G187" s="198" t="s">
        <v>404</v>
      </c>
      <c r="H187" s="199">
        <v>1</v>
      </c>
      <c r="I187" s="155"/>
      <c r="J187" s="287">
        <f t="shared" si="0"/>
        <v>0</v>
      </c>
      <c r="K187" s="157"/>
      <c r="L187" s="31"/>
      <c r="M187" s="158" t="s">
        <v>1</v>
      </c>
      <c r="N187" s="159" t="s">
        <v>38</v>
      </c>
      <c r="O187" s="59"/>
      <c r="P187" s="160">
        <f t="shared" si="1"/>
        <v>0</v>
      </c>
      <c r="Q187" s="160">
        <v>0</v>
      </c>
      <c r="R187" s="160">
        <f t="shared" si="2"/>
        <v>0</v>
      </c>
      <c r="S187" s="160">
        <v>0</v>
      </c>
      <c r="T187" s="161">
        <f t="shared" si="3"/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62" t="s">
        <v>466</v>
      </c>
      <c r="AT187" s="162" t="s">
        <v>210</v>
      </c>
      <c r="AU187" s="162" t="s">
        <v>85</v>
      </c>
      <c r="AY187" s="15" t="s">
        <v>208</v>
      </c>
      <c r="BE187" s="163">
        <f t="shared" si="4"/>
        <v>0</v>
      </c>
      <c r="BF187" s="163">
        <f t="shared" si="5"/>
        <v>0</v>
      </c>
      <c r="BG187" s="163">
        <f t="shared" si="6"/>
        <v>0</v>
      </c>
      <c r="BH187" s="163">
        <f t="shared" si="7"/>
        <v>0</v>
      </c>
      <c r="BI187" s="163">
        <f t="shared" si="8"/>
        <v>0</v>
      </c>
      <c r="BJ187" s="15" t="s">
        <v>85</v>
      </c>
      <c r="BK187" s="163">
        <f t="shared" si="9"/>
        <v>0</v>
      </c>
      <c r="BL187" s="15" t="s">
        <v>466</v>
      </c>
      <c r="BM187" s="162" t="s">
        <v>6610</v>
      </c>
    </row>
    <row r="188" spans="1:65" s="2" customFormat="1" ht="16.5" customHeight="1">
      <c r="A188" s="30"/>
      <c r="B188" s="154"/>
      <c r="C188" s="195" t="s">
        <v>385</v>
      </c>
      <c r="D188" s="195" t="s">
        <v>210</v>
      </c>
      <c r="E188" s="196" t="s">
        <v>6611</v>
      </c>
      <c r="F188" s="200" t="s">
        <v>6612</v>
      </c>
      <c r="G188" s="198" t="s">
        <v>404</v>
      </c>
      <c r="H188" s="199">
        <v>556</v>
      </c>
      <c r="I188" s="155"/>
      <c r="J188" s="287">
        <f t="shared" si="0"/>
        <v>0</v>
      </c>
      <c r="K188" s="157"/>
      <c r="L188" s="31"/>
      <c r="M188" s="158" t="s">
        <v>1</v>
      </c>
      <c r="N188" s="159" t="s">
        <v>38</v>
      </c>
      <c r="O188" s="59"/>
      <c r="P188" s="160">
        <f t="shared" si="1"/>
        <v>0</v>
      </c>
      <c r="Q188" s="160">
        <v>0</v>
      </c>
      <c r="R188" s="160">
        <f t="shared" si="2"/>
        <v>0</v>
      </c>
      <c r="S188" s="160">
        <v>0</v>
      </c>
      <c r="T188" s="161">
        <f t="shared" si="3"/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62" t="s">
        <v>466</v>
      </c>
      <c r="AT188" s="162" t="s">
        <v>210</v>
      </c>
      <c r="AU188" s="162" t="s">
        <v>85</v>
      </c>
      <c r="AY188" s="15" t="s">
        <v>208</v>
      </c>
      <c r="BE188" s="163">
        <f t="shared" si="4"/>
        <v>0</v>
      </c>
      <c r="BF188" s="163">
        <f t="shared" si="5"/>
        <v>0</v>
      </c>
      <c r="BG188" s="163">
        <f t="shared" si="6"/>
        <v>0</v>
      </c>
      <c r="BH188" s="163">
        <f t="shared" si="7"/>
        <v>0</v>
      </c>
      <c r="BI188" s="163">
        <f t="shared" si="8"/>
        <v>0</v>
      </c>
      <c r="BJ188" s="15" t="s">
        <v>85</v>
      </c>
      <c r="BK188" s="163">
        <f t="shared" si="9"/>
        <v>0</v>
      </c>
      <c r="BL188" s="15" t="s">
        <v>466</v>
      </c>
      <c r="BM188" s="162" t="s">
        <v>6613</v>
      </c>
    </row>
    <row r="189" spans="1:65" s="2" customFormat="1" ht="24.2" customHeight="1">
      <c r="A189" s="30"/>
      <c r="B189" s="154"/>
      <c r="C189" s="201" t="s">
        <v>389</v>
      </c>
      <c r="D189" s="201" t="s">
        <v>751</v>
      </c>
      <c r="E189" s="202" t="s">
        <v>6614</v>
      </c>
      <c r="F189" s="203" t="s">
        <v>6615</v>
      </c>
      <c r="G189" s="204" t="s">
        <v>252</v>
      </c>
      <c r="H189" s="205">
        <v>714</v>
      </c>
      <c r="I189" s="177"/>
      <c r="J189" s="290">
        <f t="shared" si="0"/>
        <v>0</v>
      </c>
      <c r="K189" s="178"/>
      <c r="L189" s="179"/>
      <c r="M189" s="180" t="s">
        <v>1</v>
      </c>
      <c r="N189" s="181" t="s">
        <v>38</v>
      </c>
      <c r="O189" s="59"/>
      <c r="P189" s="160">
        <f t="shared" si="1"/>
        <v>0</v>
      </c>
      <c r="Q189" s="160">
        <v>0</v>
      </c>
      <c r="R189" s="160">
        <f t="shared" si="2"/>
        <v>0</v>
      </c>
      <c r="S189" s="160">
        <v>0</v>
      </c>
      <c r="T189" s="161">
        <f t="shared" si="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62" t="s">
        <v>1849</v>
      </c>
      <c r="AT189" s="162" t="s">
        <v>751</v>
      </c>
      <c r="AU189" s="162" t="s">
        <v>85</v>
      </c>
      <c r="AY189" s="15" t="s">
        <v>208</v>
      </c>
      <c r="BE189" s="163">
        <f t="shared" si="4"/>
        <v>0</v>
      </c>
      <c r="BF189" s="163">
        <f t="shared" si="5"/>
        <v>0</v>
      </c>
      <c r="BG189" s="163">
        <f t="shared" si="6"/>
        <v>0</v>
      </c>
      <c r="BH189" s="163">
        <f t="shared" si="7"/>
        <v>0</v>
      </c>
      <c r="BI189" s="163">
        <f t="shared" si="8"/>
        <v>0</v>
      </c>
      <c r="BJ189" s="15" t="s">
        <v>85</v>
      </c>
      <c r="BK189" s="163">
        <f t="shared" si="9"/>
        <v>0</v>
      </c>
      <c r="BL189" s="15" t="s">
        <v>466</v>
      </c>
      <c r="BM189" s="162" t="s">
        <v>6616</v>
      </c>
    </row>
    <row r="190" spans="1:65" s="2" customFormat="1" ht="24.2" customHeight="1">
      <c r="A190" s="30"/>
      <c r="B190" s="154"/>
      <c r="C190" s="201" t="s">
        <v>393</v>
      </c>
      <c r="D190" s="201" t="s">
        <v>751</v>
      </c>
      <c r="E190" s="202" t="s">
        <v>6617</v>
      </c>
      <c r="F190" s="203" t="s">
        <v>6618</v>
      </c>
      <c r="G190" s="204" t="s">
        <v>252</v>
      </c>
      <c r="H190" s="205">
        <v>624</v>
      </c>
      <c r="I190" s="177"/>
      <c r="J190" s="290">
        <f t="shared" si="0"/>
        <v>0</v>
      </c>
      <c r="K190" s="178"/>
      <c r="L190" s="179"/>
      <c r="M190" s="180" t="s">
        <v>1</v>
      </c>
      <c r="N190" s="181" t="s">
        <v>38</v>
      </c>
      <c r="O190" s="59"/>
      <c r="P190" s="160">
        <f t="shared" si="1"/>
        <v>0</v>
      </c>
      <c r="Q190" s="160">
        <v>0</v>
      </c>
      <c r="R190" s="160">
        <f t="shared" si="2"/>
        <v>0</v>
      </c>
      <c r="S190" s="160">
        <v>0</v>
      </c>
      <c r="T190" s="161">
        <f t="shared" si="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62" t="s">
        <v>1849</v>
      </c>
      <c r="AT190" s="162" t="s">
        <v>751</v>
      </c>
      <c r="AU190" s="162" t="s">
        <v>85</v>
      </c>
      <c r="AY190" s="15" t="s">
        <v>208</v>
      </c>
      <c r="BE190" s="163">
        <f t="shared" si="4"/>
        <v>0</v>
      </c>
      <c r="BF190" s="163">
        <f t="shared" si="5"/>
        <v>0</v>
      </c>
      <c r="BG190" s="163">
        <f t="shared" si="6"/>
        <v>0</v>
      </c>
      <c r="BH190" s="163">
        <f t="shared" si="7"/>
        <v>0</v>
      </c>
      <c r="BI190" s="163">
        <f t="shared" si="8"/>
        <v>0</v>
      </c>
      <c r="BJ190" s="15" t="s">
        <v>85</v>
      </c>
      <c r="BK190" s="163">
        <f t="shared" si="9"/>
        <v>0</v>
      </c>
      <c r="BL190" s="15" t="s">
        <v>466</v>
      </c>
      <c r="BM190" s="162" t="s">
        <v>6619</v>
      </c>
    </row>
    <row r="191" spans="1:65" s="2" customFormat="1" ht="24.2" customHeight="1">
      <c r="A191" s="30"/>
      <c r="B191" s="154"/>
      <c r="C191" s="201" t="s">
        <v>397</v>
      </c>
      <c r="D191" s="201" t="s">
        <v>751</v>
      </c>
      <c r="E191" s="202" t="s">
        <v>6620</v>
      </c>
      <c r="F191" s="203" t="s">
        <v>6621</v>
      </c>
      <c r="G191" s="204" t="s">
        <v>252</v>
      </c>
      <c r="H191" s="205">
        <v>468</v>
      </c>
      <c r="I191" s="177"/>
      <c r="J191" s="290">
        <f t="shared" si="0"/>
        <v>0</v>
      </c>
      <c r="K191" s="178"/>
      <c r="L191" s="179"/>
      <c r="M191" s="180" t="s">
        <v>1</v>
      </c>
      <c r="N191" s="181" t="s">
        <v>38</v>
      </c>
      <c r="O191" s="59"/>
      <c r="P191" s="160">
        <f t="shared" si="1"/>
        <v>0</v>
      </c>
      <c r="Q191" s="160">
        <v>0</v>
      </c>
      <c r="R191" s="160">
        <f t="shared" si="2"/>
        <v>0</v>
      </c>
      <c r="S191" s="160">
        <v>0</v>
      </c>
      <c r="T191" s="161">
        <f t="shared" si="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62" t="s">
        <v>1849</v>
      </c>
      <c r="AT191" s="162" t="s">
        <v>751</v>
      </c>
      <c r="AU191" s="162" t="s">
        <v>85</v>
      </c>
      <c r="AY191" s="15" t="s">
        <v>208</v>
      </c>
      <c r="BE191" s="163">
        <f t="shared" si="4"/>
        <v>0</v>
      </c>
      <c r="BF191" s="163">
        <f t="shared" si="5"/>
        <v>0</v>
      </c>
      <c r="BG191" s="163">
        <f t="shared" si="6"/>
        <v>0</v>
      </c>
      <c r="BH191" s="163">
        <f t="shared" si="7"/>
        <v>0</v>
      </c>
      <c r="BI191" s="163">
        <f t="shared" si="8"/>
        <v>0</v>
      </c>
      <c r="BJ191" s="15" t="s">
        <v>85</v>
      </c>
      <c r="BK191" s="163">
        <f t="shared" si="9"/>
        <v>0</v>
      </c>
      <c r="BL191" s="15" t="s">
        <v>466</v>
      </c>
      <c r="BM191" s="162" t="s">
        <v>6622</v>
      </c>
    </row>
    <row r="192" spans="1:65" s="2" customFormat="1" ht="33" customHeight="1">
      <c r="A192" s="30"/>
      <c r="B192" s="154"/>
      <c r="C192" s="201" t="s">
        <v>401</v>
      </c>
      <c r="D192" s="201" t="s">
        <v>751</v>
      </c>
      <c r="E192" s="202" t="s">
        <v>6623</v>
      </c>
      <c r="F192" s="203" t="s">
        <v>6624</v>
      </c>
      <c r="G192" s="204" t="s">
        <v>252</v>
      </c>
      <c r="H192" s="205">
        <v>324</v>
      </c>
      <c r="I192" s="177"/>
      <c r="J192" s="290">
        <f t="shared" si="0"/>
        <v>0</v>
      </c>
      <c r="K192" s="178"/>
      <c r="L192" s="179"/>
      <c r="M192" s="180" t="s">
        <v>1</v>
      </c>
      <c r="N192" s="181" t="s">
        <v>38</v>
      </c>
      <c r="O192" s="59"/>
      <c r="P192" s="160">
        <f t="shared" si="1"/>
        <v>0</v>
      </c>
      <c r="Q192" s="160">
        <v>0</v>
      </c>
      <c r="R192" s="160">
        <f t="shared" si="2"/>
        <v>0</v>
      </c>
      <c r="S192" s="160">
        <v>0</v>
      </c>
      <c r="T192" s="161">
        <f t="shared" si="3"/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62" t="s">
        <v>1849</v>
      </c>
      <c r="AT192" s="162" t="s">
        <v>751</v>
      </c>
      <c r="AU192" s="162" t="s">
        <v>85</v>
      </c>
      <c r="AY192" s="15" t="s">
        <v>208</v>
      </c>
      <c r="BE192" s="163">
        <f t="shared" si="4"/>
        <v>0</v>
      </c>
      <c r="BF192" s="163">
        <f t="shared" si="5"/>
        <v>0</v>
      </c>
      <c r="BG192" s="163">
        <f t="shared" si="6"/>
        <v>0</v>
      </c>
      <c r="BH192" s="163">
        <f t="shared" si="7"/>
        <v>0</v>
      </c>
      <c r="BI192" s="163">
        <f t="shared" si="8"/>
        <v>0</v>
      </c>
      <c r="BJ192" s="15" t="s">
        <v>85</v>
      </c>
      <c r="BK192" s="163">
        <f t="shared" si="9"/>
        <v>0</v>
      </c>
      <c r="BL192" s="15" t="s">
        <v>466</v>
      </c>
      <c r="BM192" s="162" t="s">
        <v>6625</v>
      </c>
    </row>
    <row r="193" spans="1:65" s="2" customFormat="1" ht="33" customHeight="1">
      <c r="A193" s="30"/>
      <c r="B193" s="154"/>
      <c r="C193" s="201" t="s">
        <v>406</v>
      </c>
      <c r="D193" s="201" t="s">
        <v>751</v>
      </c>
      <c r="E193" s="202" t="s">
        <v>6626</v>
      </c>
      <c r="F193" s="203" t="s">
        <v>6627</v>
      </c>
      <c r="G193" s="204" t="s">
        <v>252</v>
      </c>
      <c r="H193" s="205">
        <v>36</v>
      </c>
      <c r="I193" s="177"/>
      <c r="J193" s="290">
        <f t="shared" si="0"/>
        <v>0</v>
      </c>
      <c r="K193" s="178"/>
      <c r="L193" s="179"/>
      <c r="M193" s="180" t="s">
        <v>1</v>
      </c>
      <c r="N193" s="181" t="s">
        <v>38</v>
      </c>
      <c r="O193" s="59"/>
      <c r="P193" s="160">
        <f t="shared" si="1"/>
        <v>0</v>
      </c>
      <c r="Q193" s="160">
        <v>0</v>
      </c>
      <c r="R193" s="160">
        <f t="shared" si="2"/>
        <v>0</v>
      </c>
      <c r="S193" s="160">
        <v>0</v>
      </c>
      <c r="T193" s="161">
        <f t="shared" si="3"/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2" t="s">
        <v>1849</v>
      </c>
      <c r="AT193" s="162" t="s">
        <v>751</v>
      </c>
      <c r="AU193" s="162" t="s">
        <v>85</v>
      </c>
      <c r="AY193" s="15" t="s">
        <v>208</v>
      </c>
      <c r="BE193" s="163">
        <f t="shared" si="4"/>
        <v>0</v>
      </c>
      <c r="BF193" s="163">
        <f t="shared" si="5"/>
        <v>0</v>
      </c>
      <c r="BG193" s="163">
        <f t="shared" si="6"/>
        <v>0</v>
      </c>
      <c r="BH193" s="163">
        <f t="shared" si="7"/>
        <v>0</v>
      </c>
      <c r="BI193" s="163">
        <f t="shared" si="8"/>
        <v>0</v>
      </c>
      <c r="BJ193" s="15" t="s">
        <v>85</v>
      </c>
      <c r="BK193" s="163">
        <f t="shared" si="9"/>
        <v>0</v>
      </c>
      <c r="BL193" s="15" t="s">
        <v>466</v>
      </c>
      <c r="BM193" s="162" t="s">
        <v>6628</v>
      </c>
    </row>
    <row r="194" spans="1:65" s="2" customFormat="1" ht="24.2" customHeight="1">
      <c r="A194" s="30"/>
      <c r="B194" s="154"/>
      <c r="C194" s="201" t="s">
        <v>410</v>
      </c>
      <c r="D194" s="201" t="s">
        <v>751</v>
      </c>
      <c r="E194" s="202" t="s">
        <v>6629</v>
      </c>
      <c r="F194" s="203" t="s">
        <v>6630</v>
      </c>
      <c r="G194" s="204" t="s">
        <v>252</v>
      </c>
      <c r="H194" s="205">
        <v>96</v>
      </c>
      <c r="I194" s="177"/>
      <c r="J194" s="290">
        <f t="shared" si="0"/>
        <v>0</v>
      </c>
      <c r="K194" s="178"/>
      <c r="L194" s="179"/>
      <c r="M194" s="180" t="s">
        <v>1</v>
      </c>
      <c r="N194" s="181" t="s">
        <v>38</v>
      </c>
      <c r="O194" s="59"/>
      <c r="P194" s="160">
        <f t="shared" si="1"/>
        <v>0</v>
      </c>
      <c r="Q194" s="160">
        <v>0</v>
      </c>
      <c r="R194" s="160">
        <f t="shared" si="2"/>
        <v>0</v>
      </c>
      <c r="S194" s="160">
        <v>0</v>
      </c>
      <c r="T194" s="161">
        <f t="shared" si="3"/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62" t="s">
        <v>1849</v>
      </c>
      <c r="AT194" s="162" t="s">
        <v>751</v>
      </c>
      <c r="AU194" s="162" t="s">
        <v>85</v>
      </c>
      <c r="AY194" s="15" t="s">
        <v>208</v>
      </c>
      <c r="BE194" s="163">
        <f t="shared" si="4"/>
        <v>0</v>
      </c>
      <c r="BF194" s="163">
        <f t="shared" si="5"/>
        <v>0</v>
      </c>
      <c r="BG194" s="163">
        <f t="shared" si="6"/>
        <v>0</v>
      </c>
      <c r="BH194" s="163">
        <f t="shared" si="7"/>
        <v>0</v>
      </c>
      <c r="BI194" s="163">
        <f t="shared" si="8"/>
        <v>0</v>
      </c>
      <c r="BJ194" s="15" t="s">
        <v>85</v>
      </c>
      <c r="BK194" s="163">
        <f t="shared" si="9"/>
        <v>0</v>
      </c>
      <c r="BL194" s="15" t="s">
        <v>466</v>
      </c>
      <c r="BM194" s="162" t="s">
        <v>6631</v>
      </c>
    </row>
    <row r="195" spans="1:65" s="2" customFormat="1" ht="24.2" customHeight="1">
      <c r="A195" s="30"/>
      <c r="B195" s="154"/>
      <c r="C195" s="201" t="s">
        <v>414</v>
      </c>
      <c r="D195" s="201" t="s">
        <v>751</v>
      </c>
      <c r="E195" s="202" t="s">
        <v>6632</v>
      </c>
      <c r="F195" s="203" t="s">
        <v>6633</v>
      </c>
      <c r="G195" s="204" t="s">
        <v>252</v>
      </c>
      <c r="H195" s="205">
        <v>60</v>
      </c>
      <c r="I195" s="177"/>
      <c r="J195" s="290">
        <f t="shared" si="0"/>
        <v>0</v>
      </c>
      <c r="K195" s="178"/>
      <c r="L195" s="179"/>
      <c r="M195" s="180" t="s">
        <v>1</v>
      </c>
      <c r="N195" s="181" t="s">
        <v>38</v>
      </c>
      <c r="O195" s="59"/>
      <c r="P195" s="160">
        <f t="shared" si="1"/>
        <v>0</v>
      </c>
      <c r="Q195" s="160">
        <v>0</v>
      </c>
      <c r="R195" s="160">
        <f t="shared" si="2"/>
        <v>0</v>
      </c>
      <c r="S195" s="160">
        <v>0</v>
      </c>
      <c r="T195" s="161">
        <f t="shared" si="3"/>
        <v>0</v>
      </c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R195" s="162" t="s">
        <v>1849</v>
      </c>
      <c r="AT195" s="162" t="s">
        <v>751</v>
      </c>
      <c r="AU195" s="162" t="s">
        <v>85</v>
      </c>
      <c r="AY195" s="15" t="s">
        <v>208</v>
      </c>
      <c r="BE195" s="163">
        <f t="shared" si="4"/>
        <v>0</v>
      </c>
      <c r="BF195" s="163">
        <f t="shared" si="5"/>
        <v>0</v>
      </c>
      <c r="BG195" s="163">
        <f t="shared" si="6"/>
        <v>0</v>
      </c>
      <c r="BH195" s="163">
        <f t="shared" si="7"/>
        <v>0</v>
      </c>
      <c r="BI195" s="163">
        <f t="shared" si="8"/>
        <v>0</v>
      </c>
      <c r="BJ195" s="15" t="s">
        <v>85</v>
      </c>
      <c r="BK195" s="163">
        <f t="shared" si="9"/>
        <v>0</v>
      </c>
      <c r="BL195" s="15" t="s">
        <v>466</v>
      </c>
      <c r="BM195" s="162" t="s">
        <v>6634</v>
      </c>
    </row>
    <row r="196" spans="1:65" s="2" customFormat="1" ht="24.2" customHeight="1">
      <c r="A196" s="30"/>
      <c r="B196" s="154"/>
      <c r="C196" s="201" t="s">
        <v>418</v>
      </c>
      <c r="D196" s="201" t="s">
        <v>751</v>
      </c>
      <c r="E196" s="202" t="s">
        <v>6635</v>
      </c>
      <c r="F196" s="203" t="s">
        <v>6636</v>
      </c>
      <c r="G196" s="204" t="s">
        <v>252</v>
      </c>
      <c r="H196" s="205">
        <v>108</v>
      </c>
      <c r="I196" s="177"/>
      <c r="J196" s="290">
        <f t="shared" si="0"/>
        <v>0</v>
      </c>
      <c r="K196" s="178"/>
      <c r="L196" s="179"/>
      <c r="M196" s="180" t="s">
        <v>1</v>
      </c>
      <c r="N196" s="181" t="s">
        <v>38</v>
      </c>
      <c r="O196" s="59"/>
      <c r="P196" s="160">
        <f t="shared" si="1"/>
        <v>0</v>
      </c>
      <c r="Q196" s="160">
        <v>0</v>
      </c>
      <c r="R196" s="160">
        <f t="shared" si="2"/>
        <v>0</v>
      </c>
      <c r="S196" s="160">
        <v>0</v>
      </c>
      <c r="T196" s="161">
        <f t="shared" si="3"/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62" t="s">
        <v>1849</v>
      </c>
      <c r="AT196" s="162" t="s">
        <v>751</v>
      </c>
      <c r="AU196" s="162" t="s">
        <v>85</v>
      </c>
      <c r="AY196" s="15" t="s">
        <v>208</v>
      </c>
      <c r="BE196" s="163">
        <f t="shared" si="4"/>
        <v>0</v>
      </c>
      <c r="BF196" s="163">
        <f t="shared" si="5"/>
        <v>0</v>
      </c>
      <c r="BG196" s="163">
        <f t="shared" si="6"/>
        <v>0</v>
      </c>
      <c r="BH196" s="163">
        <f t="shared" si="7"/>
        <v>0</v>
      </c>
      <c r="BI196" s="163">
        <f t="shared" si="8"/>
        <v>0</v>
      </c>
      <c r="BJ196" s="15" t="s">
        <v>85</v>
      </c>
      <c r="BK196" s="163">
        <f t="shared" si="9"/>
        <v>0</v>
      </c>
      <c r="BL196" s="15" t="s">
        <v>466</v>
      </c>
      <c r="BM196" s="162" t="s">
        <v>6637</v>
      </c>
    </row>
    <row r="197" spans="1:65" s="2" customFormat="1" ht="24.2" customHeight="1">
      <c r="A197" s="30"/>
      <c r="B197" s="154"/>
      <c r="C197" s="201" t="s">
        <v>422</v>
      </c>
      <c r="D197" s="201" t="s">
        <v>751</v>
      </c>
      <c r="E197" s="202" t="s">
        <v>6638</v>
      </c>
      <c r="F197" s="203" t="s">
        <v>6639</v>
      </c>
      <c r="G197" s="204" t="s">
        <v>252</v>
      </c>
      <c r="H197" s="205">
        <v>20</v>
      </c>
      <c r="I197" s="177"/>
      <c r="J197" s="290">
        <f t="shared" si="0"/>
        <v>0</v>
      </c>
      <c r="K197" s="178"/>
      <c r="L197" s="179"/>
      <c r="M197" s="180" t="s">
        <v>1</v>
      </c>
      <c r="N197" s="181" t="s">
        <v>38</v>
      </c>
      <c r="O197" s="59"/>
      <c r="P197" s="160">
        <f t="shared" si="1"/>
        <v>0</v>
      </c>
      <c r="Q197" s="160">
        <v>0</v>
      </c>
      <c r="R197" s="160">
        <f t="shared" si="2"/>
        <v>0</v>
      </c>
      <c r="S197" s="160">
        <v>0</v>
      </c>
      <c r="T197" s="161">
        <f t="shared" si="3"/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62" t="s">
        <v>1849</v>
      </c>
      <c r="AT197" s="162" t="s">
        <v>751</v>
      </c>
      <c r="AU197" s="162" t="s">
        <v>85</v>
      </c>
      <c r="AY197" s="15" t="s">
        <v>208</v>
      </c>
      <c r="BE197" s="163">
        <f t="shared" si="4"/>
        <v>0</v>
      </c>
      <c r="BF197" s="163">
        <f t="shared" si="5"/>
        <v>0</v>
      </c>
      <c r="BG197" s="163">
        <f t="shared" si="6"/>
        <v>0</v>
      </c>
      <c r="BH197" s="163">
        <f t="shared" si="7"/>
        <v>0</v>
      </c>
      <c r="BI197" s="163">
        <f t="shared" si="8"/>
        <v>0</v>
      </c>
      <c r="BJ197" s="15" t="s">
        <v>85</v>
      </c>
      <c r="BK197" s="163">
        <f t="shared" si="9"/>
        <v>0</v>
      </c>
      <c r="BL197" s="15" t="s">
        <v>466</v>
      </c>
      <c r="BM197" s="162" t="s">
        <v>6640</v>
      </c>
    </row>
    <row r="198" spans="1:65" s="2" customFormat="1" ht="24.2" customHeight="1">
      <c r="A198" s="30"/>
      <c r="B198" s="154"/>
      <c r="C198" s="201" t="s">
        <v>426</v>
      </c>
      <c r="D198" s="201" t="s">
        <v>751</v>
      </c>
      <c r="E198" s="202" t="s">
        <v>6641</v>
      </c>
      <c r="F198" s="203" t="s">
        <v>6642</v>
      </c>
      <c r="G198" s="204" t="s">
        <v>252</v>
      </c>
      <c r="H198" s="205">
        <v>720</v>
      </c>
      <c r="I198" s="177"/>
      <c r="J198" s="290">
        <f t="shared" si="0"/>
        <v>0</v>
      </c>
      <c r="K198" s="178"/>
      <c r="L198" s="179"/>
      <c r="M198" s="180" t="s">
        <v>1</v>
      </c>
      <c r="N198" s="181" t="s">
        <v>38</v>
      </c>
      <c r="O198" s="59"/>
      <c r="P198" s="160">
        <f t="shared" si="1"/>
        <v>0</v>
      </c>
      <c r="Q198" s="160">
        <v>0</v>
      </c>
      <c r="R198" s="160">
        <f t="shared" si="2"/>
        <v>0</v>
      </c>
      <c r="S198" s="160">
        <v>0</v>
      </c>
      <c r="T198" s="161">
        <f t="shared" si="3"/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62" t="s">
        <v>1849</v>
      </c>
      <c r="AT198" s="162" t="s">
        <v>751</v>
      </c>
      <c r="AU198" s="162" t="s">
        <v>85</v>
      </c>
      <c r="AY198" s="15" t="s">
        <v>208</v>
      </c>
      <c r="BE198" s="163">
        <f t="shared" si="4"/>
        <v>0</v>
      </c>
      <c r="BF198" s="163">
        <f t="shared" si="5"/>
        <v>0</v>
      </c>
      <c r="BG198" s="163">
        <f t="shared" si="6"/>
        <v>0</v>
      </c>
      <c r="BH198" s="163">
        <f t="shared" si="7"/>
        <v>0</v>
      </c>
      <c r="BI198" s="163">
        <f t="shared" si="8"/>
        <v>0</v>
      </c>
      <c r="BJ198" s="15" t="s">
        <v>85</v>
      </c>
      <c r="BK198" s="163">
        <f t="shared" si="9"/>
        <v>0</v>
      </c>
      <c r="BL198" s="15" t="s">
        <v>466</v>
      </c>
      <c r="BM198" s="162" t="s">
        <v>6643</v>
      </c>
    </row>
    <row r="199" spans="1:65" s="2" customFormat="1" ht="24.2" customHeight="1">
      <c r="A199" s="30"/>
      <c r="B199" s="154"/>
      <c r="C199" s="201" t="s">
        <v>430</v>
      </c>
      <c r="D199" s="201" t="s">
        <v>751</v>
      </c>
      <c r="E199" s="202" t="s">
        <v>6644</v>
      </c>
      <c r="F199" s="203" t="s">
        <v>6645</v>
      </c>
      <c r="G199" s="204" t="s">
        <v>252</v>
      </c>
      <c r="H199" s="205">
        <v>1200</v>
      </c>
      <c r="I199" s="177"/>
      <c r="J199" s="290">
        <f t="shared" si="0"/>
        <v>0</v>
      </c>
      <c r="K199" s="178"/>
      <c r="L199" s="179"/>
      <c r="M199" s="180" t="s">
        <v>1</v>
      </c>
      <c r="N199" s="181" t="s">
        <v>38</v>
      </c>
      <c r="O199" s="59"/>
      <c r="P199" s="160">
        <f t="shared" si="1"/>
        <v>0</v>
      </c>
      <c r="Q199" s="160">
        <v>0</v>
      </c>
      <c r="R199" s="160">
        <f t="shared" si="2"/>
        <v>0</v>
      </c>
      <c r="S199" s="160">
        <v>0</v>
      </c>
      <c r="T199" s="161">
        <f t="shared" si="3"/>
        <v>0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R199" s="162" t="s">
        <v>1849</v>
      </c>
      <c r="AT199" s="162" t="s">
        <v>751</v>
      </c>
      <c r="AU199" s="162" t="s">
        <v>85</v>
      </c>
      <c r="AY199" s="15" t="s">
        <v>208</v>
      </c>
      <c r="BE199" s="163">
        <f t="shared" si="4"/>
        <v>0</v>
      </c>
      <c r="BF199" s="163">
        <f t="shared" si="5"/>
        <v>0</v>
      </c>
      <c r="BG199" s="163">
        <f t="shared" si="6"/>
        <v>0</v>
      </c>
      <c r="BH199" s="163">
        <f t="shared" si="7"/>
        <v>0</v>
      </c>
      <c r="BI199" s="163">
        <f t="shared" si="8"/>
        <v>0</v>
      </c>
      <c r="BJ199" s="15" t="s">
        <v>85</v>
      </c>
      <c r="BK199" s="163">
        <f t="shared" si="9"/>
        <v>0</v>
      </c>
      <c r="BL199" s="15" t="s">
        <v>466</v>
      </c>
      <c r="BM199" s="162" t="s">
        <v>6646</v>
      </c>
    </row>
    <row r="200" spans="1:65" s="2" customFormat="1" ht="24.2" customHeight="1">
      <c r="A200" s="30"/>
      <c r="B200" s="154"/>
      <c r="C200" s="201" t="s">
        <v>434</v>
      </c>
      <c r="D200" s="201" t="s">
        <v>751</v>
      </c>
      <c r="E200" s="202" t="s">
        <v>6647</v>
      </c>
      <c r="F200" s="203" t="s">
        <v>6648</v>
      </c>
      <c r="G200" s="204" t="s">
        <v>252</v>
      </c>
      <c r="H200" s="205">
        <v>6312</v>
      </c>
      <c r="I200" s="177"/>
      <c r="J200" s="290">
        <f t="shared" si="0"/>
        <v>0</v>
      </c>
      <c r="K200" s="178"/>
      <c r="L200" s="179"/>
      <c r="M200" s="180" t="s">
        <v>1</v>
      </c>
      <c r="N200" s="181" t="s">
        <v>38</v>
      </c>
      <c r="O200" s="59"/>
      <c r="P200" s="160">
        <f t="shared" si="1"/>
        <v>0</v>
      </c>
      <c r="Q200" s="160">
        <v>0</v>
      </c>
      <c r="R200" s="160">
        <f t="shared" si="2"/>
        <v>0</v>
      </c>
      <c r="S200" s="160">
        <v>0</v>
      </c>
      <c r="T200" s="161">
        <f t="shared" si="3"/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2" t="s">
        <v>1849</v>
      </c>
      <c r="AT200" s="162" t="s">
        <v>751</v>
      </c>
      <c r="AU200" s="162" t="s">
        <v>85</v>
      </c>
      <c r="AY200" s="15" t="s">
        <v>208</v>
      </c>
      <c r="BE200" s="163">
        <f t="shared" si="4"/>
        <v>0</v>
      </c>
      <c r="BF200" s="163">
        <f t="shared" si="5"/>
        <v>0</v>
      </c>
      <c r="BG200" s="163">
        <f t="shared" si="6"/>
        <v>0</v>
      </c>
      <c r="BH200" s="163">
        <f t="shared" si="7"/>
        <v>0</v>
      </c>
      <c r="BI200" s="163">
        <f t="shared" si="8"/>
        <v>0</v>
      </c>
      <c r="BJ200" s="15" t="s">
        <v>85</v>
      </c>
      <c r="BK200" s="163">
        <f t="shared" si="9"/>
        <v>0</v>
      </c>
      <c r="BL200" s="15" t="s">
        <v>466</v>
      </c>
      <c r="BM200" s="162" t="s">
        <v>6649</v>
      </c>
    </row>
    <row r="201" spans="1:65" s="2" customFormat="1" ht="24.2" customHeight="1">
      <c r="A201" s="30"/>
      <c r="B201" s="154"/>
      <c r="C201" s="201" t="s">
        <v>438</v>
      </c>
      <c r="D201" s="201" t="s">
        <v>751</v>
      </c>
      <c r="E201" s="202" t="s">
        <v>6650</v>
      </c>
      <c r="F201" s="203" t="s">
        <v>6651</v>
      </c>
      <c r="G201" s="204" t="s">
        <v>252</v>
      </c>
      <c r="H201" s="205">
        <v>342</v>
      </c>
      <c r="I201" s="177"/>
      <c r="J201" s="290">
        <f t="shared" si="0"/>
        <v>0</v>
      </c>
      <c r="K201" s="178"/>
      <c r="L201" s="179"/>
      <c r="M201" s="180" t="s">
        <v>1</v>
      </c>
      <c r="N201" s="181" t="s">
        <v>38</v>
      </c>
      <c r="O201" s="59"/>
      <c r="P201" s="160">
        <f t="shared" si="1"/>
        <v>0</v>
      </c>
      <c r="Q201" s="160">
        <v>0</v>
      </c>
      <c r="R201" s="160">
        <f t="shared" si="2"/>
        <v>0</v>
      </c>
      <c r="S201" s="160">
        <v>0</v>
      </c>
      <c r="T201" s="161">
        <f t="shared" si="3"/>
        <v>0</v>
      </c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R201" s="162" t="s">
        <v>1849</v>
      </c>
      <c r="AT201" s="162" t="s">
        <v>751</v>
      </c>
      <c r="AU201" s="162" t="s">
        <v>85</v>
      </c>
      <c r="AY201" s="15" t="s">
        <v>208</v>
      </c>
      <c r="BE201" s="163">
        <f t="shared" si="4"/>
        <v>0</v>
      </c>
      <c r="BF201" s="163">
        <f t="shared" si="5"/>
        <v>0</v>
      </c>
      <c r="BG201" s="163">
        <f t="shared" si="6"/>
        <v>0</v>
      </c>
      <c r="BH201" s="163">
        <f t="shared" si="7"/>
        <v>0</v>
      </c>
      <c r="BI201" s="163">
        <f t="shared" si="8"/>
        <v>0</v>
      </c>
      <c r="BJ201" s="15" t="s">
        <v>85</v>
      </c>
      <c r="BK201" s="163">
        <f t="shared" si="9"/>
        <v>0</v>
      </c>
      <c r="BL201" s="15" t="s">
        <v>466</v>
      </c>
      <c r="BM201" s="162" t="s">
        <v>6652</v>
      </c>
    </row>
    <row r="202" spans="1:65" s="2" customFormat="1" ht="24.2" customHeight="1">
      <c r="A202" s="30"/>
      <c r="B202" s="154"/>
      <c r="C202" s="201" t="s">
        <v>442</v>
      </c>
      <c r="D202" s="201" t="s">
        <v>751</v>
      </c>
      <c r="E202" s="202" t="s">
        <v>6653</v>
      </c>
      <c r="F202" s="203" t="s">
        <v>6651</v>
      </c>
      <c r="G202" s="204" t="s">
        <v>252</v>
      </c>
      <c r="H202" s="205">
        <v>2190</v>
      </c>
      <c r="I202" s="177"/>
      <c r="J202" s="290">
        <f t="shared" si="0"/>
        <v>0</v>
      </c>
      <c r="K202" s="178"/>
      <c r="L202" s="179"/>
      <c r="M202" s="180" t="s">
        <v>1</v>
      </c>
      <c r="N202" s="181" t="s">
        <v>38</v>
      </c>
      <c r="O202" s="59"/>
      <c r="P202" s="160">
        <f t="shared" si="1"/>
        <v>0</v>
      </c>
      <c r="Q202" s="160">
        <v>0</v>
      </c>
      <c r="R202" s="160">
        <f t="shared" si="2"/>
        <v>0</v>
      </c>
      <c r="S202" s="160">
        <v>0</v>
      </c>
      <c r="T202" s="161">
        <f t="shared" si="3"/>
        <v>0</v>
      </c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R202" s="162" t="s">
        <v>1849</v>
      </c>
      <c r="AT202" s="162" t="s">
        <v>751</v>
      </c>
      <c r="AU202" s="162" t="s">
        <v>85</v>
      </c>
      <c r="AY202" s="15" t="s">
        <v>208</v>
      </c>
      <c r="BE202" s="163">
        <f t="shared" si="4"/>
        <v>0</v>
      </c>
      <c r="BF202" s="163">
        <f t="shared" si="5"/>
        <v>0</v>
      </c>
      <c r="BG202" s="163">
        <f t="shared" si="6"/>
        <v>0</v>
      </c>
      <c r="BH202" s="163">
        <f t="shared" si="7"/>
        <v>0</v>
      </c>
      <c r="BI202" s="163">
        <f t="shared" si="8"/>
        <v>0</v>
      </c>
      <c r="BJ202" s="15" t="s">
        <v>85</v>
      </c>
      <c r="BK202" s="163">
        <f t="shared" si="9"/>
        <v>0</v>
      </c>
      <c r="BL202" s="15" t="s">
        <v>466</v>
      </c>
      <c r="BM202" s="162" t="s">
        <v>6654</v>
      </c>
    </row>
    <row r="203" spans="1:65" s="2" customFormat="1" ht="24.2" customHeight="1">
      <c r="A203" s="30"/>
      <c r="B203" s="154"/>
      <c r="C203" s="201" t="s">
        <v>446</v>
      </c>
      <c r="D203" s="201" t="s">
        <v>751</v>
      </c>
      <c r="E203" s="202" t="s">
        <v>6655</v>
      </c>
      <c r="F203" s="203" t="s">
        <v>6656</v>
      </c>
      <c r="G203" s="204" t="s">
        <v>252</v>
      </c>
      <c r="H203" s="205">
        <v>9876</v>
      </c>
      <c r="I203" s="177"/>
      <c r="J203" s="290">
        <f t="shared" si="0"/>
        <v>0</v>
      </c>
      <c r="K203" s="178"/>
      <c r="L203" s="179"/>
      <c r="M203" s="180" t="s">
        <v>1</v>
      </c>
      <c r="N203" s="181" t="s">
        <v>38</v>
      </c>
      <c r="O203" s="59"/>
      <c r="P203" s="160">
        <f t="shared" si="1"/>
        <v>0</v>
      </c>
      <c r="Q203" s="160">
        <v>0</v>
      </c>
      <c r="R203" s="160">
        <f t="shared" si="2"/>
        <v>0</v>
      </c>
      <c r="S203" s="160">
        <v>0</v>
      </c>
      <c r="T203" s="161">
        <f t="shared" si="3"/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62" t="s">
        <v>1849</v>
      </c>
      <c r="AT203" s="162" t="s">
        <v>751</v>
      </c>
      <c r="AU203" s="162" t="s">
        <v>85</v>
      </c>
      <c r="AY203" s="15" t="s">
        <v>208</v>
      </c>
      <c r="BE203" s="163">
        <f t="shared" si="4"/>
        <v>0</v>
      </c>
      <c r="BF203" s="163">
        <f t="shared" si="5"/>
        <v>0</v>
      </c>
      <c r="BG203" s="163">
        <f t="shared" si="6"/>
        <v>0</v>
      </c>
      <c r="BH203" s="163">
        <f t="shared" si="7"/>
        <v>0</v>
      </c>
      <c r="BI203" s="163">
        <f t="shared" si="8"/>
        <v>0</v>
      </c>
      <c r="BJ203" s="15" t="s">
        <v>85</v>
      </c>
      <c r="BK203" s="163">
        <f t="shared" si="9"/>
        <v>0</v>
      </c>
      <c r="BL203" s="15" t="s">
        <v>466</v>
      </c>
      <c r="BM203" s="162" t="s">
        <v>6657</v>
      </c>
    </row>
    <row r="204" spans="1:65" s="2" customFormat="1" ht="24.2" customHeight="1">
      <c r="A204" s="30"/>
      <c r="B204" s="154"/>
      <c r="C204" s="201" t="s">
        <v>450</v>
      </c>
      <c r="D204" s="201" t="s">
        <v>751</v>
      </c>
      <c r="E204" s="202" t="s">
        <v>6658</v>
      </c>
      <c r="F204" s="203" t="s">
        <v>6659</v>
      </c>
      <c r="G204" s="204" t="s">
        <v>252</v>
      </c>
      <c r="H204" s="205">
        <v>324</v>
      </c>
      <c r="I204" s="177"/>
      <c r="J204" s="290">
        <f t="shared" si="0"/>
        <v>0</v>
      </c>
      <c r="K204" s="178"/>
      <c r="L204" s="179"/>
      <c r="M204" s="180" t="s">
        <v>1</v>
      </c>
      <c r="N204" s="181" t="s">
        <v>38</v>
      </c>
      <c r="O204" s="59"/>
      <c r="P204" s="160">
        <f t="shared" si="1"/>
        <v>0</v>
      </c>
      <c r="Q204" s="160">
        <v>0</v>
      </c>
      <c r="R204" s="160">
        <f t="shared" si="2"/>
        <v>0</v>
      </c>
      <c r="S204" s="160">
        <v>0</v>
      </c>
      <c r="T204" s="161">
        <f t="shared" si="3"/>
        <v>0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R204" s="162" t="s">
        <v>1849</v>
      </c>
      <c r="AT204" s="162" t="s">
        <v>751</v>
      </c>
      <c r="AU204" s="162" t="s">
        <v>85</v>
      </c>
      <c r="AY204" s="15" t="s">
        <v>208</v>
      </c>
      <c r="BE204" s="163">
        <f t="shared" si="4"/>
        <v>0</v>
      </c>
      <c r="BF204" s="163">
        <f t="shared" si="5"/>
        <v>0</v>
      </c>
      <c r="BG204" s="163">
        <f t="shared" si="6"/>
        <v>0</v>
      </c>
      <c r="BH204" s="163">
        <f t="shared" si="7"/>
        <v>0</v>
      </c>
      <c r="BI204" s="163">
        <f t="shared" si="8"/>
        <v>0</v>
      </c>
      <c r="BJ204" s="15" t="s">
        <v>85</v>
      </c>
      <c r="BK204" s="163">
        <f t="shared" si="9"/>
        <v>0</v>
      </c>
      <c r="BL204" s="15" t="s">
        <v>466</v>
      </c>
      <c r="BM204" s="162" t="s">
        <v>6660</v>
      </c>
    </row>
    <row r="205" spans="1:65" s="2" customFormat="1" ht="24.2" customHeight="1">
      <c r="A205" s="30"/>
      <c r="B205" s="154"/>
      <c r="C205" s="201" t="s">
        <v>454</v>
      </c>
      <c r="D205" s="201" t="s">
        <v>751</v>
      </c>
      <c r="E205" s="202" t="s">
        <v>6661</v>
      </c>
      <c r="F205" s="203" t="s">
        <v>6662</v>
      </c>
      <c r="G205" s="204" t="s">
        <v>252</v>
      </c>
      <c r="H205" s="205">
        <v>1062</v>
      </c>
      <c r="I205" s="177"/>
      <c r="J205" s="290">
        <f t="shared" si="0"/>
        <v>0</v>
      </c>
      <c r="K205" s="178"/>
      <c r="L205" s="179"/>
      <c r="M205" s="180" t="s">
        <v>1</v>
      </c>
      <c r="N205" s="181" t="s">
        <v>38</v>
      </c>
      <c r="O205" s="59"/>
      <c r="P205" s="160">
        <f t="shared" si="1"/>
        <v>0</v>
      </c>
      <c r="Q205" s="160">
        <v>0</v>
      </c>
      <c r="R205" s="160">
        <f t="shared" si="2"/>
        <v>0</v>
      </c>
      <c r="S205" s="160">
        <v>0</v>
      </c>
      <c r="T205" s="161">
        <f t="shared" si="3"/>
        <v>0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62" t="s">
        <v>1849</v>
      </c>
      <c r="AT205" s="162" t="s">
        <v>751</v>
      </c>
      <c r="AU205" s="162" t="s">
        <v>85</v>
      </c>
      <c r="AY205" s="15" t="s">
        <v>208</v>
      </c>
      <c r="BE205" s="163">
        <f t="shared" si="4"/>
        <v>0</v>
      </c>
      <c r="BF205" s="163">
        <f t="shared" si="5"/>
        <v>0</v>
      </c>
      <c r="BG205" s="163">
        <f t="shared" si="6"/>
        <v>0</v>
      </c>
      <c r="BH205" s="163">
        <f t="shared" si="7"/>
        <v>0</v>
      </c>
      <c r="BI205" s="163">
        <f t="shared" si="8"/>
        <v>0</v>
      </c>
      <c r="BJ205" s="15" t="s">
        <v>85</v>
      </c>
      <c r="BK205" s="163">
        <f t="shared" si="9"/>
        <v>0</v>
      </c>
      <c r="BL205" s="15" t="s">
        <v>466</v>
      </c>
      <c r="BM205" s="162" t="s">
        <v>6663</v>
      </c>
    </row>
    <row r="206" spans="1:65" s="2" customFormat="1" ht="24.2" customHeight="1">
      <c r="A206" s="30"/>
      <c r="B206" s="154"/>
      <c r="C206" s="201" t="s">
        <v>458</v>
      </c>
      <c r="D206" s="201" t="s">
        <v>751</v>
      </c>
      <c r="E206" s="202" t="s">
        <v>6664</v>
      </c>
      <c r="F206" s="203" t="s">
        <v>6665</v>
      </c>
      <c r="G206" s="204" t="s">
        <v>252</v>
      </c>
      <c r="H206" s="205">
        <v>60</v>
      </c>
      <c r="I206" s="177"/>
      <c r="J206" s="290">
        <f t="shared" si="0"/>
        <v>0</v>
      </c>
      <c r="K206" s="178"/>
      <c r="L206" s="179"/>
      <c r="M206" s="180" t="s">
        <v>1</v>
      </c>
      <c r="N206" s="181" t="s">
        <v>38</v>
      </c>
      <c r="O206" s="59"/>
      <c r="P206" s="160">
        <f t="shared" si="1"/>
        <v>0</v>
      </c>
      <c r="Q206" s="160">
        <v>0</v>
      </c>
      <c r="R206" s="160">
        <f t="shared" si="2"/>
        <v>0</v>
      </c>
      <c r="S206" s="160">
        <v>0</v>
      </c>
      <c r="T206" s="161">
        <f t="shared" si="3"/>
        <v>0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62" t="s">
        <v>1849</v>
      </c>
      <c r="AT206" s="162" t="s">
        <v>751</v>
      </c>
      <c r="AU206" s="162" t="s">
        <v>85</v>
      </c>
      <c r="AY206" s="15" t="s">
        <v>208</v>
      </c>
      <c r="BE206" s="163">
        <f t="shared" si="4"/>
        <v>0</v>
      </c>
      <c r="BF206" s="163">
        <f t="shared" si="5"/>
        <v>0</v>
      </c>
      <c r="BG206" s="163">
        <f t="shared" si="6"/>
        <v>0</v>
      </c>
      <c r="BH206" s="163">
        <f t="shared" si="7"/>
        <v>0</v>
      </c>
      <c r="BI206" s="163">
        <f t="shared" si="8"/>
        <v>0</v>
      </c>
      <c r="BJ206" s="15" t="s">
        <v>85</v>
      </c>
      <c r="BK206" s="163">
        <f t="shared" si="9"/>
        <v>0</v>
      </c>
      <c r="BL206" s="15" t="s">
        <v>466</v>
      </c>
      <c r="BM206" s="162" t="s">
        <v>6666</v>
      </c>
    </row>
    <row r="207" spans="1:65" s="2" customFormat="1" ht="24.2" customHeight="1">
      <c r="A207" s="30"/>
      <c r="B207" s="154"/>
      <c r="C207" s="201" t="s">
        <v>462</v>
      </c>
      <c r="D207" s="201" t="s">
        <v>751</v>
      </c>
      <c r="E207" s="202" t="s">
        <v>6667</v>
      </c>
      <c r="F207" s="203" t="s">
        <v>6668</v>
      </c>
      <c r="G207" s="204" t="s">
        <v>252</v>
      </c>
      <c r="H207" s="205">
        <v>588</v>
      </c>
      <c r="I207" s="177"/>
      <c r="J207" s="290">
        <f t="shared" si="0"/>
        <v>0</v>
      </c>
      <c r="K207" s="178"/>
      <c r="L207" s="179"/>
      <c r="M207" s="180" t="s">
        <v>1</v>
      </c>
      <c r="N207" s="181" t="s">
        <v>38</v>
      </c>
      <c r="O207" s="59"/>
      <c r="P207" s="160">
        <f t="shared" si="1"/>
        <v>0</v>
      </c>
      <c r="Q207" s="160">
        <v>0</v>
      </c>
      <c r="R207" s="160">
        <f t="shared" si="2"/>
        <v>0</v>
      </c>
      <c r="S207" s="160">
        <v>0</v>
      </c>
      <c r="T207" s="161">
        <f t="shared" si="3"/>
        <v>0</v>
      </c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R207" s="162" t="s">
        <v>1849</v>
      </c>
      <c r="AT207" s="162" t="s">
        <v>751</v>
      </c>
      <c r="AU207" s="162" t="s">
        <v>85</v>
      </c>
      <c r="AY207" s="15" t="s">
        <v>208</v>
      </c>
      <c r="BE207" s="163">
        <f t="shared" si="4"/>
        <v>0</v>
      </c>
      <c r="BF207" s="163">
        <f t="shared" si="5"/>
        <v>0</v>
      </c>
      <c r="BG207" s="163">
        <f t="shared" si="6"/>
        <v>0</v>
      </c>
      <c r="BH207" s="163">
        <f t="shared" si="7"/>
        <v>0</v>
      </c>
      <c r="BI207" s="163">
        <f t="shared" si="8"/>
        <v>0</v>
      </c>
      <c r="BJ207" s="15" t="s">
        <v>85</v>
      </c>
      <c r="BK207" s="163">
        <f t="shared" si="9"/>
        <v>0</v>
      </c>
      <c r="BL207" s="15" t="s">
        <v>466</v>
      </c>
      <c r="BM207" s="162" t="s">
        <v>6669</v>
      </c>
    </row>
    <row r="208" spans="1:65" s="2" customFormat="1" ht="24.2" customHeight="1">
      <c r="A208" s="30"/>
      <c r="B208" s="154"/>
      <c r="C208" s="201" t="s">
        <v>466</v>
      </c>
      <c r="D208" s="201" t="s">
        <v>751</v>
      </c>
      <c r="E208" s="202" t="s">
        <v>6670</v>
      </c>
      <c r="F208" s="203" t="s">
        <v>6668</v>
      </c>
      <c r="G208" s="204" t="s">
        <v>252</v>
      </c>
      <c r="H208" s="205">
        <v>1368</v>
      </c>
      <c r="I208" s="177"/>
      <c r="J208" s="290">
        <f t="shared" si="0"/>
        <v>0</v>
      </c>
      <c r="K208" s="178"/>
      <c r="L208" s="179"/>
      <c r="M208" s="180" t="s">
        <v>1</v>
      </c>
      <c r="N208" s="181" t="s">
        <v>38</v>
      </c>
      <c r="O208" s="59"/>
      <c r="P208" s="160">
        <f t="shared" si="1"/>
        <v>0</v>
      </c>
      <c r="Q208" s="160">
        <v>0</v>
      </c>
      <c r="R208" s="160">
        <f t="shared" si="2"/>
        <v>0</v>
      </c>
      <c r="S208" s="160">
        <v>0</v>
      </c>
      <c r="T208" s="161">
        <f t="shared" si="3"/>
        <v>0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62" t="s">
        <v>1849</v>
      </c>
      <c r="AT208" s="162" t="s">
        <v>751</v>
      </c>
      <c r="AU208" s="162" t="s">
        <v>85</v>
      </c>
      <c r="AY208" s="15" t="s">
        <v>208</v>
      </c>
      <c r="BE208" s="163">
        <f t="shared" si="4"/>
        <v>0</v>
      </c>
      <c r="BF208" s="163">
        <f t="shared" si="5"/>
        <v>0</v>
      </c>
      <c r="BG208" s="163">
        <f t="shared" si="6"/>
        <v>0</v>
      </c>
      <c r="BH208" s="163">
        <f t="shared" si="7"/>
        <v>0</v>
      </c>
      <c r="BI208" s="163">
        <f t="shared" si="8"/>
        <v>0</v>
      </c>
      <c r="BJ208" s="15" t="s">
        <v>85</v>
      </c>
      <c r="BK208" s="163">
        <f t="shared" si="9"/>
        <v>0</v>
      </c>
      <c r="BL208" s="15" t="s">
        <v>466</v>
      </c>
      <c r="BM208" s="162" t="s">
        <v>6671</v>
      </c>
    </row>
    <row r="209" spans="1:65" s="2" customFormat="1" ht="24.2" customHeight="1">
      <c r="A209" s="30"/>
      <c r="B209" s="154"/>
      <c r="C209" s="201" t="s">
        <v>468</v>
      </c>
      <c r="D209" s="201" t="s">
        <v>751</v>
      </c>
      <c r="E209" s="202" t="s">
        <v>6672</v>
      </c>
      <c r="F209" s="203" t="s">
        <v>6673</v>
      </c>
      <c r="G209" s="204" t="s">
        <v>252</v>
      </c>
      <c r="H209" s="205">
        <v>2316</v>
      </c>
      <c r="I209" s="177"/>
      <c r="J209" s="290">
        <f t="shared" ref="J209:J272" si="10">ROUND(I209*H209,2)</f>
        <v>0</v>
      </c>
      <c r="K209" s="178"/>
      <c r="L209" s="179"/>
      <c r="M209" s="180" t="s">
        <v>1</v>
      </c>
      <c r="N209" s="181" t="s">
        <v>38</v>
      </c>
      <c r="O209" s="59"/>
      <c r="P209" s="160">
        <f t="shared" ref="P209:P272" si="11">O209*H209</f>
        <v>0</v>
      </c>
      <c r="Q209" s="160">
        <v>0</v>
      </c>
      <c r="R209" s="160">
        <f t="shared" ref="R209:R272" si="12">Q209*H209</f>
        <v>0</v>
      </c>
      <c r="S209" s="160">
        <v>0</v>
      </c>
      <c r="T209" s="161">
        <f t="shared" ref="T209:T272" si="13">S209*H209</f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62" t="s">
        <v>1849</v>
      </c>
      <c r="AT209" s="162" t="s">
        <v>751</v>
      </c>
      <c r="AU209" s="162" t="s">
        <v>85</v>
      </c>
      <c r="AY209" s="15" t="s">
        <v>208</v>
      </c>
      <c r="BE209" s="163">
        <f t="shared" ref="BE209:BE272" si="14">IF(N209="základná",J209,0)</f>
        <v>0</v>
      </c>
      <c r="BF209" s="163">
        <f t="shared" ref="BF209:BF272" si="15">IF(N209="znížená",J209,0)</f>
        <v>0</v>
      </c>
      <c r="BG209" s="163">
        <f t="shared" ref="BG209:BG272" si="16">IF(N209="zákl. prenesená",J209,0)</f>
        <v>0</v>
      </c>
      <c r="BH209" s="163">
        <f t="shared" ref="BH209:BH272" si="17">IF(N209="zníž. prenesená",J209,0)</f>
        <v>0</v>
      </c>
      <c r="BI209" s="163">
        <f t="shared" ref="BI209:BI272" si="18">IF(N209="nulová",J209,0)</f>
        <v>0</v>
      </c>
      <c r="BJ209" s="15" t="s">
        <v>85</v>
      </c>
      <c r="BK209" s="163">
        <f t="shared" ref="BK209:BK272" si="19">ROUND(I209*H209,2)</f>
        <v>0</v>
      </c>
      <c r="BL209" s="15" t="s">
        <v>466</v>
      </c>
      <c r="BM209" s="162" t="s">
        <v>6674</v>
      </c>
    </row>
    <row r="210" spans="1:65" s="2" customFormat="1" ht="24.2" customHeight="1">
      <c r="A210" s="30"/>
      <c r="B210" s="154"/>
      <c r="C210" s="201" t="s">
        <v>472</v>
      </c>
      <c r="D210" s="201" t="s">
        <v>751</v>
      </c>
      <c r="E210" s="202" t="s">
        <v>6675</v>
      </c>
      <c r="F210" s="203" t="s">
        <v>6676</v>
      </c>
      <c r="G210" s="204" t="s">
        <v>252</v>
      </c>
      <c r="H210" s="205">
        <v>60</v>
      </c>
      <c r="I210" s="177"/>
      <c r="J210" s="290">
        <f t="shared" si="10"/>
        <v>0</v>
      </c>
      <c r="K210" s="178"/>
      <c r="L210" s="179"/>
      <c r="M210" s="180" t="s">
        <v>1</v>
      </c>
      <c r="N210" s="181" t="s">
        <v>38</v>
      </c>
      <c r="O210" s="59"/>
      <c r="P210" s="160">
        <f t="shared" si="11"/>
        <v>0</v>
      </c>
      <c r="Q210" s="160">
        <v>0</v>
      </c>
      <c r="R210" s="160">
        <f t="shared" si="12"/>
        <v>0</v>
      </c>
      <c r="S210" s="160">
        <v>0</v>
      </c>
      <c r="T210" s="161">
        <f t="shared" si="13"/>
        <v>0</v>
      </c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R210" s="162" t="s">
        <v>1849</v>
      </c>
      <c r="AT210" s="162" t="s">
        <v>751</v>
      </c>
      <c r="AU210" s="162" t="s">
        <v>85</v>
      </c>
      <c r="AY210" s="15" t="s">
        <v>208</v>
      </c>
      <c r="BE210" s="163">
        <f t="shared" si="14"/>
        <v>0</v>
      </c>
      <c r="BF210" s="163">
        <f t="shared" si="15"/>
        <v>0</v>
      </c>
      <c r="BG210" s="163">
        <f t="shared" si="16"/>
        <v>0</v>
      </c>
      <c r="BH210" s="163">
        <f t="shared" si="17"/>
        <v>0</v>
      </c>
      <c r="BI210" s="163">
        <f t="shared" si="18"/>
        <v>0</v>
      </c>
      <c r="BJ210" s="15" t="s">
        <v>85</v>
      </c>
      <c r="BK210" s="163">
        <f t="shared" si="19"/>
        <v>0</v>
      </c>
      <c r="BL210" s="15" t="s">
        <v>466</v>
      </c>
      <c r="BM210" s="162" t="s">
        <v>6677</v>
      </c>
    </row>
    <row r="211" spans="1:65" s="2" customFormat="1" ht="24.2" customHeight="1">
      <c r="A211" s="30"/>
      <c r="B211" s="154"/>
      <c r="C211" s="201" t="s">
        <v>476</v>
      </c>
      <c r="D211" s="201" t="s">
        <v>751</v>
      </c>
      <c r="E211" s="202" t="s">
        <v>6678</v>
      </c>
      <c r="F211" s="203" t="s">
        <v>6679</v>
      </c>
      <c r="G211" s="204" t="s">
        <v>252</v>
      </c>
      <c r="H211" s="205">
        <v>1920</v>
      </c>
      <c r="I211" s="177"/>
      <c r="J211" s="290">
        <f t="shared" si="10"/>
        <v>0</v>
      </c>
      <c r="K211" s="178"/>
      <c r="L211" s="179"/>
      <c r="M211" s="180" t="s">
        <v>1</v>
      </c>
      <c r="N211" s="181" t="s">
        <v>38</v>
      </c>
      <c r="O211" s="59"/>
      <c r="P211" s="160">
        <f t="shared" si="11"/>
        <v>0</v>
      </c>
      <c r="Q211" s="160">
        <v>0</v>
      </c>
      <c r="R211" s="160">
        <f t="shared" si="12"/>
        <v>0</v>
      </c>
      <c r="S211" s="160">
        <v>0</v>
      </c>
      <c r="T211" s="161">
        <f t="shared" si="13"/>
        <v>0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R211" s="162" t="s">
        <v>1849</v>
      </c>
      <c r="AT211" s="162" t="s">
        <v>751</v>
      </c>
      <c r="AU211" s="162" t="s">
        <v>85</v>
      </c>
      <c r="AY211" s="15" t="s">
        <v>208</v>
      </c>
      <c r="BE211" s="163">
        <f t="shared" si="14"/>
        <v>0</v>
      </c>
      <c r="BF211" s="163">
        <f t="shared" si="15"/>
        <v>0</v>
      </c>
      <c r="BG211" s="163">
        <f t="shared" si="16"/>
        <v>0</v>
      </c>
      <c r="BH211" s="163">
        <f t="shared" si="17"/>
        <v>0</v>
      </c>
      <c r="BI211" s="163">
        <f t="shared" si="18"/>
        <v>0</v>
      </c>
      <c r="BJ211" s="15" t="s">
        <v>85</v>
      </c>
      <c r="BK211" s="163">
        <f t="shared" si="19"/>
        <v>0</v>
      </c>
      <c r="BL211" s="15" t="s">
        <v>466</v>
      </c>
      <c r="BM211" s="162" t="s">
        <v>6680</v>
      </c>
    </row>
    <row r="212" spans="1:65" s="2" customFormat="1" ht="24.2" customHeight="1">
      <c r="A212" s="30"/>
      <c r="B212" s="154"/>
      <c r="C212" s="201" t="s">
        <v>480</v>
      </c>
      <c r="D212" s="201" t="s">
        <v>751</v>
      </c>
      <c r="E212" s="202" t="s">
        <v>6681</v>
      </c>
      <c r="F212" s="203" t="s">
        <v>6682</v>
      </c>
      <c r="G212" s="204" t="s">
        <v>252</v>
      </c>
      <c r="H212" s="205">
        <v>72</v>
      </c>
      <c r="I212" s="177"/>
      <c r="J212" s="290">
        <f t="shared" si="10"/>
        <v>0</v>
      </c>
      <c r="K212" s="178"/>
      <c r="L212" s="179"/>
      <c r="M212" s="180" t="s">
        <v>1</v>
      </c>
      <c r="N212" s="181" t="s">
        <v>38</v>
      </c>
      <c r="O212" s="59"/>
      <c r="P212" s="160">
        <f t="shared" si="11"/>
        <v>0</v>
      </c>
      <c r="Q212" s="160">
        <v>0</v>
      </c>
      <c r="R212" s="160">
        <f t="shared" si="12"/>
        <v>0</v>
      </c>
      <c r="S212" s="160">
        <v>0</v>
      </c>
      <c r="T212" s="161">
        <f t="shared" si="13"/>
        <v>0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62" t="s">
        <v>1849</v>
      </c>
      <c r="AT212" s="162" t="s">
        <v>751</v>
      </c>
      <c r="AU212" s="162" t="s">
        <v>85</v>
      </c>
      <c r="AY212" s="15" t="s">
        <v>208</v>
      </c>
      <c r="BE212" s="163">
        <f t="shared" si="14"/>
        <v>0</v>
      </c>
      <c r="BF212" s="163">
        <f t="shared" si="15"/>
        <v>0</v>
      </c>
      <c r="BG212" s="163">
        <f t="shared" si="16"/>
        <v>0</v>
      </c>
      <c r="BH212" s="163">
        <f t="shared" si="17"/>
        <v>0</v>
      </c>
      <c r="BI212" s="163">
        <f t="shared" si="18"/>
        <v>0</v>
      </c>
      <c r="BJ212" s="15" t="s">
        <v>85</v>
      </c>
      <c r="BK212" s="163">
        <f t="shared" si="19"/>
        <v>0</v>
      </c>
      <c r="BL212" s="15" t="s">
        <v>466</v>
      </c>
      <c r="BM212" s="162" t="s">
        <v>6683</v>
      </c>
    </row>
    <row r="213" spans="1:65" s="2" customFormat="1" ht="24.2" customHeight="1">
      <c r="A213" s="30"/>
      <c r="B213" s="154"/>
      <c r="C213" s="201" t="s">
        <v>484</v>
      </c>
      <c r="D213" s="201" t="s">
        <v>751</v>
      </c>
      <c r="E213" s="202" t="s">
        <v>6684</v>
      </c>
      <c r="F213" s="203" t="s">
        <v>6685</v>
      </c>
      <c r="G213" s="204" t="s">
        <v>252</v>
      </c>
      <c r="H213" s="205">
        <v>660</v>
      </c>
      <c r="I213" s="177"/>
      <c r="J213" s="290">
        <f t="shared" si="10"/>
        <v>0</v>
      </c>
      <c r="K213" s="178"/>
      <c r="L213" s="179"/>
      <c r="M213" s="180" t="s">
        <v>1</v>
      </c>
      <c r="N213" s="181" t="s">
        <v>38</v>
      </c>
      <c r="O213" s="59"/>
      <c r="P213" s="160">
        <f t="shared" si="11"/>
        <v>0</v>
      </c>
      <c r="Q213" s="160">
        <v>0</v>
      </c>
      <c r="R213" s="160">
        <f t="shared" si="12"/>
        <v>0</v>
      </c>
      <c r="S213" s="160">
        <v>0</v>
      </c>
      <c r="T213" s="161">
        <f t="shared" si="13"/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62" t="s">
        <v>1849</v>
      </c>
      <c r="AT213" s="162" t="s">
        <v>751</v>
      </c>
      <c r="AU213" s="162" t="s">
        <v>85</v>
      </c>
      <c r="AY213" s="15" t="s">
        <v>208</v>
      </c>
      <c r="BE213" s="163">
        <f t="shared" si="14"/>
        <v>0</v>
      </c>
      <c r="BF213" s="163">
        <f t="shared" si="15"/>
        <v>0</v>
      </c>
      <c r="BG213" s="163">
        <f t="shared" si="16"/>
        <v>0</v>
      </c>
      <c r="BH213" s="163">
        <f t="shared" si="17"/>
        <v>0</v>
      </c>
      <c r="BI213" s="163">
        <f t="shared" si="18"/>
        <v>0</v>
      </c>
      <c r="BJ213" s="15" t="s">
        <v>85</v>
      </c>
      <c r="BK213" s="163">
        <f t="shared" si="19"/>
        <v>0</v>
      </c>
      <c r="BL213" s="15" t="s">
        <v>466</v>
      </c>
      <c r="BM213" s="162" t="s">
        <v>6686</v>
      </c>
    </row>
    <row r="214" spans="1:65" s="2" customFormat="1" ht="24.2" customHeight="1">
      <c r="A214" s="30"/>
      <c r="B214" s="154"/>
      <c r="C214" s="201" t="s">
        <v>488</v>
      </c>
      <c r="D214" s="201" t="s">
        <v>751</v>
      </c>
      <c r="E214" s="202" t="s">
        <v>6687</v>
      </c>
      <c r="F214" s="203" t="s">
        <v>6688</v>
      </c>
      <c r="G214" s="204" t="s">
        <v>252</v>
      </c>
      <c r="H214" s="205">
        <v>72</v>
      </c>
      <c r="I214" s="177"/>
      <c r="J214" s="290">
        <f t="shared" si="10"/>
        <v>0</v>
      </c>
      <c r="K214" s="178"/>
      <c r="L214" s="179"/>
      <c r="M214" s="180" t="s">
        <v>1</v>
      </c>
      <c r="N214" s="181" t="s">
        <v>38</v>
      </c>
      <c r="O214" s="59"/>
      <c r="P214" s="160">
        <f t="shared" si="11"/>
        <v>0</v>
      </c>
      <c r="Q214" s="160">
        <v>0</v>
      </c>
      <c r="R214" s="160">
        <f t="shared" si="12"/>
        <v>0</v>
      </c>
      <c r="S214" s="160">
        <v>0</v>
      </c>
      <c r="T214" s="161">
        <f t="shared" si="13"/>
        <v>0</v>
      </c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R214" s="162" t="s">
        <v>1849</v>
      </c>
      <c r="AT214" s="162" t="s">
        <v>751</v>
      </c>
      <c r="AU214" s="162" t="s">
        <v>85</v>
      </c>
      <c r="AY214" s="15" t="s">
        <v>208</v>
      </c>
      <c r="BE214" s="163">
        <f t="shared" si="14"/>
        <v>0</v>
      </c>
      <c r="BF214" s="163">
        <f t="shared" si="15"/>
        <v>0</v>
      </c>
      <c r="BG214" s="163">
        <f t="shared" si="16"/>
        <v>0</v>
      </c>
      <c r="BH214" s="163">
        <f t="shared" si="17"/>
        <v>0</v>
      </c>
      <c r="BI214" s="163">
        <f t="shared" si="18"/>
        <v>0</v>
      </c>
      <c r="BJ214" s="15" t="s">
        <v>85</v>
      </c>
      <c r="BK214" s="163">
        <f t="shared" si="19"/>
        <v>0</v>
      </c>
      <c r="BL214" s="15" t="s">
        <v>466</v>
      </c>
      <c r="BM214" s="162" t="s">
        <v>6689</v>
      </c>
    </row>
    <row r="215" spans="1:65" s="2" customFormat="1" ht="24.2" customHeight="1">
      <c r="A215" s="30"/>
      <c r="B215" s="154"/>
      <c r="C215" s="201" t="s">
        <v>492</v>
      </c>
      <c r="D215" s="201" t="s">
        <v>751</v>
      </c>
      <c r="E215" s="202" t="s">
        <v>6690</v>
      </c>
      <c r="F215" s="203" t="s">
        <v>6691</v>
      </c>
      <c r="G215" s="204" t="s">
        <v>252</v>
      </c>
      <c r="H215" s="205">
        <v>732</v>
      </c>
      <c r="I215" s="177"/>
      <c r="J215" s="290">
        <f t="shared" si="10"/>
        <v>0</v>
      </c>
      <c r="K215" s="178"/>
      <c r="L215" s="179"/>
      <c r="M215" s="180" t="s">
        <v>1</v>
      </c>
      <c r="N215" s="181" t="s">
        <v>38</v>
      </c>
      <c r="O215" s="59"/>
      <c r="P215" s="160">
        <f t="shared" si="11"/>
        <v>0</v>
      </c>
      <c r="Q215" s="160">
        <v>0</v>
      </c>
      <c r="R215" s="160">
        <f t="shared" si="12"/>
        <v>0</v>
      </c>
      <c r="S215" s="160">
        <v>0</v>
      </c>
      <c r="T215" s="161">
        <f t="shared" si="13"/>
        <v>0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62" t="s">
        <v>1849</v>
      </c>
      <c r="AT215" s="162" t="s">
        <v>751</v>
      </c>
      <c r="AU215" s="162" t="s">
        <v>85</v>
      </c>
      <c r="AY215" s="15" t="s">
        <v>208</v>
      </c>
      <c r="BE215" s="163">
        <f t="shared" si="14"/>
        <v>0</v>
      </c>
      <c r="BF215" s="163">
        <f t="shared" si="15"/>
        <v>0</v>
      </c>
      <c r="BG215" s="163">
        <f t="shared" si="16"/>
        <v>0</v>
      </c>
      <c r="BH215" s="163">
        <f t="shared" si="17"/>
        <v>0</v>
      </c>
      <c r="BI215" s="163">
        <f t="shared" si="18"/>
        <v>0</v>
      </c>
      <c r="BJ215" s="15" t="s">
        <v>85</v>
      </c>
      <c r="BK215" s="163">
        <f t="shared" si="19"/>
        <v>0</v>
      </c>
      <c r="BL215" s="15" t="s">
        <v>466</v>
      </c>
      <c r="BM215" s="162" t="s">
        <v>6692</v>
      </c>
    </row>
    <row r="216" spans="1:65" s="2" customFormat="1" ht="24.2" customHeight="1">
      <c r="A216" s="30"/>
      <c r="B216" s="154"/>
      <c r="C216" s="201" t="s">
        <v>496</v>
      </c>
      <c r="D216" s="201" t="s">
        <v>751</v>
      </c>
      <c r="E216" s="202" t="s">
        <v>6693</v>
      </c>
      <c r="F216" s="203" t="s">
        <v>6694</v>
      </c>
      <c r="G216" s="204" t="s">
        <v>252</v>
      </c>
      <c r="H216" s="205">
        <v>632</v>
      </c>
      <c r="I216" s="177"/>
      <c r="J216" s="290">
        <f t="shared" si="10"/>
        <v>0</v>
      </c>
      <c r="K216" s="178"/>
      <c r="L216" s="179"/>
      <c r="M216" s="180" t="s">
        <v>1</v>
      </c>
      <c r="N216" s="181" t="s">
        <v>38</v>
      </c>
      <c r="O216" s="59"/>
      <c r="P216" s="160">
        <f t="shared" si="11"/>
        <v>0</v>
      </c>
      <c r="Q216" s="160">
        <v>0</v>
      </c>
      <c r="R216" s="160">
        <f t="shared" si="12"/>
        <v>0</v>
      </c>
      <c r="S216" s="160">
        <v>0</v>
      </c>
      <c r="T216" s="161">
        <f t="shared" si="13"/>
        <v>0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62" t="s">
        <v>1849</v>
      </c>
      <c r="AT216" s="162" t="s">
        <v>751</v>
      </c>
      <c r="AU216" s="162" t="s">
        <v>85</v>
      </c>
      <c r="AY216" s="15" t="s">
        <v>208</v>
      </c>
      <c r="BE216" s="163">
        <f t="shared" si="14"/>
        <v>0</v>
      </c>
      <c r="BF216" s="163">
        <f t="shared" si="15"/>
        <v>0</v>
      </c>
      <c r="BG216" s="163">
        <f t="shared" si="16"/>
        <v>0</v>
      </c>
      <c r="BH216" s="163">
        <f t="shared" si="17"/>
        <v>0</v>
      </c>
      <c r="BI216" s="163">
        <f t="shared" si="18"/>
        <v>0</v>
      </c>
      <c r="BJ216" s="15" t="s">
        <v>85</v>
      </c>
      <c r="BK216" s="163">
        <f t="shared" si="19"/>
        <v>0</v>
      </c>
      <c r="BL216" s="15" t="s">
        <v>466</v>
      </c>
      <c r="BM216" s="162" t="s">
        <v>6695</v>
      </c>
    </row>
    <row r="217" spans="1:65" s="2" customFormat="1" ht="24.2" customHeight="1">
      <c r="A217" s="30"/>
      <c r="B217" s="154"/>
      <c r="C217" s="201" t="s">
        <v>500</v>
      </c>
      <c r="D217" s="201" t="s">
        <v>751</v>
      </c>
      <c r="E217" s="202" t="s">
        <v>6696</v>
      </c>
      <c r="F217" s="203" t="s">
        <v>6697</v>
      </c>
      <c r="G217" s="204" t="s">
        <v>252</v>
      </c>
      <c r="H217" s="205">
        <v>2316</v>
      </c>
      <c r="I217" s="177"/>
      <c r="J217" s="290">
        <f t="shared" si="10"/>
        <v>0</v>
      </c>
      <c r="K217" s="178"/>
      <c r="L217" s="179"/>
      <c r="M217" s="180" t="s">
        <v>1</v>
      </c>
      <c r="N217" s="181" t="s">
        <v>38</v>
      </c>
      <c r="O217" s="59"/>
      <c r="P217" s="160">
        <f t="shared" si="11"/>
        <v>0</v>
      </c>
      <c r="Q217" s="160">
        <v>0</v>
      </c>
      <c r="R217" s="160">
        <f t="shared" si="12"/>
        <v>0</v>
      </c>
      <c r="S217" s="160">
        <v>0</v>
      </c>
      <c r="T217" s="161">
        <f t="shared" si="13"/>
        <v>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62" t="s">
        <v>1849</v>
      </c>
      <c r="AT217" s="162" t="s">
        <v>751</v>
      </c>
      <c r="AU217" s="162" t="s">
        <v>85</v>
      </c>
      <c r="AY217" s="15" t="s">
        <v>208</v>
      </c>
      <c r="BE217" s="163">
        <f t="shared" si="14"/>
        <v>0</v>
      </c>
      <c r="BF217" s="163">
        <f t="shared" si="15"/>
        <v>0</v>
      </c>
      <c r="BG217" s="163">
        <f t="shared" si="16"/>
        <v>0</v>
      </c>
      <c r="BH217" s="163">
        <f t="shared" si="17"/>
        <v>0</v>
      </c>
      <c r="BI217" s="163">
        <f t="shared" si="18"/>
        <v>0</v>
      </c>
      <c r="BJ217" s="15" t="s">
        <v>85</v>
      </c>
      <c r="BK217" s="163">
        <f t="shared" si="19"/>
        <v>0</v>
      </c>
      <c r="BL217" s="15" t="s">
        <v>466</v>
      </c>
      <c r="BM217" s="162" t="s">
        <v>6698</v>
      </c>
    </row>
    <row r="218" spans="1:65" s="2" customFormat="1" ht="24.2" customHeight="1">
      <c r="A218" s="30"/>
      <c r="B218" s="154"/>
      <c r="C218" s="195" t="s">
        <v>504</v>
      </c>
      <c r="D218" s="195" t="s">
        <v>210</v>
      </c>
      <c r="E218" s="196" t="s">
        <v>6699</v>
      </c>
      <c r="F218" s="200" t="s">
        <v>6700</v>
      </c>
      <c r="G218" s="198" t="s">
        <v>252</v>
      </c>
      <c r="H218" s="199">
        <v>714</v>
      </c>
      <c r="I218" s="155"/>
      <c r="J218" s="287">
        <f t="shared" si="10"/>
        <v>0</v>
      </c>
      <c r="K218" s="157"/>
      <c r="L218" s="31"/>
      <c r="M218" s="158" t="s">
        <v>1</v>
      </c>
      <c r="N218" s="159" t="s">
        <v>38</v>
      </c>
      <c r="O218" s="59"/>
      <c r="P218" s="160">
        <f t="shared" si="11"/>
        <v>0</v>
      </c>
      <c r="Q218" s="160">
        <v>0</v>
      </c>
      <c r="R218" s="160">
        <f t="shared" si="12"/>
        <v>0</v>
      </c>
      <c r="S218" s="160">
        <v>0</v>
      </c>
      <c r="T218" s="161">
        <f t="shared" si="13"/>
        <v>0</v>
      </c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R218" s="162" t="s">
        <v>466</v>
      </c>
      <c r="AT218" s="162" t="s">
        <v>210</v>
      </c>
      <c r="AU218" s="162" t="s">
        <v>85</v>
      </c>
      <c r="AY218" s="15" t="s">
        <v>208</v>
      </c>
      <c r="BE218" s="163">
        <f t="shared" si="14"/>
        <v>0</v>
      </c>
      <c r="BF218" s="163">
        <f t="shared" si="15"/>
        <v>0</v>
      </c>
      <c r="BG218" s="163">
        <f t="shared" si="16"/>
        <v>0</v>
      </c>
      <c r="BH218" s="163">
        <f t="shared" si="17"/>
        <v>0</v>
      </c>
      <c r="BI218" s="163">
        <f t="shared" si="18"/>
        <v>0</v>
      </c>
      <c r="BJ218" s="15" t="s">
        <v>85</v>
      </c>
      <c r="BK218" s="163">
        <f t="shared" si="19"/>
        <v>0</v>
      </c>
      <c r="BL218" s="15" t="s">
        <v>466</v>
      </c>
      <c r="BM218" s="162" t="s">
        <v>6701</v>
      </c>
    </row>
    <row r="219" spans="1:65" s="2" customFormat="1" ht="33" customHeight="1">
      <c r="A219" s="30"/>
      <c r="B219" s="154"/>
      <c r="C219" s="195" t="s">
        <v>509</v>
      </c>
      <c r="D219" s="195" t="s">
        <v>210</v>
      </c>
      <c r="E219" s="196" t="s">
        <v>6702</v>
      </c>
      <c r="F219" s="200" t="s">
        <v>6703</v>
      </c>
      <c r="G219" s="198" t="s">
        <v>252</v>
      </c>
      <c r="H219" s="199">
        <v>624</v>
      </c>
      <c r="I219" s="155"/>
      <c r="J219" s="287">
        <f t="shared" si="10"/>
        <v>0</v>
      </c>
      <c r="K219" s="157"/>
      <c r="L219" s="31"/>
      <c r="M219" s="158" t="s">
        <v>1</v>
      </c>
      <c r="N219" s="159" t="s">
        <v>38</v>
      </c>
      <c r="O219" s="59"/>
      <c r="P219" s="160">
        <f t="shared" si="11"/>
        <v>0</v>
      </c>
      <c r="Q219" s="160">
        <v>0</v>
      </c>
      <c r="R219" s="160">
        <f t="shared" si="12"/>
        <v>0</v>
      </c>
      <c r="S219" s="160">
        <v>0</v>
      </c>
      <c r="T219" s="161">
        <f t="shared" si="13"/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62" t="s">
        <v>466</v>
      </c>
      <c r="AT219" s="162" t="s">
        <v>210</v>
      </c>
      <c r="AU219" s="162" t="s">
        <v>85</v>
      </c>
      <c r="AY219" s="15" t="s">
        <v>208</v>
      </c>
      <c r="BE219" s="163">
        <f t="shared" si="14"/>
        <v>0</v>
      </c>
      <c r="BF219" s="163">
        <f t="shared" si="15"/>
        <v>0</v>
      </c>
      <c r="BG219" s="163">
        <f t="shared" si="16"/>
        <v>0</v>
      </c>
      <c r="BH219" s="163">
        <f t="shared" si="17"/>
        <v>0</v>
      </c>
      <c r="BI219" s="163">
        <f t="shared" si="18"/>
        <v>0</v>
      </c>
      <c r="BJ219" s="15" t="s">
        <v>85</v>
      </c>
      <c r="BK219" s="163">
        <f t="shared" si="19"/>
        <v>0</v>
      </c>
      <c r="BL219" s="15" t="s">
        <v>466</v>
      </c>
      <c r="BM219" s="162" t="s">
        <v>6704</v>
      </c>
    </row>
    <row r="220" spans="1:65" s="2" customFormat="1" ht="37.9" customHeight="1">
      <c r="A220" s="30"/>
      <c r="B220" s="154"/>
      <c r="C220" s="195" t="s">
        <v>513</v>
      </c>
      <c r="D220" s="195" t="s">
        <v>210</v>
      </c>
      <c r="E220" s="196" t="s">
        <v>6705</v>
      </c>
      <c r="F220" s="200" t="s">
        <v>6706</v>
      </c>
      <c r="G220" s="198" t="s">
        <v>252</v>
      </c>
      <c r="H220" s="199">
        <v>468</v>
      </c>
      <c r="I220" s="155"/>
      <c r="J220" s="287">
        <f t="shared" si="10"/>
        <v>0</v>
      </c>
      <c r="K220" s="157"/>
      <c r="L220" s="31"/>
      <c r="M220" s="158" t="s">
        <v>1</v>
      </c>
      <c r="N220" s="159" t="s">
        <v>38</v>
      </c>
      <c r="O220" s="59"/>
      <c r="P220" s="160">
        <f t="shared" si="11"/>
        <v>0</v>
      </c>
      <c r="Q220" s="160">
        <v>0</v>
      </c>
      <c r="R220" s="160">
        <f t="shared" si="12"/>
        <v>0</v>
      </c>
      <c r="S220" s="160">
        <v>0</v>
      </c>
      <c r="T220" s="161">
        <f t="shared" si="13"/>
        <v>0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R220" s="162" t="s">
        <v>466</v>
      </c>
      <c r="AT220" s="162" t="s">
        <v>210</v>
      </c>
      <c r="AU220" s="162" t="s">
        <v>85</v>
      </c>
      <c r="AY220" s="15" t="s">
        <v>208</v>
      </c>
      <c r="BE220" s="163">
        <f t="shared" si="14"/>
        <v>0</v>
      </c>
      <c r="BF220" s="163">
        <f t="shared" si="15"/>
        <v>0</v>
      </c>
      <c r="BG220" s="163">
        <f t="shared" si="16"/>
        <v>0</v>
      </c>
      <c r="BH220" s="163">
        <f t="shared" si="17"/>
        <v>0</v>
      </c>
      <c r="BI220" s="163">
        <f t="shared" si="18"/>
        <v>0</v>
      </c>
      <c r="BJ220" s="15" t="s">
        <v>85</v>
      </c>
      <c r="BK220" s="163">
        <f t="shared" si="19"/>
        <v>0</v>
      </c>
      <c r="BL220" s="15" t="s">
        <v>466</v>
      </c>
      <c r="BM220" s="162" t="s">
        <v>6707</v>
      </c>
    </row>
    <row r="221" spans="1:65" s="2" customFormat="1" ht="24.2" customHeight="1">
      <c r="A221" s="30"/>
      <c r="B221" s="154"/>
      <c r="C221" s="195" t="s">
        <v>517</v>
      </c>
      <c r="D221" s="195" t="s">
        <v>210</v>
      </c>
      <c r="E221" s="196" t="s">
        <v>6708</v>
      </c>
      <c r="F221" s="200" t="s">
        <v>6709</v>
      </c>
      <c r="G221" s="198" t="s">
        <v>252</v>
      </c>
      <c r="H221" s="199">
        <v>324</v>
      </c>
      <c r="I221" s="155"/>
      <c r="J221" s="287">
        <f t="shared" si="10"/>
        <v>0</v>
      </c>
      <c r="K221" s="157"/>
      <c r="L221" s="31"/>
      <c r="M221" s="158" t="s">
        <v>1</v>
      </c>
      <c r="N221" s="159" t="s">
        <v>38</v>
      </c>
      <c r="O221" s="59"/>
      <c r="P221" s="160">
        <f t="shared" si="11"/>
        <v>0</v>
      </c>
      <c r="Q221" s="160">
        <v>0</v>
      </c>
      <c r="R221" s="160">
        <f t="shared" si="12"/>
        <v>0</v>
      </c>
      <c r="S221" s="160">
        <v>0</v>
      </c>
      <c r="T221" s="161">
        <f t="shared" si="13"/>
        <v>0</v>
      </c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R221" s="162" t="s">
        <v>466</v>
      </c>
      <c r="AT221" s="162" t="s">
        <v>210</v>
      </c>
      <c r="AU221" s="162" t="s">
        <v>85</v>
      </c>
      <c r="AY221" s="15" t="s">
        <v>208</v>
      </c>
      <c r="BE221" s="163">
        <f t="shared" si="14"/>
        <v>0</v>
      </c>
      <c r="BF221" s="163">
        <f t="shared" si="15"/>
        <v>0</v>
      </c>
      <c r="BG221" s="163">
        <f t="shared" si="16"/>
        <v>0</v>
      </c>
      <c r="BH221" s="163">
        <f t="shared" si="17"/>
        <v>0</v>
      </c>
      <c r="BI221" s="163">
        <f t="shared" si="18"/>
        <v>0</v>
      </c>
      <c r="BJ221" s="15" t="s">
        <v>85</v>
      </c>
      <c r="BK221" s="163">
        <f t="shared" si="19"/>
        <v>0</v>
      </c>
      <c r="BL221" s="15" t="s">
        <v>466</v>
      </c>
      <c r="BM221" s="162" t="s">
        <v>6710</v>
      </c>
    </row>
    <row r="222" spans="1:65" s="2" customFormat="1" ht="33" customHeight="1">
      <c r="A222" s="30"/>
      <c r="B222" s="154"/>
      <c r="C222" s="195" t="s">
        <v>521</v>
      </c>
      <c r="D222" s="195" t="s">
        <v>210</v>
      </c>
      <c r="E222" s="196" t="s">
        <v>6711</v>
      </c>
      <c r="F222" s="200" t="s">
        <v>6712</v>
      </c>
      <c r="G222" s="198" t="s">
        <v>252</v>
      </c>
      <c r="H222" s="199">
        <v>36</v>
      </c>
      <c r="I222" s="155"/>
      <c r="J222" s="287">
        <f t="shared" si="10"/>
        <v>0</v>
      </c>
      <c r="K222" s="157"/>
      <c r="L222" s="31"/>
      <c r="M222" s="158" t="s">
        <v>1</v>
      </c>
      <c r="N222" s="159" t="s">
        <v>38</v>
      </c>
      <c r="O222" s="59"/>
      <c r="P222" s="160">
        <f t="shared" si="11"/>
        <v>0</v>
      </c>
      <c r="Q222" s="160">
        <v>0</v>
      </c>
      <c r="R222" s="160">
        <f t="shared" si="12"/>
        <v>0</v>
      </c>
      <c r="S222" s="160">
        <v>0</v>
      </c>
      <c r="T222" s="161">
        <f t="shared" si="13"/>
        <v>0</v>
      </c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R222" s="162" t="s">
        <v>466</v>
      </c>
      <c r="AT222" s="162" t="s">
        <v>210</v>
      </c>
      <c r="AU222" s="162" t="s">
        <v>85</v>
      </c>
      <c r="AY222" s="15" t="s">
        <v>208</v>
      </c>
      <c r="BE222" s="163">
        <f t="shared" si="14"/>
        <v>0</v>
      </c>
      <c r="BF222" s="163">
        <f t="shared" si="15"/>
        <v>0</v>
      </c>
      <c r="BG222" s="163">
        <f t="shared" si="16"/>
        <v>0</v>
      </c>
      <c r="BH222" s="163">
        <f t="shared" si="17"/>
        <v>0</v>
      </c>
      <c r="BI222" s="163">
        <f t="shared" si="18"/>
        <v>0</v>
      </c>
      <c r="BJ222" s="15" t="s">
        <v>85</v>
      </c>
      <c r="BK222" s="163">
        <f t="shared" si="19"/>
        <v>0</v>
      </c>
      <c r="BL222" s="15" t="s">
        <v>466</v>
      </c>
      <c r="BM222" s="162" t="s">
        <v>6713</v>
      </c>
    </row>
    <row r="223" spans="1:65" s="2" customFormat="1" ht="33" customHeight="1">
      <c r="A223" s="30"/>
      <c r="B223" s="154"/>
      <c r="C223" s="195" t="s">
        <v>525</v>
      </c>
      <c r="D223" s="195" t="s">
        <v>210</v>
      </c>
      <c r="E223" s="196" t="s">
        <v>6714</v>
      </c>
      <c r="F223" s="200" t="s">
        <v>6715</v>
      </c>
      <c r="G223" s="198" t="s">
        <v>252</v>
      </c>
      <c r="H223" s="199">
        <v>96</v>
      </c>
      <c r="I223" s="155"/>
      <c r="J223" s="287">
        <f t="shared" si="10"/>
        <v>0</v>
      </c>
      <c r="K223" s="157"/>
      <c r="L223" s="31"/>
      <c r="M223" s="158" t="s">
        <v>1</v>
      </c>
      <c r="N223" s="159" t="s">
        <v>38</v>
      </c>
      <c r="O223" s="59"/>
      <c r="P223" s="160">
        <f t="shared" si="11"/>
        <v>0</v>
      </c>
      <c r="Q223" s="160">
        <v>0</v>
      </c>
      <c r="R223" s="160">
        <f t="shared" si="12"/>
        <v>0</v>
      </c>
      <c r="S223" s="160">
        <v>0</v>
      </c>
      <c r="T223" s="161">
        <f t="shared" si="13"/>
        <v>0</v>
      </c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R223" s="162" t="s">
        <v>466</v>
      </c>
      <c r="AT223" s="162" t="s">
        <v>210</v>
      </c>
      <c r="AU223" s="162" t="s">
        <v>85</v>
      </c>
      <c r="AY223" s="15" t="s">
        <v>208</v>
      </c>
      <c r="BE223" s="163">
        <f t="shared" si="14"/>
        <v>0</v>
      </c>
      <c r="BF223" s="163">
        <f t="shared" si="15"/>
        <v>0</v>
      </c>
      <c r="BG223" s="163">
        <f t="shared" si="16"/>
        <v>0</v>
      </c>
      <c r="BH223" s="163">
        <f t="shared" si="17"/>
        <v>0</v>
      </c>
      <c r="BI223" s="163">
        <f t="shared" si="18"/>
        <v>0</v>
      </c>
      <c r="BJ223" s="15" t="s">
        <v>85</v>
      </c>
      <c r="BK223" s="163">
        <f t="shared" si="19"/>
        <v>0</v>
      </c>
      <c r="BL223" s="15" t="s">
        <v>466</v>
      </c>
      <c r="BM223" s="162" t="s">
        <v>6716</v>
      </c>
    </row>
    <row r="224" spans="1:65" s="2" customFormat="1" ht="24.2" customHeight="1">
      <c r="A224" s="30"/>
      <c r="B224" s="154"/>
      <c r="C224" s="195" t="s">
        <v>529</v>
      </c>
      <c r="D224" s="195" t="s">
        <v>210</v>
      </c>
      <c r="E224" s="196" t="s">
        <v>6717</v>
      </c>
      <c r="F224" s="200" t="s">
        <v>6718</v>
      </c>
      <c r="G224" s="198" t="s">
        <v>252</v>
      </c>
      <c r="H224" s="199">
        <v>60</v>
      </c>
      <c r="I224" s="155"/>
      <c r="J224" s="287">
        <f t="shared" si="10"/>
        <v>0</v>
      </c>
      <c r="K224" s="157"/>
      <c r="L224" s="31"/>
      <c r="M224" s="158" t="s">
        <v>1</v>
      </c>
      <c r="N224" s="159" t="s">
        <v>38</v>
      </c>
      <c r="O224" s="59"/>
      <c r="P224" s="160">
        <f t="shared" si="11"/>
        <v>0</v>
      </c>
      <c r="Q224" s="160">
        <v>0</v>
      </c>
      <c r="R224" s="160">
        <f t="shared" si="12"/>
        <v>0</v>
      </c>
      <c r="S224" s="160">
        <v>0</v>
      </c>
      <c r="T224" s="161">
        <f t="shared" si="13"/>
        <v>0</v>
      </c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R224" s="162" t="s">
        <v>466</v>
      </c>
      <c r="AT224" s="162" t="s">
        <v>210</v>
      </c>
      <c r="AU224" s="162" t="s">
        <v>85</v>
      </c>
      <c r="AY224" s="15" t="s">
        <v>208</v>
      </c>
      <c r="BE224" s="163">
        <f t="shared" si="14"/>
        <v>0</v>
      </c>
      <c r="BF224" s="163">
        <f t="shared" si="15"/>
        <v>0</v>
      </c>
      <c r="BG224" s="163">
        <f t="shared" si="16"/>
        <v>0</v>
      </c>
      <c r="BH224" s="163">
        <f t="shared" si="17"/>
        <v>0</v>
      </c>
      <c r="BI224" s="163">
        <f t="shared" si="18"/>
        <v>0</v>
      </c>
      <c r="BJ224" s="15" t="s">
        <v>85</v>
      </c>
      <c r="BK224" s="163">
        <f t="shared" si="19"/>
        <v>0</v>
      </c>
      <c r="BL224" s="15" t="s">
        <v>466</v>
      </c>
      <c r="BM224" s="162" t="s">
        <v>6719</v>
      </c>
    </row>
    <row r="225" spans="1:65" s="2" customFormat="1" ht="24.2" customHeight="1">
      <c r="A225" s="30"/>
      <c r="B225" s="154"/>
      <c r="C225" s="195" t="s">
        <v>533</v>
      </c>
      <c r="D225" s="195" t="s">
        <v>210</v>
      </c>
      <c r="E225" s="196" t="s">
        <v>6720</v>
      </c>
      <c r="F225" s="200" t="s">
        <v>6721</v>
      </c>
      <c r="G225" s="198" t="s">
        <v>252</v>
      </c>
      <c r="H225" s="199">
        <v>108</v>
      </c>
      <c r="I225" s="155"/>
      <c r="J225" s="287">
        <f t="shared" si="10"/>
        <v>0</v>
      </c>
      <c r="K225" s="157"/>
      <c r="L225" s="31"/>
      <c r="M225" s="158" t="s">
        <v>1</v>
      </c>
      <c r="N225" s="159" t="s">
        <v>38</v>
      </c>
      <c r="O225" s="59"/>
      <c r="P225" s="160">
        <f t="shared" si="11"/>
        <v>0</v>
      </c>
      <c r="Q225" s="160">
        <v>0</v>
      </c>
      <c r="R225" s="160">
        <f t="shared" si="12"/>
        <v>0</v>
      </c>
      <c r="S225" s="160">
        <v>0</v>
      </c>
      <c r="T225" s="161">
        <f t="shared" si="13"/>
        <v>0</v>
      </c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R225" s="162" t="s">
        <v>466</v>
      </c>
      <c r="AT225" s="162" t="s">
        <v>210</v>
      </c>
      <c r="AU225" s="162" t="s">
        <v>85</v>
      </c>
      <c r="AY225" s="15" t="s">
        <v>208</v>
      </c>
      <c r="BE225" s="163">
        <f t="shared" si="14"/>
        <v>0</v>
      </c>
      <c r="BF225" s="163">
        <f t="shared" si="15"/>
        <v>0</v>
      </c>
      <c r="BG225" s="163">
        <f t="shared" si="16"/>
        <v>0</v>
      </c>
      <c r="BH225" s="163">
        <f t="shared" si="17"/>
        <v>0</v>
      </c>
      <c r="BI225" s="163">
        <f t="shared" si="18"/>
        <v>0</v>
      </c>
      <c r="BJ225" s="15" t="s">
        <v>85</v>
      </c>
      <c r="BK225" s="163">
        <f t="shared" si="19"/>
        <v>0</v>
      </c>
      <c r="BL225" s="15" t="s">
        <v>466</v>
      </c>
      <c r="BM225" s="162" t="s">
        <v>6722</v>
      </c>
    </row>
    <row r="226" spans="1:65" s="2" customFormat="1" ht="24.2" customHeight="1">
      <c r="A226" s="30"/>
      <c r="B226" s="154"/>
      <c r="C226" s="195" t="s">
        <v>537</v>
      </c>
      <c r="D226" s="195" t="s">
        <v>210</v>
      </c>
      <c r="E226" s="196" t="s">
        <v>6723</v>
      </c>
      <c r="F226" s="200" t="s">
        <v>6724</v>
      </c>
      <c r="G226" s="198" t="s">
        <v>252</v>
      </c>
      <c r="H226" s="199">
        <v>20</v>
      </c>
      <c r="I226" s="155"/>
      <c r="J226" s="287">
        <f t="shared" si="10"/>
        <v>0</v>
      </c>
      <c r="K226" s="157"/>
      <c r="L226" s="31"/>
      <c r="M226" s="158" t="s">
        <v>1</v>
      </c>
      <c r="N226" s="159" t="s">
        <v>38</v>
      </c>
      <c r="O226" s="59"/>
      <c r="P226" s="160">
        <f t="shared" si="11"/>
        <v>0</v>
      </c>
      <c r="Q226" s="160">
        <v>0</v>
      </c>
      <c r="R226" s="160">
        <f t="shared" si="12"/>
        <v>0</v>
      </c>
      <c r="S226" s="160">
        <v>0</v>
      </c>
      <c r="T226" s="161">
        <f t="shared" si="13"/>
        <v>0</v>
      </c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R226" s="162" t="s">
        <v>466</v>
      </c>
      <c r="AT226" s="162" t="s">
        <v>210</v>
      </c>
      <c r="AU226" s="162" t="s">
        <v>85</v>
      </c>
      <c r="AY226" s="15" t="s">
        <v>208</v>
      </c>
      <c r="BE226" s="163">
        <f t="shared" si="14"/>
        <v>0</v>
      </c>
      <c r="BF226" s="163">
        <f t="shared" si="15"/>
        <v>0</v>
      </c>
      <c r="BG226" s="163">
        <f t="shared" si="16"/>
        <v>0</v>
      </c>
      <c r="BH226" s="163">
        <f t="shared" si="17"/>
        <v>0</v>
      </c>
      <c r="BI226" s="163">
        <f t="shared" si="18"/>
        <v>0</v>
      </c>
      <c r="BJ226" s="15" t="s">
        <v>85</v>
      </c>
      <c r="BK226" s="163">
        <f t="shared" si="19"/>
        <v>0</v>
      </c>
      <c r="BL226" s="15" t="s">
        <v>466</v>
      </c>
      <c r="BM226" s="162" t="s">
        <v>6725</v>
      </c>
    </row>
    <row r="227" spans="1:65" s="2" customFormat="1" ht="24.2" customHeight="1">
      <c r="A227" s="30"/>
      <c r="B227" s="154"/>
      <c r="C227" s="195" t="s">
        <v>541</v>
      </c>
      <c r="D227" s="195" t="s">
        <v>210</v>
      </c>
      <c r="E227" s="196" t="s">
        <v>6726</v>
      </c>
      <c r="F227" s="200" t="s">
        <v>6727</v>
      </c>
      <c r="G227" s="198" t="s">
        <v>252</v>
      </c>
      <c r="H227" s="199">
        <v>720</v>
      </c>
      <c r="I227" s="155"/>
      <c r="J227" s="287">
        <f t="shared" si="10"/>
        <v>0</v>
      </c>
      <c r="K227" s="157"/>
      <c r="L227" s="31"/>
      <c r="M227" s="158" t="s">
        <v>1</v>
      </c>
      <c r="N227" s="159" t="s">
        <v>38</v>
      </c>
      <c r="O227" s="59"/>
      <c r="P227" s="160">
        <f t="shared" si="11"/>
        <v>0</v>
      </c>
      <c r="Q227" s="160">
        <v>0</v>
      </c>
      <c r="R227" s="160">
        <f t="shared" si="12"/>
        <v>0</v>
      </c>
      <c r="S227" s="160">
        <v>0</v>
      </c>
      <c r="T227" s="161">
        <f t="shared" si="13"/>
        <v>0</v>
      </c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R227" s="162" t="s">
        <v>466</v>
      </c>
      <c r="AT227" s="162" t="s">
        <v>210</v>
      </c>
      <c r="AU227" s="162" t="s">
        <v>85</v>
      </c>
      <c r="AY227" s="15" t="s">
        <v>208</v>
      </c>
      <c r="BE227" s="163">
        <f t="shared" si="14"/>
        <v>0</v>
      </c>
      <c r="BF227" s="163">
        <f t="shared" si="15"/>
        <v>0</v>
      </c>
      <c r="BG227" s="163">
        <f t="shared" si="16"/>
        <v>0</v>
      </c>
      <c r="BH227" s="163">
        <f t="shared" si="17"/>
        <v>0</v>
      </c>
      <c r="BI227" s="163">
        <f t="shared" si="18"/>
        <v>0</v>
      </c>
      <c r="BJ227" s="15" t="s">
        <v>85</v>
      </c>
      <c r="BK227" s="163">
        <f t="shared" si="19"/>
        <v>0</v>
      </c>
      <c r="BL227" s="15" t="s">
        <v>466</v>
      </c>
      <c r="BM227" s="162" t="s">
        <v>6728</v>
      </c>
    </row>
    <row r="228" spans="1:65" s="2" customFormat="1" ht="24.2" customHeight="1">
      <c r="A228" s="30"/>
      <c r="B228" s="154"/>
      <c r="C228" s="195" t="s">
        <v>545</v>
      </c>
      <c r="D228" s="195" t="s">
        <v>210</v>
      </c>
      <c r="E228" s="196" t="s">
        <v>6729</v>
      </c>
      <c r="F228" s="200" t="s">
        <v>6730</v>
      </c>
      <c r="G228" s="198" t="s">
        <v>252</v>
      </c>
      <c r="H228" s="199">
        <v>1200</v>
      </c>
      <c r="I228" s="155"/>
      <c r="J228" s="287">
        <f t="shared" si="10"/>
        <v>0</v>
      </c>
      <c r="K228" s="157"/>
      <c r="L228" s="31"/>
      <c r="M228" s="158" t="s">
        <v>1</v>
      </c>
      <c r="N228" s="159" t="s">
        <v>38</v>
      </c>
      <c r="O228" s="59"/>
      <c r="P228" s="160">
        <f t="shared" si="11"/>
        <v>0</v>
      </c>
      <c r="Q228" s="160">
        <v>0</v>
      </c>
      <c r="R228" s="160">
        <f t="shared" si="12"/>
        <v>0</v>
      </c>
      <c r="S228" s="160">
        <v>0</v>
      </c>
      <c r="T228" s="161">
        <f t="shared" si="13"/>
        <v>0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62" t="s">
        <v>466</v>
      </c>
      <c r="AT228" s="162" t="s">
        <v>210</v>
      </c>
      <c r="AU228" s="162" t="s">
        <v>85</v>
      </c>
      <c r="AY228" s="15" t="s">
        <v>208</v>
      </c>
      <c r="BE228" s="163">
        <f t="shared" si="14"/>
        <v>0</v>
      </c>
      <c r="BF228" s="163">
        <f t="shared" si="15"/>
        <v>0</v>
      </c>
      <c r="BG228" s="163">
        <f t="shared" si="16"/>
        <v>0</v>
      </c>
      <c r="BH228" s="163">
        <f t="shared" si="17"/>
        <v>0</v>
      </c>
      <c r="BI228" s="163">
        <f t="shared" si="18"/>
        <v>0</v>
      </c>
      <c r="BJ228" s="15" t="s">
        <v>85</v>
      </c>
      <c r="BK228" s="163">
        <f t="shared" si="19"/>
        <v>0</v>
      </c>
      <c r="BL228" s="15" t="s">
        <v>466</v>
      </c>
      <c r="BM228" s="162" t="s">
        <v>6731</v>
      </c>
    </row>
    <row r="229" spans="1:65" s="2" customFormat="1" ht="24.2" customHeight="1">
      <c r="A229" s="30"/>
      <c r="B229" s="154"/>
      <c r="C229" s="195" t="s">
        <v>549</v>
      </c>
      <c r="D229" s="195" t="s">
        <v>210</v>
      </c>
      <c r="E229" s="196" t="s">
        <v>6732</v>
      </c>
      <c r="F229" s="200" t="s">
        <v>6733</v>
      </c>
      <c r="G229" s="198" t="s">
        <v>252</v>
      </c>
      <c r="H229" s="199">
        <v>6312</v>
      </c>
      <c r="I229" s="155"/>
      <c r="J229" s="287">
        <f t="shared" si="10"/>
        <v>0</v>
      </c>
      <c r="K229" s="157"/>
      <c r="L229" s="31"/>
      <c r="M229" s="158" t="s">
        <v>1</v>
      </c>
      <c r="N229" s="159" t="s">
        <v>38</v>
      </c>
      <c r="O229" s="59"/>
      <c r="P229" s="160">
        <f t="shared" si="11"/>
        <v>0</v>
      </c>
      <c r="Q229" s="160">
        <v>0</v>
      </c>
      <c r="R229" s="160">
        <f t="shared" si="12"/>
        <v>0</v>
      </c>
      <c r="S229" s="160">
        <v>0</v>
      </c>
      <c r="T229" s="161">
        <f t="shared" si="13"/>
        <v>0</v>
      </c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R229" s="162" t="s">
        <v>466</v>
      </c>
      <c r="AT229" s="162" t="s">
        <v>210</v>
      </c>
      <c r="AU229" s="162" t="s">
        <v>85</v>
      </c>
      <c r="AY229" s="15" t="s">
        <v>208</v>
      </c>
      <c r="BE229" s="163">
        <f t="shared" si="14"/>
        <v>0</v>
      </c>
      <c r="BF229" s="163">
        <f t="shared" si="15"/>
        <v>0</v>
      </c>
      <c r="BG229" s="163">
        <f t="shared" si="16"/>
        <v>0</v>
      </c>
      <c r="BH229" s="163">
        <f t="shared" si="17"/>
        <v>0</v>
      </c>
      <c r="BI229" s="163">
        <f t="shared" si="18"/>
        <v>0</v>
      </c>
      <c r="BJ229" s="15" t="s">
        <v>85</v>
      </c>
      <c r="BK229" s="163">
        <f t="shared" si="19"/>
        <v>0</v>
      </c>
      <c r="BL229" s="15" t="s">
        <v>466</v>
      </c>
      <c r="BM229" s="162" t="s">
        <v>6734</v>
      </c>
    </row>
    <row r="230" spans="1:65" s="2" customFormat="1" ht="24.2" customHeight="1">
      <c r="A230" s="30"/>
      <c r="B230" s="154"/>
      <c r="C230" s="195" t="s">
        <v>553</v>
      </c>
      <c r="D230" s="195" t="s">
        <v>210</v>
      </c>
      <c r="E230" s="196" t="s">
        <v>6735</v>
      </c>
      <c r="F230" s="200" t="s">
        <v>6736</v>
      </c>
      <c r="G230" s="198" t="s">
        <v>252</v>
      </c>
      <c r="H230" s="199">
        <v>342</v>
      </c>
      <c r="I230" s="155"/>
      <c r="J230" s="287">
        <f t="shared" si="10"/>
        <v>0</v>
      </c>
      <c r="K230" s="157"/>
      <c r="L230" s="31"/>
      <c r="M230" s="158" t="s">
        <v>1</v>
      </c>
      <c r="N230" s="159" t="s">
        <v>38</v>
      </c>
      <c r="O230" s="59"/>
      <c r="P230" s="160">
        <f t="shared" si="11"/>
        <v>0</v>
      </c>
      <c r="Q230" s="160">
        <v>0</v>
      </c>
      <c r="R230" s="160">
        <f t="shared" si="12"/>
        <v>0</v>
      </c>
      <c r="S230" s="160">
        <v>0</v>
      </c>
      <c r="T230" s="161">
        <f t="shared" si="13"/>
        <v>0</v>
      </c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R230" s="162" t="s">
        <v>466</v>
      </c>
      <c r="AT230" s="162" t="s">
        <v>210</v>
      </c>
      <c r="AU230" s="162" t="s">
        <v>85</v>
      </c>
      <c r="AY230" s="15" t="s">
        <v>208</v>
      </c>
      <c r="BE230" s="163">
        <f t="shared" si="14"/>
        <v>0</v>
      </c>
      <c r="BF230" s="163">
        <f t="shared" si="15"/>
        <v>0</v>
      </c>
      <c r="BG230" s="163">
        <f t="shared" si="16"/>
        <v>0</v>
      </c>
      <c r="BH230" s="163">
        <f t="shared" si="17"/>
        <v>0</v>
      </c>
      <c r="BI230" s="163">
        <f t="shared" si="18"/>
        <v>0</v>
      </c>
      <c r="BJ230" s="15" t="s">
        <v>85</v>
      </c>
      <c r="BK230" s="163">
        <f t="shared" si="19"/>
        <v>0</v>
      </c>
      <c r="BL230" s="15" t="s">
        <v>466</v>
      </c>
      <c r="BM230" s="162" t="s">
        <v>6737</v>
      </c>
    </row>
    <row r="231" spans="1:65" s="2" customFormat="1" ht="24.2" customHeight="1">
      <c r="A231" s="30"/>
      <c r="B231" s="154"/>
      <c r="C231" s="195" t="s">
        <v>557</v>
      </c>
      <c r="D231" s="195" t="s">
        <v>210</v>
      </c>
      <c r="E231" s="196" t="s">
        <v>6738</v>
      </c>
      <c r="F231" s="200" t="s">
        <v>6736</v>
      </c>
      <c r="G231" s="198" t="s">
        <v>252</v>
      </c>
      <c r="H231" s="199">
        <v>2190</v>
      </c>
      <c r="I231" s="155"/>
      <c r="J231" s="287">
        <f t="shared" si="10"/>
        <v>0</v>
      </c>
      <c r="K231" s="157"/>
      <c r="L231" s="31"/>
      <c r="M231" s="158" t="s">
        <v>1</v>
      </c>
      <c r="N231" s="159" t="s">
        <v>38</v>
      </c>
      <c r="O231" s="59"/>
      <c r="P231" s="160">
        <f t="shared" si="11"/>
        <v>0</v>
      </c>
      <c r="Q231" s="160">
        <v>0</v>
      </c>
      <c r="R231" s="160">
        <f t="shared" si="12"/>
        <v>0</v>
      </c>
      <c r="S231" s="160">
        <v>0</v>
      </c>
      <c r="T231" s="161">
        <f t="shared" si="13"/>
        <v>0</v>
      </c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R231" s="162" t="s">
        <v>466</v>
      </c>
      <c r="AT231" s="162" t="s">
        <v>210</v>
      </c>
      <c r="AU231" s="162" t="s">
        <v>85</v>
      </c>
      <c r="AY231" s="15" t="s">
        <v>208</v>
      </c>
      <c r="BE231" s="163">
        <f t="shared" si="14"/>
        <v>0</v>
      </c>
      <c r="BF231" s="163">
        <f t="shared" si="15"/>
        <v>0</v>
      </c>
      <c r="BG231" s="163">
        <f t="shared" si="16"/>
        <v>0</v>
      </c>
      <c r="BH231" s="163">
        <f t="shared" si="17"/>
        <v>0</v>
      </c>
      <c r="BI231" s="163">
        <f t="shared" si="18"/>
        <v>0</v>
      </c>
      <c r="BJ231" s="15" t="s">
        <v>85</v>
      </c>
      <c r="BK231" s="163">
        <f t="shared" si="19"/>
        <v>0</v>
      </c>
      <c r="BL231" s="15" t="s">
        <v>466</v>
      </c>
      <c r="BM231" s="162" t="s">
        <v>6739</v>
      </c>
    </row>
    <row r="232" spans="1:65" s="2" customFormat="1" ht="24.2" customHeight="1">
      <c r="A232" s="30"/>
      <c r="B232" s="154"/>
      <c r="C232" s="195" t="s">
        <v>561</v>
      </c>
      <c r="D232" s="195" t="s">
        <v>210</v>
      </c>
      <c r="E232" s="196" t="s">
        <v>6740</v>
      </c>
      <c r="F232" s="200" t="s">
        <v>6741</v>
      </c>
      <c r="G232" s="198" t="s">
        <v>252</v>
      </c>
      <c r="H232" s="199">
        <v>9876</v>
      </c>
      <c r="I232" s="155"/>
      <c r="J232" s="287">
        <f t="shared" si="10"/>
        <v>0</v>
      </c>
      <c r="K232" s="157"/>
      <c r="L232" s="31"/>
      <c r="M232" s="158" t="s">
        <v>1</v>
      </c>
      <c r="N232" s="159" t="s">
        <v>38</v>
      </c>
      <c r="O232" s="59"/>
      <c r="P232" s="160">
        <f t="shared" si="11"/>
        <v>0</v>
      </c>
      <c r="Q232" s="160">
        <v>0</v>
      </c>
      <c r="R232" s="160">
        <f t="shared" si="12"/>
        <v>0</v>
      </c>
      <c r="S232" s="160">
        <v>0</v>
      </c>
      <c r="T232" s="161">
        <f t="shared" si="13"/>
        <v>0</v>
      </c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R232" s="162" t="s">
        <v>466</v>
      </c>
      <c r="AT232" s="162" t="s">
        <v>210</v>
      </c>
      <c r="AU232" s="162" t="s">
        <v>85</v>
      </c>
      <c r="AY232" s="15" t="s">
        <v>208</v>
      </c>
      <c r="BE232" s="163">
        <f t="shared" si="14"/>
        <v>0</v>
      </c>
      <c r="BF232" s="163">
        <f t="shared" si="15"/>
        <v>0</v>
      </c>
      <c r="BG232" s="163">
        <f t="shared" si="16"/>
        <v>0</v>
      </c>
      <c r="BH232" s="163">
        <f t="shared" si="17"/>
        <v>0</v>
      </c>
      <c r="BI232" s="163">
        <f t="shared" si="18"/>
        <v>0</v>
      </c>
      <c r="BJ232" s="15" t="s">
        <v>85</v>
      </c>
      <c r="BK232" s="163">
        <f t="shared" si="19"/>
        <v>0</v>
      </c>
      <c r="BL232" s="15" t="s">
        <v>466</v>
      </c>
      <c r="BM232" s="162" t="s">
        <v>6742</v>
      </c>
    </row>
    <row r="233" spans="1:65" s="2" customFormat="1" ht="24.2" customHeight="1">
      <c r="A233" s="30"/>
      <c r="B233" s="154"/>
      <c r="C233" s="195" t="s">
        <v>566</v>
      </c>
      <c r="D233" s="195" t="s">
        <v>210</v>
      </c>
      <c r="E233" s="196" t="s">
        <v>6743</v>
      </c>
      <c r="F233" s="200" t="s">
        <v>6744</v>
      </c>
      <c r="G233" s="198" t="s">
        <v>252</v>
      </c>
      <c r="H233" s="199">
        <v>324</v>
      </c>
      <c r="I233" s="155"/>
      <c r="J233" s="287">
        <f t="shared" si="10"/>
        <v>0</v>
      </c>
      <c r="K233" s="157"/>
      <c r="L233" s="31"/>
      <c r="M233" s="158" t="s">
        <v>1</v>
      </c>
      <c r="N233" s="159" t="s">
        <v>38</v>
      </c>
      <c r="O233" s="59"/>
      <c r="P233" s="160">
        <f t="shared" si="11"/>
        <v>0</v>
      </c>
      <c r="Q233" s="160">
        <v>0</v>
      </c>
      <c r="R233" s="160">
        <f t="shared" si="12"/>
        <v>0</v>
      </c>
      <c r="S233" s="160">
        <v>0</v>
      </c>
      <c r="T233" s="161">
        <f t="shared" si="13"/>
        <v>0</v>
      </c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R233" s="162" t="s">
        <v>466</v>
      </c>
      <c r="AT233" s="162" t="s">
        <v>210</v>
      </c>
      <c r="AU233" s="162" t="s">
        <v>85</v>
      </c>
      <c r="AY233" s="15" t="s">
        <v>208</v>
      </c>
      <c r="BE233" s="163">
        <f t="shared" si="14"/>
        <v>0</v>
      </c>
      <c r="BF233" s="163">
        <f t="shared" si="15"/>
        <v>0</v>
      </c>
      <c r="BG233" s="163">
        <f t="shared" si="16"/>
        <v>0</v>
      </c>
      <c r="BH233" s="163">
        <f t="shared" si="17"/>
        <v>0</v>
      </c>
      <c r="BI233" s="163">
        <f t="shared" si="18"/>
        <v>0</v>
      </c>
      <c r="BJ233" s="15" t="s">
        <v>85</v>
      </c>
      <c r="BK233" s="163">
        <f t="shared" si="19"/>
        <v>0</v>
      </c>
      <c r="BL233" s="15" t="s">
        <v>466</v>
      </c>
      <c r="BM233" s="162" t="s">
        <v>6745</v>
      </c>
    </row>
    <row r="234" spans="1:65" s="2" customFormat="1" ht="24.2" customHeight="1">
      <c r="A234" s="30"/>
      <c r="B234" s="154"/>
      <c r="C234" s="195" t="s">
        <v>570</v>
      </c>
      <c r="D234" s="195" t="s">
        <v>210</v>
      </c>
      <c r="E234" s="196" t="s">
        <v>6746</v>
      </c>
      <c r="F234" s="200" t="s">
        <v>6747</v>
      </c>
      <c r="G234" s="198" t="s">
        <v>252</v>
      </c>
      <c r="H234" s="199">
        <v>1062</v>
      </c>
      <c r="I234" s="155"/>
      <c r="J234" s="287">
        <f t="shared" si="10"/>
        <v>0</v>
      </c>
      <c r="K234" s="157"/>
      <c r="L234" s="31"/>
      <c r="M234" s="158" t="s">
        <v>1</v>
      </c>
      <c r="N234" s="159" t="s">
        <v>38</v>
      </c>
      <c r="O234" s="59"/>
      <c r="P234" s="160">
        <f t="shared" si="11"/>
        <v>0</v>
      </c>
      <c r="Q234" s="160">
        <v>0</v>
      </c>
      <c r="R234" s="160">
        <f t="shared" si="12"/>
        <v>0</v>
      </c>
      <c r="S234" s="160">
        <v>0</v>
      </c>
      <c r="T234" s="161">
        <f t="shared" si="13"/>
        <v>0</v>
      </c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R234" s="162" t="s">
        <v>466</v>
      </c>
      <c r="AT234" s="162" t="s">
        <v>210</v>
      </c>
      <c r="AU234" s="162" t="s">
        <v>85</v>
      </c>
      <c r="AY234" s="15" t="s">
        <v>208</v>
      </c>
      <c r="BE234" s="163">
        <f t="shared" si="14"/>
        <v>0</v>
      </c>
      <c r="BF234" s="163">
        <f t="shared" si="15"/>
        <v>0</v>
      </c>
      <c r="BG234" s="163">
        <f t="shared" si="16"/>
        <v>0</v>
      </c>
      <c r="BH234" s="163">
        <f t="shared" si="17"/>
        <v>0</v>
      </c>
      <c r="BI234" s="163">
        <f t="shared" si="18"/>
        <v>0</v>
      </c>
      <c r="BJ234" s="15" t="s">
        <v>85</v>
      </c>
      <c r="BK234" s="163">
        <f t="shared" si="19"/>
        <v>0</v>
      </c>
      <c r="BL234" s="15" t="s">
        <v>466</v>
      </c>
      <c r="BM234" s="162" t="s">
        <v>6748</v>
      </c>
    </row>
    <row r="235" spans="1:65" s="2" customFormat="1" ht="24.2" customHeight="1">
      <c r="A235" s="30"/>
      <c r="B235" s="154"/>
      <c r="C235" s="195" t="s">
        <v>574</v>
      </c>
      <c r="D235" s="195" t="s">
        <v>210</v>
      </c>
      <c r="E235" s="196" t="s">
        <v>6749</v>
      </c>
      <c r="F235" s="200" t="s">
        <v>6750</v>
      </c>
      <c r="G235" s="198" t="s">
        <v>252</v>
      </c>
      <c r="H235" s="199">
        <v>60</v>
      </c>
      <c r="I235" s="155"/>
      <c r="J235" s="287">
        <f t="shared" si="10"/>
        <v>0</v>
      </c>
      <c r="K235" s="157"/>
      <c r="L235" s="31"/>
      <c r="M235" s="158" t="s">
        <v>1</v>
      </c>
      <c r="N235" s="159" t="s">
        <v>38</v>
      </c>
      <c r="O235" s="59"/>
      <c r="P235" s="160">
        <f t="shared" si="11"/>
        <v>0</v>
      </c>
      <c r="Q235" s="160">
        <v>0</v>
      </c>
      <c r="R235" s="160">
        <f t="shared" si="12"/>
        <v>0</v>
      </c>
      <c r="S235" s="160">
        <v>0</v>
      </c>
      <c r="T235" s="161">
        <f t="shared" si="13"/>
        <v>0</v>
      </c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R235" s="162" t="s">
        <v>466</v>
      </c>
      <c r="AT235" s="162" t="s">
        <v>210</v>
      </c>
      <c r="AU235" s="162" t="s">
        <v>85</v>
      </c>
      <c r="AY235" s="15" t="s">
        <v>208</v>
      </c>
      <c r="BE235" s="163">
        <f t="shared" si="14"/>
        <v>0</v>
      </c>
      <c r="BF235" s="163">
        <f t="shared" si="15"/>
        <v>0</v>
      </c>
      <c r="BG235" s="163">
        <f t="shared" si="16"/>
        <v>0</v>
      </c>
      <c r="BH235" s="163">
        <f t="shared" si="17"/>
        <v>0</v>
      </c>
      <c r="BI235" s="163">
        <f t="shared" si="18"/>
        <v>0</v>
      </c>
      <c r="BJ235" s="15" t="s">
        <v>85</v>
      </c>
      <c r="BK235" s="163">
        <f t="shared" si="19"/>
        <v>0</v>
      </c>
      <c r="BL235" s="15" t="s">
        <v>466</v>
      </c>
      <c r="BM235" s="162" t="s">
        <v>6751</v>
      </c>
    </row>
    <row r="236" spans="1:65" s="2" customFormat="1" ht="24.2" customHeight="1">
      <c r="A236" s="30"/>
      <c r="B236" s="154"/>
      <c r="C236" s="195" t="s">
        <v>578</v>
      </c>
      <c r="D236" s="195" t="s">
        <v>210</v>
      </c>
      <c r="E236" s="196" t="s">
        <v>6752</v>
      </c>
      <c r="F236" s="200" t="s">
        <v>6753</v>
      </c>
      <c r="G236" s="198" t="s">
        <v>252</v>
      </c>
      <c r="H236" s="199">
        <v>588</v>
      </c>
      <c r="I236" s="155"/>
      <c r="J236" s="287">
        <f t="shared" si="10"/>
        <v>0</v>
      </c>
      <c r="K236" s="157"/>
      <c r="L236" s="31"/>
      <c r="M236" s="158" t="s">
        <v>1</v>
      </c>
      <c r="N236" s="159" t="s">
        <v>38</v>
      </c>
      <c r="O236" s="59"/>
      <c r="P236" s="160">
        <f t="shared" si="11"/>
        <v>0</v>
      </c>
      <c r="Q236" s="160">
        <v>0</v>
      </c>
      <c r="R236" s="160">
        <f t="shared" si="12"/>
        <v>0</v>
      </c>
      <c r="S236" s="160">
        <v>0</v>
      </c>
      <c r="T236" s="161">
        <f t="shared" si="13"/>
        <v>0</v>
      </c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R236" s="162" t="s">
        <v>466</v>
      </c>
      <c r="AT236" s="162" t="s">
        <v>210</v>
      </c>
      <c r="AU236" s="162" t="s">
        <v>85</v>
      </c>
      <c r="AY236" s="15" t="s">
        <v>208</v>
      </c>
      <c r="BE236" s="163">
        <f t="shared" si="14"/>
        <v>0</v>
      </c>
      <c r="BF236" s="163">
        <f t="shared" si="15"/>
        <v>0</v>
      </c>
      <c r="BG236" s="163">
        <f t="shared" si="16"/>
        <v>0</v>
      </c>
      <c r="BH236" s="163">
        <f t="shared" si="17"/>
        <v>0</v>
      </c>
      <c r="BI236" s="163">
        <f t="shared" si="18"/>
        <v>0</v>
      </c>
      <c r="BJ236" s="15" t="s">
        <v>85</v>
      </c>
      <c r="BK236" s="163">
        <f t="shared" si="19"/>
        <v>0</v>
      </c>
      <c r="BL236" s="15" t="s">
        <v>466</v>
      </c>
      <c r="BM236" s="162" t="s">
        <v>6754</v>
      </c>
    </row>
    <row r="237" spans="1:65" s="2" customFormat="1" ht="24.2" customHeight="1">
      <c r="A237" s="30"/>
      <c r="B237" s="154"/>
      <c r="C237" s="195" t="s">
        <v>582</v>
      </c>
      <c r="D237" s="195" t="s">
        <v>210</v>
      </c>
      <c r="E237" s="196" t="s">
        <v>6755</v>
      </c>
      <c r="F237" s="200" t="s">
        <v>6753</v>
      </c>
      <c r="G237" s="198" t="s">
        <v>252</v>
      </c>
      <c r="H237" s="199">
        <v>1368</v>
      </c>
      <c r="I237" s="155"/>
      <c r="J237" s="287">
        <f t="shared" si="10"/>
        <v>0</v>
      </c>
      <c r="K237" s="157"/>
      <c r="L237" s="31"/>
      <c r="M237" s="158" t="s">
        <v>1</v>
      </c>
      <c r="N237" s="159" t="s">
        <v>38</v>
      </c>
      <c r="O237" s="59"/>
      <c r="P237" s="160">
        <f t="shared" si="11"/>
        <v>0</v>
      </c>
      <c r="Q237" s="160">
        <v>0</v>
      </c>
      <c r="R237" s="160">
        <f t="shared" si="12"/>
        <v>0</v>
      </c>
      <c r="S237" s="160">
        <v>0</v>
      </c>
      <c r="T237" s="161">
        <f t="shared" si="13"/>
        <v>0</v>
      </c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R237" s="162" t="s">
        <v>466</v>
      </c>
      <c r="AT237" s="162" t="s">
        <v>210</v>
      </c>
      <c r="AU237" s="162" t="s">
        <v>85</v>
      </c>
      <c r="AY237" s="15" t="s">
        <v>208</v>
      </c>
      <c r="BE237" s="163">
        <f t="shared" si="14"/>
        <v>0</v>
      </c>
      <c r="BF237" s="163">
        <f t="shared" si="15"/>
        <v>0</v>
      </c>
      <c r="BG237" s="163">
        <f t="shared" si="16"/>
        <v>0</v>
      </c>
      <c r="BH237" s="163">
        <f t="shared" si="17"/>
        <v>0</v>
      </c>
      <c r="BI237" s="163">
        <f t="shared" si="18"/>
        <v>0</v>
      </c>
      <c r="BJ237" s="15" t="s">
        <v>85</v>
      </c>
      <c r="BK237" s="163">
        <f t="shared" si="19"/>
        <v>0</v>
      </c>
      <c r="BL237" s="15" t="s">
        <v>466</v>
      </c>
      <c r="BM237" s="162" t="s">
        <v>6756</v>
      </c>
    </row>
    <row r="238" spans="1:65" s="2" customFormat="1" ht="24.2" customHeight="1">
      <c r="A238" s="30"/>
      <c r="B238" s="154"/>
      <c r="C238" s="195" t="s">
        <v>586</v>
      </c>
      <c r="D238" s="195" t="s">
        <v>210</v>
      </c>
      <c r="E238" s="196" t="s">
        <v>6757</v>
      </c>
      <c r="F238" s="200" t="s">
        <v>6758</v>
      </c>
      <c r="G238" s="198" t="s">
        <v>252</v>
      </c>
      <c r="H238" s="199">
        <v>2316</v>
      </c>
      <c r="I238" s="155"/>
      <c r="J238" s="287">
        <f t="shared" si="10"/>
        <v>0</v>
      </c>
      <c r="K238" s="157"/>
      <c r="L238" s="31"/>
      <c r="M238" s="158" t="s">
        <v>1</v>
      </c>
      <c r="N238" s="159" t="s">
        <v>38</v>
      </c>
      <c r="O238" s="59"/>
      <c r="P238" s="160">
        <f t="shared" si="11"/>
        <v>0</v>
      </c>
      <c r="Q238" s="160">
        <v>0</v>
      </c>
      <c r="R238" s="160">
        <f t="shared" si="12"/>
        <v>0</v>
      </c>
      <c r="S238" s="160">
        <v>0</v>
      </c>
      <c r="T238" s="161">
        <f t="shared" si="13"/>
        <v>0</v>
      </c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R238" s="162" t="s">
        <v>466</v>
      </c>
      <c r="AT238" s="162" t="s">
        <v>210</v>
      </c>
      <c r="AU238" s="162" t="s">
        <v>85</v>
      </c>
      <c r="AY238" s="15" t="s">
        <v>208</v>
      </c>
      <c r="BE238" s="163">
        <f t="shared" si="14"/>
        <v>0</v>
      </c>
      <c r="BF238" s="163">
        <f t="shared" si="15"/>
        <v>0</v>
      </c>
      <c r="BG238" s="163">
        <f t="shared" si="16"/>
        <v>0</v>
      </c>
      <c r="BH238" s="163">
        <f t="shared" si="17"/>
        <v>0</v>
      </c>
      <c r="BI238" s="163">
        <f t="shared" si="18"/>
        <v>0</v>
      </c>
      <c r="BJ238" s="15" t="s">
        <v>85</v>
      </c>
      <c r="BK238" s="163">
        <f t="shared" si="19"/>
        <v>0</v>
      </c>
      <c r="BL238" s="15" t="s">
        <v>466</v>
      </c>
      <c r="BM238" s="162" t="s">
        <v>6759</v>
      </c>
    </row>
    <row r="239" spans="1:65" s="2" customFormat="1" ht="24.2" customHeight="1">
      <c r="A239" s="30"/>
      <c r="B239" s="154"/>
      <c r="C239" s="195" t="s">
        <v>590</v>
      </c>
      <c r="D239" s="195" t="s">
        <v>210</v>
      </c>
      <c r="E239" s="196" t="s">
        <v>6760</v>
      </c>
      <c r="F239" s="200" t="s">
        <v>6761</v>
      </c>
      <c r="G239" s="198" t="s">
        <v>252</v>
      </c>
      <c r="H239" s="199">
        <v>60</v>
      </c>
      <c r="I239" s="155"/>
      <c r="J239" s="287">
        <f t="shared" si="10"/>
        <v>0</v>
      </c>
      <c r="K239" s="157"/>
      <c r="L239" s="31"/>
      <c r="M239" s="158" t="s">
        <v>1</v>
      </c>
      <c r="N239" s="159" t="s">
        <v>38</v>
      </c>
      <c r="O239" s="59"/>
      <c r="P239" s="160">
        <f t="shared" si="11"/>
        <v>0</v>
      </c>
      <c r="Q239" s="160">
        <v>0</v>
      </c>
      <c r="R239" s="160">
        <f t="shared" si="12"/>
        <v>0</v>
      </c>
      <c r="S239" s="160">
        <v>0</v>
      </c>
      <c r="T239" s="161">
        <f t="shared" si="13"/>
        <v>0</v>
      </c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R239" s="162" t="s">
        <v>466</v>
      </c>
      <c r="AT239" s="162" t="s">
        <v>210</v>
      </c>
      <c r="AU239" s="162" t="s">
        <v>85</v>
      </c>
      <c r="AY239" s="15" t="s">
        <v>208</v>
      </c>
      <c r="BE239" s="163">
        <f t="shared" si="14"/>
        <v>0</v>
      </c>
      <c r="BF239" s="163">
        <f t="shared" si="15"/>
        <v>0</v>
      </c>
      <c r="BG239" s="163">
        <f t="shared" si="16"/>
        <v>0</v>
      </c>
      <c r="BH239" s="163">
        <f t="shared" si="17"/>
        <v>0</v>
      </c>
      <c r="BI239" s="163">
        <f t="shared" si="18"/>
        <v>0</v>
      </c>
      <c r="BJ239" s="15" t="s">
        <v>85</v>
      </c>
      <c r="BK239" s="163">
        <f t="shared" si="19"/>
        <v>0</v>
      </c>
      <c r="BL239" s="15" t="s">
        <v>466</v>
      </c>
      <c r="BM239" s="162" t="s">
        <v>6762</v>
      </c>
    </row>
    <row r="240" spans="1:65" s="2" customFormat="1" ht="24.2" customHeight="1">
      <c r="A240" s="30"/>
      <c r="B240" s="154"/>
      <c r="C240" s="195" t="s">
        <v>594</v>
      </c>
      <c r="D240" s="195" t="s">
        <v>210</v>
      </c>
      <c r="E240" s="196" t="s">
        <v>6763</v>
      </c>
      <c r="F240" s="200" t="s">
        <v>6764</v>
      </c>
      <c r="G240" s="198" t="s">
        <v>252</v>
      </c>
      <c r="H240" s="199">
        <v>1920</v>
      </c>
      <c r="I240" s="155"/>
      <c r="J240" s="287">
        <f t="shared" si="10"/>
        <v>0</v>
      </c>
      <c r="K240" s="157"/>
      <c r="L240" s="31"/>
      <c r="M240" s="158" t="s">
        <v>1</v>
      </c>
      <c r="N240" s="159" t="s">
        <v>38</v>
      </c>
      <c r="O240" s="59"/>
      <c r="P240" s="160">
        <f t="shared" si="11"/>
        <v>0</v>
      </c>
      <c r="Q240" s="160">
        <v>0</v>
      </c>
      <c r="R240" s="160">
        <f t="shared" si="12"/>
        <v>0</v>
      </c>
      <c r="S240" s="160">
        <v>0</v>
      </c>
      <c r="T240" s="161">
        <f t="shared" si="13"/>
        <v>0</v>
      </c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R240" s="162" t="s">
        <v>466</v>
      </c>
      <c r="AT240" s="162" t="s">
        <v>210</v>
      </c>
      <c r="AU240" s="162" t="s">
        <v>85</v>
      </c>
      <c r="AY240" s="15" t="s">
        <v>208</v>
      </c>
      <c r="BE240" s="163">
        <f t="shared" si="14"/>
        <v>0</v>
      </c>
      <c r="BF240" s="163">
        <f t="shared" si="15"/>
        <v>0</v>
      </c>
      <c r="BG240" s="163">
        <f t="shared" si="16"/>
        <v>0</v>
      </c>
      <c r="BH240" s="163">
        <f t="shared" si="17"/>
        <v>0</v>
      </c>
      <c r="BI240" s="163">
        <f t="shared" si="18"/>
        <v>0</v>
      </c>
      <c r="BJ240" s="15" t="s">
        <v>85</v>
      </c>
      <c r="BK240" s="163">
        <f t="shared" si="19"/>
        <v>0</v>
      </c>
      <c r="BL240" s="15" t="s">
        <v>466</v>
      </c>
      <c r="BM240" s="162" t="s">
        <v>6765</v>
      </c>
    </row>
    <row r="241" spans="1:65" s="2" customFormat="1" ht="24.2" customHeight="1">
      <c r="A241" s="30"/>
      <c r="B241" s="154"/>
      <c r="C241" s="195" t="s">
        <v>598</v>
      </c>
      <c r="D241" s="195" t="s">
        <v>210</v>
      </c>
      <c r="E241" s="196" t="s">
        <v>6766</v>
      </c>
      <c r="F241" s="200" t="s">
        <v>6767</v>
      </c>
      <c r="G241" s="198" t="s">
        <v>252</v>
      </c>
      <c r="H241" s="199">
        <v>72</v>
      </c>
      <c r="I241" s="155"/>
      <c r="J241" s="287">
        <f t="shared" si="10"/>
        <v>0</v>
      </c>
      <c r="K241" s="157"/>
      <c r="L241" s="31"/>
      <c r="M241" s="158" t="s">
        <v>1</v>
      </c>
      <c r="N241" s="159" t="s">
        <v>38</v>
      </c>
      <c r="O241" s="59"/>
      <c r="P241" s="160">
        <f t="shared" si="11"/>
        <v>0</v>
      </c>
      <c r="Q241" s="160">
        <v>0</v>
      </c>
      <c r="R241" s="160">
        <f t="shared" si="12"/>
        <v>0</v>
      </c>
      <c r="S241" s="160">
        <v>0</v>
      </c>
      <c r="T241" s="161">
        <f t="shared" si="13"/>
        <v>0</v>
      </c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R241" s="162" t="s">
        <v>466</v>
      </c>
      <c r="AT241" s="162" t="s">
        <v>210</v>
      </c>
      <c r="AU241" s="162" t="s">
        <v>85</v>
      </c>
      <c r="AY241" s="15" t="s">
        <v>208</v>
      </c>
      <c r="BE241" s="163">
        <f t="shared" si="14"/>
        <v>0</v>
      </c>
      <c r="BF241" s="163">
        <f t="shared" si="15"/>
        <v>0</v>
      </c>
      <c r="BG241" s="163">
        <f t="shared" si="16"/>
        <v>0</v>
      </c>
      <c r="BH241" s="163">
        <f t="shared" si="17"/>
        <v>0</v>
      </c>
      <c r="BI241" s="163">
        <f t="shared" si="18"/>
        <v>0</v>
      </c>
      <c r="BJ241" s="15" t="s">
        <v>85</v>
      </c>
      <c r="BK241" s="163">
        <f t="shared" si="19"/>
        <v>0</v>
      </c>
      <c r="BL241" s="15" t="s">
        <v>466</v>
      </c>
      <c r="BM241" s="162" t="s">
        <v>6768</v>
      </c>
    </row>
    <row r="242" spans="1:65" s="2" customFormat="1" ht="24.2" customHeight="1">
      <c r="A242" s="30"/>
      <c r="B242" s="154"/>
      <c r="C242" s="195" t="s">
        <v>602</v>
      </c>
      <c r="D242" s="195" t="s">
        <v>210</v>
      </c>
      <c r="E242" s="196" t="s">
        <v>6769</v>
      </c>
      <c r="F242" s="200" t="s">
        <v>6770</v>
      </c>
      <c r="G242" s="198" t="s">
        <v>252</v>
      </c>
      <c r="H242" s="199">
        <v>660</v>
      </c>
      <c r="I242" s="155"/>
      <c r="J242" s="287">
        <f t="shared" si="10"/>
        <v>0</v>
      </c>
      <c r="K242" s="157"/>
      <c r="L242" s="31"/>
      <c r="M242" s="158" t="s">
        <v>1</v>
      </c>
      <c r="N242" s="159" t="s">
        <v>38</v>
      </c>
      <c r="O242" s="59"/>
      <c r="P242" s="160">
        <f t="shared" si="11"/>
        <v>0</v>
      </c>
      <c r="Q242" s="160">
        <v>0</v>
      </c>
      <c r="R242" s="160">
        <f t="shared" si="12"/>
        <v>0</v>
      </c>
      <c r="S242" s="160">
        <v>0</v>
      </c>
      <c r="T242" s="161">
        <f t="shared" si="13"/>
        <v>0</v>
      </c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R242" s="162" t="s">
        <v>466</v>
      </c>
      <c r="AT242" s="162" t="s">
        <v>210</v>
      </c>
      <c r="AU242" s="162" t="s">
        <v>85</v>
      </c>
      <c r="AY242" s="15" t="s">
        <v>208</v>
      </c>
      <c r="BE242" s="163">
        <f t="shared" si="14"/>
        <v>0</v>
      </c>
      <c r="BF242" s="163">
        <f t="shared" si="15"/>
        <v>0</v>
      </c>
      <c r="BG242" s="163">
        <f t="shared" si="16"/>
        <v>0</v>
      </c>
      <c r="BH242" s="163">
        <f t="shared" si="17"/>
        <v>0</v>
      </c>
      <c r="BI242" s="163">
        <f t="shared" si="18"/>
        <v>0</v>
      </c>
      <c r="BJ242" s="15" t="s">
        <v>85</v>
      </c>
      <c r="BK242" s="163">
        <f t="shared" si="19"/>
        <v>0</v>
      </c>
      <c r="BL242" s="15" t="s">
        <v>466</v>
      </c>
      <c r="BM242" s="162" t="s">
        <v>6771</v>
      </c>
    </row>
    <row r="243" spans="1:65" s="2" customFormat="1" ht="24.2" customHeight="1">
      <c r="A243" s="30"/>
      <c r="B243" s="154"/>
      <c r="C243" s="195" t="s">
        <v>606</v>
      </c>
      <c r="D243" s="195" t="s">
        <v>210</v>
      </c>
      <c r="E243" s="196" t="s">
        <v>6772</v>
      </c>
      <c r="F243" s="200" t="s">
        <v>6773</v>
      </c>
      <c r="G243" s="198" t="s">
        <v>252</v>
      </c>
      <c r="H243" s="199">
        <v>72</v>
      </c>
      <c r="I243" s="155"/>
      <c r="J243" s="287">
        <f t="shared" si="10"/>
        <v>0</v>
      </c>
      <c r="K243" s="157"/>
      <c r="L243" s="31"/>
      <c r="M243" s="158" t="s">
        <v>1</v>
      </c>
      <c r="N243" s="159" t="s">
        <v>38</v>
      </c>
      <c r="O243" s="59"/>
      <c r="P243" s="160">
        <f t="shared" si="11"/>
        <v>0</v>
      </c>
      <c r="Q243" s="160">
        <v>0</v>
      </c>
      <c r="R243" s="160">
        <f t="shared" si="12"/>
        <v>0</v>
      </c>
      <c r="S243" s="160">
        <v>0</v>
      </c>
      <c r="T243" s="161">
        <f t="shared" si="13"/>
        <v>0</v>
      </c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R243" s="162" t="s">
        <v>466</v>
      </c>
      <c r="AT243" s="162" t="s">
        <v>210</v>
      </c>
      <c r="AU243" s="162" t="s">
        <v>85</v>
      </c>
      <c r="AY243" s="15" t="s">
        <v>208</v>
      </c>
      <c r="BE243" s="163">
        <f t="shared" si="14"/>
        <v>0</v>
      </c>
      <c r="BF243" s="163">
        <f t="shared" si="15"/>
        <v>0</v>
      </c>
      <c r="BG243" s="163">
        <f t="shared" si="16"/>
        <v>0</v>
      </c>
      <c r="BH243" s="163">
        <f t="shared" si="17"/>
        <v>0</v>
      </c>
      <c r="BI243" s="163">
        <f t="shared" si="18"/>
        <v>0</v>
      </c>
      <c r="BJ243" s="15" t="s">
        <v>85</v>
      </c>
      <c r="BK243" s="163">
        <f t="shared" si="19"/>
        <v>0</v>
      </c>
      <c r="BL243" s="15" t="s">
        <v>466</v>
      </c>
      <c r="BM243" s="162" t="s">
        <v>6774</v>
      </c>
    </row>
    <row r="244" spans="1:65" s="2" customFormat="1" ht="24.2" customHeight="1">
      <c r="A244" s="30"/>
      <c r="B244" s="154"/>
      <c r="C244" s="195" t="s">
        <v>610</v>
      </c>
      <c r="D244" s="195" t="s">
        <v>210</v>
      </c>
      <c r="E244" s="196" t="s">
        <v>6775</v>
      </c>
      <c r="F244" s="200" t="s">
        <v>6776</v>
      </c>
      <c r="G244" s="198" t="s">
        <v>252</v>
      </c>
      <c r="H244" s="199">
        <v>732</v>
      </c>
      <c r="I244" s="155"/>
      <c r="J244" s="287">
        <f t="shared" si="10"/>
        <v>0</v>
      </c>
      <c r="K244" s="157"/>
      <c r="L244" s="31"/>
      <c r="M244" s="158" t="s">
        <v>1</v>
      </c>
      <c r="N244" s="159" t="s">
        <v>38</v>
      </c>
      <c r="O244" s="59"/>
      <c r="P244" s="160">
        <f t="shared" si="11"/>
        <v>0</v>
      </c>
      <c r="Q244" s="160">
        <v>0</v>
      </c>
      <c r="R244" s="160">
        <f t="shared" si="12"/>
        <v>0</v>
      </c>
      <c r="S244" s="160">
        <v>0</v>
      </c>
      <c r="T244" s="161">
        <f t="shared" si="13"/>
        <v>0</v>
      </c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R244" s="162" t="s">
        <v>466</v>
      </c>
      <c r="AT244" s="162" t="s">
        <v>210</v>
      </c>
      <c r="AU244" s="162" t="s">
        <v>85</v>
      </c>
      <c r="AY244" s="15" t="s">
        <v>208</v>
      </c>
      <c r="BE244" s="163">
        <f t="shared" si="14"/>
        <v>0</v>
      </c>
      <c r="BF244" s="163">
        <f t="shared" si="15"/>
        <v>0</v>
      </c>
      <c r="BG244" s="163">
        <f t="shared" si="16"/>
        <v>0</v>
      </c>
      <c r="BH244" s="163">
        <f t="shared" si="17"/>
        <v>0</v>
      </c>
      <c r="BI244" s="163">
        <f t="shared" si="18"/>
        <v>0</v>
      </c>
      <c r="BJ244" s="15" t="s">
        <v>85</v>
      </c>
      <c r="BK244" s="163">
        <f t="shared" si="19"/>
        <v>0</v>
      </c>
      <c r="BL244" s="15" t="s">
        <v>466</v>
      </c>
      <c r="BM244" s="162" t="s">
        <v>6777</v>
      </c>
    </row>
    <row r="245" spans="1:65" s="2" customFormat="1" ht="24.2" customHeight="1">
      <c r="A245" s="30"/>
      <c r="B245" s="154"/>
      <c r="C245" s="195" t="s">
        <v>614</v>
      </c>
      <c r="D245" s="195" t="s">
        <v>210</v>
      </c>
      <c r="E245" s="196" t="s">
        <v>6778</v>
      </c>
      <c r="F245" s="200" t="s">
        <v>6779</v>
      </c>
      <c r="G245" s="198" t="s">
        <v>252</v>
      </c>
      <c r="H245" s="199">
        <v>592</v>
      </c>
      <c r="I245" s="155"/>
      <c r="J245" s="287">
        <f t="shared" si="10"/>
        <v>0</v>
      </c>
      <c r="K245" s="157"/>
      <c r="L245" s="31"/>
      <c r="M245" s="158" t="s">
        <v>1</v>
      </c>
      <c r="N245" s="159" t="s">
        <v>38</v>
      </c>
      <c r="O245" s="59"/>
      <c r="P245" s="160">
        <f t="shared" si="11"/>
        <v>0</v>
      </c>
      <c r="Q245" s="160">
        <v>0</v>
      </c>
      <c r="R245" s="160">
        <f t="shared" si="12"/>
        <v>0</v>
      </c>
      <c r="S245" s="160">
        <v>0</v>
      </c>
      <c r="T245" s="161">
        <f t="shared" si="13"/>
        <v>0</v>
      </c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R245" s="162" t="s">
        <v>466</v>
      </c>
      <c r="AT245" s="162" t="s">
        <v>210</v>
      </c>
      <c r="AU245" s="162" t="s">
        <v>85</v>
      </c>
      <c r="AY245" s="15" t="s">
        <v>208</v>
      </c>
      <c r="BE245" s="163">
        <f t="shared" si="14"/>
        <v>0</v>
      </c>
      <c r="BF245" s="163">
        <f t="shared" si="15"/>
        <v>0</v>
      </c>
      <c r="BG245" s="163">
        <f t="shared" si="16"/>
        <v>0</v>
      </c>
      <c r="BH245" s="163">
        <f t="shared" si="17"/>
        <v>0</v>
      </c>
      <c r="BI245" s="163">
        <f t="shared" si="18"/>
        <v>0</v>
      </c>
      <c r="BJ245" s="15" t="s">
        <v>85</v>
      </c>
      <c r="BK245" s="163">
        <f t="shared" si="19"/>
        <v>0</v>
      </c>
      <c r="BL245" s="15" t="s">
        <v>466</v>
      </c>
      <c r="BM245" s="162" t="s">
        <v>6780</v>
      </c>
    </row>
    <row r="246" spans="1:65" s="2" customFormat="1" ht="24.2" customHeight="1">
      <c r="A246" s="30"/>
      <c r="B246" s="154"/>
      <c r="C246" s="195" t="s">
        <v>618</v>
      </c>
      <c r="D246" s="195" t="s">
        <v>210</v>
      </c>
      <c r="E246" s="196" t="s">
        <v>6781</v>
      </c>
      <c r="F246" s="200" t="s">
        <v>6782</v>
      </c>
      <c r="G246" s="198" t="s">
        <v>252</v>
      </c>
      <c r="H246" s="199">
        <v>2316</v>
      </c>
      <c r="I246" s="155"/>
      <c r="J246" s="287">
        <f t="shared" si="10"/>
        <v>0</v>
      </c>
      <c r="K246" s="157"/>
      <c r="L246" s="31"/>
      <c r="M246" s="158" t="s">
        <v>1</v>
      </c>
      <c r="N246" s="159" t="s">
        <v>38</v>
      </c>
      <c r="O246" s="59"/>
      <c r="P246" s="160">
        <f t="shared" si="11"/>
        <v>0</v>
      </c>
      <c r="Q246" s="160">
        <v>0</v>
      </c>
      <c r="R246" s="160">
        <f t="shared" si="12"/>
        <v>0</v>
      </c>
      <c r="S246" s="160">
        <v>0</v>
      </c>
      <c r="T246" s="161">
        <f t="shared" si="13"/>
        <v>0</v>
      </c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R246" s="162" t="s">
        <v>466</v>
      </c>
      <c r="AT246" s="162" t="s">
        <v>210</v>
      </c>
      <c r="AU246" s="162" t="s">
        <v>85</v>
      </c>
      <c r="AY246" s="15" t="s">
        <v>208</v>
      </c>
      <c r="BE246" s="163">
        <f t="shared" si="14"/>
        <v>0</v>
      </c>
      <c r="BF246" s="163">
        <f t="shared" si="15"/>
        <v>0</v>
      </c>
      <c r="BG246" s="163">
        <f t="shared" si="16"/>
        <v>0</v>
      </c>
      <c r="BH246" s="163">
        <f t="shared" si="17"/>
        <v>0</v>
      </c>
      <c r="BI246" s="163">
        <f t="shared" si="18"/>
        <v>0</v>
      </c>
      <c r="BJ246" s="15" t="s">
        <v>85</v>
      </c>
      <c r="BK246" s="163">
        <f t="shared" si="19"/>
        <v>0</v>
      </c>
      <c r="BL246" s="15" t="s">
        <v>466</v>
      </c>
      <c r="BM246" s="162" t="s">
        <v>6783</v>
      </c>
    </row>
    <row r="247" spans="1:65" s="2" customFormat="1" ht="24.2" customHeight="1">
      <c r="A247" s="30"/>
      <c r="B247" s="154"/>
      <c r="C247" s="195" t="s">
        <v>622</v>
      </c>
      <c r="D247" s="195" t="s">
        <v>210</v>
      </c>
      <c r="E247" s="196" t="s">
        <v>6784</v>
      </c>
      <c r="F247" s="200" t="s">
        <v>6785</v>
      </c>
      <c r="G247" s="198" t="s">
        <v>404</v>
      </c>
      <c r="H247" s="199">
        <v>5556</v>
      </c>
      <c r="I247" s="155"/>
      <c r="J247" s="287">
        <f t="shared" si="10"/>
        <v>0</v>
      </c>
      <c r="K247" s="157"/>
      <c r="L247" s="31"/>
      <c r="M247" s="158" t="s">
        <v>1</v>
      </c>
      <c r="N247" s="159" t="s">
        <v>38</v>
      </c>
      <c r="O247" s="59"/>
      <c r="P247" s="160">
        <f t="shared" si="11"/>
        <v>0</v>
      </c>
      <c r="Q247" s="160">
        <v>0</v>
      </c>
      <c r="R247" s="160">
        <f t="shared" si="12"/>
        <v>0</v>
      </c>
      <c r="S247" s="160">
        <v>0</v>
      </c>
      <c r="T247" s="161">
        <f t="shared" si="13"/>
        <v>0</v>
      </c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R247" s="162" t="s">
        <v>466</v>
      </c>
      <c r="AT247" s="162" t="s">
        <v>210</v>
      </c>
      <c r="AU247" s="162" t="s">
        <v>85</v>
      </c>
      <c r="AY247" s="15" t="s">
        <v>208</v>
      </c>
      <c r="BE247" s="163">
        <f t="shared" si="14"/>
        <v>0</v>
      </c>
      <c r="BF247" s="163">
        <f t="shared" si="15"/>
        <v>0</v>
      </c>
      <c r="BG247" s="163">
        <f t="shared" si="16"/>
        <v>0</v>
      </c>
      <c r="BH247" s="163">
        <f t="shared" si="17"/>
        <v>0</v>
      </c>
      <c r="BI247" s="163">
        <f t="shared" si="18"/>
        <v>0</v>
      </c>
      <c r="BJ247" s="15" t="s">
        <v>85</v>
      </c>
      <c r="BK247" s="163">
        <f t="shared" si="19"/>
        <v>0</v>
      </c>
      <c r="BL247" s="15" t="s">
        <v>466</v>
      </c>
      <c r="BM247" s="162" t="s">
        <v>6786</v>
      </c>
    </row>
    <row r="248" spans="1:65" s="2" customFormat="1" ht="24.2" customHeight="1">
      <c r="A248" s="30"/>
      <c r="B248" s="154"/>
      <c r="C248" s="195" t="s">
        <v>626</v>
      </c>
      <c r="D248" s="195" t="s">
        <v>210</v>
      </c>
      <c r="E248" s="196" t="s">
        <v>6787</v>
      </c>
      <c r="F248" s="200" t="s">
        <v>6788</v>
      </c>
      <c r="G248" s="198" t="s">
        <v>404</v>
      </c>
      <c r="H248" s="199">
        <v>154</v>
      </c>
      <c r="I248" s="155"/>
      <c r="J248" s="287">
        <f t="shared" si="10"/>
        <v>0</v>
      </c>
      <c r="K248" s="157"/>
      <c r="L248" s="31"/>
      <c r="M248" s="158" t="s">
        <v>1</v>
      </c>
      <c r="N248" s="159" t="s">
        <v>38</v>
      </c>
      <c r="O248" s="59"/>
      <c r="P248" s="160">
        <f t="shared" si="11"/>
        <v>0</v>
      </c>
      <c r="Q248" s="160">
        <v>0</v>
      </c>
      <c r="R248" s="160">
        <f t="shared" si="12"/>
        <v>0</v>
      </c>
      <c r="S248" s="160">
        <v>0</v>
      </c>
      <c r="T248" s="161">
        <f t="shared" si="13"/>
        <v>0</v>
      </c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R248" s="162" t="s">
        <v>466</v>
      </c>
      <c r="AT248" s="162" t="s">
        <v>210</v>
      </c>
      <c r="AU248" s="162" t="s">
        <v>85</v>
      </c>
      <c r="AY248" s="15" t="s">
        <v>208</v>
      </c>
      <c r="BE248" s="163">
        <f t="shared" si="14"/>
        <v>0</v>
      </c>
      <c r="BF248" s="163">
        <f t="shared" si="15"/>
        <v>0</v>
      </c>
      <c r="BG248" s="163">
        <f t="shared" si="16"/>
        <v>0</v>
      </c>
      <c r="BH248" s="163">
        <f t="shared" si="17"/>
        <v>0</v>
      </c>
      <c r="BI248" s="163">
        <f t="shared" si="18"/>
        <v>0</v>
      </c>
      <c r="BJ248" s="15" t="s">
        <v>85</v>
      </c>
      <c r="BK248" s="163">
        <f t="shared" si="19"/>
        <v>0</v>
      </c>
      <c r="BL248" s="15" t="s">
        <v>466</v>
      </c>
      <c r="BM248" s="162" t="s">
        <v>6789</v>
      </c>
    </row>
    <row r="249" spans="1:65" s="2" customFormat="1" ht="24.2" customHeight="1">
      <c r="A249" s="30"/>
      <c r="B249" s="154"/>
      <c r="C249" s="195" t="s">
        <v>630</v>
      </c>
      <c r="D249" s="195" t="s">
        <v>210</v>
      </c>
      <c r="E249" s="196" t="s">
        <v>6790</v>
      </c>
      <c r="F249" s="200" t="s">
        <v>6791</v>
      </c>
      <c r="G249" s="198" t="s">
        <v>6792</v>
      </c>
      <c r="H249" s="199">
        <v>3570</v>
      </c>
      <c r="I249" s="155"/>
      <c r="J249" s="287">
        <f t="shared" si="10"/>
        <v>0</v>
      </c>
      <c r="K249" s="157"/>
      <c r="L249" s="31"/>
      <c r="M249" s="158" t="s">
        <v>1</v>
      </c>
      <c r="N249" s="159" t="s">
        <v>38</v>
      </c>
      <c r="O249" s="59"/>
      <c r="P249" s="160">
        <f t="shared" si="11"/>
        <v>0</v>
      </c>
      <c r="Q249" s="160">
        <v>0</v>
      </c>
      <c r="R249" s="160">
        <f t="shared" si="12"/>
        <v>0</v>
      </c>
      <c r="S249" s="160">
        <v>0</v>
      </c>
      <c r="T249" s="161">
        <f t="shared" si="13"/>
        <v>0</v>
      </c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R249" s="162" t="s">
        <v>466</v>
      </c>
      <c r="AT249" s="162" t="s">
        <v>210</v>
      </c>
      <c r="AU249" s="162" t="s">
        <v>85</v>
      </c>
      <c r="AY249" s="15" t="s">
        <v>208</v>
      </c>
      <c r="BE249" s="163">
        <f t="shared" si="14"/>
        <v>0</v>
      </c>
      <c r="BF249" s="163">
        <f t="shared" si="15"/>
        <v>0</v>
      </c>
      <c r="BG249" s="163">
        <f t="shared" si="16"/>
        <v>0</v>
      </c>
      <c r="BH249" s="163">
        <f t="shared" si="17"/>
        <v>0</v>
      </c>
      <c r="BI249" s="163">
        <f t="shared" si="18"/>
        <v>0</v>
      </c>
      <c r="BJ249" s="15" t="s">
        <v>85</v>
      </c>
      <c r="BK249" s="163">
        <f t="shared" si="19"/>
        <v>0</v>
      </c>
      <c r="BL249" s="15" t="s">
        <v>466</v>
      </c>
      <c r="BM249" s="162" t="s">
        <v>6793</v>
      </c>
    </row>
    <row r="250" spans="1:65" s="2" customFormat="1" ht="24.2" customHeight="1">
      <c r="A250" s="30"/>
      <c r="B250" s="154"/>
      <c r="C250" s="195" t="s">
        <v>634</v>
      </c>
      <c r="D250" s="195" t="s">
        <v>210</v>
      </c>
      <c r="E250" s="196" t="s">
        <v>6794</v>
      </c>
      <c r="F250" s="200" t="s">
        <v>6795</v>
      </c>
      <c r="G250" s="198" t="s">
        <v>404</v>
      </c>
      <c r="H250" s="199">
        <v>5710</v>
      </c>
      <c r="I250" s="155"/>
      <c r="J250" s="287">
        <f t="shared" si="10"/>
        <v>0</v>
      </c>
      <c r="K250" s="157"/>
      <c r="L250" s="31"/>
      <c r="M250" s="158" t="s">
        <v>1</v>
      </c>
      <c r="N250" s="159" t="s">
        <v>38</v>
      </c>
      <c r="O250" s="59"/>
      <c r="P250" s="160">
        <f t="shared" si="11"/>
        <v>0</v>
      </c>
      <c r="Q250" s="160">
        <v>0</v>
      </c>
      <c r="R250" s="160">
        <f t="shared" si="12"/>
        <v>0</v>
      </c>
      <c r="S250" s="160">
        <v>0</v>
      </c>
      <c r="T250" s="161">
        <f t="shared" si="13"/>
        <v>0</v>
      </c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R250" s="162" t="s">
        <v>466</v>
      </c>
      <c r="AT250" s="162" t="s">
        <v>210</v>
      </c>
      <c r="AU250" s="162" t="s">
        <v>85</v>
      </c>
      <c r="AY250" s="15" t="s">
        <v>208</v>
      </c>
      <c r="BE250" s="163">
        <f t="shared" si="14"/>
        <v>0</v>
      </c>
      <c r="BF250" s="163">
        <f t="shared" si="15"/>
        <v>0</v>
      </c>
      <c r="BG250" s="163">
        <f t="shared" si="16"/>
        <v>0</v>
      </c>
      <c r="BH250" s="163">
        <f t="shared" si="17"/>
        <v>0</v>
      </c>
      <c r="BI250" s="163">
        <f t="shared" si="18"/>
        <v>0</v>
      </c>
      <c r="BJ250" s="15" t="s">
        <v>85</v>
      </c>
      <c r="BK250" s="163">
        <f t="shared" si="19"/>
        <v>0</v>
      </c>
      <c r="BL250" s="15" t="s">
        <v>466</v>
      </c>
      <c r="BM250" s="162" t="s">
        <v>6796</v>
      </c>
    </row>
    <row r="251" spans="1:65" s="2" customFormat="1" ht="21.75" customHeight="1">
      <c r="A251" s="30"/>
      <c r="B251" s="154"/>
      <c r="C251" s="201" t="s">
        <v>638</v>
      </c>
      <c r="D251" s="201" t="s">
        <v>751</v>
      </c>
      <c r="E251" s="202" t="s">
        <v>6797</v>
      </c>
      <c r="F251" s="203" t="s">
        <v>6798</v>
      </c>
      <c r="G251" s="204" t="s">
        <v>404</v>
      </c>
      <c r="H251" s="205">
        <v>1814</v>
      </c>
      <c r="I251" s="177"/>
      <c r="J251" s="290">
        <f t="shared" si="10"/>
        <v>0</v>
      </c>
      <c r="K251" s="178"/>
      <c r="L251" s="179"/>
      <c r="M251" s="180" t="s">
        <v>1</v>
      </c>
      <c r="N251" s="181" t="s">
        <v>38</v>
      </c>
      <c r="O251" s="59"/>
      <c r="P251" s="160">
        <f t="shared" si="11"/>
        <v>0</v>
      </c>
      <c r="Q251" s="160">
        <v>0</v>
      </c>
      <c r="R251" s="160">
        <f t="shared" si="12"/>
        <v>0</v>
      </c>
      <c r="S251" s="160">
        <v>0</v>
      </c>
      <c r="T251" s="161">
        <f t="shared" si="13"/>
        <v>0</v>
      </c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R251" s="162" t="s">
        <v>1849</v>
      </c>
      <c r="AT251" s="162" t="s">
        <v>751</v>
      </c>
      <c r="AU251" s="162" t="s">
        <v>85</v>
      </c>
      <c r="AY251" s="15" t="s">
        <v>208</v>
      </c>
      <c r="BE251" s="163">
        <f t="shared" si="14"/>
        <v>0</v>
      </c>
      <c r="BF251" s="163">
        <f t="shared" si="15"/>
        <v>0</v>
      </c>
      <c r="BG251" s="163">
        <f t="shared" si="16"/>
        <v>0</v>
      </c>
      <c r="BH251" s="163">
        <f t="shared" si="17"/>
        <v>0</v>
      </c>
      <c r="BI251" s="163">
        <f t="shared" si="18"/>
        <v>0</v>
      </c>
      <c r="BJ251" s="15" t="s">
        <v>85</v>
      </c>
      <c r="BK251" s="163">
        <f t="shared" si="19"/>
        <v>0</v>
      </c>
      <c r="BL251" s="15" t="s">
        <v>466</v>
      </c>
      <c r="BM251" s="162" t="s">
        <v>6799</v>
      </c>
    </row>
    <row r="252" spans="1:65" s="2" customFormat="1" ht="24.2" customHeight="1">
      <c r="A252" s="30"/>
      <c r="B252" s="154"/>
      <c r="C252" s="201" t="s">
        <v>642</v>
      </c>
      <c r="D252" s="201" t="s">
        <v>751</v>
      </c>
      <c r="E252" s="202" t="s">
        <v>6800</v>
      </c>
      <c r="F252" s="203" t="s">
        <v>6801</v>
      </c>
      <c r="G252" s="204" t="s">
        <v>404</v>
      </c>
      <c r="H252" s="205">
        <v>26094</v>
      </c>
      <c r="I252" s="177"/>
      <c r="J252" s="290">
        <f t="shared" si="10"/>
        <v>0</v>
      </c>
      <c r="K252" s="178"/>
      <c r="L252" s="179"/>
      <c r="M252" s="180" t="s">
        <v>1</v>
      </c>
      <c r="N252" s="181" t="s">
        <v>38</v>
      </c>
      <c r="O252" s="59"/>
      <c r="P252" s="160">
        <f t="shared" si="11"/>
        <v>0</v>
      </c>
      <c r="Q252" s="160">
        <v>0</v>
      </c>
      <c r="R252" s="160">
        <f t="shared" si="12"/>
        <v>0</v>
      </c>
      <c r="S252" s="160">
        <v>0</v>
      </c>
      <c r="T252" s="161">
        <f t="shared" si="13"/>
        <v>0</v>
      </c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R252" s="162" t="s">
        <v>1849</v>
      </c>
      <c r="AT252" s="162" t="s">
        <v>751</v>
      </c>
      <c r="AU252" s="162" t="s">
        <v>85</v>
      </c>
      <c r="AY252" s="15" t="s">
        <v>208</v>
      </c>
      <c r="BE252" s="163">
        <f t="shared" si="14"/>
        <v>0</v>
      </c>
      <c r="BF252" s="163">
        <f t="shared" si="15"/>
        <v>0</v>
      </c>
      <c r="BG252" s="163">
        <f t="shared" si="16"/>
        <v>0</v>
      </c>
      <c r="BH252" s="163">
        <f t="shared" si="17"/>
        <v>0</v>
      </c>
      <c r="BI252" s="163">
        <f t="shared" si="18"/>
        <v>0</v>
      </c>
      <c r="BJ252" s="15" t="s">
        <v>85</v>
      </c>
      <c r="BK252" s="163">
        <f t="shared" si="19"/>
        <v>0</v>
      </c>
      <c r="BL252" s="15" t="s">
        <v>466</v>
      </c>
      <c r="BM252" s="162" t="s">
        <v>6802</v>
      </c>
    </row>
    <row r="253" spans="1:65" s="2" customFormat="1" ht="16.5" customHeight="1">
      <c r="A253" s="30"/>
      <c r="B253" s="154"/>
      <c r="C253" s="201" t="s">
        <v>646</v>
      </c>
      <c r="D253" s="201" t="s">
        <v>751</v>
      </c>
      <c r="E253" s="202" t="s">
        <v>6803</v>
      </c>
      <c r="F253" s="203" t="s">
        <v>6804</v>
      </c>
      <c r="G253" s="204" t="s">
        <v>404</v>
      </c>
      <c r="H253" s="205">
        <v>27908</v>
      </c>
      <c r="I253" s="177"/>
      <c r="J253" s="290">
        <f t="shared" si="10"/>
        <v>0</v>
      </c>
      <c r="K253" s="178"/>
      <c r="L253" s="179"/>
      <c r="M253" s="180" t="s">
        <v>1</v>
      </c>
      <c r="N253" s="181" t="s">
        <v>38</v>
      </c>
      <c r="O253" s="59"/>
      <c r="P253" s="160">
        <f t="shared" si="11"/>
        <v>0</v>
      </c>
      <c r="Q253" s="160">
        <v>0</v>
      </c>
      <c r="R253" s="160">
        <f t="shared" si="12"/>
        <v>0</v>
      </c>
      <c r="S253" s="160">
        <v>0</v>
      </c>
      <c r="T253" s="161">
        <f t="shared" si="13"/>
        <v>0</v>
      </c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R253" s="162" t="s">
        <v>1849</v>
      </c>
      <c r="AT253" s="162" t="s">
        <v>751</v>
      </c>
      <c r="AU253" s="162" t="s">
        <v>85</v>
      </c>
      <c r="AY253" s="15" t="s">
        <v>208</v>
      </c>
      <c r="BE253" s="163">
        <f t="shared" si="14"/>
        <v>0</v>
      </c>
      <c r="BF253" s="163">
        <f t="shared" si="15"/>
        <v>0</v>
      </c>
      <c r="BG253" s="163">
        <f t="shared" si="16"/>
        <v>0</v>
      </c>
      <c r="BH253" s="163">
        <f t="shared" si="17"/>
        <v>0</v>
      </c>
      <c r="BI253" s="163">
        <f t="shared" si="18"/>
        <v>0</v>
      </c>
      <c r="BJ253" s="15" t="s">
        <v>85</v>
      </c>
      <c r="BK253" s="163">
        <f t="shared" si="19"/>
        <v>0</v>
      </c>
      <c r="BL253" s="15" t="s">
        <v>466</v>
      </c>
      <c r="BM253" s="162" t="s">
        <v>6805</v>
      </c>
    </row>
    <row r="254" spans="1:65" s="2" customFormat="1" ht="24.2" customHeight="1">
      <c r="A254" s="30"/>
      <c r="B254" s="154"/>
      <c r="C254" s="195" t="s">
        <v>650</v>
      </c>
      <c r="D254" s="195" t="s">
        <v>210</v>
      </c>
      <c r="E254" s="196" t="s">
        <v>6806</v>
      </c>
      <c r="F254" s="200" t="s">
        <v>6807</v>
      </c>
      <c r="G254" s="198" t="s">
        <v>404</v>
      </c>
      <c r="H254" s="199">
        <v>27908</v>
      </c>
      <c r="I254" s="155"/>
      <c r="J254" s="287">
        <f t="shared" si="10"/>
        <v>0</v>
      </c>
      <c r="K254" s="157"/>
      <c r="L254" s="31"/>
      <c r="M254" s="158" t="s">
        <v>1</v>
      </c>
      <c r="N254" s="159" t="s">
        <v>38</v>
      </c>
      <c r="O254" s="59"/>
      <c r="P254" s="160">
        <f t="shared" si="11"/>
        <v>0</v>
      </c>
      <c r="Q254" s="160">
        <v>0</v>
      </c>
      <c r="R254" s="160">
        <f t="shared" si="12"/>
        <v>0</v>
      </c>
      <c r="S254" s="160">
        <v>0</v>
      </c>
      <c r="T254" s="161">
        <f t="shared" si="13"/>
        <v>0</v>
      </c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R254" s="162" t="s">
        <v>466</v>
      </c>
      <c r="AT254" s="162" t="s">
        <v>210</v>
      </c>
      <c r="AU254" s="162" t="s">
        <v>85</v>
      </c>
      <c r="AY254" s="15" t="s">
        <v>208</v>
      </c>
      <c r="BE254" s="163">
        <f t="shared" si="14"/>
        <v>0</v>
      </c>
      <c r="BF254" s="163">
        <f t="shared" si="15"/>
        <v>0</v>
      </c>
      <c r="BG254" s="163">
        <f t="shared" si="16"/>
        <v>0</v>
      </c>
      <c r="BH254" s="163">
        <f t="shared" si="17"/>
        <v>0</v>
      </c>
      <c r="BI254" s="163">
        <f t="shared" si="18"/>
        <v>0</v>
      </c>
      <c r="BJ254" s="15" t="s">
        <v>85</v>
      </c>
      <c r="BK254" s="163">
        <f t="shared" si="19"/>
        <v>0</v>
      </c>
      <c r="BL254" s="15" t="s">
        <v>466</v>
      </c>
      <c r="BM254" s="162" t="s">
        <v>6808</v>
      </c>
    </row>
    <row r="255" spans="1:65" s="2" customFormat="1" ht="49.15" customHeight="1">
      <c r="A255" s="30"/>
      <c r="B255" s="154"/>
      <c r="C255" s="201" t="s">
        <v>654</v>
      </c>
      <c r="D255" s="201" t="s">
        <v>751</v>
      </c>
      <c r="E255" s="202" t="s">
        <v>6809</v>
      </c>
      <c r="F255" s="203" t="s">
        <v>6810</v>
      </c>
      <c r="G255" s="204" t="s">
        <v>252</v>
      </c>
      <c r="H255" s="205">
        <v>96</v>
      </c>
      <c r="I255" s="177"/>
      <c r="J255" s="290">
        <f t="shared" si="10"/>
        <v>0</v>
      </c>
      <c r="K255" s="178"/>
      <c r="L255" s="179"/>
      <c r="M255" s="180" t="s">
        <v>1</v>
      </c>
      <c r="N255" s="181" t="s">
        <v>38</v>
      </c>
      <c r="O255" s="59"/>
      <c r="P255" s="160">
        <f t="shared" si="11"/>
        <v>0</v>
      </c>
      <c r="Q255" s="160">
        <v>0</v>
      </c>
      <c r="R255" s="160">
        <f t="shared" si="12"/>
        <v>0</v>
      </c>
      <c r="S255" s="160">
        <v>0</v>
      </c>
      <c r="T255" s="161">
        <f t="shared" si="13"/>
        <v>0</v>
      </c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R255" s="162" t="s">
        <v>1849</v>
      </c>
      <c r="AT255" s="162" t="s">
        <v>751</v>
      </c>
      <c r="AU255" s="162" t="s">
        <v>85</v>
      </c>
      <c r="AY255" s="15" t="s">
        <v>208</v>
      </c>
      <c r="BE255" s="163">
        <f t="shared" si="14"/>
        <v>0</v>
      </c>
      <c r="BF255" s="163">
        <f t="shared" si="15"/>
        <v>0</v>
      </c>
      <c r="BG255" s="163">
        <f t="shared" si="16"/>
        <v>0</v>
      </c>
      <c r="BH255" s="163">
        <f t="shared" si="17"/>
        <v>0</v>
      </c>
      <c r="BI255" s="163">
        <f t="shared" si="18"/>
        <v>0</v>
      </c>
      <c r="BJ255" s="15" t="s">
        <v>85</v>
      </c>
      <c r="BK255" s="163">
        <f t="shared" si="19"/>
        <v>0</v>
      </c>
      <c r="BL255" s="15" t="s">
        <v>466</v>
      </c>
      <c r="BM255" s="162" t="s">
        <v>6811</v>
      </c>
    </row>
    <row r="256" spans="1:65" s="2" customFormat="1" ht="49.15" customHeight="1">
      <c r="A256" s="30"/>
      <c r="B256" s="154"/>
      <c r="C256" s="201" t="s">
        <v>658</v>
      </c>
      <c r="D256" s="201" t="s">
        <v>751</v>
      </c>
      <c r="E256" s="202" t="s">
        <v>6812</v>
      </c>
      <c r="F256" s="203" t="s">
        <v>6813</v>
      </c>
      <c r="G256" s="204" t="s">
        <v>252</v>
      </c>
      <c r="H256" s="205">
        <v>252</v>
      </c>
      <c r="I256" s="177"/>
      <c r="J256" s="290">
        <f t="shared" si="10"/>
        <v>0</v>
      </c>
      <c r="K256" s="178"/>
      <c r="L256" s="179"/>
      <c r="M256" s="180" t="s">
        <v>1</v>
      </c>
      <c r="N256" s="181" t="s">
        <v>38</v>
      </c>
      <c r="O256" s="59"/>
      <c r="P256" s="160">
        <f t="shared" si="11"/>
        <v>0</v>
      </c>
      <c r="Q256" s="160">
        <v>0</v>
      </c>
      <c r="R256" s="160">
        <f t="shared" si="12"/>
        <v>0</v>
      </c>
      <c r="S256" s="160">
        <v>0</v>
      </c>
      <c r="T256" s="161">
        <f t="shared" si="13"/>
        <v>0</v>
      </c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R256" s="162" t="s">
        <v>1849</v>
      </c>
      <c r="AT256" s="162" t="s">
        <v>751</v>
      </c>
      <c r="AU256" s="162" t="s">
        <v>85</v>
      </c>
      <c r="AY256" s="15" t="s">
        <v>208</v>
      </c>
      <c r="BE256" s="163">
        <f t="shared" si="14"/>
        <v>0</v>
      </c>
      <c r="BF256" s="163">
        <f t="shared" si="15"/>
        <v>0</v>
      </c>
      <c r="BG256" s="163">
        <f t="shared" si="16"/>
        <v>0</v>
      </c>
      <c r="BH256" s="163">
        <f t="shared" si="17"/>
        <v>0</v>
      </c>
      <c r="BI256" s="163">
        <f t="shared" si="18"/>
        <v>0</v>
      </c>
      <c r="BJ256" s="15" t="s">
        <v>85</v>
      </c>
      <c r="BK256" s="163">
        <f t="shared" si="19"/>
        <v>0</v>
      </c>
      <c r="BL256" s="15" t="s">
        <v>466</v>
      </c>
      <c r="BM256" s="162" t="s">
        <v>6814</v>
      </c>
    </row>
    <row r="257" spans="1:65" s="2" customFormat="1" ht="49.15" customHeight="1">
      <c r="A257" s="30"/>
      <c r="B257" s="154"/>
      <c r="C257" s="201" t="s">
        <v>662</v>
      </c>
      <c r="D257" s="201" t="s">
        <v>751</v>
      </c>
      <c r="E257" s="202" t="s">
        <v>6815</v>
      </c>
      <c r="F257" s="203" t="s">
        <v>6816</v>
      </c>
      <c r="G257" s="204" t="s">
        <v>252</v>
      </c>
      <c r="H257" s="205">
        <v>96</v>
      </c>
      <c r="I257" s="177"/>
      <c r="J257" s="290">
        <f t="shared" si="10"/>
        <v>0</v>
      </c>
      <c r="K257" s="178"/>
      <c r="L257" s="179"/>
      <c r="M257" s="180" t="s">
        <v>1</v>
      </c>
      <c r="N257" s="181" t="s">
        <v>38</v>
      </c>
      <c r="O257" s="59"/>
      <c r="P257" s="160">
        <f t="shared" si="11"/>
        <v>0</v>
      </c>
      <c r="Q257" s="160">
        <v>0</v>
      </c>
      <c r="R257" s="160">
        <f t="shared" si="12"/>
        <v>0</v>
      </c>
      <c r="S257" s="160">
        <v>0</v>
      </c>
      <c r="T257" s="161">
        <f t="shared" si="13"/>
        <v>0</v>
      </c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R257" s="162" t="s">
        <v>1849</v>
      </c>
      <c r="AT257" s="162" t="s">
        <v>751</v>
      </c>
      <c r="AU257" s="162" t="s">
        <v>85</v>
      </c>
      <c r="AY257" s="15" t="s">
        <v>208</v>
      </c>
      <c r="BE257" s="163">
        <f t="shared" si="14"/>
        <v>0</v>
      </c>
      <c r="BF257" s="163">
        <f t="shared" si="15"/>
        <v>0</v>
      </c>
      <c r="BG257" s="163">
        <f t="shared" si="16"/>
        <v>0</v>
      </c>
      <c r="BH257" s="163">
        <f t="shared" si="17"/>
        <v>0</v>
      </c>
      <c r="BI257" s="163">
        <f t="shared" si="18"/>
        <v>0</v>
      </c>
      <c r="BJ257" s="15" t="s">
        <v>85</v>
      </c>
      <c r="BK257" s="163">
        <f t="shared" si="19"/>
        <v>0</v>
      </c>
      <c r="BL257" s="15" t="s">
        <v>466</v>
      </c>
      <c r="BM257" s="162" t="s">
        <v>6817</v>
      </c>
    </row>
    <row r="258" spans="1:65" s="2" customFormat="1" ht="37.9" customHeight="1">
      <c r="A258" s="30"/>
      <c r="B258" s="154"/>
      <c r="C258" s="201" t="s">
        <v>667</v>
      </c>
      <c r="D258" s="201" t="s">
        <v>751</v>
      </c>
      <c r="E258" s="202" t="s">
        <v>6818</v>
      </c>
      <c r="F258" s="203" t="s">
        <v>6819</v>
      </c>
      <c r="G258" s="204" t="s">
        <v>252</v>
      </c>
      <c r="H258" s="205">
        <v>96</v>
      </c>
      <c r="I258" s="177"/>
      <c r="J258" s="290">
        <f t="shared" si="10"/>
        <v>0</v>
      </c>
      <c r="K258" s="178"/>
      <c r="L258" s="179"/>
      <c r="M258" s="180" t="s">
        <v>1</v>
      </c>
      <c r="N258" s="181" t="s">
        <v>38</v>
      </c>
      <c r="O258" s="59"/>
      <c r="P258" s="160">
        <f t="shared" si="11"/>
        <v>0</v>
      </c>
      <c r="Q258" s="160">
        <v>0</v>
      </c>
      <c r="R258" s="160">
        <f t="shared" si="12"/>
        <v>0</v>
      </c>
      <c r="S258" s="160">
        <v>0</v>
      </c>
      <c r="T258" s="161">
        <f t="shared" si="13"/>
        <v>0</v>
      </c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R258" s="162" t="s">
        <v>1849</v>
      </c>
      <c r="AT258" s="162" t="s">
        <v>751</v>
      </c>
      <c r="AU258" s="162" t="s">
        <v>85</v>
      </c>
      <c r="AY258" s="15" t="s">
        <v>208</v>
      </c>
      <c r="BE258" s="163">
        <f t="shared" si="14"/>
        <v>0</v>
      </c>
      <c r="BF258" s="163">
        <f t="shared" si="15"/>
        <v>0</v>
      </c>
      <c r="BG258" s="163">
        <f t="shared" si="16"/>
        <v>0</v>
      </c>
      <c r="BH258" s="163">
        <f t="shared" si="17"/>
        <v>0</v>
      </c>
      <c r="BI258" s="163">
        <f t="shared" si="18"/>
        <v>0</v>
      </c>
      <c r="BJ258" s="15" t="s">
        <v>85</v>
      </c>
      <c r="BK258" s="163">
        <f t="shared" si="19"/>
        <v>0</v>
      </c>
      <c r="BL258" s="15" t="s">
        <v>466</v>
      </c>
      <c r="BM258" s="162" t="s">
        <v>6820</v>
      </c>
    </row>
    <row r="259" spans="1:65" s="2" customFormat="1" ht="37.9" customHeight="1">
      <c r="A259" s="30"/>
      <c r="B259" s="154"/>
      <c r="C259" s="201" t="s">
        <v>675</v>
      </c>
      <c r="D259" s="201" t="s">
        <v>751</v>
      </c>
      <c r="E259" s="202" t="s">
        <v>6821</v>
      </c>
      <c r="F259" s="203" t="s">
        <v>6822</v>
      </c>
      <c r="G259" s="204" t="s">
        <v>252</v>
      </c>
      <c r="H259" s="205">
        <v>252</v>
      </c>
      <c r="I259" s="177"/>
      <c r="J259" s="290">
        <f t="shared" si="10"/>
        <v>0</v>
      </c>
      <c r="K259" s="178"/>
      <c r="L259" s="179"/>
      <c r="M259" s="180" t="s">
        <v>1</v>
      </c>
      <c r="N259" s="181" t="s">
        <v>38</v>
      </c>
      <c r="O259" s="59"/>
      <c r="P259" s="160">
        <f t="shared" si="11"/>
        <v>0</v>
      </c>
      <c r="Q259" s="160">
        <v>0</v>
      </c>
      <c r="R259" s="160">
        <f t="shared" si="12"/>
        <v>0</v>
      </c>
      <c r="S259" s="160">
        <v>0</v>
      </c>
      <c r="T259" s="161">
        <f t="shared" si="13"/>
        <v>0</v>
      </c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R259" s="162" t="s">
        <v>1849</v>
      </c>
      <c r="AT259" s="162" t="s">
        <v>751</v>
      </c>
      <c r="AU259" s="162" t="s">
        <v>85</v>
      </c>
      <c r="AY259" s="15" t="s">
        <v>208</v>
      </c>
      <c r="BE259" s="163">
        <f t="shared" si="14"/>
        <v>0</v>
      </c>
      <c r="BF259" s="163">
        <f t="shared" si="15"/>
        <v>0</v>
      </c>
      <c r="BG259" s="163">
        <f t="shared" si="16"/>
        <v>0</v>
      </c>
      <c r="BH259" s="163">
        <f t="shared" si="17"/>
        <v>0</v>
      </c>
      <c r="BI259" s="163">
        <f t="shared" si="18"/>
        <v>0</v>
      </c>
      <c r="BJ259" s="15" t="s">
        <v>85</v>
      </c>
      <c r="BK259" s="163">
        <f t="shared" si="19"/>
        <v>0</v>
      </c>
      <c r="BL259" s="15" t="s">
        <v>466</v>
      </c>
      <c r="BM259" s="162" t="s">
        <v>6823</v>
      </c>
    </row>
    <row r="260" spans="1:65" s="2" customFormat="1" ht="37.9" customHeight="1">
      <c r="A260" s="30"/>
      <c r="B260" s="154"/>
      <c r="C260" s="201" t="s">
        <v>681</v>
      </c>
      <c r="D260" s="201" t="s">
        <v>751</v>
      </c>
      <c r="E260" s="202" t="s">
        <v>6824</v>
      </c>
      <c r="F260" s="203" t="s">
        <v>6819</v>
      </c>
      <c r="G260" s="204" t="s">
        <v>252</v>
      </c>
      <c r="H260" s="205">
        <v>96</v>
      </c>
      <c r="I260" s="177"/>
      <c r="J260" s="290">
        <f t="shared" si="10"/>
        <v>0</v>
      </c>
      <c r="K260" s="178"/>
      <c r="L260" s="179"/>
      <c r="M260" s="180" t="s">
        <v>1</v>
      </c>
      <c r="N260" s="181" t="s">
        <v>38</v>
      </c>
      <c r="O260" s="59"/>
      <c r="P260" s="160">
        <f t="shared" si="11"/>
        <v>0</v>
      </c>
      <c r="Q260" s="160">
        <v>0</v>
      </c>
      <c r="R260" s="160">
        <f t="shared" si="12"/>
        <v>0</v>
      </c>
      <c r="S260" s="160">
        <v>0</v>
      </c>
      <c r="T260" s="161">
        <f t="shared" si="13"/>
        <v>0</v>
      </c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R260" s="162" t="s">
        <v>1849</v>
      </c>
      <c r="AT260" s="162" t="s">
        <v>751</v>
      </c>
      <c r="AU260" s="162" t="s">
        <v>85</v>
      </c>
      <c r="AY260" s="15" t="s">
        <v>208</v>
      </c>
      <c r="BE260" s="163">
        <f t="shared" si="14"/>
        <v>0</v>
      </c>
      <c r="BF260" s="163">
        <f t="shared" si="15"/>
        <v>0</v>
      </c>
      <c r="BG260" s="163">
        <f t="shared" si="16"/>
        <v>0</v>
      </c>
      <c r="BH260" s="163">
        <f t="shared" si="17"/>
        <v>0</v>
      </c>
      <c r="BI260" s="163">
        <f t="shared" si="18"/>
        <v>0</v>
      </c>
      <c r="BJ260" s="15" t="s">
        <v>85</v>
      </c>
      <c r="BK260" s="163">
        <f t="shared" si="19"/>
        <v>0</v>
      </c>
      <c r="BL260" s="15" t="s">
        <v>466</v>
      </c>
      <c r="BM260" s="162" t="s">
        <v>6825</v>
      </c>
    </row>
    <row r="261" spans="1:65" s="2" customFormat="1" ht="33" customHeight="1">
      <c r="A261" s="30"/>
      <c r="B261" s="154"/>
      <c r="C261" s="201" t="s">
        <v>687</v>
      </c>
      <c r="D261" s="201" t="s">
        <v>751</v>
      </c>
      <c r="E261" s="202" t="s">
        <v>6826</v>
      </c>
      <c r="F261" s="203" t="s">
        <v>6827</v>
      </c>
      <c r="G261" s="204" t="s">
        <v>252</v>
      </c>
      <c r="H261" s="205">
        <v>62</v>
      </c>
      <c r="I261" s="177"/>
      <c r="J261" s="290">
        <f t="shared" si="10"/>
        <v>0</v>
      </c>
      <c r="K261" s="178"/>
      <c r="L261" s="179"/>
      <c r="M261" s="180" t="s">
        <v>1</v>
      </c>
      <c r="N261" s="181" t="s">
        <v>38</v>
      </c>
      <c r="O261" s="59"/>
      <c r="P261" s="160">
        <f t="shared" si="11"/>
        <v>0</v>
      </c>
      <c r="Q261" s="160">
        <v>0</v>
      </c>
      <c r="R261" s="160">
        <f t="shared" si="12"/>
        <v>0</v>
      </c>
      <c r="S261" s="160">
        <v>0</v>
      </c>
      <c r="T261" s="161">
        <f t="shared" si="13"/>
        <v>0</v>
      </c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R261" s="162" t="s">
        <v>1849</v>
      </c>
      <c r="AT261" s="162" t="s">
        <v>751</v>
      </c>
      <c r="AU261" s="162" t="s">
        <v>85</v>
      </c>
      <c r="AY261" s="15" t="s">
        <v>208</v>
      </c>
      <c r="BE261" s="163">
        <f t="shared" si="14"/>
        <v>0</v>
      </c>
      <c r="BF261" s="163">
        <f t="shared" si="15"/>
        <v>0</v>
      </c>
      <c r="BG261" s="163">
        <f t="shared" si="16"/>
        <v>0</v>
      </c>
      <c r="BH261" s="163">
        <f t="shared" si="17"/>
        <v>0</v>
      </c>
      <c r="BI261" s="163">
        <f t="shared" si="18"/>
        <v>0</v>
      </c>
      <c r="BJ261" s="15" t="s">
        <v>85</v>
      </c>
      <c r="BK261" s="163">
        <f t="shared" si="19"/>
        <v>0</v>
      </c>
      <c r="BL261" s="15" t="s">
        <v>466</v>
      </c>
      <c r="BM261" s="162" t="s">
        <v>6828</v>
      </c>
    </row>
    <row r="262" spans="1:65" s="2" customFormat="1" ht="37.9" customHeight="1">
      <c r="A262" s="30"/>
      <c r="B262" s="154"/>
      <c r="C262" s="201" t="s">
        <v>694</v>
      </c>
      <c r="D262" s="201" t="s">
        <v>751</v>
      </c>
      <c r="E262" s="202" t="s">
        <v>6829</v>
      </c>
      <c r="F262" s="203" t="s">
        <v>6830</v>
      </c>
      <c r="G262" s="204" t="s">
        <v>404</v>
      </c>
      <c r="H262" s="205">
        <v>4</v>
      </c>
      <c r="I262" s="177"/>
      <c r="J262" s="290">
        <f t="shared" si="10"/>
        <v>0</v>
      </c>
      <c r="K262" s="178"/>
      <c r="L262" s="179"/>
      <c r="M262" s="180" t="s">
        <v>1</v>
      </c>
      <c r="N262" s="181" t="s">
        <v>38</v>
      </c>
      <c r="O262" s="59"/>
      <c r="P262" s="160">
        <f t="shared" si="11"/>
        <v>0</v>
      </c>
      <c r="Q262" s="160">
        <v>0</v>
      </c>
      <c r="R262" s="160">
        <f t="shared" si="12"/>
        <v>0</v>
      </c>
      <c r="S262" s="160">
        <v>0</v>
      </c>
      <c r="T262" s="161">
        <f t="shared" si="13"/>
        <v>0</v>
      </c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R262" s="162" t="s">
        <v>1849</v>
      </c>
      <c r="AT262" s="162" t="s">
        <v>751</v>
      </c>
      <c r="AU262" s="162" t="s">
        <v>85</v>
      </c>
      <c r="AY262" s="15" t="s">
        <v>208</v>
      </c>
      <c r="BE262" s="163">
        <f t="shared" si="14"/>
        <v>0</v>
      </c>
      <c r="BF262" s="163">
        <f t="shared" si="15"/>
        <v>0</v>
      </c>
      <c r="BG262" s="163">
        <f t="shared" si="16"/>
        <v>0</v>
      </c>
      <c r="BH262" s="163">
        <f t="shared" si="17"/>
        <v>0</v>
      </c>
      <c r="BI262" s="163">
        <f t="shared" si="18"/>
        <v>0</v>
      </c>
      <c r="BJ262" s="15" t="s">
        <v>85</v>
      </c>
      <c r="BK262" s="163">
        <f t="shared" si="19"/>
        <v>0</v>
      </c>
      <c r="BL262" s="15" t="s">
        <v>466</v>
      </c>
      <c r="BM262" s="162" t="s">
        <v>6831</v>
      </c>
    </row>
    <row r="263" spans="1:65" s="2" customFormat="1" ht="33" customHeight="1">
      <c r="A263" s="30"/>
      <c r="B263" s="154"/>
      <c r="C263" s="201" t="s">
        <v>700</v>
      </c>
      <c r="D263" s="201" t="s">
        <v>751</v>
      </c>
      <c r="E263" s="202" t="s">
        <v>6832</v>
      </c>
      <c r="F263" s="203" t="s">
        <v>6833</v>
      </c>
      <c r="G263" s="204" t="s">
        <v>404</v>
      </c>
      <c r="H263" s="205">
        <v>4</v>
      </c>
      <c r="I263" s="177"/>
      <c r="J263" s="290">
        <f t="shared" si="10"/>
        <v>0</v>
      </c>
      <c r="K263" s="178"/>
      <c r="L263" s="179"/>
      <c r="M263" s="180" t="s">
        <v>1</v>
      </c>
      <c r="N263" s="181" t="s">
        <v>38</v>
      </c>
      <c r="O263" s="59"/>
      <c r="P263" s="160">
        <f t="shared" si="11"/>
        <v>0</v>
      </c>
      <c r="Q263" s="160">
        <v>0</v>
      </c>
      <c r="R263" s="160">
        <f t="shared" si="12"/>
        <v>0</v>
      </c>
      <c r="S263" s="160">
        <v>0</v>
      </c>
      <c r="T263" s="161">
        <f t="shared" si="13"/>
        <v>0</v>
      </c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R263" s="162" t="s">
        <v>1849</v>
      </c>
      <c r="AT263" s="162" t="s">
        <v>751</v>
      </c>
      <c r="AU263" s="162" t="s">
        <v>85</v>
      </c>
      <c r="AY263" s="15" t="s">
        <v>208</v>
      </c>
      <c r="BE263" s="163">
        <f t="shared" si="14"/>
        <v>0</v>
      </c>
      <c r="BF263" s="163">
        <f t="shared" si="15"/>
        <v>0</v>
      </c>
      <c r="BG263" s="163">
        <f t="shared" si="16"/>
        <v>0</v>
      </c>
      <c r="BH263" s="163">
        <f t="shared" si="17"/>
        <v>0</v>
      </c>
      <c r="BI263" s="163">
        <f t="shared" si="18"/>
        <v>0</v>
      </c>
      <c r="BJ263" s="15" t="s">
        <v>85</v>
      </c>
      <c r="BK263" s="163">
        <f t="shared" si="19"/>
        <v>0</v>
      </c>
      <c r="BL263" s="15" t="s">
        <v>466</v>
      </c>
      <c r="BM263" s="162" t="s">
        <v>6834</v>
      </c>
    </row>
    <row r="264" spans="1:65" s="2" customFormat="1" ht="37.9" customHeight="1">
      <c r="A264" s="30"/>
      <c r="B264" s="154"/>
      <c r="C264" s="201" t="s">
        <v>704</v>
      </c>
      <c r="D264" s="201" t="s">
        <v>751</v>
      </c>
      <c r="E264" s="202" t="s">
        <v>6835</v>
      </c>
      <c r="F264" s="203" t="s">
        <v>6836</v>
      </c>
      <c r="G264" s="204" t="s">
        <v>404</v>
      </c>
      <c r="H264" s="205">
        <v>21</v>
      </c>
      <c r="I264" s="177"/>
      <c r="J264" s="290">
        <f t="shared" si="10"/>
        <v>0</v>
      </c>
      <c r="K264" s="178"/>
      <c r="L264" s="179"/>
      <c r="M264" s="180" t="s">
        <v>1</v>
      </c>
      <c r="N264" s="181" t="s">
        <v>38</v>
      </c>
      <c r="O264" s="59"/>
      <c r="P264" s="160">
        <f t="shared" si="11"/>
        <v>0</v>
      </c>
      <c r="Q264" s="160">
        <v>0</v>
      </c>
      <c r="R264" s="160">
        <f t="shared" si="12"/>
        <v>0</v>
      </c>
      <c r="S264" s="160">
        <v>0</v>
      </c>
      <c r="T264" s="161">
        <f t="shared" si="13"/>
        <v>0</v>
      </c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R264" s="162" t="s">
        <v>1849</v>
      </c>
      <c r="AT264" s="162" t="s">
        <v>751</v>
      </c>
      <c r="AU264" s="162" t="s">
        <v>85</v>
      </c>
      <c r="AY264" s="15" t="s">
        <v>208</v>
      </c>
      <c r="BE264" s="163">
        <f t="shared" si="14"/>
        <v>0</v>
      </c>
      <c r="BF264" s="163">
        <f t="shared" si="15"/>
        <v>0</v>
      </c>
      <c r="BG264" s="163">
        <f t="shared" si="16"/>
        <v>0</v>
      </c>
      <c r="BH264" s="163">
        <f t="shared" si="17"/>
        <v>0</v>
      </c>
      <c r="BI264" s="163">
        <f t="shared" si="18"/>
        <v>0</v>
      </c>
      <c r="BJ264" s="15" t="s">
        <v>85</v>
      </c>
      <c r="BK264" s="163">
        <f t="shared" si="19"/>
        <v>0</v>
      </c>
      <c r="BL264" s="15" t="s">
        <v>466</v>
      </c>
      <c r="BM264" s="162" t="s">
        <v>6837</v>
      </c>
    </row>
    <row r="265" spans="1:65" s="2" customFormat="1" ht="33" customHeight="1">
      <c r="A265" s="30"/>
      <c r="B265" s="154"/>
      <c r="C265" s="201" t="s">
        <v>708</v>
      </c>
      <c r="D265" s="201" t="s">
        <v>751</v>
      </c>
      <c r="E265" s="202" t="s">
        <v>6838</v>
      </c>
      <c r="F265" s="203" t="s">
        <v>6839</v>
      </c>
      <c r="G265" s="204" t="s">
        <v>404</v>
      </c>
      <c r="H265" s="205">
        <v>21</v>
      </c>
      <c r="I265" s="177"/>
      <c r="J265" s="290">
        <f t="shared" si="10"/>
        <v>0</v>
      </c>
      <c r="K265" s="178"/>
      <c r="L265" s="179"/>
      <c r="M265" s="180" t="s">
        <v>1</v>
      </c>
      <c r="N265" s="181" t="s">
        <v>38</v>
      </c>
      <c r="O265" s="59"/>
      <c r="P265" s="160">
        <f t="shared" si="11"/>
        <v>0</v>
      </c>
      <c r="Q265" s="160">
        <v>0</v>
      </c>
      <c r="R265" s="160">
        <f t="shared" si="12"/>
        <v>0</v>
      </c>
      <c r="S265" s="160">
        <v>0</v>
      </c>
      <c r="T265" s="161">
        <f t="shared" si="13"/>
        <v>0</v>
      </c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R265" s="162" t="s">
        <v>1849</v>
      </c>
      <c r="AT265" s="162" t="s">
        <v>751</v>
      </c>
      <c r="AU265" s="162" t="s">
        <v>85</v>
      </c>
      <c r="AY265" s="15" t="s">
        <v>208</v>
      </c>
      <c r="BE265" s="163">
        <f t="shared" si="14"/>
        <v>0</v>
      </c>
      <c r="BF265" s="163">
        <f t="shared" si="15"/>
        <v>0</v>
      </c>
      <c r="BG265" s="163">
        <f t="shared" si="16"/>
        <v>0</v>
      </c>
      <c r="BH265" s="163">
        <f t="shared" si="17"/>
        <v>0</v>
      </c>
      <c r="BI265" s="163">
        <f t="shared" si="18"/>
        <v>0</v>
      </c>
      <c r="BJ265" s="15" t="s">
        <v>85</v>
      </c>
      <c r="BK265" s="163">
        <f t="shared" si="19"/>
        <v>0</v>
      </c>
      <c r="BL265" s="15" t="s">
        <v>466</v>
      </c>
      <c r="BM265" s="162" t="s">
        <v>6840</v>
      </c>
    </row>
    <row r="266" spans="1:65" s="2" customFormat="1" ht="37.9" customHeight="1">
      <c r="A266" s="30"/>
      <c r="B266" s="154"/>
      <c r="C266" s="201" t="s">
        <v>712</v>
      </c>
      <c r="D266" s="201" t="s">
        <v>751</v>
      </c>
      <c r="E266" s="202" t="s">
        <v>6841</v>
      </c>
      <c r="F266" s="203" t="s">
        <v>6842</v>
      </c>
      <c r="G266" s="204" t="s">
        <v>404</v>
      </c>
      <c r="H266" s="205">
        <v>19</v>
      </c>
      <c r="I266" s="177"/>
      <c r="J266" s="290">
        <f t="shared" si="10"/>
        <v>0</v>
      </c>
      <c r="K266" s="178"/>
      <c r="L266" s="179"/>
      <c r="M266" s="180" t="s">
        <v>1</v>
      </c>
      <c r="N266" s="181" t="s">
        <v>38</v>
      </c>
      <c r="O266" s="59"/>
      <c r="P266" s="160">
        <f t="shared" si="11"/>
        <v>0</v>
      </c>
      <c r="Q266" s="160">
        <v>0</v>
      </c>
      <c r="R266" s="160">
        <f t="shared" si="12"/>
        <v>0</v>
      </c>
      <c r="S266" s="160">
        <v>0</v>
      </c>
      <c r="T266" s="161">
        <f t="shared" si="13"/>
        <v>0</v>
      </c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R266" s="162" t="s">
        <v>1849</v>
      </c>
      <c r="AT266" s="162" t="s">
        <v>751</v>
      </c>
      <c r="AU266" s="162" t="s">
        <v>85</v>
      </c>
      <c r="AY266" s="15" t="s">
        <v>208</v>
      </c>
      <c r="BE266" s="163">
        <f t="shared" si="14"/>
        <v>0</v>
      </c>
      <c r="BF266" s="163">
        <f t="shared" si="15"/>
        <v>0</v>
      </c>
      <c r="BG266" s="163">
        <f t="shared" si="16"/>
        <v>0</v>
      </c>
      <c r="BH266" s="163">
        <f t="shared" si="17"/>
        <v>0</v>
      </c>
      <c r="BI266" s="163">
        <f t="shared" si="18"/>
        <v>0</v>
      </c>
      <c r="BJ266" s="15" t="s">
        <v>85</v>
      </c>
      <c r="BK266" s="163">
        <f t="shared" si="19"/>
        <v>0</v>
      </c>
      <c r="BL266" s="15" t="s">
        <v>466</v>
      </c>
      <c r="BM266" s="162" t="s">
        <v>6843</v>
      </c>
    </row>
    <row r="267" spans="1:65" s="2" customFormat="1" ht="33" customHeight="1">
      <c r="A267" s="30"/>
      <c r="B267" s="154"/>
      <c r="C267" s="201" t="s">
        <v>718</v>
      </c>
      <c r="D267" s="201" t="s">
        <v>751</v>
      </c>
      <c r="E267" s="202" t="s">
        <v>6844</v>
      </c>
      <c r="F267" s="203" t="s">
        <v>6845</v>
      </c>
      <c r="G267" s="204" t="s">
        <v>404</v>
      </c>
      <c r="H267" s="205">
        <v>19</v>
      </c>
      <c r="I267" s="177"/>
      <c r="J267" s="290">
        <f t="shared" si="10"/>
        <v>0</v>
      </c>
      <c r="K267" s="178"/>
      <c r="L267" s="179"/>
      <c r="M267" s="180" t="s">
        <v>1</v>
      </c>
      <c r="N267" s="181" t="s">
        <v>38</v>
      </c>
      <c r="O267" s="59"/>
      <c r="P267" s="160">
        <f t="shared" si="11"/>
        <v>0</v>
      </c>
      <c r="Q267" s="160">
        <v>0</v>
      </c>
      <c r="R267" s="160">
        <f t="shared" si="12"/>
        <v>0</v>
      </c>
      <c r="S267" s="160">
        <v>0</v>
      </c>
      <c r="T267" s="161">
        <f t="shared" si="13"/>
        <v>0</v>
      </c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R267" s="162" t="s">
        <v>1849</v>
      </c>
      <c r="AT267" s="162" t="s">
        <v>751</v>
      </c>
      <c r="AU267" s="162" t="s">
        <v>85</v>
      </c>
      <c r="AY267" s="15" t="s">
        <v>208</v>
      </c>
      <c r="BE267" s="163">
        <f t="shared" si="14"/>
        <v>0</v>
      </c>
      <c r="BF267" s="163">
        <f t="shared" si="15"/>
        <v>0</v>
      </c>
      <c r="BG267" s="163">
        <f t="shared" si="16"/>
        <v>0</v>
      </c>
      <c r="BH267" s="163">
        <f t="shared" si="17"/>
        <v>0</v>
      </c>
      <c r="BI267" s="163">
        <f t="shared" si="18"/>
        <v>0</v>
      </c>
      <c r="BJ267" s="15" t="s">
        <v>85</v>
      </c>
      <c r="BK267" s="163">
        <f t="shared" si="19"/>
        <v>0</v>
      </c>
      <c r="BL267" s="15" t="s">
        <v>466</v>
      </c>
      <c r="BM267" s="162" t="s">
        <v>6846</v>
      </c>
    </row>
    <row r="268" spans="1:65" s="2" customFormat="1" ht="24.2" customHeight="1">
      <c r="A268" s="30"/>
      <c r="B268" s="154"/>
      <c r="C268" s="201" t="s">
        <v>722</v>
      </c>
      <c r="D268" s="201" t="s">
        <v>751</v>
      </c>
      <c r="E268" s="202" t="s">
        <v>6847</v>
      </c>
      <c r="F268" s="203" t="s">
        <v>6848</v>
      </c>
      <c r="G268" s="204" t="s">
        <v>252</v>
      </c>
      <c r="H268" s="205">
        <v>444</v>
      </c>
      <c r="I268" s="177"/>
      <c r="J268" s="290">
        <f t="shared" si="10"/>
        <v>0</v>
      </c>
      <c r="K268" s="178"/>
      <c r="L268" s="179"/>
      <c r="M268" s="180" t="s">
        <v>1</v>
      </c>
      <c r="N268" s="181" t="s">
        <v>38</v>
      </c>
      <c r="O268" s="59"/>
      <c r="P268" s="160">
        <f t="shared" si="11"/>
        <v>0</v>
      </c>
      <c r="Q268" s="160">
        <v>0</v>
      </c>
      <c r="R268" s="160">
        <f t="shared" si="12"/>
        <v>0</v>
      </c>
      <c r="S268" s="160">
        <v>0</v>
      </c>
      <c r="T268" s="161">
        <f t="shared" si="13"/>
        <v>0</v>
      </c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R268" s="162" t="s">
        <v>1849</v>
      </c>
      <c r="AT268" s="162" t="s">
        <v>751</v>
      </c>
      <c r="AU268" s="162" t="s">
        <v>85</v>
      </c>
      <c r="AY268" s="15" t="s">
        <v>208</v>
      </c>
      <c r="BE268" s="163">
        <f t="shared" si="14"/>
        <v>0</v>
      </c>
      <c r="BF268" s="163">
        <f t="shared" si="15"/>
        <v>0</v>
      </c>
      <c r="BG268" s="163">
        <f t="shared" si="16"/>
        <v>0</v>
      </c>
      <c r="BH268" s="163">
        <f t="shared" si="17"/>
        <v>0</v>
      </c>
      <c r="BI268" s="163">
        <f t="shared" si="18"/>
        <v>0</v>
      </c>
      <c r="BJ268" s="15" t="s">
        <v>85</v>
      </c>
      <c r="BK268" s="163">
        <f t="shared" si="19"/>
        <v>0</v>
      </c>
      <c r="BL268" s="15" t="s">
        <v>466</v>
      </c>
      <c r="BM268" s="162" t="s">
        <v>6849</v>
      </c>
    </row>
    <row r="269" spans="1:65" s="2" customFormat="1" ht="37.9" customHeight="1">
      <c r="A269" s="30"/>
      <c r="B269" s="154"/>
      <c r="C269" s="201" t="s">
        <v>726</v>
      </c>
      <c r="D269" s="201" t="s">
        <v>751</v>
      </c>
      <c r="E269" s="202" t="s">
        <v>6850</v>
      </c>
      <c r="F269" s="203" t="s">
        <v>6851</v>
      </c>
      <c r="G269" s="204" t="s">
        <v>404</v>
      </c>
      <c r="H269" s="205">
        <v>232</v>
      </c>
      <c r="I269" s="177"/>
      <c r="J269" s="290">
        <f t="shared" si="10"/>
        <v>0</v>
      </c>
      <c r="K269" s="178"/>
      <c r="L269" s="179"/>
      <c r="M269" s="180" t="s">
        <v>1</v>
      </c>
      <c r="N269" s="181" t="s">
        <v>38</v>
      </c>
      <c r="O269" s="59"/>
      <c r="P269" s="160">
        <f t="shared" si="11"/>
        <v>0</v>
      </c>
      <c r="Q269" s="160">
        <v>0</v>
      </c>
      <c r="R269" s="160">
        <f t="shared" si="12"/>
        <v>0</v>
      </c>
      <c r="S269" s="160">
        <v>0</v>
      </c>
      <c r="T269" s="161">
        <f t="shared" si="13"/>
        <v>0</v>
      </c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R269" s="162" t="s">
        <v>1849</v>
      </c>
      <c r="AT269" s="162" t="s">
        <v>751</v>
      </c>
      <c r="AU269" s="162" t="s">
        <v>85</v>
      </c>
      <c r="AY269" s="15" t="s">
        <v>208</v>
      </c>
      <c r="BE269" s="163">
        <f t="shared" si="14"/>
        <v>0</v>
      </c>
      <c r="BF269" s="163">
        <f t="shared" si="15"/>
        <v>0</v>
      </c>
      <c r="BG269" s="163">
        <f t="shared" si="16"/>
        <v>0</v>
      </c>
      <c r="BH269" s="163">
        <f t="shared" si="17"/>
        <v>0</v>
      </c>
      <c r="BI269" s="163">
        <f t="shared" si="18"/>
        <v>0</v>
      </c>
      <c r="BJ269" s="15" t="s">
        <v>85</v>
      </c>
      <c r="BK269" s="163">
        <f t="shared" si="19"/>
        <v>0</v>
      </c>
      <c r="BL269" s="15" t="s">
        <v>466</v>
      </c>
      <c r="BM269" s="162" t="s">
        <v>6852</v>
      </c>
    </row>
    <row r="270" spans="1:65" s="2" customFormat="1" ht="24.2" customHeight="1">
      <c r="A270" s="30"/>
      <c r="B270" s="154"/>
      <c r="C270" s="201" t="s">
        <v>732</v>
      </c>
      <c r="D270" s="201" t="s">
        <v>751</v>
      </c>
      <c r="E270" s="202" t="s">
        <v>6853</v>
      </c>
      <c r="F270" s="203" t="s">
        <v>6854</v>
      </c>
      <c r="G270" s="204" t="s">
        <v>404</v>
      </c>
      <c r="H270" s="205">
        <v>232</v>
      </c>
      <c r="I270" s="177"/>
      <c r="J270" s="290">
        <f t="shared" si="10"/>
        <v>0</v>
      </c>
      <c r="K270" s="178"/>
      <c r="L270" s="179"/>
      <c r="M270" s="180" t="s">
        <v>1</v>
      </c>
      <c r="N270" s="181" t="s">
        <v>38</v>
      </c>
      <c r="O270" s="59"/>
      <c r="P270" s="160">
        <f t="shared" si="11"/>
        <v>0</v>
      </c>
      <c r="Q270" s="160">
        <v>0</v>
      </c>
      <c r="R270" s="160">
        <f t="shared" si="12"/>
        <v>0</v>
      </c>
      <c r="S270" s="160">
        <v>0</v>
      </c>
      <c r="T270" s="161">
        <f t="shared" si="13"/>
        <v>0</v>
      </c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R270" s="162" t="s">
        <v>1849</v>
      </c>
      <c r="AT270" s="162" t="s">
        <v>751</v>
      </c>
      <c r="AU270" s="162" t="s">
        <v>85</v>
      </c>
      <c r="AY270" s="15" t="s">
        <v>208</v>
      </c>
      <c r="BE270" s="163">
        <f t="shared" si="14"/>
        <v>0</v>
      </c>
      <c r="BF270" s="163">
        <f t="shared" si="15"/>
        <v>0</v>
      </c>
      <c r="BG270" s="163">
        <f t="shared" si="16"/>
        <v>0</v>
      </c>
      <c r="BH270" s="163">
        <f t="shared" si="17"/>
        <v>0</v>
      </c>
      <c r="BI270" s="163">
        <f t="shared" si="18"/>
        <v>0</v>
      </c>
      <c r="BJ270" s="15" t="s">
        <v>85</v>
      </c>
      <c r="BK270" s="163">
        <f t="shared" si="19"/>
        <v>0</v>
      </c>
      <c r="BL270" s="15" t="s">
        <v>466</v>
      </c>
      <c r="BM270" s="162" t="s">
        <v>6855</v>
      </c>
    </row>
    <row r="271" spans="1:65" s="2" customFormat="1" ht="24.2" customHeight="1">
      <c r="A271" s="30"/>
      <c r="B271" s="154"/>
      <c r="C271" s="201" t="s">
        <v>736</v>
      </c>
      <c r="D271" s="201" t="s">
        <v>751</v>
      </c>
      <c r="E271" s="202" t="s">
        <v>6856</v>
      </c>
      <c r="F271" s="203" t="s">
        <v>6857</v>
      </c>
      <c r="G271" s="204" t="s">
        <v>404</v>
      </c>
      <c r="H271" s="205">
        <v>464</v>
      </c>
      <c r="I271" s="177"/>
      <c r="J271" s="290">
        <f t="shared" si="10"/>
        <v>0</v>
      </c>
      <c r="K271" s="178"/>
      <c r="L271" s="179"/>
      <c r="M271" s="180" t="s">
        <v>1</v>
      </c>
      <c r="N271" s="181" t="s">
        <v>38</v>
      </c>
      <c r="O271" s="59"/>
      <c r="P271" s="160">
        <f t="shared" si="11"/>
        <v>0</v>
      </c>
      <c r="Q271" s="160">
        <v>0</v>
      </c>
      <c r="R271" s="160">
        <f t="shared" si="12"/>
        <v>0</v>
      </c>
      <c r="S271" s="160">
        <v>0</v>
      </c>
      <c r="T271" s="161">
        <f t="shared" si="13"/>
        <v>0</v>
      </c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R271" s="162" t="s">
        <v>1849</v>
      </c>
      <c r="AT271" s="162" t="s">
        <v>751</v>
      </c>
      <c r="AU271" s="162" t="s">
        <v>85</v>
      </c>
      <c r="AY271" s="15" t="s">
        <v>208</v>
      </c>
      <c r="BE271" s="163">
        <f t="shared" si="14"/>
        <v>0</v>
      </c>
      <c r="BF271" s="163">
        <f t="shared" si="15"/>
        <v>0</v>
      </c>
      <c r="BG271" s="163">
        <f t="shared" si="16"/>
        <v>0</v>
      </c>
      <c r="BH271" s="163">
        <f t="shared" si="17"/>
        <v>0</v>
      </c>
      <c r="BI271" s="163">
        <f t="shared" si="18"/>
        <v>0</v>
      </c>
      <c r="BJ271" s="15" t="s">
        <v>85</v>
      </c>
      <c r="BK271" s="163">
        <f t="shared" si="19"/>
        <v>0</v>
      </c>
      <c r="BL271" s="15" t="s">
        <v>466</v>
      </c>
      <c r="BM271" s="162" t="s">
        <v>6858</v>
      </c>
    </row>
    <row r="272" spans="1:65" s="2" customFormat="1" ht="24.2" customHeight="1">
      <c r="A272" s="30"/>
      <c r="B272" s="154"/>
      <c r="C272" s="201" t="s">
        <v>741</v>
      </c>
      <c r="D272" s="201" t="s">
        <v>751</v>
      </c>
      <c r="E272" s="202" t="s">
        <v>6859</v>
      </c>
      <c r="F272" s="203" t="s">
        <v>6860</v>
      </c>
      <c r="G272" s="204" t="s">
        <v>404</v>
      </c>
      <c r="H272" s="205">
        <v>928</v>
      </c>
      <c r="I272" s="177"/>
      <c r="J272" s="290">
        <f t="shared" si="10"/>
        <v>0</v>
      </c>
      <c r="K272" s="178"/>
      <c r="L272" s="179"/>
      <c r="M272" s="180" t="s">
        <v>1</v>
      </c>
      <c r="N272" s="181" t="s">
        <v>38</v>
      </c>
      <c r="O272" s="59"/>
      <c r="P272" s="160">
        <f t="shared" si="11"/>
        <v>0</v>
      </c>
      <c r="Q272" s="160">
        <v>0</v>
      </c>
      <c r="R272" s="160">
        <f t="shared" si="12"/>
        <v>0</v>
      </c>
      <c r="S272" s="160">
        <v>0</v>
      </c>
      <c r="T272" s="161">
        <f t="shared" si="13"/>
        <v>0</v>
      </c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R272" s="162" t="s">
        <v>1849</v>
      </c>
      <c r="AT272" s="162" t="s">
        <v>751</v>
      </c>
      <c r="AU272" s="162" t="s">
        <v>85</v>
      </c>
      <c r="AY272" s="15" t="s">
        <v>208</v>
      </c>
      <c r="BE272" s="163">
        <f t="shared" si="14"/>
        <v>0</v>
      </c>
      <c r="BF272" s="163">
        <f t="shared" si="15"/>
        <v>0</v>
      </c>
      <c r="BG272" s="163">
        <f t="shared" si="16"/>
        <v>0</v>
      </c>
      <c r="BH272" s="163">
        <f t="shared" si="17"/>
        <v>0</v>
      </c>
      <c r="BI272" s="163">
        <f t="shared" si="18"/>
        <v>0</v>
      </c>
      <c r="BJ272" s="15" t="s">
        <v>85</v>
      </c>
      <c r="BK272" s="163">
        <f t="shared" si="19"/>
        <v>0</v>
      </c>
      <c r="BL272" s="15" t="s">
        <v>466</v>
      </c>
      <c r="BM272" s="162" t="s">
        <v>6861</v>
      </c>
    </row>
    <row r="273" spans="1:65" s="2" customFormat="1" ht="24.2" customHeight="1">
      <c r="A273" s="30"/>
      <c r="B273" s="154"/>
      <c r="C273" s="201" t="s">
        <v>747</v>
      </c>
      <c r="D273" s="201" t="s">
        <v>751</v>
      </c>
      <c r="E273" s="202" t="s">
        <v>6862</v>
      </c>
      <c r="F273" s="203" t="s">
        <v>6863</v>
      </c>
      <c r="G273" s="204" t="s">
        <v>404</v>
      </c>
      <c r="H273" s="205">
        <v>928</v>
      </c>
      <c r="I273" s="177"/>
      <c r="J273" s="290">
        <f t="shared" ref="J273:J336" si="20">ROUND(I273*H273,2)</f>
        <v>0</v>
      </c>
      <c r="K273" s="178"/>
      <c r="L273" s="179"/>
      <c r="M273" s="180" t="s">
        <v>1</v>
      </c>
      <c r="N273" s="181" t="s">
        <v>38</v>
      </c>
      <c r="O273" s="59"/>
      <c r="P273" s="160">
        <f t="shared" ref="P273:P336" si="21">O273*H273</f>
        <v>0</v>
      </c>
      <c r="Q273" s="160">
        <v>0</v>
      </c>
      <c r="R273" s="160">
        <f t="shared" ref="R273:R336" si="22">Q273*H273</f>
        <v>0</v>
      </c>
      <c r="S273" s="160">
        <v>0</v>
      </c>
      <c r="T273" s="161">
        <f t="shared" ref="T273:T336" si="23">S273*H273</f>
        <v>0</v>
      </c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R273" s="162" t="s">
        <v>1849</v>
      </c>
      <c r="AT273" s="162" t="s">
        <v>751</v>
      </c>
      <c r="AU273" s="162" t="s">
        <v>85</v>
      </c>
      <c r="AY273" s="15" t="s">
        <v>208</v>
      </c>
      <c r="BE273" s="163">
        <f t="shared" ref="BE273:BE336" si="24">IF(N273="základná",J273,0)</f>
        <v>0</v>
      </c>
      <c r="BF273" s="163">
        <f t="shared" ref="BF273:BF336" si="25">IF(N273="znížená",J273,0)</f>
        <v>0</v>
      </c>
      <c r="BG273" s="163">
        <f t="shared" ref="BG273:BG336" si="26">IF(N273="zákl. prenesená",J273,0)</f>
        <v>0</v>
      </c>
      <c r="BH273" s="163">
        <f t="shared" ref="BH273:BH336" si="27">IF(N273="zníž. prenesená",J273,0)</f>
        <v>0</v>
      </c>
      <c r="BI273" s="163">
        <f t="shared" ref="BI273:BI336" si="28">IF(N273="nulová",J273,0)</f>
        <v>0</v>
      </c>
      <c r="BJ273" s="15" t="s">
        <v>85</v>
      </c>
      <c r="BK273" s="163">
        <f t="shared" ref="BK273:BK336" si="29">ROUND(I273*H273,2)</f>
        <v>0</v>
      </c>
      <c r="BL273" s="15" t="s">
        <v>466</v>
      </c>
      <c r="BM273" s="162" t="s">
        <v>6864</v>
      </c>
    </row>
    <row r="274" spans="1:65" s="2" customFormat="1" ht="37.9" customHeight="1">
      <c r="A274" s="30"/>
      <c r="B274" s="154"/>
      <c r="C274" s="201" t="s">
        <v>755</v>
      </c>
      <c r="D274" s="201" t="s">
        <v>751</v>
      </c>
      <c r="E274" s="202" t="s">
        <v>6865</v>
      </c>
      <c r="F274" s="203" t="s">
        <v>6866</v>
      </c>
      <c r="G274" s="204" t="s">
        <v>404</v>
      </c>
      <c r="H274" s="205">
        <v>64</v>
      </c>
      <c r="I274" s="177"/>
      <c r="J274" s="290">
        <f t="shared" si="20"/>
        <v>0</v>
      </c>
      <c r="K274" s="178"/>
      <c r="L274" s="179"/>
      <c r="M274" s="180" t="s">
        <v>1</v>
      </c>
      <c r="N274" s="181" t="s">
        <v>38</v>
      </c>
      <c r="O274" s="59"/>
      <c r="P274" s="160">
        <f t="shared" si="21"/>
        <v>0</v>
      </c>
      <c r="Q274" s="160">
        <v>0</v>
      </c>
      <c r="R274" s="160">
        <f t="shared" si="22"/>
        <v>0</v>
      </c>
      <c r="S274" s="160">
        <v>0</v>
      </c>
      <c r="T274" s="161">
        <f t="shared" si="23"/>
        <v>0</v>
      </c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R274" s="162" t="s">
        <v>1849</v>
      </c>
      <c r="AT274" s="162" t="s">
        <v>751</v>
      </c>
      <c r="AU274" s="162" t="s">
        <v>85</v>
      </c>
      <c r="AY274" s="15" t="s">
        <v>208</v>
      </c>
      <c r="BE274" s="163">
        <f t="shared" si="24"/>
        <v>0</v>
      </c>
      <c r="BF274" s="163">
        <f t="shared" si="25"/>
        <v>0</v>
      </c>
      <c r="BG274" s="163">
        <f t="shared" si="26"/>
        <v>0</v>
      </c>
      <c r="BH274" s="163">
        <f t="shared" si="27"/>
        <v>0</v>
      </c>
      <c r="BI274" s="163">
        <f t="shared" si="28"/>
        <v>0</v>
      </c>
      <c r="BJ274" s="15" t="s">
        <v>85</v>
      </c>
      <c r="BK274" s="163">
        <f t="shared" si="29"/>
        <v>0</v>
      </c>
      <c r="BL274" s="15" t="s">
        <v>466</v>
      </c>
      <c r="BM274" s="162" t="s">
        <v>6867</v>
      </c>
    </row>
    <row r="275" spans="1:65" s="2" customFormat="1" ht="24.2" customHeight="1">
      <c r="A275" s="30"/>
      <c r="B275" s="154"/>
      <c r="C275" s="201" t="s">
        <v>759</v>
      </c>
      <c r="D275" s="201" t="s">
        <v>751</v>
      </c>
      <c r="E275" s="202" t="s">
        <v>6868</v>
      </c>
      <c r="F275" s="203" t="s">
        <v>6869</v>
      </c>
      <c r="G275" s="204" t="s">
        <v>404</v>
      </c>
      <c r="H275" s="205">
        <v>64</v>
      </c>
      <c r="I275" s="177"/>
      <c r="J275" s="290">
        <f t="shared" si="20"/>
        <v>0</v>
      </c>
      <c r="K275" s="178"/>
      <c r="L275" s="179"/>
      <c r="M275" s="180" t="s">
        <v>1</v>
      </c>
      <c r="N275" s="181" t="s">
        <v>38</v>
      </c>
      <c r="O275" s="59"/>
      <c r="P275" s="160">
        <f t="shared" si="21"/>
        <v>0</v>
      </c>
      <c r="Q275" s="160">
        <v>0</v>
      </c>
      <c r="R275" s="160">
        <f t="shared" si="22"/>
        <v>0</v>
      </c>
      <c r="S275" s="160">
        <v>0</v>
      </c>
      <c r="T275" s="161">
        <f t="shared" si="23"/>
        <v>0</v>
      </c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R275" s="162" t="s">
        <v>1849</v>
      </c>
      <c r="AT275" s="162" t="s">
        <v>751</v>
      </c>
      <c r="AU275" s="162" t="s">
        <v>85</v>
      </c>
      <c r="AY275" s="15" t="s">
        <v>208</v>
      </c>
      <c r="BE275" s="163">
        <f t="shared" si="24"/>
        <v>0</v>
      </c>
      <c r="BF275" s="163">
        <f t="shared" si="25"/>
        <v>0</v>
      </c>
      <c r="BG275" s="163">
        <f t="shared" si="26"/>
        <v>0</v>
      </c>
      <c r="BH275" s="163">
        <f t="shared" si="27"/>
        <v>0</v>
      </c>
      <c r="BI275" s="163">
        <f t="shared" si="28"/>
        <v>0</v>
      </c>
      <c r="BJ275" s="15" t="s">
        <v>85</v>
      </c>
      <c r="BK275" s="163">
        <f t="shared" si="29"/>
        <v>0</v>
      </c>
      <c r="BL275" s="15" t="s">
        <v>466</v>
      </c>
      <c r="BM275" s="162" t="s">
        <v>6870</v>
      </c>
    </row>
    <row r="276" spans="1:65" s="2" customFormat="1" ht="24.2" customHeight="1">
      <c r="A276" s="30"/>
      <c r="B276" s="154"/>
      <c r="C276" s="201" t="s">
        <v>763</v>
      </c>
      <c r="D276" s="201" t="s">
        <v>751</v>
      </c>
      <c r="E276" s="202" t="s">
        <v>6871</v>
      </c>
      <c r="F276" s="203" t="s">
        <v>6872</v>
      </c>
      <c r="G276" s="204" t="s">
        <v>404</v>
      </c>
      <c r="H276" s="205">
        <v>128</v>
      </c>
      <c r="I276" s="177"/>
      <c r="J276" s="290">
        <f t="shared" si="20"/>
        <v>0</v>
      </c>
      <c r="K276" s="178"/>
      <c r="L276" s="179"/>
      <c r="M276" s="180" t="s">
        <v>1</v>
      </c>
      <c r="N276" s="181" t="s">
        <v>38</v>
      </c>
      <c r="O276" s="59"/>
      <c r="P276" s="160">
        <f t="shared" si="21"/>
        <v>0</v>
      </c>
      <c r="Q276" s="160">
        <v>0</v>
      </c>
      <c r="R276" s="160">
        <f t="shared" si="22"/>
        <v>0</v>
      </c>
      <c r="S276" s="160">
        <v>0</v>
      </c>
      <c r="T276" s="161">
        <f t="shared" si="23"/>
        <v>0</v>
      </c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R276" s="162" t="s">
        <v>1849</v>
      </c>
      <c r="AT276" s="162" t="s">
        <v>751</v>
      </c>
      <c r="AU276" s="162" t="s">
        <v>85</v>
      </c>
      <c r="AY276" s="15" t="s">
        <v>208</v>
      </c>
      <c r="BE276" s="163">
        <f t="shared" si="24"/>
        <v>0</v>
      </c>
      <c r="BF276" s="163">
        <f t="shared" si="25"/>
        <v>0</v>
      </c>
      <c r="BG276" s="163">
        <f t="shared" si="26"/>
        <v>0</v>
      </c>
      <c r="BH276" s="163">
        <f t="shared" si="27"/>
        <v>0</v>
      </c>
      <c r="BI276" s="163">
        <f t="shared" si="28"/>
        <v>0</v>
      </c>
      <c r="BJ276" s="15" t="s">
        <v>85</v>
      </c>
      <c r="BK276" s="163">
        <f t="shared" si="29"/>
        <v>0</v>
      </c>
      <c r="BL276" s="15" t="s">
        <v>466</v>
      </c>
      <c r="BM276" s="162" t="s">
        <v>6873</v>
      </c>
    </row>
    <row r="277" spans="1:65" s="2" customFormat="1" ht="24.2" customHeight="1">
      <c r="A277" s="30"/>
      <c r="B277" s="154"/>
      <c r="C277" s="201" t="s">
        <v>767</v>
      </c>
      <c r="D277" s="201" t="s">
        <v>751</v>
      </c>
      <c r="E277" s="202" t="s">
        <v>6874</v>
      </c>
      <c r="F277" s="203" t="s">
        <v>6875</v>
      </c>
      <c r="G277" s="204" t="s">
        <v>404</v>
      </c>
      <c r="H277" s="205">
        <v>256</v>
      </c>
      <c r="I277" s="177"/>
      <c r="J277" s="290">
        <f t="shared" si="20"/>
        <v>0</v>
      </c>
      <c r="K277" s="178"/>
      <c r="L277" s="179"/>
      <c r="M277" s="180" t="s">
        <v>1</v>
      </c>
      <c r="N277" s="181" t="s">
        <v>38</v>
      </c>
      <c r="O277" s="59"/>
      <c r="P277" s="160">
        <f t="shared" si="21"/>
        <v>0</v>
      </c>
      <c r="Q277" s="160">
        <v>0</v>
      </c>
      <c r="R277" s="160">
        <f t="shared" si="22"/>
        <v>0</v>
      </c>
      <c r="S277" s="160">
        <v>0</v>
      </c>
      <c r="T277" s="161">
        <f t="shared" si="23"/>
        <v>0</v>
      </c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R277" s="162" t="s">
        <v>1849</v>
      </c>
      <c r="AT277" s="162" t="s">
        <v>751</v>
      </c>
      <c r="AU277" s="162" t="s">
        <v>85</v>
      </c>
      <c r="AY277" s="15" t="s">
        <v>208</v>
      </c>
      <c r="BE277" s="163">
        <f t="shared" si="24"/>
        <v>0</v>
      </c>
      <c r="BF277" s="163">
        <f t="shared" si="25"/>
        <v>0</v>
      </c>
      <c r="BG277" s="163">
        <f t="shared" si="26"/>
        <v>0</v>
      </c>
      <c r="BH277" s="163">
        <f t="shared" si="27"/>
        <v>0</v>
      </c>
      <c r="BI277" s="163">
        <f t="shared" si="28"/>
        <v>0</v>
      </c>
      <c r="BJ277" s="15" t="s">
        <v>85</v>
      </c>
      <c r="BK277" s="163">
        <f t="shared" si="29"/>
        <v>0</v>
      </c>
      <c r="BL277" s="15" t="s">
        <v>466</v>
      </c>
      <c r="BM277" s="162" t="s">
        <v>6876</v>
      </c>
    </row>
    <row r="278" spans="1:65" s="2" customFormat="1" ht="24.2" customHeight="1">
      <c r="A278" s="30"/>
      <c r="B278" s="154"/>
      <c r="C278" s="201" t="s">
        <v>1419</v>
      </c>
      <c r="D278" s="201" t="s">
        <v>751</v>
      </c>
      <c r="E278" s="202" t="s">
        <v>6877</v>
      </c>
      <c r="F278" s="203" t="s">
        <v>6878</v>
      </c>
      <c r="G278" s="204" t="s">
        <v>404</v>
      </c>
      <c r="H278" s="205">
        <v>256</v>
      </c>
      <c r="I278" s="177"/>
      <c r="J278" s="290">
        <f t="shared" si="20"/>
        <v>0</v>
      </c>
      <c r="K278" s="178"/>
      <c r="L278" s="179"/>
      <c r="M278" s="180" t="s">
        <v>1</v>
      </c>
      <c r="N278" s="181" t="s">
        <v>38</v>
      </c>
      <c r="O278" s="59"/>
      <c r="P278" s="160">
        <f t="shared" si="21"/>
        <v>0</v>
      </c>
      <c r="Q278" s="160">
        <v>0</v>
      </c>
      <c r="R278" s="160">
        <f t="shared" si="22"/>
        <v>0</v>
      </c>
      <c r="S278" s="160">
        <v>0</v>
      </c>
      <c r="T278" s="161">
        <f t="shared" si="23"/>
        <v>0</v>
      </c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R278" s="162" t="s">
        <v>1849</v>
      </c>
      <c r="AT278" s="162" t="s">
        <v>751</v>
      </c>
      <c r="AU278" s="162" t="s">
        <v>85</v>
      </c>
      <c r="AY278" s="15" t="s">
        <v>208</v>
      </c>
      <c r="BE278" s="163">
        <f t="shared" si="24"/>
        <v>0</v>
      </c>
      <c r="BF278" s="163">
        <f t="shared" si="25"/>
        <v>0</v>
      </c>
      <c r="BG278" s="163">
        <f t="shared" si="26"/>
        <v>0</v>
      </c>
      <c r="BH278" s="163">
        <f t="shared" si="27"/>
        <v>0</v>
      </c>
      <c r="BI278" s="163">
        <f t="shared" si="28"/>
        <v>0</v>
      </c>
      <c r="BJ278" s="15" t="s">
        <v>85</v>
      </c>
      <c r="BK278" s="163">
        <f t="shared" si="29"/>
        <v>0</v>
      </c>
      <c r="BL278" s="15" t="s">
        <v>466</v>
      </c>
      <c r="BM278" s="162" t="s">
        <v>6879</v>
      </c>
    </row>
    <row r="279" spans="1:65" s="2" customFormat="1" ht="16.5" customHeight="1">
      <c r="A279" s="30"/>
      <c r="B279" s="154"/>
      <c r="C279" s="201" t="s">
        <v>1423</v>
      </c>
      <c r="D279" s="201" t="s">
        <v>751</v>
      </c>
      <c r="E279" s="202" t="s">
        <v>6880</v>
      </c>
      <c r="F279" s="203" t="s">
        <v>6881</v>
      </c>
      <c r="G279" s="204" t="s">
        <v>4725</v>
      </c>
      <c r="H279" s="205">
        <v>1</v>
      </c>
      <c r="I279" s="177"/>
      <c r="J279" s="290">
        <f t="shared" si="20"/>
        <v>0</v>
      </c>
      <c r="K279" s="178"/>
      <c r="L279" s="179"/>
      <c r="M279" s="180" t="s">
        <v>1</v>
      </c>
      <c r="N279" s="181" t="s">
        <v>38</v>
      </c>
      <c r="O279" s="59"/>
      <c r="P279" s="160">
        <f t="shared" si="21"/>
        <v>0</v>
      </c>
      <c r="Q279" s="160">
        <v>0</v>
      </c>
      <c r="R279" s="160">
        <f t="shared" si="22"/>
        <v>0</v>
      </c>
      <c r="S279" s="160">
        <v>0</v>
      </c>
      <c r="T279" s="161">
        <f t="shared" si="23"/>
        <v>0</v>
      </c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R279" s="162" t="s">
        <v>1849</v>
      </c>
      <c r="AT279" s="162" t="s">
        <v>751</v>
      </c>
      <c r="AU279" s="162" t="s">
        <v>85</v>
      </c>
      <c r="AY279" s="15" t="s">
        <v>208</v>
      </c>
      <c r="BE279" s="163">
        <f t="shared" si="24"/>
        <v>0</v>
      </c>
      <c r="BF279" s="163">
        <f t="shared" si="25"/>
        <v>0</v>
      </c>
      <c r="BG279" s="163">
        <f t="shared" si="26"/>
        <v>0</v>
      </c>
      <c r="BH279" s="163">
        <f t="shared" si="27"/>
        <v>0</v>
      </c>
      <c r="BI279" s="163">
        <f t="shared" si="28"/>
        <v>0</v>
      </c>
      <c r="BJ279" s="15" t="s">
        <v>85</v>
      </c>
      <c r="BK279" s="163">
        <f t="shared" si="29"/>
        <v>0</v>
      </c>
      <c r="BL279" s="15" t="s">
        <v>466</v>
      </c>
      <c r="BM279" s="162" t="s">
        <v>6882</v>
      </c>
    </row>
    <row r="280" spans="1:65" s="2" customFormat="1" ht="16.5" customHeight="1">
      <c r="A280" s="30"/>
      <c r="B280" s="154"/>
      <c r="C280" s="195" t="s">
        <v>1427</v>
      </c>
      <c r="D280" s="195" t="s">
        <v>210</v>
      </c>
      <c r="E280" s="196" t="s">
        <v>6883</v>
      </c>
      <c r="F280" s="200" t="s">
        <v>6884</v>
      </c>
      <c r="G280" s="198" t="s">
        <v>252</v>
      </c>
      <c r="H280" s="199">
        <v>444</v>
      </c>
      <c r="I280" s="155"/>
      <c r="J280" s="287">
        <f t="shared" si="20"/>
        <v>0</v>
      </c>
      <c r="K280" s="157"/>
      <c r="L280" s="31"/>
      <c r="M280" s="158" t="s">
        <v>1</v>
      </c>
      <c r="N280" s="159" t="s">
        <v>38</v>
      </c>
      <c r="O280" s="59"/>
      <c r="P280" s="160">
        <f t="shared" si="21"/>
        <v>0</v>
      </c>
      <c r="Q280" s="160">
        <v>0</v>
      </c>
      <c r="R280" s="160">
        <f t="shared" si="22"/>
        <v>0</v>
      </c>
      <c r="S280" s="160">
        <v>0</v>
      </c>
      <c r="T280" s="161">
        <f t="shared" si="23"/>
        <v>0</v>
      </c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R280" s="162" t="s">
        <v>466</v>
      </c>
      <c r="AT280" s="162" t="s">
        <v>210</v>
      </c>
      <c r="AU280" s="162" t="s">
        <v>85</v>
      </c>
      <c r="AY280" s="15" t="s">
        <v>208</v>
      </c>
      <c r="BE280" s="163">
        <f t="shared" si="24"/>
        <v>0</v>
      </c>
      <c r="BF280" s="163">
        <f t="shared" si="25"/>
        <v>0</v>
      </c>
      <c r="BG280" s="163">
        <f t="shared" si="26"/>
        <v>0</v>
      </c>
      <c r="BH280" s="163">
        <f t="shared" si="27"/>
        <v>0</v>
      </c>
      <c r="BI280" s="163">
        <f t="shared" si="28"/>
        <v>0</v>
      </c>
      <c r="BJ280" s="15" t="s">
        <v>85</v>
      </c>
      <c r="BK280" s="163">
        <f t="shared" si="29"/>
        <v>0</v>
      </c>
      <c r="BL280" s="15" t="s">
        <v>466</v>
      </c>
      <c r="BM280" s="162" t="s">
        <v>6885</v>
      </c>
    </row>
    <row r="281" spans="1:65" s="2" customFormat="1" ht="24.2" customHeight="1">
      <c r="A281" s="30"/>
      <c r="B281" s="154"/>
      <c r="C281" s="195" t="s">
        <v>1431</v>
      </c>
      <c r="D281" s="195" t="s">
        <v>210</v>
      </c>
      <c r="E281" s="196" t="s">
        <v>6886</v>
      </c>
      <c r="F281" s="200" t="s">
        <v>6887</v>
      </c>
      <c r="G281" s="198" t="s">
        <v>252</v>
      </c>
      <c r="H281" s="199">
        <v>96</v>
      </c>
      <c r="I281" s="155"/>
      <c r="J281" s="287">
        <f t="shared" si="20"/>
        <v>0</v>
      </c>
      <c r="K281" s="157"/>
      <c r="L281" s="31"/>
      <c r="M281" s="158" t="s">
        <v>1</v>
      </c>
      <c r="N281" s="159" t="s">
        <v>38</v>
      </c>
      <c r="O281" s="59"/>
      <c r="P281" s="160">
        <f t="shared" si="21"/>
        <v>0</v>
      </c>
      <c r="Q281" s="160">
        <v>0</v>
      </c>
      <c r="R281" s="160">
        <f t="shared" si="22"/>
        <v>0</v>
      </c>
      <c r="S281" s="160">
        <v>0</v>
      </c>
      <c r="T281" s="161">
        <f t="shared" si="23"/>
        <v>0</v>
      </c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R281" s="162" t="s">
        <v>466</v>
      </c>
      <c r="AT281" s="162" t="s">
        <v>210</v>
      </c>
      <c r="AU281" s="162" t="s">
        <v>85</v>
      </c>
      <c r="AY281" s="15" t="s">
        <v>208</v>
      </c>
      <c r="BE281" s="163">
        <f t="shared" si="24"/>
        <v>0</v>
      </c>
      <c r="BF281" s="163">
        <f t="shared" si="25"/>
        <v>0</v>
      </c>
      <c r="BG281" s="163">
        <f t="shared" si="26"/>
        <v>0</v>
      </c>
      <c r="BH281" s="163">
        <f t="shared" si="27"/>
        <v>0</v>
      </c>
      <c r="BI281" s="163">
        <f t="shared" si="28"/>
        <v>0</v>
      </c>
      <c r="BJ281" s="15" t="s">
        <v>85</v>
      </c>
      <c r="BK281" s="163">
        <f t="shared" si="29"/>
        <v>0</v>
      </c>
      <c r="BL281" s="15" t="s">
        <v>466</v>
      </c>
      <c r="BM281" s="162" t="s">
        <v>6888</v>
      </c>
    </row>
    <row r="282" spans="1:65" s="2" customFormat="1" ht="24.2" customHeight="1">
      <c r="A282" s="30"/>
      <c r="B282" s="154"/>
      <c r="C282" s="195" t="s">
        <v>1435</v>
      </c>
      <c r="D282" s="195" t="s">
        <v>210</v>
      </c>
      <c r="E282" s="196" t="s">
        <v>6889</v>
      </c>
      <c r="F282" s="200" t="s">
        <v>6890</v>
      </c>
      <c r="G282" s="198" t="s">
        <v>252</v>
      </c>
      <c r="H282" s="199">
        <v>252</v>
      </c>
      <c r="I282" s="155"/>
      <c r="J282" s="287">
        <f t="shared" si="20"/>
        <v>0</v>
      </c>
      <c r="K282" s="157"/>
      <c r="L282" s="31"/>
      <c r="M282" s="158" t="s">
        <v>1</v>
      </c>
      <c r="N282" s="159" t="s">
        <v>38</v>
      </c>
      <c r="O282" s="59"/>
      <c r="P282" s="160">
        <f t="shared" si="21"/>
        <v>0</v>
      </c>
      <c r="Q282" s="160">
        <v>0</v>
      </c>
      <c r="R282" s="160">
        <f t="shared" si="22"/>
        <v>0</v>
      </c>
      <c r="S282" s="160">
        <v>0</v>
      </c>
      <c r="T282" s="161">
        <f t="shared" si="23"/>
        <v>0</v>
      </c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R282" s="162" t="s">
        <v>466</v>
      </c>
      <c r="AT282" s="162" t="s">
        <v>210</v>
      </c>
      <c r="AU282" s="162" t="s">
        <v>85</v>
      </c>
      <c r="AY282" s="15" t="s">
        <v>208</v>
      </c>
      <c r="BE282" s="163">
        <f t="shared" si="24"/>
        <v>0</v>
      </c>
      <c r="BF282" s="163">
        <f t="shared" si="25"/>
        <v>0</v>
      </c>
      <c r="BG282" s="163">
        <f t="shared" si="26"/>
        <v>0</v>
      </c>
      <c r="BH282" s="163">
        <f t="shared" si="27"/>
        <v>0</v>
      </c>
      <c r="BI282" s="163">
        <f t="shared" si="28"/>
        <v>0</v>
      </c>
      <c r="BJ282" s="15" t="s">
        <v>85</v>
      </c>
      <c r="BK282" s="163">
        <f t="shared" si="29"/>
        <v>0</v>
      </c>
      <c r="BL282" s="15" t="s">
        <v>466</v>
      </c>
      <c r="BM282" s="162" t="s">
        <v>6891</v>
      </c>
    </row>
    <row r="283" spans="1:65" s="2" customFormat="1" ht="37.9" customHeight="1">
      <c r="A283" s="30"/>
      <c r="B283" s="154"/>
      <c r="C283" s="201" t="s">
        <v>1439</v>
      </c>
      <c r="D283" s="201" t="s">
        <v>751</v>
      </c>
      <c r="E283" s="202" t="s">
        <v>6892</v>
      </c>
      <c r="F283" s="203" t="s">
        <v>6893</v>
      </c>
      <c r="G283" s="204" t="s">
        <v>252</v>
      </c>
      <c r="H283" s="205">
        <v>100</v>
      </c>
      <c r="I283" s="177"/>
      <c r="J283" s="290">
        <f t="shared" si="20"/>
        <v>0</v>
      </c>
      <c r="K283" s="178"/>
      <c r="L283" s="179"/>
      <c r="M283" s="180" t="s">
        <v>1</v>
      </c>
      <c r="N283" s="181" t="s">
        <v>38</v>
      </c>
      <c r="O283" s="59"/>
      <c r="P283" s="160">
        <f t="shared" si="21"/>
        <v>0</v>
      </c>
      <c r="Q283" s="160">
        <v>0</v>
      </c>
      <c r="R283" s="160">
        <f t="shared" si="22"/>
        <v>0</v>
      </c>
      <c r="S283" s="160">
        <v>0</v>
      </c>
      <c r="T283" s="161">
        <f t="shared" si="23"/>
        <v>0</v>
      </c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R283" s="162" t="s">
        <v>1849</v>
      </c>
      <c r="AT283" s="162" t="s">
        <v>751</v>
      </c>
      <c r="AU283" s="162" t="s">
        <v>85</v>
      </c>
      <c r="AY283" s="15" t="s">
        <v>208</v>
      </c>
      <c r="BE283" s="163">
        <f t="shared" si="24"/>
        <v>0</v>
      </c>
      <c r="BF283" s="163">
        <f t="shared" si="25"/>
        <v>0</v>
      </c>
      <c r="BG283" s="163">
        <f t="shared" si="26"/>
        <v>0</v>
      </c>
      <c r="BH283" s="163">
        <f t="shared" si="27"/>
        <v>0</v>
      </c>
      <c r="BI283" s="163">
        <f t="shared" si="28"/>
        <v>0</v>
      </c>
      <c r="BJ283" s="15" t="s">
        <v>85</v>
      </c>
      <c r="BK283" s="163">
        <f t="shared" si="29"/>
        <v>0</v>
      </c>
      <c r="BL283" s="15" t="s">
        <v>466</v>
      </c>
      <c r="BM283" s="162" t="s">
        <v>6894</v>
      </c>
    </row>
    <row r="284" spans="1:65" s="2" customFormat="1" ht="33" customHeight="1">
      <c r="A284" s="30"/>
      <c r="B284" s="154"/>
      <c r="C284" s="201" t="s">
        <v>1443</v>
      </c>
      <c r="D284" s="201" t="s">
        <v>751</v>
      </c>
      <c r="E284" s="202" t="s">
        <v>6895</v>
      </c>
      <c r="F284" s="203" t="s">
        <v>6896</v>
      </c>
      <c r="G284" s="204" t="s">
        <v>404</v>
      </c>
      <c r="H284" s="205">
        <v>11</v>
      </c>
      <c r="I284" s="177"/>
      <c r="J284" s="290">
        <f t="shared" si="20"/>
        <v>0</v>
      </c>
      <c r="K284" s="178"/>
      <c r="L284" s="179"/>
      <c r="M284" s="180" t="s">
        <v>1</v>
      </c>
      <c r="N284" s="181" t="s">
        <v>38</v>
      </c>
      <c r="O284" s="59"/>
      <c r="P284" s="160">
        <f t="shared" si="21"/>
        <v>0</v>
      </c>
      <c r="Q284" s="160">
        <v>0</v>
      </c>
      <c r="R284" s="160">
        <f t="shared" si="22"/>
        <v>0</v>
      </c>
      <c r="S284" s="160">
        <v>0</v>
      </c>
      <c r="T284" s="161">
        <f t="shared" si="23"/>
        <v>0</v>
      </c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R284" s="162" t="s">
        <v>1849</v>
      </c>
      <c r="AT284" s="162" t="s">
        <v>751</v>
      </c>
      <c r="AU284" s="162" t="s">
        <v>85</v>
      </c>
      <c r="AY284" s="15" t="s">
        <v>208</v>
      </c>
      <c r="BE284" s="163">
        <f t="shared" si="24"/>
        <v>0</v>
      </c>
      <c r="BF284" s="163">
        <f t="shared" si="25"/>
        <v>0</v>
      </c>
      <c r="BG284" s="163">
        <f t="shared" si="26"/>
        <v>0</v>
      </c>
      <c r="BH284" s="163">
        <f t="shared" si="27"/>
        <v>0</v>
      </c>
      <c r="BI284" s="163">
        <f t="shared" si="28"/>
        <v>0</v>
      </c>
      <c r="BJ284" s="15" t="s">
        <v>85</v>
      </c>
      <c r="BK284" s="163">
        <f t="shared" si="29"/>
        <v>0</v>
      </c>
      <c r="BL284" s="15" t="s">
        <v>466</v>
      </c>
      <c r="BM284" s="162" t="s">
        <v>6897</v>
      </c>
    </row>
    <row r="285" spans="1:65" s="2" customFormat="1" ht="37.9" customHeight="1">
      <c r="A285" s="30"/>
      <c r="B285" s="154"/>
      <c r="C285" s="201" t="s">
        <v>1447</v>
      </c>
      <c r="D285" s="201" t="s">
        <v>751</v>
      </c>
      <c r="E285" s="202" t="s">
        <v>6898</v>
      </c>
      <c r="F285" s="203" t="s">
        <v>6899</v>
      </c>
      <c r="G285" s="204" t="s">
        <v>404</v>
      </c>
      <c r="H285" s="205">
        <v>11</v>
      </c>
      <c r="I285" s="177"/>
      <c r="J285" s="290">
        <f t="shared" si="20"/>
        <v>0</v>
      </c>
      <c r="K285" s="178"/>
      <c r="L285" s="179"/>
      <c r="M285" s="180" t="s">
        <v>1</v>
      </c>
      <c r="N285" s="181" t="s">
        <v>38</v>
      </c>
      <c r="O285" s="59"/>
      <c r="P285" s="160">
        <f t="shared" si="21"/>
        <v>0</v>
      </c>
      <c r="Q285" s="160">
        <v>0</v>
      </c>
      <c r="R285" s="160">
        <f t="shared" si="22"/>
        <v>0</v>
      </c>
      <c r="S285" s="160">
        <v>0</v>
      </c>
      <c r="T285" s="161">
        <f t="shared" si="23"/>
        <v>0</v>
      </c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R285" s="162" t="s">
        <v>1849</v>
      </c>
      <c r="AT285" s="162" t="s">
        <v>751</v>
      </c>
      <c r="AU285" s="162" t="s">
        <v>85</v>
      </c>
      <c r="AY285" s="15" t="s">
        <v>208</v>
      </c>
      <c r="BE285" s="163">
        <f t="shared" si="24"/>
        <v>0</v>
      </c>
      <c r="BF285" s="163">
        <f t="shared" si="25"/>
        <v>0</v>
      </c>
      <c r="BG285" s="163">
        <f t="shared" si="26"/>
        <v>0</v>
      </c>
      <c r="BH285" s="163">
        <f t="shared" si="27"/>
        <v>0</v>
      </c>
      <c r="BI285" s="163">
        <f t="shared" si="28"/>
        <v>0</v>
      </c>
      <c r="BJ285" s="15" t="s">
        <v>85</v>
      </c>
      <c r="BK285" s="163">
        <f t="shared" si="29"/>
        <v>0</v>
      </c>
      <c r="BL285" s="15" t="s">
        <v>466</v>
      </c>
      <c r="BM285" s="162" t="s">
        <v>6900</v>
      </c>
    </row>
    <row r="286" spans="1:65" s="2" customFormat="1" ht="33" customHeight="1">
      <c r="A286" s="30"/>
      <c r="B286" s="154"/>
      <c r="C286" s="201" t="s">
        <v>1451</v>
      </c>
      <c r="D286" s="201" t="s">
        <v>751</v>
      </c>
      <c r="E286" s="202" t="s">
        <v>6901</v>
      </c>
      <c r="F286" s="203" t="s">
        <v>6902</v>
      </c>
      <c r="G286" s="204" t="s">
        <v>252</v>
      </c>
      <c r="H286" s="205">
        <v>100</v>
      </c>
      <c r="I286" s="177"/>
      <c r="J286" s="290">
        <f t="shared" si="20"/>
        <v>0</v>
      </c>
      <c r="K286" s="178"/>
      <c r="L286" s="179"/>
      <c r="M286" s="180" t="s">
        <v>1</v>
      </c>
      <c r="N286" s="181" t="s">
        <v>38</v>
      </c>
      <c r="O286" s="59"/>
      <c r="P286" s="160">
        <f t="shared" si="21"/>
        <v>0</v>
      </c>
      <c r="Q286" s="160">
        <v>0</v>
      </c>
      <c r="R286" s="160">
        <f t="shared" si="22"/>
        <v>0</v>
      </c>
      <c r="S286" s="160">
        <v>0</v>
      </c>
      <c r="T286" s="161">
        <f t="shared" si="23"/>
        <v>0</v>
      </c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R286" s="162" t="s">
        <v>1849</v>
      </c>
      <c r="AT286" s="162" t="s">
        <v>751</v>
      </c>
      <c r="AU286" s="162" t="s">
        <v>85</v>
      </c>
      <c r="AY286" s="15" t="s">
        <v>208</v>
      </c>
      <c r="BE286" s="163">
        <f t="shared" si="24"/>
        <v>0</v>
      </c>
      <c r="BF286" s="163">
        <f t="shared" si="25"/>
        <v>0</v>
      </c>
      <c r="BG286" s="163">
        <f t="shared" si="26"/>
        <v>0</v>
      </c>
      <c r="BH286" s="163">
        <f t="shared" si="27"/>
        <v>0</v>
      </c>
      <c r="BI286" s="163">
        <f t="shared" si="28"/>
        <v>0</v>
      </c>
      <c r="BJ286" s="15" t="s">
        <v>85</v>
      </c>
      <c r="BK286" s="163">
        <f t="shared" si="29"/>
        <v>0</v>
      </c>
      <c r="BL286" s="15" t="s">
        <v>466</v>
      </c>
      <c r="BM286" s="162" t="s">
        <v>6903</v>
      </c>
    </row>
    <row r="287" spans="1:65" s="2" customFormat="1" ht="24.2" customHeight="1">
      <c r="A287" s="30"/>
      <c r="B287" s="154"/>
      <c r="C287" s="201" t="s">
        <v>1455</v>
      </c>
      <c r="D287" s="201" t="s">
        <v>751</v>
      </c>
      <c r="E287" s="202" t="s">
        <v>6847</v>
      </c>
      <c r="F287" s="203" t="s">
        <v>6848</v>
      </c>
      <c r="G287" s="204" t="s">
        <v>252</v>
      </c>
      <c r="H287" s="205">
        <v>100</v>
      </c>
      <c r="I287" s="177"/>
      <c r="J287" s="290">
        <f t="shared" si="20"/>
        <v>0</v>
      </c>
      <c r="K287" s="178"/>
      <c r="L287" s="179"/>
      <c r="M287" s="180" t="s">
        <v>1</v>
      </c>
      <c r="N287" s="181" t="s">
        <v>38</v>
      </c>
      <c r="O287" s="59"/>
      <c r="P287" s="160">
        <f t="shared" si="21"/>
        <v>0</v>
      </c>
      <c r="Q287" s="160">
        <v>0</v>
      </c>
      <c r="R287" s="160">
        <f t="shared" si="22"/>
        <v>0</v>
      </c>
      <c r="S287" s="160">
        <v>0</v>
      </c>
      <c r="T287" s="161">
        <f t="shared" si="23"/>
        <v>0</v>
      </c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R287" s="162" t="s">
        <v>1849</v>
      </c>
      <c r="AT287" s="162" t="s">
        <v>751</v>
      </c>
      <c r="AU287" s="162" t="s">
        <v>85</v>
      </c>
      <c r="AY287" s="15" t="s">
        <v>208</v>
      </c>
      <c r="BE287" s="163">
        <f t="shared" si="24"/>
        <v>0</v>
      </c>
      <c r="BF287" s="163">
        <f t="shared" si="25"/>
        <v>0</v>
      </c>
      <c r="BG287" s="163">
        <f t="shared" si="26"/>
        <v>0</v>
      </c>
      <c r="BH287" s="163">
        <f t="shared" si="27"/>
        <v>0</v>
      </c>
      <c r="BI287" s="163">
        <f t="shared" si="28"/>
        <v>0</v>
      </c>
      <c r="BJ287" s="15" t="s">
        <v>85</v>
      </c>
      <c r="BK287" s="163">
        <f t="shared" si="29"/>
        <v>0</v>
      </c>
      <c r="BL287" s="15" t="s">
        <v>466</v>
      </c>
      <c r="BM287" s="162" t="s">
        <v>6904</v>
      </c>
    </row>
    <row r="288" spans="1:65" s="2" customFormat="1" ht="37.9" customHeight="1">
      <c r="A288" s="30"/>
      <c r="B288" s="154"/>
      <c r="C288" s="201" t="s">
        <v>1459</v>
      </c>
      <c r="D288" s="201" t="s">
        <v>751</v>
      </c>
      <c r="E288" s="202" t="s">
        <v>6905</v>
      </c>
      <c r="F288" s="203" t="s">
        <v>6906</v>
      </c>
      <c r="G288" s="204" t="s">
        <v>404</v>
      </c>
      <c r="H288" s="205">
        <v>67</v>
      </c>
      <c r="I288" s="177"/>
      <c r="J288" s="290">
        <f t="shared" si="20"/>
        <v>0</v>
      </c>
      <c r="K288" s="178"/>
      <c r="L288" s="179"/>
      <c r="M288" s="180" t="s">
        <v>1</v>
      </c>
      <c r="N288" s="181" t="s">
        <v>38</v>
      </c>
      <c r="O288" s="59"/>
      <c r="P288" s="160">
        <f t="shared" si="21"/>
        <v>0</v>
      </c>
      <c r="Q288" s="160">
        <v>0</v>
      </c>
      <c r="R288" s="160">
        <f t="shared" si="22"/>
        <v>0</v>
      </c>
      <c r="S288" s="160">
        <v>0</v>
      </c>
      <c r="T288" s="161">
        <f t="shared" si="23"/>
        <v>0</v>
      </c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R288" s="162" t="s">
        <v>1849</v>
      </c>
      <c r="AT288" s="162" t="s">
        <v>751</v>
      </c>
      <c r="AU288" s="162" t="s">
        <v>85</v>
      </c>
      <c r="AY288" s="15" t="s">
        <v>208</v>
      </c>
      <c r="BE288" s="163">
        <f t="shared" si="24"/>
        <v>0</v>
      </c>
      <c r="BF288" s="163">
        <f t="shared" si="25"/>
        <v>0</v>
      </c>
      <c r="BG288" s="163">
        <f t="shared" si="26"/>
        <v>0</v>
      </c>
      <c r="BH288" s="163">
        <f t="shared" si="27"/>
        <v>0</v>
      </c>
      <c r="BI288" s="163">
        <f t="shared" si="28"/>
        <v>0</v>
      </c>
      <c r="BJ288" s="15" t="s">
        <v>85</v>
      </c>
      <c r="BK288" s="163">
        <f t="shared" si="29"/>
        <v>0</v>
      </c>
      <c r="BL288" s="15" t="s">
        <v>466</v>
      </c>
      <c r="BM288" s="162" t="s">
        <v>6907</v>
      </c>
    </row>
    <row r="289" spans="1:65" s="2" customFormat="1" ht="24.2" customHeight="1">
      <c r="A289" s="30"/>
      <c r="B289" s="154"/>
      <c r="C289" s="201" t="s">
        <v>1463</v>
      </c>
      <c r="D289" s="201" t="s">
        <v>751</v>
      </c>
      <c r="E289" s="202" t="s">
        <v>6853</v>
      </c>
      <c r="F289" s="203" t="s">
        <v>6854</v>
      </c>
      <c r="G289" s="204" t="s">
        <v>404</v>
      </c>
      <c r="H289" s="205">
        <v>67</v>
      </c>
      <c r="I289" s="177"/>
      <c r="J289" s="290">
        <f t="shared" si="20"/>
        <v>0</v>
      </c>
      <c r="K289" s="178"/>
      <c r="L289" s="179"/>
      <c r="M289" s="180" t="s">
        <v>1</v>
      </c>
      <c r="N289" s="181" t="s">
        <v>38</v>
      </c>
      <c r="O289" s="59"/>
      <c r="P289" s="160">
        <f t="shared" si="21"/>
        <v>0</v>
      </c>
      <c r="Q289" s="160">
        <v>0</v>
      </c>
      <c r="R289" s="160">
        <f t="shared" si="22"/>
        <v>0</v>
      </c>
      <c r="S289" s="160">
        <v>0</v>
      </c>
      <c r="T289" s="161">
        <f t="shared" si="23"/>
        <v>0</v>
      </c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R289" s="162" t="s">
        <v>1849</v>
      </c>
      <c r="AT289" s="162" t="s">
        <v>751</v>
      </c>
      <c r="AU289" s="162" t="s">
        <v>85</v>
      </c>
      <c r="AY289" s="15" t="s">
        <v>208</v>
      </c>
      <c r="BE289" s="163">
        <f t="shared" si="24"/>
        <v>0</v>
      </c>
      <c r="BF289" s="163">
        <f t="shared" si="25"/>
        <v>0</v>
      </c>
      <c r="BG289" s="163">
        <f t="shared" si="26"/>
        <v>0</v>
      </c>
      <c r="BH289" s="163">
        <f t="shared" si="27"/>
        <v>0</v>
      </c>
      <c r="BI289" s="163">
        <f t="shared" si="28"/>
        <v>0</v>
      </c>
      <c r="BJ289" s="15" t="s">
        <v>85</v>
      </c>
      <c r="BK289" s="163">
        <f t="shared" si="29"/>
        <v>0</v>
      </c>
      <c r="BL289" s="15" t="s">
        <v>466</v>
      </c>
      <c r="BM289" s="162" t="s">
        <v>6908</v>
      </c>
    </row>
    <row r="290" spans="1:65" s="2" customFormat="1" ht="24.2" customHeight="1">
      <c r="A290" s="30"/>
      <c r="B290" s="154"/>
      <c r="C290" s="201" t="s">
        <v>1465</v>
      </c>
      <c r="D290" s="201" t="s">
        <v>751</v>
      </c>
      <c r="E290" s="202" t="s">
        <v>6856</v>
      </c>
      <c r="F290" s="203" t="s">
        <v>6857</v>
      </c>
      <c r="G290" s="204" t="s">
        <v>404</v>
      </c>
      <c r="H290" s="205">
        <v>134</v>
      </c>
      <c r="I290" s="177"/>
      <c r="J290" s="290">
        <f t="shared" si="20"/>
        <v>0</v>
      </c>
      <c r="K290" s="178"/>
      <c r="L290" s="179"/>
      <c r="M290" s="180" t="s">
        <v>1</v>
      </c>
      <c r="N290" s="181" t="s">
        <v>38</v>
      </c>
      <c r="O290" s="59"/>
      <c r="P290" s="160">
        <f t="shared" si="21"/>
        <v>0</v>
      </c>
      <c r="Q290" s="160">
        <v>0</v>
      </c>
      <c r="R290" s="160">
        <f t="shared" si="22"/>
        <v>0</v>
      </c>
      <c r="S290" s="160">
        <v>0</v>
      </c>
      <c r="T290" s="161">
        <f t="shared" si="23"/>
        <v>0</v>
      </c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R290" s="162" t="s">
        <v>1849</v>
      </c>
      <c r="AT290" s="162" t="s">
        <v>751</v>
      </c>
      <c r="AU290" s="162" t="s">
        <v>85</v>
      </c>
      <c r="AY290" s="15" t="s">
        <v>208</v>
      </c>
      <c r="BE290" s="163">
        <f t="shared" si="24"/>
        <v>0</v>
      </c>
      <c r="BF290" s="163">
        <f t="shared" si="25"/>
        <v>0</v>
      </c>
      <c r="BG290" s="163">
        <f t="shared" si="26"/>
        <v>0</v>
      </c>
      <c r="BH290" s="163">
        <f t="shared" si="27"/>
        <v>0</v>
      </c>
      <c r="BI290" s="163">
        <f t="shared" si="28"/>
        <v>0</v>
      </c>
      <c r="BJ290" s="15" t="s">
        <v>85</v>
      </c>
      <c r="BK290" s="163">
        <f t="shared" si="29"/>
        <v>0</v>
      </c>
      <c r="BL290" s="15" t="s">
        <v>466</v>
      </c>
      <c r="BM290" s="162" t="s">
        <v>6909</v>
      </c>
    </row>
    <row r="291" spans="1:65" s="2" customFormat="1" ht="24.2" customHeight="1">
      <c r="A291" s="30"/>
      <c r="B291" s="154"/>
      <c r="C291" s="201" t="s">
        <v>1469</v>
      </c>
      <c r="D291" s="201" t="s">
        <v>751</v>
      </c>
      <c r="E291" s="202" t="s">
        <v>6859</v>
      </c>
      <c r="F291" s="203" t="s">
        <v>6860</v>
      </c>
      <c r="G291" s="204" t="s">
        <v>404</v>
      </c>
      <c r="H291" s="205">
        <v>268</v>
      </c>
      <c r="I291" s="177"/>
      <c r="J291" s="290">
        <f t="shared" si="20"/>
        <v>0</v>
      </c>
      <c r="K291" s="178"/>
      <c r="L291" s="179"/>
      <c r="M291" s="180" t="s">
        <v>1</v>
      </c>
      <c r="N291" s="181" t="s">
        <v>38</v>
      </c>
      <c r="O291" s="59"/>
      <c r="P291" s="160">
        <f t="shared" si="21"/>
        <v>0</v>
      </c>
      <c r="Q291" s="160">
        <v>0</v>
      </c>
      <c r="R291" s="160">
        <f t="shared" si="22"/>
        <v>0</v>
      </c>
      <c r="S291" s="160">
        <v>0</v>
      </c>
      <c r="T291" s="161">
        <f t="shared" si="23"/>
        <v>0</v>
      </c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R291" s="162" t="s">
        <v>1849</v>
      </c>
      <c r="AT291" s="162" t="s">
        <v>751</v>
      </c>
      <c r="AU291" s="162" t="s">
        <v>85</v>
      </c>
      <c r="AY291" s="15" t="s">
        <v>208</v>
      </c>
      <c r="BE291" s="163">
        <f t="shared" si="24"/>
        <v>0</v>
      </c>
      <c r="BF291" s="163">
        <f t="shared" si="25"/>
        <v>0</v>
      </c>
      <c r="BG291" s="163">
        <f t="shared" si="26"/>
        <v>0</v>
      </c>
      <c r="BH291" s="163">
        <f t="shared" si="27"/>
        <v>0</v>
      </c>
      <c r="BI291" s="163">
        <f t="shared" si="28"/>
        <v>0</v>
      </c>
      <c r="BJ291" s="15" t="s">
        <v>85</v>
      </c>
      <c r="BK291" s="163">
        <f t="shared" si="29"/>
        <v>0</v>
      </c>
      <c r="BL291" s="15" t="s">
        <v>466</v>
      </c>
      <c r="BM291" s="162" t="s">
        <v>6910</v>
      </c>
    </row>
    <row r="292" spans="1:65" s="2" customFormat="1" ht="24.2" customHeight="1">
      <c r="A292" s="30"/>
      <c r="B292" s="154"/>
      <c r="C292" s="201" t="s">
        <v>1471</v>
      </c>
      <c r="D292" s="201" t="s">
        <v>751</v>
      </c>
      <c r="E292" s="202" t="s">
        <v>6862</v>
      </c>
      <c r="F292" s="203" t="s">
        <v>6863</v>
      </c>
      <c r="G292" s="204" t="s">
        <v>404</v>
      </c>
      <c r="H292" s="205">
        <v>268</v>
      </c>
      <c r="I292" s="177"/>
      <c r="J292" s="290">
        <f t="shared" si="20"/>
        <v>0</v>
      </c>
      <c r="K292" s="178"/>
      <c r="L292" s="179"/>
      <c r="M292" s="180" t="s">
        <v>1</v>
      </c>
      <c r="N292" s="181" t="s">
        <v>38</v>
      </c>
      <c r="O292" s="59"/>
      <c r="P292" s="160">
        <f t="shared" si="21"/>
        <v>0</v>
      </c>
      <c r="Q292" s="160">
        <v>0</v>
      </c>
      <c r="R292" s="160">
        <f t="shared" si="22"/>
        <v>0</v>
      </c>
      <c r="S292" s="160">
        <v>0</v>
      </c>
      <c r="T292" s="161">
        <f t="shared" si="23"/>
        <v>0</v>
      </c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R292" s="162" t="s">
        <v>1849</v>
      </c>
      <c r="AT292" s="162" t="s">
        <v>751</v>
      </c>
      <c r="AU292" s="162" t="s">
        <v>85</v>
      </c>
      <c r="AY292" s="15" t="s">
        <v>208</v>
      </c>
      <c r="BE292" s="163">
        <f t="shared" si="24"/>
        <v>0</v>
      </c>
      <c r="BF292" s="163">
        <f t="shared" si="25"/>
        <v>0</v>
      </c>
      <c r="BG292" s="163">
        <f t="shared" si="26"/>
        <v>0</v>
      </c>
      <c r="BH292" s="163">
        <f t="shared" si="27"/>
        <v>0</v>
      </c>
      <c r="BI292" s="163">
        <f t="shared" si="28"/>
        <v>0</v>
      </c>
      <c r="BJ292" s="15" t="s">
        <v>85</v>
      </c>
      <c r="BK292" s="163">
        <f t="shared" si="29"/>
        <v>0</v>
      </c>
      <c r="BL292" s="15" t="s">
        <v>466</v>
      </c>
      <c r="BM292" s="162" t="s">
        <v>6911</v>
      </c>
    </row>
    <row r="293" spans="1:65" s="2" customFormat="1" ht="16.5" customHeight="1">
      <c r="A293" s="30"/>
      <c r="B293" s="154"/>
      <c r="C293" s="195" t="s">
        <v>1475</v>
      </c>
      <c r="D293" s="195" t="s">
        <v>210</v>
      </c>
      <c r="E293" s="196" t="s">
        <v>6912</v>
      </c>
      <c r="F293" s="200" t="s">
        <v>6884</v>
      </c>
      <c r="G293" s="198" t="s">
        <v>252</v>
      </c>
      <c r="H293" s="199">
        <v>100</v>
      </c>
      <c r="I293" s="155"/>
      <c r="J293" s="287">
        <f t="shared" si="20"/>
        <v>0</v>
      </c>
      <c r="K293" s="157"/>
      <c r="L293" s="31"/>
      <c r="M293" s="158" t="s">
        <v>1</v>
      </c>
      <c r="N293" s="159" t="s">
        <v>38</v>
      </c>
      <c r="O293" s="59"/>
      <c r="P293" s="160">
        <f t="shared" si="21"/>
        <v>0</v>
      </c>
      <c r="Q293" s="160">
        <v>0</v>
      </c>
      <c r="R293" s="160">
        <f t="shared" si="22"/>
        <v>0</v>
      </c>
      <c r="S293" s="160">
        <v>0</v>
      </c>
      <c r="T293" s="161">
        <f t="shared" si="23"/>
        <v>0</v>
      </c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R293" s="162" t="s">
        <v>466</v>
      </c>
      <c r="AT293" s="162" t="s">
        <v>210</v>
      </c>
      <c r="AU293" s="162" t="s">
        <v>85</v>
      </c>
      <c r="AY293" s="15" t="s">
        <v>208</v>
      </c>
      <c r="BE293" s="163">
        <f t="shared" si="24"/>
        <v>0</v>
      </c>
      <c r="BF293" s="163">
        <f t="shared" si="25"/>
        <v>0</v>
      </c>
      <c r="BG293" s="163">
        <f t="shared" si="26"/>
        <v>0</v>
      </c>
      <c r="BH293" s="163">
        <f t="shared" si="27"/>
        <v>0</v>
      </c>
      <c r="BI293" s="163">
        <f t="shared" si="28"/>
        <v>0</v>
      </c>
      <c r="BJ293" s="15" t="s">
        <v>85</v>
      </c>
      <c r="BK293" s="163">
        <f t="shared" si="29"/>
        <v>0</v>
      </c>
      <c r="BL293" s="15" t="s">
        <v>466</v>
      </c>
      <c r="BM293" s="162" t="s">
        <v>6913</v>
      </c>
    </row>
    <row r="294" spans="1:65" s="2" customFormat="1" ht="24.2" customHeight="1">
      <c r="A294" s="30"/>
      <c r="B294" s="154"/>
      <c r="C294" s="195" t="s">
        <v>1477</v>
      </c>
      <c r="D294" s="195" t="s">
        <v>210</v>
      </c>
      <c r="E294" s="196" t="s">
        <v>6914</v>
      </c>
      <c r="F294" s="200" t="s">
        <v>6887</v>
      </c>
      <c r="G294" s="198" t="s">
        <v>252</v>
      </c>
      <c r="H294" s="199">
        <v>100</v>
      </c>
      <c r="I294" s="155"/>
      <c r="J294" s="287">
        <f t="shared" si="20"/>
        <v>0</v>
      </c>
      <c r="K294" s="157"/>
      <c r="L294" s="31"/>
      <c r="M294" s="158" t="s">
        <v>1</v>
      </c>
      <c r="N294" s="159" t="s">
        <v>38</v>
      </c>
      <c r="O294" s="59"/>
      <c r="P294" s="160">
        <f t="shared" si="21"/>
        <v>0</v>
      </c>
      <c r="Q294" s="160">
        <v>0</v>
      </c>
      <c r="R294" s="160">
        <f t="shared" si="22"/>
        <v>0</v>
      </c>
      <c r="S294" s="160">
        <v>0</v>
      </c>
      <c r="T294" s="161">
        <f t="shared" si="23"/>
        <v>0</v>
      </c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R294" s="162" t="s">
        <v>466</v>
      </c>
      <c r="AT294" s="162" t="s">
        <v>210</v>
      </c>
      <c r="AU294" s="162" t="s">
        <v>85</v>
      </c>
      <c r="AY294" s="15" t="s">
        <v>208</v>
      </c>
      <c r="BE294" s="163">
        <f t="shared" si="24"/>
        <v>0</v>
      </c>
      <c r="BF294" s="163">
        <f t="shared" si="25"/>
        <v>0</v>
      </c>
      <c r="BG294" s="163">
        <f t="shared" si="26"/>
        <v>0</v>
      </c>
      <c r="BH294" s="163">
        <f t="shared" si="27"/>
        <v>0</v>
      </c>
      <c r="BI294" s="163">
        <f t="shared" si="28"/>
        <v>0</v>
      </c>
      <c r="BJ294" s="15" t="s">
        <v>85</v>
      </c>
      <c r="BK294" s="163">
        <f t="shared" si="29"/>
        <v>0</v>
      </c>
      <c r="BL294" s="15" t="s">
        <v>466</v>
      </c>
      <c r="BM294" s="162" t="s">
        <v>6915</v>
      </c>
    </row>
    <row r="295" spans="1:65" s="2" customFormat="1" ht="37.9" customHeight="1">
      <c r="A295" s="30"/>
      <c r="B295" s="154"/>
      <c r="C295" s="201" t="s">
        <v>1481</v>
      </c>
      <c r="D295" s="201" t="s">
        <v>751</v>
      </c>
      <c r="E295" s="202" t="s">
        <v>6916</v>
      </c>
      <c r="F295" s="203" t="s">
        <v>6917</v>
      </c>
      <c r="G295" s="204" t="s">
        <v>252</v>
      </c>
      <c r="H295" s="205">
        <v>50</v>
      </c>
      <c r="I295" s="177"/>
      <c r="J295" s="290">
        <f t="shared" si="20"/>
        <v>0</v>
      </c>
      <c r="K295" s="178"/>
      <c r="L295" s="179"/>
      <c r="M295" s="180" t="s">
        <v>1</v>
      </c>
      <c r="N295" s="181" t="s">
        <v>38</v>
      </c>
      <c r="O295" s="59"/>
      <c r="P295" s="160">
        <f t="shared" si="21"/>
        <v>0</v>
      </c>
      <c r="Q295" s="160">
        <v>0</v>
      </c>
      <c r="R295" s="160">
        <f t="shared" si="22"/>
        <v>0</v>
      </c>
      <c r="S295" s="160">
        <v>0</v>
      </c>
      <c r="T295" s="161">
        <f t="shared" si="23"/>
        <v>0</v>
      </c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R295" s="162" t="s">
        <v>1849</v>
      </c>
      <c r="AT295" s="162" t="s">
        <v>751</v>
      </c>
      <c r="AU295" s="162" t="s">
        <v>85</v>
      </c>
      <c r="AY295" s="15" t="s">
        <v>208</v>
      </c>
      <c r="BE295" s="163">
        <f t="shared" si="24"/>
        <v>0</v>
      </c>
      <c r="BF295" s="163">
        <f t="shared" si="25"/>
        <v>0</v>
      </c>
      <c r="BG295" s="163">
        <f t="shared" si="26"/>
        <v>0</v>
      </c>
      <c r="BH295" s="163">
        <f t="shared" si="27"/>
        <v>0</v>
      </c>
      <c r="BI295" s="163">
        <f t="shared" si="28"/>
        <v>0</v>
      </c>
      <c r="BJ295" s="15" t="s">
        <v>85</v>
      </c>
      <c r="BK295" s="163">
        <f t="shared" si="29"/>
        <v>0</v>
      </c>
      <c r="BL295" s="15" t="s">
        <v>466</v>
      </c>
      <c r="BM295" s="162" t="s">
        <v>6918</v>
      </c>
    </row>
    <row r="296" spans="1:65" s="2" customFormat="1" ht="24.2" customHeight="1">
      <c r="A296" s="30"/>
      <c r="B296" s="154"/>
      <c r="C296" s="201" t="s">
        <v>1485</v>
      </c>
      <c r="D296" s="201" t="s">
        <v>751</v>
      </c>
      <c r="E296" s="202" t="s">
        <v>6919</v>
      </c>
      <c r="F296" s="203" t="s">
        <v>6920</v>
      </c>
      <c r="G296" s="204" t="s">
        <v>252</v>
      </c>
      <c r="H296" s="205">
        <v>50</v>
      </c>
      <c r="I296" s="177"/>
      <c r="J296" s="290">
        <f t="shared" si="20"/>
        <v>0</v>
      </c>
      <c r="K296" s="178"/>
      <c r="L296" s="179"/>
      <c r="M296" s="180" t="s">
        <v>1</v>
      </c>
      <c r="N296" s="181" t="s">
        <v>38</v>
      </c>
      <c r="O296" s="59"/>
      <c r="P296" s="160">
        <f t="shared" si="21"/>
        <v>0</v>
      </c>
      <c r="Q296" s="160">
        <v>0</v>
      </c>
      <c r="R296" s="160">
        <f t="shared" si="22"/>
        <v>0</v>
      </c>
      <c r="S296" s="160">
        <v>0</v>
      </c>
      <c r="T296" s="161">
        <f t="shared" si="23"/>
        <v>0</v>
      </c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R296" s="162" t="s">
        <v>1849</v>
      </c>
      <c r="AT296" s="162" t="s">
        <v>751</v>
      </c>
      <c r="AU296" s="162" t="s">
        <v>85</v>
      </c>
      <c r="AY296" s="15" t="s">
        <v>208</v>
      </c>
      <c r="BE296" s="163">
        <f t="shared" si="24"/>
        <v>0</v>
      </c>
      <c r="BF296" s="163">
        <f t="shared" si="25"/>
        <v>0</v>
      </c>
      <c r="BG296" s="163">
        <f t="shared" si="26"/>
        <v>0</v>
      </c>
      <c r="BH296" s="163">
        <f t="shared" si="27"/>
        <v>0</v>
      </c>
      <c r="BI296" s="163">
        <f t="shared" si="28"/>
        <v>0</v>
      </c>
      <c r="BJ296" s="15" t="s">
        <v>85</v>
      </c>
      <c r="BK296" s="163">
        <f t="shared" si="29"/>
        <v>0</v>
      </c>
      <c r="BL296" s="15" t="s">
        <v>466</v>
      </c>
      <c r="BM296" s="162" t="s">
        <v>6921</v>
      </c>
    </row>
    <row r="297" spans="1:65" s="2" customFormat="1" ht="24.2" customHeight="1">
      <c r="A297" s="30"/>
      <c r="B297" s="154"/>
      <c r="C297" s="201" t="s">
        <v>1487</v>
      </c>
      <c r="D297" s="201" t="s">
        <v>751</v>
      </c>
      <c r="E297" s="202" t="s">
        <v>6922</v>
      </c>
      <c r="F297" s="203" t="s">
        <v>6923</v>
      </c>
      <c r="G297" s="204" t="s">
        <v>404</v>
      </c>
      <c r="H297" s="205">
        <v>54</v>
      </c>
      <c r="I297" s="177"/>
      <c r="J297" s="290">
        <f t="shared" si="20"/>
        <v>0</v>
      </c>
      <c r="K297" s="178"/>
      <c r="L297" s="179"/>
      <c r="M297" s="180" t="s">
        <v>1</v>
      </c>
      <c r="N297" s="181" t="s">
        <v>38</v>
      </c>
      <c r="O297" s="59"/>
      <c r="P297" s="160">
        <f t="shared" si="21"/>
        <v>0</v>
      </c>
      <c r="Q297" s="160">
        <v>0</v>
      </c>
      <c r="R297" s="160">
        <f t="shared" si="22"/>
        <v>0</v>
      </c>
      <c r="S297" s="160">
        <v>0</v>
      </c>
      <c r="T297" s="161">
        <f t="shared" si="23"/>
        <v>0</v>
      </c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R297" s="162" t="s">
        <v>1849</v>
      </c>
      <c r="AT297" s="162" t="s">
        <v>751</v>
      </c>
      <c r="AU297" s="162" t="s">
        <v>85</v>
      </c>
      <c r="AY297" s="15" t="s">
        <v>208</v>
      </c>
      <c r="BE297" s="163">
        <f t="shared" si="24"/>
        <v>0</v>
      </c>
      <c r="BF297" s="163">
        <f t="shared" si="25"/>
        <v>0</v>
      </c>
      <c r="BG297" s="163">
        <f t="shared" si="26"/>
        <v>0</v>
      </c>
      <c r="BH297" s="163">
        <f t="shared" si="27"/>
        <v>0</v>
      </c>
      <c r="BI297" s="163">
        <f t="shared" si="28"/>
        <v>0</v>
      </c>
      <c r="BJ297" s="15" t="s">
        <v>85</v>
      </c>
      <c r="BK297" s="163">
        <f t="shared" si="29"/>
        <v>0</v>
      </c>
      <c r="BL297" s="15" t="s">
        <v>466</v>
      </c>
      <c r="BM297" s="162" t="s">
        <v>6924</v>
      </c>
    </row>
    <row r="298" spans="1:65" s="2" customFormat="1" ht="21.75" customHeight="1">
      <c r="A298" s="30"/>
      <c r="B298" s="154"/>
      <c r="C298" s="201" t="s">
        <v>1489</v>
      </c>
      <c r="D298" s="201" t="s">
        <v>751</v>
      </c>
      <c r="E298" s="202" t="s">
        <v>6925</v>
      </c>
      <c r="F298" s="203" t="s">
        <v>6926</v>
      </c>
      <c r="G298" s="204" t="s">
        <v>404</v>
      </c>
      <c r="H298" s="205">
        <v>52</v>
      </c>
      <c r="I298" s="177"/>
      <c r="J298" s="290">
        <f t="shared" si="20"/>
        <v>0</v>
      </c>
      <c r="K298" s="178"/>
      <c r="L298" s="179"/>
      <c r="M298" s="180" t="s">
        <v>1</v>
      </c>
      <c r="N298" s="181" t="s">
        <v>38</v>
      </c>
      <c r="O298" s="59"/>
      <c r="P298" s="160">
        <f t="shared" si="21"/>
        <v>0</v>
      </c>
      <c r="Q298" s="160">
        <v>0</v>
      </c>
      <c r="R298" s="160">
        <f t="shared" si="22"/>
        <v>0</v>
      </c>
      <c r="S298" s="160">
        <v>0</v>
      </c>
      <c r="T298" s="161">
        <f t="shared" si="23"/>
        <v>0</v>
      </c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R298" s="162" t="s">
        <v>1849</v>
      </c>
      <c r="AT298" s="162" t="s">
        <v>751</v>
      </c>
      <c r="AU298" s="162" t="s">
        <v>85</v>
      </c>
      <c r="AY298" s="15" t="s">
        <v>208</v>
      </c>
      <c r="BE298" s="163">
        <f t="shared" si="24"/>
        <v>0</v>
      </c>
      <c r="BF298" s="163">
        <f t="shared" si="25"/>
        <v>0</v>
      </c>
      <c r="BG298" s="163">
        <f t="shared" si="26"/>
        <v>0</v>
      </c>
      <c r="BH298" s="163">
        <f t="shared" si="27"/>
        <v>0</v>
      </c>
      <c r="BI298" s="163">
        <f t="shared" si="28"/>
        <v>0</v>
      </c>
      <c r="BJ298" s="15" t="s">
        <v>85</v>
      </c>
      <c r="BK298" s="163">
        <f t="shared" si="29"/>
        <v>0</v>
      </c>
      <c r="BL298" s="15" t="s">
        <v>466</v>
      </c>
      <c r="BM298" s="162" t="s">
        <v>6927</v>
      </c>
    </row>
    <row r="299" spans="1:65" s="2" customFormat="1" ht="24.2" customHeight="1">
      <c r="A299" s="30"/>
      <c r="B299" s="154"/>
      <c r="C299" s="201" t="s">
        <v>1493</v>
      </c>
      <c r="D299" s="201" t="s">
        <v>751</v>
      </c>
      <c r="E299" s="202" t="s">
        <v>6928</v>
      </c>
      <c r="F299" s="203" t="s">
        <v>6929</v>
      </c>
      <c r="G299" s="204" t="s">
        <v>404</v>
      </c>
      <c r="H299" s="205">
        <v>104</v>
      </c>
      <c r="I299" s="177"/>
      <c r="J299" s="290">
        <f t="shared" si="20"/>
        <v>0</v>
      </c>
      <c r="K299" s="178"/>
      <c r="L299" s="179"/>
      <c r="M299" s="180" t="s">
        <v>1</v>
      </c>
      <c r="N299" s="181" t="s">
        <v>38</v>
      </c>
      <c r="O299" s="59"/>
      <c r="P299" s="160">
        <f t="shared" si="21"/>
        <v>0</v>
      </c>
      <c r="Q299" s="160">
        <v>0</v>
      </c>
      <c r="R299" s="160">
        <f t="shared" si="22"/>
        <v>0</v>
      </c>
      <c r="S299" s="160">
        <v>0</v>
      </c>
      <c r="T299" s="161">
        <f t="shared" si="23"/>
        <v>0</v>
      </c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R299" s="162" t="s">
        <v>1849</v>
      </c>
      <c r="AT299" s="162" t="s">
        <v>751</v>
      </c>
      <c r="AU299" s="162" t="s">
        <v>85</v>
      </c>
      <c r="AY299" s="15" t="s">
        <v>208</v>
      </c>
      <c r="BE299" s="163">
        <f t="shared" si="24"/>
        <v>0</v>
      </c>
      <c r="BF299" s="163">
        <f t="shared" si="25"/>
        <v>0</v>
      </c>
      <c r="BG299" s="163">
        <f t="shared" si="26"/>
        <v>0</v>
      </c>
      <c r="BH299" s="163">
        <f t="shared" si="27"/>
        <v>0</v>
      </c>
      <c r="BI299" s="163">
        <f t="shared" si="28"/>
        <v>0</v>
      </c>
      <c r="BJ299" s="15" t="s">
        <v>85</v>
      </c>
      <c r="BK299" s="163">
        <f t="shared" si="29"/>
        <v>0</v>
      </c>
      <c r="BL299" s="15" t="s">
        <v>466</v>
      </c>
      <c r="BM299" s="162" t="s">
        <v>6930</v>
      </c>
    </row>
    <row r="300" spans="1:65" s="2" customFormat="1" ht="33" customHeight="1">
      <c r="A300" s="30"/>
      <c r="B300" s="154"/>
      <c r="C300" s="201" t="s">
        <v>1497</v>
      </c>
      <c r="D300" s="201" t="s">
        <v>751</v>
      </c>
      <c r="E300" s="202" t="s">
        <v>6931</v>
      </c>
      <c r="F300" s="203" t="s">
        <v>6932</v>
      </c>
      <c r="G300" s="204" t="s">
        <v>404</v>
      </c>
      <c r="H300" s="205">
        <v>208</v>
      </c>
      <c r="I300" s="177"/>
      <c r="J300" s="290">
        <f t="shared" si="20"/>
        <v>0</v>
      </c>
      <c r="K300" s="178"/>
      <c r="L300" s="179"/>
      <c r="M300" s="180" t="s">
        <v>1</v>
      </c>
      <c r="N300" s="181" t="s">
        <v>38</v>
      </c>
      <c r="O300" s="59"/>
      <c r="P300" s="160">
        <f t="shared" si="21"/>
        <v>0</v>
      </c>
      <c r="Q300" s="160">
        <v>0</v>
      </c>
      <c r="R300" s="160">
        <f t="shared" si="22"/>
        <v>0</v>
      </c>
      <c r="S300" s="160">
        <v>0</v>
      </c>
      <c r="T300" s="161">
        <f t="shared" si="23"/>
        <v>0</v>
      </c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R300" s="162" t="s">
        <v>1849</v>
      </c>
      <c r="AT300" s="162" t="s">
        <v>751</v>
      </c>
      <c r="AU300" s="162" t="s">
        <v>85</v>
      </c>
      <c r="AY300" s="15" t="s">
        <v>208</v>
      </c>
      <c r="BE300" s="163">
        <f t="shared" si="24"/>
        <v>0</v>
      </c>
      <c r="BF300" s="163">
        <f t="shared" si="25"/>
        <v>0</v>
      </c>
      <c r="BG300" s="163">
        <f t="shared" si="26"/>
        <v>0</v>
      </c>
      <c r="BH300" s="163">
        <f t="shared" si="27"/>
        <v>0</v>
      </c>
      <c r="BI300" s="163">
        <f t="shared" si="28"/>
        <v>0</v>
      </c>
      <c r="BJ300" s="15" t="s">
        <v>85</v>
      </c>
      <c r="BK300" s="163">
        <f t="shared" si="29"/>
        <v>0</v>
      </c>
      <c r="BL300" s="15" t="s">
        <v>466</v>
      </c>
      <c r="BM300" s="162" t="s">
        <v>6933</v>
      </c>
    </row>
    <row r="301" spans="1:65" s="2" customFormat="1" ht="21.75" customHeight="1">
      <c r="A301" s="30"/>
      <c r="B301" s="154"/>
      <c r="C301" s="195" t="s">
        <v>1501</v>
      </c>
      <c r="D301" s="195" t="s">
        <v>210</v>
      </c>
      <c r="E301" s="196" t="s">
        <v>6934</v>
      </c>
      <c r="F301" s="200" t="s">
        <v>6935</v>
      </c>
      <c r="G301" s="198" t="s">
        <v>252</v>
      </c>
      <c r="H301" s="199">
        <v>50</v>
      </c>
      <c r="I301" s="155"/>
      <c r="J301" s="287">
        <f t="shared" si="20"/>
        <v>0</v>
      </c>
      <c r="K301" s="157"/>
      <c r="L301" s="31"/>
      <c r="M301" s="158" t="s">
        <v>1</v>
      </c>
      <c r="N301" s="159" t="s">
        <v>38</v>
      </c>
      <c r="O301" s="59"/>
      <c r="P301" s="160">
        <f t="shared" si="21"/>
        <v>0</v>
      </c>
      <c r="Q301" s="160">
        <v>0</v>
      </c>
      <c r="R301" s="160">
        <f t="shared" si="22"/>
        <v>0</v>
      </c>
      <c r="S301" s="160">
        <v>0</v>
      </c>
      <c r="T301" s="161">
        <f t="shared" si="23"/>
        <v>0</v>
      </c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R301" s="162" t="s">
        <v>466</v>
      </c>
      <c r="AT301" s="162" t="s">
        <v>210</v>
      </c>
      <c r="AU301" s="162" t="s">
        <v>85</v>
      </c>
      <c r="AY301" s="15" t="s">
        <v>208</v>
      </c>
      <c r="BE301" s="163">
        <f t="shared" si="24"/>
        <v>0</v>
      </c>
      <c r="BF301" s="163">
        <f t="shared" si="25"/>
        <v>0</v>
      </c>
      <c r="BG301" s="163">
        <f t="shared" si="26"/>
        <v>0</v>
      </c>
      <c r="BH301" s="163">
        <f t="shared" si="27"/>
        <v>0</v>
      </c>
      <c r="BI301" s="163">
        <f t="shared" si="28"/>
        <v>0</v>
      </c>
      <c r="BJ301" s="15" t="s">
        <v>85</v>
      </c>
      <c r="BK301" s="163">
        <f t="shared" si="29"/>
        <v>0</v>
      </c>
      <c r="BL301" s="15" t="s">
        <v>466</v>
      </c>
      <c r="BM301" s="162" t="s">
        <v>6936</v>
      </c>
    </row>
    <row r="302" spans="1:65" s="2" customFormat="1" ht="24.2" customHeight="1">
      <c r="A302" s="30"/>
      <c r="B302" s="154"/>
      <c r="C302" s="201" t="s">
        <v>1505</v>
      </c>
      <c r="D302" s="201" t="s">
        <v>751</v>
      </c>
      <c r="E302" s="202" t="s">
        <v>6937</v>
      </c>
      <c r="F302" s="203" t="s">
        <v>6938</v>
      </c>
      <c r="G302" s="204" t="s">
        <v>252</v>
      </c>
      <c r="H302" s="205">
        <v>648</v>
      </c>
      <c r="I302" s="177"/>
      <c r="J302" s="290">
        <f t="shared" si="20"/>
        <v>0</v>
      </c>
      <c r="K302" s="178"/>
      <c r="L302" s="179"/>
      <c r="M302" s="180" t="s">
        <v>1</v>
      </c>
      <c r="N302" s="181" t="s">
        <v>38</v>
      </c>
      <c r="O302" s="59"/>
      <c r="P302" s="160">
        <f t="shared" si="21"/>
        <v>0</v>
      </c>
      <c r="Q302" s="160">
        <v>0</v>
      </c>
      <c r="R302" s="160">
        <f t="shared" si="22"/>
        <v>0</v>
      </c>
      <c r="S302" s="160">
        <v>0</v>
      </c>
      <c r="T302" s="161">
        <f t="shared" si="23"/>
        <v>0</v>
      </c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R302" s="162" t="s">
        <v>1849</v>
      </c>
      <c r="AT302" s="162" t="s">
        <v>751</v>
      </c>
      <c r="AU302" s="162" t="s">
        <v>85</v>
      </c>
      <c r="AY302" s="15" t="s">
        <v>208</v>
      </c>
      <c r="BE302" s="163">
        <f t="shared" si="24"/>
        <v>0</v>
      </c>
      <c r="BF302" s="163">
        <f t="shared" si="25"/>
        <v>0</v>
      </c>
      <c r="BG302" s="163">
        <f t="shared" si="26"/>
        <v>0</v>
      </c>
      <c r="BH302" s="163">
        <f t="shared" si="27"/>
        <v>0</v>
      </c>
      <c r="BI302" s="163">
        <f t="shared" si="28"/>
        <v>0</v>
      </c>
      <c r="BJ302" s="15" t="s">
        <v>85</v>
      </c>
      <c r="BK302" s="163">
        <f t="shared" si="29"/>
        <v>0</v>
      </c>
      <c r="BL302" s="15" t="s">
        <v>466</v>
      </c>
      <c r="BM302" s="162" t="s">
        <v>6939</v>
      </c>
    </row>
    <row r="303" spans="1:65" s="2" customFormat="1" ht="24.2" customHeight="1">
      <c r="A303" s="30"/>
      <c r="B303" s="154"/>
      <c r="C303" s="195" t="s">
        <v>1509</v>
      </c>
      <c r="D303" s="195" t="s">
        <v>210</v>
      </c>
      <c r="E303" s="196" t="s">
        <v>6940</v>
      </c>
      <c r="F303" s="200" t="s">
        <v>6941</v>
      </c>
      <c r="G303" s="198" t="s">
        <v>252</v>
      </c>
      <c r="H303" s="199">
        <v>648</v>
      </c>
      <c r="I303" s="155"/>
      <c r="J303" s="287">
        <f t="shared" si="20"/>
        <v>0</v>
      </c>
      <c r="K303" s="157"/>
      <c r="L303" s="31"/>
      <c r="M303" s="158" t="s">
        <v>1</v>
      </c>
      <c r="N303" s="159" t="s">
        <v>38</v>
      </c>
      <c r="O303" s="59"/>
      <c r="P303" s="160">
        <f t="shared" si="21"/>
        <v>0</v>
      </c>
      <c r="Q303" s="160">
        <v>0</v>
      </c>
      <c r="R303" s="160">
        <f t="shared" si="22"/>
        <v>0</v>
      </c>
      <c r="S303" s="160">
        <v>0</v>
      </c>
      <c r="T303" s="161">
        <f t="shared" si="23"/>
        <v>0</v>
      </c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R303" s="162" t="s">
        <v>466</v>
      </c>
      <c r="AT303" s="162" t="s">
        <v>210</v>
      </c>
      <c r="AU303" s="162" t="s">
        <v>85</v>
      </c>
      <c r="AY303" s="15" t="s">
        <v>208</v>
      </c>
      <c r="BE303" s="163">
        <f t="shared" si="24"/>
        <v>0</v>
      </c>
      <c r="BF303" s="163">
        <f t="shared" si="25"/>
        <v>0</v>
      </c>
      <c r="BG303" s="163">
        <f t="shared" si="26"/>
        <v>0</v>
      </c>
      <c r="BH303" s="163">
        <f t="shared" si="27"/>
        <v>0</v>
      </c>
      <c r="BI303" s="163">
        <f t="shared" si="28"/>
        <v>0</v>
      </c>
      <c r="BJ303" s="15" t="s">
        <v>85</v>
      </c>
      <c r="BK303" s="163">
        <f t="shared" si="29"/>
        <v>0</v>
      </c>
      <c r="BL303" s="15" t="s">
        <v>466</v>
      </c>
      <c r="BM303" s="162" t="s">
        <v>6942</v>
      </c>
    </row>
    <row r="304" spans="1:65" s="2" customFormat="1" ht="24.2" customHeight="1">
      <c r="A304" s="30"/>
      <c r="B304" s="154"/>
      <c r="C304" s="195" t="s">
        <v>1513</v>
      </c>
      <c r="D304" s="195" t="s">
        <v>210</v>
      </c>
      <c r="E304" s="196" t="s">
        <v>6943</v>
      </c>
      <c r="F304" s="200" t="s">
        <v>6944</v>
      </c>
      <c r="G304" s="198" t="s">
        <v>252</v>
      </c>
      <c r="H304" s="199">
        <v>60</v>
      </c>
      <c r="I304" s="155"/>
      <c r="J304" s="287">
        <f t="shared" si="20"/>
        <v>0</v>
      </c>
      <c r="K304" s="157"/>
      <c r="L304" s="31"/>
      <c r="M304" s="158" t="s">
        <v>1</v>
      </c>
      <c r="N304" s="159" t="s">
        <v>38</v>
      </c>
      <c r="O304" s="59"/>
      <c r="P304" s="160">
        <f t="shared" si="21"/>
        <v>0</v>
      </c>
      <c r="Q304" s="160">
        <v>0</v>
      </c>
      <c r="R304" s="160">
        <f t="shared" si="22"/>
        <v>0</v>
      </c>
      <c r="S304" s="160">
        <v>0</v>
      </c>
      <c r="T304" s="161">
        <f t="shared" si="23"/>
        <v>0</v>
      </c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R304" s="162" t="s">
        <v>466</v>
      </c>
      <c r="AT304" s="162" t="s">
        <v>210</v>
      </c>
      <c r="AU304" s="162" t="s">
        <v>85</v>
      </c>
      <c r="AY304" s="15" t="s">
        <v>208</v>
      </c>
      <c r="BE304" s="163">
        <f t="shared" si="24"/>
        <v>0</v>
      </c>
      <c r="BF304" s="163">
        <f t="shared" si="25"/>
        <v>0</v>
      </c>
      <c r="BG304" s="163">
        <f t="shared" si="26"/>
        <v>0</v>
      </c>
      <c r="BH304" s="163">
        <f t="shared" si="27"/>
        <v>0</v>
      </c>
      <c r="BI304" s="163">
        <f t="shared" si="28"/>
        <v>0</v>
      </c>
      <c r="BJ304" s="15" t="s">
        <v>85</v>
      </c>
      <c r="BK304" s="163">
        <f t="shared" si="29"/>
        <v>0</v>
      </c>
      <c r="BL304" s="15" t="s">
        <v>466</v>
      </c>
      <c r="BM304" s="162" t="s">
        <v>6945</v>
      </c>
    </row>
    <row r="305" spans="1:65" s="2" customFormat="1" ht="24.2" customHeight="1">
      <c r="A305" s="30"/>
      <c r="B305" s="154"/>
      <c r="C305" s="195" t="s">
        <v>1517</v>
      </c>
      <c r="D305" s="195" t="s">
        <v>210</v>
      </c>
      <c r="E305" s="196" t="s">
        <v>6946</v>
      </c>
      <c r="F305" s="200" t="s">
        <v>6947</v>
      </c>
      <c r="G305" s="198" t="s">
        <v>252</v>
      </c>
      <c r="H305" s="199">
        <v>60</v>
      </c>
      <c r="I305" s="155"/>
      <c r="J305" s="287">
        <f t="shared" si="20"/>
        <v>0</v>
      </c>
      <c r="K305" s="157"/>
      <c r="L305" s="31"/>
      <c r="M305" s="158" t="s">
        <v>1</v>
      </c>
      <c r="N305" s="159" t="s">
        <v>38</v>
      </c>
      <c r="O305" s="59"/>
      <c r="P305" s="160">
        <f t="shared" si="21"/>
        <v>0</v>
      </c>
      <c r="Q305" s="160">
        <v>0</v>
      </c>
      <c r="R305" s="160">
        <f t="shared" si="22"/>
        <v>0</v>
      </c>
      <c r="S305" s="160">
        <v>0</v>
      </c>
      <c r="T305" s="161">
        <f t="shared" si="23"/>
        <v>0</v>
      </c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R305" s="162" t="s">
        <v>466</v>
      </c>
      <c r="AT305" s="162" t="s">
        <v>210</v>
      </c>
      <c r="AU305" s="162" t="s">
        <v>85</v>
      </c>
      <c r="AY305" s="15" t="s">
        <v>208</v>
      </c>
      <c r="BE305" s="163">
        <f t="shared" si="24"/>
        <v>0</v>
      </c>
      <c r="BF305" s="163">
        <f t="shared" si="25"/>
        <v>0</v>
      </c>
      <c r="BG305" s="163">
        <f t="shared" si="26"/>
        <v>0</v>
      </c>
      <c r="BH305" s="163">
        <f t="shared" si="27"/>
        <v>0</v>
      </c>
      <c r="BI305" s="163">
        <f t="shared" si="28"/>
        <v>0</v>
      </c>
      <c r="BJ305" s="15" t="s">
        <v>85</v>
      </c>
      <c r="BK305" s="163">
        <f t="shared" si="29"/>
        <v>0</v>
      </c>
      <c r="BL305" s="15" t="s">
        <v>466</v>
      </c>
      <c r="BM305" s="162" t="s">
        <v>6948</v>
      </c>
    </row>
    <row r="306" spans="1:65" s="2" customFormat="1" ht="16.5" customHeight="1">
      <c r="A306" s="30"/>
      <c r="B306" s="154"/>
      <c r="C306" s="195" t="s">
        <v>1521</v>
      </c>
      <c r="D306" s="195" t="s">
        <v>210</v>
      </c>
      <c r="E306" s="196" t="s">
        <v>6949</v>
      </c>
      <c r="F306" s="200" t="s">
        <v>6950</v>
      </c>
      <c r="G306" s="198" t="s">
        <v>252</v>
      </c>
      <c r="H306" s="199">
        <v>2250</v>
      </c>
      <c r="I306" s="155"/>
      <c r="J306" s="287">
        <f t="shared" si="20"/>
        <v>0</v>
      </c>
      <c r="K306" s="157"/>
      <c r="L306" s="31"/>
      <c r="M306" s="158" t="s">
        <v>1</v>
      </c>
      <c r="N306" s="159" t="s">
        <v>38</v>
      </c>
      <c r="O306" s="59"/>
      <c r="P306" s="160">
        <f t="shared" si="21"/>
        <v>0</v>
      </c>
      <c r="Q306" s="160">
        <v>0</v>
      </c>
      <c r="R306" s="160">
        <f t="shared" si="22"/>
        <v>0</v>
      </c>
      <c r="S306" s="160">
        <v>0</v>
      </c>
      <c r="T306" s="161">
        <f t="shared" si="23"/>
        <v>0</v>
      </c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R306" s="162" t="s">
        <v>466</v>
      </c>
      <c r="AT306" s="162" t="s">
        <v>210</v>
      </c>
      <c r="AU306" s="162" t="s">
        <v>85</v>
      </c>
      <c r="AY306" s="15" t="s">
        <v>208</v>
      </c>
      <c r="BE306" s="163">
        <f t="shared" si="24"/>
        <v>0</v>
      </c>
      <c r="BF306" s="163">
        <f t="shared" si="25"/>
        <v>0</v>
      </c>
      <c r="BG306" s="163">
        <f t="shared" si="26"/>
        <v>0</v>
      </c>
      <c r="BH306" s="163">
        <f t="shared" si="27"/>
        <v>0</v>
      </c>
      <c r="BI306" s="163">
        <f t="shared" si="28"/>
        <v>0</v>
      </c>
      <c r="BJ306" s="15" t="s">
        <v>85</v>
      </c>
      <c r="BK306" s="163">
        <f t="shared" si="29"/>
        <v>0</v>
      </c>
      <c r="BL306" s="15" t="s">
        <v>466</v>
      </c>
      <c r="BM306" s="162" t="s">
        <v>6951</v>
      </c>
    </row>
    <row r="307" spans="1:65" s="2" customFormat="1" ht="33" customHeight="1">
      <c r="A307" s="30"/>
      <c r="B307" s="154"/>
      <c r="C307" s="195" t="s">
        <v>1525</v>
      </c>
      <c r="D307" s="195" t="s">
        <v>210</v>
      </c>
      <c r="E307" s="196" t="s">
        <v>6952</v>
      </c>
      <c r="F307" s="200" t="s">
        <v>6953</v>
      </c>
      <c r="G307" s="198" t="s">
        <v>252</v>
      </c>
      <c r="H307" s="199">
        <v>2250</v>
      </c>
      <c r="I307" s="155"/>
      <c r="J307" s="287">
        <f t="shared" si="20"/>
        <v>0</v>
      </c>
      <c r="K307" s="157"/>
      <c r="L307" s="31"/>
      <c r="M307" s="158" t="s">
        <v>1</v>
      </c>
      <c r="N307" s="159" t="s">
        <v>38</v>
      </c>
      <c r="O307" s="59"/>
      <c r="P307" s="160">
        <f t="shared" si="21"/>
        <v>0</v>
      </c>
      <c r="Q307" s="160">
        <v>0</v>
      </c>
      <c r="R307" s="160">
        <f t="shared" si="22"/>
        <v>0</v>
      </c>
      <c r="S307" s="160">
        <v>0</v>
      </c>
      <c r="T307" s="161">
        <f t="shared" si="23"/>
        <v>0</v>
      </c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R307" s="162" t="s">
        <v>466</v>
      </c>
      <c r="AT307" s="162" t="s">
        <v>210</v>
      </c>
      <c r="AU307" s="162" t="s">
        <v>85</v>
      </c>
      <c r="AY307" s="15" t="s">
        <v>208</v>
      </c>
      <c r="BE307" s="163">
        <f t="shared" si="24"/>
        <v>0</v>
      </c>
      <c r="BF307" s="163">
        <f t="shared" si="25"/>
        <v>0</v>
      </c>
      <c r="BG307" s="163">
        <f t="shared" si="26"/>
        <v>0</v>
      </c>
      <c r="BH307" s="163">
        <f t="shared" si="27"/>
        <v>0</v>
      </c>
      <c r="BI307" s="163">
        <f t="shared" si="28"/>
        <v>0</v>
      </c>
      <c r="BJ307" s="15" t="s">
        <v>85</v>
      </c>
      <c r="BK307" s="163">
        <f t="shared" si="29"/>
        <v>0</v>
      </c>
      <c r="BL307" s="15" t="s">
        <v>466</v>
      </c>
      <c r="BM307" s="162" t="s">
        <v>6954</v>
      </c>
    </row>
    <row r="308" spans="1:65" s="2" customFormat="1" ht="24.2" customHeight="1">
      <c r="A308" s="30"/>
      <c r="B308" s="154"/>
      <c r="C308" s="195" t="s">
        <v>1529</v>
      </c>
      <c r="D308" s="195" t="s">
        <v>210</v>
      </c>
      <c r="E308" s="196" t="s">
        <v>6955</v>
      </c>
      <c r="F308" s="200" t="s">
        <v>6956</v>
      </c>
      <c r="G308" s="198" t="s">
        <v>404</v>
      </c>
      <c r="H308" s="199">
        <v>32</v>
      </c>
      <c r="I308" s="155"/>
      <c r="J308" s="287">
        <f t="shared" si="20"/>
        <v>0</v>
      </c>
      <c r="K308" s="157"/>
      <c r="L308" s="31"/>
      <c r="M308" s="158" t="s">
        <v>1</v>
      </c>
      <c r="N308" s="159" t="s">
        <v>38</v>
      </c>
      <c r="O308" s="59"/>
      <c r="P308" s="160">
        <f t="shared" si="21"/>
        <v>0</v>
      </c>
      <c r="Q308" s="160">
        <v>0</v>
      </c>
      <c r="R308" s="160">
        <f t="shared" si="22"/>
        <v>0</v>
      </c>
      <c r="S308" s="160">
        <v>0</v>
      </c>
      <c r="T308" s="161">
        <f t="shared" si="23"/>
        <v>0</v>
      </c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R308" s="162" t="s">
        <v>466</v>
      </c>
      <c r="AT308" s="162" t="s">
        <v>210</v>
      </c>
      <c r="AU308" s="162" t="s">
        <v>85</v>
      </c>
      <c r="AY308" s="15" t="s">
        <v>208</v>
      </c>
      <c r="BE308" s="163">
        <f t="shared" si="24"/>
        <v>0</v>
      </c>
      <c r="BF308" s="163">
        <f t="shared" si="25"/>
        <v>0</v>
      </c>
      <c r="BG308" s="163">
        <f t="shared" si="26"/>
        <v>0</v>
      </c>
      <c r="BH308" s="163">
        <f t="shared" si="27"/>
        <v>0</v>
      </c>
      <c r="BI308" s="163">
        <f t="shared" si="28"/>
        <v>0</v>
      </c>
      <c r="BJ308" s="15" t="s">
        <v>85</v>
      </c>
      <c r="BK308" s="163">
        <f t="shared" si="29"/>
        <v>0</v>
      </c>
      <c r="BL308" s="15" t="s">
        <v>466</v>
      </c>
      <c r="BM308" s="162" t="s">
        <v>6957</v>
      </c>
    </row>
    <row r="309" spans="1:65" s="2" customFormat="1" ht="24.2" customHeight="1">
      <c r="A309" s="30"/>
      <c r="B309" s="154"/>
      <c r="C309" s="195" t="s">
        <v>1533</v>
      </c>
      <c r="D309" s="195" t="s">
        <v>210</v>
      </c>
      <c r="E309" s="196" t="s">
        <v>6958</v>
      </c>
      <c r="F309" s="200" t="s">
        <v>6959</v>
      </c>
      <c r="G309" s="198" t="s">
        <v>404</v>
      </c>
      <c r="H309" s="199">
        <v>2</v>
      </c>
      <c r="I309" s="155"/>
      <c r="J309" s="287">
        <f t="shared" si="20"/>
        <v>0</v>
      </c>
      <c r="K309" s="157"/>
      <c r="L309" s="31"/>
      <c r="M309" s="158" t="s">
        <v>1</v>
      </c>
      <c r="N309" s="159" t="s">
        <v>38</v>
      </c>
      <c r="O309" s="59"/>
      <c r="P309" s="160">
        <f t="shared" si="21"/>
        <v>0</v>
      </c>
      <c r="Q309" s="160">
        <v>0</v>
      </c>
      <c r="R309" s="160">
        <f t="shared" si="22"/>
        <v>0</v>
      </c>
      <c r="S309" s="160">
        <v>0</v>
      </c>
      <c r="T309" s="161">
        <f t="shared" si="23"/>
        <v>0</v>
      </c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R309" s="162" t="s">
        <v>466</v>
      </c>
      <c r="AT309" s="162" t="s">
        <v>210</v>
      </c>
      <c r="AU309" s="162" t="s">
        <v>85</v>
      </c>
      <c r="AY309" s="15" t="s">
        <v>208</v>
      </c>
      <c r="BE309" s="163">
        <f t="shared" si="24"/>
        <v>0</v>
      </c>
      <c r="BF309" s="163">
        <f t="shared" si="25"/>
        <v>0</v>
      </c>
      <c r="BG309" s="163">
        <f t="shared" si="26"/>
        <v>0</v>
      </c>
      <c r="BH309" s="163">
        <f t="shared" si="27"/>
        <v>0</v>
      </c>
      <c r="BI309" s="163">
        <f t="shared" si="28"/>
        <v>0</v>
      </c>
      <c r="BJ309" s="15" t="s">
        <v>85</v>
      </c>
      <c r="BK309" s="163">
        <f t="shared" si="29"/>
        <v>0</v>
      </c>
      <c r="BL309" s="15" t="s">
        <v>466</v>
      </c>
      <c r="BM309" s="162" t="s">
        <v>6960</v>
      </c>
    </row>
    <row r="310" spans="1:65" s="2" customFormat="1" ht="21.75" customHeight="1">
      <c r="A310" s="30"/>
      <c r="B310" s="154"/>
      <c r="C310" s="195" t="s">
        <v>1537</v>
      </c>
      <c r="D310" s="195" t="s">
        <v>210</v>
      </c>
      <c r="E310" s="196" t="s">
        <v>6961</v>
      </c>
      <c r="F310" s="200" t="s">
        <v>6962</v>
      </c>
      <c r="G310" s="198" t="s">
        <v>404</v>
      </c>
      <c r="H310" s="199">
        <v>9</v>
      </c>
      <c r="I310" s="155"/>
      <c r="J310" s="287">
        <f t="shared" si="20"/>
        <v>0</v>
      </c>
      <c r="K310" s="157"/>
      <c r="L310" s="31"/>
      <c r="M310" s="158" t="s">
        <v>1</v>
      </c>
      <c r="N310" s="159" t="s">
        <v>38</v>
      </c>
      <c r="O310" s="59"/>
      <c r="P310" s="160">
        <f t="shared" si="21"/>
        <v>0</v>
      </c>
      <c r="Q310" s="160">
        <v>0</v>
      </c>
      <c r="R310" s="160">
        <f t="shared" si="22"/>
        <v>0</v>
      </c>
      <c r="S310" s="160">
        <v>0</v>
      </c>
      <c r="T310" s="161">
        <f t="shared" si="23"/>
        <v>0</v>
      </c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R310" s="162" t="s">
        <v>466</v>
      </c>
      <c r="AT310" s="162" t="s">
        <v>210</v>
      </c>
      <c r="AU310" s="162" t="s">
        <v>85</v>
      </c>
      <c r="AY310" s="15" t="s">
        <v>208</v>
      </c>
      <c r="BE310" s="163">
        <f t="shared" si="24"/>
        <v>0</v>
      </c>
      <c r="BF310" s="163">
        <f t="shared" si="25"/>
        <v>0</v>
      </c>
      <c r="BG310" s="163">
        <f t="shared" si="26"/>
        <v>0</v>
      </c>
      <c r="BH310" s="163">
        <f t="shared" si="27"/>
        <v>0</v>
      </c>
      <c r="BI310" s="163">
        <f t="shared" si="28"/>
        <v>0</v>
      </c>
      <c r="BJ310" s="15" t="s">
        <v>85</v>
      </c>
      <c r="BK310" s="163">
        <f t="shared" si="29"/>
        <v>0</v>
      </c>
      <c r="BL310" s="15" t="s">
        <v>466</v>
      </c>
      <c r="BM310" s="162" t="s">
        <v>6963</v>
      </c>
    </row>
    <row r="311" spans="1:65" s="2" customFormat="1" ht="33" customHeight="1">
      <c r="A311" s="30"/>
      <c r="B311" s="154"/>
      <c r="C311" s="195" t="s">
        <v>1541</v>
      </c>
      <c r="D311" s="195" t="s">
        <v>210</v>
      </c>
      <c r="E311" s="196" t="s">
        <v>6964</v>
      </c>
      <c r="F311" s="200" t="s">
        <v>6965</v>
      </c>
      <c r="G311" s="198" t="s">
        <v>404</v>
      </c>
      <c r="H311" s="199">
        <v>34</v>
      </c>
      <c r="I311" s="155"/>
      <c r="J311" s="287">
        <f t="shared" si="20"/>
        <v>0</v>
      </c>
      <c r="K311" s="157"/>
      <c r="L311" s="31"/>
      <c r="M311" s="158" t="s">
        <v>1</v>
      </c>
      <c r="N311" s="159" t="s">
        <v>38</v>
      </c>
      <c r="O311" s="59"/>
      <c r="P311" s="160">
        <f t="shared" si="21"/>
        <v>0</v>
      </c>
      <c r="Q311" s="160">
        <v>0</v>
      </c>
      <c r="R311" s="160">
        <f t="shared" si="22"/>
        <v>0</v>
      </c>
      <c r="S311" s="160">
        <v>0</v>
      </c>
      <c r="T311" s="161">
        <f t="shared" si="23"/>
        <v>0</v>
      </c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R311" s="162" t="s">
        <v>466</v>
      </c>
      <c r="AT311" s="162" t="s">
        <v>210</v>
      </c>
      <c r="AU311" s="162" t="s">
        <v>85</v>
      </c>
      <c r="AY311" s="15" t="s">
        <v>208</v>
      </c>
      <c r="BE311" s="163">
        <f t="shared" si="24"/>
        <v>0</v>
      </c>
      <c r="BF311" s="163">
        <f t="shared" si="25"/>
        <v>0</v>
      </c>
      <c r="BG311" s="163">
        <f t="shared" si="26"/>
        <v>0</v>
      </c>
      <c r="BH311" s="163">
        <f t="shared" si="27"/>
        <v>0</v>
      </c>
      <c r="BI311" s="163">
        <f t="shared" si="28"/>
        <v>0</v>
      </c>
      <c r="BJ311" s="15" t="s">
        <v>85</v>
      </c>
      <c r="BK311" s="163">
        <f t="shared" si="29"/>
        <v>0</v>
      </c>
      <c r="BL311" s="15" t="s">
        <v>466</v>
      </c>
      <c r="BM311" s="162" t="s">
        <v>6966</v>
      </c>
    </row>
    <row r="312" spans="1:65" s="2" customFormat="1" ht="33" customHeight="1">
      <c r="A312" s="30"/>
      <c r="B312" s="154"/>
      <c r="C312" s="195" t="s">
        <v>1545</v>
      </c>
      <c r="D312" s="195" t="s">
        <v>210</v>
      </c>
      <c r="E312" s="196" t="s">
        <v>6967</v>
      </c>
      <c r="F312" s="200" t="s">
        <v>6968</v>
      </c>
      <c r="G312" s="198" t="s">
        <v>404</v>
      </c>
      <c r="H312" s="199">
        <v>9</v>
      </c>
      <c r="I312" s="155"/>
      <c r="J312" s="287">
        <f t="shared" si="20"/>
        <v>0</v>
      </c>
      <c r="K312" s="157"/>
      <c r="L312" s="31"/>
      <c r="M312" s="158" t="s">
        <v>1</v>
      </c>
      <c r="N312" s="159" t="s">
        <v>38</v>
      </c>
      <c r="O312" s="59"/>
      <c r="P312" s="160">
        <f t="shared" si="21"/>
        <v>0</v>
      </c>
      <c r="Q312" s="160">
        <v>0</v>
      </c>
      <c r="R312" s="160">
        <f t="shared" si="22"/>
        <v>0</v>
      </c>
      <c r="S312" s="160">
        <v>0</v>
      </c>
      <c r="T312" s="161">
        <f t="shared" si="23"/>
        <v>0</v>
      </c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R312" s="162" t="s">
        <v>466</v>
      </c>
      <c r="AT312" s="162" t="s">
        <v>210</v>
      </c>
      <c r="AU312" s="162" t="s">
        <v>85</v>
      </c>
      <c r="AY312" s="15" t="s">
        <v>208</v>
      </c>
      <c r="BE312" s="163">
        <f t="shared" si="24"/>
        <v>0</v>
      </c>
      <c r="BF312" s="163">
        <f t="shared" si="25"/>
        <v>0</v>
      </c>
      <c r="BG312" s="163">
        <f t="shared" si="26"/>
        <v>0</v>
      </c>
      <c r="BH312" s="163">
        <f t="shared" si="27"/>
        <v>0</v>
      </c>
      <c r="BI312" s="163">
        <f t="shared" si="28"/>
        <v>0</v>
      </c>
      <c r="BJ312" s="15" t="s">
        <v>85</v>
      </c>
      <c r="BK312" s="163">
        <f t="shared" si="29"/>
        <v>0</v>
      </c>
      <c r="BL312" s="15" t="s">
        <v>466</v>
      </c>
      <c r="BM312" s="162" t="s">
        <v>6969</v>
      </c>
    </row>
    <row r="313" spans="1:65" s="2" customFormat="1" ht="24.2" customHeight="1">
      <c r="A313" s="30"/>
      <c r="B313" s="154"/>
      <c r="C313" s="195" t="s">
        <v>1549</v>
      </c>
      <c r="D313" s="195" t="s">
        <v>210</v>
      </c>
      <c r="E313" s="196" t="s">
        <v>6970</v>
      </c>
      <c r="F313" s="200" t="s">
        <v>6971</v>
      </c>
      <c r="G313" s="198" t="s">
        <v>404</v>
      </c>
      <c r="H313" s="199">
        <v>30</v>
      </c>
      <c r="I313" s="155"/>
      <c r="J313" s="287">
        <f t="shared" si="20"/>
        <v>0</v>
      </c>
      <c r="K313" s="157"/>
      <c r="L313" s="31"/>
      <c r="M313" s="158" t="s">
        <v>1</v>
      </c>
      <c r="N313" s="159" t="s">
        <v>38</v>
      </c>
      <c r="O313" s="59"/>
      <c r="P313" s="160">
        <f t="shared" si="21"/>
        <v>0</v>
      </c>
      <c r="Q313" s="160">
        <v>0</v>
      </c>
      <c r="R313" s="160">
        <f t="shared" si="22"/>
        <v>0</v>
      </c>
      <c r="S313" s="160">
        <v>0</v>
      </c>
      <c r="T313" s="161">
        <f t="shared" si="23"/>
        <v>0</v>
      </c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R313" s="162" t="s">
        <v>466</v>
      </c>
      <c r="AT313" s="162" t="s">
        <v>210</v>
      </c>
      <c r="AU313" s="162" t="s">
        <v>85</v>
      </c>
      <c r="AY313" s="15" t="s">
        <v>208</v>
      </c>
      <c r="BE313" s="163">
        <f t="shared" si="24"/>
        <v>0</v>
      </c>
      <c r="BF313" s="163">
        <f t="shared" si="25"/>
        <v>0</v>
      </c>
      <c r="BG313" s="163">
        <f t="shared" si="26"/>
        <v>0</v>
      </c>
      <c r="BH313" s="163">
        <f t="shared" si="27"/>
        <v>0</v>
      </c>
      <c r="BI313" s="163">
        <f t="shared" si="28"/>
        <v>0</v>
      </c>
      <c r="BJ313" s="15" t="s">
        <v>85</v>
      </c>
      <c r="BK313" s="163">
        <f t="shared" si="29"/>
        <v>0</v>
      </c>
      <c r="BL313" s="15" t="s">
        <v>466</v>
      </c>
      <c r="BM313" s="162" t="s">
        <v>6972</v>
      </c>
    </row>
    <row r="314" spans="1:65" s="2" customFormat="1" ht="21.75" customHeight="1">
      <c r="A314" s="30"/>
      <c r="B314" s="154"/>
      <c r="C314" s="195" t="s">
        <v>1553</v>
      </c>
      <c r="D314" s="195" t="s">
        <v>210</v>
      </c>
      <c r="E314" s="196" t="s">
        <v>881</v>
      </c>
      <c r="F314" s="200" t="s">
        <v>576</v>
      </c>
      <c r="G314" s="198" t="s">
        <v>564</v>
      </c>
      <c r="H314" s="199">
        <v>2.2410000000000001</v>
      </c>
      <c r="I314" s="155"/>
      <c r="J314" s="287">
        <f t="shared" si="20"/>
        <v>0</v>
      </c>
      <c r="K314" s="157"/>
      <c r="L314" s="31"/>
      <c r="M314" s="158" t="s">
        <v>1</v>
      </c>
      <c r="N314" s="159" t="s">
        <v>38</v>
      </c>
      <c r="O314" s="59"/>
      <c r="P314" s="160">
        <f t="shared" si="21"/>
        <v>0</v>
      </c>
      <c r="Q314" s="160">
        <v>0</v>
      </c>
      <c r="R314" s="160">
        <f t="shared" si="22"/>
        <v>0</v>
      </c>
      <c r="S314" s="160">
        <v>0</v>
      </c>
      <c r="T314" s="161">
        <f t="shared" si="23"/>
        <v>0</v>
      </c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R314" s="162" t="s">
        <v>466</v>
      </c>
      <c r="AT314" s="162" t="s">
        <v>210</v>
      </c>
      <c r="AU314" s="162" t="s">
        <v>85</v>
      </c>
      <c r="AY314" s="15" t="s">
        <v>208</v>
      </c>
      <c r="BE314" s="163">
        <f t="shared" si="24"/>
        <v>0</v>
      </c>
      <c r="BF314" s="163">
        <f t="shared" si="25"/>
        <v>0</v>
      </c>
      <c r="BG314" s="163">
        <f t="shared" si="26"/>
        <v>0</v>
      </c>
      <c r="BH314" s="163">
        <f t="shared" si="27"/>
        <v>0</v>
      </c>
      <c r="BI314" s="163">
        <f t="shared" si="28"/>
        <v>0</v>
      </c>
      <c r="BJ314" s="15" t="s">
        <v>85</v>
      </c>
      <c r="BK314" s="163">
        <f t="shared" si="29"/>
        <v>0</v>
      </c>
      <c r="BL314" s="15" t="s">
        <v>466</v>
      </c>
      <c r="BM314" s="162" t="s">
        <v>6973</v>
      </c>
    </row>
    <row r="315" spans="1:65" s="2" customFormat="1" ht="24.2" customHeight="1">
      <c r="A315" s="30"/>
      <c r="B315" s="154"/>
      <c r="C315" s="195" t="s">
        <v>1557</v>
      </c>
      <c r="D315" s="195" t="s">
        <v>210</v>
      </c>
      <c r="E315" s="196" t="s">
        <v>883</v>
      </c>
      <c r="F315" s="200" t="s">
        <v>584</v>
      </c>
      <c r="G315" s="198" t="s">
        <v>564</v>
      </c>
      <c r="H315" s="199">
        <v>67.23</v>
      </c>
      <c r="I315" s="155"/>
      <c r="J315" s="287">
        <f t="shared" si="20"/>
        <v>0</v>
      </c>
      <c r="K315" s="157"/>
      <c r="L315" s="31"/>
      <c r="M315" s="158" t="s">
        <v>1</v>
      </c>
      <c r="N315" s="159" t="s">
        <v>38</v>
      </c>
      <c r="O315" s="59"/>
      <c r="P315" s="160">
        <f t="shared" si="21"/>
        <v>0</v>
      </c>
      <c r="Q315" s="160">
        <v>0</v>
      </c>
      <c r="R315" s="160">
        <f t="shared" si="22"/>
        <v>0</v>
      </c>
      <c r="S315" s="160">
        <v>0</v>
      </c>
      <c r="T315" s="161">
        <f t="shared" si="23"/>
        <v>0</v>
      </c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R315" s="162" t="s">
        <v>466</v>
      </c>
      <c r="AT315" s="162" t="s">
        <v>210</v>
      </c>
      <c r="AU315" s="162" t="s">
        <v>85</v>
      </c>
      <c r="AY315" s="15" t="s">
        <v>208</v>
      </c>
      <c r="BE315" s="163">
        <f t="shared" si="24"/>
        <v>0</v>
      </c>
      <c r="BF315" s="163">
        <f t="shared" si="25"/>
        <v>0</v>
      </c>
      <c r="BG315" s="163">
        <f t="shared" si="26"/>
        <v>0</v>
      </c>
      <c r="BH315" s="163">
        <f t="shared" si="27"/>
        <v>0</v>
      </c>
      <c r="BI315" s="163">
        <f t="shared" si="28"/>
        <v>0</v>
      </c>
      <c r="BJ315" s="15" t="s">
        <v>85</v>
      </c>
      <c r="BK315" s="163">
        <f t="shared" si="29"/>
        <v>0</v>
      </c>
      <c r="BL315" s="15" t="s">
        <v>466</v>
      </c>
      <c r="BM315" s="162" t="s">
        <v>6974</v>
      </c>
    </row>
    <row r="316" spans="1:65" s="2" customFormat="1" ht="24.2" customHeight="1">
      <c r="A316" s="30"/>
      <c r="B316" s="154"/>
      <c r="C316" s="195" t="s">
        <v>1561</v>
      </c>
      <c r="D316" s="195" t="s">
        <v>210</v>
      </c>
      <c r="E316" s="196" t="s">
        <v>885</v>
      </c>
      <c r="F316" s="200" t="s">
        <v>592</v>
      </c>
      <c r="G316" s="198" t="s">
        <v>564</v>
      </c>
      <c r="H316" s="199">
        <v>2.2410000000000001</v>
      </c>
      <c r="I316" s="155"/>
      <c r="J316" s="287">
        <f t="shared" si="20"/>
        <v>0</v>
      </c>
      <c r="K316" s="157"/>
      <c r="L316" s="31"/>
      <c r="M316" s="158" t="s">
        <v>1</v>
      </c>
      <c r="N316" s="159" t="s">
        <v>38</v>
      </c>
      <c r="O316" s="59"/>
      <c r="P316" s="160">
        <f t="shared" si="21"/>
        <v>0</v>
      </c>
      <c r="Q316" s="160">
        <v>0</v>
      </c>
      <c r="R316" s="160">
        <f t="shared" si="22"/>
        <v>0</v>
      </c>
      <c r="S316" s="160">
        <v>0</v>
      </c>
      <c r="T316" s="161">
        <f t="shared" si="23"/>
        <v>0</v>
      </c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R316" s="162" t="s">
        <v>466</v>
      </c>
      <c r="AT316" s="162" t="s">
        <v>210</v>
      </c>
      <c r="AU316" s="162" t="s">
        <v>85</v>
      </c>
      <c r="AY316" s="15" t="s">
        <v>208</v>
      </c>
      <c r="BE316" s="163">
        <f t="shared" si="24"/>
        <v>0</v>
      </c>
      <c r="BF316" s="163">
        <f t="shared" si="25"/>
        <v>0</v>
      </c>
      <c r="BG316" s="163">
        <f t="shared" si="26"/>
        <v>0</v>
      </c>
      <c r="BH316" s="163">
        <f t="shared" si="27"/>
        <v>0</v>
      </c>
      <c r="BI316" s="163">
        <f t="shared" si="28"/>
        <v>0</v>
      </c>
      <c r="BJ316" s="15" t="s">
        <v>85</v>
      </c>
      <c r="BK316" s="163">
        <f t="shared" si="29"/>
        <v>0</v>
      </c>
      <c r="BL316" s="15" t="s">
        <v>466</v>
      </c>
      <c r="BM316" s="162" t="s">
        <v>6975</v>
      </c>
    </row>
    <row r="317" spans="1:65" s="2" customFormat="1" ht="24.2" customHeight="1">
      <c r="A317" s="30"/>
      <c r="B317" s="154"/>
      <c r="C317" s="195" t="s">
        <v>1565</v>
      </c>
      <c r="D317" s="195" t="s">
        <v>210</v>
      </c>
      <c r="E317" s="196" t="s">
        <v>907</v>
      </c>
      <c r="F317" s="200" t="s">
        <v>908</v>
      </c>
      <c r="G317" s="198" t="s">
        <v>564</v>
      </c>
      <c r="H317" s="199">
        <v>2.2410000000000001</v>
      </c>
      <c r="I317" s="155"/>
      <c r="J317" s="287">
        <f t="shared" si="20"/>
        <v>0</v>
      </c>
      <c r="K317" s="157"/>
      <c r="L317" s="31"/>
      <c r="M317" s="158" t="s">
        <v>1</v>
      </c>
      <c r="N317" s="159" t="s">
        <v>38</v>
      </c>
      <c r="O317" s="59"/>
      <c r="P317" s="160">
        <f t="shared" si="21"/>
        <v>0</v>
      </c>
      <c r="Q317" s="160">
        <v>0</v>
      </c>
      <c r="R317" s="160">
        <f t="shared" si="22"/>
        <v>0</v>
      </c>
      <c r="S317" s="160">
        <v>0</v>
      </c>
      <c r="T317" s="161">
        <f t="shared" si="23"/>
        <v>0</v>
      </c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R317" s="162" t="s">
        <v>466</v>
      </c>
      <c r="AT317" s="162" t="s">
        <v>210</v>
      </c>
      <c r="AU317" s="162" t="s">
        <v>85</v>
      </c>
      <c r="AY317" s="15" t="s">
        <v>208</v>
      </c>
      <c r="BE317" s="163">
        <f t="shared" si="24"/>
        <v>0</v>
      </c>
      <c r="BF317" s="163">
        <f t="shared" si="25"/>
        <v>0</v>
      </c>
      <c r="BG317" s="163">
        <f t="shared" si="26"/>
        <v>0</v>
      </c>
      <c r="BH317" s="163">
        <f t="shared" si="27"/>
        <v>0</v>
      </c>
      <c r="BI317" s="163">
        <f t="shared" si="28"/>
        <v>0</v>
      </c>
      <c r="BJ317" s="15" t="s">
        <v>85</v>
      </c>
      <c r="BK317" s="163">
        <f t="shared" si="29"/>
        <v>0</v>
      </c>
      <c r="BL317" s="15" t="s">
        <v>466</v>
      </c>
      <c r="BM317" s="162" t="s">
        <v>6976</v>
      </c>
    </row>
    <row r="318" spans="1:65" s="2" customFormat="1" ht="37.9" customHeight="1">
      <c r="A318" s="30"/>
      <c r="B318" s="154"/>
      <c r="C318" s="201" t="s">
        <v>1569</v>
      </c>
      <c r="D318" s="201" t="s">
        <v>751</v>
      </c>
      <c r="E318" s="202" t="s">
        <v>6977</v>
      </c>
      <c r="F318" s="203" t="s">
        <v>6978</v>
      </c>
      <c r="G318" s="204" t="s">
        <v>404</v>
      </c>
      <c r="H318" s="205">
        <v>45</v>
      </c>
      <c r="I318" s="177"/>
      <c r="J318" s="290">
        <f t="shared" si="20"/>
        <v>0</v>
      </c>
      <c r="K318" s="178"/>
      <c r="L318" s="179"/>
      <c r="M318" s="180" t="s">
        <v>1</v>
      </c>
      <c r="N318" s="181" t="s">
        <v>38</v>
      </c>
      <c r="O318" s="59"/>
      <c r="P318" s="160">
        <f t="shared" si="21"/>
        <v>0</v>
      </c>
      <c r="Q318" s="160">
        <v>0</v>
      </c>
      <c r="R318" s="160">
        <f t="shared" si="22"/>
        <v>0</v>
      </c>
      <c r="S318" s="160">
        <v>0</v>
      </c>
      <c r="T318" s="161">
        <f t="shared" si="23"/>
        <v>0</v>
      </c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R318" s="162" t="s">
        <v>1849</v>
      </c>
      <c r="AT318" s="162" t="s">
        <v>751</v>
      </c>
      <c r="AU318" s="162" t="s">
        <v>85</v>
      </c>
      <c r="AY318" s="15" t="s">
        <v>208</v>
      </c>
      <c r="BE318" s="163">
        <f t="shared" si="24"/>
        <v>0</v>
      </c>
      <c r="BF318" s="163">
        <f t="shared" si="25"/>
        <v>0</v>
      </c>
      <c r="BG318" s="163">
        <f t="shared" si="26"/>
        <v>0</v>
      </c>
      <c r="BH318" s="163">
        <f t="shared" si="27"/>
        <v>0</v>
      </c>
      <c r="BI318" s="163">
        <f t="shared" si="28"/>
        <v>0</v>
      </c>
      <c r="BJ318" s="15" t="s">
        <v>85</v>
      </c>
      <c r="BK318" s="163">
        <f t="shared" si="29"/>
        <v>0</v>
      </c>
      <c r="BL318" s="15" t="s">
        <v>466</v>
      </c>
      <c r="BM318" s="162" t="s">
        <v>6979</v>
      </c>
    </row>
    <row r="319" spans="1:65" s="2" customFormat="1" ht="16.5" customHeight="1">
      <c r="A319" s="30"/>
      <c r="B319" s="154"/>
      <c r="C319" s="201" t="s">
        <v>1573</v>
      </c>
      <c r="D319" s="201" t="s">
        <v>751</v>
      </c>
      <c r="E319" s="202" t="s">
        <v>6980</v>
      </c>
      <c r="F319" s="203" t="s">
        <v>6981</v>
      </c>
      <c r="G319" s="204" t="s">
        <v>404</v>
      </c>
      <c r="H319" s="205">
        <v>48</v>
      </c>
      <c r="I319" s="177"/>
      <c r="J319" s="290">
        <f t="shared" si="20"/>
        <v>0</v>
      </c>
      <c r="K319" s="178"/>
      <c r="L319" s="179"/>
      <c r="M319" s="180" t="s">
        <v>1</v>
      </c>
      <c r="N319" s="181" t="s">
        <v>38</v>
      </c>
      <c r="O319" s="59"/>
      <c r="P319" s="160">
        <f t="shared" si="21"/>
        <v>0</v>
      </c>
      <c r="Q319" s="160">
        <v>0</v>
      </c>
      <c r="R319" s="160">
        <f t="shared" si="22"/>
        <v>0</v>
      </c>
      <c r="S319" s="160">
        <v>0</v>
      </c>
      <c r="T319" s="161">
        <f t="shared" si="23"/>
        <v>0</v>
      </c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R319" s="162" t="s">
        <v>1849</v>
      </c>
      <c r="AT319" s="162" t="s">
        <v>751</v>
      </c>
      <c r="AU319" s="162" t="s">
        <v>85</v>
      </c>
      <c r="AY319" s="15" t="s">
        <v>208</v>
      </c>
      <c r="BE319" s="163">
        <f t="shared" si="24"/>
        <v>0</v>
      </c>
      <c r="BF319" s="163">
        <f t="shared" si="25"/>
        <v>0</v>
      </c>
      <c r="BG319" s="163">
        <f t="shared" si="26"/>
        <v>0</v>
      </c>
      <c r="BH319" s="163">
        <f t="shared" si="27"/>
        <v>0</v>
      </c>
      <c r="BI319" s="163">
        <f t="shared" si="28"/>
        <v>0</v>
      </c>
      <c r="BJ319" s="15" t="s">
        <v>85</v>
      </c>
      <c r="BK319" s="163">
        <f t="shared" si="29"/>
        <v>0</v>
      </c>
      <c r="BL319" s="15" t="s">
        <v>466</v>
      </c>
      <c r="BM319" s="162" t="s">
        <v>6982</v>
      </c>
    </row>
    <row r="320" spans="1:65" s="2" customFormat="1" ht="16.5" customHeight="1">
      <c r="A320" s="30"/>
      <c r="B320" s="154"/>
      <c r="C320" s="201" t="s">
        <v>1577</v>
      </c>
      <c r="D320" s="201" t="s">
        <v>751</v>
      </c>
      <c r="E320" s="202" t="s">
        <v>6983</v>
      </c>
      <c r="F320" s="203" t="s">
        <v>6984</v>
      </c>
      <c r="G320" s="204" t="s">
        <v>404</v>
      </c>
      <c r="H320" s="205">
        <v>20</v>
      </c>
      <c r="I320" s="177"/>
      <c r="J320" s="290">
        <f t="shared" si="20"/>
        <v>0</v>
      </c>
      <c r="K320" s="178"/>
      <c r="L320" s="179"/>
      <c r="M320" s="180" t="s">
        <v>1</v>
      </c>
      <c r="N320" s="181" t="s">
        <v>38</v>
      </c>
      <c r="O320" s="59"/>
      <c r="P320" s="160">
        <f t="shared" si="21"/>
        <v>0</v>
      </c>
      <c r="Q320" s="160">
        <v>0</v>
      </c>
      <c r="R320" s="160">
        <f t="shared" si="22"/>
        <v>0</v>
      </c>
      <c r="S320" s="160">
        <v>0</v>
      </c>
      <c r="T320" s="161">
        <f t="shared" si="23"/>
        <v>0</v>
      </c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R320" s="162" t="s">
        <v>1849</v>
      </c>
      <c r="AT320" s="162" t="s">
        <v>751</v>
      </c>
      <c r="AU320" s="162" t="s">
        <v>85</v>
      </c>
      <c r="AY320" s="15" t="s">
        <v>208</v>
      </c>
      <c r="BE320" s="163">
        <f t="shared" si="24"/>
        <v>0</v>
      </c>
      <c r="BF320" s="163">
        <f t="shared" si="25"/>
        <v>0</v>
      </c>
      <c r="BG320" s="163">
        <f t="shared" si="26"/>
        <v>0</v>
      </c>
      <c r="BH320" s="163">
        <f t="shared" si="27"/>
        <v>0</v>
      </c>
      <c r="BI320" s="163">
        <f t="shared" si="28"/>
        <v>0</v>
      </c>
      <c r="BJ320" s="15" t="s">
        <v>85</v>
      </c>
      <c r="BK320" s="163">
        <f t="shared" si="29"/>
        <v>0</v>
      </c>
      <c r="BL320" s="15" t="s">
        <v>466</v>
      </c>
      <c r="BM320" s="162" t="s">
        <v>6985</v>
      </c>
    </row>
    <row r="321" spans="1:65" s="2" customFormat="1" ht="24.2" customHeight="1">
      <c r="A321" s="30"/>
      <c r="B321" s="154"/>
      <c r="C321" s="201" t="s">
        <v>1579</v>
      </c>
      <c r="D321" s="201" t="s">
        <v>751</v>
      </c>
      <c r="E321" s="202" t="s">
        <v>6986</v>
      </c>
      <c r="F321" s="203" t="s">
        <v>6987</v>
      </c>
      <c r="G321" s="204" t="s">
        <v>404</v>
      </c>
      <c r="H321" s="205">
        <v>422</v>
      </c>
      <c r="I321" s="177"/>
      <c r="J321" s="290">
        <f t="shared" si="20"/>
        <v>0</v>
      </c>
      <c r="K321" s="178"/>
      <c r="L321" s="179"/>
      <c r="M321" s="180" t="s">
        <v>1</v>
      </c>
      <c r="N321" s="181" t="s">
        <v>38</v>
      </c>
      <c r="O321" s="59"/>
      <c r="P321" s="160">
        <f t="shared" si="21"/>
        <v>0</v>
      </c>
      <c r="Q321" s="160">
        <v>0</v>
      </c>
      <c r="R321" s="160">
        <f t="shared" si="22"/>
        <v>0</v>
      </c>
      <c r="S321" s="160">
        <v>0</v>
      </c>
      <c r="T321" s="161">
        <f t="shared" si="23"/>
        <v>0</v>
      </c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R321" s="162" t="s">
        <v>1849</v>
      </c>
      <c r="AT321" s="162" t="s">
        <v>751</v>
      </c>
      <c r="AU321" s="162" t="s">
        <v>85</v>
      </c>
      <c r="AY321" s="15" t="s">
        <v>208</v>
      </c>
      <c r="BE321" s="163">
        <f t="shared" si="24"/>
        <v>0</v>
      </c>
      <c r="BF321" s="163">
        <f t="shared" si="25"/>
        <v>0</v>
      </c>
      <c r="BG321" s="163">
        <f t="shared" si="26"/>
        <v>0</v>
      </c>
      <c r="BH321" s="163">
        <f t="shared" si="27"/>
        <v>0</v>
      </c>
      <c r="BI321" s="163">
        <f t="shared" si="28"/>
        <v>0</v>
      </c>
      <c r="BJ321" s="15" t="s">
        <v>85</v>
      </c>
      <c r="BK321" s="163">
        <f t="shared" si="29"/>
        <v>0</v>
      </c>
      <c r="BL321" s="15" t="s">
        <v>466</v>
      </c>
      <c r="BM321" s="162" t="s">
        <v>6988</v>
      </c>
    </row>
    <row r="322" spans="1:65" s="2" customFormat="1" ht="24.2" customHeight="1">
      <c r="A322" s="30"/>
      <c r="B322" s="154"/>
      <c r="C322" s="201" t="s">
        <v>1583</v>
      </c>
      <c r="D322" s="201" t="s">
        <v>751</v>
      </c>
      <c r="E322" s="202" t="s">
        <v>6989</v>
      </c>
      <c r="F322" s="203" t="s">
        <v>6990</v>
      </c>
      <c r="G322" s="204" t="s">
        <v>404</v>
      </c>
      <c r="H322" s="205">
        <v>267</v>
      </c>
      <c r="I322" s="177"/>
      <c r="J322" s="290">
        <f t="shared" si="20"/>
        <v>0</v>
      </c>
      <c r="K322" s="178"/>
      <c r="L322" s="179"/>
      <c r="M322" s="180" t="s">
        <v>1</v>
      </c>
      <c r="N322" s="181" t="s">
        <v>38</v>
      </c>
      <c r="O322" s="59"/>
      <c r="P322" s="160">
        <f t="shared" si="21"/>
        <v>0</v>
      </c>
      <c r="Q322" s="160">
        <v>0</v>
      </c>
      <c r="R322" s="160">
        <f t="shared" si="22"/>
        <v>0</v>
      </c>
      <c r="S322" s="160">
        <v>0</v>
      </c>
      <c r="T322" s="161">
        <f t="shared" si="23"/>
        <v>0</v>
      </c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R322" s="162" t="s">
        <v>1849</v>
      </c>
      <c r="AT322" s="162" t="s">
        <v>751</v>
      </c>
      <c r="AU322" s="162" t="s">
        <v>85</v>
      </c>
      <c r="AY322" s="15" t="s">
        <v>208</v>
      </c>
      <c r="BE322" s="163">
        <f t="shared" si="24"/>
        <v>0</v>
      </c>
      <c r="BF322" s="163">
        <f t="shared" si="25"/>
        <v>0</v>
      </c>
      <c r="BG322" s="163">
        <f t="shared" si="26"/>
        <v>0</v>
      </c>
      <c r="BH322" s="163">
        <f t="shared" si="27"/>
        <v>0</v>
      </c>
      <c r="BI322" s="163">
        <f t="shared" si="28"/>
        <v>0</v>
      </c>
      <c r="BJ322" s="15" t="s">
        <v>85</v>
      </c>
      <c r="BK322" s="163">
        <f t="shared" si="29"/>
        <v>0</v>
      </c>
      <c r="BL322" s="15" t="s">
        <v>466</v>
      </c>
      <c r="BM322" s="162" t="s">
        <v>6991</v>
      </c>
    </row>
    <row r="323" spans="1:65" s="2" customFormat="1" ht="33" customHeight="1">
      <c r="A323" s="30"/>
      <c r="B323" s="154"/>
      <c r="C323" s="201" t="s">
        <v>1587</v>
      </c>
      <c r="D323" s="201" t="s">
        <v>751</v>
      </c>
      <c r="E323" s="202" t="s">
        <v>6992</v>
      </c>
      <c r="F323" s="203" t="s">
        <v>6993</v>
      </c>
      <c r="G323" s="204" t="s">
        <v>404</v>
      </c>
      <c r="H323" s="205">
        <v>10</v>
      </c>
      <c r="I323" s="177"/>
      <c r="J323" s="290">
        <f t="shared" si="20"/>
        <v>0</v>
      </c>
      <c r="K323" s="178"/>
      <c r="L323" s="179"/>
      <c r="M323" s="180" t="s">
        <v>1</v>
      </c>
      <c r="N323" s="181" t="s">
        <v>38</v>
      </c>
      <c r="O323" s="59"/>
      <c r="P323" s="160">
        <f t="shared" si="21"/>
        <v>0</v>
      </c>
      <c r="Q323" s="160">
        <v>0</v>
      </c>
      <c r="R323" s="160">
        <f t="shared" si="22"/>
        <v>0</v>
      </c>
      <c r="S323" s="160">
        <v>0</v>
      </c>
      <c r="T323" s="161">
        <f t="shared" si="23"/>
        <v>0</v>
      </c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R323" s="162" t="s">
        <v>1849</v>
      </c>
      <c r="AT323" s="162" t="s">
        <v>751</v>
      </c>
      <c r="AU323" s="162" t="s">
        <v>85</v>
      </c>
      <c r="AY323" s="15" t="s">
        <v>208</v>
      </c>
      <c r="BE323" s="163">
        <f t="shared" si="24"/>
        <v>0</v>
      </c>
      <c r="BF323" s="163">
        <f t="shared" si="25"/>
        <v>0</v>
      </c>
      <c r="BG323" s="163">
        <f t="shared" si="26"/>
        <v>0</v>
      </c>
      <c r="BH323" s="163">
        <f t="shared" si="27"/>
        <v>0</v>
      </c>
      <c r="BI323" s="163">
        <f t="shared" si="28"/>
        <v>0</v>
      </c>
      <c r="BJ323" s="15" t="s">
        <v>85</v>
      </c>
      <c r="BK323" s="163">
        <f t="shared" si="29"/>
        <v>0</v>
      </c>
      <c r="BL323" s="15" t="s">
        <v>466</v>
      </c>
      <c r="BM323" s="162" t="s">
        <v>6994</v>
      </c>
    </row>
    <row r="324" spans="1:65" s="2" customFormat="1" ht="24.2" customHeight="1">
      <c r="A324" s="30"/>
      <c r="B324" s="154"/>
      <c r="C324" s="201" t="s">
        <v>1591</v>
      </c>
      <c r="D324" s="201" t="s">
        <v>751</v>
      </c>
      <c r="E324" s="202" t="s">
        <v>6995</v>
      </c>
      <c r="F324" s="203" t="s">
        <v>6996</v>
      </c>
      <c r="G324" s="204" t="s">
        <v>404</v>
      </c>
      <c r="H324" s="205">
        <v>3</v>
      </c>
      <c r="I324" s="177"/>
      <c r="J324" s="290">
        <f t="shared" si="20"/>
        <v>0</v>
      </c>
      <c r="K324" s="178"/>
      <c r="L324" s="179"/>
      <c r="M324" s="180" t="s">
        <v>1</v>
      </c>
      <c r="N324" s="181" t="s">
        <v>38</v>
      </c>
      <c r="O324" s="59"/>
      <c r="P324" s="160">
        <f t="shared" si="21"/>
        <v>0</v>
      </c>
      <c r="Q324" s="160">
        <v>0</v>
      </c>
      <c r="R324" s="160">
        <f t="shared" si="22"/>
        <v>0</v>
      </c>
      <c r="S324" s="160">
        <v>0</v>
      </c>
      <c r="T324" s="161">
        <f t="shared" si="23"/>
        <v>0</v>
      </c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R324" s="162" t="s">
        <v>1849</v>
      </c>
      <c r="AT324" s="162" t="s">
        <v>751</v>
      </c>
      <c r="AU324" s="162" t="s">
        <v>85</v>
      </c>
      <c r="AY324" s="15" t="s">
        <v>208</v>
      </c>
      <c r="BE324" s="163">
        <f t="shared" si="24"/>
        <v>0</v>
      </c>
      <c r="BF324" s="163">
        <f t="shared" si="25"/>
        <v>0</v>
      </c>
      <c r="BG324" s="163">
        <f t="shared" si="26"/>
        <v>0</v>
      </c>
      <c r="BH324" s="163">
        <f t="shared" si="27"/>
        <v>0</v>
      </c>
      <c r="BI324" s="163">
        <f t="shared" si="28"/>
        <v>0</v>
      </c>
      <c r="BJ324" s="15" t="s">
        <v>85</v>
      </c>
      <c r="BK324" s="163">
        <f t="shared" si="29"/>
        <v>0</v>
      </c>
      <c r="BL324" s="15" t="s">
        <v>466</v>
      </c>
      <c r="BM324" s="162" t="s">
        <v>6997</v>
      </c>
    </row>
    <row r="325" spans="1:65" s="2" customFormat="1" ht="24.2" customHeight="1">
      <c r="A325" s="30"/>
      <c r="B325" s="154"/>
      <c r="C325" s="195" t="s">
        <v>1595</v>
      </c>
      <c r="D325" s="195" t="s">
        <v>210</v>
      </c>
      <c r="E325" s="196" t="s">
        <v>6998</v>
      </c>
      <c r="F325" s="200" t="s">
        <v>6999</v>
      </c>
      <c r="G325" s="198" t="s">
        <v>404</v>
      </c>
      <c r="H325" s="199">
        <v>699</v>
      </c>
      <c r="I325" s="155"/>
      <c r="J325" s="287">
        <f t="shared" si="20"/>
        <v>0</v>
      </c>
      <c r="K325" s="157"/>
      <c r="L325" s="31"/>
      <c r="M325" s="158" t="s">
        <v>1</v>
      </c>
      <c r="N325" s="159" t="s">
        <v>38</v>
      </c>
      <c r="O325" s="59"/>
      <c r="P325" s="160">
        <f t="shared" si="21"/>
        <v>0</v>
      </c>
      <c r="Q325" s="160">
        <v>0</v>
      </c>
      <c r="R325" s="160">
        <f t="shared" si="22"/>
        <v>0</v>
      </c>
      <c r="S325" s="160">
        <v>0</v>
      </c>
      <c r="T325" s="161">
        <f t="shared" si="23"/>
        <v>0</v>
      </c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R325" s="162" t="s">
        <v>466</v>
      </c>
      <c r="AT325" s="162" t="s">
        <v>210</v>
      </c>
      <c r="AU325" s="162" t="s">
        <v>85</v>
      </c>
      <c r="AY325" s="15" t="s">
        <v>208</v>
      </c>
      <c r="BE325" s="163">
        <f t="shared" si="24"/>
        <v>0</v>
      </c>
      <c r="BF325" s="163">
        <f t="shared" si="25"/>
        <v>0</v>
      </c>
      <c r="BG325" s="163">
        <f t="shared" si="26"/>
        <v>0</v>
      </c>
      <c r="BH325" s="163">
        <f t="shared" si="27"/>
        <v>0</v>
      </c>
      <c r="BI325" s="163">
        <f t="shared" si="28"/>
        <v>0</v>
      </c>
      <c r="BJ325" s="15" t="s">
        <v>85</v>
      </c>
      <c r="BK325" s="163">
        <f t="shared" si="29"/>
        <v>0</v>
      </c>
      <c r="BL325" s="15" t="s">
        <v>466</v>
      </c>
      <c r="BM325" s="162" t="s">
        <v>7000</v>
      </c>
    </row>
    <row r="326" spans="1:65" s="2" customFormat="1" ht="37.9" customHeight="1">
      <c r="A326" s="30"/>
      <c r="B326" s="154"/>
      <c r="C326" s="195" t="s">
        <v>1599</v>
      </c>
      <c r="D326" s="195" t="s">
        <v>210</v>
      </c>
      <c r="E326" s="196" t="s">
        <v>7001</v>
      </c>
      <c r="F326" s="200" t="s">
        <v>7002</v>
      </c>
      <c r="G326" s="198" t="s">
        <v>404</v>
      </c>
      <c r="H326" s="199">
        <v>3</v>
      </c>
      <c r="I326" s="155"/>
      <c r="J326" s="287">
        <f t="shared" si="20"/>
        <v>0</v>
      </c>
      <c r="K326" s="157"/>
      <c r="L326" s="31"/>
      <c r="M326" s="158" t="s">
        <v>1</v>
      </c>
      <c r="N326" s="159" t="s">
        <v>38</v>
      </c>
      <c r="O326" s="59"/>
      <c r="P326" s="160">
        <f t="shared" si="21"/>
        <v>0</v>
      </c>
      <c r="Q326" s="160">
        <v>0</v>
      </c>
      <c r="R326" s="160">
        <f t="shared" si="22"/>
        <v>0</v>
      </c>
      <c r="S326" s="160">
        <v>0</v>
      </c>
      <c r="T326" s="161">
        <f t="shared" si="23"/>
        <v>0</v>
      </c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R326" s="162" t="s">
        <v>466</v>
      </c>
      <c r="AT326" s="162" t="s">
        <v>210</v>
      </c>
      <c r="AU326" s="162" t="s">
        <v>85</v>
      </c>
      <c r="AY326" s="15" t="s">
        <v>208</v>
      </c>
      <c r="BE326" s="163">
        <f t="shared" si="24"/>
        <v>0</v>
      </c>
      <c r="BF326" s="163">
        <f t="shared" si="25"/>
        <v>0</v>
      </c>
      <c r="BG326" s="163">
        <f t="shared" si="26"/>
        <v>0</v>
      </c>
      <c r="BH326" s="163">
        <f t="shared" si="27"/>
        <v>0</v>
      </c>
      <c r="BI326" s="163">
        <f t="shared" si="28"/>
        <v>0</v>
      </c>
      <c r="BJ326" s="15" t="s">
        <v>85</v>
      </c>
      <c r="BK326" s="163">
        <f t="shared" si="29"/>
        <v>0</v>
      </c>
      <c r="BL326" s="15" t="s">
        <v>466</v>
      </c>
      <c r="BM326" s="162" t="s">
        <v>7003</v>
      </c>
    </row>
    <row r="327" spans="1:65" s="2" customFormat="1" ht="37.9" customHeight="1">
      <c r="A327" s="30"/>
      <c r="B327" s="154"/>
      <c r="C327" s="201" t="s">
        <v>1603</v>
      </c>
      <c r="D327" s="201" t="s">
        <v>751</v>
      </c>
      <c r="E327" s="202" t="s">
        <v>7004</v>
      </c>
      <c r="F327" s="203" t="s">
        <v>7005</v>
      </c>
      <c r="G327" s="204" t="s">
        <v>404</v>
      </c>
      <c r="H327" s="205">
        <v>422</v>
      </c>
      <c r="I327" s="177"/>
      <c r="J327" s="290">
        <f t="shared" si="20"/>
        <v>0</v>
      </c>
      <c r="K327" s="178"/>
      <c r="L327" s="179"/>
      <c r="M327" s="180" t="s">
        <v>1</v>
      </c>
      <c r="N327" s="181" t="s">
        <v>38</v>
      </c>
      <c r="O327" s="59"/>
      <c r="P327" s="160">
        <f t="shared" si="21"/>
        <v>0</v>
      </c>
      <c r="Q327" s="160">
        <v>0</v>
      </c>
      <c r="R327" s="160">
        <f t="shared" si="22"/>
        <v>0</v>
      </c>
      <c r="S327" s="160">
        <v>0</v>
      </c>
      <c r="T327" s="161">
        <f t="shared" si="23"/>
        <v>0</v>
      </c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R327" s="162" t="s">
        <v>1849</v>
      </c>
      <c r="AT327" s="162" t="s">
        <v>751</v>
      </c>
      <c r="AU327" s="162" t="s">
        <v>85</v>
      </c>
      <c r="AY327" s="15" t="s">
        <v>208</v>
      </c>
      <c r="BE327" s="163">
        <f t="shared" si="24"/>
        <v>0</v>
      </c>
      <c r="BF327" s="163">
        <f t="shared" si="25"/>
        <v>0</v>
      </c>
      <c r="BG327" s="163">
        <f t="shared" si="26"/>
        <v>0</v>
      </c>
      <c r="BH327" s="163">
        <f t="shared" si="27"/>
        <v>0</v>
      </c>
      <c r="BI327" s="163">
        <f t="shared" si="28"/>
        <v>0</v>
      </c>
      <c r="BJ327" s="15" t="s">
        <v>85</v>
      </c>
      <c r="BK327" s="163">
        <f t="shared" si="29"/>
        <v>0</v>
      </c>
      <c r="BL327" s="15" t="s">
        <v>466</v>
      </c>
      <c r="BM327" s="162" t="s">
        <v>7006</v>
      </c>
    </row>
    <row r="328" spans="1:65" s="2" customFormat="1" ht="24.2" customHeight="1">
      <c r="A328" s="30"/>
      <c r="B328" s="154"/>
      <c r="C328" s="201" t="s">
        <v>1607</v>
      </c>
      <c r="D328" s="201" t="s">
        <v>751</v>
      </c>
      <c r="E328" s="202" t="s">
        <v>7007</v>
      </c>
      <c r="F328" s="203" t="s">
        <v>7008</v>
      </c>
      <c r="G328" s="204" t="s">
        <v>404</v>
      </c>
      <c r="H328" s="205">
        <v>267</v>
      </c>
      <c r="I328" s="177"/>
      <c r="J328" s="290">
        <f t="shared" si="20"/>
        <v>0</v>
      </c>
      <c r="K328" s="178"/>
      <c r="L328" s="179"/>
      <c r="M328" s="180" t="s">
        <v>1</v>
      </c>
      <c r="N328" s="181" t="s">
        <v>38</v>
      </c>
      <c r="O328" s="59"/>
      <c r="P328" s="160">
        <f t="shared" si="21"/>
        <v>0</v>
      </c>
      <c r="Q328" s="160">
        <v>0</v>
      </c>
      <c r="R328" s="160">
        <f t="shared" si="22"/>
        <v>0</v>
      </c>
      <c r="S328" s="160">
        <v>0</v>
      </c>
      <c r="T328" s="161">
        <f t="shared" si="23"/>
        <v>0</v>
      </c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R328" s="162" t="s">
        <v>1849</v>
      </c>
      <c r="AT328" s="162" t="s">
        <v>751</v>
      </c>
      <c r="AU328" s="162" t="s">
        <v>85</v>
      </c>
      <c r="AY328" s="15" t="s">
        <v>208</v>
      </c>
      <c r="BE328" s="163">
        <f t="shared" si="24"/>
        <v>0</v>
      </c>
      <c r="BF328" s="163">
        <f t="shared" si="25"/>
        <v>0</v>
      </c>
      <c r="BG328" s="163">
        <f t="shared" si="26"/>
        <v>0</v>
      </c>
      <c r="BH328" s="163">
        <f t="shared" si="27"/>
        <v>0</v>
      </c>
      <c r="BI328" s="163">
        <f t="shared" si="28"/>
        <v>0</v>
      </c>
      <c r="BJ328" s="15" t="s">
        <v>85</v>
      </c>
      <c r="BK328" s="163">
        <f t="shared" si="29"/>
        <v>0</v>
      </c>
      <c r="BL328" s="15" t="s">
        <v>466</v>
      </c>
      <c r="BM328" s="162" t="s">
        <v>7009</v>
      </c>
    </row>
    <row r="329" spans="1:65" s="2" customFormat="1" ht="24.2" customHeight="1">
      <c r="A329" s="30"/>
      <c r="B329" s="154"/>
      <c r="C329" s="201" t="s">
        <v>1611</v>
      </c>
      <c r="D329" s="201" t="s">
        <v>751</v>
      </c>
      <c r="E329" s="202" t="s">
        <v>7010</v>
      </c>
      <c r="F329" s="203" t="s">
        <v>7011</v>
      </c>
      <c r="G329" s="204" t="s">
        <v>404</v>
      </c>
      <c r="H329" s="205">
        <v>81</v>
      </c>
      <c r="I329" s="177"/>
      <c r="J329" s="290">
        <f t="shared" si="20"/>
        <v>0</v>
      </c>
      <c r="K329" s="178"/>
      <c r="L329" s="179"/>
      <c r="M329" s="180" t="s">
        <v>1</v>
      </c>
      <c r="N329" s="181" t="s">
        <v>38</v>
      </c>
      <c r="O329" s="59"/>
      <c r="P329" s="160">
        <f t="shared" si="21"/>
        <v>0</v>
      </c>
      <c r="Q329" s="160">
        <v>0</v>
      </c>
      <c r="R329" s="160">
        <f t="shared" si="22"/>
        <v>0</v>
      </c>
      <c r="S329" s="160">
        <v>0</v>
      </c>
      <c r="T329" s="161">
        <f t="shared" si="23"/>
        <v>0</v>
      </c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R329" s="162" t="s">
        <v>1849</v>
      </c>
      <c r="AT329" s="162" t="s">
        <v>751</v>
      </c>
      <c r="AU329" s="162" t="s">
        <v>85</v>
      </c>
      <c r="AY329" s="15" t="s">
        <v>208</v>
      </c>
      <c r="BE329" s="163">
        <f t="shared" si="24"/>
        <v>0</v>
      </c>
      <c r="BF329" s="163">
        <f t="shared" si="25"/>
        <v>0</v>
      </c>
      <c r="BG329" s="163">
        <f t="shared" si="26"/>
        <v>0</v>
      </c>
      <c r="BH329" s="163">
        <f t="shared" si="27"/>
        <v>0</v>
      </c>
      <c r="BI329" s="163">
        <f t="shared" si="28"/>
        <v>0</v>
      </c>
      <c r="BJ329" s="15" t="s">
        <v>85</v>
      </c>
      <c r="BK329" s="163">
        <f t="shared" si="29"/>
        <v>0</v>
      </c>
      <c r="BL329" s="15" t="s">
        <v>466</v>
      </c>
      <c r="BM329" s="162" t="s">
        <v>7012</v>
      </c>
    </row>
    <row r="330" spans="1:65" s="2" customFormat="1" ht="16.5" customHeight="1">
      <c r="A330" s="30"/>
      <c r="B330" s="154"/>
      <c r="C330" s="201" t="s">
        <v>1616</v>
      </c>
      <c r="D330" s="201" t="s">
        <v>751</v>
      </c>
      <c r="E330" s="202" t="s">
        <v>7013</v>
      </c>
      <c r="F330" s="203" t="s">
        <v>7014</v>
      </c>
      <c r="G330" s="204" t="s">
        <v>404</v>
      </c>
      <c r="H330" s="205">
        <v>36</v>
      </c>
      <c r="I330" s="177"/>
      <c r="J330" s="290">
        <f t="shared" si="20"/>
        <v>0</v>
      </c>
      <c r="K330" s="178"/>
      <c r="L330" s="179"/>
      <c r="M330" s="180" t="s">
        <v>1</v>
      </c>
      <c r="N330" s="181" t="s">
        <v>38</v>
      </c>
      <c r="O330" s="59"/>
      <c r="P330" s="160">
        <f t="shared" si="21"/>
        <v>0</v>
      </c>
      <c r="Q330" s="160">
        <v>0</v>
      </c>
      <c r="R330" s="160">
        <f t="shared" si="22"/>
        <v>0</v>
      </c>
      <c r="S330" s="160">
        <v>0</v>
      </c>
      <c r="T330" s="161">
        <f t="shared" si="23"/>
        <v>0</v>
      </c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R330" s="162" t="s">
        <v>1849</v>
      </c>
      <c r="AT330" s="162" t="s">
        <v>751</v>
      </c>
      <c r="AU330" s="162" t="s">
        <v>85</v>
      </c>
      <c r="AY330" s="15" t="s">
        <v>208</v>
      </c>
      <c r="BE330" s="163">
        <f t="shared" si="24"/>
        <v>0</v>
      </c>
      <c r="BF330" s="163">
        <f t="shared" si="25"/>
        <v>0</v>
      </c>
      <c r="BG330" s="163">
        <f t="shared" si="26"/>
        <v>0</v>
      </c>
      <c r="BH330" s="163">
        <f t="shared" si="27"/>
        <v>0</v>
      </c>
      <c r="BI330" s="163">
        <f t="shared" si="28"/>
        <v>0</v>
      </c>
      <c r="BJ330" s="15" t="s">
        <v>85</v>
      </c>
      <c r="BK330" s="163">
        <f t="shared" si="29"/>
        <v>0</v>
      </c>
      <c r="BL330" s="15" t="s">
        <v>466</v>
      </c>
      <c r="BM330" s="162" t="s">
        <v>7015</v>
      </c>
    </row>
    <row r="331" spans="1:65" s="2" customFormat="1" ht="24.2" customHeight="1">
      <c r="A331" s="30"/>
      <c r="B331" s="154"/>
      <c r="C331" s="201" t="s">
        <v>1620</v>
      </c>
      <c r="D331" s="201" t="s">
        <v>751</v>
      </c>
      <c r="E331" s="202" t="s">
        <v>7016</v>
      </c>
      <c r="F331" s="203" t="s">
        <v>7017</v>
      </c>
      <c r="G331" s="204" t="s">
        <v>404</v>
      </c>
      <c r="H331" s="205">
        <v>36</v>
      </c>
      <c r="I331" s="177"/>
      <c r="J331" s="290">
        <f t="shared" si="20"/>
        <v>0</v>
      </c>
      <c r="K331" s="178"/>
      <c r="L331" s="179"/>
      <c r="M331" s="180" t="s">
        <v>1</v>
      </c>
      <c r="N331" s="181" t="s">
        <v>38</v>
      </c>
      <c r="O331" s="59"/>
      <c r="P331" s="160">
        <f t="shared" si="21"/>
        <v>0</v>
      </c>
      <c r="Q331" s="160">
        <v>0</v>
      </c>
      <c r="R331" s="160">
        <f t="shared" si="22"/>
        <v>0</v>
      </c>
      <c r="S331" s="160">
        <v>0</v>
      </c>
      <c r="T331" s="161">
        <f t="shared" si="23"/>
        <v>0</v>
      </c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R331" s="162" t="s">
        <v>1849</v>
      </c>
      <c r="AT331" s="162" t="s">
        <v>751</v>
      </c>
      <c r="AU331" s="162" t="s">
        <v>85</v>
      </c>
      <c r="AY331" s="15" t="s">
        <v>208</v>
      </c>
      <c r="BE331" s="163">
        <f t="shared" si="24"/>
        <v>0</v>
      </c>
      <c r="BF331" s="163">
        <f t="shared" si="25"/>
        <v>0</v>
      </c>
      <c r="BG331" s="163">
        <f t="shared" si="26"/>
        <v>0</v>
      </c>
      <c r="BH331" s="163">
        <f t="shared" si="27"/>
        <v>0</v>
      </c>
      <c r="BI331" s="163">
        <f t="shared" si="28"/>
        <v>0</v>
      </c>
      <c r="BJ331" s="15" t="s">
        <v>85</v>
      </c>
      <c r="BK331" s="163">
        <f t="shared" si="29"/>
        <v>0</v>
      </c>
      <c r="BL331" s="15" t="s">
        <v>466</v>
      </c>
      <c r="BM331" s="162" t="s">
        <v>7018</v>
      </c>
    </row>
    <row r="332" spans="1:65" s="2" customFormat="1" ht="24.2" customHeight="1">
      <c r="A332" s="30"/>
      <c r="B332" s="154"/>
      <c r="C332" s="195" t="s">
        <v>1624</v>
      </c>
      <c r="D332" s="195" t="s">
        <v>210</v>
      </c>
      <c r="E332" s="196" t="s">
        <v>7019</v>
      </c>
      <c r="F332" s="200" t="s">
        <v>7020</v>
      </c>
      <c r="G332" s="198" t="s">
        <v>404</v>
      </c>
      <c r="H332" s="199">
        <v>36</v>
      </c>
      <c r="I332" s="155"/>
      <c r="J332" s="287">
        <f t="shared" si="20"/>
        <v>0</v>
      </c>
      <c r="K332" s="157"/>
      <c r="L332" s="31"/>
      <c r="M332" s="158" t="s">
        <v>1</v>
      </c>
      <c r="N332" s="159" t="s">
        <v>38</v>
      </c>
      <c r="O332" s="59"/>
      <c r="P332" s="160">
        <f t="shared" si="21"/>
        <v>0</v>
      </c>
      <c r="Q332" s="160">
        <v>0</v>
      </c>
      <c r="R332" s="160">
        <f t="shared" si="22"/>
        <v>0</v>
      </c>
      <c r="S332" s="160">
        <v>0</v>
      </c>
      <c r="T332" s="161">
        <f t="shared" si="23"/>
        <v>0</v>
      </c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R332" s="162" t="s">
        <v>466</v>
      </c>
      <c r="AT332" s="162" t="s">
        <v>210</v>
      </c>
      <c r="AU332" s="162" t="s">
        <v>85</v>
      </c>
      <c r="AY332" s="15" t="s">
        <v>208</v>
      </c>
      <c r="BE332" s="163">
        <f t="shared" si="24"/>
        <v>0</v>
      </c>
      <c r="BF332" s="163">
        <f t="shared" si="25"/>
        <v>0</v>
      </c>
      <c r="BG332" s="163">
        <f t="shared" si="26"/>
        <v>0</v>
      </c>
      <c r="BH332" s="163">
        <f t="shared" si="27"/>
        <v>0</v>
      </c>
      <c r="BI332" s="163">
        <f t="shared" si="28"/>
        <v>0</v>
      </c>
      <c r="BJ332" s="15" t="s">
        <v>85</v>
      </c>
      <c r="BK332" s="163">
        <f t="shared" si="29"/>
        <v>0</v>
      </c>
      <c r="BL332" s="15" t="s">
        <v>466</v>
      </c>
      <c r="BM332" s="162" t="s">
        <v>7021</v>
      </c>
    </row>
    <row r="333" spans="1:65" s="2" customFormat="1" ht="24.2" customHeight="1">
      <c r="A333" s="30"/>
      <c r="B333" s="154"/>
      <c r="C333" s="195" t="s">
        <v>1628</v>
      </c>
      <c r="D333" s="195" t="s">
        <v>210</v>
      </c>
      <c r="E333" s="196" t="s">
        <v>7022</v>
      </c>
      <c r="F333" s="200" t="s">
        <v>7023</v>
      </c>
      <c r="G333" s="198" t="s">
        <v>404</v>
      </c>
      <c r="H333" s="199">
        <v>81</v>
      </c>
      <c r="I333" s="155"/>
      <c r="J333" s="287">
        <f t="shared" si="20"/>
        <v>0</v>
      </c>
      <c r="K333" s="157"/>
      <c r="L333" s="31"/>
      <c r="M333" s="158" t="s">
        <v>1</v>
      </c>
      <c r="N333" s="159" t="s">
        <v>38</v>
      </c>
      <c r="O333" s="59"/>
      <c r="P333" s="160">
        <f t="shared" si="21"/>
        <v>0</v>
      </c>
      <c r="Q333" s="160">
        <v>0</v>
      </c>
      <c r="R333" s="160">
        <f t="shared" si="22"/>
        <v>0</v>
      </c>
      <c r="S333" s="160">
        <v>0</v>
      </c>
      <c r="T333" s="161">
        <f t="shared" si="23"/>
        <v>0</v>
      </c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R333" s="162" t="s">
        <v>466</v>
      </c>
      <c r="AT333" s="162" t="s">
        <v>210</v>
      </c>
      <c r="AU333" s="162" t="s">
        <v>85</v>
      </c>
      <c r="AY333" s="15" t="s">
        <v>208</v>
      </c>
      <c r="BE333" s="163">
        <f t="shared" si="24"/>
        <v>0</v>
      </c>
      <c r="BF333" s="163">
        <f t="shared" si="25"/>
        <v>0</v>
      </c>
      <c r="BG333" s="163">
        <f t="shared" si="26"/>
        <v>0</v>
      </c>
      <c r="BH333" s="163">
        <f t="shared" si="27"/>
        <v>0</v>
      </c>
      <c r="BI333" s="163">
        <f t="shared" si="28"/>
        <v>0</v>
      </c>
      <c r="BJ333" s="15" t="s">
        <v>85</v>
      </c>
      <c r="BK333" s="163">
        <f t="shared" si="29"/>
        <v>0</v>
      </c>
      <c r="BL333" s="15" t="s">
        <v>466</v>
      </c>
      <c r="BM333" s="162" t="s">
        <v>7024</v>
      </c>
    </row>
    <row r="334" spans="1:65" s="2" customFormat="1" ht="16.5" customHeight="1">
      <c r="A334" s="30"/>
      <c r="B334" s="154"/>
      <c r="C334" s="195" t="s">
        <v>1632</v>
      </c>
      <c r="D334" s="195" t="s">
        <v>210</v>
      </c>
      <c r="E334" s="196" t="s">
        <v>7025</v>
      </c>
      <c r="F334" s="200" t="s">
        <v>7026</v>
      </c>
      <c r="G334" s="198" t="s">
        <v>404</v>
      </c>
      <c r="H334" s="199">
        <v>117</v>
      </c>
      <c r="I334" s="155"/>
      <c r="J334" s="287">
        <f t="shared" si="20"/>
        <v>0</v>
      </c>
      <c r="K334" s="157"/>
      <c r="L334" s="31"/>
      <c r="M334" s="158" t="s">
        <v>1</v>
      </c>
      <c r="N334" s="159" t="s">
        <v>38</v>
      </c>
      <c r="O334" s="59"/>
      <c r="P334" s="160">
        <f t="shared" si="21"/>
        <v>0</v>
      </c>
      <c r="Q334" s="160">
        <v>0</v>
      </c>
      <c r="R334" s="160">
        <f t="shared" si="22"/>
        <v>0</v>
      </c>
      <c r="S334" s="160">
        <v>0</v>
      </c>
      <c r="T334" s="161">
        <f t="shared" si="23"/>
        <v>0</v>
      </c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R334" s="162" t="s">
        <v>466</v>
      </c>
      <c r="AT334" s="162" t="s">
        <v>210</v>
      </c>
      <c r="AU334" s="162" t="s">
        <v>85</v>
      </c>
      <c r="AY334" s="15" t="s">
        <v>208</v>
      </c>
      <c r="BE334" s="163">
        <f t="shared" si="24"/>
        <v>0</v>
      </c>
      <c r="BF334" s="163">
        <f t="shared" si="25"/>
        <v>0</v>
      </c>
      <c r="BG334" s="163">
        <f t="shared" si="26"/>
        <v>0</v>
      </c>
      <c r="BH334" s="163">
        <f t="shared" si="27"/>
        <v>0</v>
      </c>
      <c r="BI334" s="163">
        <f t="shared" si="28"/>
        <v>0</v>
      </c>
      <c r="BJ334" s="15" t="s">
        <v>85</v>
      </c>
      <c r="BK334" s="163">
        <f t="shared" si="29"/>
        <v>0</v>
      </c>
      <c r="BL334" s="15" t="s">
        <v>466</v>
      </c>
      <c r="BM334" s="162" t="s">
        <v>7027</v>
      </c>
    </row>
    <row r="335" spans="1:65" s="2" customFormat="1" ht="24.2" customHeight="1">
      <c r="A335" s="30"/>
      <c r="B335" s="154"/>
      <c r="C335" s="201" t="s">
        <v>1638</v>
      </c>
      <c r="D335" s="201" t="s">
        <v>751</v>
      </c>
      <c r="E335" s="202" t="s">
        <v>7028</v>
      </c>
      <c r="F335" s="203" t="s">
        <v>7029</v>
      </c>
      <c r="G335" s="204" t="s">
        <v>404</v>
      </c>
      <c r="H335" s="205">
        <v>70</v>
      </c>
      <c r="I335" s="177"/>
      <c r="J335" s="290">
        <f t="shared" si="20"/>
        <v>0</v>
      </c>
      <c r="K335" s="178"/>
      <c r="L335" s="179"/>
      <c r="M335" s="180" t="s">
        <v>1</v>
      </c>
      <c r="N335" s="181" t="s">
        <v>38</v>
      </c>
      <c r="O335" s="59"/>
      <c r="P335" s="160">
        <f t="shared" si="21"/>
        <v>0</v>
      </c>
      <c r="Q335" s="160">
        <v>0</v>
      </c>
      <c r="R335" s="160">
        <f t="shared" si="22"/>
        <v>0</v>
      </c>
      <c r="S335" s="160">
        <v>0</v>
      </c>
      <c r="T335" s="161">
        <f t="shared" si="23"/>
        <v>0</v>
      </c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R335" s="162" t="s">
        <v>1849</v>
      </c>
      <c r="AT335" s="162" t="s">
        <v>751</v>
      </c>
      <c r="AU335" s="162" t="s">
        <v>85</v>
      </c>
      <c r="AY335" s="15" t="s">
        <v>208</v>
      </c>
      <c r="BE335" s="163">
        <f t="shared" si="24"/>
        <v>0</v>
      </c>
      <c r="BF335" s="163">
        <f t="shared" si="25"/>
        <v>0</v>
      </c>
      <c r="BG335" s="163">
        <f t="shared" si="26"/>
        <v>0</v>
      </c>
      <c r="BH335" s="163">
        <f t="shared" si="27"/>
        <v>0</v>
      </c>
      <c r="BI335" s="163">
        <f t="shared" si="28"/>
        <v>0</v>
      </c>
      <c r="BJ335" s="15" t="s">
        <v>85</v>
      </c>
      <c r="BK335" s="163">
        <f t="shared" si="29"/>
        <v>0</v>
      </c>
      <c r="BL335" s="15" t="s">
        <v>466</v>
      </c>
      <c r="BM335" s="162" t="s">
        <v>7030</v>
      </c>
    </row>
    <row r="336" spans="1:65" s="2" customFormat="1" ht="24.2" customHeight="1">
      <c r="A336" s="30"/>
      <c r="B336" s="154"/>
      <c r="C336" s="201" t="s">
        <v>1642</v>
      </c>
      <c r="D336" s="201" t="s">
        <v>751</v>
      </c>
      <c r="E336" s="202" t="s">
        <v>7031</v>
      </c>
      <c r="F336" s="203" t="s">
        <v>7032</v>
      </c>
      <c r="G336" s="204" t="s">
        <v>404</v>
      </c>
      <c r="H336" s="205">
        <v>70</v>
      </c>
      <c r="I336" s="177"/>
      <c r="J336" s="290">
        <f t="shared" si="20"/>
        <v>0</v>
      </c>
      <c r="K336" s="178"/>
      <c r="L336" s="179"/>
      <c r="M336" s="180" t="s">
        <v>1</v>
      </c>
      <c r="N336" s="181" t="s">
        <v>38</v>
      </c>
      <c r="O336" s="59"/>
      <c r="P336" s="160">
        <f t="shared" si="21"/>
        <v>0</v>
      </c>
      <c r="Q336" s="160">
        <v>0</v>
      </c>
      <c r="R336" s="160">
        <f t="shared" si="22"/>
        <v>0</v>
      </c>
      <c r="S336" s="160">
        <v>0</v>
      </c>
      <c r="T336" s="161">
        <f t="shared" si="23"/>
        <v>0</v>
      </c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R336" s="162" t="s">
        <v>1849</v>
      </c>
      <c r="AT336" s="162" t="s">
        <v>751</v>
      </c>
      <c r="AU336" s="162" t="s">
        <v>85</v>
      </c>
      <c r="AY336" s="15" t="s">
        <v>208</v>
      </c>
      <c r="BE336" s="163">
        <f t="shared" si="24"/>
        <v>0</v>
      </c>
      <c r="BF336" s="163">
        <f t="shared" si="25"/>
        <v>0</v>
      </c>
      <c r="BG336" s="163">
        <f t="shared" si="26"/>
        <v>0</v>
      </c>
      <c r="BH336" s="163">
        <f t="shared" si="27"/>
        <v>0</v>
      </c>
      <c r="BI336" s="163">
        <f t="shared" si="28"/>
        <v>0</v>
      </c>
      <c r="BJ336" s="15" t="s">
        <v>85</v>
      </c>
      <c r="BK336" s="163">
        <f t="shared" si="29"/>
        <v>0</v>
      </c>
      <c r="BL336" s="15" t="s">
        <v>466</v>
      </c>
      <c r="BM336" s="162" t="s">
        <v>7033</v>
      </c>
    </row>
    <row r="337" spans="1:65" s="2" customFormat="1" ht="24.2" customHeight="1">
      <c r="A337" s="30"/>
      <c r="B337" s="154"/>
      <c r="C337" s="195" t="s">
        <v>1644</v>
      </c>
      <c r="D337" s="195" t="s">
        <v>210</v>
      </c>
      <c r="E337" s="196" t="s">
        <v>7034</v>
      </c>
      <c r="F337" s="200" t="s">
        <v>7035</v>
      </c>
      <c r="G337" s="198" t="s">
        <v>404</v>
      </c>
      <c r="H337" s="199">
        <v>70</v>
      </c>
      <c r="I337" s="155"/>
      <c r="J337" s="287">
        <f t="shared" ref="J337:J353" si="30">ROUND(I337*H337,2)</f>
        <v>0</v>
      </c>
      <c r="K337" s="157"/>
      <c r="L337" s="31"/>
      <c r="M337" s="158" t="s">
        <v>1</v>
      </c>
      <c r="N337" s="159" t="s">
        <v>38</v>
      </c>
      <c r="O337" s="59"/>
      <c r="P337" s="160">
        <f t="shared" ref="P337:P353" si="31">O337*H337</f>
        <v>0</v>
      </c>
      <c r="Q337" s="160">
        <v>0</v>
      </c>
      <c r="R337" s="160">
        <f t="shared" ref="R337:R353" si="32">Q337*H337</f>
        <v>0</v>
      </c>
      <c r="S337" s="160">
        <v>0</v>
      </c>
      <c r="T337" s="161">
        <f t="shared" ref="T337:T353" si="33">S337*H337</f>
        <v>0</v>
      </c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R337" s="162" t="s">
        <v>466</v>
      </c>
      <c r="AT337" s="162" t="s">
        <v>210</v>
      </c>
      <c r="AU337" s="162" t="s">
        <v>85</v>
      </c>
      <c r="AY337" s="15" t="s">
        <v>208</v>
      </c>
      <c r="BE337" s="163">
        <f t="shared" ref="BE337:BE353" si="34">IF(N337="základná",J337,0)</f>
        <v>0</v>
      </c>
      <c r="BF337" s="163">
        <f t="shared" ref="BF337:BF353" si="35">IF(N337="znížená",J337,0)</f>
        <v>0</v>
      </c>
      <c r="BG337" s="163">
        <f t="shared" ref="BG337:BG353" si="36">IF(N337="zákl. prenesená",J337,0)</f>
        <v>0</v>
      </c>
      <c r="BH337" s="163">
        <f t="shared" ref="BH337:BH353" si="37">IF(N337="zníž. prenesená",J337,0)</f>
        <v>0</v>
      </c>
      <c r="BI337" s="163">
        <f t="shared" ref="BI337:BI353" si="38">IF(N337="nulová",J337,0)</f>
        <v>0</v>
      </c>
      <c r="BJ337" s="15" t="s">
        <v>85</v>
      </c>
      <c r="BK337" s="163">
        <f t="shared" ref="BK337:BK353" si="39">ROUND(I337*H337,2)</f>
        <v>0</v>
      </c>
      <c r="BL337" s="15" t="s">
        <v>466</v>
      </c>
      <c r="BM337" s="162" t="s">
        <v>7036</v>
      </c>
    </row>
    <row r="338" spans="1:65" s="2" customFormat="1" ht="49.15" customHeight="1">
      <c r="A338" s="30"/>
      <c r="B338" s="154"/>
      <c r="C338" s="201" t="s">
        <v>1646</v>
      </c>
      <c r="D338" s="201" t="s">
        <v>751</v>
      </c>
      <c r="E338" s="202" t="s">
        <v>7037</v>
      </c>
      <c r="F338" s="203" t="s">
        <v>7038</v>
      </c>
      <c r="G338" s="204" t="s">
        <v>404</v>
      </c>
      <c r="H338" s="205">
        <v>2</v>
      </c>
      <c r="I338" s="177"/>
      <c r="J338" s="290">
        <f t="shared" si="30"/>
        <v>0</v>
      </c>
      <c r="K338" s="178"/>
      <c r="L338" s="179"/>
      <c r="M338" s="180" t="s">
        <v>1</v>
      </c>
      <c r="N338" s="181" t="s">
        <v>38</v>
      </c>
      <c r="O338" s="59"/>
      <c r="P338" s="160">
        <f t="shared" si="31"/>
        <v>0</v>
      </c>
      <c r="Q338" s="160">
        <v>0</v>
      </c>
      <c r="R338" s="160">
        <f t="shared" si="32"/>
        <v>0</v>
      </c>
      <c r="S338" s="160">
        <v>0</v>
      </c>
      <c r="T338" s="161">
        <f t="shared" si="33"/>
        <v>0</v>
      </c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R338" s="162" t="s">
        <v>1849</v>
      </c>
      <c r="AT338" s="162" t="s">
        <v>751</v>
      </c>
      <c r="AU338" s="162" t="s">
        <v>85</v>
      </c>
      <c r="AY338" s="15" t="s">
        <v>208</v>
      </c>
      <c r="BE338" s="163">
        <f t="shared" si="34"/>
        <v>0</v>
      </c>
      <c r="BF338" s="163">
        <f t="shared" si="35"/>
        <v>0</v>
      </c>
      <c r="BG338" s="163">
        <f t="shared" si="36"/>
        <v>0</v>
      </c>
      <c r="BH338" s="163">
        <f t="shared" si="37"/>
        <v>0</v>
      </c>
      <c r="BI338" s="163">
        <f t="shared" si="38"/>
        <v>0</v>
      </c>
      <c r="BJ338" s="15" t="s">
        <v>85</v>
      </c>
      <c r="BK338" s="163">
        <f t="shared" si="39"/>
        <v>0</v>
      </c>
      <c r="BL338" s="15" t="s">
        <v>466</v>
      </c>
      <c r="BM338" s="162" t="s">
        <v>7039</v>
      </c>
    </row>
    <row r="339" spans="1:65" s="2" customFormat="1" ht="16.5" customHeight="1">
      <c r="A339" s="30"/>
      <c r="B339" s="154"/>
      <c r="C339" s="195" t="s">
        <v>1650</v>
      </c>
      <c r="D339" s="195" t="s">
        <v>210</v>
      </c>
      <c r="E339" s="196" t="s">
        <v>7040</v>
      </c>
      <c r="F339" s="200" t="s">
        <v>7041</v>
      </c>
      <c r="G339" s="198" t="s">
        <v>404</v>
      </c>
      <c r="H339" s="199">
        <v>2</v>
      </c>
      <c r="I339" s="155"/>
      <c r="J339" s="287">
        <f t="shared" si="30"/>
        <v>0</v>
      </c>
      <c r="K339" s="157"/>
      <c r="L339" s="31"/>
      <c r="M339" s="158" t="s">
        <v>1</v>
      </c>
      <c r="N339" s="159" t="s">
        <v>38</v>
      </c>
      <c r="O339" s="59"/>
      <c r="P339" s="160">
        <f t="shared" si="31"/>
        <v>0</v>
      </c>
      <c r="Q339" s="160">
        <v>0</v>
      </c>
      <c r="R339" s="160">
        <f t="shared" si="32"/>
        <v>0</v>
      </c>
      <c r="S339" s="160">
        <v>0</v>
      </c>
      <c r="T339" s="161">
        <f t="shared" si="33"/>
        <v>0</v>
      </c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R339" s="162" t="s">
        <v>466</v>
      </c>
      <c r="AT339" s="162" t="s">
        <v>210</v>
      </c>
      <c r="AU339" s="162" t="s">
        <v>85</v>
      </c>
      <c r="AY339" s="15" t="s">
        <v>208</v>
      </c>
      <c r="BE339" s="163">
        <f t="shared" si="34"/>
        <v>0</v>
      </c>
      <c r="BF339" s="163">
        <f t="shared" si="35"/>
        <v>0</v>
      </c>
      <c r="BG339" s="163">
        <f t="shared" si="36"/>
        <v>0</v>
      </c>
      <c r="BH339" s="163">
        <f t="shared" si="37"/>
        <v>0</v>
      </c>
      <c r="BI339" s="163">
        <f t="shared" si="38"/>
        <v>0</v>
      </c>
      <c r="BJ339" s="15" t="s">
        <v>85</v>
      </c>
      <c r="BK339" s="163">
        <f t="shared" si="39"/>
        <v>0</v>
      </c>
      <c r="BL339" s="15" t="s">
        <v>466</v>
      </c>
      <c r="BM339" s="162" t="s">
        <v>7042</v>
      </c>
    </row>
    <row r="340" spans="1:65" s="2" customFormat="1" ht="24.2" customHeight="1">
      <c r="A340" s="30"/>
      <c r="B340" s="154"/>
      <c r="C340" s="195" t="s">
        <v>1654</v>
      </c>
      <c r="D340" s="195" t="s">
        <v>210</v>
      </c>
      <c r="E340" s="196" t="s">
        <v>6794</v>
      </c>
      <c r="F340" s="200" t="s">
        <v>6795</v>
      </c>
      <c r="G340" s="198" t="s">
        <v>404</v>
      </c>
      <c r="H340" s="199">
        <v>1320</v>
      </c>
      <c r="I340" s="155"/>
      <c r="J340" s="287">
        <f t="shared" si="30"/>
        <v>0</v>
      </c>
      <c r="K340" s="157"/>
      <c r="L340" s="31"/>
      <c r="M340" s="158" t="s">
        <v>1</v>
      </c>
      <c r="N340" s="159" t="s">
        <v>38</v>
      </c>
      <c r="O340" s="59"/>
      <c r="P340" s="160">
        <f t="shared" si="31"/>
        <v>0</v>
      </c>
      <c r="Q340" s="160">
        <v>0</v>
      </c>
      <c r="R340" s="160">
        <f t="shared" si="32"/>
        <v>0</v>
      </c>
      <c r="S340" s="160">
        <v>0</v>
      </c>
      <c r="T340" s="161">
        <f t="shared" si="33"/>
        <v>0</v>
      </c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R340" s="162" t="s">
        <v>466</v>
      </c>
      <c r="AT340" s="162" t="s">
        <v>210</v>
      </c>
      <c r="AU340" s="162" t="s">
        <v>85</v>
      </c>
      <c r="AY340" s="15" t="s">
        <v>208</v>
      </c>
      <c r="BE340" s="163">
        <f t="shared" si="34"/>
        <v>0</v>
      </c>
      <c r="BF340" s="163">
        <f t="shared" si="35"/>
        <v>0</v>
      </c>
      <c r="BG340" s="163">
        <f t="shared" si="36"/>
        <v>0</v>
      </c>
      <c r="BH340" s="163">
        <f t="shared" si="37"/>
        <v>0</v>
      </c>
      <c r="BI340" s="163">
        <f t="shared" si="38"/>
        <v>0</v>
      </c>
      <c r="BJ340" s="15" t="s">
        <v>85</v>
      </c>
      <c r="BK340" s="163">
        <f t="shared" si="39"/>
        <v>0</v>
      </c>
      <c r="BL340" s="15" t="s">
        <v>466</v>
      </c>
      <c r="BM340" s="162" t="s">
        <v>7043</v>
      </c>
    </row>
    <row r="341" spans="1:65" s="2" customFormat="1" ht="44.25" customHeight="1">
      <c r="A341" s="30"/>
      <c r="B341" s="154"/>
      <c r="C341" s="201" t="s">
        <v>1658</v>
      </c>
      <c r="D341" s="201" t="s">
        <v>751</v>
      </c>
      <c r="E341" s="202" t="s">
        <v>7044</v>
      </c>
      <c r="F341" s="203" t="s">
        <v>7045</v>
      </c>
      <c r="G341" s="204" t="s">
        <v>404</v>
      </c>
      <c r="H341" s="205">
        <v>1</v>
      </c>
      <c r="I341" s="177"/>
      <c r="J341" s="290">
        <f t="shared" si="30"/>
        <v>0</v>
      </c>
      <c r="K341" s="178"/>
      <c r="L341" s="179"/>
      <c r="M341" s="180" t="s">
        <v>1</v>
      </c>
      <c r="N341" s="181" t="s">
        <v>38</v>
      </c>
      <c r="O341" s="59"/>
      <c r="P341" s="160">
        <f t="shared" si="31"/>
        <v>0</v>
      </c>
      <c r="Q341" s="160">
        <v>0</v>
      </c>
      <c r="R341" s="160">
        <f t="shared" si="32"/>
        <v>0</v>
      </c>
      <c r="S341" s="160">
        <v>0</v>
      </c>
      <c r="T341" s="161">
        <f t="shared" si="33"/>
        <v>0</v>
      </c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R341" s="162" t="s">
        <v>1849</v>
      </c>
      <c r="AT341" s="162" t="s">
        <v>751</v>
      </c>
      <c r="AU341" s="162" t="s">
        <v>85</v>
      </c>
      <c r="AY341" s="15" t="s">
        <v>208</v>
      </c>
      <c r="BE341" s="163">
        <f t="shared" si="34"/>
        <v>0</v>
      </c>
      <c r="BF341" s="163">
        <f t="shared" si="35"/>
        <v>0</v>
      </c>
      <c r="BG341" s="163">
        <f t="shared" si="36"/>
        <v>0</v>
      </c>
      <c r="BH341" s="163">
        <f t="shared" si="37"/>
        <v>0</v>
      </c>
      <c r="BI341" s="163">
        <f t="shared" si="38"/>
        <v>0</v>
      </c>
      <c r="BJ341" s="15" t="s">
        <v>85</v>
      </c>
      <c r="BK341" s="163">
        <f t="shared" si="39"/>
        <v>0</v>
      </c>
      <c r="BL341" s="15" t="s">
        <v>466</v>
      </c>
      <c r="BM341" s="162" t="s">
        <v>7046</v>
      </c>
    </row>
    <row r="342" spans="1:65" s="2" customFormat="1" ht="33" customHeight="1">
      <c r="A342" s="30"/>
      <c r="B342" s="154"/>
      <c r="C342" s="201" t="s">
        <v>1662</v>
      </c>
      <c r="D342" s="201" t="s">
        <v>751</v>
      </c>
      <c r="E342" s="202" t="s">
        <v>7047</v>
      </c>
      <c r="F342" s="203" t="s">
        <v>7048</v>
      </c>
      <c r="G342" s="204" t="s">
        <v>404</v>
      </c>
      <c r="H342" s="205">
        <v>1</v>
      </c>
      <c r="I342" s="177"/>
      <c r="J342" s="290">
        <f t="shared" si="30"/>
        <v>0</v>
      </c>
      <c r="K342" s="178"/>
      <c r="L342" s="179"/>
      <c r="M342" s="180" t="s">
        <v>1</v>
      </c>
      <c r="N342" s="181" t="s">
        <v>38</v>
      </c>
      <c r="O342" s="59"/>
      <c r="P342" s="160">
        <f t="shared" si="31"/>
        <v>0</v>
      </c>
      <c r="Q342" s="160">
        <v>0</v>
      </c>
      <c r="R342" s="160">
        <f t="shared" si="32"/>
        <v>0</v>
      </c>
      <c r="S342" s="160">
        <v>0</v>
      </c>
      <c r="T342" s="161">
        <f t="shared" si="33"/>
        <v>0</v>
      </c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R342" s="162" t="s">
        <v>1849</v>
      </c>
      <c r="AT342" s="162" t="s">
        <v>751</v>
      </c>
      <c r="AU342" s="162" t="s">
        <v>85</v>
      </c>
      <c r="AY342" s="15" t="s">
        <v>208</v>
      </c>
      <c r="BE342" s="163">
        <f t="shared" si="34"/>
        <v>0</v>
      </c>
      <c r="BF342" s="163">
        <f t="shared" si="35"/>
        <v>0</v>
      </c>
      <c r="BG342" s="163">
        <f t="shared" si="36"/>
        <v>0</v>
      </c>
      <c r="BH342" s="163">
        <f t="shared" si="37"/>
        <v>0</v>
      </c>
      <c r="BI342" s="163">
        <f t="shared" si="38"/>
        <v>0</v>
      </c>
      <c r="BJ342" s="15" t="s">
        <v>85</v>
      </c>
      <c r="BK342" s="163">
        <f t="shared" si="39"/>
        <v>0</v>
      </c>
      <c r="BL342" s="15" t="s">
        <v>466</v>
      </c>
      <c r="BM342" s="162" t="s">
        <v>7049</v>
      </c>
    </row>
    <row r="343" spans="1:65" s="2" customFormat="1" ht="49.15" customHeight="1">
      <c r="A343" s="30"/>
      <c r="B343" s="154"/>
      <c r="C343" s="201" t="s">
        <v>1666</v>
      </c>
      <c r="D343" s="201" t="s">
        <v>751</v>
      </c>
      <c r="E343" s="202" t="s">
        <v>7050</v>
      </c>
      <c r="F343" s="203" t="s">
        <v>7051</v>
      </c>
      <c r="G343" s="204" t="s">
        <v>404</v>
      </c>
      <c r="H343" s="205">
        <v>1</v>
      </c>
      <c r="I343" s="177"/>
      <c r="J343" s="290">
        <f t="shared" si="30"/>
        <v>0</v>
      </c>
      <c r="K343" s="178"/>
      <c r="L343" s="179"/>
      <c r="M343" s="180" t="s">
        <v>1</v>
      </c>
      <c r="N343" s="181" t="s">
        <v>38</v>
      </c>
      <c r="O343" s="59"/>
      <c r="P343" s="160">
        <f t="shared" si="31"/>
        <v>0</v>
      </c>
      <c r="Q343" s="160">
        <v>0</v>
      </c>
      <c r="R343" s="160">
        <f t="shared" si="32"/>
        <v>0</v>
      </c>
      <c r="S343" s="160">
        <v>0</v>
      </c>
      <c r="T343" s="161">
        <f t="shared" si="33"/>
        <v>0</v>
      </c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R343" s="162" t="s">
        <v>1849</v>
      </c>
      <c r="AT343" s="162" t="s">
        <v>751</v>
      </c>
      <c r="AU343" s="162" t="s">
        <v>85</v>
      </c>
      <c r="AY343" s="15" t="s">
        <v>208</v>
      </c>
      <c r="BE343" s="163">
        <f t="shared" si="34"/>
        <v>0</v>
      </c>
      <c r="BF343" s="163">
        <f t="shared" si="35"/>
        <v>0</v>
      </c>
      <c r="BG343" s="163">
        <f t="shared" si="36"/>
        <v>0</v>
      </c>
      <c r="BH343" s="163">
        <f t="shared" si="37"/>
        <v>0</v>
      </c>
      <c r="BI343" s="163">
        <f t="shared" si="38"/>
        <v>0</v>
      </c>
      <c r="BJ343" s="15" t="s">
        <v>85</v>
      </c>
      <c r="BK343" s="163">
        <f t="shared" si="39"/>
        <v>0</v>
      </c>
      <c r="BL343" s="15" t="s">
        <v>466</v>
      </c>
      <c r="BM343" s="162" t="s">
        <v>7052</v>
      </c>
    </row>
    <row r="344" spans="1:65" s="2" customFormat="1" ht="21.75" customHeight="1">
      <c r="A344" s="30"/>
      <c r="B344" s="154"/>
      <c r="C344" s="201" t="s">
        <v>1670</v>
      </c>
      <c r="D344" s="201" t="s">
        <v>751</v>
      </c>
      <c r="E344" s="202" t="s">
        <v>7053</v>
      </c>
      <c r="F344" s="203" t="s">
        <v>7054</v>
      </c>
      <c r="G344" s="204" t="s">
        <v>404</v>
      </c>
      <c r="H344" s="205">
        <v>1</v>
      </c>
      <c r="I344" s="177"/>
      <c r="J344" s="290">
        <f t="shared" si="30"/>
        <v>0</v>
      </c>
      <c r="K344" s="178"/>
      <c r="L344" s="179"/>
      <c r="M344" s="180" t="s">
        <v>1</v>
      </c>
      <c r="N344" s="181" t="s">
        <v>38</v>
      </c>
      <c r="O344" s="59"/>
      <c r="P344" s="160">
        <f t="shared" si="31"/>
        <v>0</v>
      </c>
      <c r="Q344" s="160">
        <v>0</v>
      </c>
      <c r="R344" s="160">
        <f t="shared" si="32"/>
        <v>0</v>
      </c>
      <c r="S344" s="160">
        <v>0</v>
      </c>
      <c r="T344" s="161">
        <f t="shared" si="33"/>
        <v>0</v>
      </c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R344" s="162" t="s">
        <v>1849</v>
      </c>
      <c r="AT344" s="162" t="s">
        <v>751</v>
      </c>
      <c r="AU344" s="162" t="s">
        <v>85</v>
      </c>
      <c r="AY344" s="15" t="s">
        <v>208</v>
      </c>
      <c r="BE344" s="163">
        <f t="shared" si="34"/>
        <v>0</v>
      </c>
      <c r="BF344" s="163">
        <f t="shared" si="35"/>
        <v>0</v>
      </c>
      <c r="BG344" s="163">
        <f t="shared" si="36"/>
        <v>0</v>
      </c>
      <c r="BH344" s="163">
        <f t="shared" si="37"/>
        <v>0</v>
      </c>
      <c r="BI344" s="163">
        <f t="shared" si="38"/>
        <v>0</v>
      </c>
      <c r="BJ344" s="15" t="s">
        <v>85</v>
      </c>
      <c r="BK344" s="163">
        <f t="shared" si="39"/>
        <v>0</v>
      </c>
      <c r="BL344" s="15" t="s">
        <v>466</v>
      </c>
      <c r="BM344" s="162" t="s">
        <v>7055</v>
      </c>
    </row>
    <row r="345" spans="1:65" s="2" customFormat="1" ht="21.75" customHeight="1">
      <c r="A345" s="30"/>
      <c r="B345" s="154"/>
      <c r="C345" s="201" t="s">
        <v>1674</v>
      </c>
      <c r="D345" s="201" t="s">
        <v>751</v>
      </c>
      <c r="E345" s="202" t="s">
        <v>7056</v>
      </c>
      <c r="F345" s="203" t="s">
        <v>7057</v>
      </c>
      <c r="G345" s="204" t="s">
        <v>404</v>
      </c>
      <c r="H345" s="205">
        <v>1</v>
      </c>
      <c r="I345" s="177"/>
      <c r="J345" s="290">
        <f t="shared" si="30"/>
        <v>0</v>
      </c>
      <c r="K345" s="178"/>
      <c r="L345" s="179"/>
      <c r="M345" s="180" t="s">
        <v>1</v>
      </c>
      <c r="N345" s="181" t="s">
        <v>38</v>
      </c>
      <c r="O345" s="59"/>
      <c r="P345" s="160">
        <f t="shared" si="31"/>
        <v>0</v>
      </c>
      <c r="Q345" s="160">
        <v>0</v>
      </c>
      <c r="R345" s="160">
        <f t="shared" si="32"/>
        <v>0</v>
      </c>
      <c r="S345" s="160">
        <v>0</v>
      </c>
      <c r="T345" s="161">
        <f t="shared" si="33"/>
        <v>0</v>
      </c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R345" s="162" t="s">
        <v>1849</v>
      </c>
      <c r="AT345" s="162" t="s">
        <v>751</v>
      </c>
      <c r="AU345" s="162" t="s">
        <v>85</v>
      </c>
      <c r="AY345" s="15" t="s">
        <v>208</v>
      </c>
      <c r="BE345" s="163">
        <f t="shared" si="34"/>
        <v>0</v>
      </c>
      <c r="BF345" s="163">
        <f t="shared" si="35"/>
        <v>0</v>
      </c>
      <c r="BG345" s="163">
        <f t="shared" si="36"/>
        <v>0</v>
      </c>
      <c r="BH345" s="163">
        <f t="shared" si="37"/>
        <v>0</v>
      </c>
      <c r="BI345" s="163">
        <f t="shared" si="38"/>
        <v>0</v>
      </c>
      <c r="BJ345" s="15" t="s">
        <v>85</v>
      </c>
      <c r="BK345" s="163">
        <f t="shared" si="39"/>
        <v>0</v>
      </c>
      <c r="BL345" s="15" t="s">
        <v>466</v>
      </c>
      <c r="BM345" s="162" t="s">
        <v>7058</v>
      </c>
    </row>
    <row r="346" spans="1:65" s="2" customFormat="1" ht="24.2" customHeight="1">
      <c r="A346" s="30"/>
      <c r="B346" s="154"/>
      <c r="C346" s="201" t="s">
        <v>1678</v>
      </c>
      <c r="D346" s="201" t="s">
        <v>751</v>
      </c>
      <c r="E346" s="202" t="s">
        <v>7059</v>
      </c>
      <c r="F346" s="203" t="s">
        <v>7060</v>
      </c>
      <c r="G346" s="204" t="s">
        <v>404</v>
      </c>
      <c r="H346" s="205">
        <v>1</v>
      </c>
      <c r="I346" s="177"/>
      <c r="J346" s="290">
        <f t="shared" si="30"/>
        <v>0</v>
      </c>
      <c r="K346" s="178"/>
      <c r="L346" s="179"/>
      <c r="M346" s="180" t="s">
        <v>1</v>
      </c>
      <c r="N346" s="181" t="s">
        <v>38</v>
      </c>
      <c r="O346" s="59"/>
      <c r="P346" s="160">
        <f t="shared" si="31"/>
        <v>0</v>
      </c>
      <c r="Q346" s="160">
        <v>0</v>
      </c>
      <c r="R346" s="160">
        <f t="shared" si="32"/>
        <v>0</v>
      </c>
      <c r="S346" s="160">
        <v>0</v>
      </c>
      <c r="T346" s="161">
        <f t="shared" si="33"/>
        <v>0</v>
      </c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R346" s="162" t="s">
        <v>1849</v>
      </c>
      <c r="AT346" s="162" t="s">
        <v>751</v>
      </c>
      <c r="AU346" s="162" t="s">
        <v>85</v>
      </c>
      <c r="AY346" s="15" t="s">
        <v>208</v>
      </c>
      <c r="BE346" s="163">
        <f t="shared" si="34"/>
        <v>0</v>
      </c>
      <c r="BF346" s="163">
        <f t="shared" si="35"/>
        <v>0</v>
      </c>
      <c r="BG346" s="163">
        <f t="shared" si="36"/>
        <v>0</v>
      </c>
      <c r="BH346" s="163">
        <f t="shared" si="37"/>
        <v>0</v>
      </c>
      <c r="BI346" s="163">
        <f t="shared" si="38"/>
        <v>0</v>
      </c>
      <c r="BJ346" s="15" t="s">
        <v>85</v>
      </c>
      <c r="BK346" s="163">
        <f t="shared" si="39"/>
        <v>0</v>
      </c>
      <c r="BL346" s="15" t="s">
        <v>466</v>
      </c>
      <c r="BM346" s="162" t="s">
        <v>7061</v>
      </c>
    </row>
    <row r="347" spans="1:65" s="2" customFormat="1" ht="16.5" customHeight="1">
      <c r="A347" s="30"/>
      <c r="B347" s="154"/>
      <c r="C347" s="201" t="s">
        <v>1682</v>
      </c>
      <c r="D347" s="201" t="s">
        <v>751</v>
      </c>
      <c r="E347" s="202" t="s">
        <v>7062</v>
      </c>
      <c r="F347" s="203" t="s">
        <v>7063</v>
      </c>
      <c r="G347" s="204" t="s">
        <v>404</v>
      </c>
      <c r="H347" s="205">
        <v>1</v>
      </c>
      <c r="I347" s="177"/>
      <c r="J347" s="290">
        <f t="shared" si="30"/>
        <v>0</v>
      </c>
      <c r="K347" s="178"/>
      <c r="L347" s="179"/>
      <c r="M347" s="180" t="s">
        <v>1</v>
      </c>
      <c r="N347" s="181" t="s">
        <v>38</v>
      </c>
      <c r="O347" s="59"/>
      <c r="P347" s="160">
        <f t="shared" si="31"/>
        <v>0</v>
      </c>
      <c r="Q347" s="160">
        <v>0</v>
      </c>
      <c r="R347" s="160">
        <f t="shared" si="32"/>
        <v>0</v>
      </c>
      <c r="S347" s="160">
        <v>0</v>
      </c>
      <c r="T347" s="161">
        <f t="shared" si="33"/>
        <v>0</v>
      </c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R347" s="162" t="s">
        <v>1849</v>
      </c>
      <c r="AT347" s="162" t="s">
        <v>751</v>
      </c>
      <c r="AU347" s="162" t="s">
        <v>85</v>
      </c>
      <c r="AY347" s="15" t="s">
        <v>208</v>
      </c>
      <c r="BE347" s="163">
        <f t="shared" si="34"/>
        <v>0</v>
      </c>
      <c r="BF347" s="163">
        <f t="shared" si="35"/>
        <v>0</v>
      </c>
      <c r="BG347" s="163">
        <f t="shared" si="36"/>
        <v>0</v>
      </c>
      <c r="BH347" s="163">
        <f t="shared" si="37"/>
        <v>0</v>
      </c>
      <c r="BI347" s="163">
        <f t="shared" si="38"/>
        <v>0</v>
      </c>
      <c r="BJ347" s="15" t="s">
        <v>85</v>
      </c>
      <c r="BK347" s="163">
        <f t="shared" si="39"/>
        <v>0</v>
      </c>
      <c r="BL347" s="15" t="s">
        <v>466</v>
      </c>
      <c r="BM347" s="162" t="s">
        <v>7064</v>
      </c>
    </row>
    <row r="348" spans="1:65" s="2" customFormat="1" ht="24.2" customHeight="1">
      <c r="A348" s="30"/>
      <c r="B348" s="154"/>
      <c r="C348" s="201" t="s">
        <v>1686</v>
      </c>
      <c r="D348" s="201" t="s">
        <v>751</v>
      </c>
      <c r="E348" s="202" t="s">
        <v>7065</v>
      </c>
      <c r="F348" s="203" t="s">
        <v>7066</v>
      </c>
      <c r="G348" s="204" t="s">
        <v>404</v>
      </c>
      <c r="H348" s="205">
        <v>1</v>
      </c>
      <c r="I348" s="177"/>
      <c r="J348" s="290">
        <f t="shared" si="30"/>
        <v>0</v>
      </c>
      <c r="K348" s="178"/>
      <c r="L348" s="179"/>
      <c r="M348" s="180" t="s">
        <v>1</v>
      </c>
      <c r="N348" s="181" t="s">
        <v>38</v>
      </c>
      <c r="O348" s="59"/>
      <c r="P348" s="160">
        <f t="shared" si="31"/>
        <v>0</v>
      </c>
      <c r="Q348" s="160">
        <v>0</v>
      </c>
      <c r="R348" s="160">
        <f t="shared" si="32"/>
        <v>0</v>
      </c>
      <c r="S348" s="160">
        <v>0</v>
      </c>
      <c r="T348" s="161">
        <f t="shared" si="33"/>
        <v>0</v>
      </c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R348" s="162" t="s">
        <v>1849</v>
      </c>
      <c r="AT348" s="162" t="s">
        <v>751</v>
      </c>
      <c r="AU348" s="162" t="s">
        <v>85</v>
      </c>
      <c r="AY348" s="15" t="s">
        <v>208</v>
      </c>
      <c r="BE348" s="163">
        <f t="shared" si="34"/>
        <v>0</v>
      </c>
      <c r="BF348" s="163">
        <f t="shared" si="35"/>
        <v>0</v>
      </c>
      <c r="BG348" s="163">
        <f t="shared" si="36"/>
        <v>0</v>
      </c>
      <c r="BH348" s="163">
        <f t="shared" si="37"/>
        <v>0</v>
      </c>
      <c r="BI348" s="163">
        <f t="shared" si="38"/>
        <v>0</v>
      </c>
      <c r="BJ348" s="15" t="s">
        <v>85</v>
      </c>
      <c r="BK348" s="163">
        <f t="shared" si="39"/>
        <v>0</v>
      </c>
      <c r="BL348" s="15" t="s">
        <v>466</v>
      </c>
      <c r="BM348" s="162" t="s">
        <v>7067</v>
      </c>
    </row>
    <row r="349" spans="1:65" s="2" customFormat="1" ht="24.2" customHeight="1">
      <c r="A349" s="30"/>
      <c r="B349" s="154"/>
      <c r="C349" s="201" t="s">
        <v>1690</v>
      </c>
      <c r="D349" s="201" t="s">
        <v>751</v>
      </c>
      <c r="E349" s="202" t="s">
        <v>7068</v>
      </c>
      <c r="F349" s="203" t="s">
        <v>7069</v>
      </c>
      <c r="G349" s="204" t="s">
        <v>404</v>
      </c>
      <c r="H349" s="205">
        <v>1</v>
      </c>
      <c r="I349" s="177"/>
      <c r="J349" s="290">
        <f t="shared" si="30"/>
        <v>0</v>
      </c>
      <c r="K349" s="178"/>
      <c r="L349" s="179"/>
      <c r="M349" s="180" t="s">
        <v>1</v>
      </c>
      <c r="N349" s="181" t="s">
        <v>38</v>
      </c>
      <c r="O349" s="59"/>
      <c r="P349" s="160">
        <f t="shared" si="31"/>
        <v>0</v>
      </c>
      <c r="Q349" s="160">
        <v>0</v>
      </c>
      <c r="R349" s="160">
        <f t="shared" si="32"/>
        <v>0</v>
      </c>
      <c r="S349" s="160">
        <v>0</v>
      </c>
      <c r="T349" s="161">
        <f t="shared" si="33"/>
        <v>0</v>
      </c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R349" s="162" t="s">
        <v>1849</v>
      </c>
      <c r="AT349" s="162" t="s">
        <v>751</v>
      </c>
      <c r="AU349" s="162" t="s">
        <v>85</v>
      </c>
      <c r="AY349" s="15" t="s">
        <v>208</v>
      </c>
      <c r="BE349" s="163">
        <f t="shared" si="34"/>
        <v>0</v>
      </c>
      <c r="BF349" s="163">
        <f t="shared" si="35"/>
        <v>0</v>
      </c>
      <c r="BG349" s="163">
        <f t="shared" si="36"/>
        <v>0</v>
      </c>
      <c r="BH349" s="163">
        <f t="shared" si="37"/>
        <v>0</v>
      </c>
      <c r="BI349" s="163">
        <f t="shared" si="38"/>
        <v>0</v>
      </c>
      <c r="BJ349" s="15" t="s">
        <v>85</v>
      </c>
      <c r="BK349" s="163">
        <f t="shared" si="39"/>
        <v>0</v>
      </c>
      <c r="BL349" s="15" t="s">
        <v>466</v>
      </c>
      <c r="BM349" s="162" t="s">
        <v>7070</v>
      </c>
    </row>
    <row r="350" spans="1:65" s="2" customFormat="1" ht="33" customHeight="1">
      <c r="A350" s="30"/>
      <c r="B350" s="154"/>
      <c r="C350" s="201" t="s">
        <v>1694</v>
      </c>
      <c r="D350" s="201" t="s">
        <v>751</v>
      </c>
      <c r="E350" s="202" t="s">
        <v>7071</v>
      </c>
      <c r="F350" s="203" t="s">
        <v>7072</v>
      </c>
      <c r="G350" s="204" t="s">
        <v>404</v>
      </c>
      <c r="H350" s="205">
        <v>1</v>
      </c>
      <c r="I350" s="177"/>
      <c r="J350" s="290">
        <f t="shared" si="30"/>
        <v>0</v>
      </c>
      <c r="K350" s="178"/>
      <c r="L350" s="179"/>
      <c r="M350" s="180" t="s">
        <v>1</v>
      </c>
      <c r="N350" s="181" t="s">
        <v>38</v>
      </c>
      <c r="O350" s="59"/>
      <c r="P350" s="160">
        <f t="shared" si="31"/>
        <v>0</v>
      </c>
      <c r="Q350" s="160">
        <v>0</v>
      </c>
      <c r="R350" s="160">
        <f t="shared" si="32"/>
        <v>0</v>
      </c>
      <c r="S350" s="160">
        <v>0</v>
      </c>
      <c r="T350" s="161">
        <f t="shared" si="33"/>
        <v>0</v>
      </c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R350" s="162" t="s">
        <v>1849</v>
      </c>
      <c r="AT350" s="162" t="s">
        <v>751</v>
      </c>
      <c r="AU350" s="162" t="s">
        <v>85</v>
      </c>
      <c r="AY350" s="15" t="s">
        <v>208</v>
      </c>
      <c r="BE350" s="163">
        <f t="shared" si="34"/>
        <v>0</v>
      </c>
      <c r="BF350" s="163">
        <f t="shared" si="35"/>
        <v>0</v>
      </c>
      <c r="BG350" s="163">
        <f t="shared" si="36"/>
        <v>0</v>
      </c>
      <c r="BH350" s="163">
        <f t="shared" si="37"/>
        <v>0</v>
      </c>
      <c r="BI350" s="163">
        <f t="shared" si="38"/>
        <v>0</v>
      </c>
      <c r="BJ350" s="15" t="s">
        <v>85</v>
      </c>
      <c r="BK350" s="163">
        <f t="shared" si="39"/>
        <v>0</v>
      </c>
      <c r="BL350" s="15" t="s">
        <v>466</v>
      </c>
      <c r="BM350" s="162" t="s">
        <v>7073</v>
      </c>
    </row>
    <row r="351" spans="1:65" s="2" customFormat="1" ht="24.2" customHeight="1">
      <c r="A351" s="30"/>
      <c r="B351" s="154"/>
      <c r="C351" s="201" t="s">
        <v>1698</v>
      </c>
      <c r="D351" s="201" t="s">
        <v>751</v>
      </c>
      <c r="E351" s="202" t="s">
        <v>7074</v>
      </c>
      <c r="F351" s="203" t="s">
        <v>7075</v>
      </c>
      <c r="G351" s="204" t="s">
        <v>404</v>
      </c>
      <c r="H351" s="205">
        <v>1</v>
      </c>
      <c r="I351" s="177"/>
      <c r="J351" s="290">
        <f t="shared" si="30"/>
        <v>0</v>
      </c>
      <c r="K351" s="178"/>
      <c r="L351" s="179"/>
      <c r="M351" s="180" t="s">
        <v>1</v>
      </c>
      <c r="N351" s="181" t="s">
        <v>38</v>
      </c>
      <c r="O351" s="59"/>
      <c r="P351" s="160">
        <f t="shared" si="31"/>
        <v>0</v>
      </c>
      <c r="Q351" s="160">
        <v>0</v>
      </c>
      <c r="R351" s="160">
        <f t="shared" si="32"/>
        <v>0</v>
      </c>
      <c r="S351" s="160">
        <v>0</v>
      </c>
      <c r="T351" s="161">
        <f t="shared" si="33"/>
        <v>0</v>
      </c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R351" s="162" t="s">
        <v>1849</v>
      </c>
      <c r="AT351" s="162" t="s">
        <v>751</v>
      </c>
      <c r="AU351" s="162" t="s">
        <v>85</v>
      </c>
      <c r="AY351" s="15" t="s">
        <v>208</v>
      </c>
      <c r="BE351" s="163">
        <f t="shared" si="34"/>
        <v>0</v>
      </c>
      <c r="BF351" s="163">
        <f t="shared" si="35"/>
        <v>0</v>
      </c>
      <c r="BG351" s="163">
        <f t="shared" si="36"/>
        <v>0</v>
      </c>
      <c r="BH351" s="163">
        <f t="shared" si="37"/>
        <v>0</v>
      </c>
      <c r="BI351" s="163">
        <f t="shared" si="38"/>
        <v>0</v>
      </c>
      <c r="BJ351" s="15" t="s">
        <v>85</v>
      </c>
      <c r="BK351" s="163">
        <f t="shared" si="39"/>
        <v>0</v>
      </c>
      <c r="BL351" s="15" t="s">
        <v>466</v>
      </c>
      <c r="BM351" s="162" t="s">
        <v>7076</v>
      </c>
    </row>
    <row r="352" spans="1:65" s="2" customFormat="1" ht="33" customHeight="1">
      <c r="A352" s="30"/>
      <c r="B352" s="154"/>
      <c r="C352" s="201" t="s">
        <v>1702</v>
      </c>
      <c r="D352" s="201" t="s">
        <v>751</v>
      </c>
      <c r="E352" s="202" t="s">
        <v>7077</v>
      </c>
      <c r="F352" s="203" t="s">
        <v>7078</v>
      </c>
      <c r="G352" s="204" t="s">
        <v>213</v>
      </c>
      <c r="H352" s="205">
        <v>12.5</v>
      </c>
      <c r="I352" s="177"/>
      <c r="J352" s="290">
        <f t="shared" si="30"/>
        <v>0</v>
      </c>
      <c r="K352" s="178"/>
      <c r="L352" s="179"/>
      <c r="M352" s="180" t="s">
        <v>1</v>
      </c>
      <c r="N352" s="181" t="s">
        <v>38</v>
      </c>
      <c r="O352" s="59"/>
      <c r="P352" s="160">
        <f t="shared" si="31"/>
        <v>0</v>
      </c>
      <c r="Q352" s="160">
        <v>0</v>
      </c>
      <c r="R352" s="160">
        <f t="shared" si="32"/>
        <v>0</v>
      </c>
      <c r="S352" s="160">
        <v>0</v>
      </c>
      <c r="T352" s="161">
        <f t="shared" si="33"/>
        <v>0</v>
      </c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R352" s="162" t="s">
        <v>1849</v>
      </c>
      <c r="AT352" s="162" t="s">
        <v>751</v>
      </c>
      <c r="AU352" s="162" t="s">
        <v>85</v>
      </c>
      <c r="AY352" s="15" t="s">
        <v>208</v>
      </c>
      <c r="BE352" s="163">
        <f t="shared" si="34"/>
        <v>0</v>
      </c>
      <c r="BF352" s="163">
        <f t="shared" si="35"/>
        <v>0</v>
      </c>
      <c r="BG352" s="163">
        <f t="shared" si="36"/>
        <v>0</v>
      </c>
      <c r="BH352" s="163">
        <f t="shared" si="37"/>
        <v>0</v>
      </c>
      <c r="BI352" s="163">
        <f t="shared" si="38"/>
        <v>0</v>
      </c>
      <c r="BJ352" s="15" t="s">
        <v>85</v>
      </c>
      <c r="BK352" s="163">
        <f t="shared" si="39"/>
        <v>0</v>
      </c>
      <c r="BL352" s="15" t="s">
        <v>466</v>
      </c>
      <c r="BM352" s="162" t="s">
        <v>7079</v>
      </c>
    </row>
    <row r="353" spans="1:65" s="2" customFormat="1" ht="16.5" customHeight="1">
      <c r="A353" s="30"/>
      <c r="B353" s="154"/>
      <c r="C353" s="201" t="s">
        <v>1706</v>
      </c>
      <c r="D353" s="201" t="s">
        <v>751</v>
      </c>
      <c r="E353" s="202" t="s">
        <v>7080</v>
      </c>
      <c r="F353" s="203" t="s">
        <v>7081</v>
      </c>
      <c r="G353" s="204" t="s">
        <v>213</v>
      </c>
      <c r="H353" s="205">
        <v>12.5</v>
      </c>
      <c r="I353" s="177"/>
      <c r="J353" s="290">
        <f t="shared" si="30"/>
        <v>0</v>
      </c>
      <c r="K353" s="178"/>
      <c r="L353" s="179"/>
      <c r="M353" s="180" t="s">
        <v>1</v>
      </c>
      <c r="N353" s="181" t="s">
        <v>38</v>
      </c>
      <c r="O353" s="59"/>
      <c r="P353" s="160">
        <f t="shared" si="31"/>
        <v>0</v>
      </c>
      <c r="Q353" s="160">
        <v>0</v>
      </c>
      <c r="R353" s="160">
        <f t="shared" si="32"/>
        <v>0</v>
      </c>
      <c r="S353" s="160">
        <v>0</v>
      </c>
      <c r="T353" s="161">
        <f t="shared" si="33"/>
        <v>0</v>
      </c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R353" s="162" t="s">
        <v>1849</v>
      </c>
      <c r="AT353" s="162" t="s">
        <v>751</v>
      </c>
      <c r="AU353" s="162" t="s">
        <v>85</v>
      </c>
      <c r="AY353" s="15" t="s">
        <v>208</v>
      </c>
      <c r="BE353" s="163">
        <f t="shared" si="34"/>
        <v>0</v>
      </c>
      <c r="BF353" s="163">
        <f t="shared" si="35"/>
        <v>0</v>
      </c>
      <c r="BG353" s="163">
        <f t="shared" si="36"/>
        <v>0</v>
      </c>
      <c r="BH353" s="163">
        <f t="shared" si="37"/>
        <v>0</v>
      </c>
      <c r="BI353" s="163">
        <f t="shared" si="38"/>
        <v>0</v>
      </c>
      <c r="BJ353" s="15" t="s">
        <v>85</v>
      </c>
      <c r="BK353" s="163">
        <f t="shared" si="39"/>
        <v>0</v>
      </c>
      <c r="BL353" s="15" t="s">
        <v>466</v>
      </c>
      <c r="BM353" s="162" t="s">
        <v>7082</v>
      </c>
    </row>
    <row r="354" spans="1:65" s="12" customFormat="1" ht="20.85" customHeight="1">
      <c r="B354" s="142"/>
      <c r="C354" s="206"/>
      <c r="D354" s="207" t="s">
        <v>71</v>
      </c>
      <c r="E354" s="208" t="s">
        <v>7083</v>
      </c>
      <c r="F354" s="208" t="s">
        <v>7084</v>
      </c>
      <c r="G354" s="206"/>
      <c r="H354" s="206"/>
      <c r="I354" s="145"/>
      <c r="J354" s="286">
        <f>BK354</f>
        <v>0</v>
      </c>
      <c r="L354" s="142"/>
      <c r="M354" s="146"/>
      <c r="N354" s="147"/>
      <c r="O354" s="147"/>
      <c r="P354" s="148">
        <f>SUM(P355:P362)</f>
        <v>0</v>
      </c>
      <c r="Q354" s="147"/>
      <c r="R354" s="148">
        <f>SUM(R355:R362)</f>
        <v>0</v>
      </c>
      <c r="S354" s="147"/>
      <c r="T354" s="149">
        <f>SUM(T355:T362)</f>
        <v>0</v>
      </c>
      <c r="AR354" s="143" t="s">
        <v>219</v>
      </c>
      <c r="AT354" s="150" t="s">
        <v>71</v>
      </c>
      <c r="AU354" s="150" t="s">
        <v>85</v>
      </c>
      <c r="AY354" s="143" t="s">
        <v>208</v>
      </c>
      <c r="BK354" s="151">
        <f>SUM(BK355:BK362)</f>
        <v>0</v>
      </c>
    </row>
    <row r="355" spans="1:65" s="2" customFormat="1" ht="78" customHeight="1">
      <c r="A355" s="30"/>
      <c r="B355" s="154"/>
      <c r="C355" s="201" t="s">
        <v>1710</v>
      </c>
      <c r="D355" s="201" t="s">
        <v>751</v>
      </c>
      <c r="E355" s="202" t="s">
        <v>7085</v>
      </c>
      <c r="F355" s="203" t="s">
        <v>7086</v>
      </c>
      <c r="G355" s="204" t="s">
        <v>404</v>
      </c>
      <c r="H355" s="205">
        <v>1</v>
      </c>
      <c r="I355" s="177"/>
      <c r="J355" s="290">
        <f t="shared" ref="J355:J362" si="40">ROUND(I355*H355,2)</f>
        <v>0</v>
      </c>
      <c r="K355" s="178"/>
      <c r="L355" s="179"/>
      <c r="M355" s="180" t="s">
        <v>1</v>
      </c>
      <c r="N355" s="181" t="s">
        <v>38</v>
      </c>
      <c r="O355" s="59"/>
      <c r="P355" s="160">
        <f t="shared" ref="P355:P362" si="41">O355*H355</f>
        <v>0</v>
      </c>
      <c r="Q355" s="160">
        <v>0</v>
      </c>
      <c r="R355" s="160">
        <f t="shared" ref="R355:R362" si="42">Q355*H355</f>
        <v>0</v>
      </c>
      <c r="S355" s="160">
        <v>0</v>
      </c>
      <c r="T355" s="161">
        <f t="shared" ref="T355:T362" si="43">S355*H355</f>
        <v>0</v>
      </c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R355" s="162" t="s">
        <v>1849</v>
      </c>
      <c r="AT355" s="162" t="s">
        <v>751</v>
      </c>
      <c r="AU355" s="162" t="s">
        <v>219</v>
      </c>
      <c r="AY355" s="15" t="s">
        <v>208</v>
      </c>
      <c r="BE355" s="163">
        <f t="shared" ref="BE355:BE362" si="44">IF(N355="základná",J355,0)</f>
        <v>0</v>
      </c>
      <c r="BF355" s="163">
        <f t="shared" ref="BF355:BF362" si="45">IF(N355="znížená",J355,0)</f>
        <v>0</v>
      </c>
      <c r="BG355" s="163">
        <f t="shared" ref="BG355:BG362" si="46">IF(N355="zákl. prenesená",J355,0)</f>
        <v>0</v>
      </c>
      <c r="BH355" s="163">
        <f t="shared" ref="BH355:BH362" si="47">IF(N355="zníž. prenesená",J355,0)</f>
        <v>0</v>
      </c>
      <c r="BI355" s="163">
        <f t="shared" ref="BI355:BI362" si="48">IF(N355="nulová",J355,0)</f>
        <v>0</v>
      </c>
      <c r="BJ355" s="15" t="s">
        <v>85</v>
      </c>
      <c r="BK355" s="163">
        <f t="shared" ref="BK355:BK362" si="49">ROUND(I355*H355,2)</f>
        <v>0</v>
      </c>
      <c r="BL355" s="15" t="s">
        <v>466</v>
      </c>
      <c r="BM355" s="162" t="s">
        <v>7087</v>
      </c>
    </row>
    <row r="356" spans="1:65" s="2" customFormat="1" ht="16.5" customHeight="1">
      <c r="A356" s="30"/>
      <c r="B356" s="154"/>
      <c r="C356" s="201" t="s">
        <v>1714</v>
      </c>
      <c r="D356" s="201" t="s">
        <v>751</v>
      </c>
      <c r="E356" s="202" t="s">
        <v>7088</v>
      </c>
      <c r="F356" s="203" t="s">
        <v>7089</v>
      </c>
      <c r="G356" s="204" t="s">
        <v>404</v>
      </c>
      <c r="H356" s="205">
        <v>1</v>
      </c>
      <c r="I356" s="177"/>
      <c r="J356" s="290">
        <f t="shared" si="40"/>
        <v>0</v>
      </c>
      <c r="K356" s="178"/>
      <c r="L356" s="179"/>
      <c r="M356" s="180" t="s">
        <v>1</v>
      </c>
      <c r="N356" s="181" t="s">
        <v>38</v>
      </c>
      <c r="O356" s="59"/>
      <c r="P356" s="160">
        <f t="shared" si="41"/>
        <v>0</v>
      </c>
      <c r="Q356" s="160">
        <v>0</v>
      </c>
      <c r="R356" s="160">
        <f t="shared" si="42"/>
        <v>0</v>
      </c>
      <c r="S356" s="160">
        <v>0</v>
      </c>
      <c r="T356" s="161">
        <f t="shared" si="43"/>
        <v>0</v>
      </c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R356" s="162" t="s">
        <v>1849</v>
      </c>
      <c r="AT356" s="162" t="s">
        <v>751</v>
      </c>
      <c r="AU356" s="162" t="s">
        <v>219</v>
      </c>
      <c r="AY356" s="15" t="s">
        <v>208</v>
      </c>
      <c r="BE356" s="163">
        <f t="shared" si="44"/>
        <v>0</v>
      </c>
      <c r="BF356" s="163">
        <f t="shared" si="45"/>
        <v>0</v>
      </c>
      <c r="BG356" s="163">
        <f t="shared" si="46"/>
        <v>0</v>
      </c>
      <c r="BH356" s="163">
        <f t="shared" si="47"/>
        <v>0</v>
      </c>
      <c r="BI356" s="163">
        <f t="shared" si="48"/>
        <v>0</v>
      </c>
      <c r="BJ356" s="15" t="s">
        <v>85</v>
      </c>
      <c r="BK356" s="163">
        <f t="shared" si="49"/>
        <v>0</v>
      </c>
      <c r="BL356" s="15" t="s">
        <v>466</v>
      </c>
      <c r="BM356" s="162" t="s">
        <v>7090</v>
      </c>
    </row>
    <row r="357" spans="1:65" s="2" customFormat="1" ht="24.2" customHeight="1">
      <c r="A357" s="30"/>
      <c r="B357" s="154"/>
      <c r="C357" s="201" t="s">
        <v>1718</v>
      </c>
      <c r="D357" s="201" t="s">
        <v>751</v>
      </c>
      <c r="E357" s="202" t="s">
        <v>7091</v>
      </c>
      <c r="F357" s="203" t="s">
        <v>7092</v>
      </c>
      <c r="G357" s="204" t="s">
        <v>404</v>
      </c>
      <c r="H357" s="205">
        <v>1</v>
      </c>
      <c r="I357" s="177"/>
      <c r="J357" s="290">
        <f t="shared" si="40"/>
        <v>0</v>
      </c>
      <c r="K357" s="178"/>
      <c r="L357" s="179"/>
      <c r="M357" s="180" t="s">
        <v>1</v>
      </c>
      <c r="N357" s="181" t="s">
        <v>38</v>
      </c>
      <c r="O357" s="59"/>
      <c r="P357" s="160">
        <f t="shared" si="41"/>
        <v>0</v>
      </c>
      <c r="Q357" s="160">
        <v>0</v>
      </c>
      <c r="R357" s="160">
        <f t="shared" si="42"/>
        <v>0</v>
      </c>
      <c r="S357" s="160">
        <v>0</v>
      </c>
      <c r="T357" s="161">
        <f t="shared" si="43"/>
        <v>0</v>
      </c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R357" s="162" t="s">
        <v>1849</v>
      </c>
      <c r="AT357" s="162" t="s">
        <v>751</v>
      </c>
      <c r="AU357" s="162" t="s">
        <v>219</v>
      </c>
      <c r="AY357" s="15" t="s">
        <v>208</v>
      </c>
      <c r="BE357" s="163">
        <f t="shared" si="44"/>
        <v>0</v>
      </c>
      <c r="BF357" s="163">
        <f t="shared" si="45"/>
        <v>0</v>
      </c>
      <c r="BG357" s="163">
        <f t="shared" si="46"/>
        <v>0</v>
      </c>
      <c r="BH357" s="163">
        <f t="shared" si="47"/>
        <v>0</v>
      </c>
      <c r="BI357" s="163">
        <f t="shared" si="48"/>
        <v>0</v>
      </c>
      <c r="BJ357" s="15" t="s">
        <v>85</v>
      </c>
      <c r="BK357" s="163">
        <f t="shared" si="49"/>
        <v>0</v>
      </c>
      <c r="BL357" s="15" t="s">
        <v>466</v>
      </c>
      <c r="BM357" s="162" t="s">
        <v>7093</v>
      </c>
    </row>
    <row r="358" spans="1:65" s="2" customFormat="1" ht="33" customHeight="1">
      <c r="A358" s="30"/>
      <c r="B358" s="154"/>
      <c r="C358" s="201" t="s">
        <v>1722</v>
      </c>
      <c r="D358" s="201" t="s">
        <v>751</v>
      </c>
      <c r="E358" s="202" t="s">
        <v>7094</v>
      </c>
      <c r="F358" s="203" t="s">
        <v>7095</v>
      </c>
      <c r="G358" s="204" t="s">
        <v>404</v>
      </c>
      <c r="H358" s="205">
        <v>1</v>
      </c>
      <c r="I358" s="177"/>
      <c r="J358" s="290">
        <f t="shared" si="40"/>
        <v>0</v>
      </c>
      <c r="K358" s="178"/>
      <c r="L358" s="179"/>
      <c r="M358" s="180" t="s">
        <v>1</v>
      </c>
      <c r="N358" s="181" t="s">
        <v>38</v>
      </c>
      <c r="O358" s="59"/>
      <c r="P358" s="160">
        <f t="shared" si="41"/>
        <v>0</v>
      </c>
      <c r="Q358" s="160">
        <v>0</v>
      </c>
      <c r="R358" s="160">
        <f t="shared" si="42"/>
        <v>0</v>
      </c>
      <c r="S358" s="160">
        <v>0</v>
      </c>
      <c r="T358" s="161">
        <f t="shared" si="43"/>
        <v>0</v>
      </c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R358" s="162" t="s">
        <v>1849</v>
      </c>
      <c r="AT358" s="162" t="s">
        <v>751</v>
      </c>
      <c r="AU358" s="162" t="s">
        <v>219</v>
      </c>
      <c r="AY358" s="15" t="s">
        <v>208</v>
      </c>
      <c r="BE358" s="163">
        <f t="shared" si="44"/>
        <v>0</v>
      </c>
      <c r="BF358" s="163">
        <f t="shared" si="45"/>
        <v>0</v>
      </c>
      <c r="BG358" s="163">
        <f t="shared" si="46"/>
        <v>0</v>
      </c>
      <c r="BH358" s="163">
        <f t="shared" si="47"/>
        <v>0</v>
      </c>
      <c r="BI358" s="163">
        <f t="shared" si="48"/>
        <v>0</v>
      </c>
      <c r="BJ358" s="15" t="s">
        <v>85</v>
      </c>
      <c r="BK358" s="163">
        <f t="shared" si="49"/>
        <v>0</v>
      </c>
      <c r="BL358" s="15" t="s">
        <v>466</v>
      </c>
      <c r="BM358" s="162" t="s">
        <v>7096</v>
      </c>
    </row>
    <row r="359" spans="1:65" s="2" customFormat="1" ht="16.5" customHeight="1">
      <c r="A359" s="30"/>
      <c r="B359" s="154"/>
      <c r="C359" s="201" t="s">
        <v>1726</v>
      </c>
      <c r="D359" s="201" t="s">
        <v>751</v>
      </c>
      <c r="E359" s="202" t="s">
        <v>7097</v>
      </c>
      <c r="F359" s="203" t="s">
        <v>7098</v>
      </c>
      <c r="G359" s="204" t="s">
        <v>404</v>
      </c>
      <c r="H359" s="205">
        <v>1</v>
      </c>
      <c r="I359" s="177"/>
      <c r="J359" s="290">
        <f t="shared" si="40"/>
        <v>0</v>
      </c>
      <c r="K359" s="178"/>
      <c r="L359" s="179"/>
      <c r="M359" s="180" t="s">
        <v>1</v>
      </c>
      <c r="N359" s="181" t="s">
        <v>38</v>
      </c>
      <c r="O359" s="59"/>
      <c r="P359" s="160">
        <f t="shared" si="41"/>
        <v>0</v>
      </c>
      <c r="Q359" s="160">
        <v>0</v>
      </c>
      <c r="R359" s="160">
        <f t="shared" si="42"/>
        <v>0</v>
      </c>
      <c r="S359" s="160">
        <v>0</v>
      </c>
      <c r="T359" s="161">
        <f t="shared" si="43"/>
        <v>0</v>
      </c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R359" s="162" t="s">
        <v>1849</v>
      </c>
      <c r="AT359" s="162" t="s">
        <v>751</v>
      </c>
      <c r="AU359" s="162" t="s">
        <v>219</v>
      </c>
      <c r="AY359" s="15" t="s">
        <v>208</v>
      </c>
      <c r="BE359" s="163">
        <f t="shared" si="44"/>
        <v>0</v>
      </c>
      <c r="BF359" s="163">
        <f t="shared" si="45"/>
        <v>0</v>
      </c>
      <c r="BG359" s="163">
        <f t="shared" si="46"/>
        <v>0</v>
      </c>
      <c r="BH359" s="163">
        <f t="shared" si="47"/>
        <v>0</v>
      </c>
      <c r="BI359" s="163">
        <f t="shared" si="48"/>
        <v>0</v>
      </c>
      <c r="BJ359" s="15" t="s">
        <v>85</v>
      </c>
      <c r="BK359" s="163">
        <f t="shared" si="49"/>
        <v>0</v>
      </c>
      <c r="BL359" s="15" t="s">
        <v>466</v>
      </c>
      <c r="BM359" s="162" t="s">
        <v>7099</v>
      </c>
    </row>
    <row r="360" spans="1:65" s="2" customFormat="1" ht="33" customHeight="1">
      <c r="A360" s="30"/>
      <c r="B360" s="154"/>
      <c r="C360" s="201" t="s">
        <v>1730</v>
      </c>
      <c r="D360" s="201" t="s">
        <v>751</v>
      </c>
      <c r="E360" s="202" t="s">
        <v>7100</v>
      </c>
      <c r="F360" s="203" t="s">
        <v>7101</v>
      </c>
      <c r="G360" s="204" t="s">
        <v>404</v>
      </c>
      <c r="H360" s="205">
        <v>1</v>
      </c>
      <c r="I360" s="177"/>
      <c r="J360" s="290">
        <f t="shared" si="40"/>
        <v>0</v>
      </c>
      <c r="K360" s="178"/>
      <c r="L360" s="179"/>
      <c r="M360" s="180" t="s">
        <v>1</v>
      </c>
      <c r="N360" s="181" t="s">
        <v>38</v>
      </c>
      <c r="O360" s="59"/>
      <c r="P360" s="160">
        <f t="shared" si="41"/>
        <v>0</v>
      </c>
      <c r="Q360" s="160">
        <v>0</v>
      </c>
      <c r="R360" s="160">
        <f t="shared" si="42"/>
        <v>0</v>
      </c>
      <c r="S360" s="160">
        <v>0</v>
      </c>
      <c r="T360" s="161">
        <f t="shared" si="43"/>
        <v>0</v>
      </c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R360" s="162" t="s">
        <v>1849</v>
      </c>
      <c r="AT360" s="162" t="s">
        <v>751</v>
      </c>
      <c r="AU360" s="162" t="s">
        <v>219</v>
      </c>
      <c r="AY360" s="15" t="s">
        <v>208</v>
      </c>
      <c r="BE360" s="163">
        <f t="shared" si="44"/>
        <v>0</v>
      </c>
      <c r="BF360" s="163">
        <f t="shared" si="45"/>
        <v>0</v>
      </c>
      <c r="BG360" s="163">
        <f t="shared" si="46"/>
        <v>0</v>
      </c>
      <c r="BH360" s="163">
        <f t="shared" si="47"/>
        <v>0</v>
      </c>
      <c r="BI360" s="163">
        <f t="shared" si="48"/>
        <v>0</v>
      </c>
      <c r="BJ360" s="15" t="s">
        <v>85</v>
      </c>
      <c r="BK360" s="163">
        <f t="shared" si="49"/>
        <v>0</v>
      </c>
      <c r="BL360" s="15" t="s">
        <v>466</v>
      </c>
      <c r="BM360" s="162" t="s">
        <v>7102</v>
      </c>
    </row>
    <row r="361" spans="1:65" s="2" customFormat="1" ht="16.5" customHeight="1">
      <c r="A361" s="30"/>
      <c r="B361" s="154"/>
      <c r="C361" s="201" t="s">
        <v>1732</v>
      </c>
      <c r="D361" s="201" t="s">
        <v>751</v>
      </c>
      <c r="E361" s="202" t="s">
        <v>7103</v>
      </c>
      <c r="F361" s="203" t="s">
        <v>7104</v>
      </c>
      <c r="G361" s="204" t="s">
        <v>404</v>
      </c>
      <c r="H361" s="205">
        <v>1</v>
      </c>
      <c r="I361" s="177"/>
      <c r="J361" s="290">
        <f t="shared" si="40"/>
        <v>0</v>
      </c>
      <c r="K361" s="178"/>
      <c r="L361" s="179"/>
      <c r="M361" s="180" t="s">
        <v>1</v>
      </c>
      <c r="N361" s="181" t="s">
        <v>38</v>
      </c>
      <c r="O361" s="59"/>
      <c r="P361" s="160">
        <f t="shared" si="41"/>
        <v>0</v>
      </c>
      <c r="Q361" s="160">
        <v>0</v>
      </c>
      <c r="R361" s="160">
        <f t="shared" si="42"/>
        <v>0</v>
      </c>
      <c r="S361" s="160">
        <v>0</v>
      </c>
      <c r="T361" s="161">
        <f t="shared" si="43"/>
        <v>0</v>
      </c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R361" s="162" t="s">
        <v>1849</v>
      </c>
      <c r="AT361" s="162" t="s">
        <v>751</v>
      </c>
      <c r="AU361" s="162" t="s">
        <v>219</v>
      </c>
      <c r="AY361" s="15" t="s">
        <v>208</v>
      </c>
      <c r="BE361" s="163">
        <f t="shared" si="44"/>
        <v>0</v>
      </c>
      <c r="BF361" s="163">
        <f t="shared" si="45"/>
        <v>0</v>
      </c>
      <c r="BG361" s="163">
        <f t="shared" si="46"/>
        <v>0</v>
      </c>
      <c r="BH361" s="163">
        <f t="shared" si="47"/>
        <v>0</v>
      </c>
      <c r="BI361" s="163">
        <f t="shared" si="48"/>
        <v>0</v>
      </c>
      <c r="BJ361" s="15" t="s">
        <v>85</v>
      </c>
      <c r="BK361" s="163">
        <f t="shared" si="49"/>
        <v>0</v>
      </c>
      <c r="BL361" s="15" t="s">
        <v>466</v>
      </c>
      <c r="BM361" s="162" t="s">
        <v>7105</v>
      </c>
    </row>
    <row r="362" spans="1:65" s="2" customFormat="1" ht="16.5" customHeight="1">
      <c r="A362" s="30"/>
      <c r="B362" s="154"/>
      <c r="C362" s="195" t="s">
        <v>1736</v>
      </c>
      <c r="D362" s="195" t="s">
        <v>210</v>
      </c>
      <c r="E362" s="196" t="s">
        <v>7106</v>
      </c>
      <c r="F362" s="200" t="s">
        <v>7107</v>
      </c>
      <c r="G362" s="198" t="s">
        <v>404</v>
      </c>
      <c r="H362" s="199">
        <v>1</v>
      </c>
      <c r="I362" s="155"/>
      <c r="J362" s="287">
        <f t="shared" si="40"/>
        <v>0</v>
      </c>
      <c r="K362" s="157"/>
      <c r="L362" s="31"/>
      <c r="M362" s="158" t="s">
        <v>1</v>
      </c>
      <c r="N362" s="159" t="s">
        <v>38</v>
      </c>
      <c r="O362" s="59"/>
      <c r="P362" s="160">
        <f t="shared" si="41"/>
        <v>0</v>
      </c>
      <c r="Q362" s="160">
        <v>0</v>
      </c>
      <c r="R362" s="160">
        <f t="shared" si="42"/>
        <v>0</v>
      </c>
      <c r="S362" s="160">
        <v>0</v>
      </c>
      <c r="T362" s="161">
        <f t="shared" si="43"/>
        <v>0</v>
      </c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R362" s="162" t="s">
        <v>466</v>
      </c>
      <c r="AT362" s="162" t="s">
        <v>210</v>
      </c>
      <c r="AU362" s="162" t="s">
        <v>219</v>
      </c>
      <c r="AY362" s="15" t="s">
        <v>208</v>
      </c>
      <c r="BE362" s="163">
        <f t="shared" si="44"/>
        <v>0</v>
      </c>
      <c r="BF362" s="163">
        <f t="shared" si="45"/>
        <v>0</v>
      </c>
      <c r="BG362" s="163">
        <f t="shared" si="46"/>
        <v>0</v>
      </c>
      <c r="BH362" s="163">
        <f t="shared" si="47"/>
        <v>0</v>
      </c>
      <c r="BI362" s="163">
        <f t="shared" si="48"/>
        <v>0</v>
      </c>
      <c r="BJ362" s="15" t="s">
        <v>85</v>
      </c>
      <c r="BK362" s="163">
        <f t="shared" si="49"/>
        <v>0</v>
      </c>
      <c r="BL362" s="15" t="s">
        <v>466</v>
      </c>
      <c r="BM362" s="162" t="s">
        <v>7108</v>
      </c>
    </row>
    <row r="363" spans="1:65" s="12" customFormat="1" ht="20.85" customHeight="1">
      <c r="B363" s="142"/>
      <c r="C363" s="206"/>
      <c r="D363" s="207" t="s">
        <v>71</v>
      </c>
      <c r="E363" s="208" t="s">
        <v>7109</v>
      </c>
      <c r="F363" s="208" t="s">
        <v>7110</v>
      </c>
      <c r="G363" s="206"/>
      <c r="H363" s="206"/>
      <c r="I363" s="145"/>
      <c r="J363" s="286">
        <f>BK363</f>
        <v>0</v>
      </c>
      <c r="L363" s="142"/>
      <c r="M363" s="146"/>
      <c r="N363" s="147"/>
      <c r="O363" s="147"/>
      <c r="P363" s="148">
        <f>SUM(P364:P372)</f>
        <v>0</v>
      </c>
      <c r="Q363" s="147"/>
      <c r="R363" s="148">
        <f>SUM(R364:R372)</f>
        <v>0</v>
      </c>
      <c r="S363" s="147"/>
      <c r="T363" s="149">
        <f>SUM(T364:T372)</f>
        <v>0</v>
      </c>
      <c r="AR363" s="143" t="s">
        <v>219</v>
      </c>
      <c r="AT363" s="150" t="s">
        <v>71</v>
      </c>
      <c r="AU363" s="150" t="s">
        <v>85</v>
      </c>
      <c r="AY363" s="143" t="s">
        <v>208</v>
      </c>
      <c r="BK363" s="151">
        <f>SUM(BK364:BK372)</f>
        <v>0</v>
      </c>
    </row>
    <row r="364" spans="1:65" s="2" customFormat="1" ht="24.2" customHeight="1">
      <c r="A364" s="30"/>
      <c r="B364" s="154"/>
      <c r="C364" s="201" t="s">
        <v>1740</v>
      </c>
      <c r="D364" s="201" t="s">
        <v>751</v>
      </c>
      <c r="E364" s="202" t="s">
        <v>7111</v>
      </c>
      <c r="F364" s="203" t="s">
        <v>7112</v>
      </c>
      <c r="G364" s="204" t="s">
        <v>404</v>
      </c>
      <c r="H364" s="205">
        <v>1</v>
      </c>
      <c r="I364" s="177"/>
      <c r="J364" s="290">
        <f t="shared" ref="J364:J372" si="50">ROUND(I364*H364,2)</f>
        <v>0</v>
      </c>
      <c r="K364" s="178"/>
      <c r="L364" s="179"/>
      <c r="M364" s="180" t="s">
        <v>1</v>
      </c>
      <c r="N364" s="181" t="s">
        <v>38</v>
      </c>
      <c r="O364" s="59"/>
      <c r="P364" s="160">
        <f t="shared" ref="P364:P372" si="51">O364*H364</f>
        <v>0</v>
      </c>
      <c r="Q364" s="160">
        <v>0</v>
      </c>
      <c r="R364" s="160">
        <f t="shared" ref="R364:R372" si="52">Q364*H364</f>
        <v>0</v>
      </c>
      <c r="S364" s="160">
        <v>0</v>
      </c>
      <c r="T364" s="161">
        <f t="shared" ref="T364:T372" si="53">S364*H364</f>
        <v>0</v>
      </c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R364" s="162" t="s">
        <v>1849</v>
      </c>
      <c r="AT364" s="162" t="s">
        <v>751</v>
      </c>
      <c r="AU364" s="162" t="s">
        <v>219</v>
      </c>
      <c r="AY364" s="15" t="s">
        <v>208</v>
      </c>
      <c r="BE364" s="163">
        <f t="shared" ref="BE364:BE372" si="54">IF(N364="základná",J364,0)</f>
        <v>0</v>
      </c>
      <c r="BF364" s="163">
        <f t="shared" ref="BF364:BF372" si="55">IF(N364="znížená",J364,0)</f>
        <v>0</v>
      </c>
      <c r="BG364" s="163">
        <f t="shared" ref="BG364:BG372" si="56">IF(N364="zákl. prenesená",J364,0)</f>
        <v>0</v>
      </c>
      <c r="BH364" s="163">
        <f t="shared" ref="BH364:BH372" si="57">IF(N364="zníž. prenesená",J364,0)</f>
        <v>0</v>
      </c>
      <c r="BI364" s="163">
        <f t="shared" ref="BI364:BI372" si="58">IF(N364="nulová",J364,0)</f>
        <v>0</v>
      </c>
      <c r="BJ364" s="15" t="s">
        <v>85</v>
      </c>
      <c r="BK364" s="163">
        <f t="shared" ref="BK364:BK372" si="59">ROUND(I364*H364,2)</f>
        <v>0</v>
      </c>
      <c r="BL364" s="15" t="s">
        <v>466</v>
      </c>
      <c r="BM364" s="162" t="s">
        <v>7113</v>
      </c>
    </row>
    <row r="365" spans="1:65" s="2" customFormat="1" ht="66.75" customHeight="1">
      <c r="A365" s="30"/>
      <c r="B365" s="154"/>
      <c r="C365" s="201" t="s">
        <v>1744</v>
      </c>
      <c r="D365" s="201" t="s">
        <v>751</v>
      </c>
      <c r="E365" s="202" t="s">
        <v>7114</v>
      </c>
      <c r="F365" s="203" t="s">
        <v>7115</v>
      </c>
      <c r="G365" s="204" t="s">
        <v>404</v>
      </c>
      <c r="H365" s="205">
        <v>2</v>
      </c>
      <c r="I365" s="177"/>
      <c r="J365" s="290">
        <f t="shared" si="50"/>
        <v>0</v>
      </c>
      <c r="K365" s="178"/>
      <c r="L365" s="179"/>
      <c r="M365" s="180" t="s">
        <v>1</v>
      </c>
      <c r="N365" s="181" t="s">
        <v>38</v>
      </c>
      <c r="O365" s="59"/>
      <c r="P365" s="160">
        <f t="shared" si="51"/>
        <v>0</v>
      </c>
      <c r="Q365" s="160">
        <v>0</v>
      </c>
      <c r="R365" s="160">
        <f t="shared" si="52"/>
        <v>0</v>
      </c>
      <c r="S365" s="160">
        <v>0</v>
      </c>
      <c r="T365" s="161">
        <f t="shared" si="53"/>
        <v>0</v>
      </c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R365" s="162" t="s">
        <v>1849</v>
      </c>
      <c r="AT365" s="162" t="s">
        <v>751</v>
      </c>
      <c r="AU365" s="162" t="s">
        <v>219</v>
      </c>
      <c r="AY365" s="15" t="s">
        <v>208</v>
      </c>
      <c r="BE365" s="163">
        <f t="shared" si="54"/>
        <v>0</v>
      </c>
      <c r="BF365" s="163">
        <f t="shared" si="55"/>
        <v>0</v>
      </c>
      <c r="BG365" s="163">
        <f t="shared" si="56"/>
        <v>0</v>
      </c>
      <c r="BH365" s="163">
        <f t="shared" si="57"/>
        <v>0</v>
      </c>
      <c r="BI365" s="163">
        <f t="shared" si="58"/>
        <v>0</v>
      </c>
      <c r="BJ365" s="15" t="s">
        <v>85</v>
      </c>
      <c r="BK365" s="163">
        <f t="shared" si="59"/>
        <v>0</v>
      </c>
      <c r="BL365" s="15" t="s">
        <v>466</v>
      </c>
      <c r="BM365" s="162" t="s">
        <v>7116</v>
      </c>
    </row>
    <row r="366" spans="1:65" s="2" customFormat="1" ht="16.5" customHeight="1">
      <c r="A366" s="30"/>
      <c r="B366" s="154"/>
      <c r="C366" s="201" t="s">
        <v>1748</v>
      </c>
      <c r="D366" s="201" t="s">
        <v>751</v>
      </c>
      <c r="E366" s="202" t="s">
        <v>7117</v>
      </c>
      <c r="F366" s="203" t="s">
        <v>7118</v>
      </c>
      <c r="G366" s="204" t="s">
        <v>404</v>
      </c>
      <c r="H366" s="205">
        <v>3</v>
      </c>
      <c r="I366" s="177"/>
      <c r="J366" s="290">
        <f t="shared" si="50"/>
        <v>0</v>
      </c>
      <c r="K366" s="178"/>
      <c r="L366" s="179"/>
      <c r="M366" s="180" t="s">
        <v>1</v>
      </c>
      <c r="N366" s="181" t="s">
        <v>38</v>
      </c>
      <c r="O366" s="59"/>
      <c r="P366" s="160">
        <f t="shared" si="51"/>
        <v>0</v>
      </c>
      <c r="Q366" s="160">
        <v>0</v>
      </c>
      <c r="R366" s="160">
        <f t="shared" si="52"/>
        <v>0</v>
      </c>
      <c r="S366" s="160">
        <v>0</v>
      </c>
      <c r="T366" s="161">
        <f t="shared" si="53"/>
        <v>0</v>
      </c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R366" s="162" t="s">
        <v>1849</v>
      </c>
      <c r="AT366" s="162" t="s">
        <v>751</v>
      </c>
      <c r="AU366" s="162" t="s">
        <v>219</v>
      </c>
      <c r="AY366" s="15" t="s">
        <v>208</v>
      </c>
      <c r="BE366" s="163">
        <f t="shared" si="54"/>
        <v>0</v>
      </c>
      <c r="BF366" s="163">
        <f t="shared" si="55"/>
        <v>0</v>
      </c>
      <c r="BG366" s="163">
        <f t="shared" si="56"/>
        <v>0</v>
      </c>
      <c r="BH366" s="163">
        <f t="shared" si="57"/>
        <v>0</v>
      </c>
      <c r="BI366" s="163">
        <f t="shared" si="58"/>
        <v>0</v>
      </c>
      <c r="BJ366" s="15" t="s">
        <v>85</v>
      </c>
      <c r="BK366" s="163">
        <f t="shared" si="59"/>
        <v>0</v>
      </c>
      <c r="BL366" s="15" t="s">
        <v>466</v>
      </c>
      <c r="BM366" s="162" t="s">
        <v>7119</v>
      </c>
    </row>
    <row r="367" spans="1:65" s="2" customFormat="1" ht="24.2" customHeight="1">
      <c r="A367" s="30"/>
      <c r="B367" s="154"/>
      <c r="C367" s="201" t="s">
        <v>1752</v>
      </c>
      <c r="D367" s="201" t="s">
        <v>751</v>
      </c>
      <c r="E367" s="202" t="s">
        <v>7120</v>
      </c>
      <c r="F367" s="203" t="s">
        <v>7121</v>
      </c>
      <c r="G367" s="204" t="s">
        <v>404</v>
      </c>
      <c r="H367" s="205">
        <v>1</v>
      </c>
      <c r="I367" s="177"/>
      <c r="J367" s="290">
        <f t="shared" si="50"/>
        <v>0</v>
      </c>
      <c r="K367" s="178"/>
      <c r="L367" s="179"/>
      <c r="M367" s="180" t="s">
        <v>1</v>
      </c>
      <c r="N367" s="181" t="s">
        <v>38</v>
      </c>
      <c r="O367" s="59"/>
      <c r="P367" s="160">
        <f t="shared" si="51"/>
        <v>0</v>
      </c>
      <c r="Q367" s="160">
        <v>0</v>
      </c>
      <c r="R367" s="160">
        <f t="shared" si="52"/>
        <v>0</v>
      </c>
      <c r="S367" s="160">
        <v>0</v>
      </c>
      <c r="T367" s="161">
        <f t="shared" si="53"/>
        <v>0</v>
      </c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R367" s="162" t="s">
        <v>1849</v>
      </c>
      <c r="AT367" s="162" t="s">
        <v>751</v>
      </c>
      <c r="AU367" s="162" t="s">
        <v>219</v>
      </c>
      <c r="AY367" s="15" t="s">
        <v>208</v>
      </c>
      <c r="BE367" s="163">
        <f t="shared" si="54"/>
        <v>0</v>
      </c>
      <c r="BF367" s="163">
        <f t="shared" si="55"/>
        <v>0</v>
      </c>
      <c r="BG367" s="163">
        <f t="shared" si="56"/>
        <v>0</v>
      </c>
      <c r="BH367" s="163">
        <f t="shared" si="57"/>
        <v>0</v>
      </c>
      <c r="BI367" s="163">
        <f t="shared" si="58"/>
        <v>0</v>
      </c>
      <c r="BJ367" s="15" t="s">
        <v>85</v>
      </c>
      <c r="BK367" s="163">
        <f t="shared" si="59"/>
        <v>0</v>
      </c>
      <c r="BL367" s="15" t="s">
        <v>466</v>
      </c>
      <c r="BM367" s="162" t="s">
        <v>7122</v>
      </c>
    </row>
    <row r="368" spans="1:65" s="2" customFormat="1" ht="24.2" customHeight="1">
      <c r="A368" s="30"/>
      <c r="B368" s="154"/>
      <c r="C368" s="201" t="s">
        <v>1756</v>
      </c>
      <c r="D368" s="201" t="s">
        <v>751</v>
      </c>
      <c r="E368" s="202" t="s">
        <v>7123</v>
      </c>
      <c r="F368" s="203" t="s">
        <v>7124</v>
      </c>
      <c r="G368" s="204" t="s">
        <v>404</v>
      </c>
      <c r="H368" s="205">
        <v>1</v>
      </c>
      <c r="I368" s="177"/>
      <c r="J368" s="290">
        <f t="shared" si="50"/>
        <v>0</v>
      </c>
      <c r="K368" s="178"/>
      <c r="L368" s="179"/>
      <c r="M368" s="180" t="s">
        <v>1</v>
      </c>
      <c r="N368" s="181" t="s">
        <v>38</v>
      </c>
      <c r="O368" s="59"/>
      <c r="P368" s="160">
        <f t="shared" si="51"/>
        <v>0</v>
      </c>
      <c r="Q368" s="160">
        <v>0</v>
      </c>
      <c r="R368" s="160">
        <f t="shared" si="52"/>
        <v>0</v>
      </c>
      <c r="S368" s="160">
        <v>0</v>
      </c>
      <c r="T368" s="161">
        <f t="shared" si="53"/>
        <v>0</v>
      </c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R368" s="162" t="s">
        <v>1849</v>
      </c>
      <c r="AT368" s="162" t="s">
        <v>751</v>
      </c>
      <c r="AU368" s="162" t="s">
        <v>219</v>
      </c>
      <c r="AY368" s="15" t="s">
        <v>208</v>
      </c>
      <c r="BE368" s="163">
        <f t="shared" si="54"/>
        <v>0</v>
      </c>
      <c r="BF368" s="163">
        <f t="shared" si="55"/>
        <v>0</v>
      </c>
      <c r="BG368" s="163">
        <f t="shared" si="56"/>
        <v>0</v>
      </c>
      <c r="BH368" s="163">
        <f t="shared" si="57"/>
        <v>0</v>
      </c>
      <c r="BI368" s="163">
        <f t="shared" si="58"/>
        <v>0</v>
      </c>
      <c r="BJ368" s="15" t="s">
        <v>85</v>
      </c>
      <c r="BK368" s="163">
        <f t="shared" si="59"/>
        <v>0</v>
      </c>
      <c r="BL368" s="15" t="s">
        <v>466</v>
      </c>
      <c r="BM368" s="162" t="s">
        <v>7125</v>
      </c>
    </row>
    <row r="369" spans="1:65" s="2" customFormat="1" ht="37.9" customHeight="1">
      <c r="A369" s="30"/>
      <c r="B369" s="154"/>
      <c r="C369" s="201" t="s">
        <v>1760</v>
      </c>
      <c r="D369" s="201" t="s">
        <v>751</v>
      </c>
      <c r="E369" s="202" t="s">
        <v>7126</v>
      </c>
      <c r="F369" s="203" t="s">
        <v>7127</v>
      </c>
      <c r="G369" s="204" t="s">
        <v>404</v>
      </c>
      <c r="H369" s="205">
        <v>1</v>
      </c>
      <c r="I369" s="177"/>
      <c r="J369" s="290">
        <f t="shared" si="50"/>
        <v>0</v>
      </c>
      <c r="K369" s="178"/>
      <c r="L369" s="179"/>
      <c r="M369" s="180" t="s">
        <v>1</v>
      </c>
      <c r="N369" s="181" t="s">
        <v>38</v>
      </c>
      <c r="O369" s="59"/>
      <c r="P369" s="160">
        <f t="shared" si="51"/>
        <v>0</v>
      </c>
      <c r="Q369" s="160">
        <v>0</v>
      </c>
      <c r="R369" s="160">
        <f t="shared" si="52"/>
        <v>0</v>
      </c>
      <c r="S369" s="160">
        <v>0</v>
      </c>
      <c r="T369" s="161">
        <f t="shared" si="53"/>
        <v>0</v>
      </c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R369" s="162" t="s">
        <v>1849</v>
      </c>
      <c r="AT369" s="162" t="s">
        <v>751</v>
      </c>
      <c r="AU369" s="162" t="s">
        <v>219</v>
      </c>
      <c r="AY369" s="15" t="s">
        <v>208</v>
      </c>
      <c r="BE369" s="163">
        <f t="shared" si="54"/>
        <v>0</v>
      </c>
      <c r="BF369" s="163">
        <f t="shared" si="55"/>
        <v>0</v>
      </c>
      <c r="BG369" s="163">
        <f t="shared" si="56"/>
        <v>0</v>
      </c>
      <c r="BH369" s="163">
        <f t="shared" si="57"/>
        <v>0</v>
      </c>
      <c r="BI369" s="163">
        <f t="shared" si="58"/>
        <v>0</v>
      </c>
      <c r="BJ369" s="15" t="s">
        <v>85</v>
      </c>
      <c r="BK369" s="163">
        <f t="shared" si="59"/>
        <v>0</v>
      </c>
      <c r="BL369" s="15" t="s">
        <v>466</v>
      </c>
      <c r="BM369" s="162" t="s">
        <v>7128</v>
      </c>
    </row>
    <row r="370" spans="1:65" s="2" customFormat="1" ht="24.2" customHeight="1">
      <c r="A370" s="30"/>
      <c r="B370" s="154"/>
      <c r="C370" s="201" t="s">
        <v>1766</v>
      </c>
      <c r="D370" s="201" t="s">
        <v>751</v>
      </c>
      <c r="E370" s="202" t="s">
        <v>7129</v>
      </c>
      <c r="F370" s="203" t="s">
        <v>7130</v>
      </c>
      <c r="G370" s="204" t="s">
        <v>404</v>
      </c>
      <c r="H370" s="205">
        <v>1</v>
      </c>
      <c r="I370" s="177"/>
      <c r="J370" s="290">
        <f t="shared" si="50"/>
        <v>0</v>
      </c>
      <c r="K370" s="178"/>
      <c r="L370" s="179"/>
      <c r="M370" s="180" t="s">
        <v>1</v>
      </c>
      <c r="N370" s="181" t="s">
        <v>38</v>
      </c>
      <c r="O370" s="59"/>
      <c r="P370" s="160">
        <f t="shared" si="51"/>
        <v>0</v>
      </c>
      <c r="Q370" s="160">
        <v>0</v>
      </c>
      <c r="R370" s="160">
        <f t="shared" si="52"/>
        <v>0</v>
      </c>
      <c r="S370" s="160">
        <v>0</v>
      </c>
      <c r="T370" s="161">
        <f t="shared" si="53"/>
        <v>0</v>
      </c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R370" s="162" t="s">
        <v>1849</v>
      </c>
      <c r="AT370" s="162" t="s">
        <v>751</v>
      </c>
      <c r="AU370" s="162" t="s">
        <v>219</v>
      </c>
      <c r="AY370" s="15" t="s">
        <v>208</v>
      </c>
      <c r="BE370" s="163">
        <f t="shared" si="54"/>
        <v>0</v>
      </c>
      <c r="BF370" s="163">
        <f t="shared" si="55"/>
        <v>0</v>
      </c>
      <c r="BG370" s="163">
        <f t="shared" si="56"/>
        <v>0</v>
      </c>
      <c r="BH370" s="163">
        <f t="shared" si="57"/>
        <v>0</v>
      </c>
      <c r="BI370" s="163">
        <f t="shared" si="58"/>
        <v>0</v>
      </c>
      <c r="BJ370" s="15" t="s">
        <v>85</v>
      </c>
      <c r="BK370" s="163">
        <f t="shared" si="59"/>
        <v>0</v>
      </c>
      <c r="BL370" s="15" t="s">
        <v>466</v>
      </c>
      <c r="BM370" s="162" t="s">
        <v>7131</v>
      </c>
    </row>
    <row r="371" spans="1:65" s="2" customFormat="1" ht="33" customHeight="1">
      <c r="A371" s="30"/>
      <c r="B371" s="154"/>
      <c r="C371" s="201" t="s">
        <v>1768</v>
      </c>
      <c r="D371" s="201" t="s">
        <v>751</v>
      </c>
      <c r="E371" s="202" t="s">
        <v>7132</v>
      </c>
      <c r="F371" s="203" t="s">
        <v>7133</v>
      </c>
      <c r="G371" s="204" t="s">
        <v>404</v>
      </c>
      <c r="H371" s="205">
        <v>1</v>
      </c>
      <c r="I371" s="177"/>
      <c r="J371" s="290">
        <f t="shared" si="50"/>
        <v>0</v>
      </c>
      <c r="K371" s="178"/>
      <c r="L371" s="179"/>
      <c r="M371" s="180" t="s">
        <v>1</v>
      </c>
      <c r="N371" s="181" t="s">
        <v>38</v>
      </c>
      <c r="O371" s="59"/>
      <c r="P371" s="160">
        <f t="shared" si="51"/>
        <v>0</v>
      </c>
      <c r="Q371" s="160">
        <v>0</v>
      </c>
      <c r="R371" s="160">
        <f t="shared" si="52"/>
        <v>0</v>
      </c>
      <c r="S371" s="160">
        <v>0</v>
      </c>
      <c r="T371" s="161">
        <f t="shared" si="53"/>
        <v>0</v>
      </c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R371" s="162" t="s">
        <v>1849</v>
      </c>
      <c r="AT371" s="162" t="s">
        <v>751</v>
      </c>
      <c r="AU371" s="162" t="s">
        <v>219</v>
      </c>
      <c r="AY371" s="15" t="s">
        <v>208</v>
      </c>
      <c r="BE371" s="163">
        <f t="shared" si="54"/>
        <v>0</v>
      </c>
      <c r="BF371" s="163">
        <f t="shared" si="55"/>
        <v>0</v>
      </c>
      <c r="BG371" s="163">
        <f t="shared" si="56"/>
        <v>0</v>
      </c>
      <c r="BH371" s="163">
        <f t="shared" si="57"/>
        <v>0</v>
      </c>
      <c r="BI371" s="163">
        <f t="shared" si="58"/>
        <v>0</v>
      </c>
      <c r="BJ371" s="15" t="s">
        <v>85</v>
      </c>
      <c r="BK371" s="163">
        <f t="shared" si="59"/>
        <v>0</v>
      </c>
      <c r="BL371" s="15" t="s">
        <v>466</v>
      </c>
      <c r="BM371" s="162" t="s">
        <v>7134</v>
      </c>
    </row>
    <row r="372" spans="1:65" s="2" customFormat="1" ht="16.5" customHeight="1">
      <c r="A372" s="30"/>
      <c r="B372" s="154"/>
      <c r="C372" s="195" t="s">
        <v>1770</v>
      </c>
      <c r="D372" s="195" t="s">
        <v>210</v>
      </c>
      <c r="E372" s="196" t="s">
        <v>7135</v>
      </c>
      <c r="F372" s="200" t="s">
        <v>7107</v>
      </c>
      <c r="G372" s="198" t="s">
        <v>404</v>
      </c>
      <c r="H372" s="199">
        <v>1</v>
      </c>
      <c r="I372" s="155"/>
      <c r="J372" s="287">
        <f t="shared" si="50"/>
        <v>0</v>
      </c>
      <c r="K372" s="157"/>
      <c r="L372" s="31"/>
      <c r="M372" s="158" t="s">
        <v>1</v>
      </c>
      <c r="N372" s="159" t="s">
        <v>38</v>
      </c>
      <c r="O372" s="59"/>
      <c r="P372" s="160">
        <f t="shared" si="51"/>
        <v>0</v>
      </c>
      <c r="Q372" s="160">
        <v>0</v>
      </c>
      <c r="R372" s="160">
        <f t="shared" si="52"/>
        <v>0</v>
      </c>
      <c r="S372" s="160">
        <v>0</v>
      </c>
      <c r="T372" s="161">
        <f t="shared" si="53"/>
        <v>0</v>
      </c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R372" s="162" t="s">
        <v>466</v>
      </c>
      <c r="AT372" s="162" t="s">
        <v>210</v>
      </c>
      <c r="AU372" s="162" t="s">
        <v>219</v>
      </c>
      <c r="AY372" s="15" t="s">
        <v>208</v>
      </c>
      <c r="BE372" s="163">
        <f t="shared" si="54"/>
        <v>0</v>
      </c>
      <c r="BF372" s="163">
        <f t="shared" si="55"/>
        <v>0</v>
      </c>
      <c r="BG372" s="163">
        <f t="shared" si="56"/>
        <v>0</v>
      </c>
      <c r="BH372" s="163">
        <f t="shared" si="57"/>
        <v>0</v>
      </c>
      <c r="BI372" s="163">
        <f t="shared" si="58"/>
        <v>0</v>
      </c>
      <c r="BJ372" s="15" t="s">
        <v>85</v>
      </c>
      <c r="BK372" s="163">
        <f t="shared" si="59"/>
        <v>0</v>
      </c>
      <c r="BL372" s="15" t="s">
        <v>466</v>
      </c>
      <c r="BM372" s="162" t="s">
        <v>7136</v>
      </c>
    </row>
    <row r="373" spans="1:65" s="12" customFormat="1" ht="20.85" customHeight="1">
      <c r="B373" s="142"/>
      <c r="C373" s="206"/>
      <c r="D373" s="207" t="s">
        <v>71</v>
      </c>
      <c r="E373" s="208" t="s">
        <v>7137</v>
      </c>
      <c r="F373" s="208" t="s">
        <v>7138</v>
      </c>
      <c r="G373" s="206"/>
      <c r="H373" s="206"/>
      <c r="I373" s="145"/>
      <c r="J373" s="286">
        <f>BK373</f>
        <v>0</v>
      </c>
      <c r="L373" s="142"/>
      <c r="M373" s="146"/>
      <c r="N373" s="147"/>
      <c r="O373" s="147"/>
      <c r="P373" s="148">
        <f>SUM(P374:P382)</f>
        <v>0</v>
      </c>
      <c r="Q373" s="147"/>
      <c r="R373" s="148">
        <f>SUM(R374:R382)</f>
        <v>0</v>
      </c>
      <c r="S373" s="147"/>
      <c r="T373" s="149">
        <f>SUM(T374:T382)</f>
        <v>0</v>
      </c>
      <c r="AR373" s="143" t="s">
        <v>219</v>
      </c>
      <c r="AT373" s="150" t="s">
        <v>71</v>
      </c>
      <c r="AU373" s="150" t="s">
        <v>85</v>
      </c>
      <c r="AY373" s="143" t="s">
        <v>208</v>
      </c>
      <c r="BK373" s="151">
        <f>SUM(BK374:BK382)</f>
        <v>0</v>
      </c>
    </row>
    <row r="374" spans="1:65" s="2" customFormat="1" ht="37.9" customHeight="1">
      <c r="A374" s="30"/>
      <c r="B374" s="154"/>
      <c r="C374" s="201" t="s">
        <v>1772</v>
      </c>
      <c r="D374" s="201" t="s">
        <v>751</v>
      </c>
      <c r="E374" s="202" t="s">
        <v>7139</v>
      </c>
      <c r="F374" s="203" t="s">
        <v>7140</v>
      </c>
      <c r="G374" s="204" t="s">
        <v>404</v>
      </c>
      <c r="H374" s="205">
        <v>20</v>
      </c>
      <c r="I374" s="177"/>
      <c r="J374" s="290">
        <f t="shared" ref="J374:J382" si="60">ROUND(I374*H374,2)</f>
        <v>0</v>
      </c>
      <c r="K374" s="178"/>
      <c r="L374" s="179"/>
      <c r="M374" s="180" t="s">
        <v>1</v>
      </c>
      <c r="N374" s="181" t="s">
        <v>38</v>
      </c>
      <c r="O374" s="59"/>
      <c r="P374" s="160">
        <f t="shared" ref="P374:P382" si="61">O374*H374</f>
        <v>0</v>
      </c>
      <c r="Q374" s="160">
        <v>0</v>
      </c>
      <c r="R374" s="160">
        <f t="shared" ref="R374:R382" si="62">Q374*H374</f>
        <v>0</v>
      </c>
      <c r="S374" s="160">
        <v>0</v>
      </c>
      <c r="T374" s="161">
        <f t="shared" ref="T374:T382" si="63">S374*H374</f>
        <v>0</v>
      </c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R374" s="162" t="s">
        <v>1849</v>
      </c>
      <c r="AT374" s="162" t="s">
        <v>751</v>
      </c>
      <c r="AU374" s="162" t="s">
        <v>219</v>
      </c>
      <c r="AY374" s="15" t="s">
        <v>208</v>
      </c>
      <c r="BE374" s="163">
        <f t="shared" ref="BE374:BE382" si="64">IF(N374="základná",J374,0)</f>
        <v>0</v>
      </c>
      <c r="BF374" s="163">
        <f t="shared" ref="BF374:BF382" si="65">IF(N374="znížená",J374,0)</f>
        <v>0</v>
      </c>
      <c r="BG374" s="163">
        <f t="shared" ref="BG374:BG382" si="66">IF(N374="zákl. prenesená",J374,0)</f>
        <v>0</v>
      </c>
      <c r="BH374" s="163">
        <f t="shared" ref="BH374:BH382" si="67">IF(N374="zníž. prenesená",J374,0)</f>
        <v>0</v>
      </c>
      <c r="BI374" s="163">
        <f t="shared" ref="BI374:BI382" si="68">IF(N374="nulová",J374,0)</f>
        <v>0</v>
      </c>
      <c r="BJ374" s="15" t="s">
        <v>85</v>
      </c>
      <c r="BK374" s="163">
        <f t="shared" ref="BK374:BK382" si="69">ROUND(I374*H374,2)</f>
        <v>0</v>
      </c>
      <c r="BL374" s="15" t="s">
        <v>466</v>
      </c>
      <c r="BM374" s="162" t="s">
        <v>7141</v>
      </c>
    </row>
    <row r="375" spans="1:65" s="2" customFormat="1" ht="24.2" customHeight="1">
      <c r="A375" s="30"/>
      <c r="B375" s="154"/>
      <c r="C375" s="201" t="s">
        <v>1774</v>
      </c>
      <c r="D375" s="201" t="s">
        <v>751</v>
      </c>
      <c r="E375" s="202" t="s">
        <v>7142</v>
      </c>
      <c r="F375" s="203" t="s">
        <v>7143</v>
      </c>
      <c r="G375" s="204" t="s">
        <v>404</v>
      </c>
      <c r="H375" s="205">
        <v>20</v>
      </c>
      <c r="I375" s="177"/>
      <c r="J375" s="290">
        <f t="shared" si="60"/>
        <v>0</v>
      </c>
      <c r="K375" s="178"/>
      <c r="L375" s="179"/>
      <c r="M375" s="180" t="s">
        <v>1</v>
      </c>
      <c r="N375" s="181" t="s">
        <v>38</v>
      </c>
      <c r="O375" s="59"/>
      <c r="P375" s="160">
        <f t="shared" si="61"/>
        <v>0</v>
      </c>
      <c r="Q375" s="160">
        <v>0</v>
      </c>
      <c r="R375" s="160">
        <f t="shared" si="62"/>
        <v>0</v>
      </c>
      <c r="S375" s="160">
        <v>0</v>
      </c>
      <c r="T375" s="161">
        <f t="shared" si="63"/>
        <v>0</v>
      </c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R375" s="162" t="s">
        <v>1849</v>
      </c>
      <c r="AT375" s="162" t="s">
        <v>751</v>
      </c>
      <c r="AU375" s="162" t="s">
        <v>219</v>
      </c>
      <c r="AY375" s="15" t="s">
        <v>208</v>
      </c>
      <c r="BE375" s="163">
        <f t="shared" si="64"/>
        <v>0</v>
      </c>
      <c r="BF375" s="163">
        <f t="shared" si="65"/>
        <v>0</v>
      </c>
      <c r="BG375" s="163">
        <f t="shared" si="66"/>
        <v>0</v>
      </c>
      <c r="BH375" s="163">
        <f t="shared" si="67"/>
        <v>0</v>
      </c>
      <c r="BI375" s="163">
        <f t="shared" si="68"/>
        <v>0</v>
      </c>
      <c r="BJ375" s="15" t="s">
        <v>85</v>
      </c>
      <c r="BK375" s="163">
        <f t="shared" si="69"/>
        <v>0</v>
      </c>
      <c r="BL375" s="15" t="s">
        <v>466</v>
      </c>
      <c r="BM375" s="162" t="s">
        <v>7144</v>
      </c>
    </row>
    <row r="376" spans="1:65" s="2" customFormat="1" ht="21.75" customHeight="1">
      <c r="A376" s="30"/>
      <c r="B376" s="154"/>
      <c r="C376" s="201" t="s">
        <v>1778</v>
      </c>
      <c r="D376" s="201" t="s">
        <v>751</v>
      </c>
      <c r="E376" s="202" t="s">
        <v>7145</v>
      </c>
      <c r="F376" s="203" t="s">
        <v>7146</v>
      </c>
      <c r="G376" s="204" t="s">
        <v>404</v>
      </c>
      <c r="H376" s="205">
        <v>20</v>
      </c>
      <c r="I376" s="177"/>
      <c r="J376" s="290">
        <f t="shared" si="60"/>
        <v>0</v>
      </c>
      <c r="K376" s="178"/>
      <c r="L376" s="179"/>
      <c r="M376" s="180" t="s">
        <v>1</v>
      </c>
      <c r="N376" s="181" t="s">
        <v>38</v>
      </c>
      <c r="O376" s="59"/>
      <c r="P376" s="160">
        <f t="shared" si="61"/>
        <v>0</v>
      </c>
      <c r="Q376" s="160">
        <v>0</v>
      </c>
      <c r="R376" s="160">
        <f t="shared" si="62"/>
        <v>0</v>
      </c>
      <c r="S376" s="160">
        <v>0</v>
      </c>
      <c r="T376" s="161">
        <f t="shared" si="63"/>
        <v>0</v>
      </c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R376" s="162" t="s">
        <v>1849</v>
      </c>
      <c r="AT376" s="162" t="s">
        <v>751</v>
      </c>
      <c r="AU376" s="162" t="s">
        <v>219</v>
      </c>
      <c r="AY376" s="15" t="s">
        <v>208</v>
      </c>
      <c r="BE376" s="163">
        <f t="shared" si="64"/>
        <v>0</v>
      </c>
      <c r="BF376" s="163">
        <f t="shared" si="65"/>
        <v>0</v>
      </c>
      <c r="BG376" s="163">
        <f t="shared" si="66"/>
        <v>0</v>
      </c>
      <c r="BH376" s="163">
        <f t="shared" si="67"/>
        <v>0</v>
      </c>
      <c r="BI376" s="163">
        <f t="shared" si="68"/>
        <v>0</v>
      </c>
      <c r="BJ376" s="15" t="s">
        <v>85</v>
      </c>
      <c r="BK376" s="163">
        <f t="shared" si="69"/>
        <v>0</v>
      </c>
      <c r="BL376" s="15" t="s">
        <v>466</v>
      </c>
      <c r="BM376" s="162" t="s">
        <v>7147</v>
      </c>
    </row>
    <row r="377" spans="1:65" s="2" customFormat="1" ht="16.5" customHeight="1">
      <c r="A377" s="30"/>
      <c r="B377" s="154"/>
      <c r="C377" s="201" t="s">
        <v>1782</v>
      </c>
      <c r="D377" s="201" t="s">
        <v>751</v>
      </c>
      <c r="E377" s="202" t="s">
        <v>7148</v>
      </c>
      <c r="F377" s="203" t="s">
        <v>7149</v>
      </c>
      <c r="G377" s="204" t="s">
        <v>404</v>
      </c>
      <c r="H377" s="205">
        <v>20</v>
      </c>
      <c r="I377" s="177"/>
      <c r="J377" s="290">
        <f t="shared" si="60"/>
        <v>0</v>
      </c>
      <c r="K377" s="178"/>
      <c r="L377" s="179"/>
      <c r="M377" s="180" t="s">
        <v>1</v>
      </c>
      <c r="N377" s="181" t="s">
        <v>38</v>
      </c>
      <c r="O377" s="59"/>
      <c r="P377" s="160">
        <f t="shared" si="61"/>
        <v>0</v>
      </c>
      <c r="Q377" s="160">
        <v>0</v>
      </c>
      <c r="R377" s="160">
        <f t="shared" si="62"/>
        <v>0</v>
      </c>
      <c r="S377" s="160">
        <v>0</v>
      </c>
      <c r="T377" s="161">
        <f t="shared" si="63"/>
        <v>0</v>
      </c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R377" s="162" t="s">
        <v>1849</v>
      </c>
      <c r="AT377" s="162" t="s">
        <v>751</v>
      </c>
      <c r="AU377" s="162" t="s">
        <v>219</v>
      </c>
      <c r="AY377" s="15" t="s">
        <v>208</v>
      </c>
      <c r="BE377" s="163">
        <f t="shared" si="64"/>
        <v>0</v>
      </c>
      <c r="BF377" s="163">
        <f t="shared" si="65"/>
        <v>0</v>
      </c>
      <c r="BG377" s="163">
        <f t="shared" si="66"/>
        <v>0</v>
      </c>
      <c r="BH377" s="163">
        <f t="shared" si="67"/>
        <v>0</v>
      </c>
      <c r="BI377" s="163">
        <f t="shared" si="68"/>
        <v>0</v>
      </c>
      <c r="BJ377" s="15" t="s">
        <v>85</v>
      </c>
      <c r="BK377" s="163">
        <f t="shared" si="69"/>
        <v>0</v>
      </c>
      <c r="BL377" s="15" t="s">
        <v>466</v>
      </c>
      <c r="BM377" s="162" t="s">
        <v>7150</v>
      </c>
    </row>
    <row r="378" spans="1:65" s="2" customFormat="1" ht="66.75" customHeight="1">
      <c r="A378" s="30"/>
      <c r="B378" s="154"/>
      <c r="C378" s="201" t="s">
        <v>1786</v>
      </c>
      <c r="D378" s="201" t="s">
        <v>751</v>
      </c>
      <c r="E378" s="202" t="s">
        <v>7151</v>
      </c>
      <c r="F378" s="203" t="s">
        <v>7152</v>
      </c>
      <c r="G378" s="204" t="s">
        <v>404</v>
      </c>
      <c r="H378" s="205">
        <v>20</v>
      </c>
      <c r="I378" s="177"/>
      <c r="J378" s="290">
        <f t="shared" si="60"/>
        <v>0</v>
      </c>
      <c r="K378" s="178"/>
      <c r="L378" s="179"/>
      <c r="M378" s="180" t="s">
        <v>1</v>
      </c>
      <c r="N378" s="181" t="s">
        <v>38</v>
      </c>
      <c r="O378" s="59"/>
      <c r="P378" s="160">
        <f t="shared" si="61"/>
        <v>0</v>
      </c>
      <c r="Q378" s="160">
        <v>0</v>
      </c>
      <c r="R378" s="160">
        <f t="shared" si="62"/>
        <v>0</v>
      </c>
      <c r="S378" s="160">
        <v>0</v>
      </c>
      <c r="T378" s="161">
        <f t="shared" si="63"/>
        <v>0</v>
      </c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R378" s="162" t="s">
        <v>1849</v>
      </c>
      <c r="AT378" s="162" t="s">
        <v>751</v>
      </c>
      <c r="AU378" s="162" t="s">
        <v>219</v>
      </c>
      <c r="AY378" s="15" t="s">
        <v>208</v>
      </c>
      <c r="BE378" s="163">
        <f t="shared" si="64"/>
        <v>0</v>
      </c>
      <c r="BF378" s="163">
        <f t="shared" si="65"/>
        <v>0</v>
      </c>
      <c r="BG378" s="163">
        <f t="shared" si="66"/>
        <v>0</v>
      </c>
      <c r="BH378" s="163">
        <f t="shared" si="67"/>
        <v>0</v>
      </c>
      <c r="BI378" s="163">
        <f t="shared" si="68"/>
        <v>0</v>
      </c>
      <c r="BJ378" s="15" t="s">
        <v>85</v>
      </c>
      <c r="BK378" s="163">
        <f t="shared" si="69"/>
        <v>0</v>
      </c>
      <c r="BL378" s="15" t="s">
        <v>466</v>
      </c>
      <c r="BM378" s="162" t="s">
        <v>7153</v>
      </c>
    </row>
    <row r="379" spans="1:65" s="2" customFormat="1" ht="24.2" customHeight="1">
      <c r="A379" s="30"/>
      <c r="B379" s="154"/>
      <c r="C379" s="201" t="s">
        <v>1790</v>
      </c>
      <c r="D379" s="201" t="s">
        <v>751</v>
      </c>
      <c r="E379" s="202" t="s">
        <v>7154</v>
      </c>
      <c r="F379" s="203" t="s">
        <v>7155</v>
      </c>
      <c r="G379" s="204" t="s">
        <v>404</v>
      </c>
      <c r="H379" s="205">
        <v>1</v>
      </c>
      <c r="I379" s="177"/>
      <c r="J379" s="290">
        <f t="shared" si="60"/>
        <v>0</v>
      </c>
      <c r="K379" s="178"/>
      <c r="L379" s="179"/>
      <c r="M379" s="180" t="s">
        <v>1</v>
      </c>
      <c r="N379" s="181" t="s">
        <v>38</v>
      </c>
      <c r="O379" s="59"/>
      <c r="P379" s="160">
        <f t="shared" si="61"/>
        <v>0</v>
      </c>
      <c r="Q379" s="160">
        <v>0</v>
      </c>
      <c r="R379" s="160">
        <f t="shared" si="62"/>
        <v>0</v>
      </c>
      <c r="S379" s="160">
        <v>0</v>
      </c>
      <c r="T379" s="161">
        <f t="shared" si="63"/>
        <v>0</v>
      </c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R379" s="162" t="s">
        <v>1849</v>
      </c>
      <c r="AT379" s="162" t="s">
        <v>751</v>
      </c>
      <c r="AU379" s="162" t="s">
        <v>219</v>
      </c>
      <c r="AY379" s="15" t="s">
        <v>208</v>
      </c>
      <c r="BE379" s="163">
        <f t="shared" si="64"/>
        <v>0</v>
      </c>
      <c r="BF379" s="163">
        <f t="shared" si="65"/>
        <v>0</v>
      </c>
      <c r="BG379" s="163">
        <f t="shared" si="66"/>
        <v>0</v>
      </c>
      <c r="BH379" s="163">
        <f t="shared" si="67"/>
        <v>0</v>
      </c>
      <c r="BI379" s="163">
        <f t="shared" si="68"/>
        <v>0</v>
      </c>
      <c r="BJ379" s="15" t="s">
        <v>85</v>
      </c>
      <c r="BK379" s="163">
        <f t="shared" si="69"/>
        <v>0</v>
      </c>
      <c r="BL379" s="15" t="s">
        <v>466</v>
      </c>
      <c r="BM379" s="162" t="s">
        <v>7156</v>
      </c>
    </row>
    <row r="380" spans="1:65" s="2" customFormat="1" ht="16.5" customHeight="1">
      <c r="A380" s="30"/>
      <c r="B380" s="154"/>
      <c r="C380" s="201" t="s">
        <v>1794</v>
      </c>
      <c r="D380" s="201" t="s">
        <v>751</v>
      </c>
      <c r="E380" s="202" t="s">
        <v>7157</v>
      </c>
      <c r="F380" s="203" t="s">
        <v>7158</v>
      </c>
      <c r="G380" s="204" t="s">
        <v>861</v>
      </c>
      <c r="H380" s="205">
        <v>160</v>
      </c>
      <c r="I380" s="177"/>
      <c r="J380" s="290">
        <f t="shared" si="60"/>
        <v>0</v>
      </c>
      <c r="K380" s="178"/>
      <c r="L380" s="179"/>
      <c r="M380" s="180" t="s">
        <v>1</v>
      </c>
      <c r="N380" s="181" t="s">
        <v>38</v>
      </c>
      <c r="O380" s="59"/>
      <c r="P380" s="160">
        <f t="shared" si="61"/>
        <v>0</v>
      </c>
      <c r="Q380" s="160">
        <v>0</v>
      </c>
      <c r="R380" s="160">
        <f t="shared" si="62"/>
        <v>0</v>
      </c>
      <c r="S380" s="160">
        <v>0</v>
      </c>
      <c r="T380" s="161">
        <f t="shared" si="63"/>
        <v>0</v>
      </c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R380" s="162" t="s">
        <v>1849</v>
      </c>
      <c r="AT380" s="162" t="s">
        <v>751</v>
      </c>
      <c r="AU380" s="162" t="s">
        <v>219</v>
      </c>
      <c r="AY380" s="15" t="s">
        <v>208</v>
      </c>
      <c r="BE380" s="163">
        <f t="shared" si="64"/>
        <v>0</v>
      </c>
      <c r="BF380" s="163">
        <f t="shared" si="65"/>
        <v>0</v>
      </c>
      <c r="BG380" s="163">
        <f t="shared" si="66"/>
        <v>0</v>
      </c>
      <c r="BH380" s="163">
        <f t="shared" si="67"/>
        <v>0</v>
      </c>
      <c r="BI380" s="163">
        <f t="shared" si="68"/>
        <v>0</v>
      </c>
      <c r="BJ380" s="15" t="s">
        <v>85</v>
      </c>
      <c r="BK380" s="163">
        <f t="shared" si="69"/>
        <v>0</v>
      </c>
      <c r="BL380" s="15" t="s">
        <v>466</v>
      </c>
      <c r="BM380" s="162" t="s">
        <v>7159</v>
      </c>
    </row>
    <row r="381" spans="1:65" s="2" customFormat="1" ht="16.5" customHeight="1">
      <c r="A381" s="30"/>
      <c r="B381" s="154"/>
      <c r="C381" s="201" t="s">
        <v>1799</v>
      </c>
      <c r="D381" s="201" t="s">
        <v>751</v>
      </c>
      <c r="E381" s="202" t="s">
        <v>7160</v>
      </c>
      <c r="F381" s="203" t="s">
        <v>7161</v>
      </c>
      <c r="G381" s="204" t="s">
        <v>404</v>
      </c>
      <c r="H381" s="205">
        <v>20</v>
      </c>
      <c r="I381" s="177"/>
      <c r="J381" s="290">
        <f t="shared" si="60"/>
        <v>0</v>
      </c>
      <c r="K381" s="178"/>
      <c r="L381" s="179"/>
      <c r="M381" s="180" t="s">
        <v>1</v>
      </c>
      <c r="N381" s="181" t="s">
        <v>38</v>
      </c>
      <c r="O381" s="59"/>
      <c r="P381" s="160">
        <f t="shared" si="61"/>
        <v>0</v>
      </c>
      <c r="Q381" s="160">
        <v>0</v>
      </c>
      <c r="R381" s="160">
        <f t="shared" si="62"/>
        <v>0</v>
      </c>
      <c r="S381" s="160">
        <v>0</v>
      </c>
      <c r="T381" s="161">
        <f t="shared" si="63"/>
        <v>0</v>
      </c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R381" s="162" t="s">
        <v>1849</v>
      </c>
      <c r="AT381" s="162" t="s">
        <v>751</v>
      </c>
      <c r="AU381" s="162" t="s">
        <v>219</v>
      </c>
      <c r="AY381" s="15" t="s">
        <v>208</v>
      </c>
      <c r="BE381" s="163">
        <f t="shared" si="64"/>
        <v>0</v>
      </c>
      <c r="BF381" s="163">
        <f t="shared" si="65"/>
        <v>0</v>
      </c>
      <c r="BG381" s="163">
        <f t="shared" si="66"/>
        <v>0</v>
      </c>
      <c r="BH381" s="163">
        <f t="shared" si="67"/>
        <v>0</v>
      </c>
      <c r="BI381" s="163">
        <f t="shared" si="68"/>
        <v>0</v>
      </c>
      <c r="BJ381" s="15" t="s">
        <v>85</v>
      </c>
      <c r="BK381" s="163">
        <f t="shared" si="69"/>
        <v>0</v>
      </c>
      <c r="BL381" s="15" t="s">
        <v>466</v>
      </c>
      <c r="BM381" s="162" t="s">
        <v>7162</v>
      </c>
    </row>
    <row r="382" spans="1:65" s="2" customFormat="1" ht="37.9" customHeight="1">
      <c r="A382" s="30"/>
      <c r="B382" s="154"/>
      <c r="C382" s="195" t="s">
        <v>1803</v>
      </c>
      <c r="D382" s="195" t="s">
        <v>210</v>
      </c>
      <c r="E382" s="196" t="s">
        <v>7163</v>
      </c>
      <c r="F382" s="200" t="s">
        <v>7164</v>
      </c>
      <c r="G382" s="198" t="s">
        <v>404</v>
      </c>
      <c r="H382" s="199">
        <v>20</v>
      </c>
      <c r="I382" s="155"/>
      <c r="J382" s="287">
        <f t="shared" si="60"/>
        <v>0</v>
      </c>
      <c r="K382" s="157"/>
      <c r="L382" s="31"/>
      <c r="M382" s="158" t="s">
        <v>1</v>
      </c>
      <c r="N382" s="159" t="s">
        <v>38</v>
      </c>
      <c r="O382" s="59"/>
      <c r="P382" s="160">
        <f t="shared" si="61"/>
        <v>0</v>
      </c>
      <c r="Q382" s="160">
        <v>0</v>
      </c>
      <c r="R382" s="160">
        <f t="shared" si="62"/>
        <v>0</v>
      </c>
      <c r="S382" s="160">
        <v>0</v>
      </c>
      <c r="T382" s="161">
        <f t="shared" si="63"/>
        <v>0</v>
      </c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R382" s="162" t="s">
        <v>466</v>
      </c>
      <c r="AT382" s="162" t="s">
        <v>210</v>
      </c>
      <c r="AU382" s="162" t="s">
        <v>219</v>
      </c>
      <c r="AY382" s="15" t="s">
        <v>208</v>
      </c>
      <c r="BE382" s="163">
        <f t="shared" si="64"/>
        <v>0</v>
      </c>
      <c r="BF382" s="163">
        <f t="shared" si="65"/>
        <v>0</v>
      </c>
      <c r="BG382" s="163">
        <f t="shared" si="66"/>
        <v>0</v>
      </c>
      <c r="BH382" s="163">
        <f t="shared" si="67"/>
        <v>0</v>
      </c>
      <c r="BI382" s="163">
        <f t="shared" si="68"/>
        <v>0</v>
      </c>
      <c r="BJ382" s="15" t="s">
        <v>85</v>
      </c>
      <c r="BK382" s="163">
        <f t="shared" si="69"/>
        <v>0</v>
      </c>
      <c r="BL382" s="15" t="s">
        <v>466</v>
      </c>
      <c r="BM382" s="162" t="s">
        <v>7165</v>
      </c>
    </row>
    <row r="383" spans="1:65" s="12" customFormat="1" ht="20.85" customHeight="1">
      <c r="B383" s="142"/>
      <c r="C383" s="206"/>
      <c r="D383" s="207" t="s">
        <v>71</v>
      </c>
      <c r="E383" s="208" t="s">
        <v>7166</v>
      </c>
      <c r="F383" s="208" t="s">
        <v>7167</v>
      </c>
      <c r="G383" s="206"/>
      <c r="H383" s="206"/>
      <c r="I383" s="145"/>
      <c r="J383" s="286">
        <f>BK383</f>
        <v>0</v>
      </c>
      <c r="L383" s="142"/>
      <c r="M383" s="146"/>
      <c r="N383" s="147"/>
      <c r="O383" s="147"/>
      <c r="P383" s="148">
        <f>SUM(P384:P392)</f>
        <v>0</v>
      </c>
      <c r="Q383" s="147"/>
      <c r="R383" s="148">
        <f>SUM(R384:R392)</f>
        <v>0</v>
      </c>
      <c r="S383" s="147"/>
      <c r="T383" s="149">
        <f>SUM(T384:T392)</f>
        <v>0</v>
      </c>
      <c r="AR383" s="143" t="s">
        <v>219</v>
      </c>
      <c r="AT383" s="150" t="s">
        <v>71</v>
      </c>
      <c r="AU383" s="150" t="s">
        <v>85</v>
      </c>
      <c r="AY383" s="143" t="s">
        <v>208</v>
      </c>
      <c r="BK383" s="151">
        <f>SUM(BK384:BK392)</f>
        <v>0</v>
      </c>
    </row>
    <row r="384" spans="1:65" s="2" customFormat="1" ht="37.9" customHeight="1">
      <c r="A384" s="30"/>
      <c r="B384" s="154"/>
      <c r="C384" s="201" t="s">
        <v>1805</v>
      </c>
      <c r="D384" s="201" t="s">
        <v>751</v>
      </c>
      <c r="E384" s="202" t="s">
        <v>7139</v>
      </c>
      <c r="F384" s="203" t="s">
        <v>7140</v>
      </c>
      <c r="G384" s="204" t="s">
        <v>404</v>
      </c>
      <c r="H384" s="205">
        <v>24</v>
      </c>
      <c r="I384" s="177"/>
      <c r="J384" s="290">
        <f t="shared" ref="J384:J392" si="70">ROUND(I384*H384,2)</f>
        <v>0</v>
      </c>
      <c r="K384" s="178"/>
      <c r="L384" s="179"/>
      <c r="M384" s="180" t="s">
        <v>1</v>
      </c>
      <c r="N384" s="181" t="s">
        <v>38</v>
      </c>
      <c r="O384" s="59"/>
      <c r="P384" s="160">
        <f t="shared" ref="P384:P392" si="71">O384*H384</f>
        <v>0</v>
      </c>
      <c r="Q384" s="160">
        <v>0</v>
      </c>
      <c r="R384" s="160">
        <f t="shared" ref="R384:R392" si="72">Q384*H384</f>
        <v>0</v>
      </c>
      <c r="S384" s="160">
        <v>0</v>
      </c>
      <c r="T384" s="161">
        <f t="shared" ref="T384:T392" si="73">S384*H384</f>
        <v>0</v>
      </c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R384" s="162" t="s">
        <v>1849</v>
      </c>
      <c r="AT384" s="162" t="s">
        <v>751</v>
      </c>
      <c r="AU384" s="162" t="s">
        <v>219</v>
      </c>
      <c r="AY384" s="15" t="s">
        <v>208</v>
      </c>
      <c r="BE384" s="163">
        <f t="shared" ref="BE384:BE392" si="74">IF(N384="základná",J384,0)</f>
        <v>0</v>
      </c>
      <c r="BF384" s="163">
        <f t="shared" ref="BF384:BF392" si="75">IF(N384="znížená",J384,0)</f>
        <v>0</v>
      </c>
      <c r="BG384" s="163">
        <f t="shared" ref="BG384:BG392" si="76">IF(N384="zákl. prenesená",J384,0)</f>
        <v>0</v>
      </c>
      <c r="BH384" s="163">
        <f t="shared" ref="BH384:BH392" si="77">IF(N384="zníž. prenesená",J384,0)</f>
        <v>0</v>
      </c>
      <c r="BI384" s="163">
        <f t="shared" ref="BI384:BI392" si="78">IF(N384="nulová",J384,0)</f>
        <v>0</v>
      </c>
      <c r="BJ384" s="15" t="s">
        <v>85</v>
      </c>
      <c r="BK384" s="163">
        <f t="shared" ref="BK384:BK392" si="79">ROUND(I384*H384,2)</f>
        <v>0</v>
      </c>
      <c r="BL384" s="15" t="s">
        <v>466</v>
      </c>
      <c r="BM384" s="162" t="s">
        <v>7168</v>
      </c>
    </row>
    <row r="385" spans="1:65" s="2" customFormat="1" ht="24.2" customHeight="1">
      <c r="A385" s="30"/>
      <c r="B385" s="154"/>
      <c r="C385" s="201" t="s">
        <v>1807</v>
      </c>
      <c r="D385" s="201" t="s">
        <v>751</v>
      </c>
      <c r="E385" s="202" t="s">
        <v>7142</v>
      </c>
      <c r="F385" s="203" t="s">
        <v>7143</v>
      </c>
      <c r="G385" s="204" t="s">
        <v>404</v>
      </c>
      <c r="H385" s="205">
        <v>24</v>
      </c>
      <c r="I385" s="177"/>
      <c r="J385" s="290">
        <f t="shared" si="70"/>
        <v>0</v>
      </c>
      <c r="K385" s="178"/>
      <c r="L385" s="179"/>
      <c r="M385" s="180" t="s">
        <v>1</v>
      </c>
      <c r="N385" s="181" t="s">
        <v>38</v>
      </c>
      <c r="O385" s="59"/>
      <c r="P385" s="160">
        <f t="shared" si="71"/>
        <v>0</v>
      </c>
      <c r="Q385" s="160">
        <v>0</v>
      </c>
      <c r="R385" s="160">
        <f t="shared" si="72"/>
        <v>0</v>
      </c>
      <c r="S385" s="160">
        <v>0</v>
      </c>
      <c r="T385" s="161">
        <f t="shared" si="73"/>
        <v>0</v>
      </c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R385" s="162" t="s">
        <v>1849</v>
      </c>
      <c r="AT385" s="162" t="s">
        <v>751</v>
      </c>
      <c r="AU385" s="162" t="s">
        <v>219</v>
      </c>
      <c r="AY385" s="15" t="s">
        <v>208</v>
      </c>
      <c r="BE385" s="163">
        <f t="shared" si="74"/>
        <v>0</v>
      </c>
      <c r="BF385" s="163">
        <f t="shared" si="75"/>
        <v>0</v>
      </c>
      <c r="BG385" s="163">
        <f t="shared" si="76"/>
        <v>0</v>
      </c>
      <c r="BH385" s="163">
        <f t="shared" si="77"/>
        <v>0</v>
      </c>
      <c r="BI385" s="163">
        <f t="shared" si="78"/>
        <v>0</v>
      </c>
      <c r="BJ385" s="15" t="s">
        <v>85</v>
      </c>
      <c r="BK385" s="163">
        <f t="shared" si="79"/>
        <v>0</v>
      </c>
      <c r="BL385" s="15" t="s">
        <v>466</v>
      </c>
      <c r="BM385" s="162" t="s">
        <v>7169</v>
      </c>
    </row>
    <row r="386" spans="1:65" s="2" customFormat="1" ht="21.75" customHeight="1">
      <c r="A386" s="30"/>
      <c r="B386" s="154"/>
      <c r="C386" s="201" t="s">
        <v>1809</v>
      </c>
      <c r="D386" s="201" t="s">
        <v>751</v>
      </c>
      <c r="E386" s="202" t="s">
        <v>7145</v>
      </c>
      <c r="F386" s="203" t="s">
        <v>7146</v>
      </c>
      <c r="G386" s="204" t="s">
        <v>404</v>
      </c>
      <c r="H386" s="205">
        <v>24</v>
      </c>
      <c r="I386" s="177"/>
      <c r="J386" s="290">
        <f t="shared" si="70"/>
        <v>0</v>
      </c>
      <c r="K386" s="178"/>
      <c r="L386" s="179"/>
      <c r="M386" s="180" t="s">
        <v>1</v>
      </c>
      <c r="N386" s="181" t="s">
        <v>38</v>
      </c>
      <c r="O386" s="59"/>
      <c r="P386" s="160">
        <f t="shared" si="71"/>
        <v>0</v>
      </c>
      <c r="Q386" s="160">
        <v>0</v>
      </c>
      <c r="R386" s="160">
        <f t="shared" si="72"/>
        <v>0</v>
      </c>
      <c r="S386" s="160">
        <v>0</v>
      </c>
      <c r="T386" s="161">
        <f t="shared" si="73"/>
        <v>0</v>
      </c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R386" s="162" t="s">
        <v>1849</v>
      </c>
      <c r="AT386" s="162" t="s">
        <v>751</v>
      </c>
      <c r="AU386" s="162" t="s">
        <v>219</v>
      </c>
      <c r="AY386" s="15" t="s">
        <v>208</v>
      </c>
      <c r="BE386" s="163">
        <f t="shared" si="74"/>
        <v>0</v>
      </c>
      <c r="BF386" s="163">
        <f t="shared" si="75"/>
        <v>0</v>
      </c>
      <c r="BG386" s="163">
        <f t="shared" si="76"/>
        <v>0</v>
      </c>
      <c r="BH386" s="163">
        <f t="shared" si="77"/>
        <v>0</v>
      </c>
      <c r="BI386" s="163">
        <f t="shared" si="78"/>
        <v>0</v>
      </c>
      <c r="BJ386" s="15" t="s">
        <v>85</v>
      </c>
      <c r="BK386" s="163">
        <f t="shared" si="79"/>
        <v>0</v>
      </c>
      <c r="BL386" s="15" t="s">
        <v>466</v>
      </c>
      <c r="BM386" s="162" t="s">
        <v>7170</v>
      </c>
    </row>
    <row r="387" spans="1:65" s="2" customFormat="1" ht="16.5" customHeight="1">
      <c r="A387" s="30"/>
      <c r="B387" s="154"/>
      <c r="C387" s="201" t="s">
        <v>1811</v>
      </c>
      <c r="D387" s="201" t="s">
        <v>751</v>
      </c>
      <c r="E387" s="202" t="s">
        <v>7148</v>
      </c>
      <c r="F387" s="203" t="s">
        <v>7149</v>
      </c>
      <c r="G387" s="204" t="s">
        <v>404</v>
      </c>
      <c r="H387" s="205">
        <v>24</v>
      </c>
      <c r="I387" s="177"/>
      <c r="J387" s="290">
        <f t="shared" si="70"/>
        <v>0</v>
      </c>
      <c r="K387" s="178"/>
      <c r="L387" s="179"/>
      <c r="M387" s="180" t="s">
        <v>1</v>
      </c>
      <c r="N387" s="181" t="s">
        <v>38</v>
      </c>
      <c r="O387" s="59"/>
      <c r="P387" s="160">
        <f t="shared" si="71"/>
        <v>0</v>
      </c>
      <c r="Q387" s="160">
        <v>0</v>
      </c>
      <c r="R387" s="160">
        <f t="shared" si="72"/>
        <v>0</v>
      </c>
      <c r="S387" s="160">
        <v>0</v>
      </c>
      <c r="T387" s="161">
        <f t="shared" si="73"/>
        <v>0</v>
      </c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R387" s="162" t="s">
        <v>1849</v>
      </c>
      <c r="AT387" s="162" t="s">
        <v>751</v>
      </c>
      <c r="AU387" s="162" t="s">
        <v>219</v>
      </c>
      <c r="AY387" s="15" t="s">
        <v>208</v>
      </c>
      <c r="BE387" s="163">
        <f t="shared" si="74"/>
        <v>0</v>
      </c>
      <c r="BF387" s="163">
        <f t="shared" si="75"/>
        <v>0</v>
      </c>
      <c r="BG387" s="163">
        <f t="shared" si="76"/>
        <v>0</v>
      </c>
      <c r="BH387" s="163">
        <f t="shared" si="77"/>
        <v>0</v>
      </c>
      <c r="BI387" s="163">
        <f t="shared" si="78"/>
        <v>0</v>
      </c>
      <c r="BJ387" s="15" t="s">
        <v>85</v>
      </c>
      <c r="BK387" s="163">
        <f t="shared" si="79"/>
        <v>0</v>
      </c>
      <c r="BL387" s="15" t="s">
        <v>466</v>
      </c>
      <c r="BM387" s="162" t="s">
        <v>7171</v>
      </c>
    </row>
    <row r="388" spans="1:65" s="2" customFormat="1" ht="66.75" customHeight="1">
      <c r="A388" s="30"/>
      <c r="B388" s="154"/>
      <c r="C388" s="201" t="s">
        <v>1813</v>
      </c>
      <c r="D388" s="201" t="s">
        <v>751</v>
      </c>
      <c r="E388" s="202" t="s">
        <v>7172</v>
      </c>
      <c r="F388" s="203" t="s">
        <v>7173</v>
      </c>
      <c r="G388" s="204" t="s">
        <v>404</v>
      </c>
      <c r="H388" s="205">
        <v>24</v>
      </c>
      <c r="I388" s="177"/>
      <c r="J388" s="290">
        <f t="shared" si="70"/>
        <v>0</v>
      </c>
      <c r="K388" s="178"/>
      <c r="L388" s="179"/>
      <c r="M388" s="180" t="s">
        <v>1</v>
      </c>
      <c r="N388" s="181" t="s">
        <v>38</v>
      </c>
      <c r="O388" s="59"/>
      <c r="P388" s="160">
        <f t="shared" si="71"/>
        <v>0</v>
      </c>
      <c r="Q388" s="160">
        <v>0</v>
      </c>
      <c r="R388" s="160">
        <f t="shared" si="72"/>
        <v>0</v>
      </c>
      <c r="S388" s="160">
        <v>0</v>
      </c>
      <c r="T388" s="161">
        <f t="shared" si="73"/>
        <v>0</v>
      </c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R388" s="162" t="s">
        <v>1849</v>
      </c>
      <c r="AT388" s="162" t="s">
        <v>751</v>
      </c>
      <c r="AU388" s="162" t="s">
        <v>219</v>
      </c>
      <c r="AY388" s="15" t="s">
        <v>208</v>
      </c>
      <c r="BE388" s="163">
        <f t="shared" si="74"/>
        <v>0</v>
      </c>
      <c r="BF388" s="163">
        <f t="shared" si="75"/>
        <v>0</v>
      </c>
      <c r="BG388" s="163">
        <f t="shared" si="76"/>
        <v>0</v>
      </c>
      <c r="BH388" s="163">
        <f t="shared" si="77"/>
        <v>0</v>
      </c>
      <c r="BI388" s="163">
        <f t="shared" si="78"/>
        <v>0</v>
      </c>
      <c r="BJ388" s="15" t="s">
        <v>85</v>
      </c>
      <c r="BK388" s="163">
        <f t="shared" si="79"/>
        <v>0</v>
      </c>
      <c r="BL388" s="15" t="s">
        <v>466</v>
      </c>
      <c r="BM388" s="162" t="s">
        <v>7174</v>
      </c>
    </row>
    <row r="389" spans="1:65" s="2" customFormat="1" ht="24.2" customHeight="1">
      <c r="A389" s="30"/>
      <c r="B389" s="154"/>
      <c r="C389" s="201" t="s">
        <v>1817</v>
      </c>
      <c r="D389" s="201" t="s">
        <v>751</v>
      </c>
      <c r="E389" s="202" t="s">
        <v>7175</v>
      </c>
      <c r="F389" s="203" t="s">
        <v>7155</v>
      </c>
      <c r="G389" s="204" t="s">
        <v>404</v>
      </c>
      <c r="H389" s="205">
        <v>1</v>
      </c>
      <c r="I389" s="177"/>
      <c r="J389" s="290">
        <f t="shared" si="70"/>
        <v>0</v>
      </c>
      <c r="K389" s="178"/>
      <c r="L389" s="179"/>
      <c r="M389" s="180" t="s">
        <v>1</v>
      </c>
      <c r="N389" s="181" t="s">
        <v>38</v>
      </c>
      <c r="O389" s="59"/>
      <c r="P389" s="160">
        <f t="shared" si="71"/>
        <v>0</v>
      </c>
      <c r="Q389" s="160">
        <v>0</v>
      </c>
      <c r="R389" s="160">
        <f t="shared" si="72"/>
        <v>0</v>
      </c>
      <c r="S389" s="160">
        <v>0</v>
      </c>
      <c r="T389" s="161">
        <f t="shared" si="73"/>
        <v>0</v>
      </c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R389" s="162" t="s">
        <v>1849</v>
      </c>
      <c r="AT389" s="162" t="s">
        <v>751</v>
      </c>
      <c r="AU389" s="162" t="s">
        <v>219</v>
      </c>
      <c r="AY389" s="15" t="s">
        <v>208</v>
      </c>
      <c r="BE389" s="163">
        <f t="shared" si="74"/>
        <v>0</v>
      </c>
      <c r="BF389" s="163">
        <f t="shared" si="75"/>
        <v>0</v>
      </c>
      <c r="BG389" s="163">
        <f t="shared" si="76"/>
        <v>0</v>
      </c>
      <c r="BH389" s="163">
        <f t="shared" si="77"/>
        <v>0</v>
      </c>
      <c r="BI389" s="163">
        <f t="shared" si="78"/>
        <v>0</v>
      </c>
      <c r="BJ389" s="15" t="s">
        <v>85</v>
      </c>
      <c r="BK389" s="163">
        <f t="shared" si="79"/>
        <v>0</v>
      </c>
      <c r="BL389" s="15" t="s">
        <v>466</v>
      </c>
      <c r="BM389" s="162" t="s">
        <v>7176</v>
      </c>
    </row>
    <row r="390" spans="1:65" s="2" customFormat="1" ht="16.5" customHeight="1">
      <c r="A390" s="30"/>
      <c r="B390" s="154"/>
      <c r="C390" s="201" t="s">
        <v>1821</v>
      </c>
      <c r="D390" s="201" t="s">
        <v>751</v>
      </c>
      <c r="E390" s="202" t="s">
        <v>7157</v>
      </c>
      <c r="F390" s="203" t="s">
        <v>7158</v>
      </c>
      <c r="G390" s="204" t="s">
        <v>861</v>
      </c>
      <c r="H390" s="205">
        <v>192</v>
      </c>
      <c r="I390" s="177"/>
      <c r="J390" s="290">
        <f t="shared" si="70"/>
        <v>0</v>
      </c>
      <c r="K390" s="178"/>
      <c r="L390" s="179"/>
      <c r="M390" s="180" t="s">
        <v>1</v>
      </c>
      <c r="N390" s="181" t="s">
        <v>38</v>
      </c>
      <c r="O390" s="59"/>
      <c r="P390" s="160">
        <f t="shared" si="71"/>
        <v>0</v>
      </c>
      <c r="Q390" s="160">
        <v>0</v>
      </c>
      <c r="R390" s="160">
        <f t="shared" si="72"/>
        <v>0</v>
      </c>
      <c r="S390" s="160">
        <v>0</v>
      </c>
      <c r="T390" s="161">
        <f t="shared" si="73"/>
        <v>0</v>
      </c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R390" s="162" t="s">
        <v>1849</v>
      </c>
      <c r="AT390" s="162" t="s">
        <v>751</v>
      </c>
      <c r="AU390" s="162" t="s">
        <v>219</v>
      </c>
      <c r="AY390" s="15" t="s">
        <v>208</v>
      </c>
      <c r="BE390" s="163">
        <f t="shared" si="74"/>
        <v>0</v>
      </c>
      <c r="BF390" s="163">
        <f t="shared" si="75"/>
        <v>0</v>
      </c>
      <c r="BG390" s="163">
        <f t="shared" si="76"/>
        <v>0</v>
      </c>
      <c r="BH390" s="163">
        <f t="shared" si="77"/>
        <v>0</v>
      </c>
      <c r="BI390" s="163">
        <f t="shared" si="78"/>
        <v>0</v>
      </c>
      <c r="BJ390" s="15" t="s">
        <v>85</v>
      </c>
      <c r="BK390" s="163">
        <f t="shared" si="79"/>
        <v>0</v>
      </c>
      <c r="BL390" s="15" t="s">
        <v>466</v>
      </c>
      <c r="BM390" s="162" t="s">
        <v>7177</v>
      </c>
    </row>
    <row r="391" spans="1:65" s="2" customFormat="1" ht="16.5" customHeight="1">
      <c r="A391" s="30"/>
      <c r="B391" s="154"/>
      <c r="C391" s="201" t="s">
        <v>1823</v>
      </c>
      <c r="D391" s="201" t="s">
        <v>751</v>
      </c>
      <c r="E391" s="202" t="s">
        <v>7160</v>
      </c>
      <c r="F391" s="203" t="s">
        <v>7161</v>
      </c>
      <c r="G391" s="204" t="s">
        <v>404</v>
      </c>
      <c r="H391" s="205">
        <v>24</v>
      </c>
      <c r="I391" s="177"/>
      <c r="J391" s="290">
        <f t="shared" si="70"/>
        <v>0</v>
      </c>
      <c r="K391" s="178"/>
      <c r="L391" s="179"/>
      <c r="M391" s="180" t="s">
        <v>1</v>
      </c>
      <c r="N391" s="181" t="s">
        <v>38</v>
      </c>
      <c r="O391" s="59"/>
      <c r="P391" s="160">
        <f t="shared" si="71"/>
        <v>0</v>
      </c>
      <c r="Q391" s="160">
        <v>0</v>
      </c>
      <c r="R391" s="160">
        <f t="shared" si="72"/>
        <v>0</v>
      </c>
      <c r="S391" s="160">
        <v>0</v>
      </c>
      <c r="T391" s="161">
        <f t="shared" si="73"/>
        <v>0</v>
      </c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R391" s="162" t="s">
        <v>1849</v>
      </c>
      <c r="AT391" s="162" t="s">
        <v>751</v>
      </c>
      <c r="AU391" s="162" t="s">
        <v>219</v>
      </c>
      <c r="AY391" s="15" t="s">
        <v>208</v>
      </c>
      <c r="BE391" s="163">
        <f t="shared" si="74"/>
        <v>0</v>
      </c>
      <c r="BF391" s="163">
        <f t="shared" si="75"/>
        <v>0</v>
      </c>
      <c r="BG391" s="163">
        <f t="shared" si="76"/>
        <v>0</v>
      </c>
      <c r="BH391" s="163">
        <f t="shared" si="77"/>
        <v>0</v>
      </c>
      <c r="BI391" s="163">
        <f t="shared" si="78"/>
        <v>0</v>
      </c>
      <c r="BJ391" s="15" t="s">
        <v>85</v>
      </c>
      <c r="BK391" s="163">
        <f t="shared" si="79"/>
        <v>0</v>
      </c>
      <c r="BL391" s="15" t="s">
        <v>466</v>
      </c>
      <c r="BM391" s="162" t="s">
        <v>7178</v>
      </c>
    </row>
    <row r="392" spans="1:65" s="2" customFormat="1" ht="37.9" customHeight="1">
      <c r="A392" s="30"/>
      <c r="B392" s="154"/>
      <c r="C392" s="195" t="s">
        <v>1825</v>
      </c>
      <c r="D392" s="195" t="s">
        <v>210</v>
      </c>
      <c r="E392" s="196" t="s">
        <v>7163</v>
      </c>
      <c r="F392" s="200" t="s">
        <v>7164</v>
      </c>
      <c r="G392" s="198" t="s">
        <v>404</v>
      </c>
      <c r="H392" s="199">
        <v>24</v>
      </c>
      <c r="I392" s="155"/>
      <c r="J392" s="287">
        <f t="shared" si="70"/>
        <v>0</v>
      </c>
      <c r="K392" s="157"/>
      <c r="L392" s="31"/>
      <c r="M392" s="158" t="s">
        <v>1</v>
      </c>
      <c r="N392" s="159" t="s">
        <v>38</v>
      </c>
      <c r="O392" s="59"/>
      <c r="P392" s="160">
        <f t="shared" si="71"/>
        <v>0</v>
      </c>
      <c r="Q392" s="160">
        <v>0</v>
      </c>
      <c r="R392" s="160">
        <f t="shared" si="72"/>
        <v>0</v>
      </c>
      <c r="S392" s="160">
        <v>0</v>
      </c>
      <c r="T392" s="161">
        <f t="shared" si="73"/>
        <v>0</v>
      </c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R392" s="162" t="s">
        <v>466</v>
      </c>
      <c r="AT392" s="162" t="s">
        <v>210</v>
      </c>
      <c r="AU392" s="162" t="s">
        <v>219</v>
      </c>
      <c r="AY392" s="15" t="s">
        <v>208</v>
      </c>
      <c r="BE392" s="163">
        <f t="shared" si="74"/>
        <v>0</v>
      </c>
      <c r="BF392" s="163">
        <f t="shared" si="75"/>
        <v>0</v>
      </c>
      <c r="BG392" s="163">
        <f t="shared" si="76"/>
        <v>0</v>
      </c>
      <c r="BH392" s="163">
        <f t="shared" si="77"/>
        <v>0</v>
      </c>
      <c r="BI392" s="163">
        <f t="shared" si="78"/>
        <v>0</v>
      </c>
      <c r="BJ392" s="15" t="s">
        <v>85</v>
      </c>
      <c r="BK392" s="163">
        <f t="shared" si="79"/>
        <v>0</v>
      </c>
      <c r="BL392" s="15" t="s">
        <v>466</v>
      </c>
      <c r="BM392" s="162" t="s">
        <v>7179</v>
      </c>
    </row>
    <row r="393" spans="1:65" s="12" customFormat="1" ht="20.85" customHeight="1">
      <c r="B393" s="142"/>
      <c r="C393" s="206"/>
      <c r="D393" s="207" t="s">
        <v>71</v>
      </c>
      <c r="E393" s="208" t="s">
        <v>7180</v>
      </c>
      <c r="F393" s="208" t="s">
        <v>7181</v>
      </c>
      <c r="G393" s="206"/>
      <c r="H393" s="206"/>
      <c r="I393" s="145"/>
      <c r="J393" s="286">
        <f>BK393</f>
        <v>0</v>
      </c>
      <c r="L393" s="142"/>
      <c r="M393" s="146"/>
      <c r="N393" s="147"/>
      <c r="O393" s="147"/>
      <c r="P393" s="148">
        <f>SUM(P394:P443)</f>
        <v>0</v>
      </c>
      <c r="Q393" s="147"/>
      <c r="R393" s="148">
        <f>SUM(R394:R443)</f>
        <v>0</v>
      </c>
      <c r="S393" s="147"/>
      <c r="T393" s="149">
        <f>SUM(T394:T443)</f>
        <v>0</v>
      </c>
      <c r="AR393" s="143" t="s">
        <v>219</v>
      </c>
      <c r="AT393" s="150" t="s">
        <v>71</v>
      </c>
      <c r="AU393" s="150" t="s">
        <v>85</v>
      </c>
      <c r="AY393" s="143" t="s">
        <v>208</v>
      </c>
      <c r="BK393" s="151">
        <f>SUM(BK394:BK443)</f>
        <v>0</v>
      </c>
    </row>
    <row r="394" spans="1:65" s="2" customFormat="1" ht="44.25" customHeight="1">
      <c r="A394" s="30"/>
      <c r="B394" s="154"/>
      <c r="C394" s="201" t="s">
        <v>1827</v>
      </c>
      <c r="D394" s="201" t="s">
        <v>751</v>
      </c>
      <c r="E394" s="202" t="s">
        <v>7182</v>
      </c>
      <c r="F394" s="203" t="s">
        <v>7183</v>
      </c>
      <c r="G394" s="204" t="s">
        <v>404</v>
      </c>
      <c r="H394" s="205">
        <v>2</v>
      </c>
      <c r="I394" s="177"/>
      <c r="J394" s="290">
        <f t="shared" ref="J394:J425" si="80">ROUND(I394*H394,2)</f>
        <v>0</v>
      </c>
      <c r="K394" s="178"/>
      <c r="L394" s="179"/>
      <c r="M394" s="180" t="s">
        <v>1</v>
      </c>
      <c r="N394" s="181" t="s">
        <v>38</v>
      </c>
      <c r="O394" s="59"/>
      <c r="P394" s="160">
        <f t="shared" ref="P394:P425" si="81">O394*H394</f>
        <v>0</v>
      </c>
      <c r="Q394" s="160">
        <v>0</v>
      </c>
      <c r="R394" s="160">
        <f t="shared" ref="R394:R425" si="82">Q394*H394</f>
        <v>0</v>
      </c>
      <c r="S394" s="160">
        <v>0</v>
      </c>
      <c r="T394" s="161">
        <f t="shared" ref="T394:T425" si="83">S394*H394</f>
        <v>0</v>
      </c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R394" s="162" t="s">
        <v>1849</v>
      </c>
      <c r="AT394" s="162" t="s">
        <v>751</v>
      </c>
      <c r="AU394" s="162" t="s">
        <v>219</v>
      </c>
      <c r="AY394" s="15" t="s">
        <v>208</v>
      </c>
      <c r="BE394" s="163">
        <f t="shared" ref="BE394:BE425" si="84">IF(N394="základná",J394,0)</f>
        <v>0</v>
      </c>
      <c r="BF394" s="163">
        <f t="shared" ref="BF394:BF425" si="85">IF(N394="znížená",J394,0)</f>
        <v>0</v>
      </c>
      <c r="BG394" s="163">
        <f t="shared" ref="BG394:BG425" si="86">IF(N394="zákl. prenesená",J394,0)</f>
        <v>0</v>
      </c>
      <c r="BH394" s="163">
        <f t="shared" ref="BH394:BH425" si="87">IF(N394="zníž. prenesená",J394,0)</f>
        <v>0</v>
      </c>
      <c r="BI394" s="163">
        <f t="shared" ref="BI394:BI425" si="88">IF(N394="nulová",J394,0)</f>
        <v>0</v>
      </c>
      <c r="BJ394" s="15" t="s">
        <v>85</v>
      </c>
      <c r="BK394" s="163">
        <f t="shared" ref="BK394:BK425" si="89">ROUND(I394*H394,2)</f>
        <v>0</v>
      </c>
      <c r="BL394" s="15" t="s">
        <v>466</v>
      </c>
      <c r="BM394" s="162" t="s">
        <v>7184</v>
      </c>
    </row>
    <row r="395" spans="1:65" s="2" customFormat="1" ht="44.25" customHeight="1">
      <c r="A395" s="30"/>
      <c r="B395" s="154"/>
      <c r="C395" s="201" t="s">
        <v>1829</v>
      </c>
      <c r="D395" s="201" t="s">
        <v>751</v>
      </c>
      <c r="E395" s="202" t="s">
        <v>7185</v>
      </c>
      <c r="F395" s="203" t="s">
        <v>7186</v>
      </c>
      <c r="G395" s="204" t="s">
        <v>404</v>
      </c>
      <c r="H395" s="205">
        <v>2</v>
      </c>
      <c r="I395" s="177"/>
      <c r="J395" s="290">
        <f t="shared" si="80"/>
        <v>0</v>
      </c>
      <c r="K395" s="178"/>
      <c r="L395" s="179"/>
      <c r="M395" s="180" t="s">
        <v>1</v>
      </c>
      <c r="N395" s="181" t="s">
        <v>38</v>
      </c>
      <c r="O395" s="59"/>
      <c r="P395" s="160">
        <f t="shared" si="81"/>
        <v>0</v>
      </c>
      <c r="Q395" s="160">
        <v>0</v>
      </c>
      <c r="R395" s="160">
        <f t="shared" si="82"/>
        <v>0</v>
      </c>
      <c r="S395" s="160">
        <v>0</v>
      </c>
      <c r="T395" s="161">
        <f t="shared" si="83"/>
        <v>0</v>
      </c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R395" s="162" t="s">
        <v>1849</v>
      </c>
      <c r="AT395" s="162" t="s">
        <v>751</v>
      </c>
      <c r="AU395" s="162" t="s">
        <v>219</v>
      </c>
      <c r="AY395" s="15" t="s">
        <v>208</v>
      </c>
      <c r="BE395" s="163">
        <f t="shared" si="84"/>
        <v>0</v>
      </c>
      <c r="BF395" s="163">
        <f t="shared" si="85"/>
        <v>0</v>
      </c>
      <c r="BG395" s="163">
        <f t="shared" si="86"/>
        <v>0</v>
      </c>
      <c r="BH395" s="163">
        <f t="shared" si="87"/>
        <v>0</v>
      </c>
      <c r="BI395" s="163">
        <f t="shared" si="88"/>
        <v>0</v>
      </c>
      <c r="BJ395" s="15" t="s">
        <v>85</v>
      </c>
      <c r="BK395" s="163">
        <f t="shared" si="89"/>
        <v>0</v>
      </c>
      <c r="BL395" s="15" t="s">
        <v>466</v>
      </c>
      <c r="BM395" s="162" t="s">
        <v>7187</v>
      </c>
    </row>
    <row r="396" spans="1:65" s="2" customFormat="1" ht="16.5" customHeight="1">
      <c r="A396" s="30"/>
      <c r="B396" s="154"/>
      <c r="C396" s="201" t="s">
        <v>1831</v>
      </c>
      <c r="D396" s="201" t="s">
        <v>751</v>
      </c>
      <c r="E396" s="202" t="s">
        <v>7188</v>
      </c>
      <c r="F396" s="203" t="s">
        <v>7189</v>
      </c>
      <c r="G396" s="204" t="s">
        <v>404</v>
      </c>
      <c r="H396" s="205">
        <v>1</v>
      </c>
      <c r="I396" s="177"/>
      <c r="J396" s="290">
        <f t="shared" si="80"/>
        <v>0</v>
      </c>
      <c r="K396" s="178"/>
      <c r="L396" s="179"/>
      <c r="M396" s="180" t="s">
        <v>1</v>
      </c>
      <c r="N396" s="181" t="s">
        <v>38</v>
      </c>
      <c r="O396" s="59"/>
      <c r="P396" s="160">
        <f t="shared" si="81"/>
        <v>0</v>
      </c>
      <c r="Q396" s="160">
        <v>0</v>
      </c>
      <c r="R396" s="160">
        <f t="shared" si="82"/>
        <v>0</v>
      </c>
      <c r="S396" s="160">
        <v>0</v>
      </c>
      <c r="T396" s="161">
        <f t="shared" si="83"/>
        <v>0</v>
      </c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R396" s="162" t="s">
        <v>1849</v>
      </c>
      <c r="AT396" s="162" t="s">
        <v>751</v>
      </c>
      <c r="AU396" s="162" t="s">
        <v>219</v>
      </c>
      <c r="AY396" s="15" t="s">
        <v>208</v>
      </c>
      <c r="BE396" s="163">
        <f t="shared" si="84"/>
        <v>0</v>
      </c>
      <c r="BF396" s="163">
        <f t="shared" si="85"/>
        <v>0</v>
      </c>
      <c r="BG396" s="163">
        <f t="shared" si="86"/>
        <v>0</v>
      </c>
      <c r="BH396" s="163">
        <f t="shared" si="87"/>
        <v>0</v>
      </c>
      <c r="BI396" s="163">
        <f t="shared" si="88"/>
        <v>0</v>
      </c>
      <c r="BJ396" s="15" t="s">
        <v>85</v>
      </c>
      <c r="BK396" s="163">
        <f t="shared" si="89"/>
        <v>0</v>
      </c>
      <c r="BL396" s="15" t="s">
        <v>466</v>
      </c>
      <c r="BM396" s="162" t="s">
        <v>7190</v>
      </c>
    </row>
    <row r="397" spans="1:65" s="2" customFormat="1" ht="24.2" customHeight="1">
      <c r="A397" s="30"/>
      <c r="B397" s="154"/>
      <c r="C397" s="201" t="s">
        <v>1833</v>
      </c>
      <c r="D397" s="201" t="s">
        <v>751</v>
      </c>
      <c r="E397" s="202" t="s">
        <v>7191</v>
      </c>
      <c r="F397" s="203" t="s">
        <v>7189</v>
      </c>
      <c r="G397" s="204" t="s">
        <v>404</v>
      </c>
      <c r="H397" s="205">
        <v>1</v>
      </c>
      <c r="I397" s="177"/>
      <c r="J397" s="290">
        <f t="shared" si="80"/>
        <v>0</v>
      </c>
      <c r="K397" s="178"/>
      <c r="L397" s="179"/>
      <c r="M397" s="180" t="s">
        <v>1</v>
      </c>
      <c r="N397" s="181" t="s">
        <v>38</v>
      </c>
      <c r="O397" s="59"/>
      <c r="P397" s="160">
        <f t="shared" si="81"/>
        <v>0</v>
      </c>
      <c r="Q397" s="160">
        <v>0</v>
      </c>
      <c r="R397" s="160">
        <f t="shared" si="82"/>
        <v>0</v>
      </c>
      <c r="S397" s="160">
        <v>0</v>
      </c>
      <c r="T397" s="161">
        <f t="shared" si="83"/>
        <v>0</v>
      </c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R397" s="162" t="s">
        <v>1849</v>
      </c>
      <c r="AT397" s="162" t="s">
        <v>751</v>
      </c>
      <c r="AU397" s="162" t="s">
        <v>219</v>
      </c>
      <c r="AY397" s="15" t="s">
        <v>208</v>
      </c>
      <c r="BE397" s="163">
        <f t="shared" si="84"/>
        <v>0</v>
      </c>
      <c r="BF397" s="163">
        <f t="shared" si="85"/>
        <v>0</v>
      </c>
      <c r="BG397" s="163">
        <f t="shared" si="86"/>
        <v>0</v>
      </c>
      <c r="BH397" s="163">
        <f t="shared" si="87"/>
        <v>0</v>
      </c>
      <c r="BI397" s="163">
        <f t="shared" si="88"/>
        <v>0</v>
      </c>
      <c r="BJ397" s="15" t="s">
        <v>85</v>
      </c>
      <c r="BK397" s="163">
        <f t="shared" si="89"/>
        <v>0</v>
      </c>
      <c r="BL397" s="15" t="s">
        <v>466</v>
      </c>
      <c r="BM397" s="162" t="s">
        <v>7192</v>
      </c>
    </row>
    <row r="398" spans="1:65" s="2" customFormat="1" ht="24.2" customHeight="1">
      <c r="A398" s="30"/>
      <c r="B398" s="154"/>
      <c r="C398" s="201" t="s">
        <v>1835</v>
      </c>
      <c r="D398" s="201" t="s">
        <v>751</v>
      </c>
      <c r="E398" s="202" t="s">
        <v>7193</v>
      </c>
      <c r="F398" s="203" t="s">
        <v>7189</v>
      </c>
      <c r="G398" s="204" t="s">
        <v>404</v>
      </c>
      <c r="H398" s="205">
        <v>1</v>
      </c>
      <c r="I398" s="177"/>
      <c r="J398" s="290">
        <f t="shared" si="80"/>
        <v>0</v>
      </c>
      <c r="K398" s="178"/>
      <c r="L398" s="179"/>
      <c r="M398" s="180" t="s">
        <v>1</v>
      </c>
      <c r="N398" s="181" t="s">
        <v>38</v>
      </c>
      <c r="O398" s="59"/>
      <c r="P398" s="160">
        <f t="shared" si="81"/>
        <v>0</v>
      </c>
      <c r="Q398" s="160">
        <v>0</v>
      </c>
      <c r="R398" s="160">
        <f t="shared" si="82"/>
        <v>0</v>
      </c>
      <c r="S398" s="160">
        <v>0</v>
      </c>
      <c r="T398" s="161">
        <f t="shared" si="83"/>
        <v>0</v>
      </c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R398" s="162" t="s">
        <v>1849</v>
      </c>
      <c r="AT398" s="162" t="s">
        <v>751</v>
      </c>
      <c r="AU398" s="162" t="s">
        <v>219</v>
      </c>
      <c r="AY398" s="15" t="s">
        <v>208</v>
      </c>
      <c r="BE398" s="163">
        <f t="shared" si="84"/>
        <v>0</v>
      </c>
      <c r="BF398" s="163">
        <f t="shared" si="85"/>
        <v>0</v>
      </c>
      <c r="BG398" s="163">
        <f t="shared" si="86"/>
        <v>0</v>
      </c>
      <c r="BH398" s="163">
        <f t="shared" si="87"/>
        <v>0</v>
      </c>
      <c r="BI398" s="163">
        <f t="shared" si="88"/>
        <v>0</v>
      </c>
      <c r="BJ398" s="15" t="s">
        <v>85</v>
      </c>
      <c r="BK398" s="163">
        <f t="shared" si="89"/>
        <v>0</v>
      </c>
      <c r="BL398" s="15" t="s">
        <v>466</v>
      </c>
      <c r="BM398" s="162" t="s">
        <v>7194</v>
      </c>
    </row>
    <row r="399" spans="1:65" s="2" customFormat="1" ht="33" customHeight="1">
      <c r="A399" s="30"/>
      <c r="B399" s="154"/>
      <c r="C399" s="201" t="s">
        <v>1837</v>
      </c>
      <c r="D399" s="201" t="s">
        <v>751</v>
      </c>
      <c r="E399" s="202" t="s">
        <v>7195</v>
      </c>
      <c r="F399" s="203" t="s">
        <v>7196</v>
      </c>
      <c r="G399" s="204" t="s">
        <v>404</v>
      </c>
      <c r="H399" s="205">
        <v>1</v>
      </c>
      <c r="I399" s="177"/>
      <c r="J399" s="290">
        <f t="shared" si="80"/>
        <v>0</v>
      </c>
      <c r="K399" s="178"/>
      <c r="L399" s="179"/>
      <c r="M399" s="180" t="s">
        <v>1</v>
      </c>
      <c r="N399" s="181" t="s">
        <v>38</v>
      </c>
      <c r="O399" s="59"/>
      <c r="P399" s="160">
        <f t="shared" si="81"/>
        <v>0</v>
      </c>
      <c r="Q399" s="160">
        <v>0</v>
      </c>
      <c r="R399" s="160">
        <f t="shared" si="82"/>
        <v>0</v>
      </c>
      <c r="S399" s="160">
        <v>0</v>
      </c>
      <c r="T399" s="161">
        <f t="shared" si="83"/>
        <v>0</v>
      </c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R399" s="162" t="s">
        <v>1849</v>
      </c>
      <c r="AT399" s="162" t="s">
        <v>751</v>
      </c>
      <c r="AU399" s="162" t="s">
        <v>219</v>
      </c>
      <c r="AY399" s="15" t="s">
        <v>208</v>
      </c>
      <c r="BE399" s="163">
        <f t="shared" si="84"/>
        <v>0</v>
      </c>
      <c r="BF399" s="163">
        <f t="shared" si="85"/>
        <v>0</v>
      </c>
      <c r="BG399" s="163">
        <f t="shared" si="86"/>
        <v>0</v>
      </c>
      <c r="BH399" s="163">
        <f t="shared" si="87"/>
        <v>0</v>
      </c>
      <c r="BI399" s="163">
        <f t="shared" si="88"/>
        <v>0</v>
      </c>
      <c r="BJ399" s="15" t="s">
        <v>85</v>
      </c>
      <c r="BK399" s="163">
        <f t="shared" si="89"/>
        <v>0</v>
      </c>
      <c r="BL399" s="15" t="s">
        <v>466</v>
      </c>
      <c r="BM399" s="162" t="s">
        <v>7197</v>
      </c>
    </row>
    <row r="400" spans="1:65" s="2" customFormat="1" ht="37.9" customHeight="1">
      <c r="A400" s="30"/>
      <c r="B400" s="154"/>
      <c r="C400" s="201" t="s">
        <v>1839</v>
      </c>
      <c r="D400" s="201" t="s">
        <v>751</v>
      </c>
      <c r="E400" s="202" t="s">
        <v>7198</v>
      </c>
      <c r="F400" s="203" t="s">
        <v>7199</v>
      </c>
      <c r="G400" s="204" t="s">
        <v>404</v>
      </c>
      <c r="H400" s="205">
        <v>2</v>
      </c>
      <c r="I400" s="177"/>
      <c r="J400" s="290">
        <f t="shared" si="80"/>
        <v>0</v>
      </c>
      <c r="K400" s="178"/>
      <c r="L400" s="179"/>
      <c r="M400" s="180" t="s">
        <v>1</v>
      </c>
      <c r="N400" s="181" t="s">
        <v>38</v>
      </c>
      <c r="O400" s="59"/>
      <c r="P400" s="160">
        <f t="shared" si="81"/>
        <v>0</v>
      </c>
      <c r="Q400" s="160">
        <v>0</v>
      </c>
      <c r="R400" s="160">
        <f t="shared" si="82"/>
        <v>0</v>
      </c>
      <c r="S400" s="160">
        <v>0</v>
      </c>
      <c r="T400" s="161">
        <f t="shared" si="83"/>
        <v>0</v>
      </c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R400" s="162" t="s">
        <v>1849</v>
      </c>
      <c r="AT400" s="162" t="s">
        <v>751</v>
      </c>
      <c r="AU400" s="162" t="s">
        <v>219</v>
      </c>
      <c r="AY400" s="15" t="s">
        <v>208</v>
      </c>
      <c r="BE400" s="163">
        <f t="shared" si="84"/>
        <v>0</v>
      </c>
      <c r="BF400" s="163">
        <f t="shared" si="85"/>
        <v>0</v>
      </c>
      <c r="BG400" s="163">
        <f t="shared" si="86"/>
        <v>0</v>
      </c>
      <c r="BH400" s="163">
        <f t="shared" si="87"/>
        <v>0</v>
      </c>
      <c r="BI400" s="163">
        <f t="shared" si="88"/>
        <v>0</v>
      </c>
      <c r="BJ400" s="15" t="s">
        <v>85</v>
      </c>
      <c r="BK400" s="163">
        <f t="shared" si="89"/>
        <v>0</v>
      </c>
      <c r="BL400" s="15" t="s">
        <v>466</v>
      </c>
      <c r="BM400" s="162" t="s">
        <v>7200</v>
      </c>
    </row>
    <row r="401" spans="1:65" s="2" customFormat="1" ht="33" customHeight="1">
      <c r="A401" s="30"/>
      <c r="B401" s="154"/>
      <c r="C401" s="201" t="s">
        <v>1841</v>
      </c>
      <c r="D401" s="201" t="s">
        <v>751</v>
      </c>
      <c r="E401" s="202" t="s">
        <v>7201</v>
      </c>
      <c r="F401" s="203" t="s">
        <v>7202</v>
      </c>
      <c r="G401" s="204" t="s">
        <v>404</v>
      </c>
      <c r="H401" s="205">
        <v>2</v>
      </c>
      <c r="I401" s="177"/>
      <c r="J401" s="290">
        <f t="shared" si="80"/>
        <v>0</v>
      </c>
      <c r="K401" s="178"/>
      <c r="L401" s="179"/>
      <c r="M401" s="180" t="s">
        <v>1</v>
      </c>
      <c r="N401" s="181" t="s">
        <v>38</v>
      </c>
      <c r="O401" s="59"/>
      <c r="P401" s="160">
        <f t="shared" si="81"/>
        <v>0</v>
      </c>
      <c r="Q401" s="160">
        <v>0</v>
      </c>
      <c r="R401" s="160">
        <f t="shared" si="82"/>
        <v>0</v>
      </c>
      <c r="S401" s="160">
        <v>0</v>
      </c>
      <c r="T401" s="161">
        <f t="shared" si="83"/>
        <v>0</v>
      </c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R401" s="162" t="s">
        <v>1849</v>
      </c>
      <c r="AT401" s="162" t="s">
        <v>751</v>
      </c>
      <c r="AU401" s="162" t="s">
        <v>219</v>
      </c>
      <c r="AY401" s="15" t="s">
        <v>208</v>
      </c>
      <c r="BE401" s="163">
        <f t="shared" si="84"/>
        <v>0</v>
      </c>
      <c r="BF401" s="163">
        <f t="shared" si="85"/>
        <v>0</v>
      </c>
      <c r="BG401" s="163">
        <f t="shared" si="86"/>
        <v>0</v>
      </c>
      <c r="BH401" s="163">
        <f t="shared" si="87"/>
        <v>0</v>
      </c>
      <c r="BI401" s="163">
        <f t="shared" si="88"/>
        <v>0</v>
      </c>
      <c r="BJ401" s="15" t="s">
        <v>85</v>
      </c>
      <c r="BK401" s="163">
        <f t="shared" si="89"/>
        <v>0</v>
      </c>
      <c r="BL401" s="15" t="s">
        <v>466</v>
      </c>
      <c r="BM401" s="162" t="s">
        <v>7203</v>
      </c>
    </row>
    <row r="402" spans="1:65" s="2" customFormat="1" ht="44.25" customHeight="1">
      <c r="A402" s="30"/>
      <c r="B402" s="154"/>
      <c r="C402" s="201" t="s">
        <v>1843</v>
      </c>
      <c r="D402" s="201" t="s">
        <v>751</v>
      </c>
      <c r="E402" s="202" t="s">
        <v>7204</v>
      </c>
      <c r="F402" s="203" t="s">
        <v>7205</v>
      </c>
      <c r="G402" s="204" t="s">
        <v>404</v>
      </c>
      <c r="H402" s="205">
        <v>1</v>
      </c>
      <c r="I402" s="177"/>
      <c r="J402" s="290">
        <f t="shared" si="80"/>
        <v>0</v>
      </c>
      <c r="K402" s="178"/>
      <c r="L402" s="179"/>
      <c r="M402" s="180" t="s">
        <v>1</v>
      </c>
      <c r="N402" s="181" t="s">
        <v>38</v>
      </c>
      <c r="O402" s="59"/>
      <c r="P402" s="160">
        <f t="shared" si="81"/>
        <v>0</v>
      </c>
      <c r="Q402" s="160">
        <v>0</v>
      </c>
      <c r="R402" s="160">
        <f t="shared" si="82"/>
        <v>0</v>
      </c>
      <c r="S402" s="160">
        <v>0</v>
      </c>
      <c r="T402" s="161">
        <f t="shared" si="83"/>
        <v>0</v>
      </c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R402" s="162" t="s">
        <v>1849</v>
      </c>
      <c r="AT402" s="162" t="s">
        <v>751</v>
      </c>
      <c r="AU402" s="162" t="s">
        <v>219</v>
      </c>
      <c r="AY402" s="15" t="s">
        <v>208</v>
      </c>
      <c r="BE402" s="163">
        <f t="shared" si="84"/>
        <v>0</v>
      </c>
      <c r="BF402" s="163">
        <f t="shared" si="85"/>
        <v>0</v>
      </c>
      <c r="BG402" s="163">
        <f t="shared" si="86"/>
        <v>0</v>
      </c>
      <c r="BH402" s="163">
        <f t="shared" si="87"/>
        <v>0</v>
      </c>
      <c r="BI402" s="163">
        <f t="shared" si="88"/>
        <v>0</v>
      </c>
      <c r="BJ402" s="15" t="s">
        <v>85</v>
      </c>
      <c r="BK402" s="163">
        <f t="shared" si="89"/>
        <v>0</v>
      </c>
      <c r="BL402" s="15" t="s">
        <v>466</v>
      </c>
      <c r="BM402" s="162" t="s">
        <v>7206</v>
      </c>
    </row>
    <row r="403" spans="1:65" s="2" customFormat="1" ht="16.5" customHeight="1">
      <c r="A403" s="30"/>
      <c r="B403" s="154"/>
      <c r="C403" s="201" t="s">
        <v>1845</v>
      </c>
      <c r="D403" s="201" t="s">
        <v>751</v>
      </c>
      <c r="E403" s="202" t="s">
        <v>7207</v>
      </c>
      <c r="F403" s="203" t="s">
        <v>7208</v>
      </c>
      <c r="G403" s="204" t="s">
        <v>404</v>
      </c>
      <c r="H403" s="205">
        <v>1</v>
      </c>
      <c r="I403" s="177"/>
      <c r="J403" s="290">
        <f t="shared" si="80"/>
        <v>0</v>
      </c>
      <c r="K403" s="178"/>
      <c r="L403" s="179"/>
      <c r="M403" s="180" t="s">
        <v>1</v>
      </c>
      <c r="N403" s="181" t="s">
        <v>38</v>
      </c>
      <c r="O403" s="59"/>
      <c r="P403" s="160">
        <f t="shared" si="81"/>
        <v>0</v>
      </c>
      <c r="Q403" s="160">
        <v>0</v>
      </c>
      <c r="R403" s="160">
        <f t="shared" si="82"/>
        <v>0</v>
      </c>
      <c r="S403" s="160">
        <v>0</v>
      </c>
      <c r="T403" s="161">
        <f t="shared" si="83"/>
        <v>0</v>
      </c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R403" s="162" t="s">
        <v>1849</v>
      </c>
      <c r="AT403" s="162" t="s">
        <v>751</v>
      </c>
      <c r="AU403" s="162" t="s">
        <v>219</v>
      </c>
      <c r="AY403" s="15" t="s">
        <v>208</v>
      </c>
      <c r="BE403" s="163">
        <f t="shared" si="84"/>
        <v>0</v>
      </c>
      <c r="BF403" s="163">
        <f t="shared" si="85"/>
        <v>0</v>
      </c>
      <c r="BG403" s="163">
        <f t="shared" si="86"/>
        <v>0</v>
      </c>
      <c r="BH403" s="163">
        <f t="shared" si="87"/>
        <v>0</v>
      </c>
      <c r="BI403" s="163">
        <f t="shared" si="88"/>
        <v>0</v>
      </c>
      <c r="BJ403" s="15" t="s">
        <v>85</v>
      </c>
      <c r="BK403" s="163">
        <f t="shared" si="89"/>
        <v>0</v>
      </c>
      <c r="BL403" s="15" t="s">
        <v>466</v>
      </c>
      <c r="BM403" s="162" t="s">
        <v>7209</v>
      </c>
    </row>
    <row r="404" spans="1:65" s="2" customFormat="1" ht="49.15" customHeight="1">
      <c r="A404" s="30"/>
      <c r="B404" s="154"/>
      <c r="C404" s="201" t="s">
        <v>1847</v>
      </c>
      <c r="D404" s="201" t="s">
        <v>751</v>
      </c>
      <c r="E404" s="202" t="s">
        <v>7037</v>
      </c>
      <c r="F404" s="203" t="s">
        <v>7038</v>
      </c>
      <c r="G404" s="204" t="s">
        <v>404</v>
      </c>
      <c r="H404" s="205">
        <v>0</v>
      </c>
      <c r="I404" s="177"/>
      <c r="J404" s="290">
        <f t="shared" si="80"/>
        <v>0</v>
      </c>
      <c r="K404" s="178"/>
      <c r="L404" s="179"/>
      <c r="M404" s="180" t="s">
        <v>1</v>
      </c>
      <c r="N404" s="181" t="s">
        <v>38</v>
      </c>
      <c r="O404" s="59"/>
      <c r="P404" s="160">
        <f t="shared" si="81"/>
        <v>0</v>
      </c>
      <c r="Q404" s="160">
        <v>0</v>
      </c>
      <c r="R404" s="160">
        <f t="shared" si="82"/>
        <v>0</v>
      </c>
      <c r="S404" s="160">
        <v>0</v>
      </c>
      <c r="T404" s="161">
        <f t="shared" si="83"/>
        <v>0</v>
      </c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R404" s="162" t="s">
        <v>1849</v>
      </c>
      <c r="AT404" s="162" t="s">
        <v>751</v>
      </c>
      <c r="AU404" s="162" t="s">
        <v>219</v>
      </c>
      <c r="AY404" s="15" t="s">
        <v>208</v>
      </c>
      <c r="BE404" s="163">
        <f t="shared" si="84"/>
        <v>0</v>
      </c>
      <c r="BF404" s="163">
        <f t="shared" si="85"/>
        <v>0</v>
      </c>
      <c r="BG404" s="163">
        <f t="shared" si="86"/>
        <v>0</v>
      </c>
      <c r="BH404" s="163">
        <f t="shared" si="87"/>
        <v>0</v>
      </c>
      <c r="BI404" s="163">
        <f t="shared" si="88"/>
        <v>0</v>
      </c>
      <c r="BJ404" s="15" t="s">
        <v>85</v>
      </c>
      <c r="BK404" s="163">
        <f t="shared" si="89"/>
        <v>0</v>
      </c>
      <c r="BL404" s="15" t="s">
        <v>466</v>
      </c>
      <c r="BM404" s="162" t="s">
        <v>7210</v>
      </c>
    </row>
    <row r="405" spans="1:65" s="2" customFormat="1" ht="49.15" customHeight="1">
      <c r="A405" s="30"/>
      <c r="B405" s="154"/>
      <c r="C405" s="201" t="s">
        <v>1849</v>
      </c>
      <c r="D405" s="201" t="s">
        <v>751</v>
      </c>
      <c r="E405" s="202" t="s">
        <v>7211</v>
      </c>
      <c r="F405" s="203" t="s">
        <v>7212</v>
      </c>
      <c r="G405" s="204" t="s">
        <v>404</v>
      </c>
      <c r="H405" s="205">
        <v>1</v>
      </c>
      <c r="I405" s="177"/>
      <c r="J405" s="290">
        <f t="shared" si="80"/>
        <v>0</v>
      </c>
      <c r="K405" s="178"/>
      <c r="L405" s="179"/>
      <c r="M405" s="180" t="s">
        <v>1</v>
      </c>
      <c r="N405" s="181" t="s">
        <v>38</v>
      </c>
      <c r="O405" s="59"/>
      <c r="P405" s="160">
        <f t="shared" si="81"/>
        <v>0</v>
      </c>
      <c r="Q405" s="160">
        <v>0</v>
      </c>
      <c r="R405" s="160">
        <f t="shared" si="82"/>
        <v>0</v>
      </c>
      <c r="S405" s="160">
        <v>0</v>
      </c>
      <c r="T405" s="161">
        <f t="shared" si="83"/>
        <v>0</v>
      </c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R405" s="162" t="s">
        <v>1849</v>
      </c>
      <c r="AT405" s="162" t="s">
        <v>751</v>
      </c>
      <c r="AU405" s="162" t="s">
        <v>219</v>
      </c>
      <c r="AY405" s="15" t="s">
        <v>208</v>
      </c>
      <c r="BE405" s="163">
        <f t="shared" si="84"/>
        <v>0</v>
      </c>
      <c r="BF405" s="163">
        <f t="shared" si="85"/>
        <v>0</v>
      </c>
      <c r="BG405" s="163">
        <f t="shared" si="86"/>
        <v>0</v>
      </c>
      <c r="BH405" s="163">
        <f t="shared" si="87"/>
        <v>0</v>
      </c>
      <c r="BI405" s="163">
        <f t="shared" si="88"/>
        <v>0</v>
      </c>
      <c r="BJ405" s="15" t="s">
        <v>85</v>
      </c>
      <c r="BK405" s="163">
        <f t="shared" si="89"/>
        <v>0</v>
      </c>
      <c r="BL405" s="15" t="s">
        <v>466</v>
      </c>
      <c r="BM405" s="162" t="s">
        <v>7213</v>
      </c>
    </row>
    <row r="406" spans="1:65" s="2" customFormat="1" ht="49.15" customHeight="1">
      <c r="A406" s="30"/>
      <c r="B406" s="154"/>
      <c r="C406" s="201" t="s">
        <v>1851</v>
      </c>
      <c r="D406" s="201" t="s">
        <v>751</v>
      </c>
      <c r="E406" s="202" t="s">
        <v>7214</v>
      </c>
      <c r="F406" s="203" t="s">
        <v>7215</v>
      </c>
      <c r="G406" s="204" t="s">
        <v>404</v>
      </c>
      <c r="H406" s="205">
        <v>1</v>
      </c>
      <c r="I406" s="177"/>
      <c r="J406" s="290">
        <f t="shared" si="80"/>
        <v>0</v>
      </c>
      <c r="K406" s="178"/>
      <c r="L406" s="179"/>
      <c r="M406" s="180" t="s">
        <v>1</v>
      </c>
      <c r="N406" s="181" t="s">
        <v>38</v>
      </c>
      <c r="O406" s="59"/>
      <c r="P406" s="160">
        <f t="shared" si="81"/>
        <v>0</v>
      </c>
      <c r="Q406" s="160">
        <v>0</v>
      </c>
      <c r="R406" s="160">
        <f t="shared" si="82"/>
        <v>0</v>
      </c>
      <c r="S406" s="160">
        <v>0</v>
      </c>
      <c r="T406" s="161">
        <f t="shared" si="83"/>
        <v>0</v>
      </c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R406" s="162" t="s">
        <v>1849</v>
      </c>
      <c r="AT406" s="162" t="s">
        <v>751</v>
      </c>
      <c r="AU406" s="162" t="s">
        <v>219</v>
      </c>
      <c r="AY406" s="15" t="s">
        <v>208</v>
      </c>
      <c r="BE406" s="163">
        <f t="shared" si="84"/>
        <v>0</v>
      </c>
      <c r="BF406" s="163">
        <f t="shared" si="85"/>
        <v>0</v>
      </c>
      <c r="BG406" s="163">
        <f t="shared" si="86"/>
        <v>0</v>
      </c>
      <c r="BH406" s="163">
        <f t="shared" si="87"/>
        <v>0</v>
      </c>
      <c r="BI406" s="163">
        <f t="shared" si="88"/>
        <v>0</v>
      </c>
      <c r="BJ406" s="15" t="s">
        <v>85</v>
      </c>
      <c r="BK406" s="163">
        <f t="shared" si="89"/>
        <v>0</v>
      </c>
      <c r="BL406" s="15" t="s">
        <v>466</v>
      </c>
      <c r="BM406" s="162" t="s">
        <v>7216</v>
      </c>
    </row>
    <row r="407" spans="1:65" s="2" customFormat="1" ht="49.15" customHeight="1">
      <c r="A407" s="30"/>
      <c r="B407" s="154"/>
      <c r="C407" s="201" t="s">
        <v>1853</v>
      </c>
      <c r="D407" s="201" t="s">
        <v>751</v>
      </c>
      <c r="E407" s="202" t="s">
        <v>7217</v>
      </c>
      <c r="F407" s="203" t="s">
        <v>7218</v>
      </c>
      <c r="G407" s="204" t="s">
        <v>404</v>
      </c>
      <c r="H407" s="205">
        <v>8</v>
      </c>
      <c r="I407" s="177"/>
      <c r="J407" s="290">
        <f t="shared" si="80"/>
        <v>0</v>
      </c>
      <c r="K407" s="178"/>
      <c r="L407" s="179"/>
      <c r="M407" s="180" t="s">
        <v>1</v>
      </c>
      <c r="N407" s="181" t="s">
        <v>38</v>
      </c>
      <c r="O407" s="59"/>
      <c r="P407" s="160">
        <f t="shared" si="81"/>
        <v>0</v>
      </c>
      <c r="Q407" s="160">
        <v>0</v>
      </c>
      <c r="R407" s="160">
        <f t="shared" si="82"/>
        <v>0</v>
      </c>
      <c r="S407" s="160">
        <v>0</v>
      </c>
      <c r="T407" s="161">
        <f t="shared" si="83"/>
        <v>0</v>
      </c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R407" s="162" t="s">
        <v>1849</v>
      </c>
      <c r="AT407" s="162" t="s">
        <v>751</v>
      </c>
      <c r="AU407" s="162" t="s">
        <v>219</v>
      </c>
      <c r="AY407" s="15" t="s">
        <v>208</v>
      </c>
      <c r="BE407" s="163">
        <f t="shared" si="84"/>
        <v>0</v>
      </c>
      <c r="BF407" s="163">
        <f t="shared" si="85"/>
        <v>0</v>
      </c>
      <c r="BG407" s="163">
        <f t="shared" si="86"/>
        <v>0</v>
      </c>
      <c r="BH407" s="163">
        <f t="shared" si="87"/>
        <v>0</v>
      </c>
      <c r="BI407" s="163">
        <f t="shared" si="88"/>
        <v>0</v>
      </c>
      <c r="BJ407" s="15" t="s">
        <v>85</v>
      </c>
      <c r="BK407" s="163">
        <f t="shared" si="89"/>
        <v>0</v>
      </c>
      <c r="BL407" s="15" t="s">
        <v>466</v>
      </c>
      <c r="BM407" s="162" t="s">
        <v>7219</v>
      </c>
    </row>
    <row r="408" spans="1:65" s="2" customFormat="1" ht="55.5" customHeight="1">
      <c r="A408" s="30"/>
      <c r="B408" s="154"/>
      <c r="C408" s="201" t="s">
        <v>1856</v>
      </c>
      <c r="D408" s="201" t="s">
        <v>751</v>
      </c>
      <c r="E408" s="202" t="s">
        <v>7220</v>
      </c>
      <c r="F408" s="203" t="s">
        <v>7221</v>
      </c>
      <c r="G408" s="204" t="s">
        <v>404</v>
      </c>
      <c r="H408" s="205">
        <v>1</v>
      </c>
      <c r="I408" s="177"/>
      <c r="J408" s="290">
        <f t="shared" si="80"/>
        <v>0</v>
      </c>
      <c r="K408" s="178"/>
      <c r="L408" s="179"/>
      <c r="M408" s="180" t="s">
        <v>1</v>
      </c>
      <c r="N408" s="181" t="s">
        <v>38</v>
      </c>
      <c r="O408" s="59"/>
      <c r="P408" s="160">
        <f t="shared" si="81"/>
        <v>0</v>
      </c>
      <c r="Q408" s="160">
        <v>0</v>
      </c>
      <c r="R408" s="160">
        <f t="shared" si="82"/>
        <v>0</v>
      </c>
      <c r="S408" s="160">
        <v>0</v>
      </c>
      <c r="T408" s="161">
        <f t="shared" si="83"/>
        <v>0</v>
      </c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R408" s="162" t="s">
        <v>1849</v>
      </c>
      <c r="AT408" s="162" t="s">
        <v>751</v>
      </c>
      <c r="AU408" s="162" t="s">
        <v>219</v>
      </c>
      <c r="AY408" s="15" t="s">
        <v>208</v>
      </c>
      <c r="BE408" s="163">
        <f t="shared" si="84"/>
        <v>0</v>
      </c>
      <c r="BF408" s="163">
        <f t="shared" si="85"/>
        <v>0</v>
      </c>
      <c r="BG408" s="163">
        <f t="shared" si="86"/>
        <v>0</v>
      </c>
      <c r="BH408" s="163">
        <f t="shared" si="87"/>
        <v>0</v>
      </c>
      <c r="BI408" s="163">
        <f t="shared" si="88"/>
        <v>0</v>
      </c>
      <c r="BJ408" s="15" t="s">
        <v>85</v>
      </c>
      <c r="BK408" s="163">
        <f t="shared" si="89"/>
        <v>0</v>
      </c>
      <c r="BL408" s="15" t="s">
        <v>466</v>
      </c>
      <c r="BM408" s="162" t="s">
        <v>7222</v>
      </c>
    </row>
    <row r="409" spans="1:65" s="2" customFormat="1" ht="55.5" customHeight="1">
      <c r="A409" s="30"/>
      <c r="B409" s="154"/>
      <c r="C409" s="201" t="s">
        <v>1860</v>
      </c>
      <c r="D409" s="201" t="s">
        <v>751</v>
      </c>
      <c r="E409" s="202" t="s">
        <v>7223</v>
      </c>
      <c r="F409" s="203" t="s">
        <v>7224</v>
      </c>
      <c r="G409" s="204" t="s">
        <v>404</v>
      </c>
      <c r="H409" s="205">
        <v>1</v>
      </c>
      <c r="I409" s="177"/>
      <c r="J409" s="290">
        <f t="shared" si="80"/>
        <v>0</v>
      </c>
      <c r="K409" s="178"/>
      <c r="L409" s="179"/>
      <c r="M409" s="180" t="s">
        <v>1</v>
      </c>
      <c r="N409" s="181" t="s">
        <v>38</v>
      </c>
      <c r="O409" s="59"/>
      <c r="P409" s="160">
        <f t="shared" si="81"/>
        <v>0</v>
      </c>
      <c r="Q409" s="160">
        <v>0</v>
      </c>
      <c r="R409" s="160">
        <f t="shared" si="82"/>
        <v>0</v>
      </c>
      <c r="S409" s="160">
        <v>0</v>
      </c>
      <c r="T409" s="161">
        <f t="shared" si="83"/>
        <v>0</v>
      </c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R409" s="162" t="s">
        <v>1849</v>
      </c>
      <c r="AT409" s="162" t="s">
        <v>751</v>
      </c>
      <c r="AU409" s="162" t="s">
        <v>219</v>
      </c>
      <c r="AY409" s="15" t="s">
        <v>208</v>
      </c>
      <c r="BE409" s="163">
        <f t="shared" si="84"/>
        <v>0</v>
      </c>
      <c r="BF409" s="163">
        <f t="shared" si="85"/>
        <v>0</v>
      </c>
      <c r="BG409" s="163">
        <f t="shared" si="86"/>
        <v>0</v>
      </c>
      <c r="BH409" s="163">
        <f t="shared" si="87"/>
        <v>0</v>
      </c>
      <c r="BI409" s="163">
        <f t="shared" si="88"/>
        <v>0</v>
      </c>
      <c r="BJ409" s="15" t="s">
        <v>85</v>
      </c>
      <c r="BK409" s="163">
        <f t="shared" si="89"/>
        <v>0</v>
      </c>
      <c r="BL409" s="15" t="s">
        <v>466</v>
      </c>
      <c r="BM409" s="162" t="s">
        <v>7225</v>
      </c>
    </row>
    <row r="410" spans="1:65" s="2" customFormat="1" ht="55.5" customHeight="1">
      <c r="A410" s="30"/>
      <c r="B410" s="154"/>
      <c r="C410" s="201" t="s">
        <v>1864</v>
      </c>
      <c r="D410" s="201" t="s">
        <v>751</v>
      </c>
      <c r="E410" s="202" t="s">
        <v>7226</v>
      </c>
      <c r="F410" s="203" t="s">
        <v>7227</v>
      </c>
      <c r="G410" s="204" t="s">
        <v>404</v>
      </c>
      <c r="H410" s="205">
        <v>1</v>
      </c>
      <c r="I410" s="177"/>
      <c r="J410" s="290">
        <f t="shared" si="80"/>
        <v>0</v>
      </c>
      <c r="K410" s="178"/>
      <c r="L410" s="179"/>
      <c r="M410" s="180" t="s">
        <v>1</v>
      </c>
      <c r="N410" s="181" t="s">
        <v>38</v>
      </c>
      <c r="O410" s="59"/>
      <c r="P410" s="160">
        <f t="shared" si="81"/>
        <v>0</v>
      </c>
      <c r="Q410" s="160">
        <v>0</v>
      </c>
      <c r="R410" s="160">
        <f t="shared" si="82"/>
        <v>0</v>
      </c>
      <c r="S410" s="160">
        <v>0</v>
      </c>
      <c r="T410" s="161">
        <f t="shared" si="83"/>
        <v>0</v>
      </c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R410" s="162" t="s">
        <v>1849</v>
      </c>
      <c r="AT410" s="162" t="s">
        <v>751</v>
      </c>
      <c r="AU410" s="162" t="s">
        <v>219</v>
      </c>
      <c r="AY410" s="15" t="s">
        <v>208</v>
      </c>
      <c r="BE410" s="163">
        <f t="shared" si="84"/>
        <v>0</v>
      </c>
      <c r="BF410" s="163">
        <f t="shared" si="85"/>
        <v>0</v>
      </c>
      <c r="BG410" s="163">
        <f t="shared" si="86"/>
        <v>0</v>
      </c>
      <c r="BH410" s="163">
        <f t="shared" si="87"/>
        <v>0</v>
      </c>
      <c r="BI410" s="163">
        <f t="shared" si="88"/>
        <v>0</v>
      </c>
      <c r="BJ410" s="15" t="s">
        <v>85</v>
      </c>
      <c r="BK410" s="163">
        <f t="shared" si="89"/>
        <v>0</v>
      </c>
      <c r="BL410" s="15" t="s">
        <v>466</v>
      </c>
      <c r="BM410" s="162" t="s">
        <v>7228</v>
      </c>
    </row>
    <row r="411" spans="1:65" s="2" customFormat="1" ht="55.5" customHeight="1">
      <c r="A411" s="30"/>
      <c r="B411" s="154"/>
      <c r="C411" s="201" t="s">
        <v>1868</v>
      </c>
      <c r="D411" s="201" t="s">
        <v>751</v>
      </c>
      <c r="E411" s="202" t="s">
        <v>7229</v>
      </c>
      <c r="F411" s="203" t="s">
        <v>7227</v>
      </c>
      <c r="G411" s="204" t="s">
        <v>404</v>
      </c>
      <c r="H411" s="205">
        <v>1</v>
      </c>
      <c r="I411" s="177"/>
      <c r="J411" s="290">
        <f t="shared" si="80"/>
        <v>0</v>
      </c>
      <c r="K411" s="178"/>
      <c r="L411" s="179"/>
      <c r="M411" s="180" t="s">
        <v>1</v>
      </c>
      <c r="N411" s="181" t="s">
        <v>38</v>
      </c>
      <c r="O411" s="59"/>
      <c r="P411" s="160">
        <f t="shared" si="81"/>
        <v>0</v>
      </c>
      <c r="Q411" s="160">
        <v>0</v>
      </c>
      <c r="R411" s="160">
        <f t="shared" si="82"/>
        <v>0</v>
      </c>
      <c r="S411" s="160">
        <v>0</v>
      </c>
      <c r="T411" s="161">
        <f t="shared" si="83"/>
        <v>0</v>
      </c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R411" s="162" t="s">
        <v>1849</v>
      </c>
      <c r="AT411" s="162" t="s">
        <v>751</v>
      </c>
      <c r="AU411" s="162" t="s">
        <v>219</v>
      </c>
      <c r="AY411" s="15" t="s">
        <v>208</v>
      </c>
      <c r="BE411" s="163">
        <f t="shared" si="84"/>
        <v>0</v>
      </c>
      <c r="BF411" s="163">
        <f t="shared" si="85"/>
        <v>0</v>
      </c>
      <c r="BG411" s="163">
        <f t="shared" si="86"/>
        <v>0</v>
      </c>
      <c r="BH411" s="163">
        <f t="shared" si="87"/>
        <v>0</v>
      </c>
      <c r="BI411" s="163">
        <f t="shared" si="88"/>
        <v>0</v>
      </c>
      <c r="BJ411" s="15" t="s">
        <v>85</v>
      </c>
      <c r="BK411" s="163">
        <f t="shared" si="89"/>
        <v>0</v>
      </c>
      <c r="BL411" s="15" t="s">
        <v>466</v>
      </c>
      <c r="BM411" s="162" t="s">
        <v>7230</v>
      </c>
    </row>
    <row r="412" spans="1:65" s="2" customFormat="1" ht="49.15" customHeight="1">
      <c r="A412" s="30"/>
      <c r="B412" s="154"/>
      <c r="C412" s="201" t="s">
        <v>1872</v>
      </c>
      <c r="D412" s="201" t="s">
        <v>751</v>
      </c>
      <c r="E412" s="202" t="s">
        <v>7231</v>
      </c>
      <c r="F412" s="203" t="s">
        <v>7232</v>
      </c>
      <c r="G412" s="204" t="s">
        <v>404</v>
      </c>
      <c r="H412" s="205">
        <v>0</v>
      </c>
      <c r="I412" s="177"/>
      <c r="J412" s="290">
        <f t="shared" si="80"/>
        <v>0</v>
      </c>
      <c r="K412" s="178"/>
      <c r="L412" s="179"/>
      <c r="M412" s="180" t="s">
        <v>1</v>
      </c>
      <c r="N412" s="181" t="s">
        <v>38</v>
      </c>
      <c r="O412" s="59"/>
      <c r="P412" s="160">
        <f t="shared" si="81"/>
        <v>0</v>
      </c>
      <c r="Q412" s="160">
        <v>0</v>
      </c>
      <c r="R412" s="160">
        <f t="shared" si="82"/>
        <v>0</v>
      </c>
      <c r="S412" s="160">
        <v>0</v>
      </c>
      <c r="T412" s="161">
        <f t="shared" si="83"/>
        <v>0</v>
      </c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R412" s="162" t="s">
        <v>1849</v>
      </c>
      <c r="AT412" s="162" t="s">
        <v>751</v>
      </c>
      <c r="AU412" s="162" t="s">
        <v>219</v>
      </c>
      <c r="AY412" s="15" t="s">
        <v>208</v>
      </c>
      <c r="BE412" s="163">
        <f t="shared" si="84"/>
        <v>0</v>
      </c>
      <c r="BF412" s="163">
        <f t="shared" si="85"/>
        <v>0</v>
      </c>
      <c r="BG412" s="163">
        <f t="shared" si="86"/>
        <v>0</v>
      </c>
      <c r="BH412" s="163">
        <f t="shared" si="87"/>
        <v>0</v>
      </c>
      <c r="BI412" s="163">
        <f t="shared" si="88"/>
        <v>0</v>
      </c>
      <c r="BJ412" s="15" t="s">
        <v>85</v>
      </c>
      <c r="BK412" s="163">
        <f t="shared" si="89"/>
        <v>0</v>
      </c>
      <c r="BL412" s="15" t="s">
        <v>466</v>
      </c>
      <c r="BM412" s="162" t="s">
        <v>7233</v>
      </c>
    </row>
    <row r="413" spans="1:65" s="2" customFormat="1" ht="49.15" customHeight="1">
      <c r="A413" s="30"/>
      <c r="B413" s="154"/>
      <c r="C413" s="201" t="s">
        <v>1876</v>
      </c>
      <c r="D413" s="201" t="s">
        <v>751</v>
      </c>
      <c r="E413" s="202" t="s">
        <v>7234</v>
      </c>
      <c r="F413" s="203" t="s">
        <v>7235</v>
      </c>
      <c r="G413" s="204" t="s">
        <v>404</v>
      </c>
      <c r="H413" s="205">
        <v>2</v>
      </c>
      <c r="I413" s="177"/>
      <c r="J413" s="290">
        <f t="shared" si="80"/>
        <v>0</v>
      </c>
      <c r="K413" s="178"/>
      <c r="L413" s="179"/>
      <c r="M413" s="180" t="s">
        <v>1</v>
      </c>
      <c r="N413" s="181" t="s">
        <v>38</v>
      </c>
      <c r="O413" s="59"/>
      <c r="P413" s="160">
        <f t="shared" si="81"/>
        <v>0</v>
      </c>
      <c r="Q413" s="160">
        <v>0</v>
      </c>
      <c r="R413" s="160">
        <f t="shared" si="82"/>
        <v>0</v>
      </c>
      <c r="S413" s="160">
        <v>0</v>
      </c>
      <c r="T413" s="161">
        <f t="shared" si="83"/>
        <v>0</v>
      </c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R413" s="162" t="s">
        <v>1849</v>
      </c>
      <c r="AT413" s="162" t="s">
        <v>751</v>
      </c>
      <c r="AU413" s="162" t="s">
        <v>219</v>
      </c>
      <c r="AY413" s="15" t="s">
        <v>208</v>
      </c>
      <c r="BE413" s="163">
        <f t="shared" si="84"/>
        <v>0</v>
      </c>
      <c r="BF413" s="163">
        <f t="shared" si="85"/>
        <v>0</v>
      </c>
      <c r="BG413" s="163">
        <f t="shared" si="86"/>
        <v>0</v>
      </c>
      <c r="BH413" s="163">
        <f t="shared" si="87"/>
        <v>0</v>
      </c>
      <c r="BI413" s="163">
        <f t="shared" si="88"/>
        <v>0</v>
      </c>
      <c r="BJ413" s="15" t="s">
        <v>85</v>
      </c>
      <c r="BK413" s="163">
        <f t="shared" si="89"/>
        <v>0</v>
      </c>
      <c r="BL413" s="15" t="s">
        <v>466</v>
      </c>
      <c r="BM413" s="162" t="s">
        <v>7236</v>
      </c>
    </row>
    <row r="414" spans="1:65" s="2" customFormat="1" ht="49.15" customHeight="1">
      <c r="A414" s="30"/>
      <c r="B414" s="154"/>
      <c r="C414" s="201" t="s">
        <v>1880</v>
      </c>
      <c r="D414" s="201" t="s">
        <v>751</v>
      </c>
      <c r="E414" s="202" t="s">
        <v>7237</v>
      </c>
      <c r="F414" s="203" t="s">
        <v>7238</v>
      </c>
      <c r="G414" s="204" t="s">
        <v>404</v>
      </c>
      <c r="H414" s="205">
        <v>1</v>
      </c>
      <c r="I414" s="177"/>
      <c r="J414" s="290">
        <f t="shared" si="80"/>
        <v>0</v>
      </c>
      <c r="K414" s="178"/>
      <c r="L414" s="179"/>
      <c r="M414" s="180" t="s">
        <v>1</v>
      </c>
      <c r="N414" s="181" t="s">
        <v>38</v>
      </c>
      <c r="O414" s="59"/>
      <c r="P414" s="160">
        <f t="shared" si="81"/>
        <v>0</v>
      </c>
      <c r="Q414" s="160">
        <v>0</v>
      </c>
      <c r="R414" s="160">
        <f t="shared" si="82"/>
        <v>0</v>
      </c>
      <c r="S414" s="160">
        <v>0</v>
      </c>
      <c r="T414" s="161">
        <f t="shared" si="83"/>
        <v>0</v>
      </c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R414" s="162" t="s">
        <v>1849</v>
      </c>
      <c r="AT414" s="162" t="s">
        <v>751</v>
      </c>
      <c r="AU414" s="162" t="s">
        <v>219</v>
      </c>
      <c r="AY414" s="15" t="s">
        <v>208</v>
      </c>
      <c r="BE414" s="163">
        <f t="shared" si="84"/>
        <v>0</v>
      </c>
      <c r="BF414" s="163">
        <f t="shared" si="85"/>
        <v>0</v>
      </c>
      <c r="BG414" s="163">
        <f t="shared" si="86"/>
        <v>0</v>
      </c>
      <c r="BH414" s="163">
        <f t="shared" si="87"/>
        <v>0</v>
      </c>
      <c r="BI414" s="163">
        <f t="shared" si="88"/>
        <v>0</v>
      </c>
      <c r="BJ414" s="15" t="s">
        <v>85</v>
      </c>
      <c r="BK414" s="163">
        <f t="shared" si="89"/>
        <v>0</v>
      </c>
      <c r="BL414" s="15" t="s">
        <v>466</v>
      </c>
      <c r="BM414" s="162" t="s">
        <v>7239</v>
      </c>
    </row>
    <row r="415" spans="1:65" s="2" customFormat="1" ht="49.15" customHeight="1">
      <c r="A415" s="30"/>
      <c r="B415" s="154"/>
      <c r="C415" s="201" t="s">
        <v>1884</v>
      </c>
      <c r="D415" s="201" t="s">
        <v>751</v>
      </c>
      <c r="E415" s="202" t="s">
        <v>7240</v>
      </c>
      <c r="F415" s="203" t="s">
        <v>7241</v>
      </c>
      <c r="G415" s="204" t="s">
        <v>404</v>
      </c>
      <c r="H415" s="205">
        <v>1</v>
      </c>
      <c r="I415" s="177"/>
      <c r="J415" s="290">
        <f t="shared" si="80"/>
        <v>0</v>
      </c>
      <c r="K415" s="178"/>
      <c r="L415" s="179"/>
      <c r="M415" s="180" t="s">
        <v>1</v>
      </c>
      <c r="N415" s="181" t="s">
        <v>38</v>
      </c>
      <c r="O415" s="59"/>
      <c r="P415" s="160">
        <f t="shared" si="81"/>
        <v>0</v>
      </c>
      <c r="Q415" s="160">
        <v>0</v>
      </c>
      <c r="R415" s="160">
        <f t="shared" si="82"/>
        <v>0</v>
      </c>
      <c r="S415" s="160">
        <v>0</v>
      </c>
      <c r="T415" s="161">
        <f t="shared" si="83"/>
        <v>0</v>
      </c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R415" s="162" t="s">
        <v>1849</v>
      </c>
      <c r="AT415" s="162" t="s">
        <v>751</v>
      </c>
      <c r="AU415" s="162" t="s">
        <v>219</v>
      </c>
      <c r="AY415" s="15" t="s">
        <v>208</v>
      </c>
      <c r="BE415" s="163">
        <f t="shared" si="84"/>
        <v>0</v>
      </c>
      <c r="BF415" s="163">
        <f t="shared" si="85"/>
        <v>0</v>
      </c>
      <c r="BG415" s="163">
        <f t="shared" si="86"/>
        <v>0</v>
      </c>
      <c r="BH415" s="163">
        <f t="shared" si="87"/>
        <v>0</v>
      </c>
      <c r="BI415" s="163">
        <f t="shared" si="88"/>
        <v>0</v>
      </c>
      <c r="BJ415" s="15" t="s">
        <v>85</v>
      </c>
      <c r="BK415" s="163">
        <f t="shared" si="89"/>
        <v>0</v>
      </c>
      <c r="BL415" s="15" t="s">
        <v>466</v>
      </c>
      <c r="BM415" s="162" t="s">
        <v>7242</v>
      </c>
    </row>
    <row r="416" spans="1:65" s="2" customFormat="1" ht="44.25" customHeight="1">
      <c r="A416" s="30"/>
      <c r="B416" s="154"/>
      <c r="C416" s="201" t="s">
        <v>1888</v>
      </c>
      <c r="D416" s="201" t="s">
        <v>751</v>
      </c>
      <c r="E416" s="202" t="s">
        <v>7243</v>
      </c>
      <c r="F416" s="203" t="s">
        <v>7244</v>
      </c>
      <c r="G416" s="204" t="s">
        <v>404</v>
      </c>
      <c r="H416" s="205">
        <v>1</v>
      </c>
      <c r="I416" s="177"/>
      <c r="J416" s="290">
        <f t="shared" si="80"/>
        <v>0</v>
      </c>
      <c r="K416" s="178"/>
      <c r="L416" s="179"/>
      <c r="M416" s="180" t="s">
        <v>1</v>
      </c>
      <c r="N416" s="181" t="s">
        <v>38</v>
      </c>
      <c r="O416" s="59"/>
      <c r="P416" s="160">
        <f t="shared" si="81"/>
        <v>0</v>
      </c>
      <c r="Q416" s="160">
        <v>0</v>
      </c>
      <c r="R416" s="160">
        <f t="shared" si="82"/>
        <v>0</v>
      </c>
      <c r="S416" s="160">
        <v>0</v>
      </c>
      <c r="T416" s="161">
        <f t="shared" si="83"/>
        <v>0</v>
      </c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R416" s="162" t="s">
        <v>1849</v>
      </c>
      <c r="AT416" s="162" t="s">
        <v>751</v>
      </c>
      <c r="AU416" s="162" t="s">
        <v>219</v>
      </c>
      <c r="AY416" s="15" t="s">
        <v>208</v>
      </c>
      <c r="BE416" s="163">
        <f t="shared" si="84"/>
        <v>0</v>
      </c>
      <c r="BF416" s="163">
        <f t="shared" si="85"/>
        <v>0</v>
      </c>
      <c r="BG416" s="163">
        <f t="shared" si="86"/>
        <v>0</v>
      </c>
      <c r="BH416" s="163">
        <f t="shared" si="87"/>
        <v>0</v>
      </c>
      <c r="BI416" s="163">
        <f t="shared" si="88"/>
        <v>0</v>
      </c>
      <c r="BJ416" s="15" t="s">
        <v>85</v>
      </c>
      <c r="BK416" s="163">
        <f t="shared" si="89"/>
        <v>0</v>
      </c>
      <c r="BL416" s="15" t="s">
        <v>466</v>
      </c>
      <c r="BM416" s="162" t="s">
        <v>7245</v>
      </c>
    </row>
    <row r="417" spans="1:65" s="2" customFormat="1" ht="24.2" customHeight="1">
      <c r="A417" s="30"/>
      <c r="B417" s="154"/>
      <c r="C417" s="201" t="s">
        <v>1892</v>
      </c>
      <c r="D417" s="201" t="s">
        <v>751</v>
      </c>
      <c r="E417" s="202" t="s">
        <v>7246</v>
      </c>
      <c r="F417" s="203" t="s">
        <v>7247</v>
      </c>
      <c r="G417" s="204" t="s">
        <v>404</v>
      </c>
      <c r="H417" s="205">
        <v>1</v>
      </c>
      <c r="I417" s="177"/>
      <c r="J417" s="290">
        <f t="shared" si="80"/>
        <v>0</v>
      </c>
      <c r="K417" s="178"/>
      <c r="L417" s="179"/>
      <c r="M417" s="180" t="s">
        <v>1</v>
      </c>
      <c r="N417" s="181" t="s">
        <v>38</v>
      </c>
      <c r="O417" s="59"/>
      <c r="P417" s="160">
        <f t="shared" si="81"/>
        <v>0</v>
      </c>
      <c r="Q417" s="160">
        <v>0</v>
      </c>
      <c r="R417" s="160">
        <f t="shared" si="82"/>
        <v>0</v>
      </c>
      <c r="S417" s="160">
        <v>0</v>
      </c>
      <c r="T417" s="161">
        <f t="shared" si="83"/>
        <v>0</v>
      </c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R417" s="162" t="s">
        <v>1849</v>
      </c>
      <c r="AT417" s="162" t="s">
        <v>751</v>
      </c>
      <c r="AU417" s="162" t="s">
        <v>219</v>
      </c>
      <c r="AY417" s="15" t="s">
        <v>208</v>
      </c>
      <c r="BE417" s="163">
        <f t="shared" si="84"/>
        <v>0</v>
      </c>
      <c r="BF417" s="163">
        <f t="shared" si="85"/>
        <v>0</v>
      </c>
      <c r="BG417" s="163">
        <f t="shared" si="86"/>
        <v>0</v>
      </c>
      <c r="BH417" s="163">
        <f t="shared" si="87"/>
        <v>0</v>
      </c>
      <c r="BI417" s="163">
        <f t="shared" si="88"/>
        <v>0</v>
      </c>
      <c r="BJ417" s="15" t="s">
        <v>85</v>
      </c>
      <c r="BK417" s="163">
        <f t="shared" si="89"/>
        <v>0</v>
      </c>
      <c r="BL417" s="15" t="s">
        <v>466</v>
      </c>
      <c r="BM417" s="162" t="s">
        <v>7248</v>
      </c>
    </row>
    <row r="418" spans="1:65" s="2" customFormat="1" ht="16.5" customHeight="1">
      <c r="A418" s="30"/>
      <c r="B418" s="154"/>
      <c r="C418" s="201" t="s">
        <v>1894</v>
      </c>
      <c r="D418" s="201" t="s">
        <v>751</v>
      </c>
      <c r="E418" s="202" t="s">
        <v>7249</v>
      </c>
      <c r="F418" s="203" t="s">
        <v>7250</v>
      </c>
      <c r="G418" s="204" t="s">
        <v>252</v>
      </c>
      <c r="H418" s="205">
        <v>8</v>
      </c>
      <c r="I418" s="177"/>
      <c r="J418" s="290">
        <f t="shared" si="80"/>
        <v>0</v>
      </c>
      <c r="K418" s="178"/>
      <c r="L418" s="179"/>
      <c r="M418" s="180" t="s">
        <v>1</v>
      </c>
      <c r="N418" s="181" t="s">
        <v>38</v>
      </c>
      <c r="O418" s="59"/>
      <c r="P418" s="160">
        <f t="shared" si="81"/>
        <v>0</v>
      </c>
      <c r="Q418" s="160">
        <v>0</v>
      </c>
      <c r="R418" s="160">
        <f t="shared" si="82"/>
        <v>0</v>
      </c>
      <c r="S418" s="160">
        <v>0</v>
      </c>
      <c r="T418" s="161">
        <f t="shared" si="83"/>
        <v>0</v>
      </c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R418" s="162" t="s">
        <v>1849</v>
      </c>
      <c r="AT418" s="162" t="s">
        <v>751</v>
      </c>
      <c r="AU418" s="162" t="s">
        <v>219</v>
      </c>
      <c r="AY418" s="15" t="s">
        <v>208</v>
      </c>
      <c r="BE418" s="163">
        <f t="shared" si="84"/>
        <v>0</v>
      </c>
      <c r="BF418" s="163">
        <f t="shared" si="85"/>
        <v>0</v>
      </c>
      <c r="BG418" s="163">
        <f t="shared" si="86"/>
        <v>0</v>
      </c>
      <c r="BH418" s="163">
        <f t="shared" si="87"/>
        <v>0</v>
      </c>
      <c r="BI418" s="163">
        <f t="shared" si="88"/>
        <v>0</v>
      </c>
      <c r="BJ418" s="15" t="s">
        <v>85</v>
      </c>
      <c r="BK418" s="163">
        <f t="shared" si="89"/>
        <v>0</v>
      </c>
      <c r="BL418" s="15" t="s">
        <v>466</v>
      </c>
      <c r="BM418" s="162" t="s">
        <v>7251</v>
      </c>
    </row>
    <row r="419" spans="1:65" s="2" customFormat="1" ht="37.9" customHeight="1">
      <c r="A419" s="30"/>
      <c r="B419" s="154"/>
      <c r="C419" s="201" t="s">
        <v>1898</v>
      </c>
      <c r="D419" s="201" t="s">
        <v>751</v>
      </c>
      <c r="E419" s="202" t="s">
        <v>7252</v>
      </c>
      <c r="F419" s="203" t="s">
        <v>7253</v>
      </c>
      <c r="G419" s="204" t="s">
        <v>404</v>
      </c>
      <c r="H419" s="205">
        <v>0</v>
      </c>
      <c r="I419" s="177"/>
      <c r="J419" s="290">
        <f t="shared" si="80"/>
        <v>0</v>
      </c>
      <c r="K419" s="178"/>
      <c r="L419" s="179"/>
      <c r="M419" s="180" t="s">
        <v>1</v>
      </c>
      <c r="N419" s="181" t="s">
        <v>38</v>
      </c>
      <c r="O419" s="59"/>
      <c r="P419" s="160">
        <f t="shared" si="81"/>
        <v>0</v>
      </c>
      <c r="Q419" s="160">
        <v>0</v>
      </c>
      <c r="R419" s="160">
        <f t="shared" si="82"/>
        <v>0</v>
      </c>
      <c r="S419" s="160">
        <v>0</v>
      </c>
      <c r="T419" s="161">
        <f t="shared" si="83"/>
        <v>0</v>
      </c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R419" s="162" t="s">
        <v>1849</v>
      </c>
      <c r="AT419" s="162" t="s">
        <v>751</v>
      </c>
      <c r="AU419" s="162" t="s">
        <v>219</v>
      </c>
      <c r="AY419" s="15" t="s">
        <v>208</v>
      </c>
      <c r="BE419" s="163">
        <f t="shared" si="84"/>
        <v>0</v>
      </c>
      <c r="BF419" s="163">
        <f t="shared" si="85"/>
        <v>0</v>
      </c>
      <c r="BG419" s="163">
        <f t="shared" si="86"/>
        <v>0</v>
      </c>
      <c r="BH419" s="163">
        <f t="shared" si="87"/>
        <v>0</v>
      </c>
      <c r="BI419" s="163">
        <f t="shared" si="88"/>
        <v>0</v>
      </c>
      <c r="BJ419" s="15" t="s">
        <v>85</v>
      </c>
      <c r="BK419" s="163">
        <f t="shared" si="89"/>
        <v>0</v>
      </c>
      <c r="BL419" s="15" t="s">
        <v>466</v>
      </c>
      <c r="BM419" s="162" t="s">
        <v>7254</v>
      </c>
    </row>
    <row r="420" spans="1:65" s="2" customFormat="1" ht="24.2" customHeight="1">
      <c r="A420" s="30"/>
      <c r="B420" s="154"/>
      <c r="C420" s="201" t="s">
        <v>1902</v>
      </c>
      <c r="D420" s="201" t="s">
        <v>751</v>
      </c>
      <c r="E420" s="202" t="s">
        <v>7255</v>
      </c>
      <c r="F420" s="203" t="s">
        <v>7256</v>
      </c>
      <c r="G420" s="204" t="s">
        <v>404</v>
      </c>
      <c r="H420" s="205">
        <v>0</v>
      </c>
      <c r="I420" s="177"/>
      <c r="J420" s="290">
        <f t="shared" si="80"/>
        <v>0</v>
      </c>
      <c r="K420" s="178"/>
      <c r="L420" s="179"/>
      <c r="M420" s="180" t="s">
        <v>1</v>
      </c>
      <c r="N420" s="181" t="s">
        <v>38</v>
      </c>
      <c r="O420" s="59"/>
      <c r="P420" s="160">
        <f t="shared" si="81"/>
        <v>0</v>
      </c>
      <c r="Q420" s="160">
        <v>0</v>
      </c>
      <c r="R420" s="160">
        <f t="shared" si="82"/>
        <v>0</v>
      </c>
      <c r="S420" s="160">
        <v>0</v>
      </c>
      <c r="T420" s="161">
        <f t="shared" si="83"/>
        <v>0</v>
      </c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R420" s="162" t="s">
        <v>1849</v>
      </c>
      <c r="AT420" s="162" t="s">
        <v>751</v>
      </c>
      <c r="AU420" s="162" t="s">
        <v>219</v>
      </c>
      <c r="AY420" s="15" t="s">
        <v>208</v>
      </c>
      <c r="BE420" s="163">
        <f t="shared" si="84"/>
        <v>0</v>
      </c>
      <c r="BF420" s="163">
        <f t="shared" si="85"/>
        <v>0</v>
      </c>
      <c r="BG420" s="163">
        <f t="shared" si="86"/>
        <v>0</v>
      </c>
      <c r="BH420" s="163">
        <f t="shared" si="87"/>
        <v>0</v>
      </c>
      <c r="BI420" s="163">
        <f t="shared" si="88"/>
        <v>0</v>
      </c>
      <c r="BJ420" s="15" t="s">
        <v>85</v>
      </c>
      <c r="BK420" s="163">
        <f t="shared" si="89"/>
        <v>0</v>
      </c>
      <c r="BL420" s="15" t="s">
        <v>466</v>
      </c>
      <c r="BM420" s="162" t="s">
        <v>7257</v>
      </c>
    </row>
    <row r="421" spans="1:65" s="2" customFormat="1" ht="16.5" customHeight="1">
      <c r="A421" s="30"/>
      <c r="B421" s="154"/>
      <c r="C421" s="201" t="s">
        <v>1906</v>
      </c>
      <c r="D421" s="201" t="s">
        <v>751</v>
      </c>
      <c r="E421" s="202" t="s">
        <v>7258</v>
      </c>
      <c r="F421" s="203" t="s">
        <v>7259</v>
      </c>
      <c r="G421" s="204" t="s">
        <v>404</v>
      </c>
      <c r="H421" s="205">
        <v>0</v>
      </c>
      <c r="I421" s="177"/>
      <c r="J421" s="290">
        <f t="shared" si="80"/>
        <v>0</v>
      </c>
      <c r="K421" s="178"/>
      <c r="L421" s="179"/>
      <c r="M421" s="180" t="s">
        <v>1</v>
      </c>
      <c r="N421" s="181" t="s">
        <v>38</v>
      </c>
      <c r="O421" s="59"/>
      <c r="P421" s="160">
        <f t="shared" si="81"/>
        <v>0</v>
      </c>
      <c r="Q421" s="160">
        <v>0</v>
      </c>
      <c r="R421" s="160">
        <f t="shared" si="82"/>
        <v>0</v>
      </c>
      <c r="S421" s="160">
        <v>0</v>
      </c>
      <c r="T421" s="161">
        <f t="shared" si="83"/>
        <v>0</v>
      </c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R421" s="162" t="s">
        <v>1849</v>
      </c>
      <c r="AT421" s="162" t="s">
        <v>751</v>
      </c>
      <c r="AU421" s="162" t="s">
        <v>219</v>
      </c>
      <c r="AY421" s="15" t="s">
        <v>208</v>
      </c>
      <c r="BE421" s="163">
        <f t="shared" si="84"/>
        <v>0</v>
      </c>
      <c r="BF421" s="163">
        <f t="shared" si="85"/>
        <v>0</v>
      </c>
      <c r="BG421" s="163">
        <f t="shared" si="86"/>
        <v>0</v>
      </c>
      <c r="BH421" s="163">
        <f t="shared" si="87"/>
        <v>0</v>
      </c>
      <c r="BI421" s="163">
        <f t="shared" si="88"/>
        <v>0</v>
      </c>
      <c r="BJ421" s="15" t="s">
        <v>85</v>
      </c>
      <c r="BK421" s="163">
        <f t="shared" si="89"/>
        <v>0</v>
      </c>
      <c r="BL421" s="15" t="s">
        <v>466</v>
      </c>
      <c r="BM421" s="162" t="s">
        <v>7260</v>
      </c>
    </row>
    <row r="422" spans="1:65" s="2" customFormat="1" ht="33" customHeight="1">
      <c r="A422" s="30"/>
      <c r="B422" s="154"/>
      <c r="C422" s="201" t="s">
        <v>1910</v>
      </c>
      <c r="D422" s="201" t="s">
        <v>751</v>
      </c>
      <c r="E422" s="202" t="s">
        <v>7261</v>
      </c>
      <c r="F422" s="203" t="s">
        <v>7262</v>
      </c>
      <c r="G422" s="204" t="s">
        <v>404</v>
      </c>
      <c r="H422" s="205">
        <v>0</v>
      </c>
      <c r="I422" s="177"/>
      <c r="J422" s="290">
        <f t="shared" si="80"/>
        <v>0</v>
      </c>
      <c r="K422" s="178"/>
      <c r="L422" s="179"/>
      <c r="M422" s="180" t="s">
        <v>1</v>
      </c>
      <c r="N422" s="181" t="s">
        <v>38</v>
      </c>
      <c r="O422" s="59"/>
      <c r="P422" s="160">
        <f t="shared" si="81"/>
        <v>0</v>
      </c>
      <c r="Q422" s="160">
        <v>0</v>
      </c>
      <c r="R422" s="160">
        <f t="shared" si="82"/>
        <v>0</v>
      </c>
      <c r="S422" s="160">
        <v>0</v>
      </c>
      <c r="T422" s="161">
        <f t="shared" si="83"/>
        <v>0</v>
      </c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R422" s="162" t="s">
        <v>1849</v>
      </c>
      <c r="AT422" s="162" t="s">
        <v>751</v>
      </c>
      <c r="AU422" s="162" t="s">
        <v>219</v>
      </c>
      <c r="AY422" s="15" t="s">
        <v>208</v>
      </c>
      <c r="BE422" s="163">
        <f t="shared" si="84"/>
        <v>0</v>
      </c>
      <c r="BF422" s="163">
        <f t="shared" si="85"/>
        <v>0</v>
      </c>
      <c r="BG422" s="163">
        <f t="shared" si="86"/>
        <v>0</v>
      </c>
      <c r="BH422" s="163">
        <f t="shared" si="87"/>
        <v>0</v>
      </c>
      <c r="BI422" s="163">
        <f t="shared" si="88"/>
        <v>0</v>
      </c>
      <c r="BJ422" s="15" t="s">
        <v>85</v>
      </c>
      <c r="BK422" s="163">
        <f t="shared" si="89"/>
        <v>0</v>
      </c>
      <c r="BL422" s="15" t="s">
        <v>466</v>
      </c>
      <c r="BM422" s="162" t="s">
        <v>7263</v>
      </c>
    </row>
    <row r="423" spans="1:65" s="2" customFormat="1" ht="21.75" customHeight="1">
      <c r="A423" s="30"/>
      <c r="B423" s="154"/>
      <c r="C423" s="201" t="s">
        <v>1916</v>
      </c>
      <c r="D423" s="201" t="s">
        <v>751</v>
      </c>
      <c r="E423" s="202" t="s">
        <v>7264</v>
      </c>
      <c r="F423" s="203" t="s">
        <v>7265</v>
      </c>
      <c r="G423" s="204" t="s">
        <v>404</v>
      </c>
      <c r="H423" s="205">
        <v>0</v>
      </c>
      <c r="I423" s="177"/>
      <c r="J423" s="290">
        <f t="shared" si="80"/>
        <v>0</v>
      </c>
      <c r="K423" s="178"/>
      <c r="L423" s="179"/>
      <c r="M423" s="180" t="s">
        <v>1</v>
      </c>
      <c r="N423" s="181" t="s">
        <v>38</v>
      </c>
      <c r="O423" s="59"/>
      <c r="P423" s="160">
        <f t="shared" si="81"/>
        <v>0</v>
      </c>
      <c r="Q423" s="160">
        <v>0</v>
      </c>
      <c r="R423" s="160">
        <f t="shared" si="82"/>
        <v>0</v>
      </c>
      <c r="S423" s="160">
        <v>0</v>
      </c>
      <c r="T423" s="161">
        <f t="shared" si="83"/>
        <v>0</v>
      </c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R423" s="162" t="s">
        <v>1849</v>
      </c>
      <c r="AT423" s="162" t="s">
        <v>751</v>
      </c>
      <c r="AU423" s="162" t="s">
        <v>219</v>
      </c>
      <c r="AY423" s="15" t="s">
        <v>208</v>
      </c>
      <c r="BE423" s="163">
        <f t="shared" si="84"/>
        <v>0</v>
      </c>
      <c r="BF423" s="163">
        <f t="shared" si="85"/>
        <v>0</v>
      </c>
      <c r="BG423" s="163">
        <f t="shared" si="86"/>
        <v>0</v>
      </c>
      <c r="BH423" s="163">
        <f t="shared" si="87"/>
        <v>0</v>
      </c>
      <c r="BI423" s="163">
        <f t="shared" si="88"/>
        <v>0</v>
      </c>
      <c r="BJ423" s="15" t="s">
        <v>85</v>
      </c>
      <c r="BK423" s="163">
        <f t="shared" si="89"/>
        <v>0</v>
      </c>
      <c r="BL423" s="15" t="s">
        <v>466</v>
      </c>
      <c r="BM423" s="162" t="s">
        <v>7266</v>
      </c>
    </row>
    <row r="424" spans="1:65" s="2" customFormat="1" ht="21.75" customHeight="1">
      <c r="A424" s="30"/>
      <c r="B424" s="154"/>
      <c r="C424" s="201" t="s">
        <v>1920</v>
      </c>
      <c r="D424" s="201" t="s">
        <v>751</v>
      </c>
      <c r="E424" s="202" t="s">
        <v>7267</v>
      </c>
      <c r="F424" s="203" t="s">
        <v>7268</v>
      </c>
      <c r="G424" s="204" t="s">
        <v>404</v>
      </c>
      <c r="H424" s="205">
        <v>4</v>
      </c>
      <c r="I424" s="177"/>
      <c r="J424" s="290">
        <f t="shared" si="80"/>
        <v>0</v>
      </c>
      <c r="K424" s="178"/>
      <c r="L424" s="179"/>
      <c r="M424" s="180" t="s">
        <v>1</v>
      </c>
      <c r="N424" s="181" t="s">
        <v>38</v>
      </c>
      <c r="O424" s="59"/>
      <c r="P424" s="160">
        <f t="shared" si="81"/>
        <v>0</v>
      </c>
      <c r="Q424" s="160">
        <v>0</v>
      </c>
      <c r="R424" s="160">
        <f t="shared" si="82"/>
        <v>0</v>
      </c>
      <c r="S424" s="160">
        <v>0</v>
      </c>
      <c r="T424" s="161">
        <f t="shared" si="83"/>
        <v>0</v>
      </c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R424" s="162" t="s">
        <v>1849</v>
      </c>
      <c r="AT424" s="162" t="s">
        <v>751</v>
      </c>
      <c r="AU424" s="162" t="s">
        <v>219</v>
      </c>
      <c r="AY424" s="15" t="s">
        <v>208</v>
      </c>
      <c r="BE424" s="163">
        <f t="shared" si="84"/>
        <v>0</v>
      </c>
      <c r="BF424" s="163">
        <f t="shared" si="85"/>
        <v>0</v>
      </c>
      <c r="BG424" s="163">
        <f t="shared" si="86"/>
        <v>0</v>
      </c>
      <c r="BH424" s="163">
        <f t="shared" si="87"/>
        <v>0</v>
      </c>
      <c r="BI424" s="163">
        <f t="shared" si="88"/>
        <v>0</v>
      </c>
      <c r="BJ424" s="15" t="s">
        <v>85</v>
      </c>
      <c r="BK424" s="163">
        <f t="shared" si="89"/>
        <v>0</v>
      </c>
      <c r="BL424" s="15" t="s">
        <v>466</v>
      </c>
      <c r="BM424" s="162" t="s">
        <v>7269</v>
      </c>
    </row>
    <row r="425" spans="1:65" s="2" customFormat="1" ht="16.5" customHeight="1">
      <c r="A425" s="30"/>
      <c r="B425" s="154"/>
      <c r="C425" s="201" t="s">
        <v>1924</v>
      </c>
      <c r="D425" s="201" t="s">
        <v>751</v>
      </c>
      <c r="E425" s="202" t="s">
        <v>7270</v>
      </c>
      <c r="F425" s="203" t="s">
        <v>7271</v>
      </c>
      <c r="G425" s="204" t="s">
        <v>404</v>
      </c>
      <c r="H425" s="205">
        <v>1</v>
      </c>
      <c r="I425" s="177"/>
      <c r="J425" s="290">
        <f t="shared" si="80"/>
        <v>0</v>
      </c>
      <c r="K425" s="178"/>
      <c r="L425" s="179"/>
      <c r="M425" s="180" t="s">
        <v>1</v>
      </c>
      <c r="N425" s="181" t="s">
        <v>38</v>
      </c>
      <c r="O425" s="59"/>
      <c r="P425" s="160">
        <f t="shared" si="81"/>
        <v>0</v>
      </c>
      <c r="Q425" s="160">
        <v>0</v>
      </c>
      <c r="R425" s="160">
        <f t="shared" si="82"/>
        <v>0</v>
      </c>
      <c r="S425" s="160">
        <v>0</v>
      </c>
      <c r="T425" s="161">
        <f t="shared" si="83"/>
        <v>0</v>
      </c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R425" s="162" t="s">
        <v>1849</v>
      </c>
      <c r="AT425" s="162" t="s">
        <v>751</v>
      </c>
      <c r="AU425" s="162" t="s">
        <v>219</v>
      </c>
      <c r="AY425" s="15" t="s">
        <v>208</v>
      </c>
      <c r="BE425" s="163">
        <f t="shared" si="84"/>
        <v>0</v>
      </c>
      <c r="BF425" s="163">
        <f t="shared" si="85"/>
        <v>0</v>
      </c>
      <c r="BG425" s="163">
        <f t="shared" si="86"/>
        <v>0</v>
      </c>
      <c r="BH425" s="163">
        <f t="shared" si="87"/>
        <v>0</v>
      </c>
      <c r="BI425" s="163">
        <f t="shared" si="88"/>
        <v>0</v>
      </c>
      <c r="BJ425" s="15" t="s">
        <v>85</v>
      </c>
      <c r="BK425" s="163">
        <f t="shared" si="89"/>
        <v>0</v>
      </c>
      <c r="BL425" s="15" t="s">
        <v>466</v>
      </c>
      <c r="BM425" s="162" t="s">
        <v>7272</v>
      </c>
    </row>
    <row r="426" spans="1:65" s="2" customFormat="1" ht="33" customHeight="1">
      <c r="A426" s="30"/>
      <c r="B426" s="154"/>
      <c r="C426" s="201" t="s">
        <v>1928</v>
      </c>
      <c r="D426" s="201" t="s">
        <v>751</v>
      </c>
      <c r="E426" s="202" t="s">
        <v>7273</v>
      </c>
      <c r="F426" s="203" t="s">
        <v>7274</v>
      </c>
      <c r="G426" s="204" t="s">
        <v>404</v>
      </c>
      <c r="H426" s="205">
        <v>1</v>
      </c>
      <c r="I426" s="177"/>
      <c r="J426" s="290">
        <f t="shared" ref="J426:J443" si="90">ROUND(I426*H426,2)</f>
        <v>0</v>
      </c>
      <c r="K426" s="178"/>
      <c r="L426" s="179"/>
      <c r="M426" s="180" t="s">
        <v>1</v>
      </c>
      <c r="N426" s="181" t="s">
        <v>38</v>
      </c>
      <c r="O426" s="59"/>
      <c r="P426" s="160">
        <f t="shared" ref="P426:P443" si="91">O426*H426</f>
        <v>0</v>
      </c>
      <c r="Q426" s="160">
        <v>0</v>
      </c>
      <c r="R426" s="160">
        <f t="shared" ref="R426:R443" si="92">Q426*H426</f>
        <v>0</v>
      </c>
      <c r="S426" s="160">
        <v>0</v>
      </c>
      <c r="T426" s="161">
        <f t="shared" ref="T426:T443" si="93">S426*H426</f>
        <v>0</v>
      </c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R426" s="162" t="s">
        <v>1849</v>
      </c>
      <c r="AT426" s="162" t="s">
        <v>751</v>
      </c>
      <c r="AU426" s="162" t="s">
        <v>219</v>
      </c>
      <c r="AY426" s="15" t="s">
        <v>208</v>
      </c>
      <c r="BE426" s="163">
        <f t="shared" ref="BE426:BE443" si="94">IF(N426="základná",J426,0)</f>
        <v>0</v>
      </c>
      <c r="BF426" s="163">
        <f t="shared" ref="BF426:BF443" si="95">IF(N426="znížená",J426,0)</f>
        <v>0</v>
      </c>
      <c r="BG426" s="163">
        <f t="shared" ref="BG426:BG443" si="96">IF(N426="zákl. prenesená",J426,0)</f>
        <v>0</v>
      </c>
      <c r="BH426" s="163">
        <f t="shared" ref="BH426:BH443" si="97">IF(N426="zníž. prenesená",J426,0)</f>
        <v>0</v>
      </c>
      <c r="BI426" s="163">
        <f t="shared" ref="BI426:BI443" si="98">IF(N426="nulová",J426,0)</f>
        <v>0</v>
      </c>
      <c r="BJ426" s="15" t="s">
        <v>85</v>
      </c>
      <c r="BK426" s="163">
        <f t="shared" ref="BK426:BK443" si="99">ROUND(I426*H426,2)</f>
        <v>0</v>
      </c>
      <c r="BL426" s="15" t="s">
        <v>466</v>
      </c>
      <c r="BM426" s="162" t="s">
        <v>7275</v>
      </c>
    </row>
    <row r="427" spans="1:65" s="2" customFormat="1" ht="24.2" customHeight="1">
      <c r="A427" s="30"/>
      <c r="B427" s="154"/>
      <c r="C427" s="201" t="s">
        <v>1932</v>
      </c>
      <c r="D427" s="201" t="s">
        <v>751</v>
      </c>
      <c r="E427" s="202" t="s">
        <v>7276</v>
      </c>
      <c r="F427" s="203" t="s">
        <v>7277</v>
      </c>
      <c r="G427" s="204" t="s">
        <v>404</v>
      </c>
      <c r="H427" s="205">
        <v>1</v>
      </c>
      <c r="I427" s="177"/>
      <c r="J427" s="290">
        <f t="shared" si="90"/>
        <v>0</v>
      </c>
      <c r="K427" s="178"/>
      <c r="L427" s="179"/>
      <c r="M427" s="180" t="s">
        <v>1</v>
      </c>
      <c r="N427" s="181" t="s">
        <v>38</v>
      </c>
      <c r="O427" s="59"/>
      <c r="P427" s="160">
        <f t="shared" si="91"/>
        <v>0</v>
      </c>
      <c r="Q427" s="160">
        <v>0</v>
      </c>
      <c r="R427" s="160">
        <f t="shared" si="92"/>
        <v>0</v>
      </c>
      <c r="S427" s="160">
        <v>0</v>
      </c>
      <c r="T427" s="161">
        <f t="shared" si="93"/>
        <v>0</v>
      </c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R427" s="162" t="s">
        <v>1849</v>
      </c>
      <c r="AT427" s="162" t="s">
        <v>751</v>
      </c>
      <c r="AU427" s="162" t="s">
        <v>219</v>
      </c>
      <c r="AY427" s="15" t="s">
        <v>208</v>
      </c>
      <c r="BE427" s="163">
        <f t="shared" si="94"/>
        <v>0</v>
      </c>
      <c r="BF427" s="163">
        <f t="shared" si="95"/>
        <v>0</v>
      </c>
      <c r="BG427" s="163">
        <f t="shared" si="96"/>
        <v>0</v>
      </c>
      <c r="BH427" s="163">
        <f t="shared" si="97"/>
        <v>0</v>
      </c>
      <c r="BI427" s="163">
        <f t="shared" si="98"/>
        <v>0</v>
      </c>
      <c r="BJ427" s="15" t="s">
        <v>85</v>
      </c>
      <c r="BK427" s="163">
        <f t="shared" si="99"/>
        <v>0</v>
      </c>
      <c r="BL427" s="15" t="s">
        <v>466</v>
      </c>
      <c r="BM427" s="162" t="s">
        <v>7278</v>
      </c>
    </row>
    <row r="428" spans="1:65" s="2" customFormat="1" ht="24.2" customHeight="1">
      <c r="A428" s="30"/>
      <c r="B428" s="154"/>
      <c r="C428" s="201" t="s">
        <v>1936</v>
      </c>
      <c r="D428" s="201" t="s">
        <v>751</v>
      </c>
      <c r="E428" s="202" t="s">
        <v>7279</v>
      </c>
      <c r="F428" s="203" t="s">
        <v>7280</v>
      </c>
      <c r="G428" s="204" t="s">
        <v>404</v>
      </c>
      <c r="H428" s="205">
        <v>1</v>
      </c>
      <c r="I428" s="177"/>
      <c r="J428" s="290">
        <f t="shared" si="90"/>
        <v>0</v>
      </c>
      <c r="K428" s="178"/>
      <c r="L428" s="179"/>
      <c r="M428" s="180" t="s">
        <v>1</v>
      </c>
      <c r="N428" s="181" t="s">
        <v>38</v>
      </c>
      <c r="O428" s="59"/>
      <c r="P428" s="160">
        <f t="shared" si="91"/>
        <v>0</v>
      </c>
      <c r="Q428" s="160">
        <v>0</v>
      </c>
      <c r="R428" s="160">
        <f t="shared" si="92"/>
        <v>0</v>
      </c>
      <c r="S428" s="160">
        <v>0</v>
      </c>
      <c r="T428" s="161">
        <f t="shared" si="93"/>
        <v>0</v>
      </c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R428" s="162" t="s">
        <v>1849</v>
      </c>
      <c r="AT428" s="162" t="s">
        <v>751</v>
      </c>
      <c r="AU428" s="162" t="s">
        <v>219</v>
      </c>
      <c r="AY428" s="15" t="s">
        <v>208</v>
      </c>
      <c r="BE428" s="163">
        <f t="shared" si="94"/>
        <v>0</v>
      </c>
      <c r="BF428" s="163">
        <f t="shared" si="95"/>
        <v>0</v>
      </c>
      <c r="BG428" s="163">
        <f t="shared" si="96"/>
        <v>0</v>
      </c>
      <c r="BH428" s="163">
        <f t="shared" si="97"/>
        <v>0</v>
      </c>
      <c r="BI428" s="163">
        <f t="shared" si="98"/>
        <v>0</v>
      </c>
      <c r="BJ428" s="15" t="s">
        <v>85</v>
      </c>
      <c r="BK428" s="163">
        <f t="shared" si="99"/>
        <v>0</v>
      </c>
      <c r="BL428" s="15" t="s">
        <v>466</v>
      </c>
      <c r="BM428" s="162" t="s">
        <v>7281</v>
      </c>
    </row>
    <row r="429" spans="1:65" s="2" customFormat="1" ht="33" customHeight="1">
      <c r="A429" s="30"/>
      <c r="B429" s="154"/>
      <c r="C429" s="201" t="s">
        <v>1940</v>
      </c>
      <c r="D429" s="201" t="s">
        <v>751</v>
      </c>
      <c r="E429" s="202" t="s">
        <v>7282</v>
      </c>
      <c r="F429" s="203" t="s">
        <v>7283</v>
      </c>
      <c r="G429" s="204" t="s">
        <v>404</v>
      </c>
      <c r="H429" s="205">
        <v>1</v>
      </c>
      <c r="I429" s="177"/>
      <c r="J429" s="290">
        <f t="shared" si="90"/>
        <v>0</v>
      </c>
      <c r="K429" s="178"/>
      <c r="L429" s="179"/>
      <c r="M429" s="180" t="s">
        <v>1</v>
      </c>
      <c r="N429" s="181" t="s">
        <v>38</v>
      </c>
      <c r="O429" s="59"/>
      <c r="P429" s="160">
        <f t="shared" si="91"/>
        <v>0</v>
      </c>
      <c r="Q429" s="160">
        <v>0</v>
      </c>
      <c r="R429" s="160">
        <f t="shared" si="92"/>
        <v>0</v>
      </c>
      <c r="S429" s="160">
        <v>0</v>
      </c>
      <c r="T429" s="161">
        <f t="shared" si="93"/>
        <v>0</v>
      </c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R429" s="162" t="s">
        <v>1849</v>
      </c>
      <c r="AT429" s="162" t="s">
        <v>751</v>
      </c>
      <c r="AU429" s="162" t="s">
        <v>219</v>
      </c>
      <c r="AY429" s="15" t="s">
        <v>208</v>
      </c>
      <c r="BE429" s="163">
        <f t="shared" si="94"/>
        <v>0</v>
      </c>
      <c r="BF429" s="163">
        <f t="shared" si="95"/>
        <v>0</v>
      </c>
      <c r="BG429" s="163">
        <f t="shared" si="96"/>
        <v>0</v>
      </c>
      <c r="BH429" s="163">
        <f t="shared" si="97"/>
        <v>0</v>
      </c>
      <c r="BI429" s="163">
        <f t="shared" si="98"/>
        <v>0</v>
      </c>
      <c r="BJ429" s="15" t="s">
        <v>85</v>
      </c>
      <c r="BK429" s="163">
        <f t="shared" si="99"/>
        <v>0</v>
      </c>
      <c r="BL429" s="15" t="s">
        <v>466</v>
      </c>
      <c r="BM429" s="162" t="s">
        <v>7284</v>
      </c>
    </row>
    <row r="430" spans="1:65" s="2" customFormat="1" ht="16.5" customHeight="1">
      <c r="A430" s="30"/>
      <c r="B430" s="154"/>
      <c r="C430" s="201" t="s">
        <v>1944</v>
      </c>
      <c r="D430" s="201" t="s">
        <v>751</v>
      </c>
      <c r="E430" s="202" t="s">
        <v>7285</v>
      </c>
      <c r="F430" s="203" t="s">
        <v>7286</v>
      </c>
      <c r="G430" s="204" t="s">
        <v>404</v>
      </c>
      <c r="H430" s="205">
        <v>4</v>
      </c>
      <c r="I430" s="177"/>
      <c r="J430" s="290">
        <f t="shared" si="90"/>
        <v>0</v>
      </c>
      <c r="K430" s="178"/>
      <c r="L430" s="179"/>
      <c r="M430" s="180" t="s">
        <v>1</v>
      </c>
      <c r="N430" s="181" t="s">
        <v>38</v>
      </c>
      <c r="O430" s="59"/>
      <c r="P430" s="160">
        <f t="shared" si="91"/>
        <v>0</v>
      </c>
      <c r="Q430" s="160">
        <v>0</v>
      </c>
      <c r="R430" s="160">
        <f t="shared" si="92"/>
        <v>0</v>
      </c>
      <c r="S430" s="160">
        <v>0</v>
      </c>
      <c r="T430" s="161">
        <f t="shared" si="93"/>
        <v>0</v>
      </c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R430" s="162" t="s">
        <v>1849</v>
      </c>
      <c r="AT430" s="162" t="s">
        <v>751</v>
      </c>
      <c r="AU430" s="162" t="s">
        <v>219</v>
      </c>
      <c r="AY430" s="15" t="s">
        <v>208</v>
      </c>
      <c r="BE430" s="163">
        <f t="shared" si="94"/>
        <v>0</v>
      </c>
      <c r="BF430" s="163">
        <f t="shared" si="95"/>
        <v>0</v>
      </c>
      <c r="BG430" s="163">
        <f t="shared" si="96"/>
        <v>0</v>
      </c>
      <c r="BH430" s="163">
        <f t="shared" si="97"/>
        <v>0</v>
      </c>
      <c r="BI430" s="163">
        <f t="shared" si="98"/>
        <v>0</v>
      </c>
      <c r="BJ430" s="15" t="s">
        <v>85</v>
      </c>
      <c r="BK430" s="163">
        <f t="shared" si="99"/>
        <v>0</v>
      </c>
      <c r="BL430" s="15" t="s">
        <v>466</v>
      </c>
      <c r="BM430" s="162" t="s">
        <v>7287</v>
      </c>
    </row>
    <row r="431" spans="1:65" s="2" customFormat="1" ht="16.5" customHeight="1">
      <c r="A431" s="30"/>
      <c r="B431" s="154"/>
      <c r="C431" s="201" t="s">
        <v>1948</v>
      </c>
      <c r="D431" s="201" t="s">
        <v>751</v>
      </c>
      <c r="E431" s="202" t="s">
        <v>7288</v>
      </c>
      <c r="F431" s="203" t="s">
        <v>7289</v>
      </c>
      <c r="G431" s="204" t="s">
        <v>404</v>
      </c>
      <c r="H431" s="205">
        <v>1</v>
      </c>
      <c r="I431" s="177"/>
      <c r="J431" s="290">
        <f t="shared" si="90"/>
        <v>0</v>
      </c>
      <c r="K431" s="178"/>
      <c r="L431" s="179"/>
      <c r="M431" s="180" t="s">
        <v>1</v>
      </c>
      <c r="N431" s="181" t="s">
        <v>38</v>
      </c>
      <c r="O431" s="59"/>
      <c r="P431" s="160">
        <f t="shared" si="91"/>
        <v>0</v>
      </c>
      <c r="Q431" s="160">
        <v>0</v>
      </c>
      <c r="R431" s="160">
        <f t="shared" si="92"/>
        <v>0</v>
      </c>
      <c r="S431" s="160">
        <v>0</v>
      </c>
      <c r="T431" s="161">
        <f t="shared" si="93"/>
        <v>0</v>
      </c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R431" s="162" t="s">
        <v>1849</v>
      </c>
      <c r="AT431" s="162" t="s">
        <v>751</v>
      </c>
      <c r="AU431" s="162" t="s">
        <v>219</v>
      </c>
      <c r="AY431" s="15" t="s">
        <v>208</v>
      </c>
      <c r="BE431" s="163">
        <f t="shared" si="94"/>
        <v>0</v>
      </c>
      <c r="BF431" s="163">
        <f t="shared" si="95"/>
        <v>0</v>
      </c>
      <c r="BG431" s="163">
        <f t="shared" si="96"/>
        <v>0</v>
      </c>
      <c r="BH431" s="163">
        <f t="shared" si="97"/>
        <v>0</v>
      </c>
      <c r="BI431" s="163">
        <f t="shared" si="98"/>
        <v>0</v>
      </c>
      <c r="BJ431" s="15" t="s">
        <v>85</v>
      </c>
      <c r="BK431" s="163">
        <f t="shared" si="99"/>
        <v>0</v>
      </c>
      <c r="BL431" s="15" t="s">
        <v>466</v>
      </c>
      <c r="BM431" s="162" t="s">
        <v>7290</v>
      </c>
    </row>
    <row r="432" spans="1:65" s="2" customFormat="1" ht="16.5" customHeight="1">
      <c r="A432" s="30"/>
      <c r="B432" s="154"/>
      <c r="C432" s="201" t="s">
        <v>1952</v>
      </c>
      <c r="D432" s="201" t="s">
        <v>751</v>
      </c>
      <c r="E432" s="202" t="s">
        <v>7291</v>
      </c>
      <c r="F432" s="203" t="s">
        <v>7292</v>
      </c>
      <c r="G432" s="204" t="s">
        <v>404</v>
      </c>
      <c r="H432" s="205">
        <v>3</v>
      </c>
      <c r="I432" s="177"/>
      <c r="J432" s="290">
        <f t="shared" si="90"/>
        <v>0</v>
      </c>
      <c r="K432" s="178"/>
      <c r="L432" s="179"/>
      <c r="M432" s="180" t="s">
        <v>1</v>
      </c>
      <c r="N432" s="181" t="s">
        <v>38</v>
      </c>
      <c r="O432" s="59"/>
      <c r="P432" s="160">
        <f t="shared" si="91"/>
        <v>0</v>
      </c>
      <c r="Q432" s="160">
        <v>0</v>
      </c>
      <c r="R432" s="160">
        <f t="shared" si="92"/>
        <v>0</v>
      </c>
      <c r="S432" s="160">
        <v>0</v>
      </c>
      <c r="T432" s="161">
        <f t="shared" si="93"/>
        <v>0</v>
      </c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R432" s="162" t="s">
        <v>1849</v>
      </c>
      <c r="AT432" s="162" t="s">
        <v>751</v>
      </c>
      <c r="AU432" s="162" t="s">
        <v>219</v>
      </c>
      <c r="AY432" s="15" t="s">
        <v>208</v>
      </c>
      <c r="BE432" s="163">
        <f t="shared" si="94"/>
        <v>0</v>
      </c>
      <c r="BF432" s="163">
        <f t="shared" si="95"/>
        <v>0</v>
      </c>
      <c r="BG432" s="163">
        <f t="shared" si="96"/>
        <v>0</v>
      </c>
      <c r="BH432" s="163">
        <f t="shared" si="97"/>
        <v>0</v>
      </c>
      <c r="BI432" s="163">
        <f t="shared" si="98"/>
        <v>0</v>
      </c>
      <c r="BJ432" s="15" t="s">
        <v>85</v>
      </c>
      <c r="BK432" s="163">
        <f t="shared" si="99"/>
        <v>0</v>
      </c>
      <c r="BL432" s="15" t="s">
        <v>466</v>
      </c>
      <c r="BM432" s="162" t="s">
        <v>7293</v>
      </c>
    </row>
    <row r="433" spans="1:65" s="2" customFormat="1" ht="16.5" customHeight="1">
      <c r="A433" s="30"/>
      <c r="B433" s="154"/>
      <c r="C433" s="201" t="s">
        <v>1956</v>
      </c>
      <c r="D433" s="201" t="s">
        <v>751</v>
      </c>
      <c r="E433" s="202" t="s">
        <v>7294</v>
      </c>
      <c r="F433" s="203" t="s">
        <v>7295</v>
      </c>
      <c r="G433" s="204" t="s">
        <v>404</v>
      </c>
      <c r="H433" s="205">
        <v>3</v>
      </c>
      <c r="I433" s="177"/>
      <c r="J433" s="290">
        <f t="shared" si="90"/>
        <v>0</v>
      </c>
      <c r="K433" s="178"/>
      <c r="L433" s="179"/>
      <c r="M433" s="180" t="s">
        <v>1</v>
      </c>
      <c r="N433" s="181" t="s">
        <v>38</v>
      </c>
      <c r="O433" s="59"/>
      <c r="P433" s="160">
        <f t="shared" si="91"/>
        <v>0</v>
      </c>
      <c r="Q433" s="160">
        <v>0</v>
      </c>
      <c r="R433" s="160">
        <f t="shared" si="92"/>
        <v>0</v>
      </c>
      <c r="S433" s="160">
        <v>0</v>
      </c>
      <c r="T433" s="161">
        <f t="shared" si="93"/>
        <v>0</v>
      </c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R433" s="162" t="s">
        <v>1849</v>
      </c>
      <c r="AT433" s="162" t="s">
        <v>751</v>
      </c>
      <c r="AU433" s="162" t="s">
        <v>219</v>
      </c>
      <c r="AY433" s="15" t="s">
        <v>208</v>
      </c>
      <c r="BE433" s="163">
        <f t="shared" si="94"/>
        <v>0</v>
      </c>
      <c r="BF433" s="163">
        <f t="shared" si="95"/>
        <v>0</v>
      </c>
      <c r="BG433" s="163">
        <f t="shared" si="96"/>
        <v>0</v>
      </c>
      <c r="BH433" s="163">
        <f t="shared" si="97"/>
        <v>0</v>
      </c>
      <c r="BI433" s="163">
        <f t="shared" si="98"/>
        <v>0</v>
      </c>
      <c r="BJ433" s="15" t="s">
        <v>85</v>
      </c>
      <c r="BK433" s="163">
        <f t="shared" si="99"/>
        <v>0</v>
      </c>
      <c r="BL433" s="15" t="s">
        <v>466</v>
      </c>
      <c r="BM433" s="162" t="s">
        <v>7296</v>
      </c>
    </row>
    <row r="434" spans="1:65" s="2" customFormat="1" ht="16.5" customHeight="1">
      <c r="A434" s="30"/>
      <c r="B434" s="154"/>
      <c r="C434" s="201" t="s">
        <v>1962</v>
      </c>
      <c r="D434" s="201" t="s">
        <v>751</v>
      </c>
      <c r="E434" s="202" t="s">
        <v>7297</v>
      </c>
      <c r="F434" s="203" t="s">
        <v>7298</v>
      </c>
      <c r="G434" s="204" t="s">
        <v>404</v>
      </c>
      <c r="H434" s="205">
        <v>1</v>
      </c>
      <c r="I434" s="177"/>
      <c r="J434" s="290">
        <f t="shared" si="90"/>
        <v>0</v>
      </c>
      <c r="K434" s="178"/>
      <c r="L434" s="179"/>
      <c r="M434" s="180" t="s">
        <v>1</v>
      </c>
      <c r="N434" s="181" t="s">
        <v>38</v>
      </c>
      <c r="O434" s="59"/>
      <c r="P434" s="160">
        <f t="shared" si="91"/>
        <v>0</v>
      </c>
      <c r="Q434" s="160">
        <v>0</v>
      </c>
      <c r="R434" s="160">
        <f t="shared" si="92"/>
        <v>0</v>
      </c>
      <c r="S434" s="160">
        <v>0</v>
      </c>
      <c r="T434" s="161">
        <f t="shared" si="93"/>
        <v>0</v>
      </c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R434" s="162" t="s">
        <v>1849</v>
      </c>
      <c r="AT434" s="162" t="s">
        <v>751</v>
      </c>
      <c r="AU434" s="162" t="s">
        <v>219</v>
      </c>
      <c r="AY434" s="15" t="s">
        <v>208</v>
      </c>
      <c r="BE434" s="163">
        <f t="shared" si="94"/>
        <v>0</v>
      </c>
      <c r="BF434" s="163">
        <f t="shared" si="95"/>
        <v>0</v>
      </c>
      <c r="BG434" s="163">
        <f t="shared" si="96"/>
        <v>0</v>
      </c>
      <c r="BH434" s="163">
        <f t="shared" si="97"/>
        <v>0</v>
      </c>
      <c r="BI434" s="163">
        <f t="shared" si="98"/>
        <v>0</v>
      </c>
      <c r="BJ434" s="15" t="s">
        <v>85</v>
      </c>
      <c r="BK434" s="163">
        <f t="shared" si="99"/>
        <v>0</v>
      </c>
      <c r="BL434" s="15" t="s">
        <v>466</v>
      </c>
      <c r="BM434" s="162" t="s">
        <v>7299</v>
      </c>
    </row>
    <row r="435" spans="1:65" s="2" customFormat="1" ht="16.5" customHeight="1">
      <c r="A435" s="30"/>
      <c r="B435" s="154"/>
      <c r="C435" s="201" t="s">
        <v>1966</v>
      </c>
      <c r="D435" s="201" t="s">
        <v>751</v>
      </c>
      <c r="E435" s="202" t="s">
        <v>7300</v>
      </c>
      <c r="F435" s="203" t="s">
        <v>7301</v>
      </c>
      <c r="G435" s="204" t="s">
        <v>404</v>
      </c>
      <c r="H435" s="205">
        <v>1</v>
      </c>
      <c r="I435" s="177"/>
      <c r="J435" s="290">
        <f t="shared" si="90"/>
        <v>0</v>
      </c>
      <c r="K435" s="178"/>
      <c r="L435" s="179"/>
      <c r="M435" s="180" t="s">
        <v>1</v>
      </c>
      <c r="N435" s="181" t="s">
        <v>38</v>
      </c>
      <c r="O435" s="59"/>
      <c r="P435" s="160">
        <f t="shared" si="91"/>
        <v>0</v>
      </c>
      <c r="Q435" s="160">
        <v>0</v>
      </c>
      <c r="R435" s="160">
        <f t="shared" si="92"/>
        <v>0</v>
      </c>
      <c r="S435" s="160">
        <v>0</v>
      </c>
      <c r="T435" s="161">
        <f t="shared" si="93"/>
        <v>0</v>
      </c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R435" s="162" t="s">
        <v>1849</v>
      </c>
      <c r="AT435" s="162" t="s">
        <v>751</v>
      </c>
      <c r="AU435" s="162" t="s">
        <v>219</v>
      </c>
      <c r="AY435" s="15" t="s">
        <v>208</v>
      </c>
      <c r="BE435" s="163">
        <f t="shared" si="94"/>
        <v>0</v>
      </c>
      <c r="BF435" s="163">
        <f t="shared" si="95"/>
        <v>0</v>
      </c>
      <c r="BG435" s="163">
        <f t="shared" si="96"/>
        <v>0</v>
      </c>
      <c r="BH435" s="163">
        <f t="shared" si="97"/>
        <v>0</v>
      </c>
      <c r="BI435" s="163">
        <f t="shared" si="98"/>
        <v>0</v>
      </c>
      <c r="BJ435" s="15" t="s">
        <v>85</v>
      </c>
      <c r="BK435" s="163">
        <f t="shared" si="99"/>
        <v>0</v>
      </c>
      <c r="BL435" s="15" t="s">
        <v>466</v>
      </c>
      <c r="BM435" s="162" t="s">
        <v>7302</v>
      </c>
    </row>
    <row r="436" spans="1:65" s="2" customFormat="1" ht="24.2" customHeight="1">
      <c r="A436" s="30"/>
      <c r="B436" s="154"/>
      <c r="C436" s="201" t="s">
        <v>1970</v>
      </c>
      <c r="D436" s="201" t="s">
        <v>751</v>
      </c>
      <c r="E436" s="202" t="s">
        <v>7303</v>
      </c>
      <c r="F436" s="203" t="s">
        <v>7304</v>
      </c>
      <c r="G436" s="204" t="s">
        <v>404</v>
      </c>
      <c r="H436" s="205">
        <v>2</v>
      </c>
      <c r="I436" s="177"/>
      <c r="J436" s="290">
        <f t="shared" si="90"/>
        <v>0</v>
      </c>
      <c r="K436" s="178"/>
      <c r="L436" s="179"/>
      <c r="M436" s="180" t="s">
        <v>1</v>
      </c>
      <c r="N436" s="181" t="s">
        <v>38</v>
      </c>
      <c r="O436" s="59"/>
      <c r="P436" s="160">
        <f t="shared" si="91"/>
        <v>0</v>
      </c>
      <c r="Q436" s="160">
        <v>0</v>
      </c>
      <c r="R436" s="160">
        <f t="shared" si="92"/>
        <v>0</v>
      </c>
      <c r="S436" s="160">
        <v>0</v>
      </c>
      <c r="T436" s="161">
        <f t="shared" si="93"/>
        <v>0</v>
      </c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R436" s="162" t="s">
        <v>1849</v>
      </c>
      <c r="AT436" s="162" t="s">
        <v>751</v>
      </c>
      <c r="AU436" s="162" t="s">
        <v>219</v>
      </c>
      <c r="AY436" s="15" t="s">
        <v>208</v>
      </c>
      <c r="BE436" s="163">
        <f t="shared" si="94"/>
        <v>0</v>
      </c>
      <c r="BF436" s="163">
        <f t="shared" si="95"/>
        <v>0</v>
      </c>
      <c r="BG436" s="163">
        <f t="shared" si="96"/>
        <v>0</v>
      </c>
      <c r="BH436" s="163">
        <f t="shared" si="97"/>
        <v>0</v>
      </c>
      <c r="BI436" s="163">
        <f t="shared" si="98"/>
        <v>0</v>
      </c>
      <c r="BJ436" s="15" t="s">
        <v>85</v>
      </c>
      <c r="BK436" s="163">
        <f t="shared" si="99"/>
        <v>0</v>
      </c>
      <c r="BL436" s="15" t="s">
        <v>466</v>
      </c>
      <c r="BM436" s="162" t="s">
        <v>7305</v>
      </c>
    </row>
    <row r="437" spans="1:65" s="2" customFormat="1" ht="16.5" customHeight="1">
      <c r="A437" s="30"/>
      <c r="B437" s="154"/>
      <c r="C437" s="201" t="s">
        <v>1974</v>
      </c>
      <c r="D437" s="201" t="s">
        <v>751</v>
      </c>
      <c r="E437" s="202" t="s">
        <v>7306</v>
      </c>
      <c r="F437" s="203" t="s">
        <v>7307</v>
      </c>
      <c r="G437" s="204" t="s">
        <v>404</v>
      </c>
      <c r="H437" s="205">
        <v>1</v>
      </c>
      <c r="I437" s="177"/>
      <c r="J437" s="290">
        <f t="shared" si="90"/>
        <v>0</v>
      </c>
      <c r="K437" s="178"/>
      <c r="L437" s="179"/>
      <c r="M437" s="180" t="s">
        <v>1</v>
      </c>
      <c r="N437" s="181" t="s">
        <v>38</v>
      </c>
      <c r="O437" s="59"/>
      <c r="P437" s="160">
        <f t="shared" si="91"/>
        <v>0</v>
      </c>
      <c r="Q437" s="160">
        <v>0</v>
      </c>
      <c r="R437" s="160">
        <f t="shared" si="92"/>
        <v>0</v>
      </c>
      <c r="S437" s="160">
        <v>0</v>
      </c>
      <c r="T437" s="161">
        <f t="shared" si="93"/>
        <v>0</v>
      </c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R437" s="162" t="s">
        <v>1849</v>
      </c>
      <c r="AT437" s="162" t="s">
        <v>751</v>
      </c>
      <c r="AU437" s="162" t="s">
        <v>219</v>
      </c>
      <c r="AY437" s="15" t="s">
        <v>208</v>
      </c>
      <c r="BE437" s="163">
        <f t="shared" si="94"/>
        <v>0</v>
      </c>
      <c r="BF437" s="163">
        <f t="shared" si="95"/>
        <v>0</v>
      </c>
      <c r="BG437" s="163">
        <f t="shared" si="96"/>
        <v>0</v>
      </c>
      <c r="BH437" s="163">
        <f t="shared" si="97"/>
        <v>0</v>
      </c>
      <c r="BI437" s="163">
        <f t="shared" si="98"/>
        <v>0</v>
      </c>
      <c r="BJ437" s="15" t="s">
        <v>85</v>
      </c>
      <c r="BK437" s="163">
        <f t="shared" si="99"/>
        <v>0</v>
      </c>
      <c r="BL437" s="15" t="s">
        <v>466</v>
      </c>
      <c r="BM437" s="162" t="s">
        <v>7308</v>
      </c>
    </row>
    <row r="438" spans="1:65" s="2" customFormat="1" ht="16.5" customHeight="1">
      <c r="A438" s="30"/>
      <c r="B438" s="154"/>
      <c r="C438" s="201" t="s">
        <v>1978</v>
      </c>
      <c r="D438" s="201" t="s">
        <v>751</v>
      </c>
      <c r="E438" s="202" t="s">
        <v>7309</v>
      </c>
      <c r="F438" s="203" t="s">
        <v>7310</v>
      </c>
      <c r="G438" s="204" t="s">
        <v>4725</v>
      </c>
      <c r="H438" s="205">
        <v>1</v>
      </c>
      <c r="I438" s="177"/>
      <c r="J438" s="290">
        <f t="shared" si="90"/>
        <v>0</v>
      </c>
      <c r="K438" s="178"/>
      <c r="L438" s="179"/>
      <c r="M438" s="180" t="s">
        <v>1</v>
      </c>
      <c r="N438" s="181" t="s">
        <v>38</v>
      </c>
      <c r="O438" s="59"/>
      <c r="P438" s="160">
        <f t="shared" si="91"/>
        <v>0</v>
      </c>
      <c r="Q438" s="160">
        <v>0</v>
      </c>
      <c r="R438" s="160">
        <f t="shared" si="92"/>
        <v>0</v>
      </c>
      <c r="S438" s="160">
        <v>0</v>
      </c>
      <c r="T438" s="161">
        <f t="shared" si="93"/>
        <v>0</v>
      </c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R438" s="162" t="s">
        <v>1849</v>
      </c>
      <c r="AT438" s="162" t="s">
        <v>751</v>
      </c>
      <c r="AU438" s="162" t="s">
        <v>219</v>
      </c>
      <c r="AY438" s="15" t="s">
        <v>208</v>
      </c>
      <c r="BE438" s="163">
        <f t="shared" si="94"/>
        <v>0</v>
      </c>
      <c r="BF438" s="163">
        <f t="shared" si="95"/>
        <v>0</v>
      </c>
      <c r="BG438" s="163">
        <f t="shared" si="96"/>
        <v>0</v>
      </c>
      <c r="BH438" s="163">
        <f t="shared" si="97"/>
        <v>0</v>
      </c>
      <c r="BI438" s="163">
        <f t="shared" si="98"/>
        <v>0</v>
      </c>
      <c r="BJ438" s="15" t="s">
        <v>85</v>
      </c>
      <c r="BK438" s="163">
        <f t="shared" si="99"/>
        <v>0</v>
      </c>
      <c r="BL438" s="15" t="s">
        <v>466</v>
      </c>
      <c r="BM438" s="162" t="s">
        <v>7311</v>
      </c>
    </row>
    <row r="439" spans="1:65" s="2" customFormat="1" ht="21.75" customHeight="1">
      <c r="A439" s="30"/>
      <c r="B439" s="154"/>
      <c r="C439" s="201" t="s">
        <v>1982</v>
      </c>
      <c r="D439" s="201" t="s">
        <v>751</v>
      </c>
      <c r="E439" s="202" t="s">
        <v>7312</v>
      </c>
      <c r="F439" s="203" t="s">
        <v>7313</v>
      </c>
      <c r="G439" s="204" t="s">
        <v>4725</v>
      </c>
      <c r="H439" s="205">
        <v>1</v>
      </c>
      <c r="I439" s="177"/>
      <c r="J439" s="290">
        <f t="shared" si="90"/>
        <v>0</v>
      </c>
      <c r="K439" s="178"/>
      <c r="L439" s="179"/>
      <c r="M439" s="180" t="s">
        <v>1</v>
      </c>
      <c r="N439" s="181" t="s">
        <v>38</v>
      </c>
      <c r="O439" s="59"/>
      <c r="P439" s="160">
        <f t="shared" si="91"/>
        <v>0</v>
      </c>
      <c r="Q439" s="160">
        <v>0</v>
      </c>
      <c r="R439" s="160">
        <f t="shared" si="92"/>
        <v>0</v>
      </c>
      <c r="S439" s="160">
        <v>0</v>
      </c>
      <c r="T439" s="161">
        <f t="shared" si="93"/>
        <v>0</v>
      </c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R439" s="162" t="s">
        <v>1849</v>
      </c>
      <c r="AT439" s="162" t="s">
        <v>751</v>
      </c>
      <c r="AU439" s="162" t="s">
        <v>219</v>
      </c>
      <c r="AY439" s="15" t="s">
        <v>208</v>
      </c>
      <c r="BE439" s="163">
        <f t="shared" si="94"/>
        <v>0</v>
      </c>
      <c r="BF439" s="163">
        <f t="shared" si="95"/>
        <v>0</v>
      </c>
      <c r="BG439" s="163">
        <f t="shared" si="96"/>
        <v>0</v>
      </c>
      <c r="BH439" s="163">
        <f t="shared" si="97"/>
        <v>0</v>
      </c>
      <c r="BI439" s="163">
        <f t="shared" si="98"/>
        <v>0</v>
      </c>
      <c r="BJ439" s="15" t="s">
        <v>85</v>
      </c>
      <c r="BK439" s="163">
        <f t="shared" si="99"/>
        <v>0</v>
      </c>
      <c r="BL439" s="15" t="s">
        <v>466</v>
      </c>
      <c r="BM439" s="162" t="s">
        <v>7314</v>
      </c>
    </row>
    <row r="440" spans="1:65" s="2" customFormat="1" ht="16.5" customHeight="1">
      <c r="A440" s="30"/>
      <c r="B440" s="154"/>
      <c r="C440" s="195" t="s">
        <v>1986</v>
      </c>
      <c r="D440" s="195" t="s">
        <v>210</v>
      </c>
      <c r="E440" s="196" t="s">
        <v>7315</v>
      </c>
      <c r="F440" s="200" t="s">
        <v>7316</v>
      </c>
      <c r="G440" s="198" t="s">
        <v>861</v>
      </c>
      <c r="H440" s="199">
        <v>57</v>
      </c>
      <c r="I440" s="155"/>
      <c r="J440" s="287">
        <f t="shared" si="90"/>
        <v>0</v>
      </c>
      <c r="K440" s="157"/>
      <c r="L440" s="31"/>
      <c r="M440" s="158" t="s">
        <v>1</v>
      </c>
      <c r="N440" s="159" t="s">
        <v>38</v>
      </c>
      <c r="O440" s="59"/>
      <c r="P440" s="160">
        <f t="shared" si="91"/>
        <v>0</v>
      </c>
      <c r="Q440" s="160">
        <v>0</v>
      </c>
      <c r="R440" s="160">
        <f t="shared" si="92"/>
        <v>0</v>
      </c>
      <c r="S440" s="160">
        <v>0</v>
      </c>
      <c r="T440" s="161">
        <f t="shared" si="93"/>
        <v>0</v>
      </c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R440" s="162" t="s">
        <v>466</v>
      </c>
      <c r="AT440" s="162" t="s">
        <v>210</v>
      </c>
      <c r="AU440" s="162" t="s">
        <v>219</v>
      </c>
      <c r="AY440" s="15" t="s">
        <v>208</v>
      </c>
      <c r="BE440" s="163">
        <f t="shared" si="94"/>
        <v>0</v>
      </c>
      <c r="BF440" s="163">
        <f t="shared" si="95"/>
        <v>0</v>
      </c>
      <c r="BG440" s="163">
        <f t="shared" si="96"/>
        <v>0</v>
      </c>
      <c r="BH440" s="163">
        <f t="shared" si="97"/>
        <v>0</v>
      </c>
      <c r="BI440" s="163">
        <f t="shared" si="98"/>
        <v>0</v>
      </c>
      <c r="BJ440" s="15" t="s">
        <v>85</v>
      </c>
      <c r="BK440" s="163">
        <f t="shared" si="99"/>
        <v>0</v>
      </c>
      <c r="BL440" s="15" t="s">
        <v>466</v>
      </c>
      <c r="BM440" s="162" t="s">
        <v>7317</v>
      </c>
    </row>
    <row r="441" spans="1:65" s="2" customFormat="1" ht="24.2" customHeight="1">
      <c r="A441" s="30"/>
      <c r="B441" s="154"/>
      <c r="C441" s="195" t="s">
        <v>1990</v>
      </c>
      <c r="D441" s="195" t="s">
        <v>210</v>
      </c>
      <c r="E441" s="196" t="s">
        <v>7318</v>
      </c>
      <c r="F441" s="200" t="s">
        <v>7319</v>
      </c>
      <c r="G441" s="198" t="s">
        <v>404</v>
      </c>
      <c r="H441" s="199">
        <v>4</v>
      </c>
      <c r="I441" s="155"/>
      <c r="J441" s="287">
        <f t="shared" si="90"/>
        <v>0</v>
      </c>
      <c r="K441" s="157"/>
      <c r="L441" s="31"/>
      <c r="M441" s="158" t="s">
        <v>1</v>
      </c>
      <c r="N441" s="159" t="s">
        <v>38</v>
      </c>
      <c r="O441" s="59"/>
      <c r="P441" s="160">
        <f t="shared" si="91"/>
        <v>0</v>
      </c>
      <c r="Q441" s="160">
        <v>0</v>
      </c>
      <c r="R441" s="160">
        <f t="shared" si="92"/>
        <v>0</v>
      </c>
      <c r="S441" s="160">
        <v>0</v>
      </c>
      <c r="T441" s="161">
        <f t="shared" si="93"/>
        <v>0</v>
      </c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R441" s="162" t="s">
        <v>466</v>
      </c>
      <c r="AT441" s="162" t="s">
        <v>210</v>
      </c>
      <c r="AU441" s="162" t="s">
        <v>219</v>
      </c>
      <c r="AY441" s="15" t="s">
        <v>208</v>
      </c>
      <c r="BE441" s="163">
        <f t="shared" si="94"/>
        <v>0</v>
      </c>
      <c r="BF441" s="163">
        <f t="shared" si="95"/>
        <v>0</v>
      </c>
      <c r="BG441" s="163">
        <f t="shared" si="96"/>
        <v>0</v>
      </c>
      <c r="BH441" s="163">
        <f t="shared" si="97"/>
        <v>0</v>
      </c>
      <c r="BI441" s="163">
        <f t="shared" si="98"/>
        <v>0</v>
      </c>
      <c r="BJ441" s="15" t="s">
        <v>85</v>
      </c>
      <c r="BK441" s="163">
        <f t="shared" si="99"/>
        <v>0</v>
      </c>
      <c r="BL441" s="15" t="s">
        <v>466</v>
      </c>
      <c r="BM441" s="162" t="s">
        <v>7320</v>
      </c>
    </row>
    <row r="442" spans="1:65" s="2" customFormat="1" ht="16.5" customHeight="1">
      <c r="A442" s="30"/>
      <c r="B442" s="154"/>
      <c r="C442" s="195" t="s">
        <v>1994</v>
      </c>
      <c r="D442" s="195" t="s">
        <v>210</v>
      </c>
      <c r="E442" s="196" t="s">
        <v>7321</v>
      </c>
      <c r="F442" s="200" t="s">
        <v>7322</v>
      </c>
      <c r="G442" s="198" t="s">
        <v>404</v>
      </c>
      <c r="H442" s="199">
        <v>4</v>
      </c>
      <c r="I442" s="155"/>
      <c r="J442" s="287">
        <f t="shared" si="90"/>
        <v>0</v>
      </c>
      <c r="K442" s="157"/>
      <c r="L442" s="31"/>
      <c r="M442" s="158" t="s">
        <v>1</v>
      </c>
      <c r="N442" s="159" t="s">
        <v>38</v>
      </c>
      <c r="O442" s="59"/>
      <c r="P442" s="160">
        <f t="shared" si="91"/>
        <v>0</v>
      </c>
      <c r="Q442" s="160">
        <v>0</v>
      </c>
      <c r="R442" s="160">
        <f t="shared" si="92"/>
        <v>0</v>
      </c>
      <c r="S442" s="160">
        <v>0</v>
      </c>
      <c r="T442" s="161">
        <f t="shared" si="93"/>
        <v>0</v>
      </c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R442" s="162" t="s">
        <v>466</v>
      </c>
      <c r="AT442" s="162" t="s">
        <v>210</v>
      </c>
      <c r="AU442" s="162" t="s">
        <v>219</v>
      </c>
      <c r="AY442" s="15" t="s">
        <v>208</v>
      </c>
      <c r="BE442" s="163">
        <f t="shared" si="94"/>
        <v>0</v>
      </c>
      <c r="BF442" s="163">
        <f t="shared" si="95"/>
        <v>0</v>
      </c>
      <c r="BG442" s="163">
        <f t="shared" si="96"/>
        <v>0</v>
      </c>
      <c r="BH442" s="163">
        <f t="shared" si="97"/>
        <v>0</v>
      </c>
      <c r="BI442" s="163">
        <f t="shared" si="98"/>
        <v>0</v>
      </c>
      <c r="BJ442" s="15" t="s">
        <v>85</v>
      </c>
      <c r="BK442" s="163">
        <f t="shared" si="99"/>
        <v>0</v>
      </c>
      <c r="BL442" s="15" t="s">
        <v>466</v>
      </c>
      <c r="BM442" s="162" t="s">
        <v>7323</v>
      </c>
    </row>
    <row r="443" spans="1:65" s="2" customFormat="1" ht="37.9" customHeight="1">
      <c r="A443" s="30"/>
      <c r="B443" s="154"/>
      <c r="C443" s="195" t="s">
        <v>1998</v>
      </c>
      <c r="D443" s="195" t="s">
        <v>210</v>
      </c>
      <c r="E443" s="196" t="s">
        <v>7163</v>
      </c>
      <c r="F443" s="200" t="s">
        <v>7164</v>
      </c>
      <c r="G443" s="198" t="s">
        <v>404</v>
      </c>
      <c r="H443" s="199">
        <v>4</v>
      </c>
      <c r="I443" s="155"/>
      <c r="J443" s="287">
        <f t="shared" si="90"/>
        <v>0</v>
      </c>
      <c r="K443" s="157"/>
      <c r="L443" s="31"/>
      <c r="M443" s="158" t="s">
        <v>1</v>
      </c>
      <c r="N443" s="159" t="s">
        <v>38</v>
      </c>
      <c r="O443" s="59"/>
      <c r="P443" s="160">
        <f t="shared" si="91"/>
        <v>0</v>
      </c>
      <c r="Q443" s="160">
        <v>0</v>
      </c>
      <c r="R443" s="160">
        <f t="shared" si="92"/>
        <v>0</v>
      </c>
      <c r="S443" s="160">
        <v>0</v>
      </c>
      <c r="T443" s="161">
        <f t="shared" si="93"/>
        <v>0</v>
      </c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R443" s="162" t="s">
        <v>466</v>
      </c>
      <c r="AT443" s="162" t="s">
        <v>210</v>
      </c>
      <c r="AU443" s="162" t="s">
        <v>219</v>
      </c>
      <c r="AY443" s="15" t="s">
        <v>208</v>
      </c>
      <c r="BE443" s="163">
        <f t="shared" si="94"/>
        <v>0</v>
      </c>
      <c r="BF443" s="163">
        <f t="shared" si="95"/>
        <v>0</v>
      </c>
      <c r="BG443" s="163">
        <f t="shared" si="96"/>
        <v>0</v>
      </c>
      <c r="BH443" s="163">
        <f t="shared" si="97"/>
        <v>0</v>
      </c>
      <c r="BI443" s="163">
        <f t="shared" si="98"/>
        <v>0</v>
      </c>
      <c r="BJ443" s="15" t="s">
        <v>85</v>
      </c>
      <c r="BK443" s="163">
        <f t="shared" si="99"/>
        <v>0</v>
      </c>
      <c r="BL443" s="15" t="s">
        <v>466</v>
      </c>
      <c r="BM443" s="162" t="s">
        <v>7324</v>
      </c>
    </row>
    <row r="444" spans="1:65" s="12" customFormat="1" ht="20.85" customHeight="1">
      <c r="B444" s="142"/>
      <c r="C444" s="206"/>
      <c r="D444" s="207" t="s">
        <v>71</v>
      </c>
      <c r="E444" s="208" t="s">
        <v>7325</v>
      </c>
      <c r="F444" s="208" t="s">
        <v>7326</v>
      </c>
      <c r="G444" s="206"/>
      <c r="H444" s="206"/>
      <c r="I444" s="145"/>
      <c r="J444" s="286">
        <f>BK444</f>
        <v>0</v>
      </c>
      <c r="L444" s="142"/>
      <c r="M444" s="146"/>
      <c r="N444" s="147"/>
      <c r="O444" s="147"/>
      <c r="P444" s="148">
        <f>SUM(P445:P463)</f>
        <v>0</v>
      </c>
      <c r="Q444" s="147"/>
      <c r="R444" s="148">
        <f>SUM(R445:R463)</f>
        <v>0</v>
      </c>
      <c r="S444" s="147"/>
      <c r="T444" s="149">
        <f>SUM(T445:T463)</f>
        <v>0</v>
      </c>
      <c r="AR444" s="143" t="s">
        <v>219</v>
      </c>
      <c r="AT444" s="150" t="s">
        <v>71</v>
      </c>
      <c r="AU444" s="150" t="s">
        <v>85</v>
      </c>
      <c r="AY444" s="143" t="s">
        <v>208</v>
      </c>
      <c r="BK444" s="151">
        <f>SUM(BK445:BK463)</f>
        <v>0</v>
      </c>
    </row>
    <row r="445" spans="1:65" s="2" customFormat="1" ht="44.25" customHeight="1">
      <c r="A445" s="30"/>
      <c r="B445" s="154"/>
      <c r="C445" s="201" t="s">
        <v>2002</v>
      </c>
      <c r="D445" s="201" t="s">
        <v>751</v>
      </c>
      <c r="E445" s="202" t="s">
        <v>7327</v>
      </c>
      <c r="F445" s="203" t="s">
        <v>7328</v>
      </c>
      <c r="G445" s="204" t="s">
        <v>404</v>
      </c>
      <c r="H445" s="205">
        <v>1</v>
      </c>
      <c r="I445" s="177"/>
      <c r="J445" s="290">
        <f t="shared" ref="J445:J463" si="100">ROUND(I445*H445,2)</f>
        <v>0</v>
      </c>
      <c r="K445" s="178"/>
      <c r="L445" s="179"/>
      <c r="M445" s="180" t="s">
        <v>1</v>
      </c>
      <c r="N445" s="181" t="s">
        <v>38</v>
      </c>
      <c r="O445" s="59"/>
      <c r="P445" s="160">
        <f t="shared" ref="P445:P463" si="101">O445*H445</f>
        <v>0</v>
      </c>
      <c r="Q445" s="160">
        <v>0</v>
      </c>
      <c r="R445" s="160">
        <f t="shared" ref="R445:R463" si="102">Q445*H445</f>
        <v>0</v>
      </c>
      <c r="S445" s="160">
        <v>0</v>
      </c>
      <c r="T445" s="161">
        <f t="shared" ref="T445:T463" si="103">S445*H445</f>
        <v>0</v>
      </c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R445" s="162" t="s">
        <v>1849</v>
      </c>
      <c r="AT445" s="162" t="s">
        <v>751</v>
      </c>
      <c r="AU445" s="162" t="s">
        <v>219</v>
      </c>
      <c r="AY445" s="15" t="s">
        <v>208</v>
      </c>
      <c r="BE445" s="163">
        <f t="shared" ref="BE445:BE463" si="104">IF(N445="základná",J445,0)</f>
        <v>0</v>
      </c>
      <c r="BF445" s="163">
        <f t="shared" ref="BF445:BF463" si="105">IF(N445="znížená",J445,0)</f>
        <v>0</v>
      </c>
      <c r="BG445" s="163">
        <f t="shared" ref="BG445:BG463" si="106">IF(N445="zákl. prenesená",J445,0)</f>
        <v>0</v>
      </c>
      <c r="BH445" s="163">
        <f t="shared" ref="BH445:BH463" si="107">IF(N445="zníž. prenesená",J445,0)</f>
        <v>0</v>
      </c>
      <c r="BI445" s="163">
        <f t="shared" ref="BI445:BI463" si="108">IF(N445="nulová",J445,0)</f>
        <v>0</v>
      </c>
      <c r="BJ445" s="15" t="s">
        <v>85</v>
      </c>
      <c r="BK445" s="163">
        <f t="shared" ref="BK445:BK463" si="109">ROUND(I445*H445,2)</f>
        <v>0</v>
      </c>
      <c r="BL445" s="15" t="s">
        <v>466</v>
      </c>
      <c r="BM445" s="162" t="s">
        <v>7329</v>
      </c>
    </row>
    <row r="446" spans="1:65" s="2" customFormat="1" ht="24.2" customHeight="1">
      <c r="A446" s="30"/>
      <c r="B446" s="154"/>
      <c r="C446" s="201" t="s">
        <v>2006</v>
      </c>
      <c r="D446" s="201" t="s">
        <v>751</v>
      </c>
      <c r="E446" s="202" t="s">
        <v>7330</v>
      </c>
      <c r="F446" s="203" t="s">
        <v>7331</v>
      </c>
      <c r="G446" s="204" t="s">
        <v>404</v>
      </c>
      <c r="H446" s="205">
        <v>1</v>
      </c>
      <c r="I446" s="177"/>
      <c r="J446" s="290">
        <f t="shared" si="100"/>
        <v>0</v>
      </c>
      <c r="K446" s="178"/>
      <c r="L446" s="179"/>
      <c r="M446" s="180" t="s">
        <v>1</v>
      </c>
      <c r="N446" s="181" t="s">
        <v>38</v>
      </c>
      <c r="O446" s="59"/>
      <c r="P446" s="160">
        <f t="shared" si="101"/>
        <v>0</v>
      </c>
      <c r="Q446" s="160">
        <v>0</v>
      </c>
      <c r="R446" s="160">
        <f t="shared" si="102"/>
        <v>0</v>
      </c>
      <c r="S446" s="160">
        <v>0</v>
      </c>
      <c r="T446" s="161">
        <f t="shared" si="103"/>
        <v>0</v>
      </c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R446" s="162" t="s">
        <v>1849</v>
      </c>
      <c r="AT446" s="162" t="s">
        <v>751</v>
      </c>
      <c r="AU446" s="162" t="s">
        <v>219</v>
      </c>
      <c r="AY446" s="15" t="s">
        <v>208</v>
      </c>
      <c r="BE446" s="163">
        <f t="shared" si="104"/>
        <v>0</v>
      </c>
      <c r="BF446" s="163">
        <f t="shared" si="105"/>
        <v>0</v>
      </c>
      <c r="BG446" s="163">
        <f t="shared" si="106"/>
        <v>0</v>
      </c>
      <c r="BH446" s="163">
        <f t="shared" si="107"/>
        <v>0</v>
      </c>
      <c r="BI446" s="163">
        <f t="shared" si="108"/>
        <v>0</v>
      </c>
      <c r="BJ446" s="15" t="s">
        <v>85</v>
      </c>
      <c r="BK446" s="163">
        <f t="shared" si="109"/>
        <v>0</v>
      </c>
      <c r="BL446" s="15" t="s">
        <v>466</v>
      </c>
      <c r="BM446" s="162" t="s">
        <v>7332</v>
      </c>
    </row>
    <row r="447" spans="1:65" s="2" customFormat="1" ht="66.75" customHeight="1">
      <c r="A447" s="30"/>
      <c r="B447" s="154"/>
      <c r="C447" s="201" t="s">
        <v>2010</v>
      </c>
      <c r="D447" s="201" t="s">
        <v>751</v>
      </c>
      <c r="E447" s="202" t="s">
        <v>7172</v>
      </c>
      <c r="F447" s="203" t="s">
        <v>7173</v>
      </c>
      <c r="G447" s="204" t="s">
        <v>404</v>
      </c>
      <c r="H447" s="205">
        <v>1</v>
      </c>
      <c r="I447" s="177"/>
      <c r="J447" s="290">
        <f t="shared" si="100"/>
        <v>0</v>
      </c>
      <c r="K447" s="178"/>
      <c r="L447" s="179"/>
      <c r="M447" s="180" t="s">
        <v>1</v>
      </c>
      <c r="N447" s="181" t="s">
        <v>38</v>
      </c>
      <c r="O447" s="59"/>
      <c r="P447" s="160">
        <f t="shared" si="101"/>
        <v>0</v>
      </c>
      <c r="Q447" s="160">
        <v>0</v>
      </c>
      <c r="R447" s="160">
        <f t="shared" si="102"/>
        <v>0</v>
      </c>
      <c r="S447" s="160">
        <v>0</v>
      </c>
      <c r="T447" s="161">
        <f t="shared" si="103"/>
        <v>0</v>
      </c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R447" s="162" t="s">
        <v>1849</v>
      </c>
      <c r="AT447" s="162" t="s">
        <v>751</v>
      </c>
      <c r="AU447" s="162" t="s">
        <v>219</v>
      </c>
      <c r="AY447" s="15" t="s">
        <v>208</v>
      </c>
      <c r="BE447" s="163">
        <f t="shared" si="104"/>
        <v>0</v>
      </c>
      <c r="BF447" s="163">
        <f t="shared" si="105"/>
        <v>0</v>
      </c>
      <c r="BG447" s="163">
        <f t="shared" si="106"/>
        <v>0</v>
      </c>
      <c r="BH447" s="163">
        <f t="shared" si="107"/>
        <v>0</v>
      </c>
      <c r="BI447" s="163">
        <f t="shared" si="108"/>
        <v>0</v>
      </c>
      <c r="BJ447" s="15" t="s">
        <v>85</v>
      </c>
      <c r="BK447" s="163">
        <f t="shared" si="109"/>
        <v>0</v>
      </c>
      <c r="BL447" s="15" t="s">
        <v>466</v>
      </c>
      <c r="BM447" s="162" t="s">
        <v>7333</v>
      </c>
    </row>
    <row r="448" spans="1:65" s="2" customFormat="1" ht="24.2" customHeight="1">
      <c r="A448" s="30"/>
      <c r="B448" s="154"/>
      <c r="C448" s="201" t="s">
        <v>2014</v>
      </c>
      <c r="D448" s="201" t="s">
        <v>751</v>
      </c>
      <c r="E448" s="202" t="s">
        <v>7334</v>
      </c>
      <c r="F448" s="203" t="s">
        <v>7335</v>
      </c>
      <c r="G448" s="204" t="s">
        <v>404</v>
      </c>
      <c r="H448" s="205">
        <v>2</v>
      </c>
      <c r="I448" s="177"/>
      <c r="J448" s="290">
        <f t="shared" si="100"/>
        <v>0</v>
      </c>
      <c r="K448" s="178"/>
      <c r="L448" s="179"/>
      <c r="M448" s="180" t="s">
        <v>1</v>
      </c>
      <c r="N448" s="181" t="s">
        <v>38</v>
      </c>
      <c r="O448" s="59"/>
      <c r="P448" s="160">
        <f t="shared" si="101"/>
        <v>0</v>
      </c>
      <c r="Q448" s="160">
        <v>0</v>
      </c>
      <c r="R448" s="160">
        <f t="shared" si="102"/>
        <v>0</v>
      </c>
      <c r="S448" s="160">
        <v>0</v>
      </c>
      <c r="T448" s="161">
        <f t="shared" si="103"/>
        <v>0</v>
      </c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R448" s="162" t="s">
        <v>1849</v>
      </c>
      <c r="AT448" s="162" t="s">
        <v>751</v>
      </c>
      <c r="AU448" s="162" t="s">
        <v>219</v>
      </c>
      <c r="AY448" s="15" t="s">
        <v>208</v>
      </c>
      <c r="BE448" s="163">
        <f t="shared" si="104"/>
        <v>0</v>
      </c>
      <c r="BF448" s="163">
        <f t="shared" si="105"/>
        <v>0</v>
      </c>
      <c r="BG448" s="163">
        <f t="shared" si="106"/>
        <v>0</v>
      </c>
      <c r="BH448" s="163">
        <f t="shared" si="107"/>
        <v>0</v>
      </c>
      <c r="BI448" s="163">
        <f t="shared" si="108"/>
        <v>0</v>
      </c>
      <c r="BJ448" s="15" t="s">
        <v>85</v>
      </c>
      <c r="BK448" s="163">
        <f t="shared" si="109"/>
        <v>0</v>
      </c>
      <c r="BL448" s="15" t="s">
        <v>466</v>
      </c>
      <c r="BM448" s="162" t="s">
        <v>7336</v>
      </c>
    </row>
    <row r="449" spans="1:65" s="2" customFormat="1" ht="33" customHeight="1">
      <c r="A449" s="30"/>
      <c r="B449" s="154"/>
      <c r="C449" s="201" t="s">
        <v>2018</v>
      </c>
      <c r="D449" s="201" t="s">
        <v>751</v>
      </c>
      <c r="E449" s="202" t="s">
        <v>7337</v>
      </c>
      <c r="F449" s="203" t="s">
        <v>7338</v>
      </c>
      <c r="G449" s="204" t="s">
        <v>404</v>
      </c>
      <c r="H449" s="205">
        <v>1</v>
      </c>
      <c r="I449" s="177"/>
      <c r="J449" s="290">
        <f t="shared" si="100"/>
        <v>0</v>
      </c>
      <c r="K449" s="178"/>
      <c r="L449" s="179"/>
      <c r="M449" s="180" t="s">
        <v>1</v>
      </c>
      <c r="N449" s="181" t="s">
        <v>38</v>
      </c>
      <c r="O449" s="59"/>
      <c r="P449" s="160">
        <f t="shared" si="101"/>
        <v>0</v>
      </c>
      <c r="Q449" s="160">
        <v>0</v>
      </c>
      <c r="R449" s="160">
        <f t="shared" si="102"/>
        <v>0</v>
      </c>
      <c r="S449" s="160">
        <v>0</v>
      </c>
      <c r="T449" s="161">
        <f t="shared" si="103"/>
        <v>0</v>
      </c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R449" s="162" t="s">
        <v>1849</v>
      </c>
      <c r="AT449" s="162" t="s">
        <v>751</v>
      </c>
      <c r="AU449" s="162" t="s">
        <v>219</v>
      </c>
      <c r="AY449" s="15" t="s">
        <v>208</v>
      </c>
      <c r="BE449" s="163">
        <f t="shared" si="104"/>
        <v>0</v>
      </c>
      <c r="BF449" s="163">
        <f t="shared" si="105"/>
        <v>0</v>
      </c>
      <c r="BG449" s="163">
        <f t="shared" si="106"/>
        <v>0</v>
      </c>
      <c r="BH449" s="163">
        <f t="shared" si="107"/>
        <v>0</v>
      </c>
      <c r="BI449" s="163">
        <f t="shared" si="108"/>
        <v>0</v>
      </c>
      <c r="BJ449" s="15" t="s">
        <v>85</v>
      </c>
      <c r="BK449" s="163">
        <f t="shared" si="109"/>
        <v>0</v>
      </c>
      <c r="BL449" s="15" t="s">
        <v>466</v>
      </c>
      <c r="BM449" s="162" t="s">
        <v>7339</v>
      </c>
    </row>
    <row r="450" spans="1:65" s="2" customFormat="1" ht="16.5" customHeight="1">
      <c r="A450" s="30"/>
      <c r="B450" s="154"/>
      <c r="C450" s="201" t="s">
        <v>2022</v>
      </c>
      <c r="D450" s="201" t="s">
        <v>751</v>
      </c>
      <c r="E450" s="202" t="s">
        <v>7340</v>
      </c>
      <c r="F450" s="203" t="s">
        <v>7289</v>
      </c>
      <c r="G450" s="204" t="s">
        <v>404</v>
      </c>
      <c r="H450" s="205">
        <v>1</v>
      </c>
      <c r="I450" s="177"/>
      <c r="J450" s="290">
        <f t="shared" si="100"/>
        <v>0</v>
      </c>
      <c r="K450" s="178"/>
      <c r="L450" s="179"/>
      <c r="M450" s="180" t="s">
        <v>1</v>
      </c>
      <c r="N450" s="181" t="s">
        <v>38</v>
      </c>
      <c r="O450" s="59"/>
      <c r="P450" s="160">
        <f t="shared" si="101"/>
        <v>0</v>
      </c>
      <c r="Q450" s="160">
        <v>0</v>
      </c>
      <c r="R450" s="160">
        <f t="shared" si="102"/>
        <v>0</v>
      </c>
      <c r="S450" s="160">
        <v>0</v>
      </c>
      <c r="T450" s="161">
        <f t="shared" si="103"/>
        <v>0</v>
      </c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R450" s="162" t="s">
        <v>1849</v>
      </c>
      <c r="AT450" s="162" t="s">
        <v>751</v>
      </c>
      <c r="AU450" s="162" t="s">
        <v>219</v>
      </c>
      <c r="AY450" s="15" t="s">
        <v>208</v>
      </c>
      <c r="BE450" s="163">
        <f t="shared" si="104"/>
        <v>0</v>
      </c>
      <c r="BF450" s="163">
        <f t="shared" si="105"/>
        <v>0</v>
      </c>
      <c r="BG450" s="163">
        <f t="shared" si="106"/>
        <v>0</v>
      </c>
      <c r="BH450" s="163">
        <f t="shared" si="107"/>
        <v>0</v>
      </c>
      <c r="BI450" s="163">
        <f t="shared" si="108"/>
        <v>0</v>
      </c>
      <c r="BJ450" s="15" t="s">
        <v>85</v>
      </c>
      <c r="BK450" s="163">
        <f t="shared" si="109"/>
        <v>0</v>
      </c>
      <c r="BL450" s="15" t="s">
        <v>466</v>
      </c>
      <c r="BM450" s="162" t="s">
        <v>7341</v>
      </c>
    </row>
    <row r="451" spans="1:65" s="2" customFormat="1" ht="16.5" customHeight="1">
      <c r="A451" s="30"/>
      <c r="B451" s="154"/>
      <c r="C451" s="201" t="s">
        <v>2026</v>
      </c>
      <c r="D451" s="201" t="s">
        <v>751</v>
      </c>
      <c r="E451" s="202" t="s">
        <v>7342</v>
      </c>
      <c r="F451" s="203" t="s">
        <v>7343</v>
      </c>
      <c r="G451" s="204" t="s">
        <v>404</v>
      </c>
      <c r="H451" s="205">
        <v>2</v>
      </c>
      <c r="I451" s="177"/>
      <c r="J451" s="290">
        <f t="shared" si="100"/>
        <v>0</v>
      </c>
      <c r="K451" s="178"/>
      <c r="L451" s="179"/>
      <c r="M451" s="180" t="s">
        <v>1</v>
      </c>
      <c r="N451" s="181" t="s">
        <v>38</v>
      </c>
      <c r="O451" s="59"/>
      <c r="P451" s="160">
        <f t="shared" si="101"/>
        <v>0</v>
      </c>
      <c r="Q451" s="160">
        <v>0</v>
      </c>
      <c r="R451" s="160">
        <f t="shared" si="102"/>
        <v>0</v>
      </c>
      <c r="S451" s="160">
        <v>0</v>
      </c>
      <c r="T451" s="161">
        <f t="shared" si="103"/>
        <v>0</v>
      </c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R451" s="162" t="s">
        <v>1849</v>
      </c>
      <c r="AT451" s="162" t="s">
        <v>751</v>
      </c>
      <c r="AU451" s="162" t="s">
        <v>219</v>
      </c>
      <c r="AY451" s="15" t="s">
        <v>208</v>
      </c>
      <c r="BE451" s="163">
        <f t="shared" si="104"/>
        <v>0</v>
      </c>
      <c r="BF451" s="163">
        <f t="shared" si="105"/>
        <v>0</v>
      </c>
      <c r="BG451" s="163">
        <f t="shared" si="106"/>
        <v>0</v>
      </c>
      <c r="BH451" s="163">
        <f t="shared" si="107"/>
        <v>0</v>
      </c>
      <c r="BI451" s="163">
        <f t="shared" si="108"/>
        <v>0</v>
      </c>
      <c r="BJ451" s="15" t="s">
        <v>85</v>
      </c>
      <c r="BK451" s="163">
        <f t="shared" si="109"/>
        <v>0</v>
      </c>
      <c r="BL451" s="15" t="s">
        <v>466</v>
      </c>
      <c r="BM451" s="162" t="s">
        <v>7344</v>
      </c>
    </row>
    <row r="452" spans="1:65" s="2" customFormat="1" ht="16.5" customHeight="1">
      <c r="A452" s="30"/>
      <c r="B452" s="154"/>
      <c r="C452" s="201" t="s">
        <v>2030</v>
      </c>
      <c r="D452" s="201" t="s">
        <v>751</v>
      </c>
      <c r="E452" s="202" t="s">
        <v>7345</v>
      </c>
      <c r="F452" s="203" t="s">
        <v>7286</v>
      </c>
      <c r="G452" s="204" t="s">
        <v>404</v>
      </c>
      <c r="H452" s="205">
        <v>3</v>
      </c>
      <c r="I452" s="177"/>
      <c r="J452" s="290">
        <f t="shared" si="100"/>
        <v>0</v>
      </c>
      <c r="K452" s="178"/>
      <c r="L452" s="179"/>
      <c r="M452" s="180" t="s">
        <v>1</v>
      </c>
      <c r="N452" s="181" t="s">
        <v>38</v>
      </c>
      <c r="O452" s="59"/>
      <c r="P452" s="160">
        <f t="shared" si="101"/>
        <v>0</v>
      </c>
      <c r="Q452" s="160">
        <v>0</v>
      </c>
      <c r="R452" s="160">
        <f t="shared" si="102"/>
        <v>0</v>
      </c>
      <c r="S452" s="160">
        <v>0</v>
      </c>
      <c r="T452" s="161">
        <f t="shared" si="103"/>
        <v>0</v>
      </c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R452" s="162" t="s">
        <v>1849</v>
      </c>
      <c r="AT452" s="162" t="s">
        <v>751</v>
      </c>
      <c r="AU452" s="162" t="s">
        <v>219</v>
      </c>
      <c r="AY452" s="15" t="s">
        <v>208</v>
      </c>
      <c r="BE452" s="163">
        <f t="shared" si="104"/>
        <v>0</v>
      </c>
      <c r="BF452" s="163">
        <f t="shared" si="105"/>
        <v>0</v>
      </c>
      <c r="BG452" s="163">
        <f t="shared" si="106"/>
        <v>0</v>
      </c>
      <c r="BH452" s="163">
        <f t="shared" si="107"/>
        <v>0</v>
      </c>
      <c r="BI452" s="163">
        <f t="shared" si="108"/>
        <v>0</v>
      </c>
      <c r="BJ452" s="15" t="s">
        <v>85</v>
      </c>
      <c r="BK452" s="163">
        <f t="shared" si="109"/>
        <v>0</v>
      </c>
      <c r="BL452" s="15" t="s">
        <v>466</v>
      </c>
      <c r="BM452" s="162" t="s">
        <v>7346</v>
      </c>
    </row>
    <row r="453" spans="1:65" s="2" customFormat="1" ht="16.5" customHeight="1">
      <c r="A453" s="30"/>
      <c r="B453" s="154"/>
      <c r="C453" s="201" t="s">
        <v>2034</v>
      </c>
      <c r="D453" s="201" t="s">
        <v>751</v>
      </c>
      <c r="E453" s="202" t="s">
        <v>7347</v>
      </c>
      <c r="F453" s="203" t="s">
        <v>7295</v>
      </c>
      <c r="G453" s="204" t="s">
        <v>404</v>
      </c>
      <c r="H453" s="205">
        <v>2</v>
      </c>
      <c r="I453" s="177"/>
      <c r="J453" s="290">
        <f t="shared" si="100"/>
        <v>0</v>
      </c>
      <c r="K453" s="178"/>
      <c r="L453" s="179"/>
      <c r="M453" s="180" t="s">
        <v>1</v>
      </c>
      <c r="N453" s="181" t="s">
        <v>38</v>
      </c>
      <c r="O453" s="59"/>
      <c r="P453" s="160">
        <f t="shared" si="101"/>
        <v>0</v>
      </c>
      <c r="Q453" s="160">
        <v>0</v>
      </c>
      <c r="R453" s="160">
        <f t="shared" si="102"/>
        <v>0</v>
      </c>
      <c r="S453" s="160">
        <v>0</v>
      </c>
      <c r="T453" s="161">
        <f t="shared" si="103"/>
        <v>0</v>
      </c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R453" s="162" t="s">
        <v>1849</v>
      </c>
      <c r="AT453" s="162" t="s">
        <v>751</v>
      </c>
      <c r="AU453" s="162" t="s">
        <v>219</v>
      </c>
      <c r="AY453" s="15" t="s">
        <v>208</v>
      </c>
      <c r="BE453" s="163">
        <f t="shared" si="104"/>
        <v>0</v>
      </c>
      <c r="BF453" s="163">
        <f t="shared" si="105"/>
        <v>0</v>
      </c>
      <c r="BG453" s="163">
        <f t="shared" si="106"/>
        <v>0</v>
      </c>
      <c r="BH453" s="163">
        <f t="shared" si="107"/>
        <v>0</v>
      </c>
      <c r="BI453" s="163">
        <f t="shared" si="108"/>
        <v>0</v>
      </c>
      <c r="BJ453" s="15" t="s">
        <v>85</v>
      </c>
      <c r="BK453" s="163">
        <f t="shared" si="109"/>
        <v>0</v>
      </c>
      <c r="BL453" s="15" t="s">
        <v>466</v>
      </c>
      <c r="BM453" s="162" t="s">
        <v>7348</v>
      </c>
    </row>
    <row r="454" spans="1:65" s="2" customFormat="1" ht="16.5" customHeight="1">
      <c r="A454" s="30"/>
      <c r="B454" s="154"/>
      <c r="C454" s="201" t="s">
        <v>2038</v>
      </c>
      <c r="D454" s="201" t="s">
        <v>751</v>
      </c>
      <c r="E454" s="202" t="s">
        <v>7349</v>
      </c>
      <c r="F454" s="203" t="s">
        <v>7350</v>
      </c>
      <c r="G454" s="204" t="s">
        <v>404</v>
      </c>
      <c r="H454" s="205">
        <v>1</v>
      </c>
      <c r="I454" s="177"/>
      <c r="J454" s="290">
        <f t="shared" si="100"/>
        <v>0</v>
      </c>
      <c r="K454" s="178"/>
      <c r="L454" s="179"/>
      <c r="M454" s="180" t="s">
        <v>1</v>
      </c>
      <c r="N454" s="181" t="s">
        <v>38</v>
      </c>
      <c r="O454" s="59"/>
      <c r="P454" s="160">
        <f t="shared" si="101"/>
        <v>0</v>
      </c>
      <c r="Q454" s="160">
        <v>0</v>
      </c>
      <c r="R454" s="160">
        <f t="shared" si="102"/>
        <v>0</v>
      </c>
      <c r="S454" s="160">
        <v>0</v>
      </c>
      <c r="T454" s="161">
        <f t="shared" si="103"/>
        <v>0</v>
      </c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R454" s="162" t="s">
        <v>1849</v>
      </c>
      <c r="AT454" s="162" t="s">
        <v>751</v>
      </c>
      <c r="AU454" s="162" t="s">
        <v>219</v>
      </c>
      <c r="AY454" s="15" t="s">
        <v>208</v>
      </c>
      <c r="BE454" s="163">
        <f t="shared" si="104"/>
        <v>0</v>
      </c>
      <c r="BF454" s="163">
        <f t="shared" si="105"/>
        <v>0</v>
      </c>
      <c r="BG454" s="163">
        <f t="shared" si="106"/>
        <v>0</v>
      </c>
      <c r="BH454" s="163">
        <f t="shared" si="107"/>
        <v>0</v>
      </c>
      <c r="BI454" s="163">
        <f t="shared" si="108"/>
        <v>0</v>
      </c>
      <c r="BJ454" s="15" t="s">
        <v>85</v>
      </c>
      <c r="BK454" s="163">
        <f t="shared" si="109"/>
        <v>0</v>
      </c>
      <c r="BL454" s="15" t="s">
        <v>466</v>
      </c>
      <c r="BM454" s="162" t="s">
        <v>7351</v>
      </c>
    </row>
    <row r="455" spans="1:65" s="2" customFormat="1" ht="37.9" customHeight="1">
      <c r="A455" s="30"/>
      <c r="B455" s="154"/>
      <c r="C455" s="201" t="s">
        <v>2042</v>
      </c>
      <c r="D455" s="201" t="s">
        <v>751</v>
      </c>
      <c r="E455" s="202" t="s">
        <v>7352</v>
      </c>
      <c r="F455" s="203" t="s">
        <v>7353</v>
      </c>
      <c r="G455" s="204" t="s">
        <v>404</v>
      </c>
      <c r="H455" s="205">
        <v>1</v>
      </c>
      <c r="I455" s="177"/>
      <c r="J455" s="290">
        <f t="shared" si="100"/>
        <v>0</v>
      </c>
      <c r="K455" s="178"/>
      <c r="L455" s="179"/>
      <c r="M455" s="180" t="s">
        <v>1</v>
      </c>
      <c r="N455" s="181" t="s">
        <v>38</v>
      </c>
      <c r="O455" s="59"/>
      <c r="P455" s="160">
        <f t="shared" si="101"/>
        <v>0</v>
      </c>
      <c r="Q455" s="160">
        <v>0</v>
      </c>
      <c r="R455" s="160">
        <f t="shared" si="102"/>
        <v>0</v>
      </c>
      <c r="S455" s="160">
        <v>0</v>
      </c>
      <c r="T455" s="161">
        <f t="shared" si="103"/>
        <v>0</v>
      </c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R455" s="162" t="s">
        <v>1849</v>
      </c>
      <c r="AT455" s="162" t="s">
        <v>751</v>
      </c>
      <c r="AU455" s="162" t="s">
        <v>219</v>
      </c>
      <c r="AY455" s="15" t="s">
        <v>208</v>
      </c>
      <c r="BE455" s="163">
        <f t="shared" si="104"/>
        <v>0</v>
      </c>
      <c r="BF455" s="163">
        <f t="shared" si="105"/>
        <v>0</v>
      </c>
      <c r="BG455" s="163">
        <f t="shared" si="106"/>
        <v>0</v>
      </c>
      <c r="BH455" s="163">
        <f t="shared" si="107"/>
        <v>0</v>
      </c>
      <c r="BI455" s="163">
        <f t="shared" si="108"/>
        <v>0</v>
      </c>
      <c r="BJ455" s="15" t="s">
        <v>85</v>
      </c>
      <c r="BK455" s="163">
        <f t="shared" si="109"/>
        <v>0</v>
      </c>
      <c r="BL455" s="15" t="s">
        <v>466</v>
      </c>
      <c r="BM455" s="162" t="s">
        <v>7354</v>
      </c>
    </row>
    <row r="456" spans="1:65" s="2" customFormat="1" ht="37.9" customHeight="1">
      <c r="A456" s="30"/>
      <c r="B456" s="154"/>
      <c r="C456" s="201" t="s">
        <v>2046</v>
      </c>
      <c r="D456" s="201" t="s">
        <v>751</v>
      </c>
      <c r="E456" s="202" t="s">
        <v>7355</v>
      </c>
      <c r="F456" s="203" t="s">
        <v>7353</v>
      </c>
      <c r="G456" s="204" t="s">
        <v>404</v>
      </c>
      <c r="H456" s="205">
        <v>1</v>
      </c>
      <c r="I456" s="177"/>
      <c r="J456" s="290">
        <f t="shared" si="100"/>
        <v>0</v>
      </c>
      <c r="K456" s="178"/>
      <c r="L456" s="179"/>
      <c r="M456" s="180" t="s">
        <v>1</v>
      </c>
      <c r="N456" s="181" t="s">
        <v>38</v>
      </c>
      <c r="O456" s="59"/>
      <c r="P456" s="160">
        <f t="shared" si="101"/>
        <v>0</v>
      </c>
      <c r="Q456" s="160">
        <v>0</v>
      </c>
      <c r="R456" s="160">
        <f t="shared" si="102"/>
        <v>0</v>
      </c>
      <c r="S456" s="160">
        <v>0</v>
      </c>
      <c r="T456" s="161">
        <f t="shared" si="103"/>
        <v>0</v>
      </c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R456" s="162" t="s">
        <v>1849</v>
      </c>
      <c r="AT456" s="162" t="s">
        <v>751</v>
      </c>
      <c r="AU456" s="162" t="s">
        <v>219</v>
      </c>
      <c r="AY456" s="15" t="s">
        <v>208</v>
      </c>
      <c r="BE456" s="163">
        <f t="shared" si="104"/>
        <v>0</v>
      </c>
      <c r="BF456" s="163">
        <f t="shared" si="105"/>
        <v>0</v>
      </c>
      <c r="BG456" s="163">
        <f t="shared" si="106"/>
        <v>0</v>
      </c>
      <c r="BH456" s="163">
        <f t="shared" si="107"/>
        <v>0</v>
      </c>
      <c r="BI456" s="163">
        <f t="shared" si="108"/>
        <v>0</v>
      </c>
      <c r="BJ456" s="15" t="s">
        <v>85</v>
      </c>
      <c r="BK456" s="163">
        <f t="shared" si="109"/>
        <v>0</v>
      </c>
      <c r="BL456" s="15" t="s">
        <v>466</v>
      </c>
      <c r="BM456" s="162" t="s">
        <v>7356</v>
      </c>
    </row>
    <row r="457" spans="1:65" s="2" customFormat="1" ht="37.9" customHeight="1">
      <c r="A457" s="30"/>
      <c r="B457" s="154"/>
      <c r="C457" s="201" t="s">
        <v>2050</v>
      </c>
      <c r="D457" s="201" t="s">
        <v>751</v>
      </c>
      <c r="E457" s="202" t="s">
        <v>7357</v>
      </c>
      <c r="F457" s="203" t="s">
        <v>7358</v>
      </c>
      <c r="G457" s="204" t="s">
        <v>404</v>
      </c>
      <c r="H457" s="205">
        <v>2</v>
      </c>
      <c r="I457" s="177"/>
      <c r="J457" s="290">
        <f t="shared" si="100"/>
        <v>0</v>
      </c>
      <c r="K457" s="178"/>
      <c r="L457" s="179"/>
      <c r="M457" s="180" t="s">
        <v>1</v>
      </c>
      <c r="N457" s="181" t="s">
        <v>38</v>
      </c>
      <c r="O457" s="59"/>
      <c r="P457" s="160">
        <f t="shared" si="101"/>
        <v>0</v>
      </c>
      <c r="Q457" s="160">
        <v>0</v>
      </c>
      <c r="R457" s="160">
        <f t="shared" si="102"/>
        <v>0</v>
      </c>
      <c r="S457" s="160">
        <v>0</v>
      </c>
      <c r="T457" s="161">
        <f t="shared" si="103"/>
        <v>0</v>
      </c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R457" s="162" t="s">
        <v>1849</v>
      </c>
      <c r="AT457" s="162" t="s">
        <v>751</v>
      </c>
      <c r="AU457" s="162" t="s">
        <v>219</v>
      </c>
      <c r="AY457" s="15" t="s">
        <v>208</v>
      </c>
      <c r="BE457" s="163">
        <f t="shared" si="104"/>
        <v>0</v>
      </c>
      <c r="BF457" s="163">
        <f t="shared" si="105"/>
        <v>0</v>
      </c>
      <c r="BG457" s="163">
        <f t="shared" si="106"/>
        <v>0</v>
      </c>
      <c r="BH457" s="163">
        <f t="shared" si="107"/>
        <v>0</v>
      </c>
      <c r="BI457" s="163">
        <f t="shared" si="108"/>
        <v>0</v>
      </c>
      <c r="BJ457" s="15" t="s">
        <v>85</v>
      </c>
      <c r="BK457" s="163">
        <f t="shared" si="109"/>
        <v>0</v>
      </c>
      <c r="BL457" s="15" t="s">
        <v>466</v>
      </c>
      <c r="BM457" s="162" t="s">
        <v>7359</v>
      </c>
    </row>
    <row r="458" spans="1:65" s="2" customFormat="1" ht="16.5" customHeight="1">
      <c r="A458" s="30"/>
      <c r="B458" s="154"/>
      <c r="C458" s="201" t="s">
        <v>2054</v>
      </c>
      <c r="D458" s="201" t="s">
        <v>751</v>
      </c>
      <c r="E458" s="202" t="s">
        <v>7306</v>
      </c>
      <c r="F458" s="203" t="s">
        <v>7307</v>
      </c>
      <c r="G458" s="204" t="s">
        <v>404</v>
      </c>
      <c r="H458" s="205">
        <v>2</v>
      </c>
      <c r="I458" s="177"/>
      <c r="J458" s="290">
        <f t="shared" si="100"/>
        <v>0</v>
      </c>
      <c r="K458" s="178"/>
      <c r="L458" s="179"/>
      <c r="M458" s="180" t="s">
        <v>1</v>
      </c>
      <c r="N458" s="181" t="s">
        <v>38</v>
      </c>
      <c r="O458" s="59"/>
      <c r="P458" s="160">
        <f t="shared" si="101"/>
        <v>0</v>
      </c>
      <c r="Q458" s="160">
        <v>0</v>
      </c>
      <c r="R458" s="160">
        <f t="shared" si="102"/>
        <v>0</v>
      </c>
      <c r="S458" s="160">
        <v>0</v>
      </c>
      <c r="T458" s="161">
        <f t="shared" si="103"/>
        <v>0</v>
      </c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R458" s="162" t="s">
        <v>1849</v>
      </c>
      <c r="AT458" s="162" t="s">
        <v>751</v>
      </c>
      <c r="AU458" s="162" t="s">
        <v>219</v>
      </c>
      <c r="AY458" s="15" t="s">
        <v>208</v>
      </c>
      <c r="BE458" s="163">
        <f t="shared" si="104"/>
        <v>0</v>
      </c>
      <c r="BF458" s="163">
        <f t="shared" si="105"/>
        <v>0</v>
      </c>
      <c r="BG458" s="163">
        <f t="shared" si="106"/>
        <v>0</v>
      </c>
      <c r="BH458" s="163">
        <f t="shared" si="107"/>
        <v>0</v>
      </c>
      <c r="BI458" s="163">
        <f t="shared" si="108"/>
        <v>0</v>
      </c>
      <c r="BJ458" s="15" t="s">
        <v>85</v>
      </c>
      <c r="BK458" s="163">
        <f t="shared" si="109"/>
        <v>0</v>
      </c>
      <c r="BL458" s="15" t="s">
        <v>466</v>
      </c>
      <c r="BM458" s="162" t="s">
        <v>7360</v>
      </c>
    </row>
    <row r="459" spans="1:65" s="2" customFormat="1" ht="16.5" customHeight="1">
      <c r="A459" s="30"/>
      <c r="B459" s="154"/>
      <c r="C459" s="201" t="s">
        <v>2058</v>
      </c>
      <c r="D459" s="201" t="s">
        <v>751</v>
      </c>
      <c r="E459" s="202" t="s">
        <v>7361</v>
      </c>
      <c r="F459" s="203" t="s">
        <v>7310</v>
      </c>
      <c r="G459" s="204" t="s">
        <v>4725</v>
      </c>
      <c r="H459" s="205">
        <v>1</v>
      </c>
      <c r="I459" s="177"/>
      <c r="J459" s="290">
        <f t="shared" si="100"/>
        <v>0</v>
      </c>
      <c r="K459" s="178"/>
      <c r="L459" s="179"/>
      <c r="M459" s="180" t="s">
        <v>1</v>
      </c>
      <c r="N459" s="181" t="s">
        <v>38</v>
      </c>
      <c r="O459" s="59"/>
      <c r="P459" s="160">
        <f t="shared" si="101"/>
        <v>0</v>
      </c>
      <c r="Q459" s="160">
        <v>0</v>
      </c>
      <c r="R459" s="160">
        <f t="shared" si="102"/>
        <v>0</v>
      </c>
      <c r="S459" s="160">
        <v>0</v>
      </c>
      <c r="T459" s="161">
        <f t="shared" si="103"/>
        <v>0</v>
      </c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R459" s="162" t="s">
        <v>1849</v>
      </c>
      <c r="AT459" s="162" t="s">
        <v>751</v>
      </c>
      <c r="AU459" s="162" t="s">
        <v>219</v>
      </c>
      <c r="AY459" s="15" t="s">
        <v>208</v>
      </c>
      <c r="BE459" s="163">
        <f t="shared" si="104"/>
        <v>0</v>
      </c>
      <c r="BF459" s="163">
        <f t="shared" si="105"/>
        <v>0</v>
      </c>
      <c r="BG459" s="163">
        <f t="shared" si="106"/>
        <v>0</v>
      </c>
      <c r="BH459" s="163">
        <f t="shared" si="107"/>
        <v>0</v>
      </c>
      <c r="BI459" s="163">
        <f t="shared" si="108"/>
        <v>0</v>
      </c>
      <c r="BJ459" s="15" t="s">
        <v>85</v>
      </c>
      <c r="BK459" s="163">
        <f t="shared" si="109"/>
        <v>0</v>
      </c>
      <c r="BL459" s="15" t="s">
        <v>466</v>
      </c>
      <c r="BM459" s="162" t="s">
        <v>7362</v>
      </c>
    </row>
    <row r="460" spans="1:65" s="2" customFormat="1" ht="21.75" customHeight="1">
      <c r="A460" s="30"/>
      <c r="B460" s="154"/>
      <c r="C460" s="201" t="s">
        <v>2062</v>
      </c>
      <c r="D460" s="201" t="s">
        <v>751</v>
      </c>
      <c r="E460" s="202" t="s">
        <v>7363</v>
      </c>
      <c r="F460" s="203" t="s">
        <v>7313</v>
      </c>
      <c r="G460" s="204" t="s">
        <v>4725</v>
      </c>
      <c r="H460" s="205">
        <v>1</v>
      </c>
      <c r="I460" s="177"/>
      <c r="J460" s="290">
        <f t="shared" si="100"/>
        <v>0</v>
      </c>
      <c r="K460" s="178"/>
      <c r="L460" s="179"/>
      <c r="M460" s="180" t="s">
        <v>1</v>
      </c>
      <c r="N460" s="181" t="s">
        <v>38</v>
      </c>
      <c r="O460" s="59"/>
      <c r="P460" s="160">
        <f t="shared" si="101"/>
        <v>0</v>
      </c>
      <c r="Q460" s="160">
        <v>0</v>
      </c>
      <c r="R460" s="160">
        <f t="shared" si="102"/>
        <v>0</v>
      </c>
      <c r="S460" s="160">
        <v>0</v>
      </c>
      <c r="T460" s="161">
        <f t="shared" si="103"/>
        <v>0</v>
      </c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R460" s="162" t="s">
        <v>1849</v>
      </c>
      <c r="AT460" s="162" t="s">
        <v>751</v>
      </c>
      <c r="AU460" s="162" t="s">
        <v>219</v>
      </c>
      <c r="AY460" s="15" t="s">
        <v>208</v>
      </c>
      <c r="BE460" s="163">
        <f t="shared" si="104"/>
        <v>0</v>
      </c>
      <c r="BF460" s="163">
        <f t="shared" si="105"/>
        <v>0</v>
      </c>
      <c r="BG460" s="163">
        <f t="shared" si="106"/>
        <v>0</v>
      </c>
      <c r="BH460" s="163">
        <f t="shared" si="107"/>
        <v>0</v>
      </c>
      <c r="BI460" s="163">
        <f t="shared" si="108"/>
        <v>0</v>
      </c>
      <c r="BJ460" s="15" t="s">
        <v>85</v>
      </c>
      <c r="BK460" s="163">
        <f t="shared" si="109"/>
        <v>0</v>
      </c>
      <c r="BL460" s="15" t="s">
        <v>466</v>
      </c>
      <c r="BM460" s="162" t="s">
        <v>7364</v>
      </c>
    </row>
    <row r="461" spans="1:65" s="2" customFormat="1" ht="16.5" customHeight="1">
      <c r="A461" s="30"/>
      <c r="B461" s="154"/>
      <c r="C461" s="195" t="s">
        <v>2066</v>
      </c>
      <c r="D461" s="195" t="s">
        <v>210</v>
      </c>
      <c r="E461" s="196" t="s">
        <v>7315</v>
      </c>
      <c r="F461" s="200" t="s">
        <v>7316</v>
      </c>
      <c r="G461" s="198" t="s">
        <v>861</v>
      </c>
      <c r="H461" s="199">
        <v>19</v>
      </c>
      <c r="I461" s="155"/>
      <c r="J461" s="287">
        <f t="shared" si="100"/>
        <v>0</v>
      </c>
      <c r="K461" s="157"/>
      <c r="L461" s="31"/>
      <c r="M461" s="158" t="s">
        <v>1</v>
      </c>
      <c r="N461" s="159" t="s">
        <v>38</v>
      </c>
      <c r="O461" s="59"/>
      <c r="P461" s="160">
        <f t="shared" si="101"/>
        <v>0</v>
      </c>
      <c r="Q461" s="160">
        <v>0</v>
      </c>
      <c r="R461" s="160">
        <f t="shared" si="102"/>
        <v>0</v>
      </c>
      <c r="S461" s="160">
        <v>0</v>
      </c>
      <c r="T461" s="161">
        <f t="shared" si="103"/>
        <v>0</v>
      </c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R461" s="162" t="s">
        <v>466</v>
      </c>
      <c r="AT461" s="162" t="s">
        <v>210</v>
      </c>
      <c r="AU461" s="162" t="s">
        <v>219</v>
      </c>
      <c r="AY461" s="15" t="s">
        <v>208</v>
      </c>
      <c r="BE461" s="163">
        <f t="shared" si="104"/>
        <v>0</v>
      </c>
      <c r="BF461" s="163">
        <f t="shared" si="105"/>
        <v>0</v>
      </c>
      <c r="BG461" s="163">
        <f t="shared" si="106"/>
        <v>0</v>
      </c>
      <c r="BH461" s="163">
        <f t="shared" si="107"/>
        <v>0</v>
      </c>
      <c r="BI461" s="163">
        <f t="shared" si="108"/>
        <v>0</v>
      </c>
      <c r="BJ461" s="15" t="s">
        <v>85</v>
      </c>
      <c r="BK461" s="163">
        <f t="shared" si="109"/>
        <v>0</v>
      </c>
      <c r="BL461" s="15" t="s">
        <v>466</v>
      </c>
      <c r="BM461" s="162" t="s">
        <v>7365</v>
      </c>
    </row>
    <row r="462" spans="1:65" s="2" customFormat="1" ht="21.75" customHeight="1">
      <c r="A462" s="30"/>
      <c r="B462" s="154"/>
      <c r="C462" s="195" t="s">
        <v>2070</v>
      </c>
      <c r="D462" s="195" t="s">
        <v>210</v>
      </c>
      <c r="E462" s="196" t="s">
        <v>7366</v>
      </c>
      <c r="F462" s="200" t="s">
        <v>7367</v>
      </c>
      <c r="G462" s="198" t="s">
        <v>404</v>
      </c>
      <c r="H462" s="199">
        <v>1</v>
      </c>
      <c r="I462" s="155"/>
      <c r="J462" s="287">
        <f t="shared" si="100"/>
        <v>0</v>
      </c>
      <c r="K462" s="157"/>
      <c r="L462" s="31"/>
      <c r="M462" s="158" t="s">
        <v>1</v>
      </c>
      <c r="N462" s="159" t="s">
        <v>38</v>
      </c>
      <c r="O462" s="59"/>
      <c r="P462" s="160">
        <f t="shared" si="101"/>
        <v>0</v>
      </c>
      <c r="Q462" s="160">
        <v>0</v>
      </c>
      <c r="R462" s="160">
        <f t="shared" si="102"/>
        <v>0</v>
      </c>
      <c r="S462" s="160">
        <v>0</v>
      </c>
      <c r="T462" s="161">
        <f t="shared" si="103"/>
        <v>0</v>
      </c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R462" s="162" t="s">
        <v>466</v>
      </c>
      <c r="AT462" s="162" t="s">
        <v>210</v>
      </c>
      <c r="AU462" s="162" t="s">
        <v>219</v>
      </c>
      <c r="AY462" s="15" t="s">
        <v>208</v>
      </c>
      <c r="BE462" s="163">
        <f t="shared" si="104"/>
        <v>0</v>
      </c>
      <c r="BF462" s="163">
        <f t="shared" si="105"/>
        <v>0</v>
      </c>
      <c r="BG462" s="163">
        <f t="shared" si="106"/>
        <v>0</v>
      </c>
      <c r="BH462" s="163">
        <f t="shared" si="107"/>
        <v>0</v>
      </c>
      <c r="BI462" s="163">
        <f t="shared" si="108"/>
        <v>0</v>
      </c>
      <c r="BJ462" s="15" t="s">
        <v>85</v>
      </c>
      <c r="BK462" s="163">
        <f t="shared" si="109"/>
        <v>0</v>
      </c>
      <c r="BL462" s="15" t="s">
        <v>466</v>
      </c>
      <c r="BM462" s="162" t="s">
        <v>7368</v>
      </c>
    </row>
    <row r="463" spans="1:65" s="2" customFormat="1" ht="37.9" customHeight="1">
      <c r="A463" s="30"/>
      <c r="B463" s="154"/>
      <c r="C463" s="195" t="s">
        <v>2074</v>
      </c>
      <c r="D463" s="195" t="s">
        <v>210</v>
      </c>
      <c r="E463" s="196" t="s">
        <v>7163</v>
      </c>
      <c r="F463" s="200" t="s">
        <v>7164</v>
      </c>
      <c r="G463" s="198" t="s">
        <v>404</v>
      </c>
      <c r="H463" s="199">
        <v>1</v>
      </c>
      <c r="I463" s="155"/>
      <c r="J463" s="287">
        <f t="shared" si="100"/>
        <v>0</v>
      </c>
      <c r="K463" s="157"/>
      <c r="L463" s="31"/>
      <c r="M463" s="158" t="s">
        <v>1</v>
      </c>
      <c r="N463" s="159" t="s">
        <v>38</v>
      </c>
      <c r="O463" s="59"/>
      <c r="P463" s="160">
        <f t="shared" si="101"/>
        <v>0</v>
      </c>
      <c r="Q463" s="160">
        <v>0</v>
      </c>
      <c r="R463" s="160">
        <f t="shared" si="102"/>
        <v>0</v>
      </c>
      <c r="S463" s="160">
        <v>0</v>
      </c>
      <c r="T463" s="161">
        <f t="shared" si="103"/>
        <v>0</v>
      </c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R463" s="162" t="s">
        <v>466</v>
      </c>
      <c r="AT463" s="162" t="s">
        <v>210</v>
      </c>
      <c r="AU463" s="162" t="s">
        <v>219</v>
      </c>
      <c r="AY463" s="15" t="s">
        <v>208</v>
      </c>
      <c r="BE463" s="163">
        <f t="shared" si="104"/>
        <v>0</v>
      </c>
      <c r="BF463" s="163">
        <f t="shared" si="105"/>
        <v>0</v>
      </c>
      <c r="BG463" s="163">
        <f t="shared" si="106"/>
        <v>0</v>
      </c>
      <c r="BH463" s="163">
        <f t="shared" si="107"/>
        <v>0</v>
      </c>
      <c r="BI463" s="163">
        <f t="shared" si="108"/>
        <v>0</v>
      </c>
      <c r="BJ463" s="15" t="s">
        <v>85</v>
      </c>
      <c r="BK463" s="163">
        <f t="shared" si="109"/>
        <v>0</v>
      </c>
      <c r="BL463" s="15" t="s">
        <v>466</v>
      </c>
      <c r="BM463" s="162" t="s">
        <v>7369</v>
      </c>
    </row>
    <row r="464" spans="1:65" s="12" customFormat="1" ht="20.85" customHeight="1">
      <c r="B464" s="142"/>
      <c r="C464" s="206"/>
      <c r="D464" s="207" t="s">
        <v>71</v>
      </c>
      <c r="E464" s="208" t="s">
        <v>7370</v>
      </c>
      <c r="F464" s="208" t="s">
        <v>7371</v>
      </c>
      <c r="G464" s="206"/>
      <c r="H464" s="206"/>
      <c r="I464" s="145"/>
      <c r="J464" s="286">
        <f>BK464</f>
        <v>0</v>
      </c>
      <c r="L464" s="142"/>
      <c r="M464" s="146"/>
      <c r="N464" s="147"/>
      <c r="O464" s="147"/>
      <c r="P464" s="148">
        <f>SUM(P465:P481)</f>
        <v>0</v>
      </c>
      <c r="Q464" s="147"/>
      <c r="R464" s="148">
        <f>SUM(R465:R481)</f>
        <v>0</v>
      </c>
      <c r="S464" s="147"/>
      <c r="T464" s="149">
        <f>SUM(T465:T481)</f>
        <v>0</v>
      </c>
      <c r="AR464" s="143" t="s">
        <v>219</v>
      </c>
      <c r="AT464" s="150" t="s">
        <v>71</v>
      </c>
      <c r="AU464" s="150" t="s">
        <v>85</v>
      </c>
      <c r="AY464" s="143" t="s">
        <v>208</v>
      </c>
      <c r="BK464" s="151">
        <f>SUM(BK465:BK481)</f>
        <v>0</v>
      </c>
    </row>
    <row r="465" spans="1:65" s="2" customFormat="1" ht="37.9" customHeight="1">
      <c r="A465" s="30"/>
      <c r="B465" s="154"/>
      <c r="C465" s="201" t="s">
        <v>2078</v>
      </c>
      <c r="D465" s="201" t="s">
        <v>751</v>
      </c>
      <c r="E465" s="202" t="s">
        <v>7372</v>
      </c>
      <c r="F465" s="203" t="s">
        <v>7373</v>
      </c>
      <c r="G465" s="204" t="s">
        <v>404</v>
      </c>
      <c r="H465" s="205">
        <v>1</v>
      </c>
      <c r="I465" s="177"/>
      <c r="J465" s="290">
        <f t="shared" ref="J465:J481" si="110">ROUND(I465*H465,2)</f>
        <v>0</v>
      </c>
      <c r="K465" s="178"/>
      <c r="L465" s="179"/>
      <c r="M465" s="180" t="s">
        <v>1</v>
      </c>
      <c r="N465" s="181" t="s">
        <v>38</v>
      </c>
      <c r="O465" s="59"/>
      <c r="P465" s="160">
        <f t="shared" ref="P465:P481" si="111">O465*H465</f>
        <v>0</v>
      </c>
      <c r="Q465" s="160">
        <v>0</v>
      </c>
      <c r="R465" s="160">
        <f t="shared" ref="R465:R481" si="112">Q465*H465</f>
        <v>0</v>
      </c>
      <c r="S465" s="160">
        <v>0</v>
      </c>
      <c r="T465" s="161">
        <f t="shared" ref="T465:T481" si="113">S465*H465</f>
        <v>0</v>
      </c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R465" s="162" t="s">
        <v>1849</v>
      </c>
      <c r="AT465" s="162" t="s">
        <v>751</v>
      </c>
      <c r="AU465" s="162" t="s">
        <v>219</v>
      </c>
      <c r="AY465" s="15" t="s">
        <v>208</v>
      </c>
      <c r="BE465" s="163">
        <f t="shared" ref="BE465:BE481" si="114">IF(N465="základná",J465,0)</f>
        <v>0</v>
      </c>
      <c r="BF465" s="163">
        <f t="shared" ref="BF465:BF481" si="115">IF(N465="znížená",J465,0)</f>
        <v>0</v>
      </c>
      <c r="BG465" s="163">
        <f t="shared" ref="BG465:BG481" si="116">IF(N465="zákl. prenesená",J465,0)</f>
        <v>0</v>
      </c>
      <c r="BH465" s="163">
        <f t="shared" ref="BH465:BH481" si="117">IF(N465="zníž. prenesená",J465,0)</f>
        <v>0</v>
      </c>
      <c r="BI465" s="163">
        <f t="shared" ref="BI465:BI481" si="118">IF(N465="nulová",J465,0)</f>
        <v>0</v>
      </c>
      <c r="BJ465" s="15" t="s">
        <v>85</v>
      </c>
      <c r="BK465" s="163">
        <f t="shared" ref="BK465:BK481" si="119">ROUND(I465*H465,2)</f>
        <v>0</v>
      </c>
      <c r="BL465" s="15" t="s">
        <v>466</v>
      </c>
      <c r="BM465" s="162" t="s">
        <v>7374</v>
      </c>
    </row>
    <row r="466" spans="1:65" s="2" customFormat="1" ht="16.5" customHeight="1">
      <c r="A466" s="30"/>
      <c r="B466" s="154"/>
      <c r="C466" s="201" t="s">
        <v>2082</v>
      </c>
      <c r="D466" s="201" t="s">
        <v>751</v>
      </c>
      <c r="E466" s="202" t="s">
        <v>7375</v>
      </c>
      <c r="F466" s="203" t="s">
        <v>7376</v>
      </c>
      <c r="G466" s="204" t="s">
        <v>404</v>
      </c>
      <c r="H466" s="205">
        <v>1</v>
      </c>
      <c r="I466" s="177"/>
      <c r="J466" s="290">
        <f t="shared" si="110"/>
        <v>0</v>
      </c>
      <c r="K466" s="178"/>
      <c r="L466" s="179"/>
      <c r="M466" s="180" t="s">
        <v>1</v>
      </c>
      <c r="N466" s="181" t="s">
        <v>38</v>
      </c>
      <c r="O466" s="59"/>
      <c r="P466" s="160">
        <f t="shared" si="111"/>
        <v>0</v>
      </c>
      <c r="Q466" s="160">
        <v>0</v>
      </c>
      <c r="R466" s="160">
        <f t="shared" si="112"/>
        <v>0</v>
      </c>
      <c r="S466" s="160">
        <v>0</v>
      </c>
      <c r="T466" s="161">
        <f t="shared" si="113"/>
        <v>0</v>
      </c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R466" s="162" t="s">
        <v>1849</v>
      </c>
      <c r="AT466" s="162" t="s">
        <v>751</v>
      </c>
      <c r="AU466" s="162" t="s">
        <v>219</v>
      </c>
      <c r="AY466" s="15" t="s">
        <v>208</v>
      </c>
      <c r="BE466" s="163">
        <f t="shared" si="114"/>
        <v>0</v>
      </c>
      <c r="BF466" s="163">
        <f t="shared" si="115"/>
        <v>0</v>
      </c>
      <c r="BG466" s="163">
        <f t="shared" si="116"/>
        <v>0</v>
      </c>
      <c r="BH466" s="163">
        <f t="shared" si="117"/>
        <v>0</v>
      </c>
      <c r="BI466" s="163">
        <f t="shared" si="118"/>
        <v>0</v>
      </c>
      <c r="BJ466" s="15" t="s">
        <v>85</v>
      </c>
      <c r="BK466" s="163">
        <f t="shared" si="119"/>
        <v>0</v>
      </c>
      <c r="BL466" s="15" t="s">
        <v>466</v>
      </c>
      <c r="BM466" s="162" t="s">
        <v>7377</v>
      </c>
    </row>
    <row r="467" spans="1:65" s="2" customFormat="1" ht="66.75" customHeight="1">
      <c r="A467" s="30"/>
      <c r="B467" s="154"/>
      <c r="C467" s="201" t="s">
        <v>2086</v>
      </c>
      <c r="D467" s="201" t="s">
        <v>751</v>
      </c>
      <c r="E467" s="202" t="s">
        <v>7172</v>
      </c>
      <c r="F467" s="203" t="s">
        <v>7173</v>
      </c>
      <c r="G467" s="204" t="s">
        <v>404</v>
      </c>
      <c r="H467" s="205">
        <v>1</v>
      </c>
      <c r="I467" s="177"/>
      <c r="J467" s="290">
        <f t="shared" si="110"/>
        <v>0</v>
      </c>
      <c r="K467" s="178"/>
      <c r="L467" s="179"/>
      <c r="M467" s="180" t="s">
        <v>1</v>
      </c>
      <c r="N467" s="181" t="s">
        <v>38</v>
      </c>
      <c r="O467" s="59"/>
      <c r="P467" s="160">
        <f t="shared" si="111"/>
        <v>0</v>
      </c>
      <c r="Q467" s="160">
        <v>0</v>
      </c>
      <c r="R467" s="160">
        <f t="shared" si="112"/>
        <v>0</v>
      </c>
      <c r="S467" s="160">
        <v>0</v>
      </c>
      <c r="T467" s="161">
        <f t="shared" si="113"/>
        <v>0</v>
      </c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R467" s="162" t="s">
        <v>1849</v>
      </c>
      <c r="AT467" s="162" t="s">
        <v>751</v>
      </c>
      <c r="AU467" s="162" t="s">
        <v>219</v>
      </c>
      <c r="AY467" s="15" t="s">
        <v>208</v>
      </c>
      <c r="BE467" s="163">
        <f t="shared" si="114"/>
        <v>0</v>
      </c>
      <c r="BF467" s="163">
        <f t="shared" si="115"/>
        <v>0</v>
      </c>
      <c r="BG467" s="163">
        <f t="shared" si="116"/>
        <v>0</v>
      </c>
      <c r="BH467" s="163">
        <f t="shared" si="117"/>
        <v>0</v>
      </c>
      <c r="BI467" s="163">
        <f t="shared" si="118"/>
        <v>0</v>
      </c>
      <c r="BJ467" s="15" t="s">
        <v>85</v>
      </c>
      <c r="BK467" s="163">
        <f t="shared" si="119"/>
        <v>0</v>
      </c>
      <c r="BL467" s="15" t="s">
        <v>466</v>
      </c>
      <c r="BM467" s="162" t="s">
        <v>7378</v>
      </c>
    </row>
    <row r="468" spans="1:65" s="2" customFormat="1" ht="16.5" customHeight="1">
      <c r="A468" s="30"/>
      <c r="B468" s="154"/>
      <c r="C468" s="201" t="s">
        <v>2090</v>
      </c>
      <c r="D468" s="201" t="s">
        <v>751</v>
      </c>
      <c r="E468" s="202" t="s">
        <v>7270</v>
      </c>
      <c r="F468" s="203" t="s">
        <v>7271</v>
      </c>
      <c r="G468" s="204" t="s">
        <v>404</v>
      </c>
      <c r="H468" s="205">
        <v>1</v>
      </c>
      <c r="I468" s="177"/>
      <c r="J468" s="290">
        <f t="shared" si="110"/>
        <v>0</v>
      </c>
      <c r="K468" s="178"/>
      <c r="L468" s="179"/>
      <c r="M468" s="180" t="s">
        <v>1</v>
      </c>
      <c r="N468" s="181" t="s">
        <v>38</v>
      </c>
      <c r="O468" s="59"/>
      <c r="P468" s="160">
        <f t="shared" si="111"/>
        <v>0</v>
      </c>
      <c r="Q468" s="160">
        <v>0</v>
      </c>
      <c r="R468" s="160">
        <f t="shared" si="112"/>
        <v>0</v>
      </c>
      <c r="S468" s="160">
        <v>0</v>
      </c>
      <c r="T468" s="161">
        <f t="shared" si="113"/>
        <v>0</v>
      </c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R468" s="162" t="s">
        <v>1849</v>
      </c>
      <c r="AT468" s="162" t="s">
        <v>751</v>
      </c>
      <c r="AU468" s="162" t="s">
        <v>219</v>
      </c>
      <c r="AY468" s="15" t="s">
        <v>208</v>
      </c>
      <c r="BE468" s="163">
        <f t="shared" si="114"/>
        <v>0</v>
      </c>
      <c r="BF468" s="163">
        <f t="shared" si="115"/>
        <v>0</v>
      </c>
      <c r="BG468" s="163">
        <f t="shared" si="116"/>
        <v>0</v>
      </c>
      <c r="BH468" s="163">
        <f t="shared" si="117"/>
        <v>0</v>
      </c>
      <c r="BI468" s="163">
        <f t="shared" si="118"/>
        <v>0</v>
      </c>
      <c r="BJ468" s="15" t="s">
        <v>85</v>
      </c>
      <c r="BK468" s="163">
        <f t="shared" si="119"/>
        <v>0</v>
      </c>
      <c r="BL468" s="15" t="s">
        <v>466</v>
      </c>
      <c r="BM468" s="162" t="s">
        <v>7379</v>
      </c>
    </row>
    <row r="469" spans="1:65" s="2" customFormat="1" ht="16.5" customHeight="1">
      <c r="A469" s="30"/>
      <c r="B469" s="154"/>
      <c r="C469" s="201" t="s">
        <v>2094</v>
      </c>
      <c r="D469" s="201" t="s">
        <v>751</v>
      </c>
      <c r="E469" s="202" t="s">
        <v>7380</v>
      </c>
      <c r="F469" s="203" t="s">
        <v>7381</v>
      </c>
      <c r="G469" s="204" t="s">
        <v>404</v>
      </c>
      <c r="H469" s="205">
        <v>1</v>
      </c>
      <c r="I469" s="177"/>
      <c r="J469" s="290">
        <f t="shared" si="110"/>
        <v>0</v>
      </c>
      <c r="K469" s="178"/>
      <c r="L469" s="179"/>
      <c r="M469" s="180" t="s">
        <v>1</v>
      </c>
      <c r="N469" s="181" t="s">
        <v>38</v>
      </c>
      <c r="O469" s="59"/>
      <c r="P469" s="160">
        <f t="shared" si="111"/>
        <v>0</v>
      </c>
      <c r="Q469" s="160">
        <v>0</v>
      </c>
      <c r="R469" s="160">
        <f t="shared" si="112"/>
        <v>0</v>
      </c>
      <c r="S469" s="160">
        <v>0</v>
      </c>
      <c r="T469" s="161">
        <f t="shared" si="113"/>
        <v>0</v>
      </c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R469" s="162" t="s">
        <v>1849</v>
      </c>
      <c r="AT469" s="162" t="s">
        <v>751</v>
      </c>
      <c r="AU469" s="162" t="s">
        <v>219</v>
      </c>
      <c r="AY469" s="15" t="s">
        <v>208</v>
      </c>
      <c r="BE469" s="163">
        <f t="shared" si="114"/>
        <v>0</v>
      </c>
      <c r="BF469" s="163">
        <f t="shared" si="115"/>
        <v>0</v>
      </c>
      <c r="BG469" s="163">
        <f t="shared" si="116"/>
        <v>0</v>
      </c>
      <c r="BH469" s="163">
        <f t="shared" si="117"/>
        <v>0</v>
      </c>
      <c r="BI469" s="163">
        <f t="shared" si="118"/>
        <v>0</v>
      </c>
      <c r="BJ469" s="15" t="s">
        <v>85</v>
      </c>
      <c r="BK469" s="163">
        <f t="shared" si="119"/>
        <v>0</v>
      </c>
      <c r="BL469" s="15" t="s">
        <v>466</v>
      </c>
      <c r="BM469" s="162" t="s">
        <v>7382</v>
      </c>
    </row>
    <row r="470" spans="1:65" s="2" customFormat="1" ht="16.5" customHeight="1">
      <c r="A470" s="30"/>
      <c r="B470" s="154"/>
      <c r="C470" s="201" t="s">
        <v>2098</v>
      </c>
      <c r="D470" s="201" t="s">
        <v>751</v>
      </c>
      <c r="E470" s="202" t="s">
        <v>7383</v>
      </c>
      <c r="F470" s="203" t="s">
        <v>7286</v>
      </c>
      <c r="G470" s="204" t="s">
        <v>404</v>
      </c>
      <c r="H470" s="205">
        <v>2</v>
      </c>
      <c r="I470" s="177"/>
      <c r="J470" s="290">
        <f t="shared" si="110"/>
        <v>0</v>
      </c>
      <c r="K470" s="178"/>
      <c r="L470" s="179"/>
      <c r="M470" s="180" t="s">
        <v>1</v>
      </c>
      <c r="N470" s="181" t="s">
        <v>38</v>
      </c>
      <c r="O470" s="59"/>
      <c r="P470" s="160">
        <f t="shared" si="111"/>
        <v>0</v>
      </c>
      <c r="Q470" s="160">
        <v>0</v>
      </c>
      <c r="R470" s="160">
        <f t="shared" si="112"/>
        <v>0</v>
      </c>
      <c r="S470" s="160">
        <v>0</v>
      </c>
      <c r="T470" s="161">
        <f t="shared" si="113"/>
        <v>0</v>
      </c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R470" s="162" t="s">
        <v>1849</v>
      </c>
      <c r="AT470" s="162" t="s">
        <v>751</v>
      </c>
      <c r="AU470" s="162" t="s">
        <v>219</v>
      </c>
      <c r="AY470" s="15" t="s">
        <v>208</v>
      </c>
      <c r="BE470" s="163">
        <f t="shared" si="114"/>
        <v>0</v>
      </c>
      <c r="BF470" s="163">
        <f t="shared" si="115"/>
        <v>0</v>
      </c>
      <c r="BG470" s="163">
        <f t="shared" si="116"/>
        <v>0</v>
      </c>
      <c r="BH470" s="163">
        <f t="shared" si="117"/>
        <v>0</v>
      </c>
      <c r="BI470" s="163">
        <f t="shared" si="118"/>
        <v>0</v>
      </c>
      <c r="BJ470" s="15" t="s">
        <v>85</v>
      </c>
      <c r="BK470" s="163">
        <f t="shared" si="119"/>
        <v>0</v>
      </c>
      <c r="BL470" s="15" t="s">
        <v>466</v>
      </c>
      <c r="BM470" s="162" t="s">
        <v>7384</v>
      </c>
    </row>
    <row r="471" spans="1:65" s="2" customFormat="1" ht="16.5" customHeight="1">
      <c r="A471" s="30"/>
      <c r="B471" s="154"/>
      <c r="C471" s="201" t="s">
        <v>2102</v>
      </c>
      <c r="D471" s="201" t="s">
        <v>751</v>
      </c>
      <c r="E471" s="202" t="s">
        <v>7385</v>
      </c>
      <c r="F471" s="203" t="s">
        <v>7386</v>
      </c>
      <c r="G471" s="204" t="s">
        <v>404</v>
      </c>
      <c r="H471" s="205">
        <v>1</v>
      </c>
      <c r="I471" s="177"/>
      <c r="J471" s="290">
        <f t="shared" si="110"/>
        <v>0</v>
      </c>
      <c r="K471" s="178"/>
      <c r="L471" s="179"/>
      <c r="M471" s="180" t="s">
        <v>1</v>
      </c>
      <c r="N471" s="181" t="s">
        <v>38</v>
      </c>
      <c r="O471" s="59"/>
      <c r="P471" s="160">
        <f t="shared" si="111"/>
        <v>0</v>
      </c>
      <c r="Q471" s="160">
        <v>0</v>
      </c>
      <c r="R471" s="160">
        <f t="shared" si="112"/>
        <v>0</v>
      </c>
      <c r="S471" s="160">
        <v>0</v>
      </c>
      <c r="T471" s="161">
        <f t="shared" si="113"/>
        <v>0</v>
      </c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R471" s="162" t="s">
        <v>1849</v>
      </c>
      <c r="AT471" s="162" t="s">
        <v>751</v>
      </c>
      <c r="AU471" s="162" t="s">
        <v>219</v>
      </c>
      <c r="AY471" s="15" t="s">
        <v>208</v>
      </c>
      <c r="BE471" s="163">
        <f t="shared" si="114"/>
        <v>0</v>
      </c>
      <c r="BF471" s="163">
        <f t="shared" si="115"/>
        <v>0</v>
      </c>
      <c r="BG471" s="163">
        <f t="shared" si="116"/>
        <v>0</v>
      </c>
      <c r="BH471" s="163">
        <f t="shared" si="117"/>
        <v>0</v>
      </c>
      <c r="BI471" s="163">
        <f t="shared" si="118"/>
        <v>0</v>
      </c>
      <c r="BJ471" s="15" t="s">
        <v>85</v>
      </c>
      <c r="BK471" s="163">
        <f t="shared" si="119"/>
        <v>0</v>
      </c>
      <c r="BL471" s="15" t="s">
        <v>466</v>
      </c>
      <c r="BM471" s="162" t="s">
        <v>7387</v>
      </c>
    </row>
    <row r="472" spans="1:65" s="2" customFormat="1" ht="37.9" customHeight="1">
      <c r="A472" s="30"/>
      <c r="B472" s="154"/>
      <c r="C472" s="201" t="s">
        <v>2106</v>
      </c>
      <c r="D472" s="201" t="s">
        <v>751</v>
      </c>
      <c r="E472" s="202" t="s">
        <v>7388</v>
      </c>
      <c r="F472" s="203" t="s">
        <v>7353</v>
      </c>
      <c r="G472" s="204" t="s">
        <v>404</v>
      </c>
      <c r="H472" s="205">
        <v>9</v>
      </c>
      <c r="I472" s="177"/>
      <c r="J472" s="290">
        <f t="shared" si="110"/>
        <v>0</v>
      </c>
      <c r="K472" s="178"/>
      <c r="L472" s="179"/>
      <c r="M472" s="180" t="s">
        <v>1</v>
      </c>
      <c r="N472" s="181" t="s">
        <v>38</v>
      </c>
      <c r="O472" s="59"/>
      <c r="P472" s="160">
        <f t="shared" si="111"/>
        <v>0</v>
      </c>
      <c r="Q472" s="160">
        <v>0</v>
      </c>
      <c r="R472" s="160">
        <f t="shared" si="112"/>
        <v>0</v>
      </c>
      <c r="S472" s="160">
        <v>0</v>
      </c>
      <c r="T472" s="161">
        <f t="shared" si="113"/>
        <v>0</v>
      </c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R472" s="162" t="s">
        <v>1849</v>
      </c>
      <c r="AT472" s="162" t="s">
        <v>751</v>
      </c>
      <c r="AU472" s="162" t="s">
        <v>219</v>
      </c>
      <c r="AY472" s="15" t="s">
        <v>208</v>
      </c>
      <c r="BE472" s="163">
        <f t="shared" si="114"/>
        <v>0</v>
      </c>
      <c r="BF472" s="163">
        <f t="shared" si="115"/>
        <v>0</v>
      </c>
      <c r="BG472" s="163">
        <f t="shared" si="116"/>
        <v>0</v>
      </c>
      <c r="BH472" s="163">
        <f t="shared" si="117"/>
        <v>0</v>
      </c>
      <c r="BI472" s="163">
        <f t="shared" si="118"/>
        <v>0</v>
      </c>
      <c r="BJ472" s="15" t="s">
        <v>85</v>
      </c>
      <c r="BK472" s="163">
        <f t="shared" si="119"/>
        <v>0</v>
      </c>
      <c r="BL472" s="15" t="s">
        <v>466</v>
      </c>
      <c r="BM472" s="162" t="s">
        <v>7389</v>
      </c>
    </row>
    <row r="473" spans="1:65" s="2" customFormat="1" ht="37.9" customHeight="1">
      <c r="A473" s="30"/>
      <c r="B473" s="154"/>
      <c r="C473" s="201" t="s">
        <v>2110</v>
      </c>
      <c r="D473" s="201" t="s">
        <v>751</v>
      </c>
      <c r="E473" s="202" t="s">
        <v>7390</v>
      </c>
      <c r="F473" s="203" t="s">
        <v>7353</v>
      </c>
      <c r="G473" s="204" t="s">
        <v>404</v>
      </c>
      <c r="H473" s="205">
        <v>8</v>
      </c>
      <c r="I473" s="177"/>
      <c r="J473" s="290">
        <f t="shared" si="110"/>
        <v>0</v>
      </c>
      <c r="K473" s="178"/>
      <c r="L473" s="179"/>
      <c r="M473" s="180" t="s">
        <v>1</v>
      </c>
      <c r="N473" s="181" t="s">
        <v>38</v>
      </c>
      <c r="O473" s="59"/>
      <c r="P473" s="160">
        <f t="shared" si="111"/>
        <v>0</v>
      </c>
      <c r="Q473" s="160">
        <v>0</v>
      </c>
      <c r="R473" s="160">
        <f t="shared" si="112"/>
        <v>0</v>
      </c>
      <c r="S473" s="160">
        <v>0</v>
      </c>
      <c r="T473" s="161">
        <f t="shared" si="113"/>
        <v>0</v>
      </c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R473" s="162" t="s">
        <v>1849</v>
      </c>
      <c r="AT473" s="162" t="s">
        <v>751</v>
      </c>
      <c r="AU473" s="162" t="s">
        <v>219</v>
      </c>
      <c r="AY473" s="15" t="s">
        <v>208</v>
      </c>
      <c r="BE473" s="163">
        <f t="shared" si="114"/>
        <v>0</v>
      </c>
      <c r="BF473" s="163">
        <f t="shared" si="115"/>
        <v>0</v>
      </c>
      <c r="BG473" s="163">
        <f t="shared" si="116"/>
        <v>0</v>
      </c>
      <c r="BH473" s="163">
        <f t="shared" si="117"/>
        <v>0</v>
      </c>
      <c r="BI473" s="163">
        <f t="shared" si="118"/>
        <v>0</v>
      </c>
      <c r="BJ473" s="15" t="s">
        <v>85</v>
      </c>
      <c r="BK473" s="163">
        <f t="shared" si="119"/>
        <v>0</v>
      </c>
      <c r="BL473" s="15" t="s">
        <v>466</v>
      </c>
      <c r="BM473" s="162" t="s">
        <v>7391</v>
      </c>
    </row>
    <row r="474" spans="1:65" s="2" customFormat="1" ht="44.25" customHeight="1">
      <c r="A474" s="30"/>
      <c r="B474" s="154"/>
      <c r="C474" s="201" t="s">
        <v>2114</v>
      </c>
      <c r="D474" s="201" t="s">
        <v>751</v>
      </c>
      <c r="E474" s="202" t="s">
        <v>7392</v>
      </c>
      <c r="F474" s="203" t="s">
        <v>7393</v>
      </c>
      <c r="G474" s="204" t="s">
        <v>404</v>
      </c>
      <c r="H474" s="205">
        <v>2</v>
      </c>
      <c r="I474" s="177"/>
      <c r="J474" s="290">
        <f t="shared" si="110"/>
        <v>0</v>
      </c>
      <c r="K474" s="178"/>
      <c r="L474" s="179"/>
      <c r="M474" s="180" t="s">
        <v>1</v>
      </c>
      <c r="N474" s="181" t="s">
        <v>38</v>
      </c>
      <c r="O474" s="59"/>
      <c r="P474" s="160">
        <f t="shared" si="111"/>
        <v>0</v>
      </c>
      <c r="Q474" s="160">
        <v>0</v>
      </c>
      <c r="R474" s="160">
        <f t="shared" si="112"/>
        <v>0</v>
      </c>
      <c r="S474" s="160">
        <v>0</v>
      </c>
      <c r="T474" s="161">
        <f t="shared" si="113"/>
        <v>0</v>
      </c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R474" s="162" t="s">
        <v>1849</v>
      </c>
      <c r="AT474" s="162" t="s">
        <v>751</v>
      </c>
      <c r="AU474" s="162" t="s">
        <v>219</v>
      </c>
      <c r="AY474" s="15" t="s">
        <v>208</v>
      </c>
      <c r="BE474" s="163">
        <f t="shared" si="114"/>
        <v>0</v>
      </c>
      <c r="BF474" s="163">
        <f t="shared" si="115"/>
        <v>0</v>
      </c>
      <c r="BG474" s="163">
        <f t="shared" si="116"/>
        <v>0</v>
      </c>
      <c r="BH474" s="163">
        <f t="shared" si="117"/>
        <v>0</v>
      </c>
      <c r="BI474" s="163">
        <f t="shared" si="118"/>
        <v>0</v>
      </c>
      <c r="BJ474" s="15" t="s">
        <v>85</v>
      </c>
      <c r="BK474" s="163">
        <f t="shared" si="119"/>
        <v>0</v>
      </c>
      <c r="BL474" s="15" t="s">
        <v>466</v>
      </c>
      <c r="BM474" s="162" t="s">
        <v>7394</v>
      </c>
    </row>
    <row r="475" spans="1:65" s="2" customFormat="1" ht="21.75" customHeight="1">
      <c r="A475" s="30"/>
      <c r="B475" s="154"/>
      <c r="C475" s="201" t="s">
        <v>2118</v>
      </c>
      <c r="D475" s="201" t="s">
        <v>751</v>
      </c>
      <c r="E475" s="202" t="s">
        <v>7395</v>
      </c>
      <c r="F475" s="203" t="s">
        <v>7396</v>
      </c>
      <c r="G475" s="204" t="s">
        <v>404</v>
      </c>
      <c r="H475" s="205">
        <v>22</v>
      </c>
      <c r="I475" s="177"/>
      <c r="J475" s="290">
        <f t="shared" si="110"/>
        <v>0</v>
      </c>
      <c r="K475" s="178"/>
      <c r="L475" s="179"/>
      <c r="M475" s="180" t="s">
        <v>1</v>
      </c>
      <c r="N475" s="181" t="s">
        <v>38</v>
      </c>
      <c r="O475" s="59"/>
      <c r="P475" s="160">
        <f t="shared" si="111"/>
        <v>0</v>
      </c>
      <c r="Q475" s="160">
        <v>0</v>
      </c>
      <c r="R475" s="160">
        <f t="shared" si="112"/>
        <v>0</v>
      </c>
      <c r="S475" s="160">
        <v>0</v>
      </c>
      <c r="T475" s="161">
        <f t="shared" si="113"/>
        <v>0</v>
      </c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R475" s="162" t="s">
        <v>1849</v>
      </c>
      <c r="AT475" s="162" t="s">
        <v>751</v>
      </c>
      <c r="AU475" s="162" t="s">
        <v>219</v>
      </c>
      <c r="AY475" s="15" t="s">
        <v>208</v>
      </c>
      <c r="BE475" s="163">
        <f t="shared" si="114"/>
        <v>0</v>
      </c>
      <c r="BF475" s="163">
        <f t="shared" si="115"/>
        <v>0</v>
      </c>
      <c r="BG475" s="163">
        <f t="shared" si="116"/>
        <v>0</v>
      </c>
      <c r="BH475" s="163">
        <f t="shared" si="117"/>
        <v>0</v>
      </c>
      <c r="BI475" s="163">
        <f t="shared" si="118"/>
        <v>0</v>
      </c>
      <c r="BJ475" s="15" t="s">
        <v>85</v>
      </c>
      <c r="BK475" s="163">
        <f t="shared" si="119"/>
        <v>0</v>
      </c>
      <c r="BL475" s="15" t="s">
        <v>466</v>
      </c>
      <c r="BM475" s="162" t="s">
        <v>7397</v>
      </c>
    </row>
    <row r="476" spans="1:65" s="2" customFormat="1" ht="16.5" customHeight="1">
      <c r="A476" s="30"/>
      <c r="B476" s="154"/>
      <c r="C476" s="201" t="s">
        <v>2122</v>
      </c>
      <c r="D476" s="201" t="s">
        <v>751</v>
      </c>
      <c r="E476" s="202" t="s">
        <v>7306</v>
      </c>
      <c r="F476" s="203" t="s">
        <v>7307</v>
      </c>
      <c r="G476" s="204" t="s">
        <v>404</v>
      </c>
      <c r="H476" s="205">
        <v>2</v>
      </c>
      <c r="I476" s="177"/>
      <c r="J476" s="290">
        <f t="shared" si="110"/>
        <v>0</v>
      </c>
      <c r="K476" s="178"/>
      <c r="L476" s="179"/>
      <c r="M476" s="180" t="s">
        <v>1</v>
      </c>
      <c r="N476" s="181" t="s">
        <v>38</v>
      </c>
      <c r="O476" s="59"/>
      <c r="P476" s="160">
        <f t="shared" si="111"/>
        <v>0</v>
      </c>
      <c r="Q476" s="160">
        <v>0</v>
      </c>
      <c r="R476" s="160">
        <f t="shared" si="112"/>
        <v>0</v>
      </c>
      <c r="S476" s="160">
        <v>0</v>
      </c>
      <c r="T476" s="161">
        <f t="shared" si="113"/>
        <v>0</v>
      </c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R476" s="162" t="s">
        <v>1849</v>
      </c>
      <c r="AT476" s="162" t="s">
        <v>751</v>
      </c>
      <c r="AU476" s="162" t="s">
        <v>219</v>
      </c>
      <c r="AY476" s="15" t="s">
        <v>208</v>
      </c>
      <c r="BE476" s="163">
        <f t="shared" si="114"/>
        <v>0</v>
      </c>
      <c r="BF476" s="163">
        <f t="shared" si="115"/>
        <v>0</v>
      </c>
      <c r="BG476" s="163">
        <f t="shared" si="116"/>
        <v>0</v>
      </c>
      <c r="BH476" s="163">
        <f t="shared" si="117"/>
        <v>0</v>
      </c>
      <c r="BI476" s="163">
        <f t="shared" si="118"/>
        <v>0</v>
      </c>
      <c r="BJ476" s="15" t="s">
        <v>85</v>
      </c>
      <c r="BK476" s="163">
        <f t="shared" si="119"/>
        <v>0</v>
      </c>
      <c r="BL476" s="15" t="s">
        <v>466</v>
      </c>
      <c r="BM476" s="162" t="s">
        <v>7398</v>
      </c>
    </row>
    <row r="477" spans="1:65" s="2" customFormat="1" ht="16.5" customHeight="1">
      <c r="A477" s="30"/>
      <c r="B477" s="154"/>
      <c r="C477" s="201" t="s">
        <v>2126</v>
      </c>
      <c r="D477" s="201" t="s">
        <v>751</v>
      </c>
      <c r="E477" s="202" t="s">
        <v>7399</v>
      </c>
      <c r="F477" s="203" t="s">
        <v>7310</v>
      </c>
      <c r="G477" s="204" t="s">
        <v>4725</v>
      </c>
      <c r="H477" s="205">
        <v>1</v>
      </c>
      <c r="I477" s="177"/>
      <c r="J477" s="290">
        <f t="shared" si="110"/>
        <v>0</v>
      </c>
      <c r="K477" s="178"/>
      <c r="L477" s="179"/>
      <c r="M477" s="180" t="s">
        <v>1</v>
      </c>
      <c r="N477" s="181" t="s">
        <v>38</v>
      </c>
      <c r="O477" s="59"/>
      <c r="P477" s="160">
        <f t="shared" si="111"/>
        <v>0</v>
      </c>
      <c r="Q477" s="160">
        <v>0</v>
      </c>
      <c r="R477" s="160">
        <f t="shared" si="112"/>
        <v>0</v>
      </c>
      <c r="S477" s="160">
        <v>0</v>
      </c>
      <c r="T477" s="161">
        <f t="shared" si="113"/>
        <v>0</v>
      </c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R477" s="162" t="s">
        <v>1849</v>
      </c>
      <c r="AT477" s="162" t="s">
        <v>751</v>
      </c>
      <c r="AU477" s="162" t="s">
        <v>219</v>
      </c>
      <c r="AY477" s="15" t="s">
        <v>208</v>
      </c>
      <c r="BE477" s="163">
        <f t="shared" si="114"/>
        <v>0</v>
      </c>
      <c r="BF477" s="163">
        <f t="shared" si="115"/>
        <v>0</v>
      </c>
      <c r="BG477" s="163">
        <f t="shared" si="116"/>
        <v>0</v>
      </c>
      <c r="BH477" s="163">
        <f t="shared" si="117"/>
        <v>0</v>
      </c>
      <c r="BI477" s="163">
        <f t="shared" si="118"/>
        <v>0</v>
      </c>
      <c r="BJ477" s="15" t="s">
        <v>85</v>
      </c>
      <c r="BK477" s="163">
        <f t="shared" si="119"/>
        <v>0</v>
      </c>
      <c r="BL477" s="15" t="s">
        <v>466</v>
      </c>
      <c r="BM477" s="162" t="s">
        <v>7400</v>
      </c>
    </row>
    <row r="478" spans="1:65" s="2" customFormat="1" ht="21.75" customHeight="1">
      <c r="A478" s="30"/>
      <c r="B478" s="154"/>
      <c r="C478" s="201" t="s">
        <v>2130</v>
      </c>
      <c r="D478" s="201" t="s">
        <v>751</v>
      </c>
      <c r="E478" s="202" t="s">
        <v>7401</v>
      </c>
      <c r="F478" s="203" t="s">
        <v>7313</v>
      </c>
      <c r="G478" s="204" t="s">
        <v>4725</v>
      </c>
      <c r="H478" s="205">
        <v>1</v>
      </c>
      <c r="I478" s="177"/>
      <c r="J478" s="290">
        <f t="shared" si="110"/>
        <v>0</v>
      </c>
      <c r="K478" s="178"/>
      <c r="L478" s="179"/>
      <c r="M478" s="180" t="s">
        <v>1</v>
      </c>
      <c r="N478" s="181" t="s">
        <v>38</v>
      </c>
      <c r="O478" s="59"/>
      <c r="P478" s="160">
        <f t="shared" si="111"/>
        <v>0</v>
      </c>
      <c r="Q478" s="160">
        <v>0</v>
      </c>
      <c r="R478" s="160">
        <f t="shared" si="112"/>
        <v>0</v>
      </c>
      <c r="S478" s="160">
        <v>0</v>
      </c>
      <c r="T478" s="161">
        <f t="shared" si="113"/>
        <v>0</v>
      </c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R478" s="162" t="s">
        <v>1849</v>
      </c>
      <c r="AT478" s="162" t="s">
        <v>751</v>
      </c>
      <c r="AU478" s="162" t="s">
        <v>219</v>
      </c>
      <c r="AY478" s="15" t="s">
        <v>208</v>
      </c>
      <c r="BE478" s="163">
        <f t="shared" si="114"/>
        <v>0</v>
      </c>
      <c r="BF478" s="163">
        <f t="shared" si="115"/>
        <v>0</v>
      </c>
      <c r="BG478" s="163">
        <f t="shared" si="116"/>
        <v>0</v>
      </c>
      <c r="BH478" s="163">
        <f t="shared" si="117"/>
        <v>0</v>
      </c>
      <c r="BI478" s="163">
        <f t="shared" si="118"/>
        <v>0</v>
      </c>
      <c r="BJ478" s="15" t="s">
        <v>85</v>
      </c>
      <c r="BK478" s="163">
        <f t="shared" si="119"/>
        <v>0</v>
      </c>
      <c r="BL478" s="15" t="s">
        <v>466</v>
      </c>
      <c r="BM478" s="162" t="s">
        <v>7402</v>
      </c>
    </row>
    <row r="479" spans="1:65" s="2" customFormat="1" ht="16.5" customHeight="1">
      <c r="A479" s="30"/>
      <c r="B479" s="154"/>
      <c r="C479" s="195" t="s">
        <v>2134</v>
      </c>
      <c r="D479" s="195" t="s">
        <v>210</v>
      </c>
      <c r="E479" s="196" t="s">
        <v>7315</v>
      </c>
      <c r="F479" s="200" t="s">
        <v>7316</v>
      </c>
      <c r="G479" s="198" t="s">
        <v>861</v>
      </c>
      <c r="H479" s="199">
        <v>44</v>
      </c>
      <c r="I479" s="155"/>
      <c r="J479" s="287">
        <f t="shared" si="110"/>
        <v>0</v>
      </c>
      <c r="K479" s="157"/>
      <c r="L479" s="31"/>
      <c r="M479" s="158" t="s">
        <v>1</v>
      </c>
      <c r="N479" s="159" t="s">
        <v>38</v>
      </c>
      <c r="O479" s="59"/>
      <c r="P479" s="160">
        <f t="shared" si="111"/>
        <v>0</v>
      </c>
      <c r="Q479" s="160">
        <v>0</v>
      </c>
      <c r="R479" s="160">
        <f t="shared" si="112"/>
        <v>0</v>
      </c>
      <c r="S479" s="160">
        <v>0</v>
      </c>
      <c r="T479" s="161">
        <f t="shared" si="113"/>
        <v>0</v>
      </c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R479" s="162" t="s">
        <v>466</v>
      </c>
      <c r="AT479" s="162" t="s">
        <v>210</v>
      </c>
      <c r="AU479" s="162" t="s">
        <v>219</v>
      </c>
      <c r="AY479" s="15" t="s">
        <v>208</v>
      </c>
      <c r="BE479" s="163">
        <f t="shared" si="114"/>
        <v>0</v>
      </c>
      <c r="BF479" s="163">
        <f t="shared" si="115"/>
        <v>0</v>
      </c>
      <c r="BG479" s="163">
        <f t="shared" si="116"/>
        <v>0</v>
      </c>
      <c r="BH479" s="163">
        <f t="shared" si="117"/>
        <v>0</v>
      </c>
      <c r="BI479" s="163">
        <f t="shared" si="118"/>
        <v>0</v>
      </c>
      <c r="BJ479" s="15" t="s">
        <v>85</v>
      </c>
      <c r="BK479" s="163">
        <f t="shared" si="119"/>
        <v>0</v>
      </c>
      <c r="BL479" s="15" t="s">
        <v>466</v>
      </c>
      <c r="BM479" s="162" t="s">
        <v>7403</v>
      </c>
    </row>
    <row r="480" spans="1:65" s="2" customFormat="1" ht="21.75" customHeight="1">
      <c r="A480" s="30"/>
      <c r="B480" s="154"/>
      <c r="C480" s="195" t="s">
        <v>2138</v>
      </c>
      <c r="D480" s="195" t="s">
        <v>210</v>
      </c>
      <c r="E480" s="196" t="s">
        <v>7366</v>
      </c>
      <c r="F480" s="200" t="s">
        <v>7367</v>
      </c>
      <c r="G480" s="198" t="s">
        <v>404</v>
      </c>
      <c r="H480" s="199">
        <v>1</v>
      </c>
      <c r="I480" s="155"/>
      <c r="J480" s="287">
        <f t="shared" si="110"/>
        <v>0</v>
      </c>
      <c r="K480" s="157"/>
      <c r="L480" s="31"/>
      <c r="M480" s="158" t="s">
        <v>1</v>
      </c>
      <c r="N480" s="159" t="s">
        <v>38</v>
      </c>
      <c r="O480" s="59"/>
      <c r="P480" s="160">
        <f t="shared" si="111"/>
        <v>0</v>
      </c>
      <c r="Q480" s="160">
        <v>0</v>
      </c>
      <c r="R480" s="160">
        <f t="shared" si="112"/>
        <v>0</v>
      </c>
      <c r="S480" s="160">
        <v>0</v>
      </c>
      <c r="T480" s="161">
        <f t="shared" si="113"/>
        <v>0</v>
      </c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R480" s="162" t="s">
        <v>466</v>
      </c>
      <c r="AT480" s="162" t="s">
        <v>210</v>
      </c>
      <c r="AU480" s="162" t="s">
        <v>219</v>
      </c>
      <c r="AY480" s="15" t="s">
        <v>208</v>
      </c>
      <c r="BE480" s="163">
        <f t="shared" si="114"/>
        <v>0</v>
      </c>
      <c r="BF480" s="163">
        <f t="shared" si="115"/>
        <v>0</v>
      </c>
      <c r="BG480" s="163">
        <f t="shared" si="116"/>
        <v>0</v>
      </c>
      <c r="BH480" s="163">
        <f t="shared" si="117"/>
        <v>0</v>
      </c>
      <c r="BI480" s="163">
        <f t="shared" si="118"/>
        <v>0</v>
      </c>
      <c r="BJ480" s="15" t="s">
        <v>85</v>
      </c>
      <c r="BK480" s="163">
        <f t="shared" si="119"/>
        <v>0</v>
      </c>
      <c r="BL480" s="15" t="s">
        <v>466</v>
      </c>
      <c r="BM480" s="162" t="s">
        <v>7404</v>
      </c>
    </row>
    <row r="481" spans="1:65" s="2" customFormat="1" ht="37.9" customHeight="1">
      <c r="A481" s="30"/>
      <c r="B481" s="154"/>
      <c r="C481" s="195" t="s">
        <v>2141</v>
      </c>
      <c r="D481" s="195" t="s">
        <v>210</v>
      </c>
      <c r="E481" s="196" t="s">
        <v>7163</v>
      </c>
      <c r="F481" s="200" t="s">
        <v>7164</v>
      </c>
      <c r="G481" s="198" t="s">
        <v>404</v>
      </c>
      <c r="H481" s="199">
        <v>1</v>
      </c>
      <c r="I481" s="155"/>
      <c r="J481" s="287">
        <f t="shared" si="110"/>
        <v>0</v>
      </c>
      <c r="K481" s="157"/>
      <c r="L481" s="31"/>
      <c r="M481" s="158" t="s">
        <v>1</v>
      </c>
      <c r="N481" s="159" t="s">
        <v>38</v>
      </c>
      <c r="O481" s="59"/>
      <c r="P481" s="160">
        <f t="shared" si="111"/>
        <v>0</v>
      </c>
      <c r="Q481" s="160">
        <v>0</v>
      </c>
      <c r="R481" s="160">
        <f t="shared" si="112"/>
        <v>0</v>
      </c>
      <c r="S481" s="160">
        <v>0</v>
      </c>
      <c r="T481" s="161">
        <f t="shared" si="113"/>
        <v>0</v>
      </c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R481" s="162" t="s">
        <v>466</v>
      </c>
      <c r="AT481" s="162" t="s">
        <v>210</v>
      </c>
      <c r="AU481" s="162" t="s">
        <v>219</v>
      </c>
      <c r="AY481" s="15" t="s">
        <v>208</v>
      </c>
      <c r="BE481" s="163">
        <f t="shared" si="114"/>
        <v>0</v>
      </c>
      <c r="BF481" s="163">
        <f t="shared" si="115"/>
        <v>0</v>
      </c>
      <c r="BG481" s="163">
        <f t="shared" si="116"/>
        <v>0</v>
      </c>
      <c r="BH481" s="163">
        <f t="shared" si="117"/>
        <v>0</v>
      </c>
      <c r="BI481" s="163">
        <f t="shared" si="118"/>
        <v>0</v>
      </c>
      <c r="BJ481" s="15" t="s">
        <v>85</v>
      </c>
      <c r="BK481" s="163">
        <f t="shared" si="119"/>
        <v>0</v>
      </c>
      <c r="BL481" s="15" t="s">
        <v>466</v>
      </c>
      <c r="BM481" s="162" t="s">
        <v>7405</v>
      </c>
    </row>
    <row r="482" spans="1:65" s="12" customFormat="1" ht="20.85" customHeight="1">
      <c r="B482" s="142"/>
      <c r="C482" s="206"/>
      <c r="D482" s="207" t="s">
        <v>71</v>
      </c>
      <c r="E482" s="208" t="s">
        <v>7406</v>
      </c>
      <c r="F482" s="208" t="s">
        <v>7407</v>
      </c>
      <c r="G482" s="206"/>
      <c r="H482" s="206"/>
      <c r="I482" s="145"/>
      <c r="J482" s="286">
        <f>BK482</f>
        <v>0</v>
      </c>
      <c r="L482" s="142"/>
      <c r="M482" s="146"/>
      <c r="N482" s="147"/>
      <c r="O482" s="147"/>
      <c r="P482" s="148">
        <f>SUM(P483:P501)</f>
        <v>0</v>
      </c>
      <c r="Q482" s="147"/>
      <c r="R482" s="148">
        <f>SUM(R483:R501)</f>
        <v>0</v>
      </c>
      <c r="S482" s="147"/>
      <c r="T482" s="149">
        <f>SUM(T483:T501)</f>
        <v>0</v>
      </c>
      <c r="AR482" s="143" t="s">
        <v>219</v>
      </c>
      <c r="AT482" s="150" t="s">
        <v>71</v>
      </c>
      <c r="AU482" s="150" t="s">
        <v>85</v>
      </c>
      <c r="AY482" s="143" t="s">
        <v>208</v>
      </c>
      <c r="BK482" s="151">
        <f>SUM(BK483:BK501)</f>
        <v>0</v>
      </c>
    </row>
    <row r="483" spans="1:65" s="2" customFormat="1" ht="66.75" customHeight="1">
      <c r="A483" s="30"/>
      <c r="B483" s="154"/>
      <c r="C483" s="201" t="s">
        <v>2145</v>
      </c>
      <c r="D483" s="201" t="s">
        <v>751</v>
      </c>
      <c r="E483" s="202" t="s">
        <v>7408</v>
      </c>
      <c r="F483" s="203" t="s">
        <v>7409</v>
      </c>
      <c r="G483" s="204" t="s">
        <v>404</v>
      </c>
      <c r="H483" s="205">
        <v>1</v>
      </c>
      <c r="I483" s="177"/>
      <c r="J483" s="290">
        <f t="shared" ref="J483:J501" si="120">ROUND(I483*H483,2)</f>
        <v>0</v>
      </c>
      <c r="K483" s="178"/>
      <c r="L483" s="179"/>
      <c r="M483" s="180" t="s">
        <v>1</v>
      </c>
      <c r="N483" s="181" t="s">
        <v>38</v>
      </c>
      <c r="O483" s="59"/>
      <c r="P483" s="160">
        <f t="shared" ref="P483:P501" si="121">O483*H483</f>
        <v>0</v>
      </c>
      <c r="Q483" s="160">
        <v>0</v>
      </c>
      <c r="R483" s="160">
        <f t="shared" ref="R483:R501" si="122">Q483*H483</f>
        <v>0</v>
      </c>
      <c r="S483" s="160">
        <v>0</v>
      </c>
      <c r="T483" s="161">
        <f t="shared" ref="T483:T501" si="123">S483*H483</f>
        <v>0</v>
      </c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R483" s="162" t="s">
        <v>1849</v>
      </c>
      <c r="AT483" s="162" t="s">
        <v>751</v>
      </c>
      <c r="AU483" s="162" t="s">
        <v>219</v>
      </c>
      <c r="AY483" s="15" t="s">
        <v>208</v>
      </c>
      <c r="BE483" s="163">
        <f t="shared" ref="BE483:BE501" si="124">IF(N483="základná",J483,0)</f>
        <v>0</v>
      </c>
      <c r="BF483" s="163">
        <f t="shared" ref="BF483:BF501" si="125">IF(N483="znížená",J483,0)</f>
        <v>0</v>
      </c>
      <c r="BG483" s="163">
        <f t="shared" ref="BG483:BG501" si="126">IF(N483="zákl. prenesená",J483,0)</f>
        <v>0</v>
      </c>
      <c r="BH483" s="163">
        <f t="shared" ref="BH483:BH501" si="127">IF(N483="zníž. prenesená",J483,0)</f>
        <v>0</v>
      </c>
      <c r="BI483" s="163">
        <f t="shared" ref="BI483:BI501" si="128">IF(N483="nulová",J483,0)</f>
        <v>0</v>
      </c>
      <c r="BJ483" s="15" t="s">
        <v>85</v>
      </c>
      <c r="BK483" s="163">
        <f t="shared" ref="BK483:BK501" si="129">ROUND(I483*H483,2)</f>
        <v>0</v>
      </c>
      <c r="BL483" s="15" t="s">
        <v>466</v>
      </c>
      <c r="BM483" s="162" t="s">
        <v>7410</v>
      </c>
    </row>
    <row r="484" spans="1:65" s="2" customFormat="1" ht="24.2" customHeight="1">
      <c r="A484" s="30"/>
      <c r="B484" s="154"/>
      <c r="C484" s="201" t="s">
        <v>2148</v>
      </c>
      <c r="D484" s="201" t="s">
        <v>751</v>
      </c>
      <c r="E484" s="202" t="s">
        <v>7411</v>
      </c>
      <c r="F484" s="203" t="s">
        <v>7412</v>
      </c>
      <c r="G484" s="204" t="s">
        <v>404</v>
      </c>
      <c r="H484" s="205">
        <v>2</v>
      </c>
      <c r="I484" s="177"/>
      <c r="J484" s="290">
        <f t="shared" si="120"/>
        <v>0</v>
      </c>
      <c r="K484" s="178"/>
      <c r="L484" s="179"/>
      <c r="M484" s="180" t="s">
        <v>1</v>
      </c>
      <c r="N484" s="181" t="s">
        <v>38</v>
      </c>
      <c r="O484" s="59"/>
      <c r="P484" s="160">
        <f t="shared" si="121"/>
        <v>0</v>
      </c>
      <c r="Q484" s="160">
        <v>0</v>
      </c>
      <c r="R484" s="160">
        <f t="shared" si="122"/>
        <v>0</v>
      </c>
      <c r="S484" s="160">
        <v>0</v>
      </c>
      <c r="T484" s="161">
        <f t="shared" si="123"/>
        <v>0</v>
      </c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R484" s="162" t="s">
        <v>1849</v>
      </c>
      <c r="AT484" s="162" t="s">
        <v>751</v>
      </c>
      <c r="AU484" s="162" t="s">
        <v>219</v>
      </c>
      <c r="AY484" s="15" t="s">
        <v>208</v>
      </c>
      <c r="BE484" s="163">
        <f t="shared" si="124"/>
        <v>0</v>
      </c>
      <c r="BF484" s="163">
        <f t="shared" si="125"/>
        <v>0</v>
      </c>
      <c r="BG484" s="163">
        <f t="shared" si="126"/>
        <v>0</v>
      </c>
      <c r="BH484" s="163">
        <f t="shared" si="127"/>
        <v>0</v>
      </c>
      <c r="BI484" s="163">
        <f t="shared" si="128"/>
        <v>0</v>
      </c>
      <c r="BJ484" s="15" t="s">
        <v>85</v>
      </c>
      <c r="BK484" s="163">
        <f t="shared" si="129"/>
        <v>0</v>
      </c>
      <c r="BL484" s="15" t="s">
        <v>466</v>
      </c>
      <c r="BM484" s="162" t="s">
        <v>7413</v>
      </c>
    </row>
    <row r="485" spans="1:65" s="2" customFormat="1" ht="66.75" customHeight="1">
      <c r="A485" s="30"/>
      <c r="B485" s="154"/>
      <c r="C485" s="201" t="s">
        <v>2152</v>
      </c>
      <c r="D485" s="201" t="s">
        <v>751</v>
      </c>
      <c r="E485" s="202" t="s">
        <v>7172</v>
      </c>
      <c r="F485" s="203" t="s">
        <v>7173</v>
      </c>
      <c r="G485" s="204" t="s">
        <v>404</v>
      </c>
      <c r="H485" s="205">
        <v>1</v>
      </c>
      <c r="I485" s="177"/>
      <c r="J485" s="290">
        <f t="shared" si="120"/>
        <v>0</v>
      </c>
      <c r="K485" s="178"/>
      <c r="L485" s="179"/>
      <c r="M485" s="180" t="s">
        <v>1</v>
      </c>
      <c r="N485" s="181" t="s">
        <v>38</v>
      </c>
      <c r="O485" s="59"/>
      <c r="P485" s="160">
        <f t="shared" si="121"/>
        <v>0</v>
      </c>
      <c r="Q485" s="160">
        <v>0</v>
      </c>
      <c r="R485" s="160">
        <f t="shared" si="122"/>
        <v>0</v>
      </c>
      <c r="S485" s="160">
        <v>0</v>
      </c>
      <c r="T485" s="161">
        <f t="shared" si="123"/>
        <v>0</v>
      </c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R485" s="162" t="s">
        <v>1849</v>
      </c>
      <c r="AT485" s="162" t="s">
        <v>751</v>
      </c>
      <c r="AU485" s="162" t="s">
        <v>219</v>
      </c>
      <c r="AY485" s="15" t="s">
        <v>208</v>
      </c>
      <c r="BE485" s="163">
        <f t="shared" si="124"/>
        <v>0</v>
      </c>
      <c r="BF485" s="163">
        <f t="shared" si="125"/>
        <v>0</v>
      </c>
      <c r="BG485" s="163">
        <f t="shared" si="126"/>
        <v>0</v>
      </c>
      <c r="BH485" s="163">
        <f t="shared" si="127"/>
        <v>0</v>
      </c>
      <c r="BI485" s="163">
        <f t="shared" si="128"/>
        <v>0</v>
      </c>
      <c r="BJ485" s="15" t="s">
        <v>85</v>
      </c>
      <c r="BK485" s="163">
        <f t="shared" si="129"/>
        <v>0</v>
      </c>
      <c r="BL485" s="15" t="s">
        <v>466</v>
      </c>
      <c r="BM485" s="162" t="s">
        <v>7414</v>
      </c>
    </row>
    <row r="486" spans="1:65" s="2" customFormat="1" ht="24.2" customHeight="1">
      <c r="A486" s="30"/>
      <c r="B486" s="154"/>
      <c r="C486" s="201" t="s">
        <v>2156</v>
      </c>
      <c r="D486" s="201" t="s">
        <v>751</v>
      </c>
      <c r="E486" s="202" t="s">
        <v>7415</v>
      </c>
      <c r="F486" s="203" t="s">
        <v>7416</v>
      </c>
      <c r="G486" s="204" t="s">
        <v>404</v>
      </c>
      <c r="H486" s="205">
        <v>1</v>
      </c>
      <c r="I486" s="177"/>
      <c r="J486" s="290">
        <f t="shared" si="120"/>
        <v>0</v>
      </c>
      <c r="K486" s="178"/>
      <c r="L486" s="179"/>
      <c r="M486" s="180" t="s">
        <v>1</v>
      </c>
      <c r="N486" s="181" t="s">
        <v>38</v>
      </c>
      <c r="O486" s="59"/>
      <c r="P486" s="160">
        <f t="shared" si="121"/>
        <v>0</v>
      </c>
      <c r="Q486" s="160">
        <v>0</v>
      </c>
      <c r="R486" s="160">
        <f t="shared" si="122"/>
        <v>0</v>
      </c>
      <c r="S486" s="160">
        <v>0</v>
      </c>
      <c r="T486" s="161">
        <f t="shared" si="123"/>
        <v>0</v>
      </c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R486" s="162" t="s">
        <v>1849</v>
      </c>
      <c r="AT486" s="162" t="s">
        <v>751</v>
      </c>
      <c r="AU486" s="162" t="s">
        <v>219</v>
      </c>
      <c r="AY486" s="15" t="s">
        <v>208</v>
      </c>
      <c r="BE486" s="163">
        <f t="shared" si="124"/>
        <v>0</v>
      </c>
      <c r="BF486" s="163">
        <f t="shared" si="125"/>
        <v>0</v>
      </c>
      <c r="BG486" s="163">
        <f t="shared" si="126"/>
        <v>0</v>
      </c>
      <c r="BH486" s="163">
        <f t="shared" si="127"/>
        <v>0</v>
      </c>
      <c r="BI486" s="163">
        <f t="shared" si="128"/>
        <v>0</v>
      </c>
      <c r="BJ486" s="15" t="s">
        <v>85</v>
      </c>
      <c r="BK486" s="163">
        <f t="shared" si="129"/>
        <v>0</v>
      </c>
      <c r="BL486" s="15" t="s">
        <v>466</v>
      </c>
      <c r="BM486" s="162" t="s">
        <v>7417</v>
      </c>
    </row>
    <row r="487" spans="1:65" s="2" customFormat="1" ht="16.5" customHeight="1">
      <c r="A487" s="30"/>
      <c r="B487" s="154"/>
      <c r="C487" s="201" t="s">
        <v>2160</v>
      </c>
      <c r="D487" s="201" t="s">
        <v>751</v>
      </c>
      <c r="E487" s="202" t="s">
        <v>7418</v>
      </c>
      <c r="F487" s="203" t="s">
        <v>7292</v>
      </c>
      <c r="G487" s="204" t="s">
        <v>404</v>
      </c>
      <c r="H487" s="205">
        <v>3</v>
      </c>
      <c r="I487" s="177"/>
      <c r="J487" s="290">
        <f t="shared" si="120"/>
        <v>0</v>
      </c>
      <c r="K487" s="178"/>
      <c r="L487" s="179"/>
      <c r="M487" s="180" t="s">
        <v>1</v>
      </c>
      <c r="N487" s="181" t="s">
        <v>38</v>
      </c>
      <c r="O487" s="59"/>
      <c r="P487" s="160">
        <f t="shared" si="121"/>
        <v>0</v>
      </c>
      <c r="Q487" s="160">
        <v>0</v>
      </c>
      <c r="R487" s="160">
        <f t="shared" si="122"/>
        <v>0</v>
      </c>
      <c r="S487" s="160">
        <v>0</v>
      </c>
      <c r="T487" s="161">
        <f t="shared" si="123"/>
        <v>0</v>
      </c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R487" s="162" t="s">
        <v>1849</v>
      </c>
      <c r="AT487" s="162" t="s">
        <v>751</v>
      </c>
      <c r="AU487" s="162" t="s">
        <v>219</v>
      </c>
      <c r="AY487" s="15" t="s">
        <v>208</v>
      </c>
      <c r="BE487" s="163">
        <f t="shared" si="124"/>
        <v>0</v>
      </c>
      <c r="BF487" s="163">
        <f t="shared" si="125"/>
        <v>0</v>
      </c>
      <c r="BG487" s="163">
        <f t="shared" si="126"/>
        <v>0</v>
      </c>
      <c r="BH487" s="163">
        <f t="shared" si="127"/>
        <v>0</v>
      </c>
      <c r="BI487" s="163">
        <f t="shared" si="128"/>
        <v>0</v>
      </c>
      <c r="BJ487" s="15" t="s">
        <v>85</v>
      </c>
      <c r="BK487" s="163">
        <f t="shared" si="129"/>
        <v>0</v>
      </c>
      <c r="BL487" s="15" t="s">
        <v>466</v>
      </c>
      <c r="BM487" s="162" t="s">
        <v>7419</v>
      </c>
    </row>
    <row r="488" spans="1:65" s="2" customFormat="1" ht="16.5" customHeight="1">
      <c r="A488" s="30"/>
      <c r="B488" s="154"/>
      <c r="C488" s="201" t="s">
        <v>2164</v>
      </c>
      <c r="D488" s="201" t="s">
        <v>751</v>
      </c>
      <c r="E488" s="202" t="s">
        <v>7420</v>
      </c>
      <c r="F488" s="203" t="s">
        <v>7421</v>
      </c>
      <c r="G488" s="204" t="s">
        <v>404</v>
      </c>
      <c r="H488" s="205">
        <v>1</v>
      </c>
      <c r="I488" s="177"/>
      <c r="J488" s="290">
        <f t="shared" si="120"/>
        <v>0</v>
      </c>
      <c r="K488" s="178"/>
      <c r="L488" s="179"/>
      <c r="M488" s="180" t="s">
        <v>1</v>
      </c>
      <c r="N488" s="181" t="s">
        <v>38</v>
      </c>
      <c r="O488" s="59"/>
      <c r="P488" s="160">
        <f t="shared" si="121"/>
        <v>0</v>
      </c>
      <c r="Q488" s="160">
        <v>0</v>
      </c>
      <c r="R488" s="160">
        <f t="shared" si="122"/>
        <v>0</v>
      </c>
      <c r="S488" s="160">
        <v>0</v>
      </c>
      <c r="T488" s="161">
        <f t="shared" si="123"/>
        <v>0</v>
      </c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R488" s="162" t="s">
        <v>1849</v>
      </c>
      <c r="AT488" s="162" t="s">
        <v>751</v>
      </c>
      <c r="AU488" s="162" t="s">
        <v>219</v>
      </c>
      <c r="AY488" s="15" t="s">
        <v>208</v>
      </c>
      <c r="BE488" s="163">
        <f t="shared" si="124"/>
        <v>0</v>
      </c>
      <c r="BF488" s="163">
        <f t="shared" si="125"/>
        <v>0</v>
      </c>
      <c r="BG488" s="163">
        <f t="shared" si="126"/>
        <v>0</v>
      </c>
      <c r="BH488" s="163">
        <f t="shared" si="127"/>
        <v>0</v>
      </c>
      <c r="BI488" s="163">
        <f t="shared" si="128"/>
        <v>0</v>
      </c>
      <c r="BJ488" s="15" t="s">
        <v>85</v>
      </c>
      <c r="BK488" s="163">
        <f t="shared" si="129"/>
        <v>0</v>
      </c>
      <c r="BL488" s="15" t="s">
        <v>466</v>
      </c>
      <c r="BM488" s="162" t="s">
        <v>7422</v>
      </c>
    </row>
    <row r="489" spans="1:65" s="2" customFormat="1" ht="16.5" customHeight="1">
      <c r="A489" s="30"/>
      <c r="B489" s="154"/>
      <c r="C489" s="201" t="s">
        <v>2167</v>
      </c>
      <c r="D489" s="201" t="s">
        <v>751</v>
      </c>
      <c r="E489" s="202" t="s">
        <v>7423</v>
      </c>
      <c r="F489" s="203" t="s">
        <v>7424</v>
      </c>
      <c r="G489" s="204" t="s">
        <v>404</v>
      </c>
      <c r="H489" s="205">
        <v>1</v>
      </c>
      <c r="I489" s="177"/>
      <c r="J489" s="290">
        <f t="shared" si="120"/>
        <v>0</v>
      </c>
      <c r="K489" s="178"/>
      <c r="L489" s="179"/>
      <c r="M489" s="180" t="s">
        <v>1</v>
      </c>
      <c r="N489" s="181" t="s">
        <v>38</v>
      </c>
      <c r="O489" s="59"/>
      <c r="P489" s="160">
        <f t="shared" si="121"/>
        <v>0</v>
      </c>
      <c r="Q489" s="160">
        <v>0</v>
      </c>
      <c r="R489" s="160">
        <f t="shared" si="122"/>
        <v>0</v>
      </c>
      <c r="S489" s="160">
        <v>0</v>
      </c>
      <c r="T489" s="161">
        <f t="shared" si="123"/>
        <v>0</v>
      </c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R489" s="162" t="s">
        <v>1849</v>
      </c>
      <c r="AT489" s="162" t="s">
        <v>751</v>
      </c>
      <c r="AU489" s="162" t="s">
        <v>219</v>
      </c>
      <c r="AY489" s="15" t="s">
        <v>208</v>
      </c>
      <c r="BE489" s="163">
        <f t="shared" si="124"/>
        <v>0</v>
      </c>
      <c r="BF489" s="163">
        <f t="shared" si="125"/>
        <v>0</v>
      </c>
      <c r="BG489" s="163">
        <f t="shared" si="126"/>
        <v>0</v>
      </c>
      <c r="BH489" s="163">
        <f t="shared" si="127"/>
        <v>0</v>
      </c>
      <c r="BI489" s="163">
        <f t="shared" si="128"/>
        <v>0</v>
      </c>
      <c r="BJ489" s="15" t="s">
        <v>85</v>
      </c>
      <c r="BK489" s="163">
        <f t="shared" si="129"/>
        <v>0</v>
      </c>
      <c r="BL489" s="15" t="s">
        <v>466</v>
      </c>
      <c r="BM489" s="162" t="s">
        <v>7425</v>
      </c>
    </row>
    <row r="490" spans="1:65" s="2" customFormat="1" ht="16.5" customHeight="1">
      <c r="A490" s="30"/>
      <c r="B490" s="154"/>
      <c r="C490" s="201" t="s">
        <v>2171</v>
      </c>
      <c r="D490" s="201" t="s">
        <v>751</v>
      </c>
      <c r="E490" s="202" t="s">
        <v>7426</v>
      </c>
      <c r="F490" s="203" t="s">
        <v>7427</v>
      </c>
      <c r="G490" s="204" t="s">
        <v>404</v>
      </c>
      <c r="H490" s="205">
        <v>1</v>
      </c>
      <c r="I490" s="177"/>
      <c r="J490" s="290">
        <f t="shared" si="120"/>
        <v>0</v>
      </c>
      <c r="K490" s="178"/>
      <c r="L490" s="179"/>
      <c r="M490" s="180" t="s">
        <v>1</v>
      </c>
      <c r="N490" s="181" t="s">
        <v>38</v>
      </c>
      <c r="O490" s="59"/>
      <c r="P490" s="160">
        <f t="shared" si="121"/>
        <v>0</v>
      </c>
      <c r="Q490" s="160">
        <v>0</v>
      </c>
      <c r="R490" s="160">
        <f t="shared" si="122"/>
        <v>0</v>
      </c>
      <c r="S490" s="160">
        <v>0</v>
      </c>
      <c r="T490" s="161">
        <f t="shared" si="123"/>
        <v>0</v>
      </c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R490" s="162" t="s">
        <v>1849</v>
      </c>
      <c r="AT490" s="162" t="s">
        <v>751</v>
      </c>
      <c r="AU490" s="162" t="s">
        <v>219</v>
      </c>
      <c r="AY490" s="15" t="s">
        <v>208</v>
      </c>
      <c r="BE490" s="163">
        <f t="shared" si="124"/>
        <v>0</v>
      </c>
      <c r="BF490" s="163">
        <f t="shared" si="125"/>
        <v>0</v>
      </c>
      <c r="BG490" s="163">
        <f t="shared" si="126"/>
        <v>0</v>
      </c>
      <c r="BH490" s="163">
        <f t="shared" si="127"/>
        <v>0</v>
      </c>
      <c r="BI490" s="163">
        <f t="shared" si="128"/>
        <v>0</v>
      </c>
      <c r="BJ490" s="15" t="s">
        <v>85</v>
      </c>
      <c r="BK490" s="163">
        <f t="shared" si="129"/>
        <v>0</v>
      </c>
      <c r="BL490" s="15" t="s">
        <v>466</v>
      </c>
      <c r="BM490" s="162" t="s">
        <v>7428</v>
      </c>
    </row>
    <row r="491" spans="1:65" s="2" customFormat="1" ht="37.9" customHeight="1">
      <c r="A491" s="30"/>
      <c r="B491" s="154"/>
      <c r="C491" s="201" t="s">
        <v>2175</v>
      </c>
      <c r="D491" s="201" t="s">
        <v>751</v>
      </c>
      <c r="E491" s="202" t="s">
        <v>7429</v>
      </c>
      <c r="F491" s="203" t="s">
        <v>7353</v>
      </c>
      <c r="G491" s="204" t="s">
        <v>404</v>
      </c>
      <c r="H491" s="205">
        <v>6</v>
      </c>
      <c r="I491" s="177"/>
      <c r="J491" s="290">
        <f t="shared" si="120"/>
        <v>0</v>
      </c>
      <c r="K491" s="178"/>
      <c r="L491" s="179"/>
      <c r="M491" s="180" t="s">
        <v>1</v>
      </c>
      <c r="N491" s="181" t="s">
        <v>38</v>
      </c>
      <c r="O491" s="59"/>
      <c r="P491" s="160">
        <f t="shared" si="121"/>
        <v>0</v>
      </c>
      <c r="Q491" s="160">
        <v>0</v>
      </c>
      <c r="R491" s="160">
        <f t="shared" si="122"/>
        <v>0</v>
      </c>
      <c r="S491" s="160">
        <v>0</v>
      </c>
      <c r="T491" s="161">
        <f t="shared" si="123"/>
        <v>0</v>
      </c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R491" s="162" t="s">
        <v>1849</v>
      </c>
      <c r="AT491" s="162" t="s">
        <v>751</v>
      </c>
      <c r="AU491" s="162" t="s">
        <v>219</v>
      </c>
      <c r="AY491" s="15" t="s">
        <v>208</v>
      </c>
      <c r="BE491" s="163">
        <f t="shared" si="124"/>
        <v>0</v>
      </c>
      <c r="BF491" s="163">
        <f t="shared" si="125"/>
        <v>0</v>
      </c>
      <c r="BG491" s="163">
        <f t="shared" si="126"/>
        <v>0</v>
      </c>
      <c r="BH491" s="163">
        <f t="shared" si="127"/>
        <v>0</v>
      </c>
      <c r="BI491" s="163">
        <f t="shared" si="128"/>
        <v>0</v>
      </c>
      <c r="BJ491" s="15" t="s">
        <v>85</v>
      </c>
      <c r="BK491" s="163">
        <f t="shared" si="129"/>
        <v>0</v>
      </c>
      <c r="BL491" s="15" t="s">
        <v>466</v>
      </c>
      <c r="BM491" s="162" t="s">
        <v>7430</v>
      </c>
    </row>
    <row r="492" spans="1:65" s="2" customFormat="1" ht="37.9" customHeight="1">
      <c r="A492" s="30"/>
      <c r="B492" s="154"/>
      <c r="C492" s="201" t="s">
        <v>2179</v>
      </c>
      <c r="D492" s="201" t="s">
        <v>751</v>
      </c>
      <c r="E492" s="202" t="s">
        <v>7431</v>
      </c>
      <c r="F492" s="203" t="s">
        <v>7353</v>
      </c>
      <c r="G492" s="204" t="s">
        <v>404</v>
      </c>
      <c r="H492" s="205">
        <v>1</v>
      </c>
      <c r="I492" s="177"/>
      <c r="J492" s="290">
        <f t="shared" si="120"/>
        <v>0</v>
      </c>
      <c r="K492" s="178"/>
      <c r="L492" s="179"/>
      <c r="M492" s="180" t="s">
        <v>1</v>
      </c>
      <c r="N492" s="181" t="s">
        <v>38</v>
      </c>
      <c r="O492" s="59"/>
      <c r="P492" s="160">
        <f t="shared" si="121"/>
        <v>0</v>
      </c>
      <c r="Q492" s="160">
        <v>0</v>
      </c>
      <c r="R492" s="160">
        <f t="shared" si="122"/>
        <v>0</v>
      </c>
      <c r="S492" s="160">
        <v>0</v>
      </c>
      <c r="T492" s="161">
        <f t="shared" si="123"/>
        <v>0</v>
      </c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R492" s="162" t="s">
        <v>1849</v>
      </c>
      <c r="AT492" s="162" t="s">
        <v>751</v>
      </c>
      <c r="AU492" s="162" t="s">
        <v>219</v>
      </c>
      <c r="AY492" s="15" t="s">
        <v>208</v>
      </c>
      <c r="BE492" s="163">
        <f t="shared" si="124"/>
        <v>0</v>
      </c>
      <c r="BF492" s="163">
        <f t="shared" si="125"/>
        <v>0</v>
      </c>
      <c r="BG492" s="163">
        <f t="shared" si="126"/>
        <v>0</v>
      </c>
      <c r="BH492" s="163">
        <f t="shared" si="127"/>
        <v>0</v>
      </c>
      <c r="BI492" s="163">
        <f t="shared" si="128"/>
        <v>0</v>
      </c>
      <c r="BJ492" s="15" t="s">
        <v>85</v>
      </c>
      <c r="BK492" s="163">
        <f t="shared" si="129"/>
        <v>0</v>
      </c>
      <c r="BL492" s="15" t="s">
        <v>466</v>
      </c>
      <c r="BM492" s="162" t="s">
        <v>7432</v>
      </c>
    </row>
    <row r="493" spans="1:65" s="2" customFormat="1" ht="37.9" customHeight="1">
      <c r="A493" s="30"/>
      <c r="B493" s="154"/>
      <c r="C493" s="201" t="s">
        <v>2183</v>
      </c>
      <c r="D493" s="201" t="s">
        <v>751</v>
      </c>
      <c r="E493" s="202" t="s">
        <v>7433</v>
      </c>
      <c r="F493" s="203" t="s">
        <v>7353</v>
      </c>
      <c r="G493" s="204" t="s">
        <v>404</v>
      </c>
      <c r="H493" s="205">
        <v>6</v>
      </c>
      <c r="I493" s="177"/>
      <c r="J493" s="290">
        <f t="shared" si="120"/>
        <v>0</v>
      </c>
      <c r="K493" s="178"/>
      <c r="L493" s="179"/>
      <c r="M493" s="180" t="s">
        <v>1</v>
      </c>
      <c r="N493" s="181" t="s">
        <v>38</v>
      </c>
      <c r="O493" s="59"/>
      <c r="P493" s="160">
        <f t="shared" si="121"/>
        <v>0</v>
      </c>
      <c r="Q493" s="160">
        <v>0</v>
      </c>
      <c r="R493" s="160">
        <f t="shared" si="122"/>
        <v>0</v>
      </c>
      <c r="S493" s="160">
        <v>0</v>
      </c>
      <c r="T493" s="161">
        <f t="shared" si="123"/>
        <v>0</v>
      </c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R493" s="162" t="s">
        <v>1849</v>
      </c>
      <c r="AT493" s="162" t="s">
        <v>751</v>
      </c>
      <c r="AU493" s="162" t="s">
        <v>219</v>
      </c>
      <c r="AY493" s="15" t="s">
        <v>208</v>
      </c>
      <c r="BE493" s="163">
        <f t="shared" si="124"/>
        <v>0</v>
      </c>
      <c r="BF493" s="163">
        <f t="shared" si="125"/>
        <v>0</v>
      </c>
      <c r="BG493" s="163">
        <f t="shared" si="126"/>
        <v>0</v>
      </c>
      <c r="BH493" s="163">
        <f t="shared" si="127"/>
        <v>0</v>
      </c>
      <c r="BI493" s="163">
        <f t="shared" si="128"/>
        <v>0</v>
      </c>
      <c r="BJ493" s="15" t="s">
        <v>85</v>
      </c>
      <c r="BK493" s="163">
        <f t="shared" si="129"/>
        <v>0</v>
      </c>
      <c r="BL493" s="15" t="s">
        <v>466</v>
      </c>
      <c r="BM493" s="162" t="s">
        <v>7434</v>
      </c>
    </row>
    <row r="494" spans="1:65" s="2" customFormat="1" ht="37.9" customHeight="1">
      <c r="A494" s="30"/>
      <c r="B494" s="154"/>
      <c r="C494" s="201" t="s">
        <v>2187</v>
      </c>
      <c r="D494" s="201" t="s">
        <v>751</v>
      </c>
      <c r="E494" s="202" t="s">
        <v>7435</v>
      </c>
      <c r="F494" s="203" t="s">
        <v>7358</v>
      </c>
      <c r="G494" s="204" t="s">
        <v>404</v>
      </c>
      <c r="H494" s="205">
        <v>23</v>
      </c>
      <c r="I494" s="177"/>
      <c r="J494" s="290">
        <f t="shared" si="120"/>
        <v>0</v>
      </c>
      <c r="K494" s="178"/>
      <c r="L494" s="179"/>
      <c r="M494" s="180" t="s">
        <v>1</v>
      </c>
      <c r="N494" s="181" t="s">
        <v>38</v>
      </c>
      <c r="O494" s="59"/>
      <c r="P494" s="160">
        <f t="shared" si="121"/>
        <v>0</v>
      </c>
      <c r="Q494" s="160">
        <v>0</v>
      </c>
      <c r="R494" s="160">
        <f t="shared" si="122"/>
        <v>0</v>
      </c>
      <c r="S494" s="160">
        <v>0</v>
      </c>
      <c r="T494" s="161">
        <f t="shared" si="123"/>
        <v>0</v>
      </c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R494" s="162" t="s">
        <v>1849</v>
      </c>
      <c r="AT494" s="162" t="s">
        <v>751</v>
      </c>
      <c r="AU494" s="162" t="s">
        <v>219</v>
      </c>
      <c r="AY494" s="15" t="s">
        <v>208</v>
      </c>
      <c r="BE494" s="163">
        <f t="shared" si="124"/>
        <v>0</v>
      </c>
      <c r="BF494" s="163">
        <f t="shared" si="125"/>
        <v>0</v>
      </c>
      <c r="BG494" s="163">
        <f t="shared" si="126"/>
        <v>0</v>
      </c>
      <c r="BH494" s="163">
        <f t="shared" si="127"/>
        <v>0</v>
      </c>
      <c r="BI494" s="163">
        <f t="shared" si="128"/>
        <v>0</v>
      </c>
      <c r="BJ494" s="15" t="s">
        <v>85</v>
      </c>
      <c r="BK494" s="163">
        <f t="shared" si="129"/>
        <v>0</v>
      </c>
      <c r="BL494" s="15" t="s">
        <v>466</v>
      </c>
      <c r="BM494" s="162" t="s">
        <v>7436</v>
      </c>
    </row>
    <row r="495" spans="1:65" s="2" customFormat="1" ht="16.5" customHeight="1">
      <c r="A495" s="30"/>
      <c r="B495" s="154"/>
      <c r="C495" s="201" t="s">
        <v>2191</v>
      </c>
      <c r="D495" s="201" t="s">
        <v>751</v>
      </c>
      <c r="E495" s="202" t="s">
        <v>7306</v>
      </c>
      <c r="F495" s="203" t="s">
        <v>7307</v>
      </c>
      <c r="G495" s="204" t="s">
        <v>404</v>
      </c>
      <c r="H495" s="205">
        <v>2</v>
      </c>
      <c r="I495" s="177"/>
      <c r="J495" s="290">
        <f t="shared" si="120"/>
        <v>0</v>
      </c>
      <c r="K495" s="178"/>
      <c r="L495" s="179"/>
      <c r="M495" s="180" t="s">
        <v>1</v>
      </c>
      <c r="N495" s="181" t="s">
        <v>38</v>
      </c>
      <c r="O495" s="59"/>
      <c r="P495" s="160">
        <f t="shared" si="121"/>
        <v>0</v>
      </c>
      <c r="Q495" s="160">
        <v>0</v>
      </c>
      <c r="R495" s="160">
        <f t="shared" si="122"/>
        <v>0</v>
      </c>
      <c r="S495" s="160">
        <v>0</v>
      </c>
      <c r="T495" s="161">
        <f t="shared" si="123"/>
        <v>0</v>
      </c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R495" s="162" t="s">
        <v>1849</v>
      </c>
      <c r="AT495" s="162" t="s">
        <v>751</v>
      </c>
      <c r="AU495" s="162" t="s">
        <v>219</v>
      </c>
      <c r="AY495" s="15" t="s">
        <v>208</v>
      </c>
      <c r="BE495" s="163">
        <f t="shared" si="124"/>
        <v>0</v>
      </c>
      <c r="BF495" s="163">
        <f t="shared" si="125"/>
        <v>0</v>
      </c>
      <c r="BG495" s="163">
        <f t="shared" si="126"/>
        <v>0</v>
      </c>
      <c r="BH495" s="163">
        <f t="shared" si="127"/>
        <v>0</v>
      </c>
      <c r="BI495" s="163">
        <f t="shared" si="128"/>
        <v>0</v>
      </c>
      <c r="BJ495" s="15" t="s">
        <v>85</v>
      </c>
      <c r="BK495" s="163">
        <f t="shared" si="129"/>
        <v>0</v>
      </c>
      <c r="BL495" s="15" t="s">
        <v>466</v>
      </c>
      <c r="BM495" s="162" t="s">
        <v>7437</v>
      </c>
    </row>
    <row r="496" spans="1:65" s="2" customFormat="1" ht="16.5" customHeight="1">
      <c r="A496" s="30"/>
      <c r="B496" s="154"/>
      <c r="C496" s="201" t="s">
        <v>2194</v>
      </c>
      <c r="D496" s="201" t="s">
        <v>751</v>
      </c>
      <c r="E496" s="202" t="s">
        <v>7438</v>
      </c>
      <c r="F496" s="203" t="s">
        <v>7310</v>
      </c>
      <c r="G496" s="204" t="s">
        <v>4725</v>
      </c>
      <c r="H496" s="205">
        <v>1</v>
      </c>
      <c r="I496" s="177"/>
      <c r="J496" s="290">
        <f t="shared" si="120"/>
        <v>0</v>
      </c>
      <c r="K496" s="178"/>
      <c r="L496" s="179"/>
      <c r="M496" s="180" t="s">
        <v>1</v>
      </c>
      <c r="N496" s="181" t="s">
        <v>38</v>
      </c>
      <c r="O496" s="59"/>
      <c r="P496" s="160">
        <f t="shared" si="121"/>
        <v>0</v>
      </c>
      <c r="Q496" s="160">
        <v>0</v>
      </c>
      <c r="R496" s="160">
        <f t="shared" si="122"/>
        <v>0</v>
      </c>
      <c r="S496" s="160">
        <v>0</v>
      </c>
      <c r="T496" s="161">
        <f t="shared" si="123"/>
        <v>0</v>
      </c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R496" s="162" t="s">
        <v>1849</v>
      </c>
      <c r="AT496" s="162" t="s">
        <v>751</v>
      </c>
      <c r="AU496" s="162" t="s">
        <v>219</v>
      </c>
      <c r="AY496" s="15" t="s">
        <v>208</v>
      </c>
      <c r="BE496" s="163">
        <f t="shared" si="124"/>
        <v>0</v>
      </c>
      <c r="BF496" s="163">
        <f t="shared" si="125"/>
        <v>0</v>
      </c>
      <c r="BG496" s="163">
        <f t="shared" si="126"/>
        <v>0</v>
      </c>
      <c r="BH496" s="163">
        <f t="shared" si="127"/>
        <v>0</v>
      </c>
      <c r="BI496" s="163">
        <f t="shared" si="128"/>
        <v>0</v>
      </c>
      <c r="BJ496" s="15" t="s">
        <v>85</v>
      </c>
      <c r="BK496" s="163">
        <f t="shared" si="129"/>
        <v>0</v>
      </c>
      <c r="BL496" s="15" t="s">
        <v>466</v>
      </c>
      <c r="BM496" s="162" t="s">
        <v>7439</v>
      </c>
    </row>
    <row r="497" spans="1:65" s="2" customFormat="1" ht="21.75" customHeight="1">
      <c r="A497" s="30"/>
      <c r="B497" s="154"/>
      <c r="C497" s="201" t="s">
        <v>2198</v>
      </c>
      <c r="D497" s="201" t="s">
        <v>751</v>
      </c>
      <c r="E497" s="202" t="s">
        <v>7440</v>
      </c>
      <c r="F497" s="203" t="s">
        <v>7313</v>
      </c>
      <c r="G497" s="204" t="s">
        <v>4725</v>
      </c>
      <c r="H497" s="205">
        <v>1</v>
      </c>
      <c r="I497" s="177"/>
      <c r="J497" s="290">
        <f t="shared" si="120"/>
        <v>0</v>
      </c>
      <c r="K497" s="178"/>
      <c r="L497" s="179"/>
      <c r="M497" s="180" t="s">
        <v>1</v>
      </c>
      <c r="N497" s="181" t="s">
        <v>38</v>
      </c>
      <c r="O497" s="59"/>
      <c r="P497" s="160">
        <f t="shared" si="121"/>
        <v>0</v>
      </c>
      <c r="Q497" s="160">
        <v>0</v>
      </c>
      <c r="R497" s="160">
        <f t="shared" si="122"/>
        <v>0</v>
      </c>
      <c r="S497" s="160">
        <v>0</v>
      </c>
      <c r="T497" s="161">
        <f t="shared" si="123"/>
        <v>0</v>
      </c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R497" s="162" t="s">
        <v>1849</v>
      </c>
      <c r="AT497" s="162" t="s">
        <v>751</v>
      </c>
      <c r="AU497" s="162" t="s">
        <v>219</v>
      </c>
      <c r="AY497" s="15" t="s">
        <v>208</v>
      </c>
      <c r="BE497" s="163">
        <f t="shared" si="124"/>
        <v>0</v>
      </c>
      <c r="BF497" s="163">
        <f t="shared" si="125"/>
        <v>0</v>
      </c>
      <c r="BG497" s="163">
        <f t="shared" si="126"/>
        <v>0</v>
      </c>
      <c r="BH497" s="163">
        <f t="shared" si="127"/>
        <v>0</v>
      </c>
      <c r="BI497" s="163">
        <f t="shared" si="128"/>
        <v>0</v>
      </c>
      <c r="BJ497" s="15" t="s">
        <v>85</v>
      </c>
      <c r="BK497" s="163">
        <f t="shared" si="129"/>
        <v>0</v>
      </c>
      <c r="BL497" s="15" t="s">
        <v>466</v>
      </c>
      <c r="BM497" s="162" t="s">
        <v>7441</v>
      </c>
    </row>
    <row r="498" spans="1:65" s="2" customFormat="1" ht="16.5" customHeight="1">
      <c r="A498" s="30"/>
      <c r="B498" s="154"/>
      <c r="C498" s="201" t="s">
        <v>2202</v>
      </c>
      <c r="D498" s="201" t="s">
        <v>751</v>
      </c>
      <c r="E498" s="202" t="s">
        <v>7442</v>
      </c>
      <c r="F498" s="203" t="s">
        <v>7443</v>
      </c>
      <c r="G498" s="204" t="s">
        <v>4725</v>
      </c>
      <c r="H498" s="205">
        <v>1</v>
      </c>
      <c r="I498" s="177"/>
      <c r="J498" s="290">
        <f t="shared" si="120"/>
        <v>0</v>
      </c>
      <c r="K498" s="178"/>
      <c r="L498" s="179"/>
      <c r="M498" s="180" t="s">
        <v>1</v>
      </c>
      <c r="N498" s="181" t="s">
        <v>38</v>
      </c>
      <c r="O498" s="59"/>
      <c r="P498" s="160">
        <f t="shared" si="121"/>
        <v>0</v>
      </c>
      <c r="Q498" s="160">
        <v>0</v>
      </c>
      <c r="R498" s="160">
        <f t="shared" si="122"/>
        <v>0</v>
      </c>
      <c r="S498" s="160">
        <v>0</v>
      </c>
      <c r="T498" s="161">
        <f t="shared" si="123"/>
        <v>0</v>
      </c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R498" s="162" t="s">
        <v>1849</v>
      </c>
      <c r="AT498" s="162" t="s">
        <v>751</v>
      </c>
      <c r="AU498" s="162" t="s">
        <v>219</v>
      </c>
      <c r="AY498" s="15" t="s">
        <v>208</v>
      </c>
      <c r="BE498" s="163">
        <f t="shared" si="124"/>
        <v>0</v>
      </c>
      <c r="BF498" s="163">
        <f t="shared" si="125"/>
        <v>0</v>
      </c>
      <c r="BG498" s="163">
        <f t="shared" si="126"/>
        <v>0</v>
      </c>
      <c r="BH498" s="163">
        <f t="shared" si="127"/>
        <v>0</v>
      </c>
      <c r="BI498" s="163">
        <f t="shared" si="128"/>
        <v>0</v>
      </c>
      <c r="BJ498" s="15" t="s">
        <v>85</v>
      </c>
      <c r="BK498" s="163">
        <f t="shared" si="129"/>
        <v>0</v>
      </c>
      <c r="BL498" s="15" t="s">
        <v>466</v>
      </c>
      <c r="BM498" s="162" t="s">
        <v>7444</v>
      </c>
    </row>
    <row r="499" spans="1:65" s="2" customFormat="1" ht="16.5" customHeight="1">
      <c r="A499" s="30"/>
      <c r="B499" s="154"/>
      <c r="C499" s="195" t="s">
        <v>2206</v>
      </c>
      <c r="D499" s="195" t="s">
        <v>210</v>
      </c>
      <c r="E499" s="196" t="s">
        <v>7315</v>
      </c>
      <c r="F499" s="200" t="s">
        <v>7316</v>
      </c>
      <c r="G499" s="198" t="s">
        <v>861</v>
      </c>
      <c r="H499" s="199">
        <v>46</v>
      </c>
      <c r="I499" s="155"/>
      <c r="J499" s="287">
        <f t="shared" si="120"/>
        <v>0</v>
      </c>
      <c r="K499" s="157"/>
      <c r="L499" s="31"/>
      <c r="M499" s="158" t="s">
        <v>1</v>
      </c>
      <c r="N499" s="159" t="s">
        <v>38</v>
      </c>
      <c r="O499" s="59"/>
      <c r="P499" s="160">
        <f t="shared" si="121"/>
        <v>0</v>
      </c>
      <c r="Q499" s="160">
        <v>0</v>
      </c>
      <c r="R499" s="160">
        <f t="shared" si="122"/>
        <v>0</v>
      </c>
      <c r="S499" s="160">
        <v>0</v>
      </c>
      <c r="T499" s="161">
        <f t="shared" si="123"/>
        <v>0</v>
      </c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R499" s="162" t="s">
        <v>466</v>
      </c>
      <c r="AT499" s="162" t="s">
        <v>210</v>
      </c>
      <c r="AU499" s="162" t="s">
        <v>219</v>
      </c>
      <c r="AY499" s="15" t="s">
        <v>208</v>
      </c>
      <c r="BE499" s="163">
        <f t="shared" si="124"/>
        <v>0</v>
      </c>
      <c r="BF499" s="163">
        <f t="shared" si="125"/>
        <v>0</v>
      </c>
      <c r="BG499" s="163">
        <f t="shared" si="126"/>
        <v>0</v>
      </c>
      <c r="BH499" s="163">
        <f t="shared" si="127"/>
        <v>0</v>
      </c>
      <c r="BI499" s="163">
        <f t="shared" si="128"/>
        <v>0</v>
      </c>
      <c r="BJ499" s="15" t="s">
        <v>85</v>
      </c>
      <c r="BK499" s="163">
        <f t="shared" si="129"/>
        <v>0</v>
      </c>
      <c r="BL499" s="15" t="s">
        <v>466</v>
      </c>
      <c r="BM499" s="162" t="s">
        <v>7445</v>
      </c>
    </row>
    <row r="500" spans="1:65" s="2" customFormat="1" ht="24.2" customHeight="1">
      <c r="A500" s="30"/>
      <c r="B500" s="154"/>
      <c r="C500" s="195" t="s">
        <v>2210</v>
      </c>
      <c r="D500" s="195" t="s">
        <v>210</v>
      </c>
      <c r="E500" s="196" t="s">
        <v>7446</v>
      </c>
      <c r="F500" s="200" t="s">
        <v>7447</v>
      </c>
      <c r="G500" s="198" t="s">
        <v>404</v>
      </c>
      <c r="H500" s="199">
        <v>1</v>
      </c>
      <c r="I500" s="155"/>
      <c r="J500" s="287">
        <f t="shared" si="120"/>
        <v>0</v>
      </c>
      <c r="K500" s="157"/>
      <c r="L500" s="31"/>
      <c r="M500" s="158" t="s">
        <v>1</v>
      </c>
      <c r="N500" s="159" t="s">
        <v>38</v>
      </c>
      <c r="O500" s="59"/>
      <c r="P500" s="160">
        <f t="shared" si="121"/>
        <v>0</v>
      </c>
      <c r="Q500" s="160">
        <v>0</v>
      </c>
      <c r="R500" s="160">
        <f t="shared" si="122"/>
        <v>0</v>
      </c>
      <c r="S500" s="160">
        <v>0</v>
      </c>
      <c r="T500" s="161">
        <f t="shared" si="123"/>
        <v>0</v>
      </c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R500" s="162" t="s">
        <v>466</v>
      </c>
      <c r="AT500" s="162" t="s">
        <v>210</v>
      </c>
      <c r="AU500" s="162" t="s">
        <v>219</v>
      </c>
      <c r="AY500" s="15" t="s">
        <v>208</v>
      </c>
      <c r="BE500" s="163">
        <f t="shared" si="124"/>
        <v>0</v>
      </c>
      <c r="BF500" s="163">
        <f t="shared" si="125"/>
        <v>0</v>
      </c>
      <c r="BG500" s="163">
        <f t="shared" si="126"/>
        <v>0</v>
      </c>
      <c r="BH500" s="163">
        <f t="shared" si="127"/>
        <v>0</v>
      </c>
      <c r="BI500" s="163">
        <f t="shared" si="128"/>
        <v>0</v>
      </c>
      <c r="BJ500" s="15" t="s">
        <v>85</v>
      </c>
      <c r="BK500" s="163">
        <f t="shared" si="129"/>
        <v>0</v>
      </c>
      <c r="BL500" s="15" t="s">
        <v>466</v>
      </c>
      <c r="BM500" s="162" t="s">
        <v>7448</v>
      </c>
    </row>
    <row r="501" spans="1:65" s="2" customFormat="1" ht="37.9" customHeight="1">
      <c r="A501" s="30"/>
      <c r="B501" s="154"/>
      <c r="C501" s="195" t="s">
        <v>2214</v>
      </c>
      <c r="D501" s="195" t="s">
        <v>210</v>
      </c>
      <c r="E501" s="196" t="s">
        <v>7163</v>
      </c>
      <c r="F501" s="200" t="s">
        <v>7164</v>
      </c>
      <c r="G501" s="198" t="s">
        <v>404</v>
      </c>
      <c r="H501" s="199">
        <v>1</v>
      </c>
      <c r="I501" s="155"/>
      <c r="J501" s="287">
        <f t="shared" si="120"/>
        <v>0</v>
      </c>
      <c r="K501" s="157"/>
      <c r="L501" s="31"/>
      <c r="M501" s="158" t="s">
        <v>1</v>
      </c>
      <c r="N501" s="159" t="s">
        <v>38</v>
      </c>
      <c r="O501" s="59"/>
      <c r="P501" s="160">
        <f t="shared" si="121"/>
        <v>0</v>
      </c>
      <c r="Q501" s="160">
        <v>0</v>
      </c>
      <c r="R501" s="160">
        <f t="shared" si="122"/>
        <v>0</v>
      </c>
      <c r="S501" s="160">
        <v>0</v>
      </c>
      <c r="T501" s="161">
        <f t="shared" si="123"/>
        <v>0</v>
      </c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R501" s="162" t="s">
        <v>466</v>
      </c>
      <c r="AT501" s="162" t="s">
        <v>210</v>
      </c>
      <c r="AU501" s="162" t="s">
        <v>219</v>
      </c>
      <c r="AY501" s="15" t="s">
        <v>208</v>
      </c>
      <c r="BE501" s="163">
        <f t="shared" si="124"/>
        <v>0</v>
      </c>
      <c r="BF501" s="163">
        <f t="shared" si="125"/>
        <v>0</v>
      </c>
      <c r="BG501" s="163">
        <f t="shared" si="126"/>
        <v>0</v>
      </c>
      <c r="BH501" s="163">
        <f t="shared" si="127"/>
        <v>0</v>
      </c>
      <c r="BI501" s="163">
        <f t="shared" si="128"/>
        <v>0</v>
      </c>
      <c r="BJ501" s="15" t="s">
        <v>85</v>
      </c>
      <c r="BK501" s="163">
        <f t="shared" si="129"/>
        <v>0</v>
      </c>
      <c r="BL501" s="15" t="s">
        <v>466</v>
      </c>
      <c r="BM501" s="162" t="s">
        <v>7449</v>
      </c>
    </row>
    <row r="502" spans="1:65" s="12" customFormat="1" ht="20.85" customHeight="1">
      <c r="B502" s="142"/>
      <c r="C502" s="206"/>
      <c r="D502" s="207" t="s">
        <v>71</v>
      </c>
      <c r="E502" s="208" t="s">
        <v>7450</v>
      </c>
      <c r="F502" s="208" t="s">
        <v>7451</v>
      </c>
      <c r="G502" s="206"/>
      <c r="H502" s="206"/>
      <c r="I502" s="145"/>
      <c r="J502" s="286">
        <f>BK502</f>
        <v>0</v>
      </c>
      <c r="L502" s="142"/>
      <c r="M502" s="146"/>
      <c r="N502" s="147"/>
      <c r="O502" s="147"/>
      <c r="P502" s="148">
        <f>SUM(P503:P520)</f>
        <v>0</v>
      </c>
      <c r="Q502" s="147"/>
      <c r="R502" s="148">
        <f>SUM(R503:R520)</f>
        <v>0</v>
      </c>
      <c r="S502" s="147"/>
      <c r="T502" s="149">
        <f>SUM(T503:T520)</f>
        <v>0</v>
      </c>
      <c r="AR502" s="143" t="s">
        <v>219</v>
      </c>
      <c r="AT502" s="150" t="s">
        <v>71</v>
      </c>
      <c r="AU502" s="150" t="s">
        <v>85</v>
      </c>
      <c r="AY502" s="143" t="s">
        <v>208</v>
      </c>
      <c r="BK502" s="151">
        <f>SUM(BK503:BK520)</f>
        <v>0</v>
      </c>
    </row>
    <row r="503" spans="1:65" s="2" customFormat="1" ht="37.9" customHeight="1">
      <c r="A503" s="30"/>
      <c r="B503" s="154"/>
      <c r="C503" s="201" t="s">
        <v>2218</v>
      </c>
      <c r="D503" s="201" t="s">
        <v>751</v>
      </c>
      <c r="E503" s="202" t="s">
        <v>7452</v>
      </c>
      <c r="F503" s="203" t="s">
        <v>7453</v>
      </c>
      <c r="G503" s="204" t="s">
        <v>404</v>
      </c>
      <c r="H503" s="205">
        <v>1</v>
      </c>
      <c r="I503" s="177"/>
      <c r="J503" s="290">
        <f t="shared" ref="J503:J520" si="130">ROUND(I503*H503,2)</f>
        <v>0</v>
      </c>
      <c r="K503" s="178"/>
      <c r="L503" s="179"/>
      <c r="M503" s="180" t="s">
        <v>1</v>
      </c>
      <c r="N503" s="181" t="s">
        <v>38</v>
      </c>
      <c r="O503" s="59"/>
      <c r="P503" s="160">
        <f t="shared" ref="P503:P520" si="131">O503*H503</f>
        <v>0</v>
      </c>
      <c r="Q503" s="160">
        <v>0</v>
      </c>
      <c r="R503" s="160">
        <f t="shared" ref="R503:R520" si="132">Q503*H503</f>
        <v>0</v>
      </c>
      <c r="S503" s="160">
        <v>0</v>
      </c>
      <c r="T503" s="161">
        <f t="shared" ref="T503:T520" si="133">S503*H503</f>
        <v>0</v>
      </c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R503" s="162" t="s">
        <v>1849</v>
      </c>
      <c r="AT503" s="162" t="s">
        <v>751</v>
      </c>
      <c r="AU503" s="162" t="s">
        <v>219</v>
      </c>
      <c r="AY503" s="15" t="s">
        <v>208</v>
      </c>
      <c r="BE503" s="163">
        <f t="shared" ref="BE503:BE520" si="134">IF(N503="základná",J503,0)</f>
        <v>0</v>
      </c>
      <c r="BF503" s="163">
        <f t="shared" ref="BF503:BF520" si="135">IF(N503="znížená",J503,0)</f>
        <v>0</v>
      </c>
      <c r="BG503" s="163">
        <f t="shared" ref="BG503:BG520" si="136">IF(N503="zákl. prenesená",J503,0)</f>
        <v>0</v>
      </c>
      <c r="BH503" s="163">
        <f t="shared" ref="BH503:BH520" si="137">IF(N503="zníž. prenesená",J503,0)</f>
        <v>0</v>
      </c>
      <c r="BI503" s="163">
        <f t="shared" ref="BI503:BI520" si="138">IF(N503="nulová",J503,0)</f>
        <v>0</v>
      </c>
      <c r="BJ503" s="15" t="s">
        <v>85</v>
      </c>
      <c r="BK503" s="163">
        <f t="shared" ref="BK503:BK520" si="139">ROUND(I503*H503,2)</f>
        <v>0</v>
      </c>
      <c r="BL503" s="15" t="s">
        <v>466</v>
      </c>
      <c r="BM503" s="162" t="s">
        <v>7454</v>
      </c>
    </row>
    <row r="504" spans="1:65" s="2" customFormat="1" ht="24.2" customHeight="1">
      <c r="A504" s="30"/>
      <c r="B504" s="154"/>
      <c r="C504" s="201" t="s">
        <v>2222</v>
      </c>
      <c r="D504" s="201" t="s">
        <v>751</v>
      </c>
      <c r="E504" s="202" t="s">
        <v>7411</v>
      </c>
      <c r="F504" s="203" t="s">
        <v>7412</v>
      </c>
      <c r="G504" s="204" t="s">
        <v>404</v>
      </c>
      <c r="H504" s="205">
        <v>1</v>
      </c>
      <c r="I504" s="177"/>
      <c r="J504" s="290">
        <f t="shared" si="130"/>
        <v>0</v>
      </c>
      <c r="K504" s="178"/>
      <c r="L504" s="179"/>
      <c r="M504" s="180" t="s">
        <v>1</v>
      </c>
      <c r="N504" s="181" t="s">
        <v>38</v>
      </c>
      <c r="O504" s="59"/>
      <c r="P504" s="160">
        <f t="shared" si="131"/>
        <v>0</v>
      </c>
      <c r="Q504" s="160">
        <v>0</v>
      </c>
      <c r="R504" s="160">
        <f t="shared" si="132"/>
        <v>0</v>
      </c>
      <c r="S504" s="160">
        <v>0</v>
      </c>
      <c r="T504" s="161">
        <f t="shared" si="133"/>
        <v>0</v>
      </c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R504" s="162" t="s">
        <v>1849</v>
      </c>
      <c r="AT504" s="162" t="s">
        <v>751</v>
      </c>
      <c r="AU504" s="162" t="s">
        <v>219</v>
      </c>
      <c r="AY504" s="15" t="s">
        <v>208</v>
      </c>
      <c r="BE504" s="163">
        <f t="shared" si="134"/>
        <v>0</v>
      </c>
      <c r="BF504" s="163">
        <f t="shared" si="135"/>
        <v>0</v>
      </c>
      <c r="BG504" s="163">
        <f t="shared" si="136"/>
        <v>0</v>
      </c>
      <c r="BH504" s="163">
        <f t="shared" si="137"/>
        <v>0</v>
      </c>
      <c r="BI504" s="163">
        <f t="shared" si="138"/>
        <v>0</v>
      </c>
      <c r="BJ504" s="15" t="s">
        <v>85</v>
      </c>
      <c r="BK504" s="163">
        <f t="shared" si="139"/>
        <v>0</v>
      </c>
      <c r="BL504" s="15" t="s">
        <v>466</v>
      </c>
      <c r="BM504" s="162" t="s">
        <v>7455</v>
      </c>
    </row>
    <row r="505" spans="1:65" s="2" customFormat="1" ht="66.75" customHeight="1">
      <c r="A505" s="30"/>
      <c r="B505" s="154"/>
      <c r="C505" s="201" t="s">
        <v>2226</v>
      </c>
      <c r="D505" s="201" t="s">
        <v>751</v>
      </c>
      <c r="E505" s="202" t="s">
        <v>7172</v>
      </c>
      <c r="F505" s="203" t="s">
        <v>7173</v>
      </c>
      <c r="G505" s="204" t="s">
        <v>404</v>
      </c>
      <c r="H505" s="205">
        <v>1</v>
      </c>
      <c r="I505" s="177"/>
      <c r="J505" s="290">
        <f t="shared" si="130"/>
        <v>0</v>
      </c>
      <c r="K505" s="178"/>
      <c r="L505" s="179"/>
      <c r="M505" s="180" t="s">
        <v>1</v>
      </c>
      <c r="N505" s="181" t="s">
        <v>38</v>
      </c>
      <c r="O505" s="59"/>
      <c r="P505" s="160">
        <f t="shared" si="131"/>
        <v>0</v>
      </c>
      <c r="Q505" s="160">
        <v>0</v>
      </c>
      <c r="R505" s="160">
        <f t="shared" si="132"/>
        <v>0</v>
      </c>
      <c r="S505" s="160">
        <v>0</v>
      </c>
      <c r="T505" s="161">
        <f t="shared" si="133"/>
        <v>0</v>
      </c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R505" s="162" t="s">
        <v>1849</v>
      </c>
      <c r="AT505" s="162" t="s">
        <v>751</v>
      </c>
      <c r="AU505" s="162" t="s">
        <v>219</v>
      </c>
      <c r="AY505" s="15" t="s">
        <v>208</v>
      </c>
      <c r="BE505" s="163">
        <f t="shared" si="134"/>
        <v>0</v>
      </c>
      <c r="BF505" s="163">
        <f t="shared" si="135"/>
        <v>0</v>
      </c>
      <c r="BG505" s="163">
        <f t="shared" si="136"/>
        <v>0</v>
      </c>
      <c r="BH505" s="163">
        <f t="shared" si="137"/>
        <v>0</v>
      </c>
      <c r="BI505" s="163">
        <f t="shared" si="138"/>
        <v>0</v>
      </c>
      <c r="BJ505" s="15" t="s">
        <v>85</v>
      </c>
      <c r="BK505" s="163">
        <f t="shared" si="139"/>
        <v>0</v>
      </c>
      <c r="BL505" s="15" t="s">
        <v>466</v>
      </c>
      <c r="BM505" s="162" t="s">
        <v>7456</v>
      </c>
    </row>
    <row r="506" spans="1:65" s="2" customFormat="1" ht="16.5" customHeight="1">
      <c r="A506" s="30"/>
      <c r="B506" s="154"/>
      <c r="C506" s="201" t="s">
        <v>2230</v>
      </c>
      <c r="D506" s="201" t="s">
        <v>751</v>
      </c>
      <c r="E506" s="202" t="s">
        <v>7291</v>
      </c>
      <c r="F506" s="203" t="s">
        <v>7292</v>
      </c>
      <c r="G506" s="204" t="s">
        <v>404</v>
      </c>
      <c r="H506" s="205">
        <v>2</v>
      </c>
      <c r="I506" s="177"/>
      <c r="J506" s="290">
        <f t="shared" si="130"/>
        <v>0</v>
      </c>
      <c r="K506" s="178"/>
      <c r="L506" s="179"/>
      <c r="M506" s="180" t="s">
        <v>1</v>
      </c>
      <c r="N506" s="181" t="s">
        <v>38</v>
      </c>
      <c r="O506" s="59"/>
      <c r="P506" s="160">
        <f t="shared" si="131"/>
        <v>0</v>
      </c>
      <c r="Q506" s="160">
        <v>0</v>
      </c>
      <c r="R506" s="160">
        <f t="shared" si="132"/>
        <v>0</v>
      </c>
      <c r="S506" s="160">
        <v>0</v>
      </c>
      <c r="T506" s="161">
        <f t="shared" si="133"/>
        <v>0</v>
      </c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R506" s="162" t="s">
        <v>1849</v>
      </c>
      <c r="AT506" s="162" t="s">
        <v>751</v>
      </c>
      <c r="AU506" s="162" t="s">
        <v>219</v>
      </c>
      <c r="AY506" s="15" t="s">
        <v>208</v>
      </c>
      <c r="BE506" s="163">
        <f t="shared" si="134"/>
        <v>0</v>
      </c>
      <c r="BF506" s="163">
        <f t="shared" si="135"/>
        <v>0</v>
      </c>
      <c r="BG506" s="163">
        <f t="shared" si="136"/>
        <v>0</v>
      </c>
      <c r="BH506" s="163">
        <f t="shared" si="137"/>
        <v>0</v>
      </c>
      <c r="BI506" s="163">
        <f t="shared" si="138"/>
        <v>0</v>
      </c>
      <c r="BJ506" s="15" t="s">
        <v>85</v>
      </c>
      <c r="BK506" s="163">
        <f t="shared" si="139"/>
        <v>0</v>
      </c>
      <c r="BL506" s="15" t="s">
        <v>466</v>
      </c>
      <c r="BM506" s="162" t="s">
        <v>7457</v>
      </c>
    </row>
    <row r="507" spans="1:65" s="2" customFormat="1" ht="16.5" customHeight="1">
      <c r="A507" s="30"/>
      <c r="B507" s="154"/>
      <c r="C507" s="201" t="s">
        <v>2234</v>
      </c>
      <c r="D507" s="201" t="s">
        <v>751</v>
      </c>
      <c r="E507" s="202" t="s">
        <v>7285</v>
      </c>
      <c r="F507" s="203" t="s">
        <v>7286</v>
      </c>
      <c r="G507" s="204" t="s">
        <v>404</v>
      </c>
      <c r="H507" s="205">
        <v>4</v>
      </c>
      <c r="I507" s="177"/>
      <c r="J507" s="290">
        <f t="shared" si="130"/>
        <v>0</v>
      </c>
      <c r="K507" s="178"/>
      <c r="L507" s="179"/>
      <c r="M507" s="180" t="s">
        <v>1</v>
      </c>
      <c r="N507" s="181" t="s">
        <v>38</v>
      </c>
      <c r="O507" s="59"/>
      <c r="P507" s="160">
        <f t="shared" si="131"/>
        <v>0</v>
      </c>
      <c r="Q507" s="160">
        <v>0</v>
      </c>
      <c r="R507" s="160">
        <f t="shared" si="132"/>
        <v>0</v>
      </c>
      <c r="S507" s="160">
        <v>0</v>
      </c>
      <c r="T507" s="161">
        <f t="shared" si="133"/>
        <v>0</v>
      </c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R507" s="162" t="s">
        <v>1849</v>
      </c>
      <c r="AT507" s="162" t="s">
        <v>751</v>
      </c>
      <c r="AU507" s="162" t="s">
        <v>219</v>
      </c>
      <c r="AY507" s="15" t="s">
        <v>208</v>
      </c>
      <c r="BE507" s="163">
        <f t="shared" si="134"/>
        <v>0</v>
      </c>
      <c r="BF507" s="163">
        <f t="shared" si="135"/>
        <v>0</v>
      </c>
      <c r="BG507" s="163">
        <f t="shared" si="136"/>
        <v>0</v>
      </c>
      <c r="BH507" s="163">
        <f t="shared" si="137"/>
        <v>0</v>
      </c>
      <c r="BI507" s="163">
        <f t="shared" si="138"/>
        <v>0</v>
      </c>
      <c r="BJ507" s="15" t="s">
        <v>85</v>
      </c>
      <c r="BK507" s="163">
        <f t="shared" si="139"/>
        <v>0</v>
      </c>
      <c r="BL507" s="15" t="s">
        <v>466</v>
      </c>
      <c r="BM507" s="162" t="s">
        <v>7458</v>
      </c>
    </row>
    <row r="508" spans="1:65" s="2" customFormat="1" ht="16.5" customHeight="1">
      <c r="A508" s="30"/>
      <c r="B508" s="154"/>
      <c r="C508" s="201" t="s">
        <v>2238</v>
      </c>
      <c r="D508" s="201" t="s">
        <v>751</v>
      </c>
      <c r="E508" s="202" t="s">
        <v>7459</v>
      </c>
      <c r="F508" s="203" t="s">
        <v>7460</v>
      </c>
      <c r="G508" s="204" t="s">
        <v>404</v>
      </c>
      <c r="H508" s="205">
        <v>1</v>
      </c>
      <c r="I508" s="177"/>
      <c r="J508" s="290">
        <f t="shared" si="130"/>
        <v>0</v>
      </c>
      <c r="K508" s="178"/>
      <c r="L508" s="179"/>
      <c r="M508" s="180" t="s">
        <v>1</v>
      </c>
      <c r="N508" s="181" t="s">
        <v>38</v>
      </c>
      <c r="O508" s="59"/>
      <c r="P508" s="160">
        <f t="shared" si="131"/>
        <v>0</v>
      </c>
      <c r="Q508" s="160">
        <v>0</v>
      </c>
      <c r="R508" s="160">
        <f t="shared" si="132"/>
        <v>0</v>
      </c>
      <c r="S508" s="160">
        <v>0</v>
      </c>
      <c r="T508" s="161">
        <f t="shared" si="133"/>
        <v>0</v>
      </c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R508" s="162" t="s">
        <v>1849</v>
      </c>
      <c r="AT508" s="162" t="s">
        <v>751</v>
      </c>
      <c r="AU508" s="162" t="s">
        <v>219</v>
      </c>
      <c r="AY508" s="15" t="s">
        <v>208</v>
      </c>
      <c r="BE508" s="163">
        <f t="shared" si="134"/>
        <v>0</v>
      </c>
      <c r="BF508" s="163">
        <f t="shared" si="135"/>
        <v>0</v>
      </c>
      <c r="BG508" s="163">
        <f t="shared" si="136"/>
        <v>0</v>
      </c>
      <c r="BH508" s="163">
        <f t="shared" si="137"/>
        <v>0</v>
      </c>
      <c r="BI508" s="163">
        <f t="shared" si="138"/>
        <v>0</v>
      </c>
      <c r="BJ508" s="15" t="s">
        <v>85</v>
      </c>
      <c r="BK508" s="163">
        <f t="shared" si="139"/>
        <v>0</v>
      </c>
      <c r="BL508" s="15" t="s">
        <v>466</v>
      </c>
      <c r="BM508" s="162" t="s">
        <v>7461</v>
      </c>
    </row>
    <row r="509" spans="1:65" s="2" customFormat="1" ht="16.5" customHeight="1">
      <c r="A509" s="30"/>
      <c r="B509" s="154"/>
      <c r="C509" s="201" t="s">
        <v>2242</v>
      </c>
      <c r="D509" s="201" t="s">
        <v>751</v>
      </c>
      <c r="E509" s="202" t="s">
        <v>7462</v>
      </c>
      <c r="F509" s="203" t="s">
        <v>7381</v>
      </c>
      <c r="G509" s="204" t="s">
        <v>404</v>
      </c>
      <c r="H509" s="205">
        <v>1</v>
      </c>
      <c r="I509" s="177"/>
      <c r="J509" s="290">
        <f t="shared" si="130"/>
        <v>0</v>
      </c>
      <c r="K509" s="178"/>
      <c r="L509" s="179"/>
      <c r="M509" s="180" t="s">
        <v>1</v>
      </c>
      <c r="N509" s="181" t="s">
        <v>38</v>
      </c>
      <c r="O509" s="59"/>
      <c r="P509" s="160">
        <f t="shared" si="131"/>
        <v>0</v>
      </c>
      <c r="Q509" s="160">
        <v>0</v>
      </c>
      <c r="R509" s="160">
        <f t="shared" si="132"/>
        <v>0</v>
      </c>
      <c r="S509" s="160">
        <v>0</v>
      </c>
      <c r="T509" s="161">
        <f t="shared" si="133"/>
        <v>0</v>
      </c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R509" s="162" t="s">
        <v>1849</v>
      </c>
      <c r="AT509" s="162" t="s">
        <v>751</v>
      </c>
      <c r="AU509" s="162" t="s">
        <v>219</v>
      </c>
      <c r="AY509" s="15" t="s">
        <v>208</v>
      </c>
      <c r="BE509" s="163">
        <f t="shared" si="134"/>
        <v>0</v>
      </c>
      <c r="BF509" s="163">
        <f t="shared" si="135"/>
        <v>0</v>
      </c>
      <c r="BG509" s="163">
        <f t="shared" si="136"/>
        <v>0</v>
      </c>
      <c r="BH509" s="163">
        <f t="shared" si="137"/>
        <v>0</v>
      </c>
      <c r="BI509" s="163">
        <f t="shared" si="138"/>
        <v>0</v>
      </c>
      <c r="BJ509" s="15" t="s">
        <v>85</v>
      </c>
      <c r="BK509" s="163">
        <f t="shared" si="139"/>
        <v>0</v>
      </c>
      <c r="BL509" s="15" t="s">
        <v>466</v>
      </c>
      <c r="BM509" s="162" t="s">
        <v>7463</v>
      </c>
    </row>
    <row r="510" spans="1:65" s="2" customFormat="1" ht="24.2" customHeight="1">
      <c r="A510" s="30"/>
      <c r="B510" s="154"/>
      <c r="C510" s="201" t="s">
        <v>2246</v>
      </c>
      <c r="D510" s="201" t="s">
        <v>751</v>
      </c>
      <c r="E510" s="202" t="s">
        <v>7464</v>
      </c>
      <c r="F510" s="203" t="s">
        <v>7416</v>
      </c>
      <c r="G510" s="204" t="s">
        <v>404</v>
      </c>
      <c r="H510" s="205">
        <v>1</v>
      </c>
      <c r="I510" s="177"/>
      <c r="J510" s="290">
        <f t="shared" si="130"/>
        <v>0</v>
      </c>
      <c r="K510" s="178"/>
      <c r="L510" s="179"/>
      <c r="M510" s="180" t="s">
        <v>1</v>
      </c>
      <c r="N510" s="181" t="s">
        <v>38</v>
      </c>
      <c r="O510" s="59"/>
      <c r="P510" s="160">
        <f t="shared" si="131"/>
        <v>0</v>
      </c>
      <c r="Q510" s="160">
        <v>0</v>
      </c>
      <c r="R510" s="160">
        <f t="shared" si="132"/>
        <v>0</v>
      </c>
      <c r="S510" s="160">
        <v>0</v>
      </c>
      <c r="T510" s="161">
        <f t="shared" si="133"/>
        <v>0</v>
      </c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R510" s="162" t="s">
        <v>1849</v>
      </c>
      <c r="AT510" s="162" t="s">
        <v>751</v>
      </c>
      <c r="AU510" s="162" t="s">
        <v>219</v>
      </c>
      <c r="AY510" s="15" t="s">
        <v>208</v>
      </c>
      <c r="BE510" s="163">
        <f t="shared" si="134"/>
        <v>0</v>
      </c>
      <c r="BF510" s="163">
        <f t="shared" si="135"/>
        <v>0</v>
      </c>
      <c r="BG510" s="163">
        <f t="shared" si="136"/>
        <v>0</v>
      </c>
      <c r="BH510" s="163">
        <f t="shared" si="137"/>
        <v>0</v>
      </c>
      <c r="BI510" s="163">
        <f t="shared" si="138"/>
        <v>0</v>
      </c>
      <c r="BJ510" s="15" t="s">
        <v>85</v>
      </c>
      <c r="BK510" s="163">
        <f t="shared" si="139"/>
        <v>0</v>
      </c>
      <c r="BL510" s="15" t="s">
        <v>466</v>
      </c>
      <c r="BM510" s="162" t="s">
        <v>7465</v>
      </c>
    </row>
    <row r="511" spans="1:65" s="2" customFormat="1" ht="37.9" customHeight="1">
      <c r="A511" s="30"/>
      <c r="B511" s="154"/>
      <c r="C511" s="201" t="s">
        <v>2250</v>
      </c>
      <c r="D511" s="201" t="s">
        <v>751</v>
      </c>
      <c r="E511" s="202" t="s">
        <v>7466</v>
      </c>
      <c r="F511" s="203" t="s">
        <v>7353</v>
      </c>
      <c r="G511" s="204" t="s">
        <v>404</v>
      </c>
      <c r="H511" s="205">
        <v>1</v>
      </c>
      <c r="I511" s="177"/>
      <c r="J511" s="290">
        <f t="shared" si="130"/>
        <v>0</v>
      </c>
      <c r="K511" s="178"/>
      <c r="L511" s="179"/>
      <c r="M511" s="180" t="s">
        <v>1</v>
      </c>
      <c r="N511" s="181" t="s">
        <v>38</v>
      </c>
      <c r="O511" s="59"/>
      <c r="P511" s="160">
        <f t="shared" si="131"/>
        <v>0</v>
      </c>
      <c r="Q511" s="160">
        <v>0</v>
      </c>
      <c r="R511" s="160">
        <f t="shared" si="132"/>
        <v>0</v>
      </c>
      <c r="S511" s="160">
        <v>0</v>
      </c>
      <c r="T511" s="161">
        <f t="shared" si="133"/>
        <v>0</v>
      </c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R511" s="162" t="s">
        <v>1849</v>
      </c>
      <c r="AT511" s="162" t="s">
        <v>751</v>
      </c>
      <c r="AU511" s="162" t="s">
        <v>219</v>
      </c>
      <c r="AY511" s="15" t="s">
        <v>208</v>
      </c>
      <c r="BE511" s="163">
        <f t="shared" si="134"/>
        <v>0</v>
      </c>
      <c r="BF511" s="163">
        <f t="shared" si="135"/>
        <v>0</v>
      </c>
      <c r="BG511" s="163">
        <f t="shared" si="136"/>
        <v>0</v>
      </c>
      <c r="BH511" s="163">
        <f t="shared" si="137"/>
        <v>0</v>
      </c>
      <c r="BI511" s="163">
        <f t="shared" si="138"/>
        <v>0</v>
      </c>
      <c r="BJ511" s="15" t="s">
        <v>85</v>
      </c>
      <c r="BK511" s="163">
        <f t="shared" si="139"/>
        <v>0</v>
      </c>
      <c r="BL511" s="15" t="s">
        <v>466</v>
      </c>
      <c r="BM511" s="162" t="s">
        <v>7467</v>
      </c>
    </row>
    <row r="512" spans="1:65" s="2" customFormat="1" ht="37.9" customHeight="1">
      <c r="A512" s="30"/>
      <c r="B512" s="154"/>
      <c r="C512" s="201" t="s">
        <v>2254</v>
      </c>
      <c r="D512" s="201" t="s">
        <v>751</v>
      </c>
      <c r="E512" s="202" t="s">
        <v>7468</v>
      </c>
      <c r="F512" s="203" t="s">
        <v>7353</v>
      </c>
      <c r="G512" s="204" t="s">
        <v>404</v>
      </c>
      <c r="H512" s="205">
        <v>7</v>
      </c>
      <c r="I512" s="177"/>
      <c r="J512" s="290">
        <f t="shared" si="130"/>
        <v>0</v>
      </c>
      <c r="K512" s="178"/>
      <c r="L512" s="179"/>
      <c r="M512" s="180" t="s">
        <v>1</v>
      </c>
      <c r="N512" s="181" t="s">
        <v>38</v>
      </c>
      <c r="O512" s="59"/>
      <c r="P512" s="160">
        <f t="shared" si="131"/>
        <v>0</v>
      </c>
      <c r="Q512" s="160">
        <v>0</v>
      </c>
      <c r="R512" s="160">
        <f t="shared" si="132"/>
        <v>0</v>
      </c>
      <c r="S512" s="160">
        <v>0</v>
      </c>
      <c r="T512" s="161">
        <f t="shared" si="133"/>
        <v>0</v>
      </c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R512" s="162" t="s">
        <v>1849</v>
      </c>
      <c r="AT512" s="162" t="s">
        <v>751</v>
      </c>
      <c r="AU512" s="162" t="s">
        <v>219</v>
      </c>
      <c r="AY512" s="15" t="s">
        <v>208</v>
      </c>
      <c r="BE512" s="163">
        <f t="shared" si="134"/>
        <v>0</v>
      </c>
      <c r="BF512" s="163">
        <f t="shared" si="135"/>
        <v>0</v>
      </c>
      <c r="BG512" s="163">
        <f t="shared" si="136"/>
        <v>0</v>
      </c>
      <c r="BH512" s="163">
        <f t="shared" si="137"/>
        <v>0</v>
      </c>
      <c r="BI512" s="163">
        <f t="shared" si="138"/>
        <v>0</v>
      </c>
      <c r="BJ512" s="15" t="s">
        <v>85</v>
      </c>
      <c r="BK512" s="163">
        <f t="shared" si="139"/>
        <v>0</v>
      </c>
      <c r="BL512" s="15" t="s">
        <v>466</v>
      </c>
      <c r="BM512" s="162" t="s">
        <v>7469</v>
      </c>
    </row>
    <row r="513" spans="1:65" s="2" customFormat="1" ht="37.9" customHeight="1">
      <c r="A513" s="30"/>
      <c r="B513" s="154"/>
      <c r="C513" s="201" t="s">
        <v>2258</v>
      </c>
      <c r="D513" s="201" t="s">
        <v>751</v>
      </c>
      <c r="E513" s="202" t="s">
        <v>7470</v>
      </c>
      <c r="F513" s="203" t="s">
        <v>7353</v>
      </c>
      <c r="G513" s="204" t="s">
        <v>404</v>
      </c>
      <c r="H513" s="205">
        <v>7</v>
      </c>
      <c r="I513" s="177"/>
      <c r="J513" s="290">
        <f t="shared" si="130"/>
        <v>0</v>
      </c>
      <c r="K513" s="178"/>
      <c r="L513" s="179"/>
      <c r="M513" s="180" t="s">
        <v>1</v>
      </c>
      <c r="N513" s="181" t="s">
        <v>38</v>
      </c>
      <c r="O513" s="59"/>
      <c r="P513" s="160">
        <f t="shared" si="131"/>
        <v>0</v>
      </c>
      <c r="Q513" s="160">
        <v>0</v>
      </c>
      <c r="R513" s="160">
        <f t="shared" si="132"/>
        <v>0</v>
      </c>
      <c r="S513" s="160">
        <v>0</v>
      </c>
      <c r="T513" s="161">
        <f t="shared" si="133"/>
        <v>0</v>
      </c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R513" s="162" t="s">
        <v>1849</v>
      </c>
      <c r="AT513" s="162" t="s">
        <v>751</v>
      </c>
      <c r="AU513" s="162" t="s">
        <v>219</v>
      </c>
      <c r="AY513" s="15" t="s">
        <v>208</v>
      </c>
      <c r="BE513" s="163">
        <f t="shared" si="134"/>
        <v>0</v>
      </c>
      <c r="BF513" s="163">
        <f t="shared" si="135"/>
        <v>0</v>
      </c>
      <c r="BG513" s="163">
        <f t="shared" si="136"/>
        <v>0</v>
      </c>
      <c r="BH513" s="163">
        <f t="shared" si="137"/>
        <v>0</v>
      </c>
      <c r="BI513" s="163">
        <f t="shared" si="138"/>
        <v>0</v>
      </c>
      <c r="BJ513" s="15" t="s">
        <v>85</v>
      </c>
      <c r="BK513" s="163">
        <f t="shared" si="139"/>
        <v>0</v>
      </c>
      <c r="BL513" s="15" t="s">
        <v>466</v>
      </c>
      <c r="BM513" s="162" t="s">
        <v>7471</v>
      </c>
    </row>
    <row r="514" spans="1:65" s="2" customFormat="1" ht="24.2" customHeight="1">
      <c r="A514" s="30"/>
      <c r="B514" s="154"/>
      <c r="C514" s="201" t="s">
        <v>2262</v>
      </c>
      <c r="D514" s="201" t="s">
        <v>751</v>
      </c>
      <c r="E514" s="202" t="s">
        <v>7472</v>
      </c>
      <c r="F514" s="203" t="s">
        <v>7473</v>
      </c>
      <c r="G514" s="204" t="s">
        <v>404</v>
      </c>
      <c r="H514" s="205">
        <v>44</v>
      </c>
      <c r="I514" s="177"/>
      <c r="J514" s="290">
        <f t="shared" si="130"/>
        <v>0</v>
      </c>
      <c r="K514" s="178"/>
      <c r="L514" s="179"/>
      <c r="M514" s="180" t="s">
        <v>1</v>
      </c>
      <c r="N514" s="181" t="s">
        <v>38</v>
      </c>
      <c r="O514" s="59"/>
      <c r="P514" s="160">
        <f t="shared" si="131"/>
        <v>0</v>
      </c>
      <c r="Q514" s="160">
        <v>0</v>
      </c>
      <c r="R514" s="160">
        <f t="shared" si="132"/>
        <v>0</v>
      </c>
      <c r="S514" s="160">
        <v>0</v>
      </c>
      <c r="T514" s="161">
        <f t="shared" si="133"/>
        <v>0</v>
      </c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R514" s="162" t="s">
        <v>1849</v>
      </c>
      <c r="AT514" s="162" t="s">
        <v>751</v>
      </c>
      <c r="AU514" s="162" t="s">
        <v>219</v>
      </c>
      <c r="AY514" s="15" t="s">
        <v>208</v>
      </c>
      <c r="BE514" s="163">
        <f t="shared" si="134"/>
        <v>0</v>
      </c>
      <c r="BF514" s="163">
        <f t="shared" si="135"/>
        <v>0</v>
      </c>
      <c r="BG514" s="163">
        <f t="shared" si="136"/>
        <v>0</v>
      </c>
      <c r="BH514" s="163">
        <f t="shared" si="137"/>
        <v>0</v>
      </c>
      <c r="BI514" s="163">
        <f t="shared" si="138"/>
        <v>0</v>
      </c>
      <c r="BJ514" s="15" t="s">
        <v>85</v>
      </c>
      <c r="BK514" s="163">
        <f t="shared" si="139"/>
        <v>0</v>
      </c>
      <c r="BL514" s="15" t="s">
        <v>466</v>
      </c>
      <c r="BM514" s="162" t="s">
        <v>7474</v>
      </c>
    </row>
    <row r="515" spans="1:65" s="2" customFormat="1" ht="16.5" customHeight="1">
      <c r="A515" s="30"/>
      <c r="B515" s="154"/>
      <c r="C515" s="201" t="s">
        <v>2266</v>
      </c>
      <c r="D515" s="201" t="s">
        <v>751</v>
      </c>
      <c r="E515" s="202" t="s">
        <v>7306</v>
      </c>
      <c r="F515" s="203" t="s">
        <v>7307</v>
      </c>
      <c r="G515" s="204" t="s">
        <v>404</v>
      </c>
      <c r="H515" s="205">
        <v>2</v>
      </c>
      <c r="I515" s="177"/>
      <c r="J515" s="290">
        <f t="shared" si="130"/>
        <v>0</v>
      </c>
      <c r="K515" s="178"/>
      <c r="L515" s="179"/>
      <c r="M515" s="180" t="s">
        <v>1</v>
      </c>
      <c r="N515" s="181" t="s">
        <v>38</v>
      </c>
      <c r="O515" s="59"/>
      <c r="P515" s="160">
        <f t="shared" si="131"/>
        <v>0</v>
      </c>
      <c r="Q515" s="160">
        <v>0</v>
      </c>
      <c r="R515" s="160">
        <f t="shared" si="132"/>
        <v>0</v>
      </c>
      <c r="S515" s="160">
        <v>0</v>
      </c>
      <c r="T515" s="161">
        <f t="shared" si="133"/>
        <v>0</v>
      </c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R515" s="162" t="s">
        <v>1849</v>
      </c>
      <c r="AT515" s="162" t="s">
        <v>751</v>
      </c>
      <c r="AU515" s="162" t="s">
        <v>219</v>
      </c>
      <c r="AY515" s="15" t="s">
        <v>208</v>
      </c>
      <c r="BE515" s="163">
        <f t="shared" si="134"/>
        <v>0</v>
      </c>
      <c r="BF515" s="163">
        <f t="shared" si="135"/>
        <v>0</v>
      </c>
      <c r="BG515" s="163">
        <f t="shared" si="136"/>
        <v>0</v>
      </c>
      <c r="BH515" s="163">
        <f t="shared" si="137"/>
        <v>0</v>
      </c>
      <c r="BI515" s="163">
        <f t="shared" si="138"/>
        <v>0</v>
      </c>
      <c r="BJ515" s="15" t="s">
        <v>85</v>
      </c>
      <c r="BK515" s="163">
        <f t="shared" si="139"/>
        <v>0</v>
      </c>
      <c r="BL515" s="15" t="s">
        <v>466</v>
      </c>
      <c r="BM515" s="162" t="s">
        <v>7475</v>
      </c>
    </row>
    <row r="516" spans="1:65" s="2" customFormat="1" ht="16.5" customHeight="1">
      <c r="A516" s="30"/>
      <c r="B516" s="154"/>
      <c r="C516" s="201" t="s">
        <v>2270</v>
      </c>
      <c r="D516" s="201" t="s">
        <v>751</v>
      </c>
      <c r="E516" s="202" t="s">
        <v>7476</v>
      </c>
      <c r="F516" s="203" t="s">
        <v>7310</v>
      </c>
      <c r="G516" s="204" t="s">
        <v>4725</v>
      </c>
      <c r="H516" s="205">
        <v>1</v>
      </c>
      <c r="I516" s="177"/>
      <c r="J516" s="290">
        <f t="shared" si="130"/>
        <v>0</v>
      </c>
      <c r="K516" s="178"/>
      <c r="L516" s="179"/>
      <c r="M516" s="180" t="s">
        <v>1</v>
      </c>
      <c r="N516" s="181" t="s">
        <v>38</v>
      </c>
      <c r="O516" s="59"/>
      <c r="P516" s="160">
        <f t="shared" si="131"/>
        <v>0</v>
      </c>
      <c r="Q516" s="160">
        <v>0</v>
      </c>
      <c r="R516" s="160">
        <f t="shared" si="132"/>
        <v>0</v>
      </c>
      <c r="S516" s="160">
        <v>0</v>
      </c>
      <c r="T516" s="161">
        <f t="shared" si="133"/>
        <v>0</v>
      </c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R516" s="162" t="s">
        <v>1849</v>
      </c>
      <c r="AT516" s="162" t="s">
        <v>751</v>
      </c>
      <c r="AU516" s="162" t="s">
        <v>219</v>
      </c>
      <c r="AY516" s="15" t="s">
        <v>208</v>
      </c>
      <c r="BE516" s="163">
        <f t="shared" si="134"/>
        <v>0</v>
      </c>
      <c r="BF516" s="163">
        <f t="shared" si="135"/>
        <v>0</v>
      </c>
      <c r="BG516" s="163">
        <f t="shared" si="136"/>
        <v>0</v>
      </c>
      <c r="BH516" s="163">
        <f t="shared" si="137"/>
        <v>0</v>
      </c>
      <c r="BI516" s="163">
        <f t="shared" si="138"/>
        <v>0</v>
      </c>
      <c r="BJ516" s="15" t="s">
        <v>85</v>
      </c>
      <c r="BK516" s="163">
        <f t="shared" si="139"/>
        <v>0</v>
      </c>
      <c r="BL516" s="15" t="s">
        <v>466</v>
      </c>
      <c r="BM516" s="162" t="s">
        <v>7477</v>
      </c>
    </row>
    <row r="517" spans="1:65" s="2" customFormat="1" ht="21.75" customHeight="1">
      <c r="A517" s="30"/>
      <c r="B517" s="154"/>
      <c r="C517" s="201" t="s">
        <v>2274</v>
      </c>
      <c r="D517" s="201" t="s">
        <v>751</v>
      </c>
      <c r="E517" s="202" t="s">
        <v>7478</v>
      </c>
      <c r="F517" s="203" t="s">
        <v>7313</v>
      </c>
      <c r="G517" s="204" t="s">
        <v>4725</v>
      </c>
      <c r="H517" s="205">
        <v>1</v>
      </c>
      <c r="I517" s="177"/>
      <c r="J517" s="290">
        <f t="shared" si="130"/>
        <v>0</v>
      </c>
      <c r="K517" s="178"/>
      <c r="L517" s="179"/>
      <c r="M517" s="180" t="s">
        <v>1</v>
      </c>
      <c r="N517" s="181" t="s">
        <v>38</v>
      </c>
      <c r="O517" s="59"/>
      <c r="P517" s="160">
        <f t="shared" si="131"/>
        <v>0</v>
      </c>
      <c r="Q517" s="160">
        <v>0</v>
      </c>
      <c r="R517" s="160">
        <f t="shared" si="132"/>
        <v>0</v>
      </c>
      <c r="S517" s="160">
        <v>0</v>
      </c>
      <c r="T517" s="161">
        <f t="shared" si="133"/>
        <v>0</v>
      </c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R517" s="162" t="s">
        <v>1849</v>
      </c>
      <c r="AT517" s="162" t="s">
        <v>751</v>
      </c>
      <c r="AU517" s="162" t="s">
        <v>219</v>
      </c>
      <c r="AY517" s="15" t="s">
        <v>208</v>
      </c>
      <c r="BE517" s="163">
        <f t="shared" si="134"/>
        <v>0</v>
      </c>
      <c r="BF517" s="163">
        <f t="shared" si="135"/>
        <v>0</v>
      </c>
      <c r="BG517" s="163">
        <f t="shared" si="136"/>
        <v>0</v>
      </c>
      <c r="BH517" s="163">
        <f t="shared" si="137"/>
        <v>0</v>
      </c>
      <c r="BI517" s="163">
        <f t="shared" si="138"/>
        <v>0</v>
      </c>
      <c r="BJ517" s="15" t="s">
        <v>85</v>
      </c>
      <c r="BK517" s="163">
        <f t="shared" si="139"/>
        <v>0</v>
      </c>
      <c r="BL517" s="15" t="s">
        <v>466</v>
      </c>
      <c r="BM517" s="162" t="s">
        <v>7479</v>
      </c>
    </row>
    <row r="518" spans="1:65" s="2" customFormat="1" ht="16.5" customHeight="1">
      <c r="A518" s="30"/>
      <c r="B518" s="154"/>
      <c r="C518" s="195" t="s">
        <v>2278</v>
      </c>
      <c r="D518" s="195" t="s">
        <v>210</v>
      </c>
      <c r="E518" s="196" t="s">
        <v>7315</v>
      </c>
      <c r="F518" s="200" t="s">
        <v>7316</v>
      </c>
      <c r="G518" s="198" t="s">
        <v>861</v>
      </c>
      <c r="H518" s="199">
        <v>63</v>
      </c>
      <c r="I518" s="155"/>
      <c r="J518" s="287">
        <f t="shared" si="130"/>
        <v>0</v>
      </c>
      <c r="K518" s="157"/>
      <c r="L518" s="31"/>
      <c r="M518" s="158" t="s">
        <v>1</v>
      </c>
      <c r="N518" s="159" t="s">
        <v>38</v>
      </c>
      <c r="O518" s="59"/>
      <c r="P518" s="160">
        <f t="shared" si="131"/>
        <v>0</v>
      </c>
      <c r="Q518" s="160">
        <v>0</v>
      </c>
      <c r="R518" s="160">
        <f t="shared" si="132"/>
        <v>0</v>
      </c>
      <c r="S518" s="160">
        <v>0</v>
      </c>
      <c r="T518" s="161">
        <f t="shared" si="133"/>
        <v>0</v>
      </c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R518" s="162" t="s">
        <v>466</v>
      </c>
      <c r="AT518" s="162" t="s">
        <v>210</v>
      </c>
      <c r="AU518" s="162" t="s">
        <v>219</v>
      </c>
      <c r="AY518" s="15" t="s">
        <v>208</v>
      </c>
      <c r="BE518" s="163">
        <f t="shared" si="134"/>
        <v>0</v>
      </c>
      <c r="BF518" s="163">
        <f t="shared" si="135"/>
        <v>0</v>
      </c>
      <c r="BG518" s="163">
        <f t="shared" si="136"/>
        <v>0</v>
      </c>
      <c r="BH518" s="163">
        <f t="shared" si="137"/>
        <v>0</v>
      </c>
      <c r="BI518" s="163">
        <f t="shared" si="138"/>
        <v>0</v>
      </c>
      <c r="BJ518" s="15" t="s">
        <v>85</v>
      </c>
      <c r="BK518" s="163">
        <f t="shared" si="139"/>
        <v>0</v>
      </c>
      <c r="BL518" s="15" t="s">
        <v>466</v>
      </c>
      <c r="BM518" s="162" t="s">
        <v>7480</v>
      </c>
    </row>
    <row r="519" spans="1:65" s="2" customFormat="1" ht="21.75" customHeight="1">
      <c r="A519" s="30"/>
      <c r="B519" s="154"/>
      <c r="C519" s="195" t="s">
        <v>2282</v>
      </c>
      <c r="D519" s="195" t="s">
        <v>210</v>
      </c>
      <c r="E519" s="196" t="s">
        <v>7366</v>
      </c>
      <c r="F519" s="200" t="s">
        <v>7367</v>
      </c>
      <c r="G519" s="198" t="s">
        <v>404</v>
      </c>
      <c r="H519" s="199">
        <v>1</v>
      </c>
      <c r="I519" s="155"/>
      <c r="J519" s="287">
        <f t="shared" si="130"/>
        <v>0</v>
      </c>
      <c r="K519" s="157"/>
      <c r="L519" s="31"/>
      <c r="M519" s="158" t="s">
        <v>1</v>
      </c>
      <c r="N519" s="159" t="s">
        <v>38</v>
      </c>
      <c r="O519" s="59"/>
      <c r="P519" s="160">
        <f t="shared" si="131"/>
        <v>0</v>
      </c>
      <c r="Q519" s="160">
        <v>0</v>
      </c>
      <c r="R519" s="160">
        <f t="shared" si="132"/>
        <v>0</v>
      </c>
      <c r="S519" s="160">
        <v>0</v>
      </c>
      <c r="T519" s="161">
        <f t="shared" si="133"/>
        <v>0</v>
      </c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R519" s="162" t="s">
        <v>466</v>
      </c>
      <c r="AT519" s="162" t="s">
        <v>210</v>
      </c>
      <c r="AU519" s="162" t="s">
        <v>219</v>
      </c>
      <c r="AY519" s="15" t="s">
        <v>208</v>
      </c>
      <c r="BE519" s="163">
        <f t="shared" si="134"/>
        <v>0</v>
      </c>
      <c r="BF519" s="163">
        <f t="shared" si="135"/>
        <v>0</v>
      </c>
      <c r="BG519" s="163">
        <f t="shared" si="136"/>
        <v>0</v>
      </c>
      <c r="BH519" s="163">
        <f t="shared" si="137"/>
        <v>0</v>
      </c>
      <c r="BI519" s="163">
        <f t="shared" si="138"/>
        <v>0</v>
      </c>
      <c r="BJ519" s="15" t="s">
        <v>85</v>
      </c>
      <c r="BK519" s="163">
        <f t="shared" si="139"/>
        <v>0</v>
      </c>
      <c r="BL519" s="15" t="s">
        <v>466</v>
      </c>
      <c r="BM519" s="162" t="s">
        <v>7481</v>
      </c>
    </row>
    <row r="520" spans="1:65" s="2" customFormat="1" ht="37.9" customHeight="1">
      <c r="A520" s="30"/>
      <c r="B520" s="154"/>
      <c r="C520" s="195" t="s">
        <v>2286</v>
      </c>
      <c r="D520" s="195" t="s">
        <v>210</v>
      </c>
      <c r="E520" s="196" t="s">
        <v>7163</v>
      </c>
      <c r="F520" s="200" t="s">
        <v>7164</v>
      </c>
      <c r="G520" s="198" t="s">
        <v>404</v>
      </c>
      <c r="H520" s="199">
        <v>1</v>
      </c>
      <c r="I520" s="155"/>
      <c r="J520" s="287">
        <f t="shared" si="130"/>
        <v>0</v>
      </c>
      <c r="K520" s="157"/>
      <c r="L520" s="31"/>
      <c r="M520" s="158" t="s">
        <v>1</v>
      </c>
      <c r="N520" s="159" t="s">
        <v>38</v>
      </c>
      <c r="O520" s="59"/>
      <c r="P520" s="160">
        <f t="shared" si="131"/>
        <v>0</v>
      </c>
      <c r="Q520" s="160">
        <v>0</v>
      </c>
      <c r="R520" s="160">
        <f t="shared" si="132"/>
        <v>0</v>
      </c>
      <c r="S520" s="160">
        <v>0</v>
      </c>
      <c r="T520" s="161">
        <f t="shared" si="133"/>
        <v>0</v>
      </c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R520" s="162" t="s">
        <v>466</v>
      </c>
      <c r="AT520" s="162" t="s">
        <v>210</v>
      </c>
      <c r="AU520" s="162" t="s">
        <v>219</v>
      </c>
      <c r="AY520" s="15" t="s">
        <v>208</v>
      </c>
      <c r="BE520" s="163">
        <f t="shared" si="134"/>
        <v>0</v>
      </c>
      <c r="BF520" s="163">
        <f t="shared" si="135"/>
        <v>0</v>
      </c>
      <c r="BG520" s="163">
        <f t="shared" si="136"/>
        <v>0</v>
      </c>
      <c r="BH520" s="163">
        <f t="shared" si="137"/>
        <v>0</v>
      </c>
      <c r="BI520" s="163">
        <f t="shared" si="138"/>
        <v>0</v>
      </c>
      <c r="BJ520" s="15" t="s">
        <v>85</v>
      </c>
      <c r="BK520" s="163">
        <f t="shared" si="139"/>
        <v>0</v>
      </c>
      <c r="BL520" s="15" t="s">
        <v>466</v>
      </c>
      <c r="BM520" s="162" t="s">
        <v>7482</v>
      </c>
    </row>
    <row r="521" spans="1:65" s="12" customFormat="1" ht="20.85" customHeight="1">
      <c r="B521" s="142"/>
      <c r="C521" s="206"/>
      <c r="D521" s="207" t="s">
        <v>71</v>
      </c>
      <c r="E521" s="208" t="s">
        <v>7483</v>
      </c>
      <c r="F521" s="208" t="s">
        <v>7484</v>
      </c>
      <c r="G521" s="206"/>
      <c r="H521" s="206"/>
      <c r="I521" s="145"/>
      <c r="J521" s="286">
        <f>BK521</f>
        <v>0</v>
      </c>
      <c r="L521" s="142"/>
      <c r="M521" s="146"/>
      <c r="N521" s="147"/>
      <c r="O521" s="147"/>
      <c r="P521" s="148">
        <f>SUM(P522:P538)</f>
        <v>0</v>
      </c>
      <c r="Q521" s="147"/>
      <c r="R521" s="148">
        <f>SUM(R522:R538)</f>
        <v>0</v>
      </c>
      <c r="S521" s="147"/>
      <c r="T521" s="149">
        <f>SUM(T522:T538)</f>
        <v>0</v>
      </c>
      <c r="AR521" s="143" t="s">
        <v>219</v>
      </c>
      <c r="AT521" s="150" t="s">
        <v>71</v>
      </c>
      <c r="AU521" s="150" t="s">
        <v>85</v>
      </c>
      <c r="AY521" s="143" t="s">
        <v>208</v>
      </c>
      <c r="BK521" s="151">
        <f>SUM(BK522:BK538)</f>
        <v>0</v>
      </c>
    </row>
    <row r="522" spans="1:65" s="2" customFormat="1" ht="37.9" customHeight="1">
      <c r="A522" s="30"/>
      <c r="B522" s="154"/>
      <c r="C522" s="201" t="s">
        <v>2290</v>
      </c>
      <c r="D522" s="201" t="s">
        <v>751</v>
      </c>
      <c r="E522" s="202" t="s">
        <v>7452</v>
      </c>
      <c r="F522" s="203" t="s">
        <v>7453</v>
      </c>
      <c r="G522" s="204" t="s">
        <v>404</v>
      </c>
      <c r="H522" s="205">
        <v>1</v>
      </c>
      <c r="I522" s="177"/>
      <c r="J522" s="290">
        <f t="shared" ref="J522:J538" si="140">ROUND(I522*H522,2)</f>
        <v>0</v>
      </c>
      <c r="K522" s="178"/>
      <c r="L522" s="179"/>
      <c r="M522" s="180" t="s">
        <v>1</v>
      </c>
      <c r="N522" s="181" t="s">
        <v>38</v>
      </c>
      <c r="O522" s="59"/>
      <c r="P522" s="160">
        <f t="shared" ref="P522:P538" si="141">O522*H522</f>
        <v>0</v>
      </c>
      <c r="Q522" s="160">
        <v>0</v>
      </c>
      <c r="R522" s="160">
        <f t="shared" ref="R522:R538" si="142">Q522*H522</f>
        <v>0</v>
      </c>
      <c r="S522" s="160">
        <v>0</v>
      </c>
      <c r="T522" s="161">
        <f t="shared" ref="T522:T538" si="143">S522*H522</f>
        <v>0</v>
      </c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R522" s="162" t="s">
        <v>1849</v>
      </c>
      <c r="AT522" s="162" t="s">
        <v>751</v>
      </c>
      <c r="AU522" s="162" t="s">
        <v>219</v>
      </c>
      <c r="AY522" s="15" t="s">
        <v>208</v>
      </c>
      <c r="BE522" s="163">
        <f t="shared" ref="BE522:BE538" si="144">IF(N522="základná",J522,0)</f>
        <v>0</v>
      </c>
      <c r="BF522" s="163">
        <f t="shared" ref="BF522:BF538" si="145">IF(N522="znížená",J522,0)</f>
        <v>0</v>
      </c>
      <c r="BG522" s="163">
        <f t="shared" ref="BG522:BG538" si="146">IF(N522="zákl. prenesená",J522,0)</f>
        <v>0</v>
      </c>
      <c r="BH522" s="163">
        <f t="shared" ref="BH522:BH538" si="147">IF(N522="zníž. prenesená",J522,0)</f>
        <v>0</v>
      </c>
      <c r="BI522" s="163">
        <f t="shared" ref="BI522:BI538" si="148">IF(N522="nulová",J522,0)</f>
        <v>0</v>
      </c>
      <c r="BJ522" s="15" t="s">
        <v>85</v>
      </c>
      <c r="BK522" s="163">
        <f t="shared" ref="BK522:BK538" si="149">ROUND(I522*H522,2)</f>
        <v>0</v>
      </c>
      <c r="BL522" s="15" t="s">
        <v>466</v>
      </c>
      <c r="BM522" s="162" t="s">
        <v>7485</v>
      </c>
    </row>
    <row r="523" spans="1:65" s="2" customFormat="1" ht="24.2" customHeight="1">
      <c r="A523" s="30"/>
      <c r="B523" s="154"/>
      <c r="C523" s="201" t="s">
        <v>2294</v>
      </c>
      <c r="D523" s="201" t="s">
        <v>751</v>
      </c>
      <c r="E523" s="202" t="s">
        <v>7486</v>
      </c>
      <c r="F523" s="203" t="s">
        <v>7487</v>
      </c>
      <c r="G523" s="204" t="s">
        <v>404</v>
      </c>
      <c r="H523" s="205">
        <v>1</v>
      </c>
      <c r="I523" s="177"/>
      <c r="J523" s="290">
        <f t="shared" si="140"/>
        <v>0</v>
      </c>
      <c r="K523" s="178"/>
      <c r="L523" s="179"/>
      <c r="M523" s="180" t="s">
        <v>1</v>
      </c>
      <c r="N523" s="181" t="s">
        <v>38</v>
      </c>
      <c r="O523" s="59"/>
      <c r="P523" s="160">
        <f t="shared" si="141"/>
        <v>0</v>
      </c>
      <c r="Q523" s="160">
        <v>0</v>
      </c>
      <c r="R523" s="160">
        <f t="shared" si="142"/>
        <v>0</v>
      </c>
      <c r="S523" s="160">
        <v>0</v>
      </c>
      <c r="T523" s="161">
        <f t="shared" si="143"/>
        <v>0</v>
      </c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R523" s="162" t="s">
        <v>1849</v>
      </c>
      <c r="AT523" s="162" t="s">
        <v>751</v>
      </c>
      <c r="AU523" s="162" t="s">
        <v>219</v>
      </c>
      <c r="AY523" s="15" t="s">
        <v>208</v>
      </c>
      <c r="BE523" s="163">
        <f t="shared" si="144"/>
        <v>0</v>
      </c>
      <c r="BF523" s="163">
        <f t="shared" si="145"/>
        <v>0</v>
      </c>
      <c r="BG523" s="163">
        <f t="shared" si="146"/>
        <v>0</v>
      </c>
      <c r="BH523" s="163">
        <f t="shared" si="147"/>
        <v>0</v>
      </c>
      <c r="BI523" s="163">
        <f t="shared" si="148"/>
        <v>0</v>
      </c>
      <c r="BJ523" s="15" t="s">
        <v>85</v>
      </c>
      <c r="BK523" s="163">
        <f t="shared" si="149"/>
        <v>0</v>
      </c>
      <c r="BL523" s="15" t="s">
        <v>466</v>
      </c>
      <c r="BM523" s="162" t="s">
        <v>7488</v>
      </c>
    </row>
    <row r="524" spans="1:65" s="2" customFormat="1" ht="24.2" customHeight="1">
      <c r="A524" s="30"/>
      <c r="B524" s="154"/>
      <c r="C524" s="201" t="s">
        <v>2298</v>
      </c>
      <c r="D524" s="201" t="s">
        <v>751</v>
      </c>
      <c r="E524" s="202" t="s">
        <v>7411</v>
      </c>
      <c r="F524" s="203" t="s">
        <v>7412</v>
      </c>
      <c r="G524" s="204" t="s">
        <v>404</v>
      </c>
      <c r="H524" s="205">
        <v>1</v>
      </c>
      <c r="I524" s="177"/>
      <c r="J524" s="290">
        <f t="shared" si="140"/>
        <v>0</v>
      </c>
      <c r="K524" s="178"/>
      <c r="L524" s="179"/>
      <c r="M524" s="180" t="s">
        <v>1</v>
      </c>
      <c r="N524" s="181" t="s">
        <v>38</v>
      </c>
      <c r="O524" s="59"/>
      <c r="P524" s="160">
        <f t="shared" si="141"/>
        <v>0</v>
      </c>
      <c r="Q524" s="160">
        <v>0</v>
      </c>
      <c r="R524" s="160">
        <f t="shared" si="142"/>
        <v>0</v>
      </c>
      <c r="S524" s="160">
        <v>0</v>
      </c>
      <c r="T524" s="161">
        <f t="shared" si="143"/>
        <v>0</v>
      </c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R524" s="162" t="s">
        <v>1849</v>
      </c>
      <c r="AT524" s="162" t="s">
        <v>751</v>
      </c>
      <c r="AU524" s="162" t="s">
        <v>219</v>
      </c>
      <c r="AY524" s="15" t="s">
        <v>208</v>
      </c>
      <c r="BE524" s="163">
        <f t="shared" si="144"/>
        <v>0</v>
      </c>
      <c r="BF524" s="163">
        <f t="shared" si="145"/>
        <v>0</v>
      </c>
      <c r="BG524" s="163">
        <f t="shared" si="146"/>
        <v>0</v>
      </c>
      <c r="BH524" s="163">
        <f t="shared" si="147"/>
        <v>0</v>
      </c>
      <c r="BI524" s="163">
        <f t="shared" si="148"/>
        <v>0</v>
      </c>
      <c r="BJ524" s="15" t="s">
        <v>85</v>
      </c>
      <c r="BK524" s="163">
        <f t="shared" si="149"/>
        <v>0</v>
      </c>
      <c r="BL524" s="15" t="s">
        <v>466</v>
      </c>
      <c r="BM524" s="162" t="s">
        <v>7489</v>
      </c>
    </row>
    <row r="525" spans="1:65" s="2" customFormat="1" ht="66.75" customHeight="1">
      <c r="A525" s="30"/>
      <c r="B525" s="154"/>
      <c r="C525" s="201" t="s">
        <v>2302</v>
      </c>
      <c r="D525" s="201" t="s">
        <v>751</v>
      </c>
      <c r="E525" s="202" t="s">
        <v>7172</v>
      </c>
      <c r="F525" s="203" t="s">
        <v>7173</v>
      </c>
      <c r="G525" s="204" t="s">
        <v>404</v>
      </c>
      <c r="H525" s="205">
        <v>1</v>
      </c>
      <c r="I525" s="177"/>
      <c r="J525" s="290">
        <f t="shared" si="140"/>
        <v>0</v>
      </c>
      <c r="K525" s="178"/>
      <c r="L525" s="179"/>
      <c r="M525" s="180" t="s">
        <v>1</v>
      </c>
      <c r="N525" s="181" t="s">
        <v>38</v>
      </c>
      <c r="O525" s="59"/>
      <c r="P525" s="160">
        <f t="shared" si="141"/>
        <v>0</v>
      </c>
      <c r="Q525" s="160">
        <v>0</v>
      </c>
      <c r="R525" s="160">
        <f t="shared" si="142"/>
        <v>0</v>
      </c>
      <c r="S525" s="160">
        <v>0</v>
      </c>
      <c r="T525" s="161">
        <f t="shared" si="143"/>
        <v>0</v>
      </c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R525" s="162" t="s">
        <v>1849</v>
      </c>
      <c r="AT525" s="162" t="s">
        <v>751</v>
      </c>
      <c r="AU525" s="162" t="s">
        <v>219</v>
      </c>
      <c r="AY525" s="15" t="s">
        <v>208</v>
      </c>
      <c r="BE525" s="163">
        <f t="shared" si="144"/>
        <v>0</v>
      </c>
      <c r="BF525" s="163">
        <f t="shared" si="145"/>
        <v>0</v>
      </c>
      <c r="BG525" s="163">
        <f t="shared" si="146"/>
        <v>0</v>
      </c>
      <c r="BH525" s="163">
        <f t="shared" si="147"/>
        <v>0</v>
      </c>
      <c r="BI525" s="163">
        <f t="shared" si="148"/>
        <v>0</v>
      </c>
      <c r="BJ525" s="15" t="s">
        <v>85</v>
      </c>
      <c r="BK525" s="163">
        <f t="shared" si="149"/>
        <v>0</v>
      </c>
      <c r="BL525" s="15" t="s">
        <v>466</v>
      </c>
      <c r="BM525" s="162" t="s">
        <v>7490</v>
      </c>
    </row>
    <row r="526" spans="1:65" s="2" customFormat="1" ht="16.5" customHeight="1">
      <c r="A526" s="30"/>
      <c r="B526" s="154"/>
      <c r="C526" s="201" t="s">
        <v>2306</v>
      </c>
      <c r="D526" s="201" t="s">
        <v>751</v>
      </c>
      <c r="E526" s="202" t="s">
        <v>7491</v>
      </c>
      <c r="F526" s="203" t="s">
        <v>7286</v>
      </c>
      <c r="G526" s="204" t="s">
        <v>404</v>
      </c>
      <c r="H526" s="205">
        <v>3</v>
      </c>
      <c r="I526" s="177"/>
      <c r="J526" s="290">
        <f t="shared" si="140"/>
        <v>0</v>
      </c>
      <c r="K526" s="178"/>
      <c r="L526" s="179"/>
      <c r="M526" s="180" t="s">
        <v>1</v>
      </c>
      <c r="N526" s="181" t="s">
        <v>38</v>
      </c>
      <c r="O526" s="59"/>
      <c r="P526" s="160">
        <f t="shared" si="141"/>
        <v>0</v>
      </c>
      <c r="Q526" s="160">
        <v>0</v>
      </c>
      <c r="R526" s="160">
        <f t="shared" si="142"/>
        <v>0</v>
      </c>
      <c r="S526" s="160">
        <v>0</v>
      </c>
      <c r="T526" s="161">
        <f t="shared" si="143"/>
        <v>0</v>
      </c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R526" s="162" t="s">
        <v>1849</v>
      </c>
      <c r="AT526" s="162" t="s">
        <v>751</v>
      </c>
      <c r="AU526" s="162" t="s">
        <v>219</v>
      </c>
      <c r="AY526" s="15" t="s">
        <v>208</v>
      </c>
      <c r="BE526" s="163">
        <f t="shared" si="144"/>
        <v>0</v>
      </c>
      <c r="BF526" s="163">
        <f t="shared" si="145"/>
        <v>0</v>
      </c>
      <c r="BG526" s="163">
        <f t="shared" si="146"/>
        <v>0</v>
      </c>
      <c r="BH526" s="163">
        <f t="shared" si="147"/>
        <v>0</v>
      </c>
      <c r="BI526" s="163">
        <f t="shared" si="148"/>
        <v>0</v>
      </c>
      <c r="BJ526" s="15" t="s">
        <v>85</v>
      </c>
      <c r="BK526" s="163">
        <f t="shared" si="149"/>
        <v>0</v>
      </c>
      <c r="BL526" s="15" t="s">
        <v>466</v>
      </c>
      <c r="BM526" s="162" t="s">
        <v>7492</v>
      </c>
    </row>
    <row r="527" spans="1:65" s="2" customFormat="1" ht="16.5" customHeight="1">
      <c r="A527" s="30"/>
      <c r="B527" s="154"/>
      <c r="C527" s="201" t="s">
        <v>2310</v>
      </c>
      <c r="D527" s="201" t="s">
        <v>751</v>
      </c>
      <c r="E527" s="202" t="s">
        <v>7459</v>
      </c>
      <c r="F527" s="203" t="s">
        <v>7460</v>
      </c>
      <c r="G527" s="204" t="s">
        <v>404</v>
      </c>
      <c r="H527" s="205">
        <v>5</v>
      </c>
      <c r="I527" s="177"/>
      <c r="J527" s="290">
        <f t="shared" si="140"/>
        <v>0</v>
      </c>
      <c r="K527" s="178"/>
      <c r="L527" s="179"/>
      <c r="M527" s="180" t="s">
        <v>1</v>
      </c>
      <c r="N527" s="181" t="s">
        <v>38</v>
      </c>
      <c r="O527" s="59"/>
      <c r="P527" s="160">
        <f t="shared" si="141"/>
        <v>0</v>
      </c>
      <c r="Q527" s="160">
        <v>0</v>
      </c>
      <c r="R527" s="160">
        <f t="shared" si="142"/>
        <v>0</v>
      </c>
      <c r="S527" s="160">
        <v>0</v>
      </c>
      <c r="T527" s="161">
        <f t="shared" si="143"/>
        <v>0</v>
      </c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R527" s="162" t="s">
        <v>1849</v>
      </c>
      <c r="AT527" s="162" t="s">
        <v>751</v>
      </c>
      <c r="AU527" s="162" t="s">
        <v>219</v>
      </c>
      <c r="AY527" s="15" t="s">
        <v>208</v>
      </c>
      <c r="BE527" s="163">
        <f t="shared" si="144"/>
        <v>0</v>
      </c>
      <c r="BF527" s="163">
        <f t="shared" si="145"/>
        <v>0</v>
      </c>
      <c r="BG527" s="163">
        <f t="shared" si="146"/>
        <v>0</v>
      </c>
      <c r="BH527" s="163">
        <f t="shared" si="147"/>
        <v>0</v>
      </c>
      <c r="BI527" s="163">
        <f t="shared" si="148"/>
        <v>0</v>
      </c>
      <c r="BJ527" s="15" t="s">
        <v>85</v>
      </c>
      <c r="BK527" s="163">
        <f t="shared" si="149"/>
        <v>0</v>
      </c>
      <c r="BL527" s="15" t="s">
        <v>466</v>
      </c>
      <c r="BM527" s="162" t="s">
        <v>7493</v>
      </c>
    </row>
    <row r="528" spans="1:65" s="2" customFormat="1" ht="16.5" customHeight="1">
      <c r="A528" s="30"/>
      <c r="B528" s="154"/>
      <c r="C528" s="201" t="s">
        <v>2314</v>
      </c>
      <c r="D528" s="201" t="s">
        <v>751</v>
      </c>
      <c r="E528" s="202" t="s">
        <v>7494</v>
      </c>
      <c r="F528" s="203" t="s">
        <v>7495</v>
      </c>
      <c r="G528" s="204" t="s">
        <v>404</v>
      </c>
      <c r="H528" s="205">
        <v>25</v>
      </c>
      <c r="I528" s="177"/>
      <c r="J528" s="290">
        <f t="shared" si="140"/>
        <v>0</v>
      </c>
      <c r="K528" s="178"/>
      <c r="L528" s="179"/>
      <c r="M528" s="180" t="s">
        <v>1</v>
      </c>
      <c r="N528" s="181" t="s">
        <v>38</v>
      </c>
      <c r="O528" s="59"/>
      <c r="P528" s="160">
        <f t="shared" si="141"/>
        <v>0</v>
      </c>
      <c r="Q528" s="160">
        <v>0</v>
      </c>
      <c r="R528" s="160">
        <f t="shared" si="142"/>
        <v>0</v>
      </c>
      <c r="S528" s="160">
        <v>0</v>
      </c>
      <c r="T528" s="161">
        <f t="shared" si="143"/>
        <v>0</v>
      </c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R528" s="162" t="s">
        <v>1849</v>
      </c>
      <c r="AT528" s="162" t="s">
        <v>751</v>
      </c>
      <c r="AU528" s="162" t="s">
        <v>219</v>
      </c>
      <c r="AY528" s="15" t="s">
        <v>208</v>
      </c>
      <c r="BE528" s="163">
        <f t="shared" si="144"/>
        <v>0</v>
      </c>
      <c r="BF528" s="163">
        <f t="shared" si="145"/>
        <v>0</v>
      </c>
      <c r="BG528" s="163">
        <f t="shared" si="146"/>
        <v>0</v>
      </c>
      <c r="BH528" s="163">
        <f t="shared" si="147"/>
        <v>0</v>
      </c>
      <c r="BI528" s="163">
        <f t="shared" si="148"/>
        <v>0</v>
      </c>
      <c r="BJ528" s="15" t="s">
        <v>85</v>
      </c>
      <c r="BK528" s="163">
        <f t="shared" si="149"/>
        <v>0</v>
      </c>
      <c r="BL528" s="15" t="s">
        <v>466</v>
      </c>
      <c r="BM528" s="162" t="s">
        <v>7496</v>
      </c>
    </row>
    <row r="529" spans="1:65" s="2" customFormat="1" ht="16.5" customHeight="1">
      <c r="A529" s="30"/>
      <c r="B529" s="154"/>
      <c r="C529" s="201" t="s">
        <v>2318</v>
      </c>
      <c r="D529" s="201" t="s">
        <v>751</v>
      </c>
      <c r="E529" s="202" t="s">
        <v>7497</v>
      </c>
      <c r="F529" s="203" t="s">
        <v>7498</v>
      </c>
      <c r="G529" s="204" t="s">
        <v>404</v>
      </c>
      <c r="H529" s="205">
        <v>3</v>
      </c>
      <c r="I529" s="177"/>
      <c r="J529" s="290">
        <f t="shared" si="140"/>
        <v>0</v>
      </c>
      <c r="K529" s="178"/>
      <c r="L529" s="179"/>
      <c r="M529" s="180" t="s">
        <v>1</v>
      </c>
      <c r="N529" s="181" t="s">
        <v>38</v>
      </c>
      <c r="O529" s="59"/>
      <c r="P529" s="160">
        <f t="shared" si="141"/>
        <v>0</v>
      </c>
      <c r="Q529" s="160">
        <v>0</v>
      </c>
      <c r="R529" s="160">
        <f t="shared" si="142"/>
        <v>0</v>
      </c>
      <c r="S529" s="160">
        <v>0</v>
      </c>
      <c r="T529" s="161">
        <f t="shared" si="143"/>
        <v>0</v>
      </c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R529" s="162" t="s">
        <v>1849</v>
      </c>
      <c r="AT529" s="162" t="s">
        <v>751</v>
      </c>
      <c r="AU529" s="162" t="s">
        <v>219</v>
      </c>
      <c r="AY529" s="15" t="s">
        <v>208</v>
      </c>
      <c r="BE529" s="163">
        <f t="shared" si="144"/>
        <v>0</v>
      </c>
      <c r="BF529" s="163">
        <f t="shared" si="145"/>
        <v>0</v>
      </c>
      <c r="BG529" s="163">
        <f t="shared" si="146"/>
        <v>0</v>
      </c>
      <c r="BH529" s="163">
        <f t="shared" si="147"/>
        <v>0</v>
      </c>
      <c r="BI529" s="163">
        <f t="shared" si="148"/>
        <v>0</v>
      </c>
      <c r="BJ529" s="15" t="s">
        <v>85</v>
      </c>
      <c r="BK529" s="163">
        <f t="shared" si="149"/>
        <v>0</v>
      </c>
      <c r="BL529" s="15" t="s">
        <v>466</v>
      </c>
      <c r="BM529" s="162" t="s">
        <v>7499</v>
      </c>
    </row>
    <row r="530" spans="1:65" s="2" customFormat="1" ht="37.9" customHeight="1">
      <c r="A530" s="30"/>
      <c r="B530" s="154"/>
      <c r="C530" s="201" t="s">
        <v>2322</v>
      </c>
      <c r="D530" s="201" t="s">
        <v>751</v>
      </c>
      <c r="E530" s="202" t="s">
        <v>7500</v>
      </c>
      <c r="F530" s="203" t="s">
        <v>7353</v>
      </c>
      <c r="G530" s="204" t="s">
        <v>404</v>
      </c>
      <c r="H530" s="205">
        <v>2</v>
      </c>
      <c r="I530" s="177"/>
      <c r="J530" s="290">
        <f t="shared" si="140"/>
        <v>0</v>
      </c>
      <c r="K530" s="178"/>
      <c r="L530" s="179"/>
      <c r="M530" s="180" t="s">
        <v>1</v>
      </c>
      <c r="N530" s="181" t="s">
        <v>38</v>
      </c>
      <c r="O530" s="59"/>
      <c r="P530" s="160">
        <f t="shared" si="141"/>
        <v>0</v>
      </c>
      <c r="Q530" s="160">
        <v>0</v>
      </c>
      <c r="R530" s="160">
        <f t="shared" si="142"/>
        <v>0</v>
      </c>
      <c r="S530" s="160">
        <v>0</v>
      </c>
      <c r="T530" s="161">
        <f t="shared" si="143"/>
        <v>0</v>
      </c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R530" s="162" t="s">
        <v>1849</v>
      </c>
      <c r="AT530" s="162" t="s">
        <v>751</v>
      </c>
      <c r="AU530" s="162" t="s">
        <v>219</v>
      </c>
      <c r="AY530" s="15" t="s">
        <v>208</v>
      </c>
      <c r="BE530" s="163">
        <f t="shared" si="144"/>
        <v>0</v>
      </c>
      <c r="BF530" s="163">
        <f t="shared" si="145"/>
        <v>0</v>
      </c>
      <c r="BG530" s="163">
        <f t="shared" si="146"/>
        <v>0</v>
      </c>
      <c r="BH530" s="163">
        <f t="shared" si="147"/>
        <v>0</v>
      </c>
      <c r="BI530" s="163">
        <f t="shared" si="148"/>
        <v>0</v>
      </c>
      <c r="BJ530" s="15" t="s">
        <v>85</v>
      </c>
      <c r="BK530" s="163">
        <f t="shared" si="149"/>
        <v>0</v>
      </c>
      <c r="BL530" s="15" t="s">
        <v>466</v>
      </c>
      <c r="BM530" s="162" t="s">
        <v>7501</v>
      </c>
    </row>
    <row r="531" spans="1:65" s="2" customFormat="1" ht="37.9" customHeight="1">
      <c r="A531" s="30"/>
      <c r="B531" s="154"/>
      <c r="C531" s="201" t="s">
        <v>2326</v>
      </c>
      <c r="D531" s="201" t="s">
        <v>751</v>
      </c>
      <c r="E531" s="202" t="s">
        <v>7502</v>
      </c>
      <c r="F531" s="203" t="s">
        <v>7353</v>
      </c>
      <c r="G531" s="204" t="s">
        <v>404</v>
      </c>
      <c r="H531" s="205">
        <v>1</v>
      </c>
      <c r="I531" s="177"/>
      <c r="J531" s="290">
        <f t="shared" si="140"/>
        <v>0</v>
      </c>
      <c r="K531" s="178"/>
      <c r="L531" s="179"/>
      <c r="M531" s="180" t="s">
        <v>1</v>
      </c>
      <c r="N531" s="181" t="s">
        <v>38</v>
      </c>
      <c r="O531" s="59"/>
      <c r="P531" s="160">
        <f t="shared" si="141"/>
        <v>0</v>
      </c>
      <c r="Q531" s="160">
        <v>0</v>
      </c>
      <c r="R531" s="160">
        <f t="shared" si="142"/>
        <v>0</v>
      </c>
      <c r="S531" s="160">
        <v>0</v>
      </c>
      <c r="T531" s="161">
        <f t="shared" si="143"/>
        <v>0</v>
      </c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R531" s="162" t="s">
        <v>1849</v>
      </c>
      <c r="AT531" s="162" t="s">
        <v>751</v>
      </c>
      <c r="AU531" s="162" t="s">
        <v>219</v>
      </c>
      <c r="AY531" s="15" t="s">
        <v>208</v>
      </c>
      <c r="BE531" s="163">
        <f t="shared" si="144"/>
        <v>0</v>
      </c>
      <c r="BF531" s="163">
        <f t="shared" si="145"/>
        <v>0</v>
      </c>
      <c r="BG531" s="163">
        <f t="shared" si="146"/>
        <v>0</v>
      </c>
      <c r="BH531" s="163">
        <f t="shared" si="147"/>
        <v>0</v>
      </c>
      <c r="BI531" s="163">
        <f t="shared" si="148"/>
        <v>0</v>
      </c>
      <c r="BJ531" s="15" t="s">
        <v>85</v>
      </c>
      <c r="BK531" s="163">
        <f t="shared" si="149"/>
        <v>0</v>
      </c>
      <c r="BL531" s="15" t="s">
        <v>466</v>
      </c>
      <c r="BM531" s="162" t="s">
        <v>7503</v>
      </c>
    </row>
    <row r="532" spans="1:65" s="2" customFormat="1" ht="24.2" customHeight="1">
      <c r="A532" s="30"/>
      <c r="B532" s="154"/>
      <c r="C532" s="201" t="s">
        <v>2330</v>
      </c>
      <c r="D532" s="201" t="s">
        <v>751</v>
      </c>
      <c r="E532" s="202" t="s">
        <v>7472</v>
      </c>
      <c r="F532" s="203" t="s">
        <v>7473</v>
      </c>
      <c r="G532" s="204" t="s">
        <v>404</v>
      </c>
      <c r="H532" s="205">
        <v>9</v>
      </c>
      <c r="I532" s="177"/>
      <c r="J532" s="290">
        <f t="shared" si="140"/>
        <v>0</v>
      </c>
      <c r="K532" s="178"/>
      <c r="L532" s="179"/>
      <c r="M532" s="180" t="s">
        <v>1</v>
      </c>
      <c r="N532" s="181" t="s">
        <v>38</v>
      </c>
      <c r="O532" s="59"/>
      <c r="P532" s="160">
        <f t="shared" si="141"/>
        <v>0</v>
      </c>
      <c r="Q532" s="160">
        <v>0</v>
      </c>
      <c r="R532" s="160">
        <f t="shared" si="142"/>
        <v>0</v>
      </c>
      <c r="S532" s="160">
        <v>0</v>
      </c>
      <c r="T532" s="161">
        <f t="shared" si="143"/>
        <v>0</v>
      </c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R532" s="162" t="s">
        <v>1849</v>
      </c>
      <c r="AT532" s="162" t="s">
        <v>751</v>
      </c>
      <c r="AU532" s="162" t="s">
        <v>219</v>
      </c>
      <c r="AY532" s="15" t="s">
        <v>208</v>
      </c>
      <c r="BE532" s="163">
        <f t="shared" si="144"/>
        <v>0</v>
      </c>
      <c r="BF532" s="163">
        <f t="shared" si="145"/>
        <v>0</v>
      </c>
      <c r="BG532" s="163">
        <f t="shared" si="146"/>
        <v>0</v>
      </c>
      <c r="BH532" s="163">
        <f t="shared" si="147"/>
        <v>0</v>
      </c>
      <c r="BI532" s="163">
        <f t="shared" si="148"/>
        <v>0</v>
      </c>
      <c r="BJ532" s="15" t="s">
        <v>85</v>
      </c>
      <c r="BK532" s="163">
        <f t="shared" si="149"/>
        <v>0</v>
      </c>
      <c r="BL532" s="15" t="s">
        <v>466</v>
      </c>
      <c r="BM532" s="162" t="s">
        <v>7504</v>
      </c>
    </row>
    <row r="533" spans="1:65" s="2" customFormat="1" ht="16.5" customHeight="1">
      <c r="A533" s="30"/>
      <c r="B533" s="154"/>
      <c r="C533" s="201" t="s">
        <v>2334</v>
      </c>
      <c r="D533" s="201" t="s">
        <v>751</v>
      </c>
      <c r="E533" s="202" t="s">
        <v>7306</v>
      </c>
      <c r="F533" s="203" t="s">
        <v>7307</v>
      </c>
      <c r="G533" s="204" t="s">
        <v>404</v>
      </c>
      <c r="H533" s="205">
        <v>2</v>
      </c>
      <c r="I533" s="177"/>
      <c r="J533" s="290">
        <f t="shared" si="140"/>
        <v>0</v>
      </c>
      <c r="K533" s="178"/>
      <c r="L533" s="179"/>
      <c r="M533" s="180" t="s">
        <v>1</v>
      </c>
      <c r="N533" s="181" t="s">
        <v>38</v>
      </c>
      <c r="O533" s="59"/>
      <c r="P533" s="160">
        <f t="shared" si="141"/>
        <v>0</v>
      </c>
      <c r="Q533" s="160">
        <v>0</v>
      </c>
      <c r="R533" s="160">
        <f t="shared" si="142"/>
        <v>0</v>
      </c>
      <c r="S533" s="160">
        <v>0</v>
      </c>
      <c r="T533" s="161">
        <f t="shared" si="143"/>
        <v>0</v>
      </c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R533" s="162" t="s">
        <v>1849</v>
      </c>
      <c r="AT533" s="162" t="s">
        <v>751</v>
      </c>
      <c r="AU533" s="162" t="s">
        <v>219</v>
      </c>
      <c r="AY533" s="15" t="s">
        <v>208</v>
      </c>
      <c r="BE533" s="163">
        <f t="shared" si="144"/>
        <v>0</v>
      </c>
      <c r="BF533" s="163">
        <f t="shared" si="145"/>
        <v>0</v>
      </c>
      <c r="BG533" s="163">
        <f t="shared" si="146"/>
        <v>0</v>
      </c>
      <c r="BH533" s="163">
        <f t="shared" si="147"/>
        <v>0</v>
      </c>
      <c r="BI533" s="163">
        <f t="shared" si="148"/>
        <v>0</v>
      </c>
      <c r="BJ533" s="15" t="s">
        <v>85</v>
      </c>
      <c r="BK533" s="163">
        <f t="shared" si="149"/>
        <v>0</v>
      </c>
      <c r="BL533" s="15" t="s">
        <v>466</v>
      </c>
      <c r="BM533" s="162" t="s">
        <v>7505</v>
      </c>
    </row>
    <row r="534" spans="1:65" s="2" customFormat="1" ht="16.5" customHeight="1">
      <c r="A534" s="30"/>
      <c r="B534" s="154"/>
      <c r="C534" s="201" t="s">
        <v>2338</v>
      </c>
      <c r="D534" s="201" t="s">
        <v>751</v>
      </c>
      <c r="E534" s="202" t="s">
        <v>7506</v>
      </c>
      <c r="F534" s="203" t="s">
        <v>7310</v>
      </c>
      <c r="G534" s="204" t="s">
        <v>4725</v>
      </c>
      <c r="H534" s="205">
        <v>1</v>
      </c>
      <c r="I534" s="177"/>
      <c r="J534" s="290">
        <f t="shared" si="140"/>
        <v>0</v>
      </c>
      <c r="K534" s="178"/>
      <c r="L534" s="179"/>
      <c r="M534" s="180" t="s">
        <v>1</v>
      </c>
      <c r="N534" s="181" t="s">
        <v>38</v>
      </c>
      <c r="O534" s="59"/>
      <c r="P534" s="160">
        <f t="shared" si="141"/>
        <v>0</v>
      </c>
      <c r="Q534" s="160">
        <v>0</v>
      </c>
      <c r="R534" s="160">
        <f t="shared" si="142"/>
        <v>0</v>
      </c>
      <c r="S534" s="160">
        <v>0</v>
      </c>
      <c r="T534" s="161">
        <f t="shared" si="143"/>
        <v>0</v>
      </c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R534" s="162" t="s">
        <v>1849</v>
      </c>
      <c r="AT534" s="162" t="s">
        <v>751</v>
      </c>
      <c r="AU534" s="162" t="s">
        <v>219</v>
      </c>
      <c r="AY534" s="15" t="s">
        <v>208</v>
      </c>
      <c r="BE534" s="163">
        <f t="shared" si="144"/>
        <v>0</v>
      </c>
      <c r="BF534" s="163">
        <f t="shared" si="145"/>
        <v>0</v>
      </c>
      <c r="BG534" s="163">
        <f t="shared" si="146"/>
        <v>0</v>
      </c>
      <c r="BH534" s="163">
        <f t="shared" si="147"/>
        <v>0</v>
      </c>
      <c r="BI534" s="163">
        <f t="shared" si="148"/>
        <v>0</v>
      </c>
      <c r="BJ534" s="15" t="s">
        <v>85</v>
      </c>
      <c r="BK534" s="163">
        <f t="shared" si="149"/>
        <v>0</v>
      </c>
      <c r="BL534" s="15" t="s">
        <v>466</v>
      </c>
      <c r="BM534" s="162" t="s">
        <v>7507</v>
      </c>
    </row>
    <row r="535" spans="1:65" s="2" customFormat="1" ht="21.75" customHeight="1">
      <c r="A535" s="30"/>
      <c r="B535" s="154"/>
      <c r="C535" s="201" t="s">
        <v>2342</v>
      </c>
      <c r="D535" s="201" t="s">
        <v>751</v>
      </c>
      <c r="E535" s="202" t="s">
        <v>7508</v>
      </c>
      <c r="F535" s="203" t="s">
        <v>7313</v>
      </c>
      <c r="G535" s="204" t="s">
        <v>4725</v>
      </c>
      <c r="H535" s="205">
        <v>1</v>
      </c>
      <c r="I535" s="177"/>
      <c r="J535" s="290">
        <f t="shared" si="140"/>
        <v>0</v>
      </c>
      <c r="K535" s="178"/>
      <c r="L535" s="179"/>
      <c r="M535" s="180" t="s">
        <v>1</v>
      </c>
      <c r="N535" s="181" t="s">
        <v>38</v>
      </c>
      <c r="O535" s="59"/>
      <c r="P535" s="160">
        <f t="shared" si="141"/>
        <v>0</v>
      </c>
      <c r="Q535" s="160">
        <v>0</v>
      </c>
      <c r="R535" s="160">
        <f t="shared" si="142"/>
        <v>0</v>
      </c>
      <c r="S535" s="160">
        <v>0</v>
      </c>
      <c r="T535" s="161">
        <f t="shared" si="143"/>
        <v>0</v>
      </c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R535" s="162" t="s">
        <v>1849</v>
      </c>
      <c r="AT535" s="162" t="s">
        <v>751</v>
      </c>
      <c r="AU535" s="162" t="s">
        <v>219</v>
      </c>
      <c r="AY535" s="15" t="s">
        <v>208</v>
      </c>
      <c r="BE535" s="163">
        <f t="shared" si="144"/>
        <v>0</v>
      </c>
      <c r="BF535" s="163">
        <f t="shared" si="145"/>
        <v>0</v>
      </c>
      <c r="BG535" s="163">
        <f t="shared" si="146"/>
        <v>0</v>
      </c>
      <c r="BH535" s="163">
        <f t="shared" si="147"/>
        <v>0</v>
      </c>
      <c r="BI535" s="163">
        <f t="shared" si="148"/>
        <v>0</v>
      </c>
      <c r="BJ535" s="15" t="s">
        <v>85</v>
      </c>
      <c r="BK535" s="163">
        <f t="shared" si="149"/>
        <v>0</v>
      </c>
      <c r="BL535" s="15" t="s">
        <v>466</v>
      </c>
      <c r="BM535" s="162" t="s">
        <v>7509</v>
      </c>
    </row>
    <row r="536" spans="1:65" s="2" customFormat="1" ht="16.5" customHeight="1">
      <c r="A536" s="30"/>
      <c r="B536" s="154"/>
      <c r="C536" s="195" t="s">
        <v>2346</v>
      </c>
      <c r="D536" s="195" t="s">
        <v>210</v>
      </c>
      <c r="E536" s="196" t="s">
        <v>7315</v>
      </c>
      <c r="F536" s="200" t="s">
        <v>7316</v>
      </c>
      <c r="G536" s="198" t="s">
        <v>861</v>
      </c>
      <c r="H536" s="199">
        <v>49</v>
      </c>
      <c r="I536" s="155"/>
      <c r="J536" s="287">
        <f t="shared" si="140"/>
        <v>0</v>
      </c>
      <c r="K536" s="157"/>
      <c r="L536" s="31"/>
      <c r="M536" s="158" t="s">
        <v>1</v>
      </c>
      <c r="N536" s="159" t="s">
        <v>38</v>
      </c>
      <c r="O536" s="59"/>
      <c r="P536" s="160">
        <f t="shared" si="141"/>
        <v>0</v>
      </c>
      <c r="Q536" s="160">
        <v>0</v>
      </c>
      <c r="R536" s="160">
        <f t="shared" si="142"/>
        <v>0</v>
      </c>
      <c r="S536" s="160">
        <v>0</v>
      </c>
      <c r="T536" s="161">
        <f t="shared" si="143"/>
        <v>0</v>
      </c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R536" s="162" t="s">
        <v>466</v>
      </c>
      <c r="AT536" s="162" t="s">
        <v>210</v>
      </c>
      <c r="AU536" s="162" t="s">
        <v>219</v>
      </c>
      <c r="AY536" s="15" t="s">
        <v>208</v>
      </c>
      <c r="BE536" s="163">
        <f t="shared" si="144"/>
        <v>0</v>
      </c>
      <c r="BF536" s="163">
        <f t="shared" si="145"/>
        <v>0</v>
      </c>
      <c r="BG536" s="163">
        <f t="shared" si="146"/>
        <v>0</v>
      </c>
      <c r="BH536" s="163">
        <f t="shared" si="147"/>
        <v>0</v>
      </c>
      <c r="BI536" s="163">
        <f t="shared" si="148"/>
        <v>0</v>
      </c>
      <c r="BJ536" s="15" t="s">
        <v>85</v>
      </c>
      <c r="BK536" s="163">
        <f t="shared" si="149"/>
        <v>0</v>
      </c>
      <c r="BL536" s="15" t="s">
        <v>466</v>
      </c>
      <c r="BM536" s="162" t="s">
        <v>7510</v>
      </c>
    </row>
    <row r="537" spans="1:65" s="2" customFormat="1" ht="21.75" customHeight="1">
      <c r="A537" s="30"/>
      <c r="B537" s="154"/>
      <c r="C537" s="195" t="s">
        <v>2350</v>
      </c>
      <c r="D537" s="195" t="s">
        <v>210</v>
      </c>
      <c r="E537" s="196" t="s">
        <v>7366</v>
      </c>
      <c r="F537" s="200" t="s">
        <v>7367</v>
      </c>
      <c r="G537" s="198" t="s">
        <v>404</v>
      </c>
      <c r="H537" s="199">
        <v>1</v>
      </c>
      <c r="I537" s="155"/>
      <c r="J537" s="287">
        <f t="shared" si="140"/>
        <v>0</v>
      </c>
      <c r="K537" s="157"/>
      <c r="L537" s="31"/>
      <c r="M537" s="158" t="s">
        <v>1</v>
      </c>
      <c r="N537" s="159" t="s">
        <v>38</v>
      </c>
      <c r="O537" s="59"/>
      <c r="P537" s="160">
        <f t="shared" si="141"/>
        <v>0</v>
      </c>
      <c r="Q537" s="160">
        <v>0</v>
      </c>
      <c r="R537" s="160">
        <f t="shared" si="142"/>
        <v>0</v>
      </c>
      <c r="S537" s="160">
        <v>0</v>
      </c>
      <c r="T537" s="161">
        <f t="shared" si="143"/>
        <v>0</v>
      </c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R537" s="162" t="s">
        <v>466</v>
      </c>
      <c r="AT537" s="162" t="s">
        <v>210</v>
      </c>
      <c r="AU537" s="162" t="s">
        <v>219</v>
      </c>
      <c r="AY537" s="15" t="s">
        <v>208</v>
      </c>
      <c r="BE537" s="163">
        <f t="shared" si="144"/>
        <v>0</v>
      </c>
      <c r="BF537" s="163">
        <f t="shared" si="145"/>
        <v>0</v>
      </c>
      <c r="BG537" s="163">
        <f t="shared" si="146"/>
        <v>0</v>
      </c>
      <c r="BH537" s="163">
        <f t="shared" si="147"/>
        <v>0</v>
      </c>
      <c r="BI537" s="163">
        <f t="shared" si="148"/>
        <v>0</v>
      </c>
      <c r="BJ537" s="15" t="s">
        <v>85</v>
      </c>
      <c r="BK537" s="163">
        <f t="shared" si="149"/>
        <v>0</v>
      </c>
      <c r="BL537" s="15" t="s">
        <v>466</v>
      </c>
      <c r="BM537" s="162" t="s">
        <v>7511</v>
      </c>
    </row>
    <row r="538" spans="1:65" s="2" customFormat="1" ht="37.9" customHeight="1">
      <c r="A538" s="30"/>
      <c r="B538" s="154"/>
      <c r="C538" s="195" t="s">
        <v>2354</v>
      </c>
      <c r="D538" s="195" t="s">
        <v>210</v>
      </c>
      <c r="E538" s="196" t="s">
        <v>7163</v>
      </c>
      <c r="F538" s="200" t="s">
        <v>7164</v>
      </c>
      <c r="G538" s="198" t="s">
        <v>404</v>
      </c>
      <c r="H538" s="199">
        <v>1</v>
      </c>
      <c r="I538" s="155"/>
      <c r="J538" s="287">
        <f t="shared" si="140"/>
        <v>0</v>
      </c>
      <c r="K538" s="157"/>
      <c r="L538" s="31"/>
      <c r="M538" s="158" t="s">
        <v>1</v>
      </c>
      <c r="N538" s="159" t="s">
        <v>38</v>
      </c>
      <c r="O538" s="59"/>
      <c r="P538" s="160">
        <f t="shared" si="141"/>
        <v>0</v>
      </c>
      <c r="Q538" s="160">
        <v>0</v>
      </c>
      <c r="R538" s="160">
        <f t="shared" si="142"/>
        <v>0</v>
      </c>
      <c r="S538" s="160">
        <v>0</v>
      </c>
      <c r="T538" s="161">
        <f t="shared" si="143"/>
        <v>0</v>
      </c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R538" s="162" t="s">
        <v>466</v>
      </c>
      <c r="AT538" s="162" t="s">
        <v>210</v>
      </c>
      <c r="AU538" s="162" t="s">
        <v>219</v>
      </c>
      <c r="AY538" s="15" t="s">
        <v>208</v>
      </c>
      <c r="BE538" s="163">
        <f t="shared" si="144"/>
        <v>0</v>
      </c>
      <c r="BF538" s="163">
        <f t="shared" si="145"/>
        <v>0</v>
      </c>
      <c r="BG538" s="163">
        <f t="shared" si="146"/>
        <v>0</v>
      </c>
      <c r="BH538" s="163">
        <f t="shared" si="147"/>
        <v>0</v>
      </c>
      <c r="BI538" s="163">
        <f t="shared" si="148"/>
        <v>0</v>
      </c>
      <c r="BJ538" s="15" t="s">
        <v>85</v>
      </c>
      <c r="BK538" s="163">
        <f t="shared" si="149"/>
        <v>0</v>
      </c>
      <c r="BL538" s="15" t="s">
        <v>466</v>
      </c>
      <c r="BM538" s="162" t="s">
        <v>7512</v>
      </c>
    </row>
    <row r="539" spans="1:65" s="12" customFormat="1" ht="20.85" customHeight="1">
      <c r="B539" s="142"/>
      <c r="C539" s="206"/>
      <c r="D539" s="207" t="s">
        <v>71</v>
      </c>
      <c r="E539" s="208" t="s">
        <v>7513</v>
      </c>
      <c r="F539" s="208" t="s">
        <v>7514</v>
      </c>
      <c r="G539" s="206"/>
      <c r="H539" s="206"/>
      <c r="I539" s="145"/>
      <c r="J539" s="286">
        <f>BK539</f>
        <v>0</v>
      </c>
      <c r="L539" s="142"/>
      <c r="M539" s="146"/>
      <c r="N539" s="147"/>
      <c r="O539" s="147"/>
      <c r="P539" s="148">
        <f>SUM(P540:P558)</f>
        <v>0</v>
      </c>
      <c r="Q539" s="147"/>
      <c r="R539" s="148">
        <f>SUM(R540:R558)</f>
        <v>0</v>
      </c>
      <c r="S539" s="147"/>
      <c r="T539" s="149">
        <f>SUM(T540:T558)</f>
        <v>0</v>
      </c>
      <c r="AR539" s="143" t="s">
        <v>219</v>
      </c>
      <c r="AT539" s="150" t="s">
        <v>71</v>
      </c>
      <c r="AU539" s="150" t="s">
        <v>85</v>
      </c>
      <c r="AY539" s="143" t="s">
        <v>208</v>
      </c>
      <c r="BK539" s="151">
        <f>SUM(BK540:BK558)</f>
        <v>0</v>
      </c>
    </row>
    <row r="540" spans="1:65" s="2" customFormat="1" ht="37.9" customHeight="1">
      <c r="A540" s="30"/>
      <c r="B540" s="154"/>
      <c r="C540" s="201" t="s">
        <v>2358</v>
      </c>
      <c r="D540" s="201" t="s">
        <v>751</v>
      </c>
      <c r="E540" s="202" t="s">
        <v>7515</v>
      </c>
      <c r="F540" s="203" t="s">
        <v>7516</v>
      </c>
      <c r="G540" s="204" t="s">
        <v>404</v>
      </c>
      <c r="H540" s="205">
        <v>1</v>
      </c>
      <c r="I540" s="177"/>
      <c r="J540" s="290">
        <f t="shared" ref="J540:J558" si="150">ROUND(I540*H540,2)</f>
        <v>0</v>
      </c>
      <c r="K540" s="178"/>
      <c r="L540" s="179"/>
      <c r="M540" s="180" t="s">
        <v>1</v>
      </c>
      <c r="N540" s="181" t="s">
        <v>38</v>
      </c>
      <c r="O540" s="59"/>
      <c r="P540" s="160">
        <f t="shared" ref="P540:P558" si="151">O540*H540</f>
        <v>0</v>
      </c>
      <c r="Q540" s="160">
        <v>0</v>
      </c>
      <c r="R540" s="160">
        <f t="shared" ref="R540:R558" si="152">Q540*H540</f>
        <v>0</v>
      </c>
      <c r="S540" s="160">
        <v>0</v>
      </c>
      <c r="T540" s="161">
        <f t="shared" ref="T540:T558" si="153">S540*H540</f>
        <v>0</v>
      </c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R540" s="162" t="s">
        <v>1849</v>
      </c>
      <c r="AT540" s="162" t="s">
        <v>751</v>
      </c>
      <c r="AU540" s="162" t="s">
        <v>219</v>
      </c>
      <c r="AY540" s="15" t="s">
        <v>208</v>
      </c>
      <c r="BE540" s="163">
        <f t="shared" ref="BE540:BE558" si="154">IF(N540="základná",J540,0)</f>
        <v>0</v>
      </c>
      <c r="BF540" s="163">
        <f t="shared" ref="BF540:BF558" si="155">IF(N540="znížená",J540,0)</f>
        <v>0</v>
      </c>
      <c r="BG540" s="163">
        <f t="shared" ref="BG540:BG558" si="156">IF(N540="zákl. prenesená",J540,0)</f>
        <v>0</v>
      </c>
      <c r="BH540" s="163">
        <f t="shared" ref="BH540:BH558" si="157">IF(N540="zníž. prenesená",J540,0)</f>
        <v>0</v>
      </c>
      <c r="BI540" s="163">
        <f t="shared" ref="BI540:BI558" si="158">IF(N540="nulová",J540,0)</f>
        <v>0</v>
      </c>
      <c r="BJ540" s="15" t="s">
        <v>85</v>
      </c>
      <c r="BK540" s="163">
        <f t="shared" ref="BK540:BK558" si="159">ROUND(I540*H540,2)</f>
        <v>0</v>
      </c>
      <c r="BL540" s="15" t="s">
        <v>466</v>
      </c>
      <c r="BM540" s="162" t="s">
        <v>7517</v>
      </c>
    </row>
    <row r="541" spans="1:65" s="2" customFormat="1" ht="24.2" customHeight="1">
      <c r="A541" s="30"/>
      <c r="B541" s="154"/>
      <c r="C541" s="201" t="s">
        <v>2362</v>
      </c>
      <c r="D541" s="201" t="s">
        <v>751</v>
      </c>
      <c r="E541" s="202" t="s">
        <v>7486</v>
      </c>
      <c r="F541" s="203" t="s">
        <v>7487</v>
      </c>
      <c r="G541" s="204" t="s">
        <v>404</v>
      </c>
      <c r="H541" s="205">
        <v>1</v>
      </c>
      <c r="I541" s="177"/>
      <c r="J541" s="290">
        <f t="shared" si="150"/>
        <v>0</v>
      </c>
      <c r="K541" s="178"/>
      <c r="L541" s="179"/>
      <c r="M541" s="180" t="s">
        <v>1</v>
      </c>
      <c r="N541" s="181" t="s">
        <v>38</v>
      </c>
      <c r="O541" s="59"/>
      <c r="P541" s="160">
        <f t="shared" si="151"/>
        <v>0</v>
      </c>
      <c r="Q541" s="160">
        <v>0</v>
      </c>
      <c r="R541" s="160">
        <f t="shared" si="152"/>
        <v>0</v>
      </c>
      <c r="S541" s="160">
        <v>0</v>
      </c>
      <c r="T541" s="161">
        <f t="shared" si="153"/>
        <v>0</v>
      </c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R541" s="162" t="s">
        <v>1849</v>
      </c>
      <c r="AT541" s="162" t="s">
        <v>751</v>
      </c>
      <c r="AU541" s="162" t="s">
        <v>219</v>
      </c>
      <c r="AY541" s="15" t="s">
        <v>208</v>
      </c>
      <c r="BE541" s="163">
        <f t="shared" si="154"/>
        <v>0</v>
      </c>
      <c r="BF541" s="163">
        <f t="shared" si="155"/>
        <v>0</v>
      </c>
      <c r="BG541" s="163">
        <f t="shared" si="156"/>
        <v>0</v>
      </c>
      <c r="BH541" s="163">
        <f t="shared" si="157"/>
        <v>0</v>
      </c>
      <c r="BI541" s="163">
        <f t="shared" si="158"/>
        <v>0</v>
      </c>
      <c r="BJ541" s="15" t="s">
        <v>85</v>
      </c>
      <c r="BK541" s="163">
        <f t="shared" si="159"/>
        <v>0</v>
      </c>
      <c r="BL541" s="15" t="s">
        <v>466</v>
      </c>
      <c r="BM541" s="162" t="s">
        <v>7518</v>
      </c>
    </row>
    <row r="542" spans="1:65" s="2" customFormat="1" ht="66.75" customHeight="1">
      <c r="A542" s="30"/>
      <c r="B542" s="154"/>
      <c r="C542" s="201" t="s">
        <v>2366</v>
      </c>
      <c r="D542" s="201" t="s">
        <v>751</v>
      </c>
      <c r="E542" s="202" t="s">
        <v>7519</v>
      </c>
      <c r="F542" s="203" t="s">
        <v>7173</v>
      </c>
      <c r="G542" s="204" t="s">
        <v>404</v>
      </c>
      <c r="H542" s="205">
        <v>1</v>
      </c>
      <c r="I542" s="177"/>
      <c r="J542" s="290">
        <f t="shared" si="150"/>
        <v>0</v>
      </c>
      <c r="K542" s="178"/>
      <c r="L542" s="179"/>
      <c r="M542" s="180" t="s">
        <v>1</v>
      </c>
      <c r="N542" s="181" t="s">
        <v>38</v>
      </c>
      <c r="O542" s="59"/>
      <c r="P542" s="160">
        <f t="shared" si="151"/>
        <v>0</v>
      </c>
      <c r="Q542" s="160">
        <v>0</v>
      </c>
      <c r="R542" s="160">
        <f t="shared" si="152"/>
        <v>0</v>
      </c>
      <c r="S542" s="160">
        <v>0</v>
      </c>
      <c r="T542" s="161">
        <f t="shared" si="153"/>
        <v>0</v>
      </c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R542" s="162" t="s">
        <v>1849</v>
      </c>
      <c r="AT542" s="162" t="s">
        <v>751</v>
      </c>
      <c r="AU542" s="162" t="s">
        <v>219</v>
      </c>
      <c r="AY542" s="15" t="s">
        <v>208</v>
      </c>
      <c r="BE542" s="163">
        <f t="shared" si="154"/>
        <v>0</v>
      </c>
      <c r="BF542" s="163">
        <f t="shared" si="155"/>
        <v>0</v>
      </c>
      <c r="BG542" s="163">
        <f t="shared" si="156"/>
        <v>0</v>
      </c>
      <c r="BH542" s="163">
        <f t="shared" si="157"/>
        <v>0</v>
      </c>
      <c r="BI542" s="163">
        <f t="shared" si="158"/>
        <v>0</v>
      </c>
      <c r="BJ542" s="15" t="s">
        <v>85</v>
      </c>
      <c r="BK542" s="163">
        <f t="shared" si="159"/>
        <v>0</v>
      </c>
      <c r="BL542" s="15" t="s">
        <v>466</v>
      </c>
      <c r="BM542" s="162" t="s">
        <v>7520</v>
      </c>
    </row>
    <row r="543" spans="1:65" s="2" customFormat="1" ht="16.5" customHeight="1">
      <c r="A543" s="30"/>
      <c r="B543" s="154"/>
      <c r="C543" s="201" t="s">
        <v>2370</v>
      </c>
      <c r="D543" s="201" t="s">
        <v>751</v>
      </c>
      <c r="E543" s="202" t="s">
        <v>7285</v>
      </c>
      <c r="F543" s="203" t="s">
        <v>7286</v>
      </c>
      <c r="G543" s="204" t="s">
        <v>404</v>
      </c>
      <c r="H543" s="205">
        <v>1</v>
      </c>
      <c r="I543" s="177"/>
      <c r="J543" s="290">
        <f t="shared" si="150"/>
        <v>0</v>
      </c>
      <c r="K543" s="178"/>
      <c r="L543" s="179"/>
      <c r="M543" s="180" t="s">
        <v>1</v>
      </c>
      <c r="N543" s="181" t="s">
        <v>38</v>
      </c>
      <c r="O543" s="59"/>
      <c r="P543" s="160">
        <f t="shared" si="151"/>
        <v>0</v>
      </c>
      <c r="Q543" s="160">
        <v>0</v>
      </c>
      <c r="R543" s="160">
        <f t="shared" si="152"/>
        <v>0</v>
      </c>
      <c r="S543" s="160">
        <v>0</v>
      </c>
      <c r="T543" s="161">
        <f t="shared" si="153"/>
        <v>0</v>
      </c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R543" s="162" t="s">
        <v>1849</v>
      </c>
      <c r="AT543" s="162" t="s">
        <v>751</v>
      </c>
      <c r="AU543" s="162" t="s">
        <v>219</v>
      </c>
      <c r="AY543" s="15" t="s">
        <v>208</v>
      </c>
      <c r="BE543" s="163">
        <f t="shared" si="154"/>
        <v>0</v>
      </c>
      <c r="BF543" s="163">
        <f t="shared" si="155"/>
        <v>0</v>
      </c>
      <c r="BG543" s="163">
        <f t="shared" si="156"/>
        <v>0</v>
      </c>
      <c r="BH543" s="163">
        <f t="shared" si="157"/>
        <v>0</v>
      </c>
      <c r="BI543" s="163">
        <f t="shared" si="158"/>
        <v>0</v>
      </c>
      <c r="BJ543" s="15" t="s">
        <v>85</v>
      </c>
      <c r="BK543" s="163">
        <f t="shared" si="159"/>
        <v>0</v>
      </c>
      <c r="BL543" s="15" t="s">
        <v>466</v>
      </c>
      <c r="BM543" s="162" t="s">
        <v>7521</v>
      </c>
    </row>
    <row r="544" spans="1:65" s="2" customFormat="1" ht="16.5" customHeight="1">
      <c r="A544" s="30"/>
      <c r="B544" s="154"/>
      <c r="C544" s="201" t="s">
        <v>2374</v>
      </c>
      <c r="D544" s="201" t="s">
        <v>751</v>
      </c>
      <c r="E544" s="202" t="s">
        <v>7522</v>
      </c>
      <c r="F544" s="203" t="s">
        <v>7298</v>
      </c>
      <c r="G544" s="204" t="s">
        <v>404</v>
      </c>
      <c r="H544" s="205">
        <v>1</v>
      </c>
      <c r="I544" s="177"/>
      <c r="J544" s="290">
        <f t="shared" si="150"/>
        <v>0</v>
      </c>
      <c r="K544" s="178"/>
      <c r="L544" s="179"/>
      <c r="M544" s="180" t="s">
        <v>1</v>
      </c>
      <c r="N544" s="181" t="s">
        <v>38</v>
      </c>
      <c r="O544" s="59"/>
      <c r="P544" s="160">
        <f t="shared" si="151"/>
        <v>0</v>
      </c>
      <c r="Q544" s="160">
        <v>0</v>
      </c>
      <c r="R544" s="160">
        <f t="shared" si="152"/>
        <v>0</v>
      </c>
      <c r="S544" s="160">
        <v>0</v>
      </c>
      <c r="T544" s="161">
        <f t="shared" si="153"/>
        <v>0</v>
      </c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R544" s="162" t="s">
        <v>1849</v>
      </c>
      <c r="AT544" s="162" t="s">
        <v>751</v>
      </c>
      <c r="AU544" s="162" t="s">
        <v>219</v>
      </c>
      <c r="AY544" s="15" t="s">
        <v>208</v>
      </c>
      <c r="BE544" s="163">
        <f t="shared" si="154"/>
        <v>0</v>
      </c>
      <c r="BF544" s="163">
        <f t="shared" si="155"/>
        <v>0</v>
      </c>
      <c r="BG544" s="163">
        <f t="shared" si="156"/>
        <v>0</v>
      </c>
      <c r="BH544" s="163">
        <f t="shared" si="157"/>
        <v>0</v>
      </c>
      <c r="BI544" s="163">
        <f t="shared" si="158"/>
        <v>0</v>
      </c>
      <c r="BJ544" s="15" t="s">
        <v>85</v>
      </c>
      <c r="BK544" s="163">
        <f t="shared" si="159"/>
        <v>0</v>
      </c>
      <c r="BL544" s="15" t="s">
        <v>466</v>
      </c>
      <c r="BM544" s="162" t="s">
        <v>7523</v>
      </c>
    </row>
    <row r="545" spans="1:65" s="2" customFormat="1" ht="16.5" customHeight="1">
      <c r="A545" s="30"/>
      <c r="B545" s="154"/>
      <c r="C545" s="201" t="s">
        <v>2378</v>
      </c>
      <c r="D545" s="201" t="s">
        <v>751</v>
      </c>
      <c r="E545" s="202" t="s">
        <v>7524</v>
      </c>
      <c r="F545" s="203" t="s">
        <v>7295</v>
      </c>
      <c r="G545" s="204" t="s">
        <v>404</v>
      </c>
      <c r="H545" s="205">
        <v>1</v>
      </c>
      <c r="I545" s="177"/>
      <c r="J545" s="290">
        <f t="shared" si="150"/>
        <v>0</v>
      </c>
      <c r="K545" s="178"/>
      <c r="L545" s="179"/>
      <c r="M545" s="180" t="s">
        <v>1</v>
      </c>
      <c r="N545" s="181" t="s">
        <v>38</v>
      </c>
      <c r="O545" s="59"/>
      <c r="P545" s="160">
        <f t="shared" si="151"/>
        <v>0</v>
      </c>
      <c r="Q545" s="160">
        <v>0</v>
      </c>
      <c r="R545" s="160">
        <f t="shared" si="152"/>
        <v>0</v>
      </c>
      <c r="S545" s="160">
        <v>0</v>
      </c>
      <c r="T545" s="161">
        <f t="shared" si="153"/>
        <v>0</v>
      </c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R545" s="162" t="s">
        <v>1849</v>
      </c>
      <c r="AT545" s="162" t="s">
        <v>751</v>
      </c>
      <c r="AU545" s="162" t="s">
        <v>219</v>
      </c>
      <c r="AY545" s="15" t="s">
        <v>208</v>
      </c>
      <c r="BE545" s="163">
        <f t="shared" si="154"/>
        <v>0</v>
      </c>
      <c r="BF545" s="163">
        <f t="shared" si="155"/>
        <v>0</v>
      </c>
      <c r="BG545" s="163">
        <f t="shared" si="156"/>
        <v>0</v>
      </c>
      <c r="BH545" s="163">
        <f t="shared" si="157"/>
        <v>0</v>
      </c>
      <c r="BI545" s="163">
        <f t="shared" si="158"/>
        <v>0</v>
      </c>
      <c r="BJ545" s="15" t="s">
        <v>85</v>
      </c>
      <c r="BK545" s="163">
        <f t="shared" si="159"/>
        <v>0</v>
      </c>
      <c r="BL545" s="15" t="s">
        <v>466</v>
      </c>
      <c r="BM545" s="162" t="s">
        <v>7525</v>
      </c>
    </row>
    <row r="546" spans="1:65" s="2" customFormat="1" ht="16.5" customHeight="1">
      <c r="A546" s="30"/>
      <c r="B546" s="154"/>
      <c r="C546" s="201" t="s">
        <v>2382</v>
      </c>
      <c r="D546" s="201" t="s">
        <v>751</v>
      </c>
      <c r="E546" s="202" t="s">
        <v>7526</v>
      </c>
      <c r="F546" s="203" t="s">
        <v>7527</v>
      </c>
      <c r="G546" s="204" t="s">
        <v>404</v>
      </c>
      <c r="H546" s="205">
        <v>2</v>
      </c>
      <c r="I546" s="177"/>
      <c r="J546" s="290">
        <f t="shared" si="150"/>
        <v>0</v>
      </c>
      <c r="K546" s="178"/>
      <c r="L546" s="179"/>
      <c r="M546" s="180" t="s">
        <v>1</v>
      </c>
      <c r="N546" s="181" t="s">
        <v>38</v>
      </c>
      <c r="O546" s="59"/>
      <c r="P546" s="160">
        <f t="shared" si="151"/>
        <v>0</v>
      </c>
      <c r="Q546" s="160">
        <v>0</v>
      </c>
      <c r="R546" s="160">
        <f t="shared" si="152"/>
        <v>0</v>
      </c>
      <c r="S546" s="160">
        <v>0</v>
      </c>
      <c r="T546" s="161">
        <f t="shared" si="153"/>
        <v>0</v>
      </c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R546" s="162" t="s">
        <v>1849</v>
      </c>
      <c r="AT546" s="162" t="s">
        <v>751</v>
      </c>
      <c r="AU546" s="162" t="s">
        <v>219</v>
      </c>
      <c r="AY546" s="15" t="s">
        <v>208</v>
      </c>
      <c r="BE546" s="163">
        <f t="shared" si="154"/>
        <v>0</v>
      </c>
      <c r="BF546" s="163">
        <f t="shared" si="155"/>
        <v>0</v>
      </c>
      <c r="BG546" s="163">
        <f t="shared" si="156"/>
        <v>0</v>
      </c>
      <c r="BH546" s="163">
        <f t="shared" si="157"/>
        <v>0</v>
      </c>
      <c r="BI546" s="163">
        <f t="shared" si="158"/>
        <v>0</v>
      </c>
      <c r="BJ546" s="15" t="s">
        <v>85</v>
      </c>
      <c r="BK546" s="163">
        <f t="shared" si="159"/>
        <v>0</v>
      </c>
      <c r="BL546" s="15" t="s">
        <v>466</v>
      </c>
      <c r="BM546" s="162" t="s">
        <v>7528</v>
      </c>
    </row>
    <row r="547" spans="1:65" s="2" customFormat="1" ht="16.5" customHeight="1">
      <c r="A547" s="30"/>
      <c r="B547" s="154"/>
      <c r="C547" s="201" t="s">
        <v>2386</v>
      </c>
      <c r="D547" s="201" t="s">
        <v>751</v>
      </c>
      <c r="E547" s="202" t="s">
        <v>7529</v>
      </c>
      <c r="F547" s="203" t="s">
        <v>7530</v>
      </c>
      <c r="G547" s="204" t="s">
        <v>404</v>
      </c>
      <c r="H547" s="205">
        <v>1</v>
      </c>
      <c r="I547" s="177"/>
      <c r="J547" s="290">
        <f t="shared" si="150"/>
        <v>0</v>
      </c>
      <c r="K547" s="178"/>
      <c r="L547" s="179"/>
      <c r="M547" s="180" t="s">
        <v>1</v>
      </c>
      <c r="N547" s="181" t="s">
        <v>38</v>
      </c>
      <c r="O547" s="59"/>
      <c r="P547" s="160">
        <f t="shared" si="151"/>
        <v>0</v>
      </c>
      <c r="Q547" s="160">
        <v>0</v>
      </c>
      <c r="R547" s="160">
        <f t="shared" si="152"/>
        <v>0</v>
      </c>
      <c r="S547" s="160">
        <v>0</v>
      </c>
      <c r="T547" s="161">
        <f t="shared" si="153"/>
        <v>0</v>
      </c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R547" s="162" t="s">
        <v>1849</v>
      </c>
      <c r="AT547" s="162" t="s">
        <v>751</v>
      </c>
      <c r="AU547" s="162" t="s">
        <v>219</v>
      </c>
      <c r="AY547" s="15" t="s">
        <v>208</v>
      </c>
      <c r="BE547" s="163">
        <f t="shared" si="154"/>
        <v>0</v>
      </c>
      <c r="BF547" s="163">
        <f t="shared" si="155"/>
        <v>0</v>
      </c>
      <c r="BG547" s="163">
        <f t="shared" si="156"/>
        <v>0</v>
      </c>
      <c r="BH547" s="163">
        <f t="shared" si="157"/>
        <v>0</v>
      </c>
      <c r="BI547" s="163">
        <f t="shared" si="158"/>
        <v>0</v>
      </c>
      <c r="BJ547" s="15" t="s">
        <v>85</v>
      </c>
      <c r="BK547" s="163">
        <f t="shared" si="159"/>
        <v>0</v>
      </c>
      <c r="BL547" s="15" t="s">
        <v>466</v>
      </c>
      <c r="BM547" s="162" t="s">
        <v>7531</v>
      </c>
    </row>
    <row r="548" spans="1:65" s="2" customFormat="1" ht="16.5" customHeight="1">
      <c r="A548" s="30"/>
      <c r="B548" s="154"/>
      <c r="C548" s="201" t="s">
        <v>2390</v>
      </c>
      <c r="D548" s="201" t="s">
        <v>751</v>
      </c>
      <c r="E548" s="202" t="s">
        <v>7532</v>
      </c>
      <c r="F548" s="203" t="s">
        <v>7533</v>
      </c>
      <c r="G548" s="204" t="s">
        <v>404</v>
      </c>
      <c r="H548" s="205">
        <v>1</v>
      </c>
      <c r="I548" s="177"/>
      <c r="J548" s="290">
        <f t="shared" si="150"/>
        <v>0</v>
      </c>
      <c r="K548" s="178"/>
      <c r="L548" s="179"/>
      <c r="M548" s="180" t="s">
        <v>1</v>
      </c>
      <c r="N548" s="181" t="s">
        <v>38</v>
      </c>
      <c r="O548" s="59"/>
      <c r="P548" s="160">
        <f t="shared" si="151"/>
        <v>0</v>
      </c>
      <c r="Q548" s="160">
        <v>0</v>
      </c>
      <c r="R548" s="160">
        <f t="shared" si="152"/>
        <v>0</v>
      </c>
      <c r="S548" s="160">
        <v>0</v>
      </c>
      <c r="T548" s="161">
        <f t="shared" si="153"/>
        <v>0</v>
      </c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R548" s="162" t="s">
        <v>1849</v>
      </c>
      <c r="AT548" s="162" t="s">
        <v>751</v>
      </c>
      <c r="AU548" s="162" t="s">
        <v>219</v>
      </c>
      <c r="AY548" s="15" t="s">
        <v>208</v>
      </c>
      <c r="BE548" s="163">
        <f t="shared" si="154"/>
        <v>0</v>
      </c>
      <c r="BF548" s="163">
        <f t="shared" si="155"/>
        <v>0</v>
      </c>
      <c r="BG548" s="163">
        <f t="shared" si="156"/>
        <v>0</v>
      </c>
      <c r="BH548" s="163">
        <f t="shared" si="157"/>
        <v>0</v>
      </c>
      <c r="BI548" s="163">
        <f t="shared" si="158"/>
        <v>0</v>
      </c>
      <c r="BJ548" s="15" t="s">
        <v>85</v>
      </c>
      <c r="BK548" s="163">
        <f t="shared" si="159"/>
        <v>0</v>
      </c>
      <c r="BL548" s="15" t="s">
        <v>466</v>
      </c>
      <c r="BM548" s="162" t="s">
        <v>7534</v>
      </c>
    </row>
    <row r="549" spans="1:65" s="2" customFormat="1" ht="16.5" customHeight="1">
      <c r="A549" s="30"/>
      <c r="B549" s="154"/>
      <c r="C549" s="201" t="s">
        <v>2394</v>
      </c>
      <c r="D549" s="201" t="s">
        <v>751</v>
      </c>
      <c r="E549" s="202" t="s">
        <v>7535</v>
      </c>
      <c r="F549" s="203" t="s">
        <v>7536</v>
      </c>
      <c r="G549" s="204" t="s">
        <v>404</v>
      </c>
      <c r="H549" s="205">
        <v>1</v>
      </c>
      <c r="I549" s="177"/>
      <c r="J549" s="290">
        <f t="shared" si="150"/>
        <v>0</v>
      </c>
      <c r="K549" s="178"/>
      <c r="L549" s="179"/>
      <c r="M549" s="180" t="s">
        <v>1</v>
      </c>
      <c r="N549" s="181" t="s">
        <v>38</v>
      </c>
      <c r="O549" s="59"/>
      <c r="P549" s="160">
        <f t="shared" si="151"/>
        <v>0</v>
      </c>
      <c r="Q549" s="160">
        <v>0</v>
      </c>
      <c r="R549" s="160">
        <f t="shared" si="152"/>
        <v>0</v>
      </c>
      <c r="S549" s="160">
        <v>0</v>
      </c>
      <c r="T549" s="161">
        <f t="shared" si="153"/>
        <v>0</v>
      </c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R549" s="162" t="s">
        <v>1849</v>
      </c>
      <c r="AT549" s="162" t="s">
        <v>751</v>
      </c>
      <c r="AU549" s="162" t="s">
        <v>219</v>
      </c>
      <c r="AY549" s="15" t="s">
        <v>208</v>
      </c>
      <c r="BE549" s="163">
        <f t="shared" si="154"/>
        <v>0</v>
      </c>
      <c r="BF549" s="163">
        <f t="shared" si="155"/>
        <v>0</v>
      </c>
      <c r="BG549" s="163">
        <f t="shared" si="156"/>
        <v>0</v>
      </c>
      <c r="BH549" s="163">
        <f t="shared" si="157"/>
        <v>0</v>
      </c>
      <c r="BI549" s="163">
        <f t="shared" si="158"/>
        <v>0</v>
      </c>
      <c r="BJ549" s="15" t="s">
        <v>85</v>
      </c>
      <c r="BK549" s="163">
        <f t="shared" si="159"/>
        <v>0</v>
      </c>
      <c r="BL549" s="15" t="s">
        <v>466</v>
      </c>
      <c r="BM549" s="162" t="s">
        <v>7537</v>
      </c>
    </row>
    <row r="550" spans="1:65" s="2" customFormat="1" ht="24.2" customHeight="1">
      <c r="A550" s="30"/>
      <c r="B550" s="154"/>
      <c r="C550" s="201" t="s">
        <v>2398</v>
      </c>
      <c r="D550" s="201" t="s">
        <v>751</v>
      </c>
      <c r="E550" s="202" t="s">
        <v>7538</v>
      </c>
      <c r="F550" s="203" t="s">
        <v>7539</v>
      </c>
      <c r="G550" s="204" t="s">
        <v>404</v>
      </c>
      <c r="H550" s="205">
        <v>1</v>
      </c>
      <c r="I550" s="177"/>
      <c r="J550" s="290">
        <f t="shared" si="150"/>
        <v>0</v>
      </c>
      <c r="K550" s="178"/>
      <c r="L550" s="179"/>
      <c r="M550" s="180" t="s">
        <v>1</v>
      </c>
      <c r="N550" s="181" t="s">
        <v>38</v>
      </c>
      <c r="O550" s="59"/>
      <c r="P550" s="160">
        <f t="shared" si="151"/>
        <v>0</v>
      </c>
      <c r="Q550" s="160">
        <v>0</v>
      </c>
      <c r="R550" s="160">
        <f t="shared" si="152"/>
        <v>0</v>
      </c>
      <c r="S550" s="160">
        <v>0</v>
      </c>
      <c r="T550" s="161">
        <f t="shared" si="153"/>
        <v>0</v>
      </c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R550" s="162" t="s">
        <v>1849</v>
      </c>
      <c r="AT550" s="162" t="s">
        <v>751</v>
      </c>
      <c r="AU550" s="162" t="s">
        <v>219</v>
      </c>
      <c r="AY550" s="15" t="s">
        <v>208</v>
      </c>
      <c r="BE550" s="163">
        <f t="shared" si="154"/>
        <v>0</v>
      </c>
      <c r="BF550" s="163">
        <f t="shared" si="155"/>
        <v>0</v>
      </c>
      <c r="BG550" s="163">
        <f t="shared" si="156"/>
        <v>0</v>
      </c>
      <c r="BH550" s="163">
        <f t="shared" si="157"/>
        <v>0</v>
      </c>
      <c r="BI550" s="163">
        <f t="shared" si="158"/>
        <v>0</v>
      </c>
      <c r="BJ550" s="15" t="s">
        <v>85</v>
      </c>
      <c r="BK550" s="163">
        <f t="shared" si="159"/>
        <v>0</v>
      </c>
      <c r="BL550" s="15" t="s">
        <v>466</v>
      </c>
      <c r="BM550" s="162" t="s">
        <v>7540</v>
      </c>
    </row>
    <row r="551" spans="1:65" s="2" customFormat="1" ht="49.15" customHeight="1">
      <c r="A551" s="30"/>
      <c r="B551" s="154"/>
      <c r="C551" s="201" t="s">
        <v>2402</v>
      </c>
      <c r="D551" s="201" t="s">
        <v>751</v>
      </c>
      <c r="E551" s="202" t="s">
        <v>7037</v>
      </c>
      <c r="F551" s="203" t="s">
        <v>7038</v>
      </c>
      <c r="G551" s="204" t="s">
        <v>404</v>
      </c>
      <c r="H551" s="205">
        <v>2</v>
      </c>
      <c r="I551" s="177"/>
      <c r="J551" s="290">
        <f t="shared" si="150"/>
        <v>0</v>
      </c>
      <c r="K551" s="178"/>
      <c r="L551" s="179"/>
      <c r="M551" s="180" t="s">
        <v>1</v>
      </c>
      <c r="N551" s="181" t="s">
        <v>38</v>
      </c>
      <c r="O551" s="59"/>
      <c r="P551" s="160">
        <f t="shared" si="151"/>
        <v>0</v>
      </c>
      <c r="Q551" s="160">
        <v>0</v>
      </c>
      <c r="R551" s="160">
        <f t="shared" si="152"/>
        <v>0</v>
      </c>
      <c r="S551" s="160">
        <v>0</v>
      </c>
      <c r="T551" s="161">
        <f t="shared" si="153"/>
        <v>0</v>
      </c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R551" s="162" t="s">
        <v>1849</v>
      </c>
      <c r="AT551" s="162" t="s">
        <v>751</v>
      </c>
      <c r="AU551" s="162" t="s">
        <v>219</v>
      </c>
      <c r="AY551" s="15" t="s">
        <v>208</v>
      </c>
      <c r="BE551" s="163">
        <f t="shared" si="154"/>
        <v>0</v>
      </c>
      <c r="BF551" s="163">
        <f t="shared" si="155"/>
        <v>0</v>
      </c>
      <c r="BG551" s="163">
        <f t="shared" si="156"/>
        <v>0</v>
      </c>
      <c r="BH551" s="163">
        <f t="shared" si="157"/>
        <v>0</v>
      </c>
      <c r="BI551" s="163">
        <f t="shared" si="158"/>
        <v>0</v>
      </c>
      <c r="BJ551" s="15" t="s">
        <v>85</v>
      </c>
      <c r="BK551" s="163">
        <f t="shared" si="159"/>
        <v>0</v>
      </c>
      <c r="BL551" s="15" t="s">
        <v>466</v>
      </c>
      <c r="BM551" s="162" t="s">
        <v>7541</v>
      </c>
    </row>
    <row r="552" spans="1:65" s="2" customFormat="1" ht="24.2" customHeight="1">
      <c r="A552" s="30"/>
      <c r="B552" s="154"/>
      <c r="C552" s="201" t="s">
        <v>2406</v>
      </c>
      <c r="D552" s="201" t="s">
        <v>751</v>
      </c>
      <c r="E552" s="202" t="s">
        <v>7542</v>
      </c>
      <c r="F552" s="203" t="s">
        <v>7543</v>
      </c>
      <c r="G552" s="204" t="s">
        <v>404</v>
      </c>
      <c r="H552" s="205">
        <v>1</v>
      </c>
      <c r="I552" s="177"/>
      <c r="J552" s="290">
        <f t="shared" si="150"/>
        <v>0</v>
      </c>
      <c r="K552" s="178"/>
      <c r="L552" s="179"/>
      <c r="M552" s="180" t="s">
        <v>1</v>
      </c>
      <c r="N552" s="181" t="s">
        <v>38</v>
      </c>
      <c r="O552" s="59"/>
      <c r="P552" s="160">
        <f t="shared" si="151"/>
        <v>0</v>
      </c>
      <c r="Q552" s="160">
        <v>0</v>
      </c>
      <c r="R552" s="160">
        <f t="shared" si="152"/>
        <v>0</v>
      </c>
      <c r="S552" s="160">
        <v>0</v>
      </c>
      <c r="T552" s="161">
        <f t="shared" si="153"/>
        <v>0</v>
      </c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R552" s="162" t="s">
        <v>1849</v>
      </c>
      <c r="AT552" s="162" t="s">
        <v>751</v>
      </c>
      <c r="AU552" s="162" t="s">
        <v>219</v>
      </c>
      <c r="AY552" s="15" t="s">
        <v>208</v>
      </c>
      <c r="BE552" s="163">
        <f t="shared" si="154"/>
        <v>0</v>
      </c>
      <c r="BF552" s="163">
        <f t="shared" si="155"/>
        <v>0</v>
      </c>
      <c r="BG552" s="163">
        <f t="shared" si="156"/>
        <v>0</v>
      </c>
      <c r="BH552" s="163">
        <f t="shared" si="157"/>
        <v>0</v>
      </c>
      <c r="BI552" s="163">
        <f t="shared" si="158"/>
        <v>0</v>
      </c>
      <c r="BJ552" s="15" t="s">
        <v>85</v>
      </c>
      <c r="BK552" s="163">
        <f t="shared" si="159"/>
        <v>0</v>
      </c>
      <c r="BL552" s="15" t="s">
        <v>466</v>
      </c>
      <c r="BM552" s="162" t="s">
        <v>7544</v>
      </c>
    </row>
    <row r="553" spans="1:65" s="2" customFormat="1" ht="16.5" customHeight="1">
      <c r="A553" s="30"/>
      <c r="B553" s="154"/>
      <c r="C553" s="201" t="s">
        <v>2410</v>
      </c>
      <c r="D553" s="201" t="s">
        <v>751</v>
      </c>
      <c r="E553" s="202" t="s">
        <v>7306</v>
      </c>
      <c r="F553" s="203" t="s">
        <v>7307</v>
      </c>
      <c r="G553" s="204" t="s">
        <v>404</v>
      </c>
      <c r="H553" s="205">
        <v>2</v>
      </c>
      <c r="I553" s="177"/>
      <c r="J553" s="290">
        <f t="shared" si="150"/>
        <v>0</v>
      </c>
      <c r="K553" s="178"/>
      <c r="L553" s="179"/>
      <c r="M553" s="180" t="s">
        <v>1</v>
      </c>
      <c r="N553" s="181" t="s">
        <v>38</v>
      </c>
      <c r="O553" s="59"/>
      <c r="P553" s="160">
        <f t="shared" si="151"/>
        <v>0</v>
      </c>
      <c r="Q553" s="160">
        <v>0</v>
      </c>
      <c r="R553" s="160">
        <f t="shared" si="152"/>
        <v>0</v>
      </c>
      <c r="S553" s="160">
        <v>0</v>
      </c>
      <c r="T553" s="161">
        <f t="shared" si="153"/>
        <v>0</v>
      </c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R553" s="162" t="s">
        <v>1849</v>
      </c>
      <c r="AT553" s="162" t="s">
        <v>751</v>
      </c>
      <c r="AU553" s="162" t="s">
        <v>219</v>
      </c>
      <c r="AY553" s="15" t="s">
        <v>208</v>
      </c>
      <c r="BE553" s="163">
        <f t="shared" si="154"/>
        <v>0</v>
      </c>
      <c r="BF553" s="163">
        <f t="shared" si="155"/>
        <v>0</v>
      </c>
      <c r="BG553" s="163">
        <f t="shared" si="156"/>
        <v>0</v>
      </c>
      <c r="BH553" s="163">
        <f t="shared" si="157"/>
        <v>0</v>
      </c>
      <c r="BI553" s="163">
        <f t="shared" si="158"/>
        <v>0</v>
      </c>
      <c r="BJ553" s="15" t="s">
        <v>85</v>
      </c>
      <c r="BK553" s="163">
        <f t="shared" si="159"/>
        <v>0</v>
      </c>
      <c r="BL553" s="15" t="s">
        <v>466</v>
      </c>
      <c r="BM553" s="162" t="s">
        <v>7545</v>
      </c>
    </row>
    <row r="554" spans="1:65" s="2" customFormat="1" ht="16.5" customHeight="1">
      <c r="A554" s="30"/>
      <c r="B554" s="154"/>
      <c r="C554" s="201" t="s">
        <v>2414</v>
      </c>
      <c r="D554" s="201" t="s">
        <v>751</v>
      </c>
      <c r="E554" s="202" t="s">
        <v>7546</v>
      </c>
      <c r="F554" s="203" t="s">
        <v>7310</v>
      </c>
      <c r="G554" s="204" t="s">
        <v>4725</v>
      </c>
      <c r="H554" s="205">
        <v>1</v>
      </c>
      <c r="I554" s="177"/>
      <c r="J554" s="290">
        <f t="shared" si="150"/>
        <v>0</v>
      </c>
      <c r="K554" s="178"/>
      <c r="L554" s="179"/>
      <c r="M554" s="180" t="s">
        <v>1</v>
      </c>
      <c r="N554" s="181" t="s">
        <v>38</v>
      </c>
      <c r="O554" s="59"/>
      <c r="P554" s="160">
        <f t="shared" si="151"/>
        <v>0</v>
      </c>
      <c r="Q554" s="160">
        <v>0</v>
      </c>
      <c r="R554" s="160">
        <f t="shared" si="152"/>
        <v>0</v>
      </c>
      <c r="S554" s="160">
        <v>0</v>
      </c>
      <c r="T554" s="161">
        <f t="shared" si="153"/>
        <v>0</v>
      </c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R554" s="162" t="s">
        <v>1849</v>
      </c>
      <c r="AT554" s="162" t="s">
        <v>751</v>
      </c>
      <c r="AU554" s="162" t="s">
        <v>219</v>
      </c>
      <c r="AY554" s="15" t="s">
        <v>208</v>
      </c>
      <c r="BE554" s="163">
        <f t="shared" si="154"/>
        <v>0</v>
      </c>
      <c r="BF554" s="163">
        <f t="shared" si="155"/>
        <v>0</v>
      </c>
      <c r="BG554" s="163">
        <f t="shared" si="156"/>
        <v>0</v>
      </c>
      <c r="BH554" s="163">
        <f t="shared" si="157"/>
        <v>0</v>
      </c>
      <c r="BI554" s="163">
        <f t="shared" si="158"/>
        <v>0</v>
      </c>
      <c r="BJ554" s="15" t="s">
        <v>85</v>
      </c>
      <c r="BK554" s="163">
        <f t="shared" si="159"/>
        <v>0</v>
      </c>
      <c r="BL554" s="15" t="s">
        <v>466</v>
      </c>
      <c r="BM554" s="162" t="s">
        <v>7547</v>
      </c>
    </row>
    <row r="555" spans="1:65" s="2" customFormat="1" ht="21.75" customHeight="1">
      <c r="A555" s="30"/>
      <c r="B555" s="154"/>
      <c r="C555" s="201" t="s">
        <v>2418</v>
      </c>
      <c r="D555" s="201" t="s">
        <v>751</v>
      </c>
      <c r="E555" s="202" t="s">
        <v>7548</v>
      </c>
      <c r="F555" s="203" t="s">
        <v>7313</v>
      </c>
      <c r="G555" s="204" t="s">
        <v>4725</v>
      </c>
      <c r="H555" s="205">
        <v>1</v>
      </c>
      <c r="I555" s="177"/>
      <c r="J555" s="290">
        <f t="shared" si="150"/>
        <v>0</v>
      </c>
      <c r="K555" s="178"/>
      <c r="L555" s="179"/>
      <c r="M555" s="180" t="s">
        <v>1</v>
      </c>
      <c r="N555" s="181" t="s">
        <v>38</v>
      </c>
      <c r="O555" s="59"/>
      <c r="P555" s="160">
        <f t="shared" si="151"/>
        <v>0</v>
      </c>
      <c r="Q555" s="160">
        <v>0</v>
      </c>
      <c r="R555" s="160">
        <f t="shared" si="152"/>
        <v>0</v>
      </c>
      <c r="S555" s="160">
        <v>0</v>
      </c>
      <c r="T555" s="161">
        <f t="shared" si="153"/>
        <v>0</v>
      </c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R555" s="162" t="s">
        <v>1849</v>
      </c>
      <c r="AT555" s="162" t="s">
        <v>751</v>
      </c>
      <c r="AU555" s="162" t="s">
        <v>219</v>
      </c>
      <c r="AY555" s="15" t="s">
        <v>208</v>
      </c>
      <c r="BE555" s="163">
        <f t="shared" si="154"/>
        <v>0</v>
      </c>
      <c r="BF555" s="163">
        <f t="shared" si="155"/>
        <v>0</v>
      </c>
      <c r="BG555" s="163">
        <f t="shared" si="156"/>
        <v>0</v>
      </c>
      <c r="BH555" s="163">
        <f t="shared" si="157"/>
        <v>0</v>
      </c>
      <c r="BI555" s="163">
        <f t="shared" si="158"/>
        <v>0</v>
      </c>
      <c r="BJ555" s="15" t="s">
        <v>85</v>
      </c>
      <c r="BK555" s="163">
        <f t="shared" si="159"/>
        <v>0</v>
      </c>
      <c r="BL555" s="15" t="s">
        <v>466</v>
      </c>
      <c r="BM555" s="162" t="s">
        <v>7549</v>
      </c>
    </row>
    <row r="556" spans="1:65" s="2" customFormat="1" ht="16.5" customHeight="1">
      <c r="A556" s="30"/>
      <c r="B556" s="154"/>
      <c r="C556" s="195" t="s">
        <v>2422</v>
      </c>
      <c r="D556" s="195" t="s">
        <v>210</v>
      </c>
      <c r="E556" s="196" t="s">
        <v>7315</v>
      </c>
      <c r="F556" s="200" t="s">
        <v>7316</v>
      </c>
      <c r="G556" s="198" t="s">
        <v>861</v>
      </c>
      <c r="H556" s="199">
        <v>23</v>
      </c>
      <c r="I556" s="155"/>
      <c r="J556" s="287">
        <f t="shared" si="150"/>
        <v>0</v>
      </c>
      <c r="K556" s="157"/>
      <c r="L556" s="31"/>
      <c r="M556" s="158" t="s">
        <v>1</v>
      </c>
      <c r="N556" s="159" t="s">
        <v>38</v>
      </c>
      <c r="O556" s="59"/>
      <c r="P556" s="160">
        <f t="shared" si="151"/>
        <v>0</v>
      </c>
      <c r="Q556" s="160">
        <v>0</v>
      </c>
      <c r="R556" s="160">
        <f t="shared" si="152"/>
        <v>0</v>
      </c>
      <c r="S556" s="160">
        <v>0</v>
      </c>
      <c r="T556" s="161">
        <f t="shared" si="153"/>
        <v>0</v>
      </c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R556" s="162" t="s">
        <v>466</v>
      </c>
      <c r="AT556" s="162" t="s">
        <v>210</v>
      </c>
      <c r="AU556" s="162" t="s">
        <v>219</v>
      </c>
      <c r="AY556" s="15" t="s">
        <v>208</v>
      </c>
      <c r="BE556" s="163">
        <f t="shared" si="154"/>
        <v>0</v>
      </c>
      <c r="BF556" s="163">
        <f t="shared" si="155"/>
        <v>0</v>
      </c>
      <c r="BG556" s="163">
        <f t="shared" si="156"/>
        <v>0</v>
      </c>
      <c r="BH556" s="163">
        <f t="shared" si="157"/>
        <v>0</v>
      </c>
      <c r="BI556" s="163">
        <f t="shared" si="158"/>
        <v>0</v>
      </c>
      <c r="BJ556" s="15" t="s">
        <v>85</v>
      </c>
      <c r="BK556" s="163">
        <f t="shared" si="159"/>
        <v>0</v>
      </c>
      <c r="BL556" s="15" t="s">
        <v>466</v>
      </c>
      <c r="BM556" s="162" t="s">
        <v>7550</v>
      </c>
    </row>
    <row r="557" spans="1:65" s="2" customFormat="1" ht="21.75" customHeight="1">
      <c r="A557" s="30"/>
      <c r="B557" s="154"/>
      <c r="C557" s="195" t="s">
        <v>2426</v>
      </c>
      <c r="D557" s="195" t="s">
        <v>210</v>
      </c>
      <c r="E557" s="196" t="s">
        <v>7366</v>
      </c>
      <c r="F557" s="200" t="s">
        <v>7367</v>
      </c>
      <c r="G557" s="198" t="s">
        <v>404</v>
      </c>
      <c r="H557" s="199">
        <v>1</v>
      </c>
      <c r="I557" s="155"/>
      <c r="J557" s="287">
        <f t="shared" si="150"/>
        <v>0</v>
      </c>
      <c r="K557" s="157"/>
      <c r="L557" s="31"/>
      <c r="M557" s="158" t="s">
        <v>1</v>
      </c>
      <c r="N557" s="159" t="s">
        <v>38</v>
      </c>
      <c r="O557" s="59"/>
      <c r="P557" s="160">
        <f t="shared" si="151"/>
        <v>0</v>
      </c>
      <c r="Q557" s="160">
        <v>0</v>
      </c>
      <c r="R557" s="160">
        <f t="shared" si="152"/>
        <v>0</v>
      </c>
      <c r="S557" s="160">
        <v>0</v>
      </c>
      <c r="T557" s="161">
        <f t="shared" si="153"/>
        <v>0</v>
      </c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R557" s="162" t="s">
        <v>466</v>
      </c>
      <c r="AT557" s="162" t="s">
        <v>210</v>
      </c>
      <c r="AU557" s="162" t="s">
        <v>219</v>
      </c>
      <c r="AY557" s="15" t="s">
        <v>208</v>
      </c>
      <c r="BE557" s="163">
        <f t="shared" si="154"/>
        <v>0</v>
      </c>
      <c r="BF557" s="163">
        <f t="shared" si="155"/>
        <v>0</v>
      </c>
      <c r="BG557" s="163">
        <f t="shared" si="156"/>
        <v>0</v>
      </c>
      <c r="BH557" s="163">
        <f t="shared" si="157"/>
        <v>0</v>
      </c>
      <c r="BI557" s="163">
        <f t="shared" si="158"/>
        <v>0</v>
      </c>
      <c r="BJ557" s="15" t="s">
        <v>85</v>
      </c>
      <c r="BK557" s="163">
        <f t="shared" si="159"/>
        <v>0</v>
      </c>
      <c r="BL557" s="15" t="s">
        <v>466</v>
      </c>
      <c r="BM557" s="162" t="s">
        <v>7551</v>
      </c>
    </row>
    <row r="558" spans="1:65" s="2" customFormat="1" ht="37.9" customHeight="1">
      <c r="A558" s="30"/>
      <c r="B558" s="154"/>
      <c r="C558" s="195" t="s">
        <v>2430</v>
      </c>
      <c r="D558" s="195" t="s">
        <v>210</v>
      </c>
      <c r="E558" s="196" t="s">
        <v>7163</v>
      </c>
      <c r="F558" s="200" t="s">
        <v>7164</v>
      </c>
      <c r="G558" s="198" t="s">
        <v>404</v>
      </c>
      <c r="H558" s="199">
        <v>1</v>
      </c>
      <c r="I558" s="155"/>
      <c r="J558" s="287">
        <f t="shared" si="150"/>
        <v>0</v>
      </c>
      <c r="K558" s="157"/>
      <c r="L558" s="31"/>
      <c r="M558" s="158" t="s">
        <v>1</v>
      </c>
      <c r="N558" s="159" t="s">
        <v>38</v>
      </c>
      <c r="O558" s="59"/>
      <c r="P558" s="160">
        <f t="shared" si="151"/>
        <v>0</v>
      </c>
      <c r="Q558" s="160">
        <v>0</v>
      </c>
      <c r="R558" s="160">
        <f t="shared" si="152"/>
        <v>0</v>
      </c>
      <c r="S558" s="160">
        <v>0</v>
      </c>
      <c r="T558" s="161">
        <f t="shared" si="153"/>
        <v>0</v>
      </c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R558" s="162" t="s">
        <v>466</v>
      </c>
      <c r="AT558" s="162" t="s">
        <v>210</v>
      </c>
      <c r="AU558" s="162" t="s">
        <v>219</v>
      </c>
      <c r="AY558" s="15" t="s">
        <v>208</v>
      </c>
      <c r="BE558" s="163">
        <f t="shared" si="154"/>
        <v>0</v>
      </c>
      <c r="BF558" s="163">
        <f t="shared" si="155"/>
        <v>0</v>
      </c>
      <c r="BG558" s="163">
        <f t="shared" si="156"/>
        <v>0</v>
      </c>
      <c r="BH558" s="163">
        <f t="shared" si="157"/>
        <v>0</v>
      </c>
      <c r="BI558" s="163">
        <f t="shared" si="158"/>
        <v>0</v>
      </c>
      <c r="BJ558" s="15" t="s">
        <v>85</v>
      </c>
      <c r="BK558" s="163">
        <f t="shared" si="159"/>
        <v>0</v>
      </c>
      <c r="BL558" s="15" t="s">
        <v>466</v>
      </c>
      <c r="BM558" s="162" t="s">
        <v>7552</v>
      </c>
    </row>
    <row r="559" spans="1:65" s="12" customFormat="1" ht="20.85" customHeight="1">
      <c r="B559" s="142"/>
      <c r="C559" s="206"/>
      <c r="D559" s="207" t="s">
        <v>71</v>
      </c>
      <c r="E559" s="208" t="s">
        <v>7553</v>
      </c>
      <c r="F559" s="208" t="s">
        <v>7554</v>
      </c>
      <c r="G559" s="206"/>
      <c r="H559" s="206"/>
      <c r="I559" s="145"/>
      <c r="J559" s="286">
        <f>BK559</f>
        <v>0</v>
      </c>
      <c r="L559" s="142"/>
      <c r="M559" s="146"/>
      <c r="N559" s="147"/>
      <c r="O559" s="147"/>
      <c r="P559" s="148">
        <f>SUM(P560:P573)</f>
        <v>0</v>
      </c>
      <c r="Q559" s="147"/>
      <c r="R559" s="148">
        <f>SUM(R560:R573)</f>
        <v>0</v>
      </c>
      <c r="S559" s="147"/>
      <c r="T559" s="149">
        <f>SUM(T560:T573)</f>
        <v>0</v>
      </c>
      <c r="AR559" s="143" t="s">
        <v>219</v>
      </c>
      <c r="AT559" s="150" t="s">
        <v>71</v>
      </c>
      <c r="AU559" s="150" t="s">
        <v>85</v>
      </c>
      <c r="AY559" s="143" t="s">
        <v>208</v>
      </c>
      <c r="BK559" s="151">
        <f>SUM(BK560:BK573)</f>
        <v>0</v>
      </c>
    </row>
    <row r="560" spans="1:65" s="2" customFormat="1" ht="66.75" customHeight="1">
      <c r="A560" s="30"/>
      <c r="B560" s="154"/>
      <c r="C560" s="201" t="s">
        <v>2434</v>
      </c>
      <c r="D560" s="201" t="s">
        <v>751</v>
      </c>
      <c r="E560" s="202" t="s">
        <v>7555</v>
      </c>
      <c r="F560" s="203" t="s">
        <v>7556</v>
      </c>
      <c r="G560" s="204" t="s">
        <v>404</v>
      </c>
      <c r="H560" s="205">
        <v>1</v>
      </c>
      <c r="I560" s="177"/>
      <c r="J560" s="290">
        <f t="shared" ref="J560:J573" si="160">ROUND(I560*H560,2)</f>
        <v>0</v>
      </c>
      <c r="K560" s="178"/>
      <c r="L560" s="179"/>
      <c r="M560" s="180" t="s">
        <v>1</v>
      </c>
      <c r="N560" s="181" t="s">
        <v>38</v>
      </c>
      <c r="O560" s="59"/>
      <c r="P560" s="160">
        <f t="shared" ref="P560:P573" si="161">O560*H560</f>
        <v>0</v>
      </c>
      <c r="Q560" s="160">
        <v>0</v>
      </c>
      <c r="R560" s="160">
        <f t="shared" ref="R560:R573" si="162">Q560*H560</f>
        <v>0</v>
      </c>
      <c r="S560" s="160">
        <v>0</v>
      </c>
      <c r="T560" s="161">
        <f t="shared" ref="T560:T573" si="163">S560*H560</f>
        <v>0</v>
      </c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R560" s="162" t="s">
        <v>1849</v>
      </c>
      <c r="AT560" s="162" t="s">
        <v>751</v>
      </c>
      <c r="AU560" s="162" t="s">
        <v>219</v>
      </c>
      <c r="AY560" s="15" t="s">
        <v>208</v>
      </c>
      <c r="BE560" s="163">
        <f t="shared" ref="BE560:BE573" si="164">IF(N560="základná",J560,0)</f>
        <v>0</v>
      </c>
      <c r="BF560" s="163">
        <f t="shared" ref="BF560:BF573" si="165">IF(N560="znížená",J560,0)</f>
        <v>0</v>
      </c>
      <c r="BG560" s="163">
        <f t="shared" ref="BG560:BG573" si="166">IF(N560="zákl. prenesená",J560,0)</f>
        <v>0</v>
      </c>
      <c r="BH560" s="163">
        <f t="shared" ref="BH560:BH573" si="167">IF(N560="zníž. prenesená",J560,0)</f>
        <v>0</v>
      </c>
      <c r="BI560" s="163">
        <f t="shared" ref="BI560:BI573" si="168">IF(N560="nulová",J560,0)</f>
        <v>0</v>
      </c>
      <c r="BJ560" s="15" t="s">
        <v>85</v>
      </c>
      <c r="BK560" s="163">
        <f t="shared" ref="BK560:BK573" si="169">ROUND(I560*H560,2)</f>
        <v>0</v>
      </c>
      <c r="BL560" s="15" t="s">
        <v>466</v>
      </c>
      <c r="BM560" s="162" t="s">
        <v>7557</v>
      </c>
    </row>
    <row r="561" spans="1:65" s="2" customFormat="1" ht="24.2" customHeight="1">
      <c r="A561" s="30"/>
      <c r="B561" s="154"/>
      <c r="C561" s="201" t="s">
        <v>2438</v>
      </c>
      <c r="D561" s="201" t="s">
        <v>751</v>
      </c>
      <c r="E561" s="202" t="s">
        <v>7411</v>
      </c>
      <c r="F561" s="203" t="s">
        <v>7412</v>
      </c>
      <c r="G561" s="204" t="s">
        <v>404</v>
      </c>
      <c r="H561" s="205">
        <v>1</v>
      </c>
      <c r="I561" s="177"/>
      <c r="J561" s="290">
        <f t="shared" si="160"/>
        <v>0</v>
      </c>
      <c r="K561" s="178"/>
      <c r="L561" s="179"/>
      <c r="M561" s="180" t="s">
        <v>1</v>
      </c>
      <c r="N561" s="181" t="s">
        <v>38</v>
      </c>
      <c r="O561" s="59"/>
      <c r="P561" s="160">
        <f t="shared" si="161"/>
        <v>0</v>
      </c>
      <c r="Q561" s="160">
        <v>0</v>
      </c>
      <c r="R561" s="160">
        <f t="shared" si="162"/>
        <v>0</v>
      </c>
      <c r="S561" s="160">
        <v>0</v>
      </c>
      <c r="T561" s="161">
        <f t="shared" si="163"/>
        <v>0</v>
      </c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R561" s="162" t="s">
        <v>1849</v>
      </c>
      <c r="AT561" s="162" t="s">
        <v>751</v>
      </c>
      <c r="AU561" s="162" t="s">
        <v>219</v>
      </c>
      <c r="AY561" s="15" t="s">
        <v>208</v>
      </c>
      <c r="BE561" s="163">
        <f t="shared" si="164"/>
        <v>0</v>
      </c>
      <c r="BF561" s="163">
        <f t="shared" si="165"/>
        <v>0</v>
      </c>
      <c r="BG561" s="163">
        <f t="shared" si="166"/>
        <v>0</v>
      </c>
      <c r="BH561" s="163">
        <f t="shared" si="167"/>
        <v>0</v>
      </c>
      <c r="BI561" s="163">
        <f t="shared" si="168"/>
        <v>0</v>
      </c>
      <c r="BJ561" s="15" t="s">
        <v>85</v>
      </c>
      <c r="BK561" s="163">
        <f t="shared" si="169"/>
        <v>0</v>
      </c>
      <c r="BL561" s="15" t="s">
        <v>466</v>
      </c>
      <c r="BM561" s="162" t="s">
        <v>7558</v>
      </c>
    </row>
    <row r="562" spans="1:65" s="2" customFormat="1" ht="37.9" customHeight="1">
      <c r="A562" s="30"/>
      <c r="B562" s="154"/>
      <c r="C562" s="201" t="s">
        <v>2442</v>
      </c>
      <c r="D562" s="201" t="s">
        <v>751</v>
      </c>
      <c r="E562" s="202" t="s">
        <v>7559</v>
      </c>
      <c r="F562" s="203" t="s">
        <v>7560</v>
      </c>
      <c r="G562" s="204" t="s">
        <v>404</v>
      </c>
      <c r="H562" s="205">
        <v>1</v>
      </c>
      <c r="I562" s="177"/>
      <c r="J562" s="290">
        <f t="shared" si="160"/>
        <v>0</v>
      </c>
      <c r="K562" s="178"/>
      <c r="L562" s="179"/>
      <c r="M562" s="180" t="s">
        <v>1</v>
      </c>
      <c r="N562" s="181" t="s">
        <v>38</v>
      </c>
      <c r="O562" s="59"/>
      <c r="P562" s="160">
        <f t="shared" si="161"/>
        <v>0</v>
      </c>
      <c r="Q562" s="160">
        <v>0</v>
      </c>
      <c r="R562" s="160">
        <f t="shared" si="162"/>
        <v>0</v>
      </c>
      <c r="S562" s="160">
        <v>0</v>
      </c>
      <c r="T562" s="161">
        <f t="shared" si="163"/>
        <v>0</v>
      </c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R562" s="162" t="s">
        <v>1849</v>
      </c>
      <c r="AT562" s="162" t="s">
        <v>751</v>
      </c>
      <c r="AU562" s="162" t="s">
        <v>219</v>
      </c>
      <c r="AY562" s="15" t="s">
        <v>208</v>
      </c>
      <c r="BE562" s="163">
        <f t="shared" si="164"/>
        <v>0</v>
      </c>
      <c r="BF562" s="163">
        <f t="shared" si="165"/>
        <v>0</v>
      </c>
      <c r="BG562" s="163">
        <f t="shared" si="166"/>
        <v>0</v>
      </c>
      <c r="BH562" s="163">
        <f t="shared" si="167"/>
        <v>0</v>
      </c>
      <c r="BI562" s="163">
        <f t="shared" si="168"/>
        <v>0</v>
      </c>
      <c r="BJ562" s="15" t="s">
        <v>85</v>
      </c>
      <c r="BK562" s="163">
        <f t="shared" si="169"/>
        <v>0</v>
      </c>
      <c r="BL562" s="15" t="s">
        <v>466</v>
      </c>
      <c r="BM562" s="162" t="s">
        <v>7561</v>
      </c>
    </row>
    <row r="563" spans="1:65" s="2" customFormat="1" ht="16.5" customHeight="1">
      <c r="A563" s="30"/>
      <c r="B563" s="154"/>
      <c r="C563" s="201" t="s">
        <v>2446</v>
      </c>
      <c r="D563" s="201" t="s">
        <v>751</v>
      </c>
      <c r="E563" s="202" t="s">
        <v>7562</v>
      </c>
      <c r="F563" s="203" t="s">
        <v>7563</v>
      </c>
      <c r="G563" s="204" t="s">
        <v>404</v>
      </c>
      <c r="H563" s="205">
        <v>1</v>
      </c>
      <c r="I563" s="177"/>
      <c r="J563" s="290">
        <f t="shared" si="160"/>
        <v>0</v>
      </c>
      <c r="K563" s="178"/>
      <c r="L563" s="179"/>
      <c r="M563" s="180" t="s">
        <v>1</v>
      </c>
      <c r="N563" s="181" t="s">
        <v>38</v>
      </c>
      <c r="O563" s="59"/>
      <c r="P563" s="160">
        <f t="shared" si="161"/>
        <v>0</v>
      </c>
      <c r="Q563" s="160">
        <v>0</v>
      </c>
      <c r="R563" s="160">
        <f t="shared" si="162"/>
        <v>0</v>
      </c>
      <c r="S563" s="160">
        <v>0</v>
      </c>
      <c r="T563" s="161">
        <f t="shared" si="163"/>
        <v>0</v>
      </c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R563" s="162" t="s">
        <v>1849</v>
      </c>
      <c r="AT563" s="162" t="s">
        <v>751</v>
      </c>
      <c r="AU563" s="162" t="s">
        <v>219</v>
      </c>
      <c r="AY563" s="15" t="s">
        <v>208</v>
      </c>
      <c r="BE563" s="163">
        <f t="shared" si="164"/>
        <v>0</v>
      </c>
      <c r="BF563" s="163">
        <f t="shared" si="165"/>
        <v>0</v>
      </c>
      <c r="BG563" s="163">
        <f t="shared" si="166"/>
        <v>0</v>
      </c>
      <c r="BH563" s="163">
        <f t="shared" si="167"/>
        <v>0</v>
      </c>
      <c r="BI563" s="163">
        <f t="shared" si="168"/>
        <v>0</v>
      </c>
      <c r="BJ563" s="15" t="s">
        <v>85</v>
      </c>
      <c r="BK563" s="163">
        <f t="shared" si="169"/>
        <v>0</v>
      </c>
      <c r="BL563" s="15" t="s">
        <v>466</v>
      </c>
      <c r="BM563" s="162" t="s">
        <v>7564</v>
      </c>
    </row>
    <row r="564" spans="1:65" s="2" customFormat="1" ht="16.5" customHeight="1">
      <c r="A564" s="30"/>
      <c r="B564" s="154"/>
      <c r="C564" s="201" t="s">
        <v>2450</v>
      </c>
      <c r="D564" s="201" t="s">
        <v>751</v>
      </c>
      <c r="E564" s="202" t="s">
        <v>7565</v>
      </c>
      <c r="F564" s="203" t="s">
        <v>7424</v>
      </c>
      <c r="G564" s="204" t="s">
        <v>404</v>
      </c>
      <c r="H564" s="205">
        <v>9</v>
      </c>
      <c r="I564" s="177"/>
      <c r="J564" s="290">
        <f t="shared" si="160"/>
        <v>0</v>
      </c>
      <c r="K564" s="178"/>
      <c r="L564" s="179"/>
      <c r="M564" s="180" t="s">
        <v>1</v>
      </c>
      <c r="N564" s="181" t="s">
        <v>38</v>
      </c>
      <c r="O564" s="59"/>
      <c r="P564" s="160">
        <f t="shared" si="161"/>
        <v>0</v>
      </c>
      <c r="Q564" s="160">
        <v>0</v>
      </c>
      <c r="R564" s="160">
        <f t="shared" si="162"/>
        <v>0</v>
      </c>
      <c r="S564" s="160">
        <v>0</v>
      </c>
      <c r="T564" s="161">
        <f t="shared" si="163"/>
        <v>0</v>
      </c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R564" s="162" t="s">
        <v>1849</v>
      </c>
      <c r="AT564" s="162" t="s">
        <v>751</v>
      </c>
      <c r="AU564" s="162" t="s">
        <v>219</v>
      </c>
      <c r="AY564" s="15" t="s">
        <v>208</v>
      </c>
      <c r="BE564" s="163">
        <f t="shared" si="164"/>
        <v>0</v>
      </c>
      <c r="BF564" s="163">
        <f t="shared" si="165"/>
        <v>0</v>
      </c>
      <c r="BG564" s="163">
        <f t="shared" si="166"/>
        <v>0</v>
      </c>
      <c r="BH564" s="163">
        <f t="shared" si="167"/>
        <v>0</v>
      </c>
      <c r="BI564" s="163">
        <f t="shared" si="168"/>
        <v>0</v>
      </c>
      <c r="BJ564" s="15" t="s">
        <v>85</v>
      </c>
      <c r="BK564" s="163">
        <f t="shared" si="169"/>
        <v>0</v>
      </c>
      <c r="BL564" s="15" t="s">
        <v>466</v>
      </c>
      <c r="BM564" s="162" t="s">
        <v>7566</v>
      </c>
    </row>
    <row r="565" spans="1:65" s="2" customFormat="1" ht="24.2" customHeight="1">
      <c r="A565" s="30"/>
      <c r="B565" s="154"/>
      <c r="C565" s="201" t="s">
        <v>2454</v>
      </c>
      <c r="D565" s="201" t="s">
        <v>751</v>
      </c>
      <c r="E565" s="202" t="s">
        <v>7567</v>
      </c>
      <c r="F565" s="203" t="s">
        <v>7568</v>
      </c>
      <c r="G565" s="204" t="s">
        <v>404</v>
      </c>
      <c r="H565" s="205">
        <v>1</v>
      </c>
      <c r="I565" s="177"/>
      <c r="J565" s="290">
        <f t="shared" si="160"/>
        <v>0</v>
      </c>
      <c r="K565" s="178"/>
      <c r="L565" s="179"/>
      <c r="M565" s="180" t="s">
        <v>1</v>
      </c>
      <c r="N565" s="181" t="s">
        <v>38</v>
      </c>
      <c r="O565" s="59"/>
      <c r="P565" s="160">
        <f t="shared" si="161"/>
        <v>0</v>
      </c>
      <c r="Q565" s="160">
        <v>0</v>
      </c>
      <c r="R565" s="160">
        <f t="shared" si="162"/>
        <v>0</v>
      </c>
      <c r="S565" s="160">
        <v>0</v>
      </c>
      <c r="T565" s="161">
        <f t="shared" si="163"/>
        <v>0</v>
      </c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R565" s="162" t="s">
        <v>1849</v>
      </c>
      <c r="AT565" s="162" t="s">
        <v>751</v>
      </c>
      <c r="AU565" s="162" t="s">
        <v>219</v>
      </c>
      <c r="AY565" s="15" t="s">
        <v>208</v>
      </c>
      <c r="BE565" s="163">
        <f t="shared" si="164"/>
        <v>0</v>
      </c>
      <c r="BF565" s="163">
        <f t="shared" si="165"/>
        <v>0</v>
      </c>
      <c r="BG565" s="163">
        <f t="shared" si="166"/>
        <v>0</v>
      </c>
      <c r="BH565" s="163">
        <f t="shared" si="167"/>
        <v>0</v>
      </c>
      <c r="BI565" s="163">
        <f t="shared" si="168"/>
        <v>0</v>
      </c>
      <c r="BJ565" s="15" t="s">
        <v>85</v>
      </c>
      <c r="BK565" s="163">
        <f t="shared" si="169"/>
        <v>0</v>
      </c>
      <c r="BL565" s="15" t="s">
        <v>466</v>
      </c>
      <c r="BM565" s="162" t="s">
        <v>7569</v>
      </c>
    </row>
    <row r="566" spans="1:65" s="2" customFormat="1" ht="16.5" customHeight="1">
      <c r="A566" s="30"/>
      <c r="B566" s="154"/>
      <c r="C566" s="195" t="s">
        <v>2458</v>
      </c>
      <c r="D566" s="195" t="s">
        <v>210</v>
      </c>
      <c r="E566" s="196" t="s">
        <v>7570</v>
      </c>
      <c r="F566" s="200" t="s">
        <v>7571</v>
      </c>
      <c r="G566" s="198" t="s">
        <v>404</v>
      </c>
      <c r="H566" s="199">
        <v>1</v>
      </c>
      <c r="I566" s="155"/>
      <c r="J566" s="287">
        <f t="shared" si="160"/>
        <v>0</v>
      </c>
      <c r="K566" s="157"/>
      <c r="L566" s="31"/>
      <c r="M566" s="158" t="s">
        <v>1</v>
      </c>
      <c r="N566" s="159" t="s">
        <v>38</v>
      </c>
      <c r="O566" s="59"/>
      <c r="P566" s="160">
        <f t="shared" si="161"/>
        <v>0</v>
      </c>
      <c r="Q566" s="160">
        <v>0</v>
      </c>
      <c r="R566" s="160">
        <f t="shared" si="162"/>
        <v>0</v>
      </c>
      <c r="S566" s="160">
        <v>0</v>
      </c>
      <c r="T566" s="161">
        <f t="shared" si="163"/>
        <v>0</v>
      </c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R566" s="162" t="s">
        <v>466</v>
      </c>
      <c r="AT566" s="162" t="s">
        <v>210</v>
      </c>
      <c r="AU566" s="162" t="s">
        <v>219</v>
      </c>
      <c r="AY566" s="15" t="s">
        <v>208</v>
      </c>
      <c r="BE566" s="163">
        <f t="shared" si="164"/>
        <v>0</v>
      </c>
      <c r="BF566" s="163">
        <f t="shared" si="165"/>
        <v>0</v>
      </c>
      <c r="BG566" s="163">
        <f t="shared" si="166"/>
        <v>0</v>
      </c>
      <c r="BH566" s="163">
        <f t="shared" si="167"/>
        <v>0</v>
      </c>
      <c r="BI566" s="163">
        <f t="shared" si="168"/>
        <v>0</v>
      </c>
      <c r="BJ566" s="15" t="s">
        <v>85</v>
      </c>
      <c r="BK566" s="163">
        <f t="shared" si="169"/>
        <v>0</v>
      </c>
      <c r="BL566" s="15" t="s">
        <v>466</v>
      </c>
      <c r="BM566" s="162" t="s">
        <v>7572</v>
      </c>
    </row>
    <row r="567" spans="1:65" s="2" customFormat="1" ht="16.5" customHeight="1">
      <c r="A567" s="30"/>
      <c r="B567" s="154"/>
      <c r="C567" s="201" t="s">
        <v>2462</v>
      </c>
      <c r="D567" s="201" t="s">
        <v>751</v>
      </c>
      <c r="E567" s="202" t="s">
        <v>7306</v>
      </c>
      <c r="F567" s="203" t="s">
        <v>7307</v>
      </c>
      <c r="G567" s="204" t="s">
        <v>404</v>
      </c>
      <c r="H567" s="205">
        <v>2</v>
      </c>
      <c r="I567" s="177"/>
      <c r="J567" s="290">
        <f t="shared" si="160"/>
        <v>0</v>
      </c>
      <c r="K567" s="178"/>
      <c r="L567" s="179"/>
      <c r="M567" s="180" t="s">
        <v>1</v>
      </c>
      <c r="N567" s="181" t="s">
        <v>38</v>
      </c>
      <c r="O567" s="59"/>
      <c r="P567" s="160">
        <f t="shared" si="161"/>
        <v>0</v>
      </c>
      <c r="Q567" s="160">
        <v>0</v>
      </c>
      <c r="R567" s="160">
        <f t="shared" si="162"/>
        <v>0</v>
      </c>
      <c r="S567" s="160">
        <v>0</v>
      </c>
      <c r="T567" s="161">
        <f t="shared" si="163"/>
        <v>0</v>
      </c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R567" s="162" t="s">
        <v>1849</v>
      </c>
      <c r="AT567" s="162" t="s">
        <v>751</v>
      </c>
      <c r="AU567" s="162" t="s">
        <v>219</v>
      </c>
      <c r="AY567" s="15" t="s">
        <v>208</v>
      </c>
      <c r="BE567" s="163">
        <f t="shared" si="164"/>
        <v>0</v>
      </c>
      <c r="BF567" s="163">
        <f t="shared" si="165"/>
        <v>0</v>
      </c>
      <c r="BG567" s="163">
        <f t="shared" si="166"/>
        <v>0</v>
      </c>
      <c r="BH567" s="163">
        <f t="shared" si="167"/>
        <v>0</v>
      </c>
      <c r="BI567" s="163">
        <f t="shared" si="168"/>
        <v>0</v>
      </c>
      <c r="BJ567" s="15" t="s">
        <v>85</v>
      </c>
      <c r="BK567" s="163">
        <f t="shared" si="169"/>
        <v>0</v>
      </c>
      <c r="BL567" s="15" t="s">
        <v>466</v>
      </c>
      <c r="BM567" s="162" t="s">
        <v>7573</v>
      </c>
    </row>
    <row r="568" spans="1:65" s="2" customFormat="1" ht="16.5" customHeight="1">
      <c r="A568" s="30"/>
      <c r="B568" s="154"/>
      <c r="C568" s="201" t="s">
        <v>2466</v>
      </c>
      <c r="D568" s="201" t="s">
        <v>751</v>
      </c>
      <c r="E568" s="202" t="s">
        <v>7546</v>
      </c>
      <c r="F568" s="203" t="s">
        <v>7310</v>
      </c>
      <c r="G568" s="204" t="s">
        <v>4725</v>
      </c>
      <c r="H568" s="205">
        <v>1</v>
      </c>
      <c r="I568" s="177"/>
      <c r="J568" s="290">
        <f t="shared" si="160"/>
        <v>0</v>
      </c>
      <c r="K568" s="178"/>
      <c r="L568" s="179"/>
      <c r="M568" s="180" t="s">
        <v>1</v>
      </c>
      <c r="N568" s="181" t="s">
        <v>38</v>
      </c>
      <c r="O568" s="59"/>
      <c r="P568" s="160">
        <f t="shared" si="161"/>
        <v>0</v>
      </c>
      <c r="Q568" s="160">
        <v>0</v>
      </c>
      <c r="R568" s="160">
        <f t="shared" si="162"/>
        <v>0</v>
      </c>
      <c r="S568" s="160">
        <v>0</v>
      </c>
      <c r="T568" s="161">
        <f t="shared" si="163"/>
        <v>0</v>
      </c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R568" s="162" t="s">
        <v>1849</v>
      </c>
      <c r="AT568" s="162" t="s">
        <v>751</v>
      </c>
      <c r="AU568" s="162" t="s">
        <v>219</v>
      </c>
      <c r="AY568" s="15" t="s">
        <v>208</v>
      </c>
      <c r="BE568" s="163">
        <f t="shared" si="164"/>
        <v>0</v>
      </c>
      <c r="BF568" s="163">
        <f t="shared" si="165"/>
        <v>0</v>
      </c>
      <c r="BG568" s="163">
        <f t="shared" si="166"/>
        <v>0</v>
      </c>
      <c r="BH568" s="163">
        <f t="shared" si="167"/>
        <v>0</v>
      </c>
      <c r="BI568" s="163">
        <f t="shared" si="168"/>
        <v>0</v>
      </c>
      <c r="BJ568" s="15" t="s">
        <v>85</v>
      </c>
      <c r="BK568" s="163">
        <f t="shared" si="169"/>
        <v>0</v>
      </c>
      <c r="BL568" s="15" t="s">
        <v>466</v>
      </c>
      <c r="BM568" s="162" t="s">
        <v>7574</v>
      </c>
    </row>
    <row r="569" spans="1:65" s="2" customFormat="1" ht="21.75" customHeight="1">
      <c r="A569" s="30"/>
      <c r="B569" s="154"/>
      <c r="C569" s="201" t="s">
        <v>2470</v>
      </c>
      <c r="D569" s="201" t="s">
        <v>751</v>
      </c>
      <c r="E569" s="202" t="s">
        <v>7575</v>
      </c>
      <c r="F569" s="203" t="s">
        <v>7313</v>
      </c>
      <c r="G569" s="204" t="s">
        <v>4725</v>
      </c>
      <c r="H569" s="205">
        <v>1</v>
      </c>
      <c r="I569" s="177"/>
      <c r="J569" s="290">
        <f t="shared" si="160"/>
        <v>0</v>
      </c>
      <c r="K569" s="178"/>
      <c r="L569" s="179"/>
      <c r="M569" s="180" t="s">
        <v>1</v>
      </c>
      <c r="N569" s="181" t="s">
        <v>38</v>
      </c>
      <c r="O569" s="59"/>
      <c r="P569" s="160">
        <f t="shared" si="161"/>
        <v>0</v>
      </c>
      <c r="Q569" s="160">
        <v>0</v>
      </c>
      <c r="R569" s="160">
        <f t="shared" si="162"/>
        <v>0</v>
      </c>
      <c r="S569" s="160">
        <v>0</v>
      </c>
      <c r="T569" s="161">
        <f t="shared" si="163"/>
        <v>0</v>
      </c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R569" s="162" t="s">
        <v>1849</v>
      </c>
      <c r="AT569" s="162" t="s">
        <v>751</v>
      </c>
      <c r="AU569" s="162" t="s">
        <v>219</v>
      </c>
      <c r="AY569" s="15" t="s">
        <v>208</v>
      </c>
      <c r="BE569" s="163">
        <f t="shared" si="164"/>
        <v>0</v>
      </c>
      <c r="BF569" s="163">
        <f t="shared" si="165"/>
        <v>0</v>
      </c>
      <c r="BG569" s="163">
        <f t="shared" si="166"/>
        <v>0</v>
      </c>
      <c r="BH569" s="163">
        <f t="shared" si="167"/>
        <v>0</v>
      </c>
      <c r="BI569" s="163">
        <f t="shared" si="168"/>
        <v>0</v>
      </c>
      <c r="BJ569" s="15" t="s">
        <v>85</v>
      </c>
      <c r="BK569" s="163">
        <f t="shared" si="169"/>
        <v>0</v>
      </c>
      <c r="BL569" s="15" t="s">
        <v>466</v>
      </c>
      <c r="BM569" s="162" t="s">
        <v>7576</v>
      </c>
    </row>
    <row r="570" spans="1:65" s="2" customFormat="1" ht="16.5" customHeight="1">
      <c r="A570" s="30"/>
      <c r="B570" s="154"/>
      <c r="C570" s="195" t="s">
        <v>2474</v>
      </c>
      <c r="D570" s="195" t="s">
        <v>210</v>
      </c>
      <c r="E570" s="196" t="s">
        <v>7315</v>
      </c>
      <c r="F570" s="200" t="s">
        <v>7316</v>
      </c>
      <c r="G570" s="198" t="s">
        <v>861</v>
      </c>
      <c r="H570" s="199">
        <v>14</v>
      </c>
      <c r="I570" s="155"/>
      <c r="J570" s="287">
        <f t="shared" si="160"/>
        <v>0</v>
      </c>
      <c r="K570" s="157"/>
      <c r="L570" s="31"/>
      <c r="M570" s="158" t="s">
        <v>1</v>
      </c>
      <c r="N570" s="159" t="s">
        <v>38</v>
      </c>
      <c r="O570" s="59"/>
      <c r="P570" s="160">
        <f t="shared" si="161"/>
        <v>0</v>
      </c>
      <c r="Q570" s="160">
        <v>0</v>
      </c>
      <c r="R570" s="160">
        <f t="shared" si="162"/>
        <v>0</v>
      </c>
      <c r="S570" s="160">
        <v>0</v>
      </c>
      <c r="T570" s="161">
        <f t="shared" si="163"/>
        <v>0</v>
      </c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R570" s="162" t="s">
        <v>466</v>
      </c>
      <c r="AT570" s="162" t="s">
        <v>210</v>
      </c>
      <c r="AU570" s="162" t="s">
        <v>219</v>
      </c>
      <c r="AY570" s="15" t="s">
        <v>208</v>
      </c>
      <c r="BE570" s="163">
        <f t="shared" si="164"/>
        <v>0</v>
      </c>
      <c r="BF570" s="163">
        <f t="shared" si="165"/>
        <v>0</v>
      </c>
      <c r="BG570" s="163">
        <f t="shared" si="166"/>
        <v>0</v>
      </c>
      <c r="BH570" s="163">
        <f t="shared" si="167"/>
        <v>0</v>
      </c>
      <c r="BI570" s="163">
        <f t="shared" si="168"/>
        <v>0</v>
      </c>
      <c r="BJ570" s="15" t="s">
        <v>85</v>
      </c>
      <c r="BK570" s="163">
        <f t="shared" si="169"/>
        <v>0</v>
      </c>
      <c r="BL570" s="15" t="s">
        <v>466</v>
      </c>
      <c r="BM570" s="162" t="s">
        <v>7577</v>
      </c>
    </row>
    <row r="571" spans="1:65" s="2" customFormat="1" ht="16.5" customHeight="1">
      <c r="A571" s="30"/>
      <c r="B571" s="154"/>
      <c r="C571" s="201" t="s">
        <v>2478</v>
      </c>
      <c r="D571" s="201" t="s">
        <v>751</v>
      </c>
      <c r="E571" s="202" t="s">
        <v>7442</v>
      </c>
      <c r="F571" s="203" t="s">
        <v>7443</v>
      </c>
      <c r="G571" s="204" t="s">
        <v>4725</v>
      </c>
      <c r="H571" s="205">
        <v>1</v>
      </c>
      <c r="I571" s="177"/>
      <c r="J571" s="290">
        <f t="shared" si="160"/>
        <v>0</v>
      </c>
      <c r="K571" s="178"/>
      <c r="L571" s="179"/>
      <c r="M571" s="180" t="s">
        <v>1</v>
      </c>
      <c r="N571" s="181" t="s">
        <v>38</v>
      </c>
      <c r="O571" s="59"/>
      <c r="P571" s="160">
        <f t="shared" si="161"/>
        <v>0</v>
      </c>
      <c r="Q571" s="160">
        <v>0</v>
      </c>
      <c r="R571" s="160">
        <f t="shared" si="162"/>
        <v>0</v>
      </c>
      <c r="S571" s="160">
        <v>0</v>
      </c>
      <c r="T571" s="161">
        <f t="shared" si="163"/>
        <v>0</v>
      </c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R571" s="162" t="s">
        <v>1849</v>
      </c>
      <c r="AT571" s="162" t="s">
        <v>751</v>
      </c>
      <c r="AU571" s="162" t="s">
        <v>219</v>
      </c>
      <c r="AY571" s="15" t="s">
        <v>208</v>
      </c>
      <c r="BE571" s="163">
        <f t="shared" si="164"/>
        <v>0</v>
      </c>
      <c r="BF571" s="163">
        <f t="shared" si="165"/>
        <v>0</v>
      </c>
      <c r="BG571" s="163">
        <f t="shared" si="166"/>
        <v>0</v>
      </c>
      <c r="BH571" s="163">
        <f t="shared" si="167"/>
        <v>0</v>
      </c>
      <c r="BI571" s="163">
        <f t="shared" si="168"/>
        <v>0</v>
      </c>
      <c r="BJ571" s="15" t="s">
        <v>85</v>
      </c>
      <c r="BK571" s="163">
        <f t="shared" si="169"/>
        <v>0</v>
      </c>
      <c r="BL571" s="15" t="s">
        <v>466</v>
      </c>
      <c r="BM571" s="162" t="s">
        <v>7578</v>
      </c>
    </row>
    <row r="572" spans="1:65" s="2" customFormat="1" ht="24.2" customHeight="1">
      <c r="A572" s="30"/>
      <c r="B572" s="154"/>
      <c r="C572" s="195" t="s">
        <v>2482</v>
      </c>
      <c r="D572" s="195" t="s">
        <v>210</v>
      </c>
      <c r="E572" s="196" t="s">
        <v>7446</v>
      </c>
      <c r="F572" s="200" t="s">
        <v>7447</v>
      </c>
      <c r="G572" s="198" t="s">
        <v>404</v>
      </c>
      <c r="H572" s="199">
        <v>1</v>
      </c>
      <c r="I572" s="155"/>
      <c r="J572" s="287">
        <f t="shared" si="160"/>
        <v>0</v>
      </c>
      <c r="K572" s="157"/>
      <c r="L572" s="31"/>
      <c r="M572" s="158" t="s">
        <v>1</v>
      </c>
      <c r="N572" s="159" t="s">
        <v>38</v>
      </c>
      <c r="O572" s="59"/>
      <c r="P572" s="160">
        <f t="shared" si="161"/>
        <v>0</v>
      </c>
      <c r="Q572" s="160">
        <v>0</v>
      </c>
      <c r="R572" s="160">
        <f t="shared" si="162"/>
        <v>0</v>
      </c>
      <c r="S572" s="160">
        <v>0</v>
      </c>
      <c r="T572" s="161">
        <f t="shared" si="163"/>
        <v>0</v>
      </c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R572" s="162" t="s">
        <v>466</v>
      </c>
      <c r="AT572" s="162" t="s">
        <v>210</v>
      </c>
      <c r="AU572" s="162" t="s">
        <v>219</v>
      </c>
      <c r="AY572" s="15" t="s">
        <v>208</v>
      </c>
      <c r="BE572" s="163">
        <f t="shared" si="164"/>
        <v>0</v>
      </c>
      <c r="BF572" s="163">
        <f t="shared" si="165"/>
        <v>0</v>
      </c>
      <c r="BG572" s="163">
        <f t="shared" si="166"/>
        <v>0</v>
      </c>
      <c r="BH572" s="163">
        <f t="shared" si="167"/>
        <v>0</v>
      </c>
      <c r="BI572" s="163">
        <f t="shared" si="168"/>
        <v>0</v>
      </c>
      <c r="BJ572" s="15" t="s">
        <v>85</v>
      </c>
      <c r="BK572" s="163">
        <f t="shared" si="169"/>
        <v>0</v>
      </c>
      <c r="BL572" s="15" t="s">
        <v>466</v>
      </c>
      <c r="BM572" s="162" t="s">
        <v>7579</v>
      </c>
    </row>
    <row r="573" spans="1:65" s="2" customFormat="1" ht="37.9" customHeight="1">
      <c r="A573" s="30"/>
      <c r="B573" s="154"/>
      <c r="C573" s="195" t="s">
        <v>2486</v>
      </c>
      <c r="D573" s="195" t="s">
        <v>210</v>
      </c>
      <c r="E573" s="196" t="s">
        <v>7163</v>
      </c>
      <c r="F573" s="200" t="s">
        <v>7164</v>
      </c>
      <c r="G573" s="198" t="s">
        <v>404</v>
      </c>
      <c r="H573" s="199">
        <v>1</v>
      </c>
      <c r="I573" s="155"/>
      <c r="J573" s="287">
        <f t="shared" si="160"/>
        <v>0</v>
      </c>
      <c r="K573" s="157"/>
      <c r="L573" s="31"/>
      <c r="M573" s="158" t="s">
        <v>1</v>
      </c>
      <c r="N573" s="159" t="s">
        <v>38</v>
      </c>
      <c r="O573" s="59"/>
      <c r="P573" s="160">
        <f t="shared" si="161"/>
        <v>0</v>
      </c>
      <c r="Q573" s="160">
        <v>0</v>
      </c>
      <c r="R573" s="160">
        <f t="shared" si="162"/>
        <v>0</v>
      </c>
      <c r="S573" s="160">
        <v>0</v>
      </c>
      <c r="T573" s="161">
        <f t="shared" si="163"/>
        <v>0</v>
      </c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R573" s="162" t="s">
        <v>466</v>
      </c>
      <c r="AT573" s="162" t="s">
        <v>210</v>
      </c>
      <c r="AU573" s="162" t="s">
        <v>219</v>
      </c>
      <c r="AY573" s="15" t="s">
        <v>208</v>
      </c>
      <c r="BE573" s="163">
        <f t="shared" si="164"/>
        <v>0</v>
      </c>
      <c r="BF573" s="163">
        <f t="shared" si="165"/>
        <v>0</v>
      </c>
      <c r="BG573" s="163">
        <f t="shared" si="166"/>
        <v>0</v>
      </c>
      <c r="BH573" s="163">
        <f t="shared" si="167"/>
        <v>0</v>
      </c>
      <c r="BI573" s="163">
        <f t="shared" si="168"/>
        <v>0</v>
      </c>
      <c r="BJ573" s="15" t="s">
        <v>85</v>
      </c>
      <c r="BK573" s="163">
        <f t="shared" si="169"/>
        <v>0</v>
      </c>
      <c r="BL573" s="15" t="s">
        <v>466</v>
      </c>
      <c r="BM573" s="162" t="s">
        <v>7580</v>
      </c>
    </row>
    <row r="574" spans="1:65" s="12" customFormat="1" ht="20.85" customHeight="1">
      <c r="B574" s="142"/>
      <c r="C574" s="206"/>
      <c r="D574" s="207" t="s">
        <v>71</v>
      </c>
      <c r="E574" s="208" t="s">
        <v>7581</v>
      </c>
      <c r="F574" s="208" t="s">
        <v>7582</v>
      </c>
      <c r="G574" s="206"/>
      <c r="H574" s="206"/>
      <c r="I574" s="145"/>
      <c r="J574" s="286">
        <f>BK574</f>
        <v>0</v>
      </c>
      <c r="L574" s="142"/>
      <c r="M574" s="146"/>
      <c r="N574" s="147"/>
      <c r="O574" s="147"/>
      <c r="P574" s="148">
        <f>SUM(P575:P590)</f>
        <v>0</v>
      </c>
      <c r="Q574" s="147"/>
      <c r="R574" s="148">
        <f>SUM(R575:R590)</f>
        <v>0</v>
      </c>
      <c r="S574" s="147"/>
      <c r="T574" s="149">
        <f>SUM(T575:T590)</f>
        <v>0</v>
      </c>
      <c r="AR574" s="143" t="s">
        <v>219</v>
      </c>
      <c r="AT574" s="150" t="s">
        <v>71</v>
      </c>
      <c r="AU574" s="150" t="s">
        <v>85</v>
      </c>
      <c r="AY574" s="143" t="s">
        <v>208</v>
      </c>
      <c r="BK574" s="151">
        <f>SUM(BK575:BK590)</f>
        <v>0</v>
      </c>
    </row>
    <row r="575" spans="1:65" s="2" customFormat="1" ht="44.25" customHeight="1">
      <c r="A575" s="30"/>
      <c r="B575" s="154"/>
      <c r="C575" s="201" t="s">
        <v>2490</v>
      </c>
      <c r="D575" s="201" t="s">
        <v>751</v>
      </c>
      <c r="E575" s="202" t="s">
        <v>7583</v>
      </c>
      <c r="F575" s="203" t="s">
        <v>7584</v>
      </c>
      <c r="G575" s="204" t="s">
        <v>404</v>
      </c>
      <c r="H575" s="205">
        <v>1</v>
      </c>
      <c r="I575" s="177"/>
      <c r="J575" s="290">
        <f t="shared" ref="J575:J590" si="170">ROUND(I575*H575,2)</f>
        <v>0</v>
      </c>
      <c r="K575" s="178"/>
      <c r="L575" s="179"/>
      <c r="M575" s="180" t="s">
        <v>1</v>
      </c>
      <c r="N575" s="181" t="s">
        <v>38</v>
      </c>
      <c r="O575" s="59"/>
      <c r="P575" s="160">
        <f t="shared" ref="P575:P590" si="171">O575*H575</f>
        <v>0</v>
      </c>
      <c r="Q575" s="160">
        <v>0</v>
      </c>
      <c r="R575" s="160">
        <f t="shared" ref="R575:R590" si="172">Q575*H575</f>
        <v>0</v>
      </c>
      <c r="S575" s="160">
        <v>0</v>
      </c>
      <c r="T575" s="161">
        <f t="shared" ref="T575:T590" si="173">S575*H575</f>
        <v>0</v>
      </c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R575" s="162" t="s">
        <v>1849</v>
      </c>
      <c r="AT575" s="162" t="s">
        <v>751</v>
      </c>
      <c r="AU575" s="162" t="s">
        <v>219</v>
      </c>
      <c r="AY575" s="15" t="s">
        <v>208</v>
      </c>
      <c r="BE575" s="163">
        <f t="shared" ref="BE575:BE590" si="174">IF(N575="základná",J575,0)</f>
        <v>0</v>
      </c>
      <c r="BF575" s="163">
        <f t="shared" ref="BF575:BF590" si="175">IF(N575="znížená",J575,0)</f>
        <v>0</v>
      </c>
      <c r="BG575" s="163">
        <f t="shared" ref="BG575:BG590" si="176">IF(N575="zákl. prenesená",J575,0)</f>
        <v>0</v>
      </c>
      <c r="BH575" s="163">
        <f t="shared" ref="BH575:BH590" si="177">IF(N575="zníž. prenesená",J575,0)</f>
        <v>0</v>
      </c>
      <c r="BI575" s="163">
        <f t="shared" ref="BI575:BI590" si="178">IF(N575="nulová",J575,0)</f>
        <v>0</v>
      </c>
      <c r="BJ575" s="15" t="s">
        <v>85</v>
      </c>
      <c r="BK575" s="163">
        <f t="shared" ref="BK575:BK590" si="179">ROUND(I575*H575,2)</f>
        <v>0</v>
      </c>
      <c r="BL575" s="15" t="s">
        <v>466</v>
      </c>
      <c r="BM575" s="162" t="s">
        <v>7585</v>
      </c>
    </row>
    <row r="576" spans="1:65" s="2" customFormat="1" ht="24.2" customHeight="1">
      <c r="A576" s="30"/>
      <c r="B576" s="154"/>
      <c r="C576" s="201" t="s">
        <v>2494</v>
      </c>
      <c r="D576" s="201" t="s">
        <v>751</v>
      </c>
      <c r="E576" s="202" t="s">
        <v>7586</v>
      </c>
      <c r="F576" s="203" t="s">
        <v>7587</v>
      </c>
      <c r="G576" s="204" t="s">
        <v>404</v>
      </c>
      <c r="H576" s="205">
        <v>1</v>
      </c>
      <c r="I576" s="177"/>
      <c r="J576" s="290">
        <f t="shared" si="170"/>
        <v>0</v>
      </c>
      <c r="K576" s="178"/>
      <c r="L576" s="179"/>
      <c r="M576" s="180" t="s">
        <v>1</v>
      </c>
      <c r="N576" s="181" t="s">
        <v>38</v>
      </c>
      <c r="O576" s="59"/>
      <c r="P576" s="160">
        <f t="shared" si="171"/>
        <v>0</v>
      </c>
      <c r="Q576" s="160">
        <v>0</v>
      </c>
      <c r="R576" s="160">
        <f t="shared" si="172"/>
        <v>0</v>
      </c>
      <c r="S576" s="160">
        <v>0</v>
      </c>
      <c r="T576" s="161">
        <f t="shared" si="173"/>
        <v>0</v>
      </c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R576" s="162" t="s">
        <v>1849</v>
      </c>
      <c r="AT576" s="162" t="s">
        <v>751</v>
      </c>
      <c r="AU576" s="162" t="s">
        <v>219</v>
      </c>
      <c r="AY576" s="15" t="s">
        <v>208</v>
      </c>
      <c r="BE576" s="163">
        <f t="shared" si="174"/>
        <v>0</v>
      </c>
      <c r="BF576" s="163">
        <f t="shared" si="175"/>
        <v>0</v>
      </c>
      <c r="BG576" s="163">
        <f t="shared" si="176"/>
        <v>0</v>
      </c>
      <c r="BH576" s="163">
        <f t="shared" si="177"/>
        <v>0</v>
      </c>
      <c r="BI576" s="163">
        <f t="shared" si="178"/>
        <v>0</v>
      </c>
      <c r="BJ576" s="15" t="s">
        <v>85</v>
      </c>
      <c r="BK576" s="163">
        <f t="shared" si="179"/>
        <v>0</v>
      </c>
      <c r="BL576" s="15" t="s">
        <v>466</v>
      </c>
      <c r="BM576" s="162" t="s">
        <v>7588</v>
      </c>
    </row>
    <row r="577" spans="1:65" s="2" customFormat="1" ht="66.75" customHeight="1">
      <c r="A577" s="30"/>
      <c r="B577" s="154"/>
      <c r="C577" s="201" t="s">
        <v>2498</v>
      </c>
      <c r="D577" s="201" t="s">
        <v>751</v>
      </c>
      <c r="E577" s="202" t="s">
        <v>7172</v>
      </c>
      <c r="F577" s="203" t="s">
        <v>7173</v>
      </c>
      <c r="G577" s="204" t="s">
        <v>404</v>
      </c>
      <c r="H577" s="205">
        <v>1</v>
      </c>
      <c r="I577" s="177"/>
      <c r="J577" s="290">
        <f t="shared" si="170"/>
        <v>0</v>
      </c>
      <c r="K577" s="178"/>
      <c r="L577" s="179"/>
      <c r="M577" s="180" t="s">
        <v>1</v>
      </c>
      <c r="N577" s="181" t="s">
        <v>38</v>
      </c>
      <c r="O577" s="59"/>
      <c r="P577" s="160">
        <f t="shared" si="171"/>
        <v>0</v>
      </c>
      <c r="Q577" s="160">
        <v>0</v>
      </c>
      <c r="R577" s="160">
        <f t="shared" si="172"/>
        <v>0</v>
      </c>
      <c r="S577" s="160">
        <v>0</v>
      </c>
      <c r="T577" s="161">
        <f t="shared" si="173"/>
        <v>0</v>
      </c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R577" s="162" t="s">
        <v>1849</v>
      </c>
      <c r="AT577" s="162" t="s">
        <v>751</v>
      </c>
      <c r="AU577" s="162" t="s">
        <v>219</v>
      </c>
      <c r="AY577" s="15" t="s">
        <v>208</v>
      </c>
      <c r="BE577" s="163">
        <f t="shared" si="174"/>
        <v>0</v>
      </c>
      <c r="BF577" s="163">
        <f t="shared" si="175"/>
        <v>0</v>
      </c>
      <c r="BG577" s="163">
        <f t="shared" si="176"/>
        <v>0</v>
      </c>
      <c r="BH577" s="163">
        <f t="shared" si="177"/>
        <v>0</v>
      </c>
      <c r="BI577" s="163">
        <f t="shared" si="178"/>
        <v>0</v>
      </c>
      <c r="BJ577" s="15" t="s">
        <v>85</v>
      </c>
      <c r="BK577" s="163">
        <f t="shared" si="179"/>
        <v>0</v>
      </c>
      <c r="BL577" s="15" t="s">
        <v>466</v>
      </c>
      <c r="BM577" s="162" t="s">
        <v>7589</v>
      </c>
    </row>
    <row r="578" spans="1:65" s="2" customFormat="1" ht="16.5" customHeight="1">
      <c r="A578" s="30"/>
      <c r="B578" s="154"/>
      <c r="C578" s="201" t="s">
        <v>2502</v>
      </c>
      <c r="D578" s="201" t="s">
        <v>751</v>
      </c>
      <c r="E578" s="202" t="s">
        <v>7385</v>
      </c>
      <c r="F578" s="203" t="s">
        <v>7386</v>
      </c>
      <c r="G578" s="204" t="s">
        <v>404</v>
      </c>
      <c r="H578" s="205">
        <v>1</v>
      </c>
      <c r="I578" s="177"/>
      <c r="J578" s="290">
        <f t="shared" si="170"/>
        <v>0</v>
      </c>
      <c r="K578" s="178"/>
      <c r="L578" s="179"/>
      <c r="M578" s="180" t="s">
        <v>1</v>
      </c>
      <c r="N578" s="181" t="s">
        <v>38</v>
      </c>
      <c r="O578" s="59"/>
      <c r="P578" s="160">
        <f t="shared" si="171"/>
        <v>0</v>
      </c>
      <c r="Q578" s="160">
        <v>0</v>
      </c>
      <c r="R578" s="160">
        <f t="shared" si="172"/>
        <v>0</v>
      </c>
      <c r="S578" s="160">
        <v>0</v>
      </c>
      <c r="T578" s="161">
        <f t="shared" si="173"/>
        <v>0</v>
      </c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R578" s="162" t="s">
        <v>1849</v>
      </c>
      <c r="AT578" s="162" t="s">
        <v>751</v>
      </c>
      <c r="AU578" s="162" t="s">
        <v>219</v>
      </c>
      <c r="AY578" s="15" t="s">
        <v>208</v>
      </c>
      <c r="BE578" s="163">
        <f t="shared" si="174"/>
        <v>0</v>
      </c>
      <c r="BF578" s="163">
        <f t="shared" si="175"/>
        <v>0</v>
      </c>
      <c r="BG578" s="163">
        <f t="shared" si="176"/>
        <v>0</v>
      </c>
      <c r="BH578" s="163">
        <f t="shared" si="177"/>
        <v>0</v>
      </c>
      <c r="BI578" s="163">
        <f t="shared" si="178"/>
        <v>0</v>
      </c>
      <c r="BJ578" s="15" t="s">
        <v>85</v>
      </c>
      <c r="BK578" s="163">
        <f t="shared" si="179"/>
        <v>0</v>
      </c>
      <c r="BL578" s="15" t="s">
        <v>466</v>
      </c>
      <c r="BM578" s="162" t="s">
        <v>7590</v>
      </c>
    </row>
    <row r="579" spans="1:65" s="2" customFormat="1" ht="24.2" customHeight="1">
      <c r="A579" s="30"/>
      <c r="B579" s="154"/>
      <c r="C579" s="201" t="s">
        <v>2506</v>
      </c>
      <c r="D579" s="201" t="s">
        <v>751</v>
      </c>
      <c r="E579" s="202" t="s">
        <v>7591</v>
      </c>
      <c r="F579" s="203" t="s">
        <v>7416</v>
      </c>
      <c r="G579" s="204" t="s">
        <v>404</v>
      </c>
      <c r="H579" s="205">
        <v>1</v>
      </c>
      <c r="I579" s="177"/>
      <c r="J579" s="290">
        <f t="shared" si="170"/>
        <v>0</v>
      </c>
      <c r="K579" s="178"/>
      <c r="L579" s="179"/>
      <c r="M579" s="180" t="s">
        <v>1</v>
      </c>
      <c r="N579" s="181" t="s">
        <v>38</v>
      </c>
      <c r="O579" s="59"/>
      <c r="P579" s="160">
        <f t="shared" si="171"/>
        <v>0</v>
      </c>
      <c r="Q579" s="160">
        <v>0</v>
      </c>
      <c r="R579" s="160">
        <f t="shared" si="172"/>
        <v>0</v>
      </c>
      <c r="S579" s="160">
        <v>0</v>
      </c>
      <c r="T579" s="161">
        <f t="shared" si="173"/>
        <v>0</v>
      </c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R579" s="162" t="s">
        <v>1849</v>
      </c>
      <c r="AT579" s="162" t="s">
        <v>751</v>
      </c>
      <c r="AU579" s="162" t="s">
        <v>219</v>
      </c>
      <c r="AY579" s="15" t="s">
        <v>208</v>
      </c>
      <c r="BE579" s="163">
        <f t="shared" si="174"/>
        <v>0</v>
      </c>
      <c r="BF579" s="163">
        <f t="shared" si="175"/>
        <v>0</v>
      </c>
      <c r="BG579" s="163">
        <f t="shared" si="176"/>
        <v>0</v>
      </c>
      <c r="BH579" s="163">
        <f t="shared" si="177"/>
        <v>0</v>
      </c>
      <c r="BI579" s="163">
        <f t="shared" si="178"/>
        <v>0</v>
      </c>
      <c r="BJ579" s="15" t="s">
        <v>85</v>
      </c>
      <c r="BK579" s="163">
        <f t="shared" si="179"/>
        <v>0</v>
      </c>
      <c r="BL579" s="15" t="s">
        <v>466</v>
      </c>
      <c r="BM579" s="162" t="s">
        <v>7592</v>
      </c>
    </row>
    <row r="580" spans="1:65" s="2" customFormat="1" ht="37.9" customHeight="1">
      <c r="A580" s="30"/>
      <c r="B580" s="154"/>
      <c r="C580" s="201" t="s">
        <v>2510</v>
      </c>
      <c r="D580" s="201" t="s">
        <v>751</v>
      </c>
      <c r="E580" s="202" t="s">
        <v>7593</v>
      </c>
      <c r="F580" s="203" t="s">
        <v>7353</v>
      </c>
      <c r="G580" s="204" t="s">
        <v>404</v>
      </c>
      <c r="H580" s="205">
        <v>1</v>
      </c>
      <c r="I580" s="177"/>
      <c r="J580" s="290">
        <f t="shared" si="170"/>
        <v>0</v>
      </c>
      <c r="K580" s="178"/>
      <c r="L580" s="179"/>
      <c r="M580" s="180" t="s">
        <v>1</v>
      </c>
      <c r="N580" s="181" t="s">
        <v>38</v>
      </c>
      <c r="O580" s="59"/>
      <c r="P580" s="160">
        <f t="shared" si="171"/>
        <v>0</v>
      </c>
      <c r="Q580" s="160">
        <v>0</v>
      </c>
      <c r="R580" s="160">
        <f t="shared" si="172"/>
        <v>0</v>
      </c>
      <c r="S580" s="160">
        <v>0</v>
      </c>
      <c r="T580" s="161">
        <f t="shared" si="173"/>
        <v>0</v>
      </c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R580" s="162" t="s">
        <v>1849</v>
      </c>
      <c r="AT580" s="162" t="s">
        <v>751</v>
      </c>
      <c r="AU580" s="162" t="s">
        <v>219</v>
      </c>
      <c r="AY580" s="15" t="s">
        <v>208</v>
      </c>
      <c r="BE580" s="163">
        <f t="shared" si="174"/>
        <v>0</v>
      </c>
      <c r="BF580" s="163">
        <f t="shared" si="175"/>
        <v>0</v>
      </c>
      <c r="BG580" s="163">
        <f t="shared" si="176"/>
        <v>0</v>
      </c>
      <c r="BH580" s="163">
        <f t="shared" si="177"/>
        <v>0</v>
      </c>
      <c r="BI580" s="163">
        <f t="shared" si="178"/>
        <v>0</v>
      </c>
      <c r="BJ580" s="15" t="s">
        <v>85</v>
      </c>
      <c r="BK580" s="163">
        <f t="shared" si="179"/>
        <v>0</v>
      </c>
      <c r="BL580" s="15" t="s">
        <v>466</v>
      </c>
      <c r="BM580" s="162" t="s">
        <v>7594</v>
      </c>
    </row>
    <row r="581" spans="1:65" s="2" customFormat="1" ht="37.9" customHeight="1">
      <c r="A581" s="30"/>
      <c r="B581" s="154"/>
      <c r="C581" s="201" t="s">
        <v>2514</v>
      </c>
      <c r="D581" s="201" t="s">
        <v>751</v>
      </c>
      <c r="E581" s="202" t="s">
        <v>7595</v>
      </c>
      <c r="F581" s="203" t="s">
        <v>7353</v>
      </c>
      <c r="G581" s="204" t="s">
        <v>404</v>
      </c>
      <c r="H581" s="205">
        <v>1</v>
      </c>
      <c r="I581" s="177"/>
      <c r="J581" s="290">
        <f t="shared" si="170"/>
        <v>0</v>
      </c>
      <c r="K581" s="178"/>
      <c r="L581" s="179"/>
      <c r="M581" s="180" t="s">
        <v>1</v>
      </c>
      <c r="N581" s="181" t="s">
        <v>38</v>
      </c>
      <c r="O581" s="59"/>
      <c r="P581" s="160">
        <f t="shared" si="171"/>
        <v>0</v>
      </c>
      <c r="Q581" s="160">
        <v>0</v>
      </c>
      <c r="R581" s="160">
        <f t="shared" si="172"/>
        <v>0</v>
      </c>
      <c r="S581" s="160">
        <v>0</v>
      </c>
      <c r="T581" s="161">
        <f t="shared" si="173"/>
        <v>0</v>
      </c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R581" s="162" t="s">
        <v>1849</v>
      </c>
      <c r="AT581" s="162" t="s">
        <v>751</v>
      </c>
      <c r="AU581" s="162" t="s">
        <v>219</v>
      </c>
      <c r="AY581" s="15" t="s">
        <v>208</v>
      </c>
      <c r="BE581" s="163">
        <f t="shared" si="174"/>
        <v>0</v>
      </c>
      <c r="BF581" s="163">
        <f t="shared" si="175"/>
        <v>0</v>
      </c>
      <c r="BG581" s="163">
        <f t="shared" si="176"/>
        <v>0</v>
      </c>
      <c r="BH581" s="163">
        <f t="shared" si="177"/>
        <v>0</v>
      </c>
      <c r="BI581" s="163">
        <f t="shared" si="178"/>
        <v>0</v>
      </c>
      <c r="BJ581" s="15" t="s">
        <v>85</v>
      </c>
      <c r="BK581" s="163">
        <f t="shared" si="179"/>
        <v>0</v>
      </c>
      <c r="BL581" s="15" t="s">
        <v>466</v>
      </c>
      <c r="BM581" s="162" t="s">
        <v>7596</v>
      </c>
    </row>
    <row r="582" spans="1:65" s="2" customFormat="1" ht="37.9" customHeight="1">
      <c r="A582" s="30"/>
      <c r="B582" s="154"/>
      <c r="C582" s="201" t="s">
        <v>2518</v>
      </c>
      <c r="D582" s="201" t="s">
        <v>751</v>
      </c>
      <c r="E582" s="202" t="s">
        <v>7597</v>
      </c>
      <c r="F582" s="203" t="s">
        <v>7353</v>
      </c>
      <c r="G582" s="204" t="s">
        <v>404</v>
      </c>
      <c r="H582" s="205">
        <v>1</v>
      </c>
      <c r="I582" s="177"/>
      <c r="J582" s="290">
        <f t="shared" si="170"/>
        <v>0</v>
      </c>
      <c r="K582" s="178"/>
      <c r="L582" s="179"/>
      <c r="M582" s="180" t="s">
        <v>1</v>
      </c>
      <c r="N582" s="181" t="s">
        <v>38</v>
      </c>
      <c r="O582" s="59"/>
      <c r="P582" s="160">
        <f t="shared" si="171"/>
        <v>0</v>
      </c>
      <c r="Q582" s="160">
        <v>0</v>
      </c>
      <c r="R582" s="160">
        <f t="shared" si="172"/>
        <v>0</v>
      </c>
      <c r="S582" s="160">
        <v>0</v>
      </c>
      <c r="T582" s="161">
        <f t="shared" si="173"/>
        <v>0</v>
      </c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R582" s="162" t="s">
        <v>1849</v>
      </c>
      <c r="AT582" s="162" t="s">
        <v>751</v>
      </c>
      <c r="AU582" s="162" t="s">
        <v>219</v>
      </c>
      <c r="AY582" s="15" t="s">
        <v>208</v>
      </c>
      <c r="BE582" s="163">
        <f t="shared" si="174"/>
        <v>0</v>
      </c>
      <c r="BF582" s="163">
        <f t="shared" si="175"/>
        <v>0</v>
      </c>
      <c r="BG582" s="163">
        <f t="shared" si="176"/>
        <v>0</v>
      </c>
      <c r="BH582" s="163">
        <f t="shared" si="177"/>
        <v>0</v>
      </c>
      <c r="BI582" s="163">
        <f t="shared" si="178"/>
        <v>0</v>
      </c>
      <c r="BJ582" s="15" t="s">
        <v>85</v>
      </c>
      <c r="BK582" s="163">
        <f t="shared" si="179"/>
        <v>0</v>
      </c>
      <c r="BL582" s="15" t="s">
        <v>466</v>
      </c>
      <c r="BM582" s="162" t="s">
        <v>7598</v>
      </c>
    </row>
    <row r="583" spans="1:65" s="2" customFormat="1" ht="24.2" customHeight="1">
      <c r="A583" s="30"/>
      <c r="B583" s="154"/>
      <c r="C583" s="201" t="s">
        <v>2522</v>
      </c>
      <c r="D583" s="201" t="s">
        <v>751</v>
      </c>
      <c r="E583" s="202" t="s">
        <v>7472</v>
      </c>
      <c r="F583" s="203" t="s">
        <v>7473</v>
      </c>
      <c r="G583" s="204" t="s">
        <v>404</v>
      </c>
      <c r="H583" s="205">
        <v>6</v>
      </c>
      <c r="I583" s="177"/>
      <c r="J583" s="290">
        <f t="shared" si="170"/>
        <v>0</v>
      </c>
      <c r="K583" s="178"/>
      <c r="L583" s="179"/>
      <c r="M583" s="180" t="s">
        <v>1</v>
      </c>
      <c r="N583" s="181" t="s">
        <v>38</v>
      </c>
      <c r="O583" s="59"/>
      <c r="P583" s="160">
        <f t="shared" si="171"/>
        <v>0</v>
      </c>
      <c r="Q583" s="160">
        <v>0</v>
      </c>
      <c r="R583" s="160">
        <f t="shared" si="172"/>
        <v>0</v>
      </c>
      <c r="S583" s="160">
        <v>0</v>
      </c>
      <c r="T583" s="161">
        <f t="shared" si="173"/>
        <v>0</v>
      </c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R583" s="162" t="s">
        <v>1849</v>
      </c>
      <c r="AT583" s="162" t="s">
        <v>751</v>
      </c>
      <c r="AU583" s="162" t="s">
        <v>219</v>
      </c>
      <c r="AY583" s="15" t="s">
        <v>208</v>
      </c>
      <c r="BE583" s="163">
        <f t="shared" si="174"/>
        <v>0</v>
      </c>
      <c r="BF583" s="163">
        <f t="shared" si="175"/>
        <v>0</v>
      </c>
      <c r="BG583" s="163">
        <f t="shared" si="176"/>
        <v>0</v>
      </c>
      <c r="BH583" s="163">
        <f t="shared" si="177"/>
        <v>0</v>
      </c>
      <c r="BI583" s="163">
        <f t="shared" si="178"/>
        <v>0</v>
      </c>
      <c r="BJ583" s="15" t="s">
        <v>85</v>
      </c>
      <c r="BK583" s="163">
        <f t="shared" si="179"/>
        <v>0</v>
      </c>
      <c r="BL583" s="15" t="s">
        <v>466</v>
      </c>
      <c r="BM583" s="162" t="s">
        <v>7599</v>
      </c>
    </row>
    <row r="584" spans="1:65" s="2" customFormat="1" ht="16.5" customHeight="1">
      <c r="A584" s="30"/>
      <c r="B584" s="154"/>
      <c r="C584" s="201" t="s">
        <v>2526</v>
      </c>
      <c r="D584" s="201" t="s">
        <v>751</v>
      </c>
      <c r="E584" s="202" t="s">
        <v>7306</v>
      </c>
      <c r="F584" s="203" t="s">
        <v>7307</v>
      </c>
      <c r="G584" s="204" t="s">
        <v>404</v>
      </c>
      <c r="H584" s="205">
        <v>2</v>
      </c>
      <c r="I584" s="177"/>
      <c r="J584" s="290">
        <f t="shared" si="170"/>
        <v>0</v>
      </c>
      <c r="K584" s="178"/>
      <c r="L584" s="179"/>
      <c r="M584" s="180" t="s">
        <v>1</v>
      </c>
      <c r="N584" s="181" t="s">
        <v>38</v>
      </c>
      <c r="O584" s="59"/>
      <c r="P584" s="160">
        <f t="shared" si="171"/>
        <v>0</v>
      </c>
      <c r="Q584" s="160">
        <v>0</v>
      </c>
      <c r="R584" s="160">
        <f t="shared" si="172"/>
        <v>0</v>
      </c>
      <c r="S584" s="160">
        <v>0</v>
      </c>
      <c r="T584" s="161">
        <f t="shared" si="173"/>
        <v>0</v>
      </c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R584" s="162" t="s">
        <v>1849</v>
      </c>
      <c r="AT584" s="162" t="s">
        <v>751</v>
      </c>
      <c r="AU584" s="162" t="s">
        <v>219</v>
      </c>
      <c r="AY584" s="15" t="s">
        <v>208</v>
      </c>
      <c r="BE584" s="163">
        <f t="shared" si="174"/>
        <v>0</v>
      </c>
      <c r="BF584" s="163">
        <f t="shared" si="175"/>
        <v>0</v>
      </c>
      <c r="BG584" s="163">
        <f t="shared" si="176"/>
        <v>0</v>
      </c>
      <c r="BH584" s="163">
        <f t="shared" si="177"/>
        <v>0</v>
      </c>
      <c r="BI584" s="163">
        <f t="shared" si="178"/>
        <v>0</v>
      </c>
      <c r="BJ584" s="15" t="s">
        <v>85</v>
      </c>
      <c r="BK584" s="163">
        <f t="shared" si="179"/>
        <v>0</v>
      </c>
      <c r="BL584" s="15" t="s">
        <v>466</v>
      </c>
      <c r="BM584" s="162" t="s">
        <v>7600</v>
      </c>
    </row>
    <row r="585" spans="1:65" s="2" customFormat="1" ht="16.5" customHeight="1">
      <c r="A585" s="30"/>
      <c r="B585" s="154"/>
      <c r="C585" s="201" t="s">
        <v>2530</v>
      </c>
      <c r="D585" s="201" t="s">
        <v>751</v>
      </c>
      <c r="E585" s="202" t="s">
        <v>7601</v>
      </c>
      <c r="F585" s="203" t="s">
        <v>7310</v>
      </c>
      <c r="G585" s="204" t="s">
        <v>4725</v>
      </c>
      <c r="H585" s="205">
        <v>1</v>
      </c>
      <c r="I585" s="177"/>
      <c r="J585" s="290">
        <f t="shared" si="170"/>
        <v>0</v>
      </c>
      <c r="K585" s="178"/>
      <c r="L585" s="179"/>
      <c r="M585" s="180" t="s">
        <v>1</v>
      </c>
      <c r="N585" s="181" t="s">
        <v>38</v>
      </c>
      <c r="O585" s="59"/>
      <c r="P585" s="160">
        <f t="shared" si="171"/>
        <v>0</v>
      </c>
      <c r="Q585" s="160">
        <v>0</v>
      </c>
      <c r="R585" s="160">
        <f t="shared" si="172"/>
        <v>0</v>
      </c>
      <c r="S585" s="160">
        <v>0</v>
      </c>
      <c r="T585" s="161">
        <f t="shared" si="173"/>
        <v>0</v>
      </c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R585" s="162" t="s">
        <v>1849</v>
      </c>
      <c r="AT585" s="162" t="s">
        <v>751</v>
      </c>
      <c r="AU585" s="162" t="s">
        <v>219</v>
      </c>
      <c r="AY585" s="15" t="s">
        <v>208</v>
      </c>
      <c r="BE585" s="163">
        <f t="shared" si="174"/>
        <v>0</v>
      </c>
      <c r="BF585" s="163">
        <f t="shared" si="175"/>
        <v>0</v>
      </c>
      <c r="BG585" s="163">
        <f t="shared" si="176"/>
        <v>0</v>
      </c>
      <c r="BH585" s="163">
        <f t="shared" si="177"/>
        <v>0</v>
      </c>
      <c r="BI585" s="163">
        <f t="shared" si="178"/>
        <v>0</v>
      </c>
      <c r="BJ585" s="15" t="s">
        <v>85</v>
      </c>
      <c r="BK585" s="163">
        <f t="shared" si="179"/>
        <v>0</v>
      </c>
      <c r="BL585" s="15" t="s">
        <v>466</v>
      </c>
      <c r="BM585" s="162" t="s">
        <v>7602</v>
      </c>
    </row>
    <row r="586" spans="1:65" s="2" customFormat="1" ht="21.75" customHeight="1">
      <c r="A586" s="30"/>
      <c r="B586" s="154"/>
      <c r="C586" s="201" t="s">
        <v>2534</v>
      </c>
      <c r="D586" s="201" t="s">
        <v>751</v>
      </c>
      <c r="E586" s="202" t="s">
        <v>7603</v>
      </c>
      <c r="F586" s="203" t="s">
        <v>7313</v>
      </c>
      <c r="G586" s="204" t="s">
        <v>4725</v>
      </c>
      <c r="H586" s="205">
        <v>1</v>
      </c>
      <c r="I586" s="177"/>
      <c r="J586" s="290">
        <f t="shared" si="170"/>
        <v>0</v>
      </c>
      <c r="K586" s="178"/>
      <c r="L586" s="179"/>
      <c r="M586" s="180" t="s">
        <v>1</v>
      </c>
      <c r="N586" s="181" t="s">
        <v>38</v>
      </c>
      <c r="O586" s="59"/>
      <c r="P586" s="160">
        <f t="shared" si="171"/>
        <v>0</v>
      </c>
      <c r="Q586" s="160">
        <v>0</v>
      </c>
      <c r="R586" s="160">
        <f t="shared" si="172"/>
        <v>0</v>
      </c>
      <c r="S586" s="160">
        <v>0</v>
      </c>
      <c r="T586" s="161">
        <f t="shared" si="173"/>
        <v>0</v>
      </c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R586" s="162" t="s">
        <v>1849</v>
      </c>
      <c r="AT586" s="162" t="s">
        <v>751</v>
      </c>
      <c r="AU586" s="162" t="s">
        <v>219</v>
      </c>
      <c r="AY586" s="15" t="s">
        <v>208</v>
      </c>
      <c r="BE586" s="163">
        <f t="shared" si="174"/>
        <v>0</v>
      </c>
      <c r="BF586" s="163">
        <f t="shared" si="175"/>
        <v>0</v>
      </c>
      <c r="BG586" s="163">
        <f t="shared" si="176"/>
        <v>0</v>
      </c>
      <c r="BH586" s="163">
        <f t="shared" si="177"/>
        <v>0</v>
      </c>
      <c r="BI586" s="163">
        <f t="shared" si="178"/>
        <v>0</v>
      </c>
      <c r="BJ586" s="15" t="s">
        <v>85</v>
      </c>
      <c r="BK586" s="163">
        <f t="shared" si="179"/>
        <v>0</v>
      </c>
      <c r="BL586" s="15" t="s">
        <v>466</v>
      </c>
      <c r="BM586" s="162" t="s">
        <v>7604</v>
      </c>
    </row>
    <row r="587" spans="1:65" s="2" customFormat="1" ht="16.5" customHeight="1">
      <c r="A587" s="30"/>
      <c r="B587" s="154"/>
      <c r="C587" s="195" t="s">
        <v>2538</v>
      </c>
      <c r="D587" s="195" t="s">
        <v>210</v>
      </c>
      <c r="E587" s="196" t="s">
        <v>7605</v>
      </c>
      <c r="F587" s="200" t="s">
        <v>7606</v>
      </c>
      <c r="G587" s="198" t="s">
        <v>861</v>
      </c>
      <c r="H587" s="199">
        <v>14</v>
      </c>
      <c r="I587" s="155"/>
      <c r="J587" s="287">
        <f t="shared" si="170"/>
        <v>0</v>
      </c>
      <c r="K587" s="157"/>
      <c r="L587" s="31"/>
      <c r="M587" s="158" t="s">
        <v>1</v>
      </c>
      <c r="N587" s="159" t="s">
        <v>38</v>
      </c>
      <c r="O587" s="59"/>
      <c r="P587" s="160">
        <f t="shared" si="171"/>
        <v>0</v>
      </c>
      <c r="Q587" s="160">
        <v>0</v>
      </c>
      <c r="R587" s="160">
        <f t="shared" si="172"/>
        <v>0</v>
      </c>
      <c r="S587" s="160">
        <v>0</v>
      </c>
      <c r="T587" s="161">
        <f t="shared" si="173"/>
        <v>0</v>
      </c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R587" s="162" t="s">
        <v>466</v>
      </c>
      <c r="AT587" s="162" t="s">
        <v>210</v>
      </c>
      <c r="AU587" s="162" t="s">
        <v>219</v>
      </c>
      <c r="AY587" s="15" t="s">
        <v>208</v>
      </c>
      <c r="BE587" s="163">
        <f t="shared" si="174"/>
        <v>0</v>
      </c>
      <c r="BF587" s="163">
        <f t="shared" si="175"/>
        <v>0</v>
      </c>
      <c r="BG587" s="163">
        <f t="shared" si="176"/>
        <v>0</v>
      </c>
      <c r="BH587" s="163">
        <f t="shared" si="177"/>
        <v>0</v>
      </c>
      <c r="BI587" s="163">
        <f t="shared" si="178"/>
        <v>0</v>
      </c>
      <c r="BJ587" s="15" t="s">
        <v>85</v>
      </c>
      <c r="BK587" s="163">
        <f t="shared" si="179"/>
        <v>0</v>
      </c>
      <c r="BL587" s="15" t="s">
        <v>466</v>
      </c>
      <c r="BM587" s="162" t="s">
        <v>7607</v>
      </c>
    </row>
    <row r="588" spans="1:65" s="2" customFormat="1" ht="16.5" customHeight="1">
      <c r="A588" s="30"/>
      <c r="B588" s="154"/>
      <c r="C588" s="201" t="s">
        <v>2542</v>
      </c>
      <c r="D588" s="201" t="s">
        <v>751</v>
      </c>
      <c r="E588" s="202" t="s">
        <v>7442</v>
      </c>
      <c r="F588" s="203" t="s">
        <v>7443</v>
      </c>
      <c r="G588" s="204" t="s">
        <v>4725</v>
      </c>
      <c r="H588" s="205">
        <v>1</v>
      </c>
      <c r="I588" s="177"/>
      <c r="J588" s="290">
        <f t="shared" si="170"/>
        <v>0</v>
      </c>
      <c r="K588" s="178"/>
      <c r="L588" s="179"/>
      <c r="M588" s="180" t="s">
        <v>1</v>
      </c>
      <c r="N588" s="181" t="s">
        <v>38</v>
      </c>
      <c r="O588" s="59"/>
      <c r="P588" s="160">
        <f t="shared" si="171"/>
        <v>0</v>
      </c>
      <c r="Q588" s="160">
        <v>0</v>
      </c>
      <c r="R588" s="160">
        <f t="shared" si="172"/>
        <v>0</v>
      </c>
      <c r="S588" s="160">
        <v>0</v>
      </c>
      <c r="T588" s="161">
        <f t="shared" si="173"/>
        <v>0</v>
      </c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R588" s="162" t="s">
        <v>1849</v>
      </c>
      <c r="AT588" s="162" t="s">
        <v>751</v>
      </c>
      <c r="AU588" s="162" t="s">
        <v>219</v>
      </c>
      <c r="AY588" s="15" t="s">
        <v>208</v>
      </c>
      <c r="BE588" s="163">
        <f t="shared" si="174"/>
        <v>0</v>
      </c>
      <c r="BF588" s="163">
        <f t="shared" si="175"/>
        <v>0</v>
      </c>
      <c r="BG588" s="163">
        <f t="shared" si="176"/>
        <v>0</v>
      </c>
      <c r="BH588" s="163">
        <f t="shared" si="177"/>
        <v>0</v>
      </c>
      <c r="BI588" s="163">
        <f t="shared" si="178"/>
        <v>0</v>
      </c>
      <c r="BJ588" s="15" t="s">
        <v>85</v>
      </c>
      <c r="BK588" s="163">
        <f t="shared" si="179"/>
        <v>0</v>
      </c>
      <c r="BL588" s="15" t="s">
        <v>466</v>
      </c>
      <c r="BM588" s="162" t="s">
        <v>7608</v>
      </c>
    </row>
    <row r="589" spans="1:65" s="2" customFormat="1" ht="24.2" customHeight="1">
      <c r="A589" s="30"/>
      <c r="B589" s="154"/>
      <c r="C589" s="195" t="s">
        <v>2546</v>
      </c>
      <c r="D589" s="195" t="s">
        <v>210</v>
      </c>
      <c r="E589" s="196" t="s">
        <v>7446</v>
      </c>
      <c r="F589" s="200" t="s">
        <v>7447</v>
      </c>
      <c r="G589" s="198" t="s">
        <v>404</v>
      </c>
      <c r="H589" s="199">
        <v>1</v>
      </c>
      <c r="I589" s="155"/>
      <c r="J589" s="287">
        <f t="shared" si="170"/>
        <v>0</v>
      </c>
      <c r="K589" s="157"/>
      <c r="L589" s="31"/>
      <c r="M589" s="158" t="s">
        <v>1</v>
      </c>
      <c r="N589" s="159" t="s">
        <v>38</v>
      </c>
      <c r="O589" s="59"/>
      <c r="P589" s="160">
        <f t="shared" si="171"/>
        <v>0</v>
      </c>
      <c r="Q589" s="160">
        <v>0</v>
      </c>
      <c r="R589" s="160">
        <f t="shared" si="172"/>
        <v>0</v>
      </c>
      <c r="S589" s="160">
        <v>0</v>
      </c>
      <c r="T589" s="161">
        <f t="shared" si="173"/>
        <v>0</v>
      </c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R589" s="162" t="s">
        <v>466</v>
      </c>
      <c r="AT589" s="162" t="s">
        <v>210</v>
      </c>
      <c r="AU589" s="162" t="s">
        <v>219</v>
      </c>
      <c r="AY589" s="15" t="s">
        <v>208</v>
      </c>
      <c r="BE589" s="163">
        <f t="shared" si="174"/>
        <v>0</v>
      </c>
      <c r="BF589" s="163">
        <f t="shared" si="175"/>
        <v>0</v>
      </c>
      <c r="BG589" s="163">
        <f t="shared" si="176"/>
        <v>0</v>
      </c>
      <c r="BH589" s="163">
        <f t="shared" si="177"/>
        <v>0</v>
      </c>
      <c r="BI589" s="163">
        <f t="shared" si="178"/>
        <v>0</v>
      </c>
      <c r="BJ589" s="15" t="s">
        <v>85</v>
      </c>
      <c r="BK589" s="163">
        <f t="shared" si="179"/>
        <v>0</v>
      </c>
      <c r="BL589" s="15" t="s">
        <v>466</v>
      </c>
      <c r="BM589" s="162" t="s">
        <v>7609</v>
      </c>
    </row>
    <row r="590" spans="1:65" s="2" customFormat="1" ht="37.9" customHeight="1">
      <c r="A590" s="30"/>
      <c r="B590" s="154"/>
      <c r="C590" s="195" t="s">
        <v>2550</v>
      </c>
      <c r="D590" s="195" t="s">
        <v>210</v>
      </c>
      <c r="E590" s="196" t="s">
        <v>7163</v>
      </c>
      <c r="F590" s="200" t="s">
        <v>7164</v>
      </c>
      <c r="G590" s="198" t="s">
        <v>404</v>
      </c>
      <c r="H590" s="199">
        <v>1</v>
      </c>
      <c r="I590" s="155"/>
      <c r="J590" s="287">
        <f t="shared" si="170"/>
        <v>0</v>
      </c>
      <c r="K590" s="157"/>
      <c r="L590" s="31"/>
      <c r="M590" s="158" t="s">
        <v>1</v>
      </c>
      <c r="N590" s="159" t="s">
        <v>38</v>
      </c>
      <c r="O590" s="59"/>
      <c r="P590" s="160">
        <f t="shared" si="171"/>
        <v>0</v>
      </c>
      <c r="Q590" s="160">
        <v>0</v>
      </c>
      <c r="R590" s="160">
        <f t="shared" si="172"/>
        <v>0</v>
      </c>
      <c r="S590" s="160">
        <v>0</v>
      </c>
      <c r="T590" s="161">
        <f t="shared" si="173"/>
        <v>0</v>
      </c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R590" s="162" t="s">
        <v>466</v>
      </c>
      <c r="AT590" s="162" t="s">
        <v>210</v>
      </c>
      <c r="AU590" s="162" t="s">
        <v>219</v>
      </c>
      <c r="AY590" s="15" t="s">
        <v>208</v>
      </c>
      <c r="BE590" s="163">
        <f t="shared" si="174"/>
        <v>0</v>
      </c>
      <c r="BF590" s="163">
        <f t="shared" si="175"/>
        <v>0</v>
      </c>
      <c r="BG590" s="163">
        <f t="shared" si="176"/>
        <v>0</v>
      </c>
      <c r="BH590" s="163">
        <f t="shared" si="177"/>
        <v>0</v>
      </c>
      <c r="BI590" s="163">
        <f t="shared" si="178"/>
        <v>0</v>
      </c>
      <c r="BJ590" s="15" t="s">
        <v>85</v>
      </c>
      <c r="BK590" s="163">
        <f t="shared" si="179"/>
        <v>0</v>
      </c>
      <c r="BL590" s="15" t="s">
        <v>466</v>
      </c>
      <c r="BM590" s="162" t="s">
        <v>7610</v>
      </c>
    </row>
    <row r="591" spans="1:65" s="12" customFormat="1" ht="20.85" customHeight="1">
      <c r="B591" s="142"/>
      <c r="C591" s="206"/>
      <c r="D591" s="207" t="s">
        <v>71</v>
      </c>
      <c r="E591" s="208" t="s">
        <v>7611</v>
      </c>
      <c r="F591" s="208" t="s">
        <v>7612</v>
      </c>
      <c r="G591" s="206"/>
      <c r="H591" s="206"/>
      <c r="I591" s="145"/>
      <c r="J591" s="286">
        <f>BK591</f>
        <v>0</v>
      </c>
      <c r="L591" s="142"/>
      <c r="M591" s="146"/>
      <c r="N591" s="147"/>
      <c r="O591" s="147"/>
      <c r="P591" s="148">
        <f>SUM(P592:P607)</f>
        <v>0</v>
      </c>
      <c r="Q591" s="147"/>
      <c r="R591" s="148">
        <f>SUM(R592:R607)</f>
        <v>0</v>
      </c>
      <c r="S591" s="147"/>
      <c r="T591" s="149">
        <f>SUM(T592:T607)</f>
        <v>0</v>
      </c>
      <c r="AR591" s="143" t="s">
        <v>219</v>
      </c>
      <c r="AT591" s="150" t="s">
        <v>71</v>
      </c>
      <c r="AU591" s="150" t="s">
        <v>85</v>
      </c>
      <c r="AY591" s="143" t="s">
        <v>208</v>
      </c>
      <c r="BK591" s="151">
        <f>SUM(BK592:BK607)</f>
        <v>0</v>
      </c>
    </row>
    <row r="592" spans="1:65" s="2" customFormat="1" ht="44.25" customHeight="1">
      <c r="A592" s="30"/>
      <c r="B592" s="154"/>
      <c r="C592" s="201" t="s">
        <v>2554</v>
      </c>
      <c r="D592" s="201" t="s">
        <v>751</v>
      </c>
      <c r="E592" s="202" t="s">
        <v>7583</v>
      </c>
      <c r="F592" s="203" t="s">
        <v>7584</v>
      </c>
      <c r="G592" s="204" t="s">
        <v>404</v>
      </c>
      <c r="H592" s="205">
        <v>9</v>
      </c>
      <c r="I592" s="177"/>
      <c r="J592" s="290">
        <f t="shared" ref="J592:J607" si="180">ROUND(I592*H592,2)</f>
        <v>0</v>
      </c>
      <c r="K592" s="178"/>
      <c r="L592" s="179"/>
      <c r="M592" s="180" t="s">
        <v>1</v>
      </c>
      <c r="N592" s="181" t="s">
        <v>38</v>
      </c>
      <c r="O592" s="59"/>
      <c r="P592" s="160">
        <f t="shared" ref="P592:P607" si="181">O592*H592</f>
        <v>0</v>
      </c>
      <c r="Q592" s="160">
        <v>0</v>
      </c>
      <c r="R592" s="160">
        <f t="shared" ref="R592:R607" si="182">Q592*H592</f>
        <v>0</v>
      </c>
      <c r="S592" s="160">
        <v>0</v>
      </c>
      <c r="T592" s="161">
        <f t="shared" ref="T592:T607" si="183">S592*H592</f>
        <v>0</v>
      </c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R592" s="162" t="s">
        <v>1849</v>
      </c>
      <c r="AT592" s="162" t="s">
        <v>751</v>
      </c>
      <c r="AU592" s="162" t="s">
        <v>219</v>
      </c>
      <c r="AY592" s="15" t="s">
        <v>208</v>
      </c>
      <c r="BE592" s="163">
        <f t="shared" ref="BE592:BE607" si="184">IF(N592="základná",J592,0)</f>
        <v>0</v>
      </c>
      <c r="BF592" s="163">
        <f t="shared" ref="BF592:BF607" si="185">IF(N592="znížená",J592,0)</f>
        <v>0</v>
      </c>
      <c r="BG592" s="163">
        <f t="shared" ref="BG592:BG607" si="186">IF(N592="zákl. prenesená",J592,0)</f>
        <v>0</v>
      </c>
      <c r="BH592" s="163">
        <f t="shared" ref="BH592:BH607" si="187">IF(N592="zníž. prenesená",J592,0)</f>
        <v>0</v>
      </c>
      <c r="BI592" s="163">
        <f t="shared" ref="BI592:BI607" si="188">IF(N592="nulová",J592,0)</f>
        <v>0</v>
      </c>
      <c r="BJ592" s="15" t="s">
        <v>85</v>
      </c>
      <c r="BK592" s="163">
        <f t="shared" ref="BK592:BK607" si="189">ROUND(I592*H592,2)</f>
        <v>0</v>
      </c>
      <c r="BL592" s="15" t="s">
        <v>466</v>
      </c>
      <c r="BM592" s="162" t="s">
        <v>7613</v>
      </c>
    </row>
    <row r="593" spans="1:65" s="2" customFormat="1" ht="24.2" customHeight="1">
      <c r="A593" s="30"/>
      <c r="B593" s="154"/>
      <c r="C593" s="201" t="s">
        <v>2558</v>
      </c>
      <c r="D593" s="201" t="s">
        <v>751</v>
      </c>
      <c r="E593" s="202" t="s">
        <v>7586</v>
      </c>
      <c r="F593" s="203" t="s">
        <v>7587</v>
      </c>
      <c r="G593" s="204" t="s">
        <v>404</v>
      </c>
      <c r="H593" s="205">
        <v>9</v>
      </c>
      <c r="I593" s="177"/>
      <c r="J593" s="290">
        <f t="shared" si="180"/>
        <v>0</v>
      </c>
      <c r="K593" s="178"/>
      <c r="L593" s="179"/>
      <c r="M593" s="180" t="s">
        <v>1</v>
      </c>
      <c r="N593" s="181" t="s">
        <v>38</v>
      </c>
      <c r="O593" s="59"/>
      <c r="P593" s="160">
        <f t="shared" si="181"/>
        <v>0</v>
      </c>
      <c r="Q593" s="160">
        <v>0</v>
      </c>
      <c r="R593" s="160">
        <f t="shared" si="182"/>
        <v>0</v>
      </c>
      <c r="S593" s="160">
        <v>0</v>
      </c>
      <c r="T593" s="161">
        <f t="shared" si="183"/>
        <v>0</v>
      </c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R593" s="162" t="s">
        <v>1849</v>
      </c>
      <c r="AT593" s="162" t="s">
        <v>751</v>
      </c>
      <c r="AU593" s="162" t="s">
        <v>219</v>
      </c>
      <c r="AY593" s="15" t="s">
        <v>208</v>
      </c>
      <c r="BE593" s="163">
        <f t="shared" si="184"/>
        <v>0</v>
      </c>
      <c r="BF593" s="163">
        <f t="shared" si="185"/>
        <v>0</v>
      </c>
      <c r="BG593" s="163">
        <f t="shared" si="186"/>
        <v>0</v>
      </c>
      <c r="BH593" s="163">
        <f t="shared" si="187"/>
        <v>0</v>
      </c>
      <c r="BI593" s="163">
        <f t="shared" si="188"/>
        <v>0</v>
      </c>
      <c r="BJ593" s="15" t="s">
        <v>85</v>
      </c>
      <c r="BK593" s="163">
        <f t="shared" si="189"/>
        <v>0</v>
      </c>
      <c r="BL593" s="15" t="s">
        <v>466</v>
      </c>
      <c r="BM593" s="162" t="s">
        <v>7614</v>
      </c>
    </row>
    <row r="594" spans="1:65" s="2" customFormat="1" ht="66.75" customHeight="1">
      <c r="A594" s="30"/>
      <c r="B594" s="154"/>
      <c r="C594" s="201" t="s">
        <v>2562</v>
      </c>
      <c r="D594" s="201" t="s">
        <v>751</v>
      </c>
      <c r="E594" s="202" t="s">
        <v>7172</v>
      </c>
      <c r="F594" s="203" t="s">
        <v>7173</v>
      </c>
      <c r="G594" s="204" t="s">
        <v>404</v>
      </c>
      <c r="H594" s="205">
        <v>9</v>
      </c>
      <c r="I594" s="177"/>
      <c r="J594" s="290">
        <f t="shared" si="180"/>
        <v>0</v>
      </c>
      <c r="K594" s="178"/>
      <c r="L594" s="179"/>
      <c r="M594" s="180" t="s">
        <v>1</v>
      </c>
      <c r="N594" s="181" t="s">
        <v>38</v>
      </c>
      <c r="O594" s="59"/>
      <c r="P594" s="160">
        <f t="shared" si="181"/>
        <v>0</v>
      </c>
      <c r="Q594" s="160">
        <v>0</v>
      </c>
      <c r="R594" s="160">
        <f t="shared" si="182"/>
        <v>0</v>
      </c>
      <c r="S594" s="160">
        <v>0</v>
      </c>
      <c r="T594" s="161">
        <f t="shared" si="183"/>
        <v>0</v>
      </c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R594" s="162" t="s">
        <v>1849</v>
      </c>
      <c r="AT594" s="162" t="s">
        <v>751</v>
      </c>
      <c r="AU594" s="162" t="s">
        <v>219</v>
      </c>
      <c r="AY594" s="15" t="s">
        <v>208</v>
      </c>
      <c r="BE594" s="163">
        <f t="shared" si="184"/>
        <v>0</v>
      </c>
      <c r="BF594" s="163">
        <f t="shared" si="185"/>
        <v>0</v>
      </c>
      <c r="BG594" s="163">
        <f t="shared" si="186"/>
        <v>0</v>
      </c>
      <c r="BH594" s="163">
        <f t="shared" si="187"/>
        <v>0</v>
      </c>
      <c r="BI594" s="163">
        <f t="shared" si="188"/>
        <v>0</v>
      </c>
      <c r="BJ594" s="15" t="s">
        <v>85</v>
      </c>
      <c r="BK594" s="163">
        <f t="shared" si="189"/>
        <v>0</v>
      </c>
      <c r="BL594" s="15" t="s">
        <v>466</v>
      </c>
      <c r="BM594" s="162" t="s">
        <v>7615</v>
      </c>
    </row>
    <row r="595" spans="1:65" s="2" customFormat="1" ht="16.5" customHeight="1">
      <c r="A595" s="30"/>
      <c r="B595" s="154"/>
      <c r="C595" s="201" t="s">
        <v>2566</v>
      </c>
      <c r="D595" s="201" t="s">
        <v>751</v>
      </c>
      <c r="E595" s="202" t="s">
        <v>7291</v>
      </c>
      <c r="F595" s="203" t="s">
        <v>7292</v>
      </c>
      <c r="G595" s="204" t="s">
        <v>404</v>
      </c>
      <c r="H595" s="205">
        <v>9</v>
      </c>
      <c r="I595" s="177"/>
      <c r="J595" s="290">
        <f t="shared" si="180"/>
        <v>0</v>
      </c>
      <c r="K595" s="178"/>
      <c r="L595" s="179"/>
      <c r="M595" s="180" t="s">
        <v>1</v>
      </c>
      <c r="N595" s="181" t="s">
        <v>38</v>
      </c>
      <c r="O595" s="59"/>
      <c r="P595" s="160">
        <f t="shared" si="181"/>
        <v>0</v>
      </c>
      <c r="Q595" s="160">
        <v>0</v>
      </c>
      <c r="R595" s="160">
        <f t="shared" si="182"/>
        <v>0</v>
      </c>
      <c r="S595" s="160">
        <v>0</v>
      </c>
      <c r="T595" s="161">
        <f t="shared" si="183"/>
        <v>0</v>
      </c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R595" s="162" t="s">
        <v>1849</v>
      </c>
      <c r="AT595" s="162" t="s">
        <v>751</v>
      </c>
      <c r="AU595" s="162" t="s">
        <v>219</v>
      </c>
      <c r="AY595" s="15" t="s">
        <v>208</v>
      </c>
      <c r="BE595" s="163">
        <f t="shared" si="184"/>
        <v>0</v>
      </c>
      <c r="BF595" s="163">
        <f t="shared" si="185"/>
        <v>0</v>
      </c>
      <c r="BG595" s="163">
        <f t="shared" si="186"/>
        <v>0</v>
      </c>
      <c r="BH595" s="163">
        <f t="shared" si="187"/>
        <v>0</v>
      </c>
      <c r="BI595" s="163">
        <f t="shared" si="188"/>
        <v>0</v>
      </c>
      <c r="BJ595" s="15" t="s">
        <v>85</v>
      </c>
      <c r="BK595" s="163">
        <f t="shared" si="189"/>
        <v>0</v>
      </c>
      <c r="BL595" s="15" t="s">
        <v>466</v>
      </c>
      <c r="BM595" s="162" t="s">
        <v>7616</v>
      </c>
    </row>
    <row r="596" spans="1:65" s="2" customFormat="1" ht="24.2" customHeight="1">
      <c r="A596" s="30"/>
      <c r="B596" s="154"/>
      <c r="C596" s="201" t="s">
        <v>2570</v>
      </c>
      <c r="D596" s="201" t="s">
        <v>751</v>
      </c>
      <c r="E596" s="202" t="s">
        <v>7617</v>
      </c>
      <c r="F596" s="203" t="s">
        <v>7416</v>
      </c>
      <c r="G596" s="204" t="s">
        <v>404</v>
      </c>
      <c r="H596" s="205">
        <v>9</v>
      </c>
      <c r="I596" s="177"/>
      <c r="J596" s="290">
        <f t="shared" si="180"/>
        <v>0</v>
      </c>
      <c r="K596" s="178"/>
      <c r="L596" s="179"/>
      <c r="M596" s="180" t="s">
        <v>1</v>
      </c>
      <c r="N596" s="181" t="s">
        <v>38</v>
      </c>
      <c r="O596" s="59"/>
      <c r="P596" s="160">
        <f t="shared" si="181"/>
        <v>0</v>
      </c>
      <c r="Q596" s="160">
        <v>0</v>
      </c>
      <c r="R596" s="160">
        <f t="shared" si="182"/>
        <v>0</v>
      </c>
      <c r="S596" s="160">
        <v>0</v>
      </c>
      <c r="T596" s="161">
        <f t="shared" si="183"/>
        <v>0</v>
      </c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R596" s="162" t="s">
        <v>1849</v>
      </c>
      <c r="AT596" s="162" t="s">
        <v>751</v>
      </c>
      <c r="AU596" s="162" t="s">
        <v>219</v>
      </c>
      <c r="AY596" s="15" t="s">
        <v>208</v>
      </c>
      <c r="BE596" s="163">
        <f t="shared" si="184"/>
        <v>0</v>
      </c>
      <c r="BF596" s="163">
        <f t="shared" si="185"/>
        <v>0</v>
      </c>
      <c r="BG596" s="163">
        <f t="shared" si="186"/>
        <v>0</v>
      </c>
      <c r="BH596" s="163">
        <f t="shared" si="187"/>
        <v>0</v>
      </c>
      <c r="BI596" s="163">
        <f t="shared" si="188"/>
        <v>0</v>
      </c>
      <c r="BJ596" s="15" t="s">
        <v>85</v>
      </c>
      <c r="BK596" s="163">
        <f t="shared" si="189"/>
        <v>0</v>
      </c>
      <c r="BL596" s="15" t="s">
        <v>466</v>
      </c>
      <c r="BM596" s="162" t="s">
        <v>7618</v>
      </c>
    </row>
    <row r="597" spans="1:65" s="2" customFormat="1" ht="37.9" customHeight="1">
      <c r="A597" s="30"/>
      <c r="B597" s="154"/>
      <c r="C597" s="201" t="s">
        <v>2574</v>
      </c>
      <c r="D597" s="201" t="s">
        <v>751</v>
      </c>
      <c r="E597" s="202" t="s">
        <v>7619</v>
      </c>
      <c r="F597" s="203" t="s">
        <v>7353</v>
      </c>
      <c r="G597" s="204" t="s">
        <v>404</v>
      </c>
      <c r="H597" s="205">
        <v>9</v>
      </c>
      <c r="I597" s="177"/>
      <c r="J597" s="290">
        <f t="shared" si="180"/>
        <v>0</v>
      </c>
      <c r="K597" s="178"/>
      <c r="L597" s="179"/>
      <c r="M597" s="180" t="s">
        <v>1</v>
      </c>
      <c r="N597" s="181" t="s">
        <v>38</v>
      </c>
      <c r="O597" s="59"/>
      <c r="P597" s="160">
        <f t="shared" si="181"/>
        <v>0</v>
      </c>
      <c r="Q597" s="160">
        <v>0</v>
      </c>
      <c r="R597" s="160">
        <f t="shared" si="182"/>
        <v>0</v>
      </c>
      <c r="S597" s="160">
        <v>0</v>
      </c>
      <c r="T597" s="161">
        <f t="shared" si="183"/>
        <v>0</v>
      </c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R597" s="162" t="s">
        <v>1849</v>
      </c>
      <c r="AT597" s="162" t="s">
        <v>751</v>
      </c>
      <c r="AU597" s="162" t="s">
        <v>219</v>
      </c>
      <c r="AY597" s="15" t="s">
        <v>208</v>
      </c>
      <c r="BE597" s="163">
        <f t="shared" si="184"/>
        <v>0</v>
      </c>
      <c r="BF597" s="163">
        <f t="shared" si="185"/>
        <v>0</v>
      </c>
      <c r="BG597" s="163">
        <f t="shared" si="186"/>
        <v>0</v>
      </c>
      <c r="BH597" s="163">
        <f t="shared" si="187"/>
        <v>0</v>
      </c>
      <c r="BI597" s="163">
        <f t="shared" si="188"/>
        <v>0</v>
      </c>
      <c r="BJ597" s="15" t="s">
        <v>85</v>
      </c>
      <c r="BK597" s="163">
        <f t="shared" si="189"/>
        <v>0</v>
      </c>
      <c r="BL597" s="15" t="s">
        <v>466</v>
      </c>
      <c r="BM597" s="162" t="s">
        <v>7620</v>
      </c>
    </row>
    <row r="598" spans="1:65" s="2" customFormat="1" ht="37.9" customHeight="1">
      <c r="A598" s="30"/>
      <c r="B598" s="154"/>
      <c r="C598" s="201" t="s">
        <v>2578</v>
      </c>
      <c r="D598" s="201" t="s">
        <v>751</v>
      </c>
      <c r="E598" s="202" t="s">
        <v>7621</v>
      </c>
      <c r="F598" s="203" t="s">
        <v>7622</v>
      </c>
      <c r="G598" s="204" t="s">
        <v>404</v>
      </c>
      <c r="H598" s="205">
        <v>9</v>
      </c>
      <c r="I598" s="177"/>
      <c r="J598" s="290">
        <f t="shared" si="180"/>
        <v>0</v>
      </c>
      <c r="K598" s="178"/>
      <c r="L598" s="179"/>
      <c r="M598" s="180" t="s">
        <v>1</v>
      </c>
      <c r="N598" s="181" t="s">
        <v>38</v>
      </c>
      <c r="O598" s="59"/>
      <c r="P598" s="160">
        <f t="shared" si="181"/>
        <v>0</v>
      </c>
      <c r="Q598" s="160">
        <v>0</v>
      </c>
      <c r="R598" s="160">
        <f t="shared" si="182"/>
        <v>0</v>
      </c>
      <c r="S598" s="160">
        <v>0</v>
      </c>
      <c r="T598" s="161">
        <f t="shared" si="183"/>
        <v>0</v>
      </c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R598" s="162" t="s">
        <v>1849</v>
      </c>
      <c r="AT598" s="162" t="s">
        <v>751</v>
      </c>
      <c r="AU598" s="162" t="s">
        <v>219</v>
      </c>
      <c r="AY598" s="15" t="s">
        <v>208</v>
      </c>
      <c r="BE598" s="163">
        <f t="shared" si="184"/>
        <v>0</v>
      </c>
      <c r="BF598" s="163">
        <f t="shared" si="185"/>
        <v>0</v>
      </c>
      <c r="BG598" s="163">
        <f t="shared" si="186"/>
        <v>0</v>
      </c>
      <c r="BH598" s="163">
        <f t="shared" si="187"/>
        <v>0</v>
      </c>
      <c r="BI598" s="163">
        <f t="shared" si="188"/>
        <v>0</v>
      </c>
      <c r="BJ598" s="15" t="s">
        <v>85</v>
      </c>
      <c r="BK598" s="163">
        <f t="shared" si="189"/>
        <v>0</v>
      </c>
      <c r="BL598" s="15" t="s">
        <v>466</v>
      </c>
      <c r="BM598" s="162" t="s">
        <v>7623</v>
      </c>
    </row>
    <row r="599" spans="1:65" s="2" customFormat="1" ht="37.9" customHeight="1">
      <c r="A599" s="30"/>
      <c r="B599" s="154"/>
      <c r="C599" s="201" t="s">
        <v>2582</v>
      </c>
      <c r="D599" s="201" t="s">
        <v>751</v>
      </c>
      <c r="E599" s="202" t="s">
        <v>7624</v>
      </c>
      <c r="F599" s="203" t="s">
        <v>7353</v>
      </c>
      <c r="G599" s="204" t="s">
        <v>404</v>
      </c>
      <c r="H599" s="205">
        <v>72</v>
      </c>
      <c r="I599" s="177"/>
      <c r="J599" s="290">
        <f t="shared" si="180"/>
        <v>0</v>
      </c>
      <c r="K599" s="178"/>
      <c r="L599" s="179"/>
      <c r="M599" s="180" t="s">
        <v>1</v>
      </c>
      <c r="N599" s="181" t="s">
        <v>38</v>
      </c>
      <c r="O599" s="59"/>
      <c r="P599" s="160">
        <f t="shared" si="181"/>
        <v>0</v>
      </c>
      <c r="Q599" s="160">
        <v>0</v>
      </c>
      <c r="R599" s="160">
        <f t="shared" si="182"/>
        <v>0</v>
      </c>
      <c r="S599" s="160">
        <v>0</v>
      </c>
      <c r="T599" s="161">
        <f t="shared" si="183"/>
        <v>0</v>
      </c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R599" s="162" t="s">
        <v>1849</v>
      </c>
      <c r="AT599" s="162" t="s">
        <v>751</v>
      </c>
      <c r="AU599" s="162" t="s">
        <v>219</v>
      </c>
      <c r="AY599" s="15" t="s">
        <v>208</v>
      </c>
      <c r="BE599" s="163">
        <f t="shared" si="184"/>
        <v>0</v>
      </c>
      <c r="BF599" s="163">
        <f t="shared" si="185"/>
        <v>0</v>
      </c>
      <c r="BG599" s="163">
        <f t="shared" si="186"/>
        <v>0</v>
      </c>
      <c r="BH599" s="163">
        <f t="shared" si="187"/>
        <v>0</v>
      </c>
      <c r="BI599" s="163">
        <f t="shared" si="188"/>
        <v>0</v>
      </c>
      <c r="BJ599" s="15" t="s">
        <v>85</v>
      </c>
      <c r="BK599" s="163">
        <f t="shared" si="189"/>
        <v>0</v>
      </c>
      <c r="BL599" s="15" t="s">
        <v>466</v>
      </c>
      <c r="BM599" s="162" t="s">
        <v>7625</v>
      </c>
    </row>
    <row r="600" spans="1:65" s="2" customFormat="1" ht="24.2" customHeight="1">
      <c r="A600" s="30"/>
      <c r="B600" s="154"/>
      <c r="C600" s="201" t="s">
        <v>2586</v>
      </c>
      <c r="D600" s="201" t="s">
        <v>751</v>
      </c>
      <c r="E600" s="202" t="s">
        <v>7472</v>
      </c>
      <c r="F600" s="203" t="s">
        <v>7473</v>
      </c>
      <c r="G600" s="204" t="s">
        <v>404</v>
      </c>
      <c r="H600" s="205">
        <v>54</v>
      </c>
      <c r="I600" s="177"/>
      <c r="J600" s="290">
        <f t="shared" si="180"/>
        <v>0</v>
      </c>
      <c r="K600" s="178"/>
      <c r="L600" s="179"/>
      <c r="M600" s="180" t="s">
        <v>1</v>
      </c>
      <c r="N600" s="181" t="s">
        <v>38</v>
      </c>
      <c r="O600" s="59"/>
      <c r="P600" s="160">
        <f t="shared" si="181"/>
        <v>0</v>
      </c>
      <c r="Q600" s="160">
        <v>0</v>
      </c>
      <c r="R600" s="160">
        <f t="shared" si="182"/>
        <v>0</v>
      </c>
      <c r="S600" s="160">
        <v>0</v>
      </c>
      <c r="T600" s="161">
        <f t="shared" si="183"/>
        <v>0</v>
      </c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R600" s="162" t="s">
        <v>1849</v>
      </c>
      <c r="AT600" s="162" t="s">
        <v>751</v>
      </c>
      <c r="AU600" s="162" t="s">
        <v>219</v>
      </c>
      <c r="AY600" s="15" t="s">
        <v>208</v>
      </c>
      <c r="BE600" s="163">
        <f t="shared" si="184"/>
        <v>0</v>
      </c>
      <c r="BF600" s="163">
        <f t="shared" si="185"/>
        <v>0</v>
      </c>
      <c r="BG600" s="163">
        <f t="shared" si="186"/>
        <v>0</v>
      </c>
      <c r="BH600" s="163">
        <f t="shared" si="187"/>
        <v>0</v>
      </c>
      <c r="BI600" s="163">
        <f t="shared" si="188"/>
        <v>0</v>
      </c>
      <c r="BJ600" s="15" t="s">
        <v>85</v>
      </c>
      <c r="BK600" s="163">
        <f t="shared" si="189"/>
        <v>0</v>
      </c>
      <c r="BL600" s="15" t="s">
        <v>466</v>
      </c>
      <c r="BM600" s="162" t="s">
        <v>7626</v>
      </c>
    </row>
    <row r="601" spans="1:65" s="2" customFormat="1" ht="16.5" customHeight="1">
      <c r="A601" s="30"/>
      <c r="B601" s="154"/>
      <c r="C601" s="201" t="s">
        <v>2590</v>
      </c>
      <c r="D601" s="201" t="s">
        <v>751</v>
      </c>
      <c r="E601" s="202" t="s">
        <v>7627</v>
      </c>
      <c r="F601" s="203" t="s">
        <v>7307</v>
      </c>
      <c r="G601" s="204" t="s">
        <v>404</v>
      </c>
      <c r="H601" s="205">
        <v>18</v>
      </c>
      <c r="I601" s="177"/>
      <c r="J601" s="290">
        <f t="shared" si="180"/>
        <v>0</v>
      </c>
      <c r="K601" s="178"/>
      <c r="L601" s="179"/>
      <c r="M601" s="180" t="s">
        <v>1</v>
      </c>
      <c r="N601" s="181" t="s">
        <v>38</v>
      </c>
      <c r="O601" s="59"/>
      <c r="P601" s="160">
        <f t="shared" si="181"/>
        <v>0</v>
      </c>
      <c r="Q601" s="160">
        <v>0</v>
      </c>
      <c r="R601" s="160">
        <f t="shared" si="182"/>
        <v>0</v>
      </c>
      <c r="S601" s="160">
        <v>0</v>
      </c>
      <c r="T601" s="161">
        <f t="shared" si="183"/>
        <v>0</v>
      </c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R601" s="162" t="s">
        <v>1849</v>
      </c>
      <c r="AT601" s="162" t="s">
        <v>751</v>
      </c>
      <c r="AU601" s="162" t="s">
        <v>219</v>
      </c>
      <c r="AY601" s="15" t="s">
        <v>208</v>
      </c>
      <c r="BE601" s="163">
        <f t="shared" si="184"/>
        <v>0</v>
      </c>
      <c r="BF601" s="163">
        <f t="shared" si="185"/>
        <v>0</v>
      </c>
      <c r="BG601" s="163">
        <f t="shared" si="186"/>
        <v>0</v>
      </c>
      <c r="BH601" s="163">
        <f t="shared" si="187"/>
        <v>0</v>
      </c>
      <c r="BI601" s="163">
        <f t="shared" si="188"/>
        <v>0</v>
      </c>
      <c r="BJ601" s="15" t="s">
        <v>85</v>
      </c>
      <c r="BK601" s="163">
        <f t="shared" si="189"/>
        <v>0</v>
      </c>
      <c r="BL601" s="15" t="s">
        <v>466</v>
      </c>
      <c r="BM601" s="162" t="s">
        <v>7628</v>
      </c>
    </row>
    <row r="602" spans="1:65" s="2" customFormat="1" ht="16.5" customHeight="1">
      <c r="A602" s="30"/>
      <c r="B602" s="154"/>
      <c r="C602" s="201" t="s">
        <v>2594</v>
      </c>
      <c r="D602" s="201" t="s">
        <v>751</v>
      </c>
      <c r="E602" s="202" t="s">
        <v>7629</v>
      </c>
      <c r="F602" s="203" t="s">
        <v>7310</v>
      </c>
      <c r="G602" s="204" t="s">
        <v>4725</v>
      </c>
      <c r="H602" s="205">
        <v>1</v>
      </c>
      <c r="I602" s="177"/>
      <c r="J602" s="290">
        <f t="shared" si="180"/>
        <v>0</v>
      </c>
      <c r="K602" s="178"/>
      <c r="L602" s="179"/>
      <c r="M602" s="180" t="s">
        <v>1</v>
      </c>
      <c r="N602" s="181" t="s">
        <v>38</v>
      </c>
      <c r="O602" s="59"/>
      <c r="P602" s="160">
        <f t="shared" si="181"/>
        <v>0</v>
      </c>
      <c r="Q602" s="160">
        <v>0</v>
      </c>
      <c r="R602" s="160">
        <f t="shared" si="182"/>
        <v>0</v>
      </c>
      <c r="S602" s="160">
        <v>0</v>
      </c>
      <c r="T602" s="161">
        <f t="shared" si="183"/>
        <v>0</v>
      </c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R602" s="162" t="s">
        <v>1849</v>
      </c>
      <c r="AT602" s="162" t="s">
        <v>751</v>
      </c>
      <c r="AU602" s="162" t="s">
        <v>219</v>
      </c>
      <c r="AY602" s="15" t="s">
        <v>208</v>
      </c>
      <c r="BE602" s="163">
        <f t="shared" si="184"/>
        <v>0</v>
      </c>
      <c r="BF602" s="163">
        <f t="shared" si="185"/>
        <v>0</v>
      </c>
      <c r="BG602" s="163">
        <f t="shared" si="186"/>
        <v>0</v>
      </c>
      <c r="BH602" s="163">
        <f t="shared" si="187"/>
        <v>0</v>
      </c>
      <c r="BI602" s="163">
        <f t="shared" si="188"/>
        <v>0</v>
      </c>
      <c r="BJ602" s="15" t="s">
        <v>85</v>
      </c>
      <c r="BK602" s="163">
        <f t="shared" si="189"/>
        <v>0</v>
      </c>
      <c r="BL602" s="15" t="s">
        <v>466</v>
      </c>
      <c r="BM602" s="162" t="s">
        <v>7630</v>
      </c>
    </row>
    <row r="603" spans="1:65" s="2" customFormat="1" ht="21.75" customHeight="1">
      <c r="A603" s="30"/>
      <c r="B603" s="154"/>
      <c r="C603" s="201" t="s">
        <v>2598</v>
      </c>
      <c r="D603" s="201" t="s">
        <v>751</v>
      </c>
      <c r="E603" s="202" t="s">
        <v>7631</v>
      </c>
      <c r="F603" s="203" t="s">
        <v>7313</v>
      </c>
      <c r="G603" s="204" t="s">
        <v>4725</v>
      </c>
      <c r="H603" s="205">
        <v>1</v>
      </c>
      <c r="I603" s="177"/>
      <c r="J603" s="290">
        <f t="shared" si="180"/>
        <v>0</v>
      </c>
      <c r="K603" s="178"/>
      <c r="L603" s="179"/>
      <c r="M603" s="180" t="s">
        <v>1</v>
      </c>
      <c r="N603" s="181" t="s">
        <v>38</v>
      </c>
      <c r="O603" s="59"/>
      <c r="P603" s="160">
        <f t="shared" si="181"/>
        <v>0</v>
      </c>
      <c r="Q603" s="160">
        <v>0</v>
      </c>
      <c r="R603" s="160">
        <f t="shared" si="182"/>
        <v>0</v>
      </c>
      <c r="S603" s="160">
        <v>0</v>
      </c>
      <c r="T603" s="161">
        <f t="shared" si="183"/>
        <v>0</v>
      </c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R603" s="162" t="s">
        <v>1849</v>
      </c>
      <c r="AT603" s="162" t="s">
        <v>751</v>
      </c>
      <c r="AU603" s="162" t="s">
        <v>219</v>
      </c>
      <c r="AY603" s="15" t="s">
        <v>208</v>
      </c>
      <c r="BE603" s="163">
        <f t="shared" si="184"/>
        <v>0</v>
      </c>
      <c r="BF603" s="163">
        <f t="shared" si="185"/>
        <v>0</v>
      </c>
      <c r="BG603" s="163">
        <f t="shared" si="186"/>
        <v>0</v>
      </c>
      <c r="BH603" s="163">
        <f t="shared" si="187"/>
        <v>0</v>
      </c>
      <c r="BI603" s="163">
        <f t="shared" si="188"/>
        <v>0</v>
      </c>
      <c r="BJ603" s="15" t="s">
        <v>85</v>
      </c>
      <c r="BK603" s="163">
        <f t="shared" si="189"/>
        <v>0</v>
      </c>
      <c r="BL603" s="15" t="s">
        <v>466</v>
      </c>
      <c r="BM603" s="162" t="s">
        <v>7632</v>
      </c>
    </row>
    <row r="604" spans="1:65" s="2" customFormat="1" ht="16.5" customHeight="1">
      <c r="A604" s="30"/>
      <c r="B604" s="154"/>
      <c r="C604" s="195" t="s">
        <v>2602</v>
      </c>
      <c r="D604" s="195" t="s">
        <v>210</v>
      </c>
      <c r="E604" s="196" t="s">
        <v>7315</v>
      </c>
      <c r="F604" s="200" t="s">
        <v>7316</v>
      </c>
      <c r="G604" s="198" t="s">
        <v>861</v>
      </c>
      <c r="H604" s="199">
        <v>135</v>
      </c>
      <c r="I604" s="155"/>
      <c r="J604" s="287">
        <f t="shared" si="180"/>
        <v>0</v>
      </c>
      <c r="K604" s="157"/>
      <c r="L604" s="31"/>
      <c r="M604" s="158" t="s">
        <v>1</v>
      </c>
      <c r="N604" s="159" t="s">
        <v>38</v>
      </c>
      <c r="O604" s="59"/>
      <c r="P604" s="160">
        <f t="shared" si="181"/>
        <v>0</v>
      </c>
      <c r="Q604" s="160">
        <v>0</v>
      </c>
      <c r="R604" s="160">
        <f t="shared" si="182"/>
        <v>0</v>
      </c>
      <c r="S604" s="160">
        <v>0</v>
      </c>
      <c r="T604" s="161">
        <f t="shared" si="183"/>
        <v>0</v>
      </c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R604" s="162" t="s">
        <v>466</v>
      </c>
      <c r="AT604" s="162" t="s">
        <v>210</v>
      </c>
      <c r="AU604" s="162" t="s">
        <v>219</v>
      </c>
      <c r="AY604" s="15" t="s">
        <v>208</v>
      </c>
      <c r="BE604" s="163">
        <f t="shared" si="184"/>
        <v>0</v>
      </c>
      <c r="BF604" s="163">
        <f t="shared" si="185"/>
        <v>0</v>
      </c>
      <c r="BG604" s="163">
        <f t="shared" si="186"/>
        <v>0</v>
      </c>
      <c r="BH604" s="163">
        <f t="shared" si="187"/>
        <v>0</v>
      </c>
      <c r="BI604" s="163">
        <f t="shared" si="188"/>
        <v>0</v>
      </c>
      <c r="BJ604" s="15" t="s">
        <v>85</v>
      </c>
      <c r="BK604" s="163">
        <f t="shared" si="189"/>
        <v>0</v>
      </c>
      <c r="BL604" s="15" t="s">
        <v>466</v>
      </c>
      <c r="BM604" s="162" t="s">
        <v>7633</v>
      </c>
    </row>
    <row r="605" spans="1:65" s="2" customFormat="1" ht="16.5" customHeight="1">
      <c r="A605" s="30"/>
      <c r="B605" s="154"/>
      <c r="C605" s="195" t="s">
        <v>2606</v>
      </c>
      <c r="D605" s="195" t="s">
        <v>210</v>
      </c>
      <c r="E605" s="196" t="s">
        <v>7634</v>
      </c>
      <c r="F605" s="200" t="s">
        <v>7443</v>
      </c>
      <c r="G605" s="198" t="s">
        <v>4725</v>
      </c>
      <c r="H605" s="199">
        <v>9</v>
      </c>
      <c r="I605" s="155"/>
      <c r="J605" s="287">
        <f t="shared" si="180"/>
        <v>0</v>
      </c>
      <c r="K605" s="157"/>
      <c r="L605" s="31"/>
      <c r="M605" s="158" t="s">
        <v>1</v>
      </c>
      <c r="N605" s="159" t="s">
        <v>38</v>
      </c>
      <c r="O605" s="59"/>
      <c r="P605" s="160">
        <f t="shared" si="181"/>
        <v>0</v>
      </c>
      <c r="Q605" s="160">
        <v>0</v>
      </c>
      <c r="R605" s="160">
        <f t="shared" si="182"/>
        <v>0</v>
      </c>
      <c r="S605" s="160">
        <v>0</v>
      </c>
      <c r="T605" s="161">
        <f t="shared" si="183"/>
        <v>0</v>
      </c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R605" s="162" t="s">
        <v>466</v>
      </c>
      <c r="AT605" s="162" t="s">
        <v>210</v>
      </c>
      <c r="AU605" s="162" t="s">
        <v>219</v>
      </c>
      <c r="AY605" s="15" t="s">
        <v>208</v>
      </c>
      <c r="BE605" s="163">
        <f t="shared" si="184"/>
        <v>0</v>
      </c>
      <c r="BF605" s="163">
        <f t="shared" si="185"/>
        <v>0</v>
      </c>
      <c r="BG605" s="163">
        <f t="shared" si="186"/>
        <v>0</v>
      </c>
      <c r="BH605" s="163">
        <f t="shared" si="187"/>
        <v>0</v>
      </c>
      <c r="BI605" s="163">
        <f t="shared" si="188"/>
        <v>0</v>
      </c>
      <c r="BJ605" s="15" t="s">
        <v>85</v>
      </c>
      <c r="BK605" s="163">
        <f t="shared" si="189"/>
        <v>0</v>
      </c>
      <c r="BL605" s="15" t="s">
        <v>466</v>
      </c>
      <c r="BM605" s="162" t="s">
        <v>7635</v>
      </c>
    </row>
    <row r="606" spans="1:65" s="2" customFormat="1" ht="24.2" customHeight="1">
      <c r="A606" s="30"/>
      <c r="B606" s="154"/>
      <c r="C606" s="195" t="s">
        <v>2610</v>
      </c>
      <c r="D606" s="195" t="s">
        <v>210</v>
      </c>
      <c r="E606" s="196" t="s">
        <v>7446</v>
      </c>
      <c r="F606" s="200" t="s">
        <v>7447</v>
      </c>
      <c r="G606" s="198" t="s">
        <v>404</v>
      </c>
      <c r="H606" s="199">
        <v>9</v>
      </c>
      <c r="I606" s="155"/>
      <c r="J606" s="287">
        <f t="shared" si="180"/>
        <v>0</v>
      </c>
      <c r="K606" s="157"/>
      <c r="L606" s="31"/>
      <c r="M606" s="158" t="s">
        <v>1</v>
      </c>
      <c r="N606" s="159" t="s">
        <v>38</v>
      </c>
      <c r="O606" s="59"/>
      <c r="P606" s="160">
        <f t="shared" si="181"/>
        <v>0</v>
      </c>
      <c r="Q606" s="160">
        <v>0</v>
      </c>
      <c r="R606" s="160">
        <f t="shared" si="182"/>
        <v>0</v>
      </c>
      <c r="S606" s="160">
        <v>0</v>
      </c>
      <c r="T606" s="161">
        <f t="shared" si="183"/>
        <v>0</v>
      </c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R606" s="162" t="s">
        <v>466</v>
      </c>
      <c r="AT606" s="162" t="s">
        <v>210</v>
      </c>
      <c r="AU606" s="162" t="s">
        <v>219</v>
      </c>
      <c r="AY606" s="15" t="s">
        <v>208</v>
      </c>
      <c r="BE606" s="163">
        <f t="shared" si="184"/>
        <v>0</v>
      </c>
      <c r="BF606" s="163">
        <f t="shared" si="185"/>
        <v>0</v>
      </c>
      <c r="BG606" s="163">
        <f t="shared" si="186"/>
        <v>0</v>
      </c>
      <c r="BH606" s="163">
        <f t="shared" si="187"/>
        <v>0</v>
      </c>
      <c r="BI606" s="163">
        <f t="shared" si="188"/>
        <v>0</v>
      </c>
      <c r="BJ606" s="15" t="s">
        <v>85</v>
      </c>
      <c r="BK606" s="163">
        <f t="shared" si="189"/>
        <v>0</v>
      </c>
      <c r="BL606" s="15" t="s">
        <v>466</v>
      </c>
      <c r="BM606" s="162" t="s">
        <v>7636</v>
      </c>
    </row>
    <row r="607" spans="1:65" s="2" customFormat="1" ht="37.9" customHeight="1">
      <c r="A607" s="30"/>
      <c r="B607" s="154"/>
      <c r="C607" s="195" t="s">
        <v>2614</v>
      </c>
      <c r="D607" s="195" t="s">
        <v>210</v>
      </c>
      <c r="E607" s="196" t="s">
        <v>7163</v>
      </c>
      <c r="F607" s="200" t="s">
        <v>7164</v>
      </c>
      <c r="G607" s="198" t="s">
        <v>404</v>
      </c>
      <c r="H607" s="199">
        <v>9</v>
      </c>
      <c r="I607" s="155"/>
      <c r="J607" s="287">
        <f t="shared" si="180"/>
        <v>0</v>
      </c>
      <c r="K607" s="157"/>
      <c r="L607" s="31"/>
      <c r="M607" s="158" t="s">
        <v>1</v>
      </c>
      <c r="N607" s="159" t="s">
        <v>38</v>
      </c>
      <c r="O607" s="59"/>
      <c r="P607" s="160">
        <f t="shared" si="181"/>
        <v>0</v>
      </c>
      <c r="Q607" s="160">
        <v>0</v>
      </c>
      <c r="R607" s="160">
        <f t="shared" si="182"/>
        <v>0</v>
      </c>
      <c r="S607" s="160">
        <v>0</v>
      </c>
      <c r="T607" s="161">
        <f t="shared" si="183"/>
        <v>0</v>
      </c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R607" s="162" t="s">
        <v>466</v>
      </c>
      <c r="AT607" s="162" t="s">
        <v>210</v>
      </c>
      <c r="AU607" s="162" t="s">
        <v>219</v>
      </c>
      <c r="AY607" s="15" t="s">
        <v>208</v>
      </c>
      <c r="BE607" s="163">
        <f t="shared" si="184"/>
        <v>0</v>
      </c>
      <c r="BF607" s="163">
        <f t="shared" si="185"/>
        <v>0</v>
      </c>
      <c r="BG607" s="163">
        <f t="shared" si="186"/>
        <v>0</v>
      </c>
      <c r="BH607" s="163">
        <f t="shared" si="187"/>
        <v>0</v>
      </c>
      <c r="BI607" s="163">
        <f t="shared" si="188"/>
        <v>0</v>
      </c>
      <c r="BJ607" s="15" t="s">
        <v>85</v>
      </c>
      <c r="BK607" s="163">
        <f t="shared" si="189"/>
        <v>0</v>
      </c>
      <c r="BL607" s="15" t="s">
        <v>466</v>
      </c>
      <c r="BM607" s="162" t="s">
        <v>7637</v>
      </c>
    </row>
    <row r="608" spans="1:65" s="12" customFormat="1" ht="20.85" customHeight="1">
      <c r="B608" s="142"/>
      <c r="C608" s="206"/>
      <c r="D608" s="207" t="s">
        <v>71</v>
      </c>
      <c r="E608" s="208" t="s">
        <v>7638</v>
      </c>
      <c r="F608" s="208" t="s">
        <v>7639</v>
      </c>
      <c r="G608" s="206"/>
      <c r="H608" s="206"/>
      <c r="I608" s="145"/>
      <c r="J608" s="286">
        <f>BK608</f>
        <v>0</v>
      </c>
      <c r="L608" s="142"/>
      <c r="M608" s="146"/>
      <c r="N608" s="147"/>
      <c r="O608" s="147"/>
      <c r="P608" s="148">
        <f>SUM(P609:P622)</f>
        <v>0</v>
      </c>
      <c r="Q608" s="147"/>
      <c r="R608" s="148">
        <f>SUM(R609:R622)</f>
        <v>0</v>
      </c>
      <c r="S608" s="147"/>
      <c r="T608" s="149">
        <f>SUM(T609:T622)</f>
        <v>0</v>
      </c>
      <c r="AR608" s="143" t="s">
        <v>219</v>
      </c>
      <c r="AT608" s="150" t="s">
        <v>71</v>
      </c>
      <c r="AU608" s="150" t="s">
        <v>85</v>
      </c>
      <c r="AY608" s="143" t="s">
        <v>208</v>
      </c>
      <c r="BK608" s="151">
        <f>SUM(BK609:BK622)</f>
        <v>0</v>
      </c>
    </row>
    <row r="609" spans="1:65" s="2" customFormat="1" ht="44.25" customHeight="1">
      <c r="A609" s="30"/>
      <c r="B609" s="154"/>
      <c r="C609" s="201" t="s">
        <v>2618</v>
      </c>
      <c r="D609" s="201" t="s">
        <v>751</v>
      </c>
      <c r="E609" s="202" t="s">
        <v>7640</v>
      </c>
      <c r="F609" s="203" t="s">
        <v>7641</v>
      </c>
      <c r="G609" s="204" t="s">
        <v>404</v>
      </c>
      <c r="H609" s="205">
        <v>25</v>
      </c>
      <c r="I609" s="177"/>
      <c r="J609" s="290">
        <f t="shared" ref="J609:J622" si="190">ROUND(I609*H609,2)</f>
        <v>0</v>
      </c>
      <c r="K609" s="178"/>
      <c r="L609" s="179"/>
      <c r="M609" s="180" t="s">
        <v>1</v>
      </c>
      <c r="N609" s="181" t="s">
        <v>38</v>
      </c>
      <c r="O609" s="59"/>
      <c r="P609" s="160">
        <f t="shared" ref="P609:P622" si="191">O609*H609</f>
        <v>0</v>
      </c>
      <c r="Q609" s="160">
        <v>0</v>
      </c>
      <c r="R609" s="160">
        <f t="shared" ref="R609:R622" si="192">Q609*H609</f>
        <v>0</v>
      </c>
      <c r="S609" s="160">
        <v>0</v>
      </c>
      <c r="T609" s="161">
        <f t="shared" ref="T609:T622" si="193">S609*H609</f>
        <v>0</v>
      </c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R609" s="162" t="s">
        <v>1849</v>
      </c>
      <c r="AT609" s="162" t="s">
        <v>751</v>
      </c>
      <c r="AU609" s="162" t="s">
        <v>219</v>
      </c>
      <c r="AY609" s="15" t="s">
        <v>208</v>
      </c>
      <c r="BE609" s="163">
        <f t="shared" ref="BE609:BE622" si="194">IF(N609="základná",J609,0)</f>
        <v>0</v>
      </c>
      <c r="BF609" s="163">
        <f t="shared" ref="BF609:BF622" si="195">IF(N609="znížená",J609,0)</f>
        <v>0</v>
      </c>
      <c r="BG609" s="163">
        <f t="shared" ref="BG609:BG622" si="196">IF(N609="zákl. prenesená",J609,0)</f>
        <v>0</v>
      </c>
      <c r="BH609" s="163">
        <f t="shared" ref="BH609:BH622" si="197">IF(N609="zníž. prenesená",J609,0)</f>
        <v>0</v>
      </c>
      <c r="BI609" s="163">
        <f t="shared" ref="BI609:BI622" si="198">IF(N609="nulová",J609,0)</f>
        <v>0</v>
      </c>
      <c r="BJ609" s="15" t="s">
        <v>85</v>
      </c>
      <c r="BK609" s="163">
        <f t="shared" ref="BK609:BK622" si="199">ROUND(I609*H609,2)</f>
        <v>0</v>
      </c>
      <c r="BL609" s="15" t="s">
        <v>466</v>
      </c>
      <c r="BM609" s="162" t="s">
        <v>7642</v>
      </c>
    </row>
    <row r="610" spans="1:65" s="2" customFormat="1" ht="21.75" customHeight="1">
      <c r="A610" s="30"/>
      <c r="B610" s="154"/>
      <c r="C610" s="201" t="s">
        <v>2622</v>
      </c>
      <c r="D610" s="201" t="s">
        <v>751</v>
      </c>
      <c r="E610" s="202" t="s">
        <v>7643</v>
      </c>
      <c r="F610" s="203" t="s">
        <v>7644</v>
      </c>
      <c r="G610" s="204" t="s">
        <v>404</v>
      </c>
      <c r="H610" s="205">
        <v>25</v>
      </c>
      <c r="I610" s="177"/>
      <c r="J610" s="290">
        <f t="shared" si="190"/>
        <v>0</v>
      </c>
      <c r="K610" s="178"/>
      <c r="L610" s="179"/>
      <c r="M610" s="180" t="s">
        <v>1</v>
      </c>
      <c r="N610" s="181" t="s">
        <v>38</v>
      </c>
      <c r="O610" s="59"/>
      <c r="P610" s="160">
        <f t="shared" si="191"/>
        <v>0</v>
      </c>
      <c r="Q610" s="160">
        <v>0</v>
      </c>
      <c r="R610" s="160">
        <f t="shared" si="192"/>
        <v>0</v>
      </c>
      <c r="S610" s="160">
        <v>0</v>
      </c>
      <c r="T610" s="161">
        <f t="shared" si="193"/>
        <v>0</v>
      </c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R610" s="162" t="s">
        <v>1849</v>
      </c>
      <c r="AT610" s="162" t="s">
        <v>751</v>
      </c>
      <c r="AU610" s="162" t="s">
        <v>219</v>
      </c>
      <c r="AY610" s="15" t="s">
        <v>208</v>
      </c>
      <c r="BE610" s="163">
        <f t="shared" si="194"/>
        <v>0</v>
      </c>
      <c r="BF610" s="163">
        <f t="shared" si="195"/>
        <v>0</v>
      </c>
      <c r="BG610" s="163">
        <f t="shared" si="196"/>
        <v>0</v>
      </c>
      <c r="BH610" s="163">
        <f t="shared" si="197"/>
        <v>0</v>
      </c>
      <c r="BI610" s="163">
        <f t="shared" si="198"/>
        <v>0</v>
      </c>
      <c r="BJ610" s="15" t="s">
        <v>85</v>
      </c>
      <c r="BK610" s="163">
        <f t="shared" si="199"/>
        <v>0</v>
      </c>
      <c r="BL610" s="15" t="s">
        <v>466</v>
      </c>
      <c r="BM610" s="162" t="s">
        <v>7645</v>
      </c>
    </row>
    <row r="611" spans="1:65" s="2" customFormat="1" ht="66.75" customHeight="1">
      <c r="A611" s="30"/>
      <c r="B611" s="154"/>
      <c r="C611" s="201" t="s">
        <v>2626</v>
      </c>
      <c r="D611" s="201" t="s">
        <v>751</v>
      </c>
      <c r="E611" s="202" t="s">
        <v>7172</v>
      </c>
      <c r="F611" s="203" t="s">
        <v>7173</v>
      </c>
      <c r="G611" s="204" t="s">
        <v>404</v>
      </c>
      <c r="H611" s="205">
        <v>25</v>
      </c>
      <c r="I611" s="177"/>
      <c r="J611" s="290">
        <f t="shared" si="190"/>
        <v>0</v>
      </c>
      <c r="K611" s="178"/>
      <c r="L611" s="179"/>
      <c r="M611" s="180" t="s">
        <v>1</v>
      </c>
      <c r="N611" s="181" t="s">
        <v>38</v>
      </c>
      <c r="O611" s="59"/>
      <c r="P611" s="160">
        <f t="shared" si="191"/>
        <v>0</v>
      </c>
      <c r="Q611" s="160">
        <v>0</v>
      </c>
      <c r="R611" s="160">
        <f t="shared" si="192"/>
        <v>0</v>
      </c>
      <c r="S611" s="160">
        <v>0</v>
      </c>
      <c r="T611" s="161">
        <f t="shared" si="193"/>
        <v>0</v>
      </c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R611" s="162" t="s">
        <v>1849</v>
      </c>
      <c r="AT611" s="162" t="s">
        <v>751</v>
      </c>
      <c r="AU611" s="162" t="s">
        <v>219</v>
      </c>
      <c r="AY611" s="15" t="s">
        <v>208</v>
      </c>
      <c r="BE611" s="163">
        <f t="shared" si="194"/>
        <v>0</v>
      </c>
      <c r="BF611" s="163">
        <f t="shared" si="195"/>
        <v>0</v>
      </c>
      <c r="BG611" s="163">
        <f t="shared" si="196"/>
        <v>0</v>
      </c>
      <c r="BH611" s="163">
        <f t="shared" si="197"/>
        <v>0</v>
      </c>
      <c r="BI611" s="163">
        <f t="shared" si="198"/>
        <v>0</v>
      </c>
      <c r="BJ611" s="15" t="s">
        <v>85</v>
      </c>
      <c r="BK611" s="163">
        <f t="shared" si="199"/>
        <v>0</v>
      </c>
      <c r="BL611" s="15" t="s">
        <v>466</v>
      </c>
      <c r="BM611" s="162" t="s">
        <v>7646</v>
      </c>
    </row>
    <row r="612" spans="1:65" s="2" customFormat="1" ht="24.2" customHeight="1">
      <c r="A612" s="30"/>
      <c r="B612" s="154"/>
      <c r="C612" s="201" t="s">
        <v>2630</v>
      </c>
      <c r="D612" s="201" t="s">
        <v>751</v>
      </c>
      <c r="E612" s="202" t="s">
        <v>7647</v>
      </c>
      <c r="F612" s="203" t="s">
        <v>7416</v>
      </c>
      <c r="G612" s="204" t="s">
        <v>404</v>
      </c>
      <c r="H612" s="205">
        <v>25</v>
      </c>
      <c r="I612" s="177"/>
      <c r="J612" s="290">
        <f t="shared" si="190"/>
        <v>0</v>
      </c>
      <c r="K612" s="178"/>
      <c r="L612" s="179"/>
      <c r="M612" s="180" t="s">
        <v>1</v>
      </c>
      <c r="N612" s="181" t="s">
        <v>38</v>
      </c>
      <c r="O612" s="59"/>
      <c r="P612" s="160">
        <f t="shared" si="191"/>
        <v>0</v>
      </c>
      <c r="Q612" s="160">
        <v>0</v>
      </c>
      <c r="R612" s="160">
        <f t="shared" si="192"/>
        <v>0</v>
      </c>
      <c r="S612" s="160">
        <v>0</v>
      </c>
      <c r="T612" s="161">
        <f t="shared" si="193"/>
        <v>0</v>
      </c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R612" s="162" t="s">
        <v>1849</v>
      </c>
      <c r="AT612" s="162" t="s">
        <v>751</v>
      </c>
      <c r="AU612" s="162" t="s">
        <v>219</v>
      </c>
      <c r="AY612" s="15" t="s">
        <v>208</v>
      </c>
      <c r="BE612" s="163">
        <f t="shared" si="194"/>
        <v>0</v>
      </c>
      <c r="BF612" s="163">
        <f t="shared" si="195"/>
        <v>0</v>
      </c>
      <c r="BG612" s="163">
        <f t="shared" si="196"/>
        <v>0</v>
      </c>
      <c r="BH612" s="163">
        <f t="shared" si="197"/>
        <v>0</v>
      </c>
      <c r="BI612" s="163">
        <f t="shared" si="198"/>
        <v>0</v>
      </c>
      <c r="BJ612" s="15" t="s">
        <v>85</v>
      </c>
      <c r="BK612" s="163">
        <f t="shared" si="199"/>
        <v>0</v>
      </c>
      <c r="BL612" s="15" t="s">
        <v>466</v>
      </c>
      <c r="BM612" s="162" t="s">
        <v>7648</v>
      </c>
    </row>
    <row r="613" spans="1:65" s="2" customFormat="1" ht="37.9" customHeight="1">
      <c r="A613" s="30"/>
      <c r="B613" s="154"/>
      <c r="C613" s="201" t="s">
        <v>2634</v>
      </c>
      <c r="D613" s="201" t="s">
        <v>751</v>
      </c>
      <c r="E613" s="202" t="s">
        <v>7649</v>
      </c>
      <c r="F613" s="203" t="s">
        <v>7353</v>
      </c>
      <c r="G613" s="204" t="s">
        <v>404</v>
      </c>
      <c r="H613" s="205">
        <v>25</v>
      </c>
      <c r="I613" s="177"/>
      <c r="J613" s="290">
        <f t="shared" si="190"/>
        <v>0</v>
      </c>
      <c r="K613" s="178"/>
      <c r="L613" s="179"/>
      <c r="M613" s="180" t="s">
        <v>1</v>
      </c>
      <c r="N613" s="181" t="s">
        <v>38</v>
      </c>
      <c r="O613" s="59"/>
      <c r="P613" s="160">
        <f t="shared" si="191"/>
        <v>0</v>
      </c>
      <c r="Q613" s="160">
        <v>0</v>
      </c>
      <c r="R613" s="160">
        <f t="shared" si="192"/>
        <v>0</v>
      </c>
      <c r="S613" s="160">
        <v>0</v>
      </c>
      <c r="T613" s="161">
        <f t="shared" si="193"/>
        <v>0</v>
      </c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R613" s="162" t="s">
        <v>1849</v>
      </c>
      <c r="AT613" s="162" t="s">
        <v>751</v>
      </c>
      <c r="AU613" s="162" t="s">
        <v>219</v>
      </c>
      <c r="AY613" s="15" t="s">
        <v>208</v>
      </c>
      <c r="BE613" s="163">
        <f t="shared" si="194"/>
        <v>0</v>
      </c>
      <c r="BF613" s="163">
        <f t="shared" si="195"/>
        <v>0</v>
      </c>
      <c r="BG613" s="163">
        <f t="shared" si="196"/>
        <v>0</v>
      </c>
      <c r="BH613" s="163">
        <f t="shared" si="197"/>
        <v>0</v>
      </c>
      <c r="BI613" s="163">
        <f t="shared" si="198"/>
        <v>0</v>
      </c>
      <c r="BJ613" s="15" t="s">
        <v>85</v>
      </c>
      <c r="BK613" s="163">
        <f t="shared" si="199"/>
        <v>0</v>
      </c>
      <c r="BL613" s="15" t="s">
        <v>466</v>
      </c>
      <c r="BM613" s="162" t="s">
        <v>7650</v>
      </c>
    </row>
    <row r="614" spans="1:65" s="2" customFormat="1" ht="37.9" customHeight="1">
      <c r="A614" s="30"/>
      <c r="B614" s="154"/>
      <c r="C614" s="201" t="s">
        <v>2638</v>
      </c>
      <c r="D614" s="201" t="s">
        <v>751</v>
      </c>
      <c r="E614" s="202" t="s">
        <v>7621</v>
      </c>
      <c r="F614" s="203" t="s">
        <v>7622</v>
      </c>
      <c r="G614" s="204" t="s">
        <v>404</v>
      </c>
      <c r="H614" s="205">
        <v>25</v>
      </c>
      <c r="I614" s="177"/>
      <c r="J614" s="290">
        <f t="shared" si="190"/>
        <v>0</v>
      </c>
      <c r="K614" s="178"/>
      <c r="L614" s="179"/>
      <c r="M614" s="180" t="s">
        <v>1</v>
      </c>
      <c r="N614" s="181" t="s">
        <v>38</v>
      </c>
      <c r="O614" s="59"/>
      <c r="P614" s="160">
        <f t="shared" si="191"/>
        <v>0</v>
      </c>
      <c r="Q614" s="160">
        <v>0</v>
      </c>
      <c r="R614" s="160">
        <f t="shared" si="192"/>
        <v>0</v>
      </c>
      <c r="S614" s="160">
        <v>0</v>
      </c>
      <c r="T614" s="161">
        <f t="shared" si="193"/>
        <v>0</v>
      </c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R614" s="162" t="s">
        <v>1849</v>
      </c>
      <c r="AT614" s="162" t="s">
        <v>751</v>
      </c>
      <c r="AU614" s="162" t="s">
        <v>219</v>
      </c>
      <c r="AY614" s="15" t="s">
        <v>208</v>
      </c>
      <c r="BE614" s="163">
        <f t="shared" si="194"/>
        <v>0</v>
      </c>
      <c r="BF614" s="163">
        <f t="shared" si="195"/>
        <v>0</v>
      </c>
      <c r="BG614" s="163">
        <f t="shared" si="196"/>
        <v>0</v>
      </c>
      <c r="BH614" s="163">
        <f t="shared" si="197"/>
        <v>0</v>
      </c>
      <c r="BI614" s="163">
        <f t="shared" si="198"/>
        <v>0</v>
      </c>
      <c r="BJ614" s="15" t="s">
        <v>85</v>
      </c>
      <c r="BK614" s="163">
        <f t="shared" si="199"/>
        <v>0</v>
      </c>
      <c r="BL614" s="15" t="s">
        <v>466</v>
      </c>
      <c r="BM614" s="162" t="s">
        <v>7651</v>
      </c>
    </row>
    <row r="615" spans="1:65" s="2" customFormat="1" ht="37.9" customHeight="1">
      <c r="A615" s="30"/>
      <c r="B615" s="154"/>
      <c r="C615" s="201" t="s">
        <v>2642</v>
      </c>
      <c r="D615" s="201" t="s">
        <v>751</v>
      </c>
      <c r="E615" s="202" t="s">
        <v>7352</v>
      </c>
      <c r="F615" s="203" t="s">
        <v>7353</v>
      </c>
      <c r="G615" s="204" t="s">
        <v>404</v>
      </c>
      <c r="H615" s="205">
        <v>25</v>
      </c>
      <c r="I615" s="177"/>
      <c r="J615" s="290">
        <f t="shared" si="190"/>
        <v>0</v>
      </c>
      <c r="K615" s="178"/>
      <c r="L615" s="179"/>
      <c r="M615" s="180" t="s">
        <v>1</v>
      </c>
      <c r="N615" s="181" t="s">
        <v>38</v>
      </c>
      <c r="O615" s="59"/>
      <c r="P615" s="160">
        <f t="shared" si="191"/>
        <v>0</v>
      </c>
      <c r="Q615" s="160">
        <v>0</v>
      </c>
      <c r="R615" s="160">
        <f t="shared" si="192"/>
        <v>0</v>
      </c>
      <c r="S615" s="160">
        <v>0</v>
      </c>
      <c r="T615" s="161">
        <f t="shared" si="193"/>
        <v>0</v>
      </c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R615" s="162" t="s">
        <v>1849</v>
      </c>
      <c r="AT615" s="162" t="s">
        <v>751</v>
      </c>
      <c r="AU615" s="162" t="s">
        <v>219</v>
      </c>
      <c r="AY615" s="15" t="s">
        <v>208</v>
      </c>
      <c r="BE615" s="163">
        <f t="shared" si="194"/>
        <v>0</v>
      </c>
      <c r="BF615" s="163">
        <f t="shared" si="195"/>
        <v>0</v>
      </c>
      <c r="BG615" s="163">
        <f t="shared" si="196"/>
        <v>0</v>
      </c>
      <c r="BH615" s="163">
        <f t="shared" si="197"/>
        <v>0</v>
      </c>
      <c r="BI615" s="163">
        <f t="shared" si="198"/>
        <v>0</v>
      </c>
      <c r="BJ615" s="15" t="s">
        <v>85</v>
      </c>
      <c r="BK615" s="163">
        <f t="shared" si="199"/>
        <v>0</v>
      </c>
      <c r="BL615" s="15" t="s">
        <v>466</v>
      </c>
      <c r="BM615" s="162" t="s">
        <v>7652</v>
      </c>
    </row>
    <row r="616" spans="1:65" s="2" customFormat="1" ht="24.2" customHeight="1">
      <c r="A616" s="30"/>
      <c r="B616" s="154"/>
      <c r="C616" s="201" t="s">
        <v>2646</v>
      </c>
      <c r="D616" s="201" t="s">
        <v>751</v>
      </c>
      <c r="E616" s="202" t="s">
        <v>7653</v>
      </c>
      <c r="F616" s="203" t="s">
        <v>7473</v>
      </c>
      <c r="G616" s="204" t="s">
        <v>404</v>
      </c>
      <c r="H616" s="205">
        <v>75</v>
      </c>
      <c r="I616" s="177"/>
      <c r="J616" s="290">
        <f t="shared" si="190"/>
        <v>0</v>
      </c>
      <c r="K616" s="178"/>
      <c r="L616" s="179"/>
      <c r="M616" s="180" t="s">
        <v>1</v>
      </c>
      <c r="N616" s="181" t="s">
        <v>38</v>
      </c>
      <c r="O616" s="59"/>
      <c r="P616" s="160">
        <f t="shared" si="191"/>
        <v>0</v>
      </c>
      <c r="Q616" s="160">
        <v>0</v>
      </c>
      <c r="R616" s="160">
        <f t="shared" si="192"/>
        <v>0</v>
      </c>
      <c r="S616" s="160">
        <v>0</v>
      </c>
      <c r="T616" s="161">
        <f t="shared" si="193"/>
        <v>0</v>
      </c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R616" s="162" t="s">
        <v>1849</v>
      </c>
      <c r="AT616" s="162" t="s">
        <v>751</v>
      </c>
      <c r="AU616" s="162" t="s">
        <v>219</v>
      </c>
      <c r="AY616" s="15" t="s">
        <v>208</v>
      </c>
      <c r="BE616" s="163">
        <f t="shared" si="194"/>
        <v>0</v>
      </c>
      <c r="BF616" s="163">
        <f t="shared" si="195"/>
        <v>0</v>
      </c>
      <c r="BG616" s="163">
        <f t="shared" si="196"/>
        <v>0</v>
      </c>
      <c r="BH616" s="163">
        <f t="shared" si="197"/>
        <v>0</v>
      </c>
      <c r="BI616" s="163">
        <f t="shared" si="198"/>
        <v>0</v>
      </c>
      <c r="BJ616" s="15" t="s">
        <v>85</v>
      </c>
      <c r="BK616" s="163">
        <f t="shared" si="199"/>
        <v>0</v>
      </c>
      <c r="BL616" s="15" t="s">
        <v>466</v>
      </c>
      <c r="BM616" s="162" t="s">
        <v>7654</v>
      </c>
    </row>
    <row r="617" spans="1:65" s="2" customFormat="1" ht="16.5" customHeight="1">
      <c r="A617" s="30"/>
      <c r="B617" s="154"/>
      <c r="C617" s="201" t="s">
        <v>2650</v>
      </c>
      <c r="D617" s="201" t="s">
        <v>751</v>
      </c>
      <c r="E617" s="202" t="s">
        <v>7306</v>
      </c>
      <c r="F617" s="203" t="s">
        <v>7307</v>
      </c>
      <c r="G617" s="204" t="s">
        <v>404</v>
      </c>
      <c r="H617" s="205">
        <v>50</v>
      </c>
      <c r="I617" s="177"/>
      <c r="J617" s="290">
        <f t="shared" si="190"/>
        <v>0</v>
      </c>
      <c r="K617" s="178"/>
      <c r="L617" s="179"/>
      <c r="M617" s="180" t="s">
        <v>1</v>
      </c>
      <c r="N617" s="181" t="s">
        <v>38</v>
      </c>
      <c r="O617" s="59"/>
      <c r="P617" s="160">
        <f t="shared" si="191"/>
        <v>0</v>
      </c>
      <c r="Q617" s="160">
        <v>0</v>
      </c>
      <c r="R617" s="160">
        <f t="shared" si="192"/>
        <v>0</v>
      </c>
      <c r="S617" s="160">
        <v>0</v>
      </c>
      <c r="T617" s="161">
        <f t="shared" si="193"/>
        <v>0</v>
      </c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R617" s="162" t="s">
        <v>1849</v>
      </c>
      <c r="AT617" s="162" t="s">
        <v>751</v>
      </c>
      <c r="AU617" s="162" t="s">
        <v>219</v>
      </c>
      <c r="AY617" s="15" t="s">
        <v>208</v>
      </c>
      <c r="BE617" s="163">
        <f t="shared" si="194"/>
        <v>0</v>
      </c>
      <c r="BF617" s="163">
        <f t="shared" si="195"/>
        <v>0</v>
      </c>
      <c r="BG617" s="163">
        <f t="shared" si="196"/>
        <v>0</v>
      </c>
      <c r="BH617" s="163">
        <f t="shared" si="197"/>
        <v>0</v>
      </c>
      <c r="BI617" s="163">
        <f t="shared" si="198"/>
        <v>0</v>
      </c>
      <c r="BJ617" s="15" t="s">
        <v>85</v>
      </c>
      <c r="BK617" s="163">
        <f t="shared" si="199"/>
        <v>0</v>
      </c>
      <c r="BL617" s="15" t="s">
        <v>466</v>
      </c>
      <c r="BM617" s="162" t="s">
        <v>7655</v>
      </c>
    </row>
    <row r="618" spans="1:65" s="2" customFormat="1" ht="16.5" customHeight="1">
      <c r="A618" s="30"/>
      <c r="B618" s="154"/>
      <c r="C618" s="201" t="s">
        <v>2654</v>
      </c>
      <c r="D618" s="201" t="s">
        <v>751</v>
      </c>
      <c r="E618" s="202" t="s">
        <v>7656</v>
      </c>
      <c r="F618" s="203" t="s">
        <v>7310</v>
      </c>
      <c r="G618" s="204" t="s">
        <v>4725</v>
      </c>
      <c r="H618" s="205">
        <v>1</v>
      </c>
      <c r="I618" s="177"/>
      <c r="J618" s="290">
        <f t="shared" si="190"/>
        <v>0</v>
      </c>
      <c r="K618" s="178"/>
      <c r="L618" s="179"/>
      <c r="M618" s="180" t="s">
        <v>1</v>
      </c>
      <c r="N618" s="181" t="s">
        <v>38</v>
      </c>
      <c r="O618" s="59"/>
      <c r="P618" s="160">
        <f t="shared" si="191"/>
        <v>0</v>
      </c>
      <c r="Q618" s="160">
        <v>0</v>
      </c>
      <c r="R618" s="160">
        <f t="shared" si="192"/>
        <v>0</v>
      </c>
      <c r="S618" s="160">
        <v>0</v>
      </c>
      <c r="T618" s="161">
        <f t="shared" si="193"/>
        <v>0</v>
      </c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R618" s="162" t="s">
        <v>1849</v>
      </c>
      <c r="AT618" s="162" t="s">
        <v>751</v>
      </c>
      <c r="AU618" s="162" t="s">
        <v>219</v>
      </c>
      <c r="AY618" s="15" t="s">
        <v>208</v>
      </c>
      <c r="BE618" s="163">
        <f t="shared" si="194"/>
        <v>0</v>
      </c>
      <c r="BF618" s="163">
        <f t="shared" si="195"/>
        <v>0</v>
      </c>
      <c r="BG618" s="163">
        <f t="shared" si="196"/>
        <v>0</v>
      </c>
      <c r="BH618" s="163">
        <f t="shared" si="197"/>
        <v>0</v>
      </c>
      <c r="BI618" s="163">
        <f t="shared" si="198"/>
        <v>0</v>
      </c>
      <c r="BJ618" s="15" t="s">
        <v>85</v>
      </c>
      <c r="BK618" s="163">
        <f t="shared" si="199"/>
        <v>0</v>
      </c>
      <c r="BL618" s="15" t="s">
        <v>466</v>
      </c>
      <c r="BM618" s="162" t="s">
        <v>7657</v>
      </c>
    </row>
    <row r="619" spans="1:65" s="2" customFormat="1" ht="21.75" customHeight="1">
      <c r="A619" s="30"/>
      <c r="B619" s="154"/>
      <c r="C619" s="201" t="s">
        <v>2658</v>
      </c>
      <c r="D619" s="201" t="s">
        <v>751</v>
      </c>
      <c r="E619" s="202" t="s">
        <v>7658</v>
      </c>
      <c r="F619" s="203" t="s">
        <v>7313</v>
      </c>
      <c r="G619" s="204" t="s">
        <v>4725</v>
      </c>
      <c r="H619" s="205">
        <v>1</v>
      </c>
      <c r="I619" s="177"/>
      <c r="J619" s="290">
        <f t="shared" si="190"/>
        <v>0</v>
      </c>
      <c r="K619" s="178"/>
      <c r="L619" s="179"/>
      <c r="M619" s="180" t="s">
        <v>1</v>
      </c>
      <c r="N619" s="181" t="s">
        <v>38</v>
      </c>
      <c r="O619" s="59"/>
      <c r="P619" s="160">
        <f t="shared" si="191"/>
        <v>0</v>
      </c>
      <c r="Q619" s="160">
        <v>0</v>
      </c>
      <c r="R619" s="160">
        <f t="shared" si="192"/>
        <v>0</v>
      </c>
      <c r="S619" s="160">
        <v>0</v>
      </c>
      <c r="T619" s="161">
        <f t="shared" si="193"/>
        <v>0</v>
      </c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R619" s="162" t="s">
        <v>1849</v>
      </c>
      <c r="AT619" s="162" t="s">
        <v>751</v>
      </c>
      <c r="AU619" s="162" t="s">
        <v>219</v>
      </c>
      <c r="AY619" s="15" t="s">
        <v>208</v>
      </c>
      <c r="BE619" s="163">
        <f t="shared" si="194"/>
        <v>0</v>
      </c>
      <c r="BF619" s="163">
        <f t="shared" si="195"/>
        <v>0</v>
      </c>
      <c r="BG619" s="163">
        <f t="shared" si="196"/>
        <v>0</v>
      </c>
      <c r="BH619" s="163">
        <f t="shared" si="197"/>
        <v>0</v>
      </c>
      <c r="BI619" s="163">
        <f t="shared" si="198"/>
        <v>0</v>
      </c>
      <c r="BJ619" s="15" t="s">
        <v>85</v>
      </c>
      <c r="BK619" s="163">
        <f t="shared" si="199"/>
        <v>0</v>
      </c>
      <c r="BL619" s="15" t="s">
        <v>466</v>
      </c>
      <c r="BM619" s="162" t="s">
        <v>7659</v>
      </c>
    </row>
    <row r="620" spans="1:65" s="2" customFormat="1" ht="16.5" customHeight="1">
      <c r="A620" s="30"/>
      <c r="B620" s="154"/>
      <c r="C620" s="195" t="s">
        <v>2662</v>
      </c>
      <c r="D620" s="195" t="s">
        <v>210</v>
      </c>
      <c r="E620" s="196" t="s">
        <v>7315</v>
      </c>
      <c r="F620" s="200" t="s">
        <v>7316</v>
      </c>
      <c r="G620" s="198" t="s">
        <v>861</v>
      </c>
      <c r="H620" s="199">
        <v>166</v>
      </c>
      <c r="I620" s="155"/>
      <c r="J620" s="287">
        <f t="shared" si="190"/>
        <v>0</v>
      </c>
      <c r="K620" s="157"/>
      <c r="L620" s="31"/>
      <c r="M620" s="158" t="s">
        <v>1</v>
      </c>
      <c r="N620" s="159" t="s">
        <v>38</v>
      </c>
      <c r="O620" s="59"/>
      <c r="P620" s="160">
        <f t="shared" si="191"/>
        <v>0</v>
      </c>
      <c r="Q620" s="160">
        <v>0</v>
      </c>
      <c r="R620" s="160">
        <f t="shared" si="192"/>
        <v>0</v>
      </c>
      <c r="S620" s="160">
        <v>0</v>
      </c>
      <c r="T620" s="161">
        <f t="shared" si="193"/>
        <v>0</v>
      </c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R620" s="162" t="s">
        <v>466</v>
      </c>
      <c r="AT620" s="162" t="s">
        <v>210</v>
      </c>
      <c r="AU620" s="162" t="s">
        <v>219</v>
      </c>
      <c r="AY620" s="15" t="s">
        <v>208</v>
      </c>
      <c r="BE620" s="163">
        <f t="shared" si="194"/>
        <v>0</v>
      </c>
      <c r="BF620" s="163">
        <f t="shared" si="195"/>
        <v>0</v>
      </c>
      <c r="BG620" s="163">
        <f t="shared" si="196"/>
        <v>0</v>
      </c>
      <c r="BH620" s="163">
        <f t="shared" si="197"/>
        <v>0</v>
      </c>
      <c r="BI620" s="163">
        <f t="shared" si="198"/>
        <v>0</v>
      </c>
      <c r="BJ620" s="15" t="s">
        <v>85</v>
      </c>
      <c r="BK620" s="163">
        <f t="shared" si="199"/>
        <v>0</v>
      </c>
      <c r="BL620" s="15" t="s">
        <v>466</v>
      </c>
      <c r="BM620" s="162" t="s">
        <v>7660</v>
      </c>
    </row>
    <row r="621" spans="1:65" s="2" customFormat="1" ht="16.5" customHeight="1">
      <c r="A621" s="30"/>
      <c r="B621" s="154"/>
      <c r="C621" s="195" t="s">
        <v>2666</v>
      </c>
      <c r="D621" s="195" t="s">
        <v>210</v>
      </c>
      <c r="E621" s="196" t="s">
        <v>7661</v>
      </c>
      <c r="F621" s="200" t="s">
        <v>7161</v>
      </c>
      <c r="G621" s="198" t="s">
        <v>404</v>
      </c>
      <c r="H621" s="199">
        <v>25</v>
      </c>
      <c r="I621" s="155"/>
      <c r="J621" s="287">
        <f t="shared" si="190"/>
        <v>0</v>
      </c>
      <c r="K621" s="157"/>
      <c r="L621" s="31"/>
      <c r="M621" s="158" t="s">
        <v>1</v>
      </c>
      <c r="N621" s="159" t="s">
        <v>38</v>
      </c>
      <c r="O621" s="59"/>
      <c r="P621" s="160">
        <f t="shared" si="191"/>
        <v>0</v>
      </c>
      <c r="Q621" s="160">
        <v>0</v>
      </c>
      <c r="R621" s="160">
        <f t="shared" si="192"/>
        <v>0</v>
      </c>
      <c r="S621" s="160">
        <v>0</v>
      </c>
      <c r="T621" s="161">
        <f t="shared" si="193"/>
        <v>0</v>
      </c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R621" s="162" t="s">
        <v>466</v>
      </c>
      <c r="AT621" s="162" t="s">
        <v>210</v>
      </c>
      <c r="AU621" s="162" t="s">
        <v>219</v>
      </c>
      <c r="AY621" s="15" t="s">
        <v>208</v>
      </c>
      <c r="BE621" s="163">
        <f t="shared" si="194"/>
        <v>0</v>
      </c>
      <c r="BF621" s="163">
        <f t="shared" si="195"/>
        <v>0</v>
      </c>
      <c r="BG621" s="163">
        <f t="shared" si="196"/>
        <v>0</v>
      </c>
      <c r="BH621" s="163">
        <f t="shared" si="197"/>
        <v>0</v>
      </c>
      <c r="BI621" s="163">
        <f t="shared" si="198"/>
        <v>0</v>
      </c>
      <c r="BJ621" s="15" t="s">
        <v>85</v>
      </c>
      <c r="BK621" s="163">
        <f t="shared" si="199"/>
        <v>0</v>
      </c>
      <c r="BL621" s="15" t="s">
        <v>466</v>
      </c>
      <c r="BM621" s="162" t="s">
        <v>7662</v>
      </c>
    </row>
    <row r="622" spans="1:65" s="2" customFormat="1" ht="37.9" customHeight="1">
      <c r="A622" s="30"/>
      <c r="B622" s="154"/>
      <c r="C622" s="195" t="s">
        <v>2670</v>
      </c>
      <c r="D622" s="195" t="s">
        <v>210</v>
      </c>
      <c r="E622" s="196" t="s">
        <v>7163</v>
      </c>
      <c r="F622" s="200" t="s">
        <v>7164</v>
      </c>
      <c r="G622" s="198" t="s">
        <v>404</v>
      </c>
      <c r="H622" s="199">
        <v>25</v>
      </c>
      <c r="I622" s="155"/>
      <c r="J622" s="287">
        <f t="shared" si="190"/>
        <v>0</v>
      </c>
      <c r="K622" s="157"/>
      <c r="L622" s="31"/>
      <c r="M622" s="158" t="s">
        <v>1</v>
      </c>
      <c r="N622" s="159" t="s">
        <v>38</v>
      </c>
      <c r="O622" s="59"/>
      <c r="P622" s="160">
        <f t="shared" si="191"/>
        <v>0</v>
      </c>
      <c r="Q622" s="160">
        <v>0</v>
      </c>
      <c r="R622" s="160">
        <f t="shared" si="192"/>
        <v>0</v>
      </c>
      <c r="S622" s="160">
        <v>0</v>
      </c>
      <c r="T622" s="161">
        <f t="shared" si="193"/>
        <v>0</v>
      </c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R622" s="162" t="s">
        <v>466</v>
      </c>
      <c r="AT622" s="162" t="s">
        <v>210</v>
      </c>
      <c r="AU622" s="162" t="s">
        <v>219</v>
      </c>
      <c r="AY622" s="15" t="s">
        <v>208</v>
      </c>
      <c r="BE622" s="163">
        <f t="shared" si="194"/>
        <v>0</v>
      </c>
      <c r="BF622" s="163">
        <f t="shared" si="195"/>
        <v>0</v>
      </c>
      <c r="BG622" s="163">
        <f t="shared" si="196"/>
        <v>0</v>
      </c>
      <c r="BH622" s="163">
        <f t="shared" si="197"/>
        <v>0</v>
      </c>
      <c r="BI622" s="163">
        <f t="shared" si="198"/>
        <v>0</v>
      </c>
      <c r="BJ622" s="15" t="s">
        <v>85</v>
      </c>
      <c r="BK622" s="163">
        <f t="shared" si="199"/>
        <v>0</v>
      </c>
      <c r="BL622" s="15" t="s">
        <v>466</v>
      </c>
      <c r="BM622" s="162" t="s">
        <v>7663</v>
      </c>
    </row>
    <row r="623" spans="1:65" s="12" customFormat="1" ht="20.85" customHeight="1">
      <c r="B623" s="142"/>
      <c r="C623" s="206"/>
      <c r="D623" s="207" t="s">
        <v>71</v>
      </c>
      <c r="E623" s="208" t="s">
        <v>7664</v>
      </c>
      <c r="F623" s="208" t="s">
        <v>7665</v>
      </c>
      <c r="G623" s="206"/>
      <c r="H623" s="206"/>
      <c r="I623" s="145"/>
      <c r="J623" s="286">
        <f>BK623</f>
        <v>0</v>
      </c>
      <c r="L623" s="142"/>
      <c r="M623" s="146"/>
      <c r="N623" s="147"/>
      <c r="O623" s="147"/>
      <c r="P623" s="148">
        <f>SUM(P624:P637)</f>
        <v>0</v>
      </c>
      <c r="Q623" s="147"/>
      <c r="R623" s="148">
        <f>SUM(R624:R637)</f>
        <v>0</v>
      </c>
      <c r="S623" s="147"/>
      <c r="T623" s="149">
        <f>SUM(T624:T637)</f>
        <v>0</v>
      </c>
      <c r="AR623" s="143" t="s">
        <v>219</v>
      </c>
      <c r="AT623" s="150" t="s">
        <v>71</v>
      </c>
      <c r="AU623" s="150" t="s">
        <v>85</v>
      </c>
      <c r="AY623" s="143" t="s">
        <v>208</v>
      </c>
      <c r="BK623" s="151">
        <f>SUM(BK624:BK637)</f>
        <v>0</v>
      </c>
    </row>
    <row r="624" spans="1:65" s="2" customFormat="1" ht="24.2" customHeight="1">
      <c r="A624" s="30"/>
      <c r="B624" s="154"/>
      <c r="C624" s="201" t="s">
        <v>2674</v>
      </c>
      <c r="D624" s="201" t="s">
        <v>751</v>
      </c>
      <c r="E624" s="202" t="s">
        <v>7666</v>
      </c>
      <c r="F624" s="203" t="s">
        <v>7667</v>
      </c>
      <c r="G624" s="204" t="s">
        <v>404</v>
      </c>
      <c r="H624" s="205">
        <v>1</v>
      </c>
      <c r="I624" s="177"/>
      <c r="J624" s="290">
        <f t="shared" ref="J624:J637" si="200">ROUND(I624*H624,2)</f>
        <v>0</v>
      </c>
      <c r="K624" s="178"/>
      <c r="L624" s="179"/>
      <c r="M624" s="180" t="s">
        <v>1</v>
      </c>
      <c r="N624" s="181" t="s">
        <v>38</v>
      </c>
      <c r="O624" s="59"/>
      <c r="P624" s="160">
        <f t="shared" ref="P624:P637" si="201">O624*H624</f>
        <v>0</v>
      </c>
      <c r="Q624" s="160">
        <v>0</v>
      </c>
      <c r="R624" s="160">
        <f t="shared" ref="R624:R637" si="202">Q624*H624</f>
        <v>0</v>
      </c>
      <c r="S624" s="160">
        <v>0</v>
      </c>
      <c r="T624" s="161">
        <f t="shared" ref="T624:T637" si="203">S624*H624</f>
        <v>0</v>
      </c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R624" s="162" t="s">
        <v>1849</v>
      </c>
      <c r="AT624" s="162" t="s">
        <v>751</v>
      </c>
      <c r="AU624" s="162" t="s">
        <v>219</v>
      </c>
      <c r="AY624" s="15" t="s">
        <v>208</v>
      </c>
      <c r="BE624" s="163">
        <f t="shared" ref="BE624:BE637" si="204">IF(N624="základná",J624,0)</f>
        <v>0</v>
      </c>
      <c r="BF624" s="163">
        <f t="shared" ref="BF624:BF637" si="205">IF(N624="znížená",J624,0)</f>
        <v>0</v>
      </c>
      <c r="BG624" s="163">
        <f t="shared" ref="BG624:BG637" si="206">IF(N624="zákl. prenesená",J624,0)</f>
        <v>0</v>
      </c>
      <c r="BH624" s="163">
        <f t="shared" ref="BH624:BH637" si="207">IF(N624="zníž. prenesená",J624,0)</f>
        <v>0</v>
      </c>
      <c r="BI624" s="163">
        <f t="shared" ref="BI624:BI637" si="208">IF(N624="nulová",J624,0)</f>
        <v>0</v>
      </c>
      <c r="BJ624" s="15" t="s">
        <v>85</v>
      </c>
      <c r="BK624" s="163">
        <f t="shared" ref="BK624:BK637" si="209">ROUND(I624*H624,2)</f>
        <v>0</v>
      </c>
      <c r="BL624" s="15" t="s">
        <v>466</v>
      </c>
      <c r="BM624" s="162" t="s">
        <v>7668</v>
      </c>
    </row>
    <row r="625" spans="1:65" s="2" customFormat="1" ht="24.2" customHeight="1">
      <c r="A625" s="30"/>
      <c r="B625" s="154"/>
      <c r="C625" s="201" t="s">
        <v>2678</v>
      </c>
      <c r="D625" s="201" t="s">
        <v>751</v>
      </c>
      <c r="E625" s="202" t="s">
        <v>7411</v>
      </c>
      <c r="F625" s="203" t="s">
        <v>7412</v>
      </c>
      <c r="G625" s="204" t="s">
        <v>404</v>
      </c>
      <c r="H625" s="205">
        <v>2</v>
      </c>
      <c r="I625" s="177"/>
      <c r="J625" s="290">
        <f t="shared" si="200"/>
        <v>0</v>
      </c>
      <c r="K625" s="178"/>
      <c r="L625" s="179"/>
      <c r="M625" s="180" t="s">
        <v>1</v>
      </c>
      <c r="N625" s="181" t="s">
        <v>38</v>
      </c>
      <c r="O625" s="59"/>
      <c r="P625" s="160">
        <f t="shared" si="201"/>
        <v>0</v>
      </c>
      <c r="Q625" s="160">
        <v>0</v>
      </c>
      <c r="R625" s="160">
        <f t="shared" si="202"/>
        <v>0</v>
      </c>
      <c r="S625" s="160">
        <v>0</v>
      </c>
      <c r="T625" s="161">
        <f t="shared" si="203"/>
        <v>0</v>
      </c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R625" s="162" t="s">
        <v>1849</v>
      </c>
      <c r="AT625" s="162" t="s">
        <v>751</v>
      </c>
      <c r="AU625" s="162" t="s">
        <v>219</v>
      </c>
      <c r="AY625" s="15" t="s">
        <v>208</v>
      </c>
      <c r="BE625" s="163">
        <f t="shared" si="204"/>
        <v>0</v>
      </c>
      <c r="BF625" s="163">
        <f t="shared" si="205"/>
        <v>0</v>
      </c>
      <c r="BG625" s="163">
        <f t="shared" si="206"/>
        <v>0</v>
      </c>
      <c r="BH625" s="163">
        <f t="shared" si="207"/>
        <v>0</v>
      </c>
      <c r="BI625" s="163">
        <f t="shared" si="208"/>
        <v>0</v>
      </c>
      <c r="BJ625" s="15" t="s">
        <v>85</v>
      </c>
      <c r="BK625" s="163">
        <f t="shared" si="209"/>
        <v>0</v>
      </c>
      <c r="BL625" s="15" t="s">
        <v>466</v>
      </c>
      <c r="BM625" s="162" t="s">
        <v>7669</v>
      </c>
    </row>
    <row r="626" spans="1:65" s="2" customFormat="1" ht="44.25" customHeight="1">
      <c r="A626" s="30"/>
      <c r="B626" s="154"/>
      <c r="C626" s="201" t="s">
        <v>2682</v>
      </c>
      <c r="D626" s="201" t="s">
        <v>751</v>
      </c>
      <c r="E626" s="202" t="s">
        <v>7204</v>
      </c>
      <c r="F626" s="203" t="s">
        <v>7205</v>
      </c>
      <c r="G626" s="204" t="s">
        <v>404</v>
      </c>
      <c r="H626" s="205">
        <v>1</v>
      </c>
      <c r="I626" s="177"/>
      <c r="J626" s="290">
        <f t="shared" si="200"/>
        <v>0</v>
      </c>
      <c r="K626" s="178"/>
      <c r="L626" s="179"/>
      <c r="M626" s="180" t="s">
        <v>1</v>
      </c>
      <c r="N626" s="181" t="s">
        <v>38</v>
      </c>
      <c r="O626" s="59"/>
      <c r="P626" s="160">
        <f t="shared" si="201"/>
        <v>0</v>
      </c>
      <c r="Q626" s="160">
        <v>0</v>
      </c>
      <c r="R626" s="160">
        <f t="shared" si="202"/>
        <v>0</v>
      </c>
      <c r="S626" s="160">
        <v>0</v>
      </c>
      <c r="T626" s="161">
        <f t="shared" si="203"/>
        <v>0</v>
      </c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R626" s="162" t="s">
        <v>1849</v>
      </c>
      <c r="AT626" s="162" t="s">
        <v>751</v>
      </c>
      <c r="AU626" s="162" t="s">
        <v>219</v>
      </c>
      <c r="AY626" s="15" t="s">
        <v>208</v>
      </c>
      <c r="BE626" s="163">
        <f t="shared" si="204"/>
        <v>0</v>
      </c>
      <c r="BF626" s="163">
        <f t="shared" si="205"/>
        <v>0</v>
      </c>
      <c r="BG626" s="163">
        <f t="shared" si="206"/>
        <v>0</v>
      </c>
      <c r="BH626" s="163">
        <f t="shared" si="207"/>
        <v>0</v>
      </c>
      <c r="BI626" s="163">
        <f t="shared" si="208"/>
        <v>0</v>
      </c>
      <c r="BJ626" s="15" t="s">
        <v>85</v>
      </c>
      <c r="BK626" s="163">
        <f t="shared" si="209"/>
        <v>0</v>
      </c>
      <c r="BL626" s="15" t="s">
        <v>466</v>
      </c>
      <c r="BM626" s="162" t="s">
        <v>7670</v>
      </c>
    </row>
    <row r="627" spans="1:65" s="2" customFormat="1" ht="33" customHeight="1">
      <c r="A627" s="30"/>
      <c r="B627" s="154"/>
      <c r="C627" s="201" t="s">
        <v>2686</v>
      </c>
      <c r="D627" s="201" t="s">
        <v>751</v>
      </c>
      <c r="E627" s="202" t="s">
        <v>7273</v>
      </c>
      <c r="F627" s="203" t="s">
        <v>7274</v>
      </c>
      <c r="G627" s="204" t="s">
        <v>404</v>
      </c>
      <c r="H627" s="205">
        <v>1</v>
      </c>
      <c r="I627" s="177"/>
      <c r="J627" s="290">
        <f t="shared" si="200"/>
        <v>0</v>
      </c>
      <c r="K627" s="178"/>
      <c r="L627" s="179"/>
      <c r="M627" s="180" t="s">
        <v>1</v>
      </c>
      <c r="N627" s="181" t="s">
        <v>38</v>
      </c>
      <c r="O627" s="59"/>
      <c r="P627" s="160">
        <f t="shared" si="201"/>
        <v>0</v>
      </c>
      <c r="Q627" s="160">
        <v>0</v>
      </c>
      <c r="R627" s="160">
        <f t="shared" si="202"/>
        <v>0</v>
      </c>
      <c r="S627" s="160">
        <v>0</v>
      </c>
      <c r="T627" s="161">
        <f t="shared" si="203"/>
        <v>0</v>
      </c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R627" s="162" t="s">
        <v>1849</v>
      </c>
      <c r="AT627" s="162" t="s">
        <v>751</v>
      </c>
      <c r="AU627" s="162" t="s">
        <v>219</v>
      </c>
      <c r="AY627" s="15" t="s">
        <v>208</v>
      </c>
      <c r="BE627" s="163">
        <f t="shared" si="204"/>
        <v>0</v>
      </c>
      <c r="BF627" s="163">
        <f t="shared" si="205"/>
        <v>0</v>
      </c>
      <c r="BG627" s="163">
        <f t="shared" si="206"/>
        <v>0</v>
      </c>
      <c r="BH627" s="163">
        <f t="shared" si="207"/>
        <v>0</v>
      </c>
      <c r="BI627" s="163">
        <f t="shared" si="208"/>
        <v>0</v>
      </c>
      <c r="BJ627" s="15" t="s">
        <v>85</v>
      </c>
      <c r="BK627" s="163">
        <f t="shared" si="209"/>
        <v>0</v>
      </c>
      <c r="BL627" s="15" t="s">
        <v>466</v>
      </c>
      <c r="BM627" s="162" t="s">
        <v>7671</v>
      </c>
    </row>
    <row r="628" spans="1:65" s="2" customFormat="1" ht="16.5" customHeight="1">
      <c r="A628" s="30"/>
      <c r="B628" s="154"/>
      <c r="C628" s="201" t="s">
        <v>2691</v>
      </c>
      <c r="D628" s="201" t="s">
        <v>751</v>
      </c>
      <c r="E628" s="202" t="s">
        <v>7297</v>
      </c>
      <c r="F628" s="203" t="s">
        <v>7298</v>
      </c>
      <c r="G628" s="204" t="s">
        <v>404</v>
      </c>
      <c r="H628" s="205">
        <v>1</v>
      </c>
      <c r="I628" s="177"/>
      <c r="J628" s="290">
        <f t="shared" si="200"/>
        <v>0</v>
      </c>
      <c r="K628" s="178"/>
      <c r="L628" s="179"/>
      <c r="M628" s="180" t="s">
        <v>1</v>
      </c>
      <c r="N628" s="181" t="s">
        <v>38</v>
      </c>
      <c r="O628" s="59"/>
      <c r="P628" s="160">
        <f t="shared" si="201"/>
        <v>0</v>
      </c>
      <c r="Q628" s="160">
        <v>0</v>
      </c>
      <c r="R628" s="160">
        <f t="shared" si="202"/>
        <v>0</v>
      </c>
      <c r="S628" s="160">
        <v>0</v>
      </c>
      <c r="T628" s="161">
        <f t="shared" si="203"/>
        <v>0</v>
      </c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R628" s="162" t="s">
        <v>1849</v>
      </c>
      <c r="AT628" s="162" t="s">
        <v>751</v>
      </c>
      <c r="AU628" s="162" t="s">
        <v>219</v>
      </c>
      <c r="AY628" s="15" t="s">
        <v>208</v>
      </c>
      <c r="BE628" s="163">
        <f t="shared" si="204"/>
        <v>0</v>
      </c>
      <c r="BF628" s="163">
        <f t="shared" si="205"/>
        <v>0</v>
      </c>
      <c r="BG628" s="163">
        <f t="shared" si="206"/>
        <v>0</v>
      </c>
      <c r="BH628" s="163">
        <f t="shared" si="207"/>
        <v>0</v>
      </c>
      <c r="BI628" s="163">
        <f t="shared" si="208"/>
        <v>0</v>
      </c>
      <c r="BJ628" s="15" t="s">
        <v>85</v>
      </c>
      <c r="BK628" s="163">
        <f t="shared" si="209"/>
        <v>0</v>
      </c>
      <c r="BL628" s="15" t="s">
        <v>466</v>
      </c>
      <c r="BM628" s="162" t="s">
        <v>7672</v>
      </c>
    </row>
    <row r="629" spans="1:65" s="2" customFormat="1" ht="16.5" customHeight="1">
      <c r="A629" s="30"/>
      <c r="B629" s="154"/>
      <c r="C629" s="201" t="s">
        <v>2695</v>
      </c>
      <c r="D629" s="201" t="s">
        <v>751</v>
      </c>
      <c r="E629" s="202" t="s">
        <v>7673</v>
      </c>
      <c r="F629" s="203" t="s">
        <v>7674</v>
      </c>
      <c r="G629" s="204" t="s">
        <v>404</v>
      </c>
      <c r="H629" s="205">
        <v>1</v>
      </c>
      <c r="I629" s="177"/>
      <c r="J629" s="290">
        <f t="shared" si="200"/>
        <v>0</v>
      </c>
      <c r="K629" s="178"/>
      <c r="L629" s="179"/>
      <c r="M629" s="180" t="s">
        <v>1</v>
      </c>
      <c r="N629" s="181" t="s">
        <v>38</v>
      </c>
      <c r="O629" s="59"/>
      <c r="P629" s="160">
        <f t="shared" si="201"/>
        <v>0</v>
      </c>
      <c r="Q629" s="160">
        <v>0</v>
      </c>
      <c r="R629" s="160">
        <f t="shared" si="202"/>
        <v>0</v>
      </c>
      <c r="S629" s="160">
        <v>0</v>
      </c>
      <c r="T629" s="161">
        <f t="shared" si="203"/>
        <v>0</v>
      </c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R629" s="162" t="s">
        <v>1849</v>
      </c>
      <c r="AT629" s="162" t="s">
        <v>751</v>
      </c>
      <c r="AU629" s="162" t="s">
        <v>219</v>
      </c>
      <c r="AY629" s="15" t="s">
        <v>208</v>
      </c>
      <c r="BE629" s="163">
        <f t="shared" si="204"/>
        <v>0</v>
      </c>
      <c r="BF629" s="163">
        <f t="shared" si="205"/>
        <v>0</v>
      </c>
      <c r="BG629" s="163">
        <f t="shared" si="206"/>
        <v>0</v>
      </c>
      <c r="BH629" s="163">
        <f t="shared" si="207"/>
        <v>0</v>
      </c>
      <c r="BI629" s="163">
        <f t="shared" si="208"/>
        <v>0</v>
      </c>
      <c r="BJ629" s="15" t="s">
        <v>85</v>
      </c>
      <c r="BK629" s="163">
        <f t="shared" si="209"/>
        <v>0</v>
      </c>
      <c r="BL629" s="15" t="s">
        <v>466</v>
      </c>
      <c r="BM629" s="162" t="s">
        <v>7675</v>
      </c>
    </row>
    <row r="630" spans="1:65" s="2" customFormat="1" ht="16.5" customHeight="1">
      <c r="A630" s="30"/>
      <c r="B630" s="154"/>
      <c r="C630" s="201" t="s">
        <v>2699</v>
      </c>
      <c r="D630" s="201" t="s">
        <v>751</v>
      </c>
      <c r="E630" s="202" t="s">
        <v>7676</v>
      </c>
      <c r="F630" s="203" t="s">
        <v>7292</v>
      </c>
      <c r="G630" s="204" t="s">
        <v>404</v>
      </c>
      <c r="H630" s="205">
        <v>4</v>
      </c>
      <c r="I630" s="177"/>
      <c r="J630" s="290">
        <f t="shared" si="200"/>
        <v>0</v>
      </c>
      <c r="K630" s="178"/>
      <c r="L630" s="179"/>
      <c r="M630" s="180" t="s">
        <v>1</v>
      </c>
      <c r="N630" s="181" t="s">
        <v>38</v>
      </c>
      <c r="O630" s="59"/>
      <c r="P630" s="160">
        <f t="shared" si="201"/>
        <v>0</v>
      </c>
      <c r="Q630" s="160">
        <v>0</v>
      </c>
      <c r="R630" s="160">
        <f t="shared" si="202"/>
        <v>0</v>
      </c>
      <c r="S630" s="160">
        <v>0</v>
      </c>
      <c r="T630" s="161">
        <f t="shared" si="203"/>
        <v>0</v>
      </c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R630" s="162" t="s">
        <v>1849</v>
      </c>
      <c r="AT630" s="162" t="s">
        <v>751</v>
      </c>
      <c r="AU630" s="162" t="s">
        <v>219</v>
      </c>
      <c r="AY630" s="15" t="s">
        <v>208</v>
      </c>
      <c r="BE630" s="163">
        <f t="shared" si="204"/>
        <v>0</v>
      </c>
      <c r="BF630" s="163">
        <f t="shared" si="205"/>
        <v>0</v>
      </c>
      <c r="BG630" s="163">
        <f t="shared" si="206"/>
        <v>0</v>
      </c>
      <c r="BH630" s="163">
        <f t="shared" si="207"/>
        <v>0</v>
      </c>
      <c r="BI630" s="163">
        <f t="shared" si="208"/>
        <v>0</v>
      </c>
      <c r="BJ630" s="15" t="s">
        <v>85</v>
      </c>
      <c r="BK630" s="163">
        <f t="shared" si="209"/>
        <v>0</v>
      </c>
      <c r="BL630" s="15" t="s">
        <v>466</v>
      </c>
      <c r="BM630" s="162" t="s">
        <v>7677</v>
      </c>
    </row>
    <row r="631" spans="1:65" s="2" customFormat="1" ht="16.5" customHeight="1">
      <c r="A631" s="30"/>
      <c r="B631" s="154"/>
      <c r="C631" s="201" t="s">
        <v>2703</v>
      </c>
      <c r="D631" s="201" t="s">
        <v>751</v>
      </c>
      <c r="E631" s="202" t="s">
        <v>7678</v>
      </c>
      <c r="F631" s="203" t="s">
        <v>7679</v>
      </c>
      <c r="G631" s="204" t="s">
        <v>404</v>
      </c>
      <c r="H631" s="205">
        <v>1</v>
      </c>
      <c r="I631" s="177"/>
      <c r="J631" s="290">
        <f t="shared" si="200"/>
        <v>0</v>
      </c>
      <c r="K631" s="178"/>
      <c r="L631" s="179"/>
      <c r="M631" s="180" t="s">
        <v>1</v>
      </c>
      <c r="N631" s="181" t="s">
        <v>38</v>
      </c>
      <c r="O631" s="59"/>
      <c r="P631" s="160">
        <f t="shared" si="201"/>
        <v>0</v>
      </c>
      <c r="Q631" s="160">
        <v>0</v>
      </c>
      <c r="R631" s="160">
        <f t="shared" si="202"/>
        <v>0</v>
      </c>
      <c r="S631" s="160">
        <v>0</v>
      </c>
      <c r="T631" s="161">
        <f t="shared" si="203"/>
        <v>0</v>
      </c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R631" s="162" t="s">
        <v>1849</v>
      </c>
      <c r="AT631" s="162" t="s">
        <v>751</v>
      </c>
      <c r="AU631" s="162" t="s">
        <v>219</v>
      </c>
      <c r="AY631" s="15" t="s">
        <v>208</v>
      </c>
      <c r="BE631" s="163">
        <f t="shared" si="204"/>
        <v>0</v>
      </c>
      <c r="BF631" s="163">
        <f t="shared" si="205"/>
        <v>0</v>
      </c>
      <c r="BG631" s="163">
        <f t="shared" si="206"/>
        <v>0</v>
      </c>
      <c r="BH631" s="163">
        <f t="shared" si="207"/>
        <v>0</v>
      </c>
      <c r="BI631" s="163">
        <f t="shared" si="208"/>
        <v>0</v>
      </c>
      <c r="BJ631" s="15" t="s">
        <v>85</v>
      </c>
      <c r="BK631" s="163">
        <f t="shared" si="209"/>
        <v>0</v>
      </c>
      <c r="BL631" s="15" t="s">
        <v>466</v>
      </c>
      <c r="BM631" s="162" t="s">
        <v>7680</v>
      </c>
    </row>
    <row r="632" spans="1:65" s="2" customFormat="1" ht="16.5" customHeight="1">
      <c r="A632" s="30"/>
      <c r="B632" s="154"/>
      <c r="C632" s="201" t="s">
        <v>2707</v>
      </c>
      <c r="D632" s="201" t="s">
        <v>751</v>
      </c>
      <c r="E632" s="202" t="s">
        <v>7306</v>
      </c>
      <c r="F632" s="203" t="s">
        <v>7307</v>
      </c>
      <c r="G632" s="204" t="s">
        <v>404</v>
      </c>
      <c r="H632" s="205">
        <v>2</v>
      </c>
      <c r="I632" s="177"/>
      <c r="J632" s="290">
        <f t="shared" si="200"/>
        <v>0</v>
      </c>
      <c r="K632" s="178"/>
      <c r="L632" s="179"/>
      <c r="M632" s="180" t="s">
        <v>1</v>
      </c>
      <c r="N632" s="181" t="s">
        <v>38</v>
      </c>
      <c r="O632" s="59"/>
      <c r="P632" s="160">
        <f t="shared" si="201"/>
        <v>0</v>
      </c>
      <c r="Q632" s="160">
        <v>0</v>
      </c>
      <c r="R632" s="160">
        <f t="shared" si="202"/>
        <v>0</v>
      </c>
      <c r="S632" s="160">
        <v>0</v>
      </c>
      <c r="T632" s="161">
        <f t="shared" si="203"/>
        <v>0</v>
      </c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R632" s="162" t="s">
        <v>1849</v>
      </c>
      <c r="AT632" s="162" t="s">
        <v>751</v>
      </c>
      <c r="AU632" s="162" t="s">
        <v>219</v>
      </c>
      <c r="AY632" s="15" t="s">
        <v>208</v>
      </c>
      <c r="BE632" s="163">
        <f t="shared" si="204"/>
        <v>0</v>
      </c>
      <c r="BF632" s="163">
        <f t="shared" si="205"/>
        <v>0</v>
      </c>
      <c r="BG632" s="163">
        <f t="shared" si="206"/>
        <v>0</v>
      </c>
      <c r="BH632" s="163">
        <f t="shared" si="207"/>
        <v>0</v>
      </c>
      <c r="BI632" s="163">
        <f t="shared" si="208"/>
        <v>0</v>
      </c>
      <c r="BJ632" s="15" t="s">
        <v>85</v>
      </c>
      <c r="BK632" s="163">
        <f t="shared" si="209"/>
        <v>0</v>
      </c>
      <c r="BL632" s="15" t="s">
        <v>466</v>
      </c>
      <c r="BM632" s="162" t="s">
        <v>7681</v>
      </c>
    </row>
    <row r="633" spans="1:65" s="2" customFormat="1" ht="16.5" customHeight="1">
      <c r="A633" s="30"/>
      <c r="B633" s="154"/>
      <c r="C633" s="201" t="s">
        <v>2711</v>
      </c>
      <c r="D633" s="201" t="s">
        <v>751</v>
      </c>
      <c r="E633" s="202" t="s">
        <v>7682</v>
      </c>
      <c r="F633" s="203" t="s">
        <v>7310</v>
      </c>
      <c r="G633" s="204" t="s">
        <v>4725</v>
      </c>
      <c r="H633" s="205">
        <v>1</v>
      </c>
      <c r="I633" s="177"/>
      <c r="J633" s="290">
        <f t="shared" si="200"/>
        <v>0</v>
      </c>
      <c r="K633" s="178"/>
      <c r="L633" s="179"/>
      <c r="M633" s="180" t="s">
        <v>1</v>
      </c>
      <c r="N633" s="181" t="s">
        <v>38</v>
      </c>
      <c r="O633" s="59"/>
      <c r="P633" s="160">
        <f t="shared" si="201"/>
        <v>0</v>
      </c>
      <c r="Q633" s="160">
        <v>0</v>
      </c>
      <c r="R633" s="160">
        <f t="shared" si="202"/>
        <v>0</v>
      </c>
      <c r="S633" s="160">
        <v>0</v>
      </c>
      <c r="T633" s="161">
        <f t="shared" si="203"/>
        <v>0</v>
      </c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R633" s="162" t="s">
        <v>1849</v>
      </c>
      <c r="AT633" s="162" t="s">
        <v>751</v>
      </c>
      <c r="AU633" s="162" t="s">
        <v>219</v>
      </c>
      <c r="AY633" s="15" t="s">
        <v>208</v>
      </c>
      <c r="BE633" s="163">
        <f t="shared" si="204"/>
        <v>0</v>
      </c>
      <c r="BF633" s="163">
        <f t="shared" si="205"/>
        <v>0</v>
      </c>
      <c r="BG633" s="163">
        <f t="shared" si="206"/>
        <v>0</v>
      </c>
      <c r="BH633" s="163">
        <f t="shared" si="207"/>
        <v>0</v>
      </c>
      <c r="BI633" s="163">
        <f t="shared" si="208"/>
        <v>0</v>
      </c>
      <c r="BJ633" s="15" t="s">
        <v>85</v>
      </c>
      <c r="BK633" s="163">
        <f t="shared" si="209"/>
        <v>0</v>
      </c>
      <c r="BL633" s="15" t="s">
        <v>466</v>
      </c>
      <c r="BM633" s="162" t="s">
        <v>7683</v>
      </c>
    </row>
    <row r="634" spans="1:65" s="2" customFormat="1" ht="21.75" customHeight="1">
      <c r="A634" s="30"/>
      <c r="B634" s="154"/>
      <c r="C634" s="201" t="s">
        <v>2715</v>
      </c>
      <c r="D634" s="201" t="s">
        <v>751</v>
      </c>
      <c r="E634" s="202" t="s">
        <v>7684</v>
      </c>
      <c r="F634" s="203" t="s">
        <v>7313</v>
      </c>
      <c r="G634" s="204" t="s">
        <v>4725</v>
      </c>
      <c r="H634" s="205">
        <v>1</v>
      </c>
      <c r="I634" s="177"/>
      <c r="J634" s="290">
        <f t="shared" si="200"/>
        <v>0</v>
      </c>
      <c r="K634" s="178"/>
      <c r="L634" s="179"/>
      <c r="M634" s="180" t="s">
        <v>1</v>
      </c>
      <c r="N634" s="181" t="s">
        <v>38</v>
      </c>
      <c r="O634" s="59"/>
      <c r="P634" s="160">
        <f t="shared" si="201"/>
        <v>0</v>
      </c>
      <c r="Q634" s="160">
        <v>0</v>
      </c>
      <c r="R634" s="160">
        <f t="shared" si="202"/>
        <v>0</v>
      </c>
      <c r="S634" s="160">
        <v>0</v>
      </c>
      <c r="T634" s="161">
        <f t="shared" si="203"/>
        <v>0</v>
      </c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R634" s="162" t="s">
        <v>1849</v>
      </c>
      <c r="AT634" s="162" t="s">
        <v>751</v>
      </c>
      <c r="AU634" s="162" t="s">
        <v>219</v>
      </c>
      <c r="AY634" s="15" t="s">
        <v>208</v>
      </c>
      <c r="BE634" s="163">
        <f t="shared" si="204"/>
        <v>0</v>
      </c>
      <c r="BF634" s="163">
        <f t="shared" si="205"/>
        <v>0</v>
      </c>
      <c r="BG634" s="163">
        <f t="shared" si="206"/>
        <v>0</v>
      </c>
      <c r="BH634" s="163">
        <f t="shared" si="207"/>
        <v>0</v>
      </c>
      <c r="BI634" s="163">
        <f t="shared" si="208"/>
        <v>0</v>
      </c>
      <c r="BJ634" s="15" t="s">
        <v>85</v>
      </c>
      <c r="BK634" s="163">
        <f t="shared" si="209"/>
        <v>0</v>
      </c>
      <c r="BL634" s="15" t="s">
        <v>466</v>
      </c>
      <c r="BM634" s="162" t="s">
        <v>7685</v>
      </c>
    </row>
    <row r="635" spans="1:65" s="2" customFormat="1" ht="16.5" customHeight="1">
      <c r="A635" s="30"/>
      <c r="B635" s="154"/>
      <c r="C635" s="195" t="s">
        <v>2719</v>
      </c>
      <c r="D635" s="195" t="s">
        <v>210</v>
      </c>
      <c r="E635" s="196" t="s">
        <v>7315</v>
      </c>
      <c r="F635" s="200" t="s">
        <v>7316</v>
      </c>
      <c r="G635" s="198" t="s">
        <v>861</v>
      </c>
      <c r="H635" s="199">
        <v>13</v>
      </c>
      <c r="I635" s="155"/>
      <c r="J635" s="287">
        <f t="shared" si="200"/>
        <v>0</v>
      </c>
      <c r="K635" s="157"/>
      <c r="L635" s="31"/>
      <c r="M635" s="158" t="s">
        <v>1</v>
      </c>
      <c r="N635" s="159" t="s">
        <v>38</v>
      </c>
      <c r="O635" s="59"/>
      <c r="P635" s="160">
        <f t="shared" si="201"/>
        <v>0</v>
      </c>
      <c r="Q635" s="160">
        <v>0</v>
      </c>
      <c r="R635" s="160">
        <f t="shared" si="202"/>
        <v>0</v>
      </c>
      <c r="S635" s="160">
        <v>0</v>
      </c>
      <c r="T635" s="161">
        <f t="shared" si="203"/>
        <v>0</v>
      </c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R635" s="162" t="s">
        <v>466</v>
      </c>
      <c r="AT635" s="162" t="s">
        <v>210</v>
      </c>
      <c r="AU635" s="162" t="s">
        <v>219</v>
      </c>
      <c r="AY635" s="15" t="s">
        <v>208</v>
      </c>
      <c r="BE635" s="163">
        <f t="shared" si="204"/>
        <v>0</v>
      </c>
      <c r="BF635" s="163">
        <f t="shared" si="205"/>
        <v>0</v>
      </c>
      <c r="BG635" s="163">
        <f t="shared" si="206"/>
        <v>0</v>
      </c>
      <c r="BH635" s="163">
        <f t="shared" si="207"/>
        <v>0</v>
      </c>
      <c r="BI635" s="163">
        <f t="shared" si="208"/>
        <v>0</v>
      </c>
      <c r="BJ635" s="15" t="s">
        <v>85</v>
      </c>
      <c r="BK635" s="163">
        <f t="shared" si="209"/>
        <v>0</v>
      </c>
      <c r="BL635" s="15" t="s">
        <v>466</v>
      </c>
      <c r="BM635" s="162" t="s">
        <v>7686</v>
      </c>
    </row>
    <row r="636" spans="1:65" s="2" customFormat="1" ht="16.5" customHeight="1">
      <c r="A636" s="30"/>
      <c r="B636" s="154"/>
      <c r="C636" s="195" t="s">
        <v>2721</v>
      </c>
      <c r="D636" s="195" t="s">
        <v>210</v>
      </c>
      <c r="E636" s="196" t="s">
        <v>7687</v>
      </c>
      <c r="F636" s="200" t="s">
        <v>7688</v>
      </c>
      <c r="G636" s="198" t="s">
        <v>404</v>
      </c>
      <c r="H636" s="199">
        <v>1</v>
      </c>
      <c r="I636" s="155"/>
      <c r="J636" s="287">
        <f t="shared" si="200"/>
        <v>0</v>
      </c>
      <c r="K636" s="157"/>
      <c r="L636" s="31"/>
      <c r="M636" s="158" t="s">
        <v>1</v>
      </c>
      <c r="N636" s="159" t="s">
        <v>38</v>
      </c>
      <c r="O636" s="59"/>
      <c r="P636" s="160">
        <f t="shared" si="201"/>
        <v>0</v>
      </c>
      <c r="Q636" s="160">
        <v>0</v>
      </c>
      <c r="R636" s="160">
        <f t="shared" si="202"/>
        <v>0</v>
      </c>
      <c r="S636" s="160">
        <v>0</v>
      </c>
      <c r="T636" s="161">
        <f t="shared" si="203"/>
        <v>0</v>
      </c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R636" s="162" t="s">
        <v>466</v>
      </c>
      <c r="AT636" s="162" t="s">
        <v>210</v>
      </c>
      <c r="AU636" s="162" t="s">
        <v>219</v>
      </c>
      <c r="AY636" s="15" t="s">
        <v>208</v>
      </c>
      <c r="BE636" s="163">
        <f t="shared" si="204"/>
        <v>0</v>
      </c>
      <c r="BF636" s="163">
        <f t="shared" si="205"/>
        <v>0</v>
      </c>
      <c r="BG636" s="163">
        <f t="shared" si="206"/>
        <v>0</v>
      </c>
      <c r="BH636" s="163">
        <f t="shared" si="207"/>
        <v>0</v>
      </c>
      <c r="BI636" s="163">
        <f t="shared" si="208"/>
        <v>0</v>
      </c>
      <c r="BJ636" s="15" t="s">
        <v>85</v>
      </c>
      <c r="BK636" s="163">
        <f t="shared" si="209"/>
        <v>0</v>
      </c>
      <c r="BL636" s="15" t="s">
        <v>466</v>
      </c>
      <c r="BM636" s="162" t="s">
        <v>7689</v>
      </c>
    </row>
    <row r="637" spans="1:65" s="2" customFormat="1" ht="37.9" customHeight="1">
      <c r="A637" s="30"/>
      <c r="B637" s="154"/>
      <c r="C637" s="195" t="s">
        <v>2725</v>
      </c>
      <c r="D637" s="195" t="s">
        <v>210</v>
      </c>
      <c r="E637" s="196" t="s">
        <v>7163</v>
      </c>
      <c r="F637" s="200" t="s">
        <v>7164</v>
      </c>
      <c r="G637" s="198" t="s">
        <v>404</v>
      </c>
      <c r="H637" s="199">
        <v>1</v>
      </c>
      <c r="I637" s="155"/>
      <c r="J637" s="287">
        <f t="shared" si="200"/>
        <v>0</v>
      </c>
      <c r="K637" s="157"/>
      <c r="L637" s="31"/>
      <c r="M637" s="158" t="s">
        <v>1</v>
      </c>
      <c r="N637" s="159" t="s">
        <v>38</v>
      </c>
      <c r="O637" s="59"/>
      <c r="P637" s="160">
        <f t="shared" si="201"/>
        <v>0</v>
      </c>
      <c r="Q637" s="160">
        <v>0</v>
      </c>
      <c r="R637" s="160">
        <f t="shared" si="202"/>
        <v>0</v>
      </c>
      <c r="S637" s="160">
        <v>0</v>
      </c>
      <c r="T637" s="161">
        <f t="shared" si="203"/>
        <v>0</v>
      </c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R637" s="162" t="s">
        <v>466</v>
      </c>
      <c r="AT637" s="162" t="s">
        <v>210</v>
      </c>
      <c r="AU637" s="162" t="s">
        <v>219</v>
      </c>
      <c r="AY637" s="15" t="s">
        <v>208</v>
      </c>
      <c r="BE637" s="163">
        <f t="shared" si="204"/>
        <v>0</v>
      </c>
      <c r="BF637" s="163">
        <f t="shared" si="205"/>
        <v>0</v>
      </c>
      <c r="BG637" s="163">
        <f t="shared" si="206"/>
        <v>0</v>
      </c>
      <c r="BH637" s="163">
        <f t="shared" si="207"/>
        <v>0</v>
      </c>
      <c r="BI637" s="163">
        <f t="shared" si="208"/>
        <v>0</v>
      </c>
      <c r="BJ637" s="15" t="s">
        <v>85</v>
      </c>
      <c r="BK637" s="163">
        <f t="shared" si="209"/>
        <v>0</v>
      </c>
      <c r="BL637" s="15" t="s">
        <v>466</v>
      </c>
      <c r="BM637" s="162" t="s">
        <v>7690</v>
      </c>
    </row>
    <row r="638" spans="1:65" s="12" customFormat="1" ht="20.85" customHeight="1">
      <c r="B638" s="142"/>
      <c r="C638" s="206"/>
      <c r="D638" s="207" t="s">
        <v>71</v>
      </c>
      <c r="E638" s="208" t="s">
        <v>7691</v>
      </c>
      <c r="F638" s="208" t="s">
        <v>7692</v>
      </c>
      <c r="G638" s="206"/>
      <c r="H638" s="206"/>
      <c r="I638" s="145"/>
      <c r="J638" s="286">
        <f>BK638</f>
        <v>0</v>
      </c>
      <c r="L638" s="142"/>
      <c r="M638" s="146"/>
      <c r="N638" s="147"/>
      <c r="O638" s="147"/>
      <c r="P638" s="148">
        <f>SUM(P639:P670)</f>
        <v>0</v>
      </c>
      <c r="Q638" s="147"/>
      <c r="R638" s="148">
        <f>SUM(R639:R670)</f>
        <v>0</v>
      </c>
      <c r="S638" s="147"/>
      <c r="T638" s="149">
        <f>SUM(T639:T670)</f>
        <v>0</v>
      </c>
      <c r="AR638" s="143" t="s">
        <v>219</v>
      </c>
      <c r="AT638" s="150" t="s">
        <v>71</v>
      </c>
      <c r="AU638" s="150" t="s">
        <v>85</v>
      </c>
      <c r="AY638" s="143" t="s">
        <v>208</v>
      </c>
      <c r="BK638" s="151">
        <f>SUM(BK639:BK670)</f>
        <v>0</v>
      </c>
    </row>
    <row r="639" spans="1:65" s="2" customFormat="1" ht="37.9" customHeight="1">
      <c r="A639" s="30"/>
      <c r="B639" s="154"/>
      <c r="C639" s="201" t="s">
        <v>2727</v>
      </c>
      <c r="D639" s="201" t="s">
        <v>751</v>
      </c>
      <c r="E639" s="202" t="s">
        <v>7693</v>
      </c>
      <c r="F639" s="203" t="s">
        <v>7694</v>
      </c>
      <c r="G639" s="204" t="s">
        <v>404</v>
      </c>
      <c r="H639" s="205">
        <v>1</v>
      </c>
      <c r="I639" s="177"/>
      <c r="J639" s="290">
        <f t="shared" ref="J639:J670" si="210">ROUND(I639*H639,2)</f>
        <v>0</v>
      </c>
      <c r="K639" s="178"/>
      <c r="L639" s="179"/>
      <c r="M639" s="180" t="s">
        <v>1</v>
      </c>
      <c r="N639" s="181" t="s">
        <v>38</v>
      </c>
      <c r="O639" s="59"/>
      <c r="P639" s="160">
        <f t="shared" ref="P639:P670" si="211">O639*H639</f>
        <v>0</v>
      </c>
      <c r="Q639" s="160">
        <v>0</v>
      </c>
      <c r="R639" s="160">
        <f t="shared" ref="R639:R670" si="212">Q639*H639</f>
        <v>0</v>
      </c>
      <c r="S639" s="160">
        <v>0</v>
      </c>
      <c r="T639" s="161">
        <f t="shared" ref="T639:T670" si="213">S639*H639</f>
        <v>0</v>
      </c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R639" s="162" t="s">
        <v>1849</v>
      </c>
      <c r="AT639" s="162" t="s">
        <v>751</v>
      </c>
      <c r="AU639" s="162" t="s">
        <v>219</v>
      </c>
      <c r="AY639" s="15" t="s">
        <v>208</v>
      </c>
      <c r="BE639" s="163">
        <f t="shared" ref="BE639:BE670" si="214">IF(N639="základná",J639,0)</f>
        <v>0</v>
      </c>
      <c r="BF639" s="163">
        <f t="shared" ref="BF639:BF670" si="215">IF(N639="znížená",J639,0)</f>
        <v>0</v>
      </c>
      <c r="BG639" s="163">
        <f t="shared" ref="BG639:BG670" si="216">IF(N639="zákl. prenesená",J639,0)</f>
        <v>0</v>
      </c>
      <c r="BH639" s="163">
        <f t="shared" ref="BH639:BH670" si="217">IF(N639="zníž. prenesená",J639,0)</f>
        <v>0</v>
      </c>
      <c r="BI639" s="163">
        <f t="shared" ref="BI639:BI670" si="218">IF(N639="nulová",J639,0)</f>
        <v>0</v>
      </c>
      <c r="BJ639" s="15" t="s">
        <v>85</v>
      </c>
      <c r="BK639" s="163">
        <f t="shared" ref="BK639:BK670" si="219">ROUND(I639*H639,2)</f>
        <v>0</v>
      </c>
      <c r="BL639" s="15" t="s">
        <v>466</v>
      </c>
      <c r="BM639" s="162" t="s">
        <v>7695</v>
      </c>
    </row>
    <row r="640" spans="1:65" s="2" customFormat="1" ht="24.2" customHeight="1">
      <c r="A640" s="30"/>
      <c r="B640" s="154"/>
      <c r="C640" s="201" t="s">
        <v>2731</v>
      </c>
      <c r="D640" s="201" t="s">
        <v>751</v>
      </c>
      <c r="E640" s="202" t="s">
        <v>7411</v>
      </c>
      <c r="F640" s="203" t="s">
        <v>7412</v>
      </c>
      <c r="G640" s="204" t="s">
        <v>404</v>
      </c>
      <c r="H640" s="205">
        <v>2</v>
      </c>
      <c r="I640" s="177"/>
      <c r="J640" s="290">
        <f t="shared" si="210"/>
        <v>0</v>
      </c>
      <c r="K640" s="178"/>
      <c r="L640" s="179"/>
      <c r="M640" s="180" t="s">
        <v>1</v>
      </c>
      <c r="N640" s="181" t="s">
        <v>38</v>
      </c>
      <c r="O640" s="59"/>
      <c r="P640" s="160">
        <f t="shared" si="211"/>
        <v>0</v>
      </c>
      <c r="Q640" s="160">
        <v>0</v>
      </c>
      <c r="R640" s="160">
        <f t="shared" si="212"/>
        <v>0</v>
      </c>
      <c r="S640" s="160">
        <v>0</v>
      </c>
      <c r="T640" s="161">
        <f t="shared" si="213"/>
        <v>0</v>
      </c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R640" s="162" t="s">
        <v>1849</v>
      </c>
      <c r="AT640" s="162" t="s">
        <v>751</v>
      </c>
      <c r="AU640" s="162" t="s">
        <v>219</v>
      </c>
      <c r="AY640" s="15" t="s">
        <v>208</v>
      </c>
      <c r="BE640" s="163">
        <f t="shared" si="214"/>
        <v>0</v>
      </c>
      <c r="BF640" s="163">
        <f t="shared" si="215"/>
        <v>0</v>
      </c>
      <c r="BG640" s="163">
        <f t="shared" si="216"/>
        <v>0</v>
      </c>
      <c r="BH640" s="163">
        <f t="shared" si="217"/>
        <v>0</v>
      </c>
      <c r="BI640" s="163">
        <f t="shared" si="218"/>
        <v>0</v>
      </c>
      <c r="BJ640" s="15" t="s">
        <v>85</v>
      </c>
      <c r="BK640" s="163">
        <f t="shared" si="219"/>
        <v>0</v>
      </c>
      <c r="BL640" s="15" t="s">
        <v>466</v>
      </c>
      <c r="BM640" s="162" t="s">
        <v>7696</v>
      </c>
    </row>
    <row r="641" spans="1:65" s="2" customFormat="1" ht="24.2" customHeight="1">
      <c r="A641" s="30"/>
      <c r="B641" s="154"/>
      <c r="C641" s="201" t="s">
        <v>2733</v>
      </c>
      <c r="D641" s="201" t="s">
        <v>751</v>
      </c>
      <c r="E641" s="202" t="s">
        <v>7697</v>
      </c>
      <c r="F641" s="203" t="s">
        <v>7698</v>
      </c>
      <c r="G641" s="204" t="s">
        <v>404</v>
      </c>
      <c r="H641" s="205">
        <v>1</v>
      </c>
      <c r="I641" s="177"/>
      <c r="J641" s="290">
        <f t="shared" si="210"/>
        <v>0</v>
      </c>
      <c r="K641" s="178"/>
      <c r="L641" s="179"/>
      <c r="M641" s="180" t="s">
        <v>1</v>
      </c>
      <c r="N641" s="181" t="s">
        <v>38</v>
      </c>
      <c r="O641" s="59"/>
      <c r="P641" s="160">
        <f t="shared" si="211"/>
        <v>0</v>
      </c>
      <c r="Q641" s="160">
        <v>0</v>
      </c>
      <c r="R641" s="160">
        <f t="shared" si="212"/>
        <v>0</v>
      </c>
      <c r="S641" s="160">
        <v>0</v>
      </c>
      <c r="T641" s="161">
        <f t="shared" si="213"/>
        <v>0</v>
      </c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R641" s="162" t="s">
        <v>1849</v>
      </c>
      <c r="AT641" s="162" t="s">
        <v>751</v>
      </c>
      <c r="AU641" s="162" t="s">
        <v>219</v>
      </c>
      <c r="AY641" s="15" t="s">
        <v>208</v>
      </c>
      <c r="BE641" s="163">
        <f t="shared" si="214"/>
        <v>0</v>
      </c>
      <c r="BF641" s="163">
        <f t="shared" si="215"/>
        <v>0</v>
      </c>
      <c r="BG641" s="163">
        <f t="shared" si="216"/>
        <v>0</v>
      </c>
      <c r="BH641" s="163">
        <f t="shared" si="217"/>
        <v>0</v>
      </c>
      <c r="BI641" s="163">
        <f t="shared" si="218"/>
        <v>0</v>
      </c>
      <c r="BJ641" s="15" t="s">
        <v>85</v>
      </c>
      <c r="BK641" s="163">
        <f t="shared" si="219"/>
        <v>0</v>
      </c>
      <c r="BL641" s="15" t="s">
        <v>466</v>
      </c>
      <c r="BM641" s="162" t="s">
        <v>7699</v>
      </c>
    </row>
    <row r="642" spans="1:65" s="2" customFormat="1" ht="66.75" customHeight="1">
      <c r="A642" s="30"/>
      <c r="B642" s="154"/>
      <c r="C642" s="201" t="s">
        <v>2735</v>
      </c>
      <c r="D642" s="201" t="s">
        <v>751</v>
      </c>
      <c r="E642" s="202" t="s">
        <v>7172</v>
      </c>
      <c r="F642" s="203" t="s">
        <v>7173</v>
      </c>
      <c r="G642" s="204" t="s">
        <v>404</v>
      </c>
      <c r="H642" s="205">
        <v>1</v>
      </c>
      <c r="I642" s="177"/>
      <c r="J642" s="290">
        <f t="shared" si="210"/>
        <v>0</v>
      </c>
      <c r="K642" s="178"/>
      <c r="L642" s="179"/>
      <c r="M642" s="180" t="s">
        <v>1</v>
      </c>
      <c r="N642" s="181" t="s">
        <v>38</v>
      </c>
      <c r="O642" s="59"/>
      <c r="P642" s="160">
        <f t="shared" si="211"/>
        <v>0</v>
      </c>
      <c r="Q642" s="160">
        <v>0</v>
      </c>
      <c r="R642" s="160">
        <f t="shared" si="212"/>
        <v>0</v>
      </c>
      <c r="S642" s="160">
        <v>0</v>
      </c>
      <c r="T642" s="161">
        <f t="shared" si="213"/>
        <v>0</v>
      </c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R642" s="162" t="s">
        <v>1849</v>
      </c>
      <c r="AT642" s="162" t="s">
        <v>751</v>
      </c>
      <c r="AU642" s="162" t="s">
        <v>219</v>
      </c>
      <c r="AY642" s="15" t="s">
        <v>208</v>
      </c>
      <c r="BE642" s="163">
        <f t="shared" si="214"/>
        <v>0</v>
      </c>
      <c r="BF642" s="163">
        <f t="shared" si="215"/>
        <v>0</v>
      </c>
      <c r="BG642" s="163">
        <f t="shared" si="216"/>
        <v>0</v>
      </c>
      <c r="BH642" s="163">
        <f t="shared" si="217"/>
        <v>0</v>
      </c>
      <c r="BI642" s="163">
        <f t="shared" si="218"/>
        <v>0</v>
      </c>
      <c r="BJ642" s="15" t="s">
        <v>85</v>
      </c>
      <c r="BK642" s="163">
        <f t="shared" si="219"/>
        <v>0</v>
      </c>
      <c r="BL642" s="15" t="s">
        <v>466</v>
      </c>
      <c r="BM642" s="162" t="s">
        <v>7700</v>
      </c>
    </row>
    <row r="643" spans="1:65" s="2" customFormat="1" ht="16.5" customHeight="1">
      <c r="A643" s="30"/>
      <c r="B643" s="154"/>
      <c r="C643" s="201" t="s">
        <v>2739</v>
      </c>
      <c r="D643" s="201" t="s">
        <v>751</v>
      </c>
      <c r="E643" s="202" t="s">
        <v>7701</v>
      </c>
      <c r="F643" s="203" t="s">
        <v>7298</v>
      </c>
      <c r="G643" s="204" t="s">
        <v>404</v>
      </c>
      <c r="H643" s="205">
        <v>6</v>
      </c>
      <c r="I643" s="177"/>
      <c r="J643" s="290">
        <f t="shared" si="210"/>
        <v>0</v>
      </c>
      <c r="K643" s="178"/>
      <c r="L643" s="179"/>
      <c r="M643" s="180" t="s">
        <v>1</v>
      </c>
      <c r="N643" s="181" t="s">
        <v>38</v>
      </c>
      <c r="O643" s="59"/>
      <c r="P643" s="160">
        <f t="shared" si="211"/>
        <v>0</v>
      </c>
      <c r="Q643" s="160">
        <v>0</v>
      </c>
      <c r="R643" s="160">
        <f t="shared" si="212"/>
        <v>0</v>
      </c>
      <c r="S643" s="160">
        <v>0</v>
      </c>
      <c r="T643" s="161">
        <f t="shared" si="213"/>
        <v>0</v>
      </c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R643" s="162" t="s">
        <v>1849</v>
      </c>
      <c r="AT643" s="162" t="s">
        <v>751</v>
      </c>
      <c r="AU643" s="162" t="s">
        <v>219</v>
      </c>
      <c r="AY643" s="15" t="s">
        <v>208</v>
      </c>
      <c r="BE643" s="163">
        <f t="shared" si="214"/>
        <v>0</v>
      </c>
      <c r="BF643" s="163">
        <f t="shared" si="215"/>
        <v>0</v>
      </c>
      <c r="BG643" s="163">
        <f t="shared" si="216"/>
        <v>0</v>
      </c>
      <c r="BH643" s="163">
        <f t="shared" si="217"/>
        <v>0</v>
      </c>
      <c r="BI643" s="163">
        <f t="shared" si="218"/>
        <v>0</v>
      </c>
      <c r="BJ643" s="15" t="s">
        <v>85</v>
      </c>
      <c r="BK643" s="163">
        <f t="shared" si="219"/>
        <v>0</v>
      </c>
      <c r="BL643" s="15" t="s">
        <v>466</v>
      </c>
      <c r="BM643" s="162" t="s">
        <v>7702</v>
      </c>
    </row>
    <row r="644" spans="1:65" s="2" customFormat="1" ht="16.5" customHeight="1">
      <c r="A644" s="30"/>
      <c r="B644" s="154"/>
      <c r="C644" s="201" t="s">
        <v>2741</v>
      </c>
      <c r="D644" s="201" t="s">
        <v>751</v>
      </c>
      <c r="E644" s="202" t="s">
        <v>7703</v>
      </c>
      <c r="F644" s="203" t="s">
        <v>7295</v>
      </c>
      <c r="G644" s="204" t="s">
        <v>404</v>
      </c>
      <c r="H644" s="205">
        <v>1</v>
      </c>
      <c r="I644" s="177"/>
      <c r="J644" s="290">
        <f t="shared" si="210"/>
        <v>0</v>
      </c>
      <c r="K644" s="178"/>
      <c r="L644" s="179"/>
      <c r="M644" s="180" t="s">
        <v>1</v>
      </c>
      <c r="N644" s="181" t="s">
        <v>38</v>
      </c>
      <c r="O644" s="59"/>
      <c r="P644" s="160">
        <f t="shared" si="211"/>
        <v>0</v>
      </c>
      <c r="Q644" s="160">
        <v>0</v>
      </c>
      <c r="R644" s="160">
        <f t="shared" si="212"/>
        <v>0</v>
      </c>
      <c r="S644" s="160">
        <v>0</v>
      </c>
      <c r="T644" s="161">
        <f t="shared" si="213"/>
        <v>0</v>
      </c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R644" s="162" t="s">
        <v>1849</v>
      </c>
      <c r="AT644" s="162" t="s">
        <v>751</v>
      </c>
      <c r="AU644" s="162" t="s">
        <v>219</v>
      </c>
      <c r="AY644" s="15" t="s">
        <v>208</v>
      </c>
      <c r="BE644" s="163">
        <f t="shared" si="214"/>
        <v>0</v>
      </c>
      <c r="BF644" s="163">
        <f t="shared" si="215"/>
        <v>0</v>
      </c>
      <c r="BG644" s="163">
        <f t="shared" si="216"/>
        <v>0</v>
      </c>
      <c r="BH644" s="163">
        <f t="shared" si="217"/>
        <v>0</v>
      </c>
      <c r="BI644" s="163">
        <f t="shared" si="218"/>
        <v>0</v>
      </c>
      <c r="BJ644" s="15" t="s">
        <v>85</v>
      </c>
      <c r="BK644" s="163">
        <f t="shared" si="219"/>
        <v>0</v>
      </c>
      <c r="BL644" s="15" t="s">
        <v>466</v>
      </c>
      <c r="BM644" s="162" t="s">
        <v>7704</v>
      </c>
    </row>
    <row r="645" spans="1:65" s="2" customFormat="1" ht="16.5" customHeight="1">
      <c r="A645" s="30"/>
      <c r="B645" s="154"/>
      <c r="C645" s="201" t="s">
        <v>2743</v>
      </c>
      <c r="D645" s="201" t="s">
        <v>751</v>
      </c>
      <c r="E645" s="202" t="s">
        <v>7705</v>
      </c>
      <c r="F645" s="203" t="s">
        <v>7289</v>
      </c>
      <c r="G645" s="204" t="s">
        <v>404</v>
      </c>
      <c r="H645" s="205">
        <v>2</v>
      </c>
      <c r="I645" s="177"/>
      <c r="J645" s="290">
        <f t="shared" si="210"/>
        <v>0</v>
      </c>
      <c r="K645" s="178"/>
      <c r="L645" s="179"/>
      <c r="M645" s="180" t="s">
        <v>1</v>
      </c>
      <c r="N645" s="181" t="s">
        <v>38</v>
      </c>
      <c r="O645" s="59"/>
      <c r="P645" s="160">
        <f t="shared" si="211"/>
        <v>0</v>
      </c>
      <c r="Q645" s="160">
        <v>0</v>
      </c>
      <c r="R645" s="160">
        <f t="shared" si="212"/>
        <v>0</v>
      </c>
      <c r="S645" s="160">
        <v>0</v>
      </c>
      <c r="T645" s="161">
        <f t="shared" si="213"/>
        <v>0</v>
      </c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R645" s="162" t="s">
        <v>1849</v>
      </c>
      <c r="AT645" s="162" t="s">
        <v>751</v>
      </c>
      <c r="AU645" s="162" t="s">
        <v>219</v>
      </c>
      <c r="AY645" s="15" t="s">
        <v>208</v>
      </c>
      <c r="BE645" s="163">
        <f t="shared" si="214"/>
        <v>0</v>
      </c>
      <c r="BF645" s="163">
        <f t="shared" si="215"/>
        <v>0</v>
      </c>
      <c r="BG645" s="163">
        <f t="shared" si="216"/>
        <v>0</v>
      </c>
      <c r="BH645" s="163">
        <f t="shared" si="217"/>
        <v>0</v>
      </c>
      <c r="BI645" s="163">
        <f t="shared" si="218"/>
        <v>0</v>
      </c>
      <c r="BJ645" s="15" t="s">
        <v>85</v>
      </c>
      <c r="BK645" s="163">
        <f t="shared" si="219"/>
        <v>0</v>
      </c>
      <c r="BL645" s="15" t="s">
        <v>466</v>
      </c>
      <c r="BM645" s="162" t="s">
        <v>7706</v>
      </c>
    </row>
    <row r="646" spans="1:65" s="2" customFormat="1" ht="24.2" customHeight="1">
      <c r="A646" s="30"/>
      <c r="B646" s="154"/>
      <c r="C646" s="201" t="s">
        <v>2745</v>
      </c>
      <c r="D646" s="201" t="s">
        <v>751</v>
      </c>
      <c r="E646" s="202" t="s">
        <v>7415</v>
      </c>
      <c r="F646" s="203" t="s">
        <v>7416</v>
      </c>
      <c r="G646" s="204" t="s">
        <v>404</v>
      </c>
      <c r="H646" s="205">
        <v>3</v>
      </c>
      <c r="I646" s="177"/>
      <c r="J646" s="290">
        <f t="shared" si="210"/>
        <v>0</v>
      </c>
      <c r="K646" s="178"/>
      <c r="L646" s="179"/>
      <c r="M646" s="180" t="s">
        <v>1</v>
      </c>
      <c r="N646" s="181" t="s">
        <v>38</v>
      </c>
      <c r="O646" s="59"/>
      <c r="P646" s="160">
        <f t="shared" si="211"/>
        <v>0</v>
      </c>
      <c r="Q646" s="160">
        <v>0</v>
      </c>
      <c r="R646" s="160">
        <f t="shared" si="212"/>
        <v>0</v>
      </c>
      <c r="S646" s="160">
        <v>0</v>
      </c>
      <c r="T646" s="161">
        <f t="shared" si="213"/>
        <v>0</v>
      </c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R646" s="162" t="s">
        <v>1849</v>
      </c>
      <c r="AT646" s="162" t="s">
        <v>751</v>
      </c>
      <c r="AU646" s="162" t="s">
        <v>219</v>
      </c>
      <c r="AY646" s="15" t="s">
        <v>208</v>
      </c>
      <c r="BE646" s="163">
        <f t="shared" si="214"/>
        <v>0</v>
      </c>
      <c r="BF646" s="163">
        <f t="shared" si="215"/>
        <v>0</v>
      </c>
      <c r="BG646" s="163">
        <f t="shared" si="216"/>
        <v>0</v>
      </c>
      <c r="BH646" s="163">
        <f t="shared" si="217"/>
        <v>0</v>
      </c>
      <c r="BI646" s="163">
        <f t="shared" si="218"/>
        <v>0</v>
      </c>
      <c r="BJ646" s="15" t="s">
        <v>85</v>
      </c>
      <c r="BK646" s="163">
        <f t="shared" si="219"/>
        <v>0</v>
      </c>
      <c r="BL646" s="15" t="s">
        <v>466</v>
      </c>
      <c r="BM646" s="162" t="s">
        <v>7707</v>
      </c>
    </row>
    <row r="647" spans="1:65" s="2" customFormat="1" ht="16.5" customHeight="1">
      <c r="A647" s="30"/>
      <c r="B647" s="154"/>
      <c r="C647" s="201" t="s">
        <v>2747</v>
      </c>
      <c r="D647" s="201" t="s">
        <v>751</v>
      </c>
      <c r="E647" s="202" t="s">
        <v>7349</v>
      </c>
      <c r="F647" s="203" t="s">
        <v>7350</v>
      </c>
      <c r="G647" s="204" t="s">
        <v>404</v>
      </c>
      <c r="H647" s="205">
        <v>9</v>
      </c>
      <c r="I647" s="177"/>
      <c r="J647" s="290">
        <f t="shared" si="210"/>
        <v>0</v>
      </c>
      <c r="K647" s="178"/>
      <c r="L647" s="179"/>
      <c r="M647" s="180" t="s">
        <v>1</v>
      </c>
      <c r="N647" s="181" t="s">
        <v>38</v>
      </c>
      <c r="O647" s="59"/>
      <c r="P647" s="160">
        <f t="shared" si="211"/>
        <v>0</v>
      </c>
      <c r="Q647" s="160">
        <v>0</v>
      </c>
      <c r="R647" s="160">
        <f t="shared" si="212"/>
        <v>0</v>
      </c>
      <c r="S647" s="160">
        <v>0</v>
      </c>
      <c r="T647" s="161">
        <f t="shared" si="213"/>
        <v>0</v>
      </c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R647" s="162" t="s">
        <v>1849</v>
      </c>
      <c r="AT647" s="162" t="s">
        <v>751</v>
      </c>
      <c r="AU647" s="162" t="s">
        <v>219</v>
      </c>
      <c r="AY647" s="15" t="s">
        <v>208</v>
      </c>
      <c r="BE647" s="163">
        <f t="shared" si="214"/>
        <v>0</v>
      </c>
      <c r="BF647" s="163">
        <f t="shared" si="215"/>
        <v>0</v>
      </c>
      <c r="BG647" s="163">
        <f t="shared" si="216"/>
        <v>0</v>
      </c>
      <c r="BH647" s="163">
        <f t="shared" si="217"/>
        <v>0</v>
      </c>
      <c r="BI647" s="163">
        <f t="shared" si="218"/>
        <v>0</v>
      </c>
      <c r="BJ647" s="15" t="s">
        <v>85</v>
      </c>
      <c r="BK647" s="163">
        <f t="shared" si="219"/>
        <v>0</v>
      </c>
      <c r="BL647" s="15" t="s">
        <v>466</v>
      </c>
      <c r="BM647" s="162" t="s">
        <v>7708</v>
      </c>
    </row>
    <row r="648" spans="1:65" s="2" customFormat="1" ht="16.5" customHeight="1">
      <c r="A648" s="30"/>
      <c r="B648" s="154"/>
      <c r="C648" s="201" t="s">
        <v>2749</v>
      </c>
      <c r="D648" s="201" t="s">
        <v>751</v>
      </c>
      <c r="E648" s="202" t="s">
        <v>7709</v>
      </c>
      <c r="F648" s="203" t="s">
        <v>7292</v>
      </c>
      <c r="G648" s="204" t="s">
        <v>404</v>
      </c>
      <c r="H648" s="205">
        <v>1</v>
      </c>
      <c r="I648" s="177"/>
      <c r="J648" s="290">
        <f t="shared" si="210"/>
        <v>0</v>
      </c>
      <c r="K648" s="178"/>
      <c r="L648" s="179"/>
      <c r="M648" s="180" t="s">
        <v>1</v>
      </c>
      <c r="N648" s="181" t="s">
        <v>38</v>
      </c>
      <c r="O648" s="59"/>
      <c r="P648" s="160">
        <f t="shared" si="211"/>
        <v>0</v>
      </c>
      <c r="Q648" s="160">
        <v>0</v>
      </c>
      <c r="R648" s="160">
        <f t="shared" si="212"/>
        <v>0</v>
      </c>
      <c r="S648" s="160">
        <v>0</v>
      </c>
      <c r="T648" s="161">
        <f t="shared" si="213"/>
        <v>0</v>
      </c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R648" s="162" t="s">
        <v>1849</v>
      </c>
      <c r="AT648" s="162" t="s">
        <v>751</v>
      </c>
      <c r="AU648" s="162" t="s">
        <v>219</v>
      </c>
      <c r="AY648" s="15" t="s">
        <v>208</v>
      </c>
      <c r="BE648" s="163">
        <f t="shared" si="214"/>
        <v>0</v>
      </c>
      <c r="BF648" s="163">
        <f t="shared" si="215"/>
        <v>0</v>
      </c>
      <c r="BG648" s="163">
        <f t="shared" si="216"/>
        <v>0</v>
      </c>
      <c r="BH648" s="163">
        <f t="shared" si="217"/>
        <v>0</v>
      </c>
      <c r="BI648" s="163">
        <f t="shared" si="218"/>
        <v>0</v>
      </c>
      <c r="BJ648" s="15" t="s">
        <v>85</v>
      </c>
      <c r="BK648" s="163">
        <f t="shared" si="219"/>
        <v>0</v>
      </c>
      <c r="BL648" s="15" t="s">
        <v>466</v>
      </c>
      <c r="BM648" s="162" t="s">
        <v>7710</v>
      </c>
    </row>
    <row r="649" spans="1:65" s="2" customFormat="1" ht="16.5" customHeight="1">
      <c r="A649" s="30"/>
      <c r="B649" s="154"/>
      <c r="C649" s="201" t="s">
        <v>2751</v>
      </c>
      <c r="D649" s="201" t="s">
        <v>751</v>
      </c>
      <c r="E649" s="202" t="s">
        <v>7711</v>
      </c>
      <c r="F649" s="203" t="s">
        <v>7712</v>
      </c>
      <c r="G649" s="204" t="s">
        <v>404</v>
      </c>
      <c r="H649" s="205">
        <v>1</v>
      </c>
      <c r="I649" s="177"/>
      <c r="J649" s="290">
        <f t="shared" si="210"/>
        <v>0</v>
      </c>
      <c r="K649" s="178"/>
      <c r="L649" s="179"/>
      <c r="M649" s="180" t="s">
        <v>1</v>
      </c>
      <c r="N649" s="181" t="s">
        <v>38</v>
      </c>
      <c r="O649" s="59"/>
      <c r="P649" s="160">
        <f t="shared" si="211"/>
        <v>0</v>
      </c>
      <c r="Q649" s="160">
        <v>0</v>
      </c>
      <c r="R649" s="160">
        <f t="shared" si="212"/>
        <v>0</v>
      </c>
      <c r="S649" s="160">
        <v>0</v>
      </c>
      <c r="T649" s="161">
        <f t="shared" si="213"/>
        <v>0</v>
      </c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R649" s="162" t="s">
        <v>1849</v>
      </c>
      <c r="AT649" s="162" t="s">
        <v>751</v>
      </c>
      <c r="AU649" s="162" t="s">
        <v>219</v>
      </c>
      <c r="AY649" s="15" t="s">
        <v>208</v>
      </c>
      <c r="BE649" s="163">
        <f t="shared" si="214"/>
        <v>0</v>
      </c>
      <c r="BF649" s="163">
        <f t="shared" si="215"/>
        <v>0</v>
      </c>
      <c r="BG649" s="163">
        <f t="shared" si="216"/>
        <v>0</v>
      </c>
      <c r="BH649" s="163">
        <f t="shared" si="217"/>
        <v>0</v>
      </c>
      <c r="BI649" s="163">
        <f t="shared" si="218"/>
        <v>0</v>
      </c>
      <c r="BJ649" s="15" t="s">
        <v>85</v>
      </c>
      <c r="BK649" s="163">
        <f t="shared" si="219"/>
        <v>0</v>
      </c>
      <c r="BL649" s="15" t="s">
        <v>466</v>
      </c>
      <c r="BM649" s="162" t="s">
        <v>7713</v>
      </c>
    </row>
    <row r="650" spans="1:65" s="2" customFormat="1" ht="16.5" customHeight="1">
      <c r="A650" s="30"/>
      <c r="B650" s="154"/>
      <c r="C650" s="201" t="s">
        <v>2753</v>
      </c>
      <c r="D650" s="201" t="s">
        <v>751</v>
      </c>
      <c r="E650" s="202" t="s">
        <v>7714</v>
      </c>
      <c r="F650" s="203" t="s">
        <v>7715</v>
      </c>
      <c r="G650" s="204" t="s">
        <v>404</v>
      </c>
      <c r="H650" s="205">
        <v>6</v>
      </c>
      <c r="I650" s="177"/>
      <c r="J650" s="290">
        <f t="shared" si="210"/>
        <v>0</v>
      </c>
      <c r="K650" s="178"/>
      <c r="L650" s="179"/>
      <c r="M650" s="180" t="s">
        <v>1</v>
      </c>
      <c r="N650" s="181" t="s">
        <v>38</v>
      </c>
      <c r="O650" s="59"/>
      <c r="P650" s="160">
        <f t="shared" si="211"/>
        <v>0</v>
      </c>
      <c r="Q650" s="160">
        <v>0</v>
      </c>
      <c r="R650" s="160">
        <f t="shared" si="212"/>
        <v>0</v>
      </c>
      <c r="S650" s="160">
        <v>0</v>
      </c>
      <c r="T650" s="161">
        <f t="shared" si="213"/>
        <v>0</v>
      </c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R650" s="162" t="s">
        <v>1849</v>
      </c>
      <c r="AT650" s="162" t="s">
        <v>751</v>
      </c>
      <c r="AU650" s="162" t="s">
        <v>219</v>
      </c>
      <c r="AY650" s="15" t="s">
        <v>208</v>
      </c>
      <c r="BE650" s="163">
        <f t="shared" si="214"/>
        <v>0</v>
      </c>
      <c r="BF650" s="163">
        <f t="shared" si="215"/>
        <v>0</v>
      </c>
      <c r="BG650" s="163">
        <f t="shared" si="216"/>
        <v>0</v>
      </c>
      <c r="BH650" s="163">
        <f t="shared" si="217"/>
        <v>0</v>
      </c>
      <c r="BI650" s="163">
        <f t="shared" si="218"/>
        <v>0</v>
      </c>
      <c r="BJ650" s="15" t="s">
        <v>85</v>
      </c>
      <c r="BK650" s="163">
        <f t="shared" si="219"/>
        <v>0</v>
      </c>
      <c r="BL650" s="15" t="s">
        <v>466</v>
      </c>
      <c r="BM650" s="162" t="s">
        <v>7716</v>
      </c>
    </row>
    <row r="651" spans="1:65" s="2" customFormat="1" ht="16.5" customHeight="1">
      <c r="A651" s="30"/>
      <c r="B651" s="154"/>
      <c r="C651" s="201" t="s">
        <v>2757</v>
      </c>
      <c r="D651" s="201" t="s">
        <v>751</v>
      </c>
      <c r="E651" s="202" t="s">
        <v>7385</v>
      </c>
      <c r="F651" s="203" t="s">
        <v>7386</v>
      </c>
      <c r="G651" s="204" t="s">
        <v>404</v>
      </c>
      <c r="H651" s="205">
        <v>8</v>
      </c>
      <c r="I651" s="177"/>
      <c r="J651" s="290">
        <f t="shared" si="210"/>
        <v>0</v>
      </c>
      <c r="K651" s="178"/>
      <c r="L651" s="179"/>
      <c r="M651" s="180" t="s">
        <v>1</v>
      </c>
      <c r="N651" s="181" t="s">
        <v>38</v>
      </c>
      <c r="O651" s="59"/>
      <c r="P651" s="160">
        <f t="shared" si="211"/>
        <v>0</v>
      </c>
      <c r="Q651" s="160">
        <v>0</v>
      </c>
      <c r="R651" s="160">
        <f t="shared" si="212"/>
        <v>0</v>
      </c>
      <c r="S651" s="160">
        <v>0</v>
      </c>
      <c r="T651" s="161">
        <f t="shared" si="213"/>
        <v>0</v>
      </c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R651" s="162" t="s">
        <v>1849</v>
      </c>
      <c r="AT651" s="162" t="s">
        <v>751</v>
      </c>
      <c r="AU651" s="162" t="s">
        <v>219</v>
      </c>
      <c r="AY651" s="15" t="s">
        <v>208</v>
      </c>
      <c r="BE651" s="163">
        <f t="shared" si="214"/>
        <v>0</v>
      </c>
      <c r="BF651" s="163">
        <f t="shared" si="215"/>
        <v>0</v>
      </c>
      <c r="BG651" s="163">
        <f t="shared" si="216"/>
        <v>0</v>
      </c>
      <c r="BH651" s="163">
        <f t="shared" si="217"/>
        <v>0</v>
      </c>
      <c r="BI651" s="163">
        <f t="shared" si="218"/>
        <v>0</v>
      </c>
      <c r="BJ651" s="15" t="s">
        <v>85</v>
      </c>
      <c r="BK651" s="163">
        <f t="shared" si="219"/>
        <v>0</v>
      </c>
      <c r="BL651" s="15" t="s">
        <v>466</v>
      </c>
      <c r="BM651" s="162" t="s">
        <v>7717</v>
      </c>
    </row>
    <row r="652" spans="1:65" s="2" customFormat="1" ht="16.5" customHeight="1">
      <c r="A652" s="30"/>
      <c r="B652" s="154"/>
      <c r="C652" s="201" t="s">
        <v>2759</v>
      </c>
      <c r="D652" s="201" t="s">
        <v>751</v>
      </c>
      <c r="E652" s="202" t="s">
        <v>7718</v>
      </c>
      <c r="F652" s="203" t="s">
        <v>7381</v>
      </c>
      <c r="G652" s="204" t="s">
        <v>404</v>
      </c>
      <c r="H652" s="205">
        <v>7</v>
      </c>
      <c r="I652" s="177"/>
      <c r="J652" s="290">
        <f t="shared" si="210"/>
        <v>0</v>
      </c>
      <c r="K652" s="178"/>
      <c r="L652" s="179"/>
      <c r="M652" s="180" t="s">
        <v>1</v>
      </c>
      <c r="N652" s="181" t="s">
        <v>38</v>
      </c>
      <c r="O652" s="59"/>
      <c r="P652" s="160">
        <f t="shared" si="211"/>
        <v>0</v>
      </c>
      <c r="Q652" s="160">
        <v>0</v>
      </c>
      <c r="R652" s="160">
        <f t="shared" si="212"/>
        <v>0</v>
      </c>
      <c r="S652" s="160">
        <v>0</v>
      </c>
      <c r="T652" s="161">
        <f t="shared" si="213"/>
        <v>0</v>
      </c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R652" s="162" t="s">
        <v>1849</v>
      </c>
      <c r="AT652" s="162" t="s">
        <v>751</v>
      </c>
      <c r="AU652" s="162" t="s">
        <v>219</v>
      </c>
      <c r="AY652" s="15" t="s">
        <v>208</v>
      </c>
      <c r="BE652" s="163">
        <f t="shared" si="214"/>
        <v>0</v>
      </c>
      <c r="BF652" s="163">
        <f t="shared" si="215"/>
        <v>0</v>
      </c>
      <c r="BG652" s="163">
        <f t="shared" si="216"/>
        <v>0</v>
      </c>
      <c r="BH652" s="163">
        <f t="shared" si="217"/>
        <v>0</v>
      </c>
      <c r="BI652" s="163">
        <f t="shared" si="218"/>
        <v>0</v>
      </c>
      <c r="BJ652" s="15" t="s">
        <v>85</v>
      </c>
      <c r="BK652" s="163">
        <f t="shared" si="219"/>
        <v>0</v>
      </c>
      <c r="BL652" s="15" t="s">
        <v>466</v>
      </c>
      <c r="BM652" s="162" t="s">
        <v>7719</v>
      </c>
    </row>
    <row r="653" spans="1:65" s="2" customFormat="1" ht="16.5" customHeight="1">
      <c r="A653" s="30"/>
      <c r="B653" s="154"/>
      <c r="C653" s="201" t="s">
        <v>2761</v>
      </c>
      <c r="D653" s="201" t="s">
        <v>751</v>
      </c>
      <c r="E653" s="202" t="s">
        <v>7720</v>
      </c>
      <c r="F653" s="203" t="s">
        <v>7721</v>
      </c>
      <c r="G653" s="204" t="s">
        <v>404</v>
      </c>
      <c r="H653" s="205">
        <v>2</v>
      </c>
      <c r="I653" s="177"/>
      <c r="J653" s="290">
        <f t="shared" si="210"/>
        <v>0</v>
      </c>
      <c r="K653" s="178"/>
      <c r="L653" s="179"/>
      <c r="M653" s="180" t="s">
        <v>1</v>
      </c>
      <c r="N653" s="181" t="s">
        <v>38</v>
      </c>
      <c r="O653" s="59"/>
      <c r="P653" s="160">
        <f t="shared" si="211"/>
        <v>0</v>
      </c>
      <c r="Q653" s="160">
        <v>0</v>
      </c>
      <c r="R653" s="160">
        <f t="shared" si="212"/>
        <v>0</v>
      </c>
      <c r="S653" s="160">
        <v>0</v>
      </c>
      <c r="T653" s="161">
        <f t="shared" si="213"/>
        <v>0</v>
      </c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R653" s="162" t="s">
        <v>1849</v>
      </c>
      <c r="AT653" s="162" t="s">
        <v>751</v>
      </c>
      <c r="AU653" s="162" t="s">
        <v>219</v>
      </c>
      <c r="AY653" s="15" t="s">
        <v>208</v>
      </c>
      <c r="BE653" s="163">
        <f t="shared" si="214"/>
        <v>0</v>
      </c>
      <c r="BF653" s="163">
        <f t="shared" si="215"/>
        <v>0</v>
      </c>
      <c r="BG653" s="163">
        <f t="shared" si="216"/>
        <v>0</v>
      </c>
      <c r="BH653" s="163">
        <f t="shared" si="217"/>
        <v>0</v>
      </c>
      <c r="BI653" s="163">
        <f t="shared" si="218"/>
        <v>0</v>
      </c>
      <c r="BJ653" s="15" t="s">
        <v>85</v>
      </c>
      <c r="BK653" s="163">
        <f t="shared" si="219"/>
        <v>0</v>
      </c>
      <c r="BL653" s="15" t="s">
        <v>466</v>
      </c>
      <c r="BM653" s="162" t="s">
        <v>7722</v>
      </c>
    </row>
    <row r="654" spans="1:65" s="2" customFormat="1" ht="16.5" customHeight="1">
      <c r="A654" s="30"/>
      <c r="B654" s="154"/>
      <c r="C654" s="201" t="s">
        <v>2763</v>
      </c>
      <c r="D654" s="201" t="s">
        <v>751</v>
      </c>
      <c r="E654" s="202" t="s">
        <v>7529</v>
      </c>
      <c r="F654" s="203" t="s">
        <v>7530</v>
      </c>
      <c r="G654" s="204" t="s">
        <v>404</v>
      </c>
      <c r="H654" s="205">
        <v>3</v>
      </c>
      <c r="I654" s="177"/>
      <c r="J654" s="290">
        <f t="shared" si="210"/>
        <v>0</v>
      </c>
      <c r="K654" s="178"/>
      <c r="L654" s="179"/>
      <c r="M654" s="180" t="s">
        <v>1</v>
      </c>
      <c r="N654" s="181" t="s">
        <v>38</v>
      </c>
      <c r="O654" s="59"/>
      <c r="P654" s="160">
        <f t="shared" si="211"/>
        <v>0</v>
      </c>
      <c r="Q654" s="160">
        <v>0</v>
      </c>
      <c r="R654" s="160">
        <f t="shared" si="212"/>
        <v>0</v>
      </c>
      <c r="S654" s="160">
        <v>0</v>
      </c>
      <c r="T654" s="161">
        <f t="shared" si="213"/>
        <v>0</v>
      </c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R654" s="162" t="s">
        <v>1849</v>
      </c>
      <c r="AT654" s="162" t="s">
        <v>751</v>
      </c>
      <c r="AU654" s="162" t="s">
        <v>219</v>
      </c>
      <c r="AY654" s="15" t="s">
        <v>208</v>
      </c>
      <c r="BE654" s="163">
        <f t="shared" si="214"/>
        <v>0</v>
      </c>
      <c r="BF654" s="163">
        <f t="shared" si="215"/>
        <v>0</v>
      </c>
      <c r="BG654" s="163">
        <f t="shared" si="216"/>
        <v>0</v>
      </c>
      <c r="BH654" s="163">
        <f t="shared" si="217"/>
        <v>0</v>
      </c>
      <c r="BI654" s="163">
        <f t="shared" si="218"/>
        <v>0</v>
      </c>
      <c r="BJ654" s="15" t="s">
        <v>85</v>
      </c>
      <c r="BK654" s="163">
        <f t="shared" si="219"/>
        <v>0</v>
      </c>
      <c r="BL654" s="15" t="s">
        <v>466</v>
      </c>
      <c r="BM654" s="162" t="s">
        <v>7723</v>
      </c>
    </row>
    <row r="655" spans="1:65" s="2" customFormat="1" ht="16.5" customHeight="1">
      <c r="A655" s="30"/>
      <c r="B655" s="154"/>
      <c r="C655" s="201" t="s">
        <v>2765</v>
      </c>
      <c r="D655" s="201" t="s">
        <v>751</v>
      </c>
      <c r="E655" s="202" t="s">
        <v>7724</v>
      </c>
      <c r="F655" s="203" t="s">
        <v>7725</v>
      </c>
      <c r="G655" s="204" t="s">
        <v>404</v>
      </c>
      <c r="H655" s="205">
        <v>7</v>
      </c>
      <c r="I655" s="177"/>
      <c r="J655" s="290">
        <f t="shared" si="210"/>
        <v>0</v>
      </c>
      <c r="K655" s="178"/>
      <c r="L655" s="179"/>
      <c r="M655" s="180" t="s">
        <v>1</v>
      </c>
      <c r="N655" s="181" t="s">
        <v>38</v>
      </c>
      <c r="O655" s="59"/>
      <c r="P655" s="160">
        <f t="shared" si="211"/>
        <v>0</v>
      </c>
      <c r="Q655" s="160">
        <v>0</v>
      </c>
      <c r="R655" s="160">
        <f t="shared" si="212"/>
        <v>0</v>
      </c>
      <c r="S655" s="160">
        <v>0</v>
      </c>
      <c r="T655" s="161">
        <f t="shared" si="213"/>
        <v>0</v>
      </c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R655" s="162" t="s">
        <v>1849</v>
      </c>
      <c r="AT655" s="162" t="s">
        <v>751</v>
      </c>
      <c r="AU655" s="162" t="s">
        <v>219</v>
      </c>
      <c r="AY655" s="15" t="s">
        <v>208</v>
      </c>
      <c r="BE655" s="163">
        <f t="shared" si="214"/>
        <v>0</v>
      </c>
      <c r="BF655" s="163">
        <f t="shared" si="215"/>
        <v>0</v>
      </c>
      <c r="BG655" s="163">
        <f t="shared" si="216"/>
        <v>0</v>
      </c>
      <c r="BH655" s="163">
        <f t="shared" si="217"/>
        <v>0</v>
      </c>
      <c r="BI655" s="163">
        <f t="shared" si="218"/>
        <v>0</v>
      </c>
      <c r="BJ655" s="15" t="s">
        <v>85</v>
      </c>
      <c r="BK655" s="163">
        <f t="shared" si="219"/>
        <v>0</v>
      </c>
      <c r="BL655" s="15" t="s">
        <v>466</v>
      </c>
      <c r="BM655" s="162" t="s">
        <v>7726</v>
      </c>
    </row>
    <row r="656" spans="1:65" s="2" customFormat="1" ht="16.5" customHeight="1">
      <c r="A656" s="30"/>
      <c r="B656" s="154"/>
      <c r="C656" s="201" t="s">
        <v>2767</v>
      </c>
      <c r="D656" s="201" t="s">
        <v>751</v>
      </c>
      <c r="E656" s="202" t="s">
        <v>7300</v>
      </c>
      <c r="F656" s="203" t="s">
        <v>7301</v>
      </c>
      <c r="G656" s="204" t="s">
        <v>404</v>
      </c>
      <c r="H656" s="205">
        <v>12</v>
      </c>
      <c r="I656" s="177"/>
      <c r="J656" s="290">
        <f t="shared" si="210"/>
        <v>0</v>
      </c>
      <c r="K656" s="178"/>
      <c r="L656" s="179"/>
      <c r="M656" s="180" t="s">
        <v>1</v>
      </c>
      <c r="N656" s="181" t="s">
        <v>38</v>
      </c>
      <c r="O656" s="59"/>
      <c r="P656" s="160">
        <f t="shared" si="211"/>
        <v>0</v>
      </c>
      <c r="Q656" s="160">
        <v>0</v>
      </c>
      <c r="R656" s="160">
        <f t="shared" si="212"/>
        <v>0</v>
      </c>
      <c r="S656" s="160">
        <v>0</v>
      </c>
      <c r="T656" s="161">
        <f t="shared" si="213"/>
        <v>0</v>
      </c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R656" s="162" t="s">
        <v>1849</v>
      </c>
      <c r="AT656" s="162" t="s">
        <v>751</v>
      </c>
      <c r="AU656" s="162" t="s">
        <v>219</v>
      </c>
      <c r="AY656" s="15" t="s">
        <v>208</v>
      </c>
      <c r="BE656" s="163">
        <f t="shared" si="214"/>
        <v>0</v>
      </c>
      <c r="BF656" s="163">
        <f t="shared" si="215"/>
        <v>0</v>
      </c>
      <c r="BG656" s="163">
        <f t="shared" si="216"/>
        <v>0</v>
      </c>
      <c r="BH656" s="163">
        <f t="shared" si="217"/>
        <v>0</v>
      </c>
      <c r="BI656" s="163">
        <f t="shared" si="218"/>
        <v>0</v>
      </c>
      <c r="BJ656" s="15" t="s">
        <v>85</v>
      </c>
      <c r="BK656" s="163">
        <f t="shared" si="219"/>
        <v>0</v>
      </c>
      <c r="BL656" s="15" t="s">
        <v>466</v>
      </c>
      <c r="BM656" s="162" t="s">
        <v>7727</v>
      </c>
    </row>
    <row r="657" spans="1:65" s="2" customFormat="1" ht="16.5" customHeight="1">
      <c r="A657" s="30"/>
      <c r="B657" s="154"/>
      <c r="C657" s="201" t="s">
        <v>2769</v>
      </c>
      <c r="D657" s="201" t="s">
        <v>751</v>
      </c>
      <c r="E657" s="202" t="s">
        <v>7728</v>
      </c>
      <c r="F657" s="203" t="s">
        <v>7729</v>
      </c>
      <c r="G657" s="204" t="s">
        <v>404</v>
      </c>
      <c r="H657" s="205">
        <v>2</v>
      </c>
      <c r="I657" s="177"/>
      <c r="J657" s="290">
        <f t="shared" si="210"/>
        <v>0</v>
      </c>
      <c r="K657" s="178"/>
      <c r="L657" s="179"/>
      <c r="M657" s="180" t="s">
        <v>1</v>
      </c>
      <c r="N657" s="181" t="s">
        <v>38</v>
      </c>
      <c r="O657" s="59"/>
      <c r="P657" s="160">
        <f t="shared" si="211"/>
        <v>0</v>
      </c>
      <c r="Q657" s="160">
        <v>0</v>
      </c>
      <c r="R657" s="160">
        <f t="shared" si="212"/>
        <v>0</v>
      </c>
      <c r="S657" s="160">
        <v>0</v>
      </c>
      <c r="T657" s="161">
        <f t="shared" si="213"/>
        <v>0</v>
      </c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R657" s="162" t="s">
        <v>1849</v>
      </c>
      <c r="AT657" s="162" t="s">
        <v>751</v>
      </c>
      <c r="AU657" s="162" t="s">
        <v>219</v>
      </c>
      <c r="AY657" s="15" t="s">
        <v>208</v>
      </c>
      <c r="BE657" s="163">
        <f t="shared" si="214"/>
        <v>0</v>
      </c>
      <c r="BF657" s="163">
        <f t="shared" si="215"/>
        <v>0</v>
      </c>
      <c r="BG657" s="163">
        <f t="shared" si="216"/>
        <v>0</v>
      </c>
      <c r="BH657" s="163">
        <f t="shared" si="217"/>
        <v>0</v>
      </c>
      <c r="BI657" s="163">
        <f t="shared" si="218"/>
        <v>0</v>
      </c>
      <c r="BJ657" s="15" t="s">
        <v>85</v>
      </c>
      <c r="BK657" s="163">
        <f t="shared" si="219"/>
        <v>0</v>
      </c>
      <c r="BL657" s="15" t="s">
        <v>466</v>
      </c>
      <c r="BM657" s="162" t="s">
        <v>7730</v>
      </c>
    </row>
    <row r="658" spans="1:65" s="2" customFormat="1" ht="16.5" customHeight="1">
      <c r="A658" s="30"/>
      <c r="B658" s="154"/>
      <c r="C658" s="201" t="s">
        <v>2771</v>
      </c>
      <c r="D658" s="201" t="s">
        <v>751</v>
      </c>
      <c r="E658" s="202" t="s">
        <v>7731</v>
      </c>
      <c r="F658" s="203" t="s">
        <v>7732</v>
      </c>
      <c r="G658" s="204" t="s">
        <v>404</v>
      </c>
      <c r="H658" s="205">
        <v>1</v>
      </c>
      <c r="I658" s="177"/>
      <c r="J658" s="290">
        <f t="shared" si="210"/>
        <v>0</v>
      </c>
      <c r="K658" s="178"/>
      <c r="L658" s="179"/>
      <c r="M658" s="180" t="s">
        <v>1</v>
      </c>
      <c r="N658" s="181" t="s">
        <v>38</v>
      </c>
      <c r="O658" s="59"/>
      <c r="P658" s="160">
        <f t="shared" si="211"/>
        <v>0</v>
      </c>
      <c r="Q658" s="160">
        <v>0</v>
      </c>
      <c r="R658" s="160">
        <f t="shared" si="212"/>
        <v>0</v>
      </c>
      <c r="S658" s="160">
        <v>0</v>
      </c>
      <c r="T658" s="161">
        <f t="shared" si="213"/>
        <v>0</v>
      </c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R658" s="162" t="s">
        <v>1849</v>
      </c>
      <c r="AT658" s="162" t="s">
        <v>751</v>
      </c>
      <c r="AU658" s="162" t="s">
        <v>219</v>
      </c>
      <c r="AY658" s="15" t="s">
        <v>208</v>
      </c>
      <c r="BE658" s="163">
        <f t="shared" si="214"/>
        <v>0</v>
      </c>
      <c r="BF658" s="163">
        <f t="shared" si="215"/>
        <v>0</v>
      </c>
      <c r="BG658" s="163">
        <f t="shared" si="216"/>
        <v>0</v>
      </c>
      <c r="BH658" s="163">
        <f t="shared" si="217"/>
        <v>0</v>
      </c>
      <c r="BI658" s="163">
        <f t="shared" si="218"/>
        <v>0</v>
      </c>
      <c r="BJ658" s="15" t="s">
        <v>85</v>
      </c>
      <c r="BK658" s="163">
        <f t="shared" si="219"/>
        <v>0</v>
      </c>
      <c r="BL658" s="15" t="s">
        <v>466</v>
      </c>
      <c r="BM658" s="162" t="s">
        <v>7733</v>
      </c>
    </row>
    <row r="659" spans="1:65" s="2" customFormat="1" ht="24.2" customHeight="1">
      <c r="A659" s="30"/>
      <c r="B659" s="154"/>
      <c r="C659" s="201" t="s">
        <v>2773</v>
      </c>
      <c r="D659" s="201" t="s">
        <v>751</v>
      </c>
      <c r="E659" s="202" t="s">
        <v>7334</v>
      </c>
      <c r="F659" s="203" t="s">
        <v>7335</v>
      </c>
      <c r="G659" s="204" t="s">
        <v>404</v>
      </c>
      <c r="H659" s="205">
        <v>3</v>
      </c>
      <c r="I659" s="177"/>
      <c r="J659" s="290">
        <f t="shared" si="210"/>
        <v>0</v>
      </c>
      <c r="K659" s="178"/>
      <c r="L659" s="179"/>
      <c r="M659" s="180" t="s">
        <v>1</v>
      </c>
      <c r="N659" s="181" t="s">
        <v>38</v>
      </c>
      <c r="O659" s="59"/>
      <c r="P659" s="160">
        <f t="shared" si="211"/>
        <v>0</v>
      </c>
      <c r="Q659" s="160">
        <v>0</v>
      </c>
      <c r="R659" s="160">
        <f t="shared" si="212"/>
        <v>0</v>
      </c>
      <c r="S659" s="160">
        <v>0</v>
      </c>
      <c r="T659" s="161">
        <f t="shared" si="213"/>
        <v>0</v>
      </c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R659" s="162" t="s">
        <v>1849</v>
      </c>
      <c r="AT659" s="162" t="s">
        <v>751</v>
      </c>
      <c r="AU659" s="162" t="s">
        <v>219</v>
      </c>
      <c r="AY659" s="15" t="s">
        <v>208</v>
      </c>
      <c r="BE659" s="163">
        <f t="shared" si="214"/>
        <v>0</v>
      </c>
      <c r="BF659" s="163">
        <f t="shared" si="215"/>
        <v>0</v>
      </c>
      <c r="BG659" s="163">
        <f t="shared" si="216"/>
        <v>0</v>
      </c>
      <c r="BH659" s="163">
        <f t="shared" si="217"/>
        <v>0</v>
      </c>
      <c r="BI659" s="163">
        <f t="shared" si="218"/>
        <v>0</v>
      </c>
      <c r="BJ659" s="15" t="s">
        <v>85</v>
      </c>
      <c r="BK659" s="163">
        <f t="shared" si="219"/>
        <v>0</v>
      </c>
      <c r="BL659" s="15" t="s">
        <v>466</v>
      </c>
      <c r="BM659" s="162" t="s">
        <v>7734</v>
      </c>
    </row>
    <row r="660" spans="1:65" s="2" customFormat="1" ht="24.2" customHeight="1">
      <c r="A660" s="30"/>
      <c r="B660" s="154"/>
      <c r="C660" s="201" t="s">
        <v>2777</v>
      </c>
      <c r="D660" s="201" t="s">
        <v>751</v>
      </c>
      <c r="E660" s="202" t="s">
        <v>7735</v>
      </c>
      <c r="F660" s="203" t="s">
        <v>7335</v>
      </c>
      <c r="G660" s="204" t="s">
        <v>404</v>
      </c>
      <c r="H660" s="205">
        <v>7</v>
      </c>
      <c r="I660" s="177"/>
      <c r="J660" s="290">
        <f t="shared" si="210"/>
        <v>0</v>
      </c>
      <c r="K660" s="178"/>
      <c r="L660" s="179"/>
      <c r="M660" s="180" t="s">
        <v>1</v>
      </c>
      <c r="N660" s="181" t="s">
        <v>38</v>
      </c>
      <c r="O660" s="59"/>
      <c r="P660" s="160">
        <f t="shared" si="211"/>
        <v>0</v>
      </c>
      <c r="Q660" s="160">
        <v>0</v>
      </c>
      <c r="R660" s="160">
        <f t="shared" si="212"/>
        <v>0</v>
      </c>
      <c r="S660" s="160">
        <v>0</v>
      </c>
      <c r="T660" s="161">
        <f t="shared" si="213"/>
        <v>0</v>
      </c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R660" s="162" t="s">
        <v>1849</v>
      </c>
      <c r="AT660" s="162" t="s">
        <v>751</v>
      </c>
      <c r="AU660" s="162" t="s">
        <v>219</v>
      </c>
      <c r="AY660" s="15" t="s">
        <v>208</v>
      </c>
      <c r="BE660" s="163">
        <f t="shared" si="214"/>
        <v>0</v>
      </c>
      <c r="BF660" s="163">
        <f t="shared" si="215"/>
        <v>0</v>
      </c>
      <c r="BG660" s="163">
        <f t="shared" si="216"/>
        <v>0</v>
      </c>
      <c r="BH660" s="163">
        <f t="shared" si="217"/>
        <v>0</v>
      </c>
      <c r="BI660" s="163">
        <f t="shared" si="218"/>
        <v>0</v>
      </c>
      <c r="BJ660" s="15" t="s">
        <v>85</v>
      </c>
      <c r="BK660" s="163">
        <f t="shared" si="219"/>
        <v>0</v>
      </c>
      <c r="BL660" s="15" t="s">
        <v>466</v>
      </c>
      <c r="BM660" s="162" t="s">
        <v>7736</v>
      </c>
    </row>
    <row r="661" spans="1:65" s="2" customFormat="1" ht="33" customHeight="1">
      <c r="A661" s="30"/>
      <c r="B661" s="154"/>
      <c r="C661" s="201" t="s">
        <v>2779</v>
      </c>
      <c r="D661" s="201" t="s">
        <v>751</v>
      </c>
      <c r="E661" s="202" t="s">
        <v>7737</v>
      </c>
      <c r="F661" s="203" t="s">
        <v>7738</v>
      </c>
      <c r="G661" s="204" t="s">
        <v>404</v>
      </c>
      <c r="H661" s="205">
        <v>1</v>
      </c>
      <c r="I661" s="177"/>
      <c r="J661" s="290">
        <f t="shared" si="210"/>
        <v>0</v>
      </c>
      <c r="K661" s="178"/>
      <c r="L661" s="179"/>
      <c r="M661" s="180" t="s">
        <v>1</v>
      </c>
      <c r="N661" s="181" t="s">
        <v>38</v>
      </c>
      <c r="O661" s="59"/>
      <c r="P661" s="160">
        <f t="shared" si="211"/>
        <v>0</v>
      </c>
      <c r="Q661" s="160">
        <v>0</v>
      </c>
      <c r="R661" s="160">
        <f t="shared" si="212"/>
        <v>0</v>
      </c>
      <c r="S661" s="160">
        <v>0</v>
      </c>
      <c r="T661" s="161">
        <f t="shared" si="213"/>
        <v>0</v>
      </c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R661" s="162" t="s">
        <v>1849</v>
      </c>
      <c r="AT661" s="162" t="s">
        <v>751</v>
      </c>
      <c r="AU661" s="162" t="s">
        <v>219</v>
      </c>
      <c r="AY661" s="15" t="s">
        <v>208</v>
      </c>
      <c r="BE661" s="163">
        <f t="shared" si="214"/>
        <v>0</v>
      </c>
      <c r="BF661" s="163">
        <f t="shared" si="215"/>
        <v>0</v>
      </c>
      <c r="BG661" s="163">
        <f t="shared" si="216"/>
        <v>0</v>
      </c>
      <c r="BH661" s="163">
        <f t="shared" si="217"/>
        <v>0</v>
      </c>
      <c r="BI661" s="163">
        <f t="shared" si="218"/>
        <v>0</v>
      </c>
      <c r="BJ661" s="15" t="s">
        <v>85</v>
      </c>
      <c r="BK661" s="163">
        <f t="shared" si="219"/>
        <v>0</v>
      </c>
      <c r="BL661" s="15" t="s">
        <v>466</v>
      </c>
      <c r="BM661" s="162" t="s">
        <v>7739</v>
      </c>
    </row>
    <row r="662" spans="1:65" s="2" customFormat="1" ht="24.2" customHeight="1">
      <c r="A662" s="30"/>
      <c r="B662" s="154"/>
      <c r="C662" s="201" t="s">
        <v>2781</v>
      </c>
      <c r="D662" s="201" t="s">
        <v>751</v>
      </c>
      <c r="E662" s="202" t="s">
        <v>7472</v>
      </c>
      <c r="F662" s="203" t="s">
        <v>7473</v>
      </c>
      <c r="G662" s="204" t="s">
        <v>404</v>
      </c>
      <c r="H662" s="205">
        <v>2</v>
      </c>
      <c r="I662" s="177"/>
      <c r="J662" s="290">
        <f t="shared" si="210"/>
        <v>0</v>
      </c>
      <c r="K662" s="178"/>
      <c r="L662" s="179"/>
      <c r="M662" s="180" t="s">
        <v>1</v>
      </c>
      <c r="N662" s="181" t="s">
        <v>38</v>
      </c>
      <c r="O662" s="59"/>
      <c r="P662" s="160">
        <f t="shared" si="211"/>
        <v>0</v>
      </c>
      <c r="Q662" s="160">
        <v>0</v>
      </c>
      <c r="R662" s="160">
        <f t="shared" si="212"/>
        <v>0</v>
      </c>
      <c r="S662" s="160">
        <v>0</v>
      </c>
      <c r="T662" s="161">
        <f t="shared" si="213"/>
        <v>0</v>
      </c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R662" s="162" t="s">
        <v>1849</v>
      </c>
      <c r="AT662" s="162" t="s">
        <v>751</v>
      </c>
      <c r="AU662" s="162" t="s">
        <v>219</v>
      </c>
      <c r="AY662" s="15" t="s">
        <v>208</v>
      </c>
      <c r="BE662" s="163">
        <f t="shared" si="214"/>
        <v>0</v>
      </c>
      <c r="BF662" s="163">
        <f t="shared" si="215"/>
        <v>0</v>
      </c>
      <c r="BG662" s="163">
        <f t="shared" si="216"/>
        <v>0</v>
      </c>
      <c r="BH662" s="163">
        <f t="shared" si="217"/>
        <v>0</v>
      </c>
      <c r="BI662" s="163">
        <f t="shared" si="218"/>
        <v>0</v>
      </c>
      <c r="BJ662" s="15" t="s">
        <v>85</v>
      </c>
      <c r="BK662" s="163">
        <f t="shared" si="219"/>
        <v>0</v>
      </c>
      <c r="BL662" s="15" t="s">
        <v>466</v>
      </c>
      <c r="BM662" s="162" t="s">
        <v>7740</v>
      </c>
    </row>
    <row r="663" spans="1:65" s="2" customFormat="1" ht="21.75" customHeight="1">
      <c r="A663" s="30"/>
      <c r="B663" s="154"/>
      <c r="C663" s="201" t="s">
        <v>2783</v>
      </c>
      <c r="D663" s="201" t="s">
        <v>751</v>
      </c>
      <c r="E663" s="202" t="s">
        <v>7741</v>
      </c>
      <c r="F663" s="203" t="s">
        <v>7742</v>
      </c>
      <c r="G663" s="204" t="s">
        <v>404</v>
      </c>
      <c r="H663" s="205">
        <v>1</v>
      </c>
      <c r="I663" s="177"/>
      <c r="J663" s="290">
        <f t="shared" si="210"/>
        <v>0</v>
      </c>
      <c r="K663" s="178"/>
      <c r="L663" s="179"/>
      <c r="M663" s="180" t="s">
        <v>1</v>
      </c>
      <c r="N663" s="181" t="s">
        <v>38</v>
      </c>
      <c r="O663" s="59"/>
      <c r="P663" s="160">
        <f t="shared" si="211"/>
        <v>0</v>
      </c>
      <c r="Q663" s="160">
        <v>0</v>
      </c>
      <c r="R663" s="160">
        <f t="shared" si="212"/>
        <v>0</v>
      </c>
      <c r="S663" s="160">
        <v>0</v>
      </c>
      <c r="T663" s="161">
        <f t="shared" si="213"/>
        <v>0</v>
      </c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R663" s="162" t="s">
        <v>1849</v>
      </c>
      <c r="AT663" s="162" t="s">
        <v>751</v>
      </c>
      <c r="AU663" s="162" t="s">
        <v>219</v>
      </c>
      <c r="AY663" s="15" t="s">
        <v>208</v>
      </c>
      <c r="BE663" s="163">
        <f t="shared" si="214"/>
        <v>0</v>
      </c>
      <c r="BF663" s="163">
        <f t="shared" si="215"/>
        <v>0</v>
      </c>
      <c r="BG663" s="163">
        <f t="shared" si="216"/>
        <v>0</v>
      </c>
      <c r="BH663" s="163">
        <f t="shared" si="217"/>
        <v>0</v>
      </c>
      <c r="BI663" s="163">
        <f t="shared" si="218"/>
        <v>0</v>
      </c>
      <c r="BJ663" s="15" t="s">
        <v>85</v>
      </c>
      <c r="BK663" s="163">
        <f t="shared" si="219"/>
        <v>0</v>
      </c>
      <c r="BL663" s="15" t="s">
        <v>466</v>
      </c>
      <c r="BM663" s="162" t="s">
        <v>7743</v>
      </c>
    </row>
    <row r="664" spans="1:65" s="2" customFormat="1" ht="37.9" customHeight="1">
      <c r="A664" s="30"/>
      <c r="B664" s="154"/>
      <c r="C664" s="201" t="s">
        <v>2785</v>
      </c>
      <c r="D664" s="201" t="s">
        <v>751</v>
      </c>
      <c r="E664" s="202" t="s">
        <v>7744</v>
      </c>
      <c r="F664" s="203" t="s">
        <v>7358</v>
      </c>
      <c r="G664" s="204" t="s">
        <v>404</v>
      </c>
      <c r="H664" s="205">
        <v>1</v>
      </c>
      <c r="I664" s="177"/>
      <c r="J664" s="290">
        <f t="shared" si="210"/>
        <v>0</v>
      </c>
      <c r="K664" s="178"/>
      <c r="L664" s="179"/>
      <c r="M664" s="180" t="s">
        <v>1</v>
      </c>
      <c r="N664" s="181" t="s">
        <v>38</v>
      </c>
      <c r="O664" s="59"/>
      <c r="P664" s="160">
        <f t="shared" si="211"/>
        <v>0</v>
      </c>
      <c r="Q664" s="160">
        <v>0</v>
      </c>
      <c r="R664" s="160">
        <f t="shared" si="212"/>
        <v>0</v>
      </c>
      <c r="S664" s="160">
        <v>0</v>
      </c>
      <c r="T664" s="161">
        <f t="shared" si="213"/>
        <v>0</v>
      </c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R664" s="162" t="s">
        <v>1849</v>
      </c>
      <c r="AT664" s="162" t="s">
        <v>751</v>
      </c>
      <c r="AU664" s="162" t="s">
        <v>219</v>
      </c>
      <c r="AY664" s="15" t="s">
        <v>208</v>
      </c>
      <c r="BE664" s="163">
        <f t="shared" si="214"/>
        <v>0</v>
      </c>
      <c r="BF664" s="163">
        <f t="shared" si="215"/>
        <v>0</v>
      </c>
      <c r="BG664" s="163">
        <f t="shared" si="216"/>
        <v>0</v>
      </c>
      <c r="BH664" s="163">
        <f t="shared" si="217"/>
        <v>0</v>
      </c>
      <c r="BI664" s="163">
        <f t="shared" si="218"/>
        <v>0</v>
      </c>
      <c r="BJ664" s="15" t="s">
        <v>85</v>
      </c>
      <c r="BK664" s="163">
        <f t="shared" si="219"/>
        <v>0</v>
      </c>
      <c r="BL664" s="15" t="s">
        <v>466</v>
      </c>
      <c r="BM664" s="162" t="s">
        <v>7745</v>
      </c>
    </row>
    <row r="665" spans="1:65" s="2" customFormat="1" ht="16.5" customHeight="1">
      <c r="A665" s="30"/>
      <c r="B665" s="154"/>
      <c r="C665" s="201" t="s">
        <v>2789</v>
      </c>
      <c r="D665" s="201" t="s">
        <v>751</v>
      </c>
      <c r="E665" s="202" t="s">
        <v>7306</v>
      </c>
      <c r="F665" s="203" t="s">
        <v>7307</v>
      </c>
      <c r="G665" s="204" t="s">
        <v>404</v>
      </c>
      <c r="H665" s="205">
        <v>1</v>
      </c>
      <c r="I665" s="177"/>
      <c r="J665" s="290">
        <f t="shared" si="210"/>
        <v>0</v>
      </c>
      <c r="K665" s="178"/>
      <c r="L665" s="179"/>
      <c r="M665" s="180" t="s">
        <v>1</v>
      </c>
      <c r="N665" s="181" t="s">
        <v>38</v>
      </c>
      <c r="O665" s="59"/>
      <c r="P665" s="160">
        <f t="shared" si="211"/>
        <v>0</v>
      </c>
      <c r="Q665" s="160">
        <v>0</v>
      </c>
      <c r="R665" s="160">
        <f t="shared" si="212"/>
        <v>0</v>
      </c>
      <c r="S665" s="160">
        <v>0</v>
      </c>
      <c r="T665" s="161">
        <f t="shared" si="213"/>
        <v>0</v>
      </c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R665" s="162" t="s">
        <v>1849</v>
      </c>
      <c r="AT665" s="162" t="s">
        <v>751</v>
      </c>
      <c r="AU665" s="162" t="s">
        <v>219</v>
      </c>
      <c r="AY665" s="15" t="s">
        <v>208</v>
      </c>
      <c r="BE665" s="163">
        <f t="shared" si="214"/>
        <v>0</v>
      </c>
      <c r="BF665" s="163">
        <f t="shared" si="215"/>
        <v>0</v>
      </c>
      <c r="BG665" s="163">
        <f t="shared" si="216"/>
        <v>0</v>
      </c>
      <c r="BH665" s="163">
        <f t="shared" si="217"/>
        <v>0</v>
      </c>
      <c r="BI665" s="163">
        <f t="shared" si="218"/>
        <v>0</v>
      </c>
      <c r="BJ665" s="15" t="s">
        <v>85</v>
      </c>
      <c r="BK665" s="163">
        <f t="shared" si="219"/>
        <v>0</v>
      </c>
      <c r="BL665" s="15" t="s">
        <v>466</v>
      </c>
      <c r="BM665" s="162" t="s">
        <v>7746</v>
      </c>
    </row>
    <row r="666" spans="1:65" s="2" customFormat="1" ht="16.5" customHeight="1">
      <c r="A666" s="30"/>
      <c r="B666" s="154"/>
      <c r="C666" s="201" t="s">
        <v>2791</v>
      </c>
      <c r="D666" s="201" t="s">
        <v>751</v>
      </c>
      <c r="E666" s="202" t="s">
        <v>7747</v>
      </c>
      <c r="F666" s="203" t="s">
        <v>7310</v>
      </c>
      <c r="G666" s="204" t="s">
        <v>4725</v>
      </c>
      <c r="H666" s="205">
        <v>1</v>
      </c>
      <c r="I666" s="177"/>
      <c r="J666" s="290">
        <f t="shared" si="210"/>
        <v>0</v>
      </c>
      <c r="K666" s="178"/>
      <c r="L666" s="179"/>
      <c r="M666" s="180" t="s">
        <v>1</v>
      </c>
      <c r="N666" s="181" t="s">
        <v>38</v>
      </c>
      <c r="O666" s="59"/>
      <c r="P666" s="160">
        <f t="shared" si="211"/>
        <v>0</v>
      </c>
      <c r="Q666" s="160">
        <v>0</v>
      </c>
      <c r="R666" s="160">
        <f t="shared" si="212"/>
        <v>0</v>
      </c>
      <c r="S666" s="160">
        <v>0</v>
      </c>
      <c r="T666" s="161">
        <f t="shared" si="213"/>
        <v>0</v>
      </c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R666" s="162" t="s">
        <v>1849</v>
      </c>
      <c r="AT666" s="162" t="s">
        <v>751</v>
      </c>
      <c r="AU666" s="162" t="s">
        <v>219</v>
      </c>
      <c r="AY666" s="15" t="s">
        <v>208</v>
      </c>
      <c r="BE666" s="163">
        <f t="shared" si="214"/>
        <v>0</v>
      </c>
      <c r="BF666" s="163">
        <f t="shared" si="215"/>
        <v>0</v>
      </c>
      <c r="BG666" s="163">
        <f t="shared" si="216"/>
        <v>0</v>
      </c>
      <c r="BH666" s="163">
        <f t="shared" si="217"/>
        <v>0</v>
      </c>
      <c r="BI666" s="163">
        <f t="shared" si="218"/>
        <v>0</v>
      </c>
      <c r="BJ666" s="15" t="s">
        <v>85</v>
      </c>
      <c r="BK666" s="163">
        <f t="shared" si="219"/>
        <v>0</v>
      </c>
      <c r="BL666" s="15" t="s">
        <v>466</v>
      </c>
      <c r="BM666" s="162" t="s">
        <v>7748</v>
      </c>
    </row>
    <row r="667" spans="1:65" s="2" customFormat="1" ht="21.75" customHeight="1">
      <c r="A667" s="30"/>
      <c r="B667" s="154"/>
      <c r="C667" s="201" t="s">
        <v>2793</v>
      </c>
      <c r="D667" s="201" t="s">
        <v>751</v>
      </c>
      <c r="E667" s="202" t="s">
        <v>7749</v>
      </c>
      <c r="F667" s="203" t="s">
        <v>7313</v>
      </c>
      <c r="G667" s="204" t="s">
        <v>4725</v>
      </c>
      <c r="H667" s="205">
        <v>1</v>
      </c>
      <c r="I667" s="177"/>
      <c r="J667" s="290">
        <f t="shared" si="210"/>
        <v>0</v>
      </c>
      <c r="K667" s="178"/>
      <c r="L667" s="179"/>
      <c r="M667" s="180" t="s">
        <v>1</v>
      </c>
      <c r="N667" s="181" t="s">
        <v>38</v>
      </c>
      <c r="O667" s="59"/>
      <c r="P667" s="160">
        <f t="shared" si="211"/>
        <v>0</v>
      </c>
      <c r="Q667" s="160">
        <v>0</v>
      </c>
      <c r="R667" s="160">
        <f t="shared" si="212"/>
        <v>0</v>
      </c>
      <c r="S667" s="160">
        <v>0</v>
      </c>
      <c r="T667" s="161">
        <f t="shared" si="213"/>
        <v>0</v>
      </c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R667" s="162" t="s">
        <v>1849</v>
      </c>
      <c r="AT667" s="162" t="s">
        <v>751</v>
      </c>
      <c r="AU667" s="162" t="s">
        <v>219</v>
      </c>
      <c r="AY667" s="15" t="s">
        <v>208</v>
      </c>
      <c r="BE667" s="163">
        <f t="shared" si="214"/>
        <v>0</v>
      </c>
      <c r="BF667" s="163">
        <f t="shared" si="215"/>
        <v>0</v>
      </c>
      <c r="BG667" s="163">
        <f t="shared" si="216"/>
        <v>0</v>
      </c>
      <c r="BH667" s="163">
        <f t="shared" si="217"/>
        <v>0</v>
      </c>
      <c r="BI667" s="163">
        <f t="shared" si="218"/>
        <v>0</v>
      </c>
      <c r="BJ667" s="15" t="s">
        <v>85</v>
      </c>
      <c r="BK667" s="163">
        <f t="shared" si="219"/>
        <v>0</v>
      </c>
      <c r="BL667" s="15" t="s">
        <v>466</v>
      </c>
      <c r="BM667" s="162" t="s">
        <v>7750</v>
      </c>
    </row>
    <row r="668" spans="1:65" s="2" customFormat="1" ht="16.5" customHeight="1">
      <c r="A668" s="30"/>
      <c r="B668" s="154"/>
      <c r="C668" s="195" t="s">
        <v>2795</v>
      </c>
      <c r="D668" s="195" t="s">
        <v>210</v>
      </c>
      <c r="E668" s="196" t="s">
        <v>7315</v>
      </c>
      <c r="F668" s="200" t="s">
        <v>7316</v>
      </c>
      <c r="G668" s="198" t="s">
        <v>861</v>
      </c>
      <c r="H668" s="199">
        <v>100</v>
      </c>
      <c r="I668" s="155"/>
      <c r="J668" s="287">
        <f t="shared" si="210"/>
        <v>0</v>
      </c>
      <c r="K668" s="157"/>
      <c r="L668" s="31"/>
      <c r="M668" s="158" t="s">
        <v>1</v>
      </c>
      <c r="N668" s="159" t="s">
        <v>38</v>
      </c>
      <c r="O668" s="59"/>
      <c r="P668" s="160">
        <f t="shared" si="211"/>
        <v>0</v>
      </c>
      <c r="Q668" s="160">
        <v>0</v>
      </c>
      <c r="R668" s="160">
        <f t="shared" si="212"/>
        <v>0</v>
      </c>
      <c r="S668" s="160">
        <v>0</v>
      </c>
      <c r="T668" s="161">
        <f t="shared" si="213"/>
        <v>0</v>
      </c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R668" s="162" t="s">
        <v>466</v>
      </c>
      <c r="AT668" s="162" t="s">
        <v>210</v>
      </c>
      <c r="AU668" s="162" t="s">
        <v>219</v>
      </c>
      <c r="AY668" s="15" t="s">
        <v>208</v>
      </c>
      <c r="BE668" s="163">
        <f t="shared" si="214"/>
        <v>0</v>
      </c>
      <c r="BF668" s="163">
        <f t="shared" si="215"/>
        <v>0</v>
      </c>
      <c r="BG668" s="163">
        <f t="shared" si="216"/>
        <v>0</v>
      </c>
      <c r="BH668" s="163">
        <f t="shared" si="217"/>
        <v>0</v>
      </c>
      <c r="BI668" s="163">
        <f t="shared" si="218"/>
        <v>0</v>
      </c>
      <c r="BJ668" s="15" t="s">
        <v>85</v>
      </c>
      <c r="BK668" s="163">
        <f t="shared" si="219"/>
        <v>0</v>
      </c>
      <c r="BL668" s="15" t="s">
        <v>466</v>
      </c>
      <c r="BM668" s="162" t="s">
        <v>7751</v>
      </c>
    </row>
    <row r="669" spans="1:65" s="2" customFormat="1" ht="21.75" customHeight="1">
      <c r="A669" s="30"/>
      <c r="B669" s="154"/>
      <c r="C669" s="195" t="s">
        <v>2797</v>
      </c>
      <c r="D669" s="195" t="s">
        <v>210</v>
      </c>
      <c r="E669" s="196" t="s">
        <v>7752</v>
      </c>
      <c r="F669" s="200" t="s">
        <v>7753</v>
      </c>
      <c r="G669" s="198" t="s">
        <v>404</v>
      </c>
      <c r="H669" s="199">
        <v>1</v>
      </c>
      <c r="I669" s="155"/>
      <c r="J669" s="287">
        <f t="shared" si="210"/>
        <v>0</v>
      </c>
      <c r="K669" s="157"/>
      <c r="L669" s="31"/>
      <c r="M669" s="158" t="s">
        <v>1</v>
      </c>
      <c r="N669" s="159" t="s">
        <v>38</v>
      </c>
      <c r="O669" s="59"/>
      <c r="P669" s="160">
        <f t="shared" si="211"/>
        <v>0</v>
      </c>
      <c r="Q669" s="160">
        <v>0</v>
      </c>
      <c r="R669" s="160">
        <f t="shared" si="212"/>
        <v>0</v>
      </c>
      <c r="S669" s="160">
        <v>0</v>
      </c>
      <c r="T669" s="161">
        <f t="shared" si="213"/>
        <v>0</v>
      </c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R669" s="162" t="s">
        <v>466</v>
      </c>
      <c r="AT669" s="162" t="s">
        <v>210</v>
      </c>
      <c r="AU669" s="162" t="s">
        <v>219</v>
      </c>
      <c r="AY669" s="15" t="s">
        <v>208</v>
      </c>
      <c r="BE669" s="163">
        <f t="shared" si="214"/>
        <v>0</v>
      </c>
      <c r="BF669" s="163">
        <f t="shared" si="215"/>
        <v>0</v>
      </c>
      <c r="BG669" s="163">
        <f t="shared" si="216"/>
        <v>0</v>
      </c>
      <c r="BH669" s="163">
        <f t="shared" si="217"/>
        <v>0</v>
      </c>
      <c r="BI669" s="163">
        <f t="shared" si="218"/>
        <v>0</v>
      </c>
      <c r="BJ669" s="15" t="s">
        <v>85</v>
      </c>
      <c r="BK669" s="163">
        <f t="shared" si="219"/>
        <v>0</v>
      </c>
      <c r="BL669" s="15" t="s">
        <v>466</v>
      </c>
      <c r="BM669" s="162" t="s">
        <v>7754</v>
      </c>
    </row>
    <row r="670" spans="1:65" s="2" customFormat="1" ht="37.9" customHeight="1">
      <c r="A670" s="30"/>
      <c r="B670" s="154"/>
      <c r="C670" s="195" t="s">
        <v>2801</v>
      </c>
      <c r="D670" s="195" t="s">
        <v>210</v>
      </c>
      <c r="E670" s="196" t="s">
        <v>7163</v>
      </c>
      <c r="F670" s="200" t="s">
        <v>7164</v>
      </c>
      <c r="G670" s="198" t="s">
        <v>404</v>
      </c>
      <c r="H670" s="199">
        <v>1</v>
      </c>
      <c r="I670" s="155"/>
      <c r="J670" s="287">
        <f t="shared" si="210"/>
        <v>0</v>
      </c>
      <c r="K670" s="157"/>
      <c r="L670" s="31"/>
      <c r="M670" s="158" t="s">
        <v>1</v>
      </c>
      <c r="N670" s="159" t="s">
        <v>38</v>
      </c>
      <c r="O670" s="59"/>
      <c r="P670" s="160">
        <f t="shared" si="211"/>
        <v>0</v>
      </c>
      <c r="Q670" s="160">
        <v>0</v>
      </c>
      <c r="R670" s="160">
        <f t="shared" si="212"/>
        <v>0</v>
      </c>
      <c r="S670" s="160">
        <v>0</v>
      </c>
      <c r="T670" s="161">
        <f t="shared" si="213"/>
        <v>0</v>
      </c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R670" s="162" t="s">
        <v>466</v>
      </c>
      <c r="AT670" s="162" t="s">
        <v>210</v>
      </c>
      <c r="AU670" s="162" t="s">
        <v>219</v>
      </c>
      <c r="AY670" s="15" t="s">
        <v>208</v>
      </c>
      <c r="BE670" s="163">
        <f t="shared" si="214"/>
        <v>0</v>
      </c>
      <c r="BF670" s="163">
        <f t="shared" si="215"/>
        <v>0</v>
      </c>
      <c r="BG670" s="163">
        <f t="shared" si="216"/>
        <v>0</v>
      </c>
      <c r="BH670" s="163">
        <f t="shared" si="217"/>
        <v>0</v>
      </c>
      <c r="BI670" s="163">
        <f t="shared" si="218"/>
        <v>0</v>
      </c>
      <c r="BJ670" s="15" t="s">
        <v>85</v>
      </c>
      <c r="BK670" s="163">
        <f t="shared" si="219"/>
        <v>0</v>
      </c>
      <c r="BL670" s="15" t="s">
        <v>466</v>
      </c>
      <c r="BM670" s="162" t="s">
        <v>7755</v>
      </c>
    </row>
    <row r="671" spans="1:65" s="12" customFormat="1" ht="25.9" customHeight="1">
      <c r="B671" s="142"/>
      <c r="C671" s="206"/>
      <c r="D671" s="207" t="s">
        <v>71</v>
      </c>
      <c r="E671" s="209" t="s">
        <v>6455</v>
      </c>
      <c r="F671" s="209" t="s">
        <v>7756</v>
      </c>
      <c r="G671" s="206"/>
      <c r="H671" s="206"/>
      <c r="I671" s="145"/>
      <c r="J671" s="283">
        <f>BK671</f>
        <v>0</v>
      </c>
      <c r="L671" s="142"/>
      <c r="M671" s="146"/>
      <c r="N671" s="147"/>
      <c r="O671" s="147"/>
      <c r="P671" s="148">
        <f>SUM(P672:P674)</f>
        <v>0</v>
      </c>
      <c r="Q671" s="147"/>
      <c r="R671" s="148">
        <f>SUM(R672:R674)</f>
        <v>0</v>
      </c>
      <c r="S671" s="147"/>
      <c r="T671" s="149">
        <f>SUM(T672:T674)</f>
        <v>0</v>
      </c>
      <c r="AR671" s="143" t="s">
        <v>214</v>
      </c>
      <c r="AT671" s="150" t="s">
        <v>71</v>
      </c>
      <c r="AU671" s="150" t="s">
        <v>72</v>
      </c>
      <c r="AY671" s="143" t="s">
        <v>208</v>
      </c>
      <c r="BK671" s="151">
        <f>SUM(BK672:BK674)</f>
        <v>0</v>
      </c>
    </row>
    <row r="672" spans="1:65" s="2" customFormat="1" ht="24.2" customHeight="1">
      <c r="A672" s="30"/>
      <c r="B672" s="154"/>
      <c r="C672" s="195" t="s">
        <v>2803</v>
      </c>
      <c r="D672" s="195" t="s">
        <v>210</v>
      </c>
      <c r="E672" s="196" t="s">
        <v>7757</v>
      </c>
      <c r="F672" s="200" t="s">
        <v>7758</v>
      </c>
      <c r="G672" s="198" t="s">
        <v>404</v>
      </c>
      <c r="H672" s="199">
        <v>1</v>
      </c>
      <c r="I672" s="155"/>
      <c r="J672" s="287">
        <f>ROUND(I672*H672,2)</f>
        <v>0</v>
      </c>
      <c r="K672" s="157"/>
      <c r="L672" s="31"/>
      <c r="M672" s="158" t="s">
        <v>1</v>
      </c>
      <c r="N672" s="159" t="s">
        <v>38</v>
      </c>
      <c r="O672" s="59"/>
      <c r="P672" s="160">
        <f>O672*H672</f>
        <v>0</v>
      </c>
      <c r="Q672" s="160">
        <v>0</v>
      </c>
      <c r="R672" s="160">
        <f>Q672*H672</f>
        <v>0</v>
      </c>
      <c r="S672" s="160">
        <v>0</v>
      </c>
      <c r="T672" s="161">
        <f>S672*H672</f>
        <v>0</v>
      </c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R672" s="162" t="s">
        <v>214</v>
      </c>
      <c r="AT672" s="162" t="s">
        <v>210</v>
      </c>
      <c r="AU672" s="162" t="s">
        <v>79</v>
      </c>
      <c r="AY672" s="15" t="s">
        <v>208</v>
      </c>
      <c r="BE672" s="163">
        <f>IF(N672="základná",J672,0)</f>
        <v>0</v>
      </c>
      <c r="BF672" s="163">
        <f>IF(N672="znížená",J672,0)</f>
        <v>0</v>
      </c>
      <c r="BG672" s="163">
        <f>IF(N672="zákl. prenesená",J672,0)</f>
        <v>0</v>
      </c>
      <c r="BH672" s="163">
        <f>IF(N672="zníž. prenesená",J672,0)</f>
        <v>0</v>
      </c>
      <c r="BI672" s="163">
        <f>IF(N672="nulová",J672,0)</f>
        <v>0</v>
      </c>
      <c r="BJ672" s="15" t="s">
        <v>85</v>
      </c>
      <c r="BK672" s="163">
        <f>ROUND(I672*H672,2)</f>
        <v>0</v>
      </c>
      <c r="BL672" s="15" t="s">
        <v>214</v>
      </c>
      <c r="BM672" s="162" t="s">
        <v>7759</v>
      </c>
    </row>
    <row r="673" spans="1:65" s="2" customFormat="1" ht="16.5" customHeight="1">
      <c r="A673" s="30"/>
      <c r="B673" s="154"/>
      <c r="C673" s="195" t="s">
        <v>2805</v>
      </c>
      <c r="D673" s="195" t="s">
        <v>210</v>
      </c>
      <c r="E673" s="196" t="s">
        <v>7760</v>
      </c>
      <c r="F673" s="200" t="s">
        <v>7761</v>
      </c>
      <c r="G673" s="198" t="s">
        <v>861</v>
      </c>
      <c r="H673" s="199">
        <v>359</v>
      </c>
      <c r="I673" s="155"/>
      <c r="J673" s="287">
        <f>ROUND(I673*H673,2)</f>
        <v>0</v>
      </c>
      <c r="K673" s="157"/>
      <c r="L673" s="31"/>
      <c r="M673" s="158" t="s">
        <v>1</v>
      </c>
      <c r="N673" s="159" t="s">
        <v>38</v>
      </c>
      <c r="O673" s="59"/>
      <c r="P673" s="160">
        <f>O673*H673</f>
        <v>0</v>
      </c>
      <c r="Q673" s="160">
        <v>0</v>
      </c>
      <c r="R673" s="160">
        <f>Q673*H673</f>
        <v>0</v>
      </c>
      <c r="S673" s="160">
        <v>0</v>
      </c>
      <c r="T673" s="161">
        <f>S673*H673</f>
        <v>0</v>
      </c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R673" s="162" t="s">
        <v>214</v>
      </c>
      <c r="AT673" s="162" t="s">
        <v>210</v>
      </c>
      <c r="AU673" s="162" t="s">
        <v>79</v>
      </c>
      <c r="AY673" s="15" t="s">
        <v>208</v>
      </c>
      <c r="BE673" s="163">
        <f>IF(N673="základná",J673,0)</f>
        <v>0</v>
      </c>
      <c r="BF673" s="163">
        <f>IF(N673="znížená",J673,0)</f>
        <v>0</v>
      </c>
      <c r="BG673" s="163">
        <f>IF(N673="zákl. prenesená",J673,0)</f>
        <v>0</v>
      </c>
      <c r="BH673" s="163">
        <f>IF(N673="zníž. prenesená",J673,0)</f>
        <v>0</v>
      </c>
      <c r="BI673" s="163">
        <f>IF(N673="nulová",J673,0)</f>
        <v>0</v>
      </c>
      <c r="BJ673" s="15" t="s">
        <v>85</v>
      </c>
      <c r="BK673" s="163">
        <f>ROUND(I673*H673,2)</f>
        <v>0</v>
      </c>
      <c r="BL673" s="15" t="s">
        <v>214</v>
      </c>
      <c r="BM673" s="162" t="s">
        <v>7762</v>
      </c>
    </row>
    <row r="674" spans="1:65" s="2" customFormat="1" ht="16.5" customHeight="1">
      <c r="A674" s="30"/>
      <c r="B674" s="154"/>
      <c r="C674" s="195" t="s">
        <v>2807</v>
      </c>
      <c r="D674" s="195" t="s">
        <v>210</v>
      </c>
      <c r="E674" s="196" t="s">
        <v>7763</v>
      </c>
      <c r="F674" s="200" t="s">
        <v>7764</v>
      </c>
      <c r="G674" s="198" t="s">
        <v>861</v>
      </c>
      <c r="H674" s="199">
        <v>640</v>
      </c>
      <c r="I674" s="155"/>
      <c r="J674" s="287">
        <f>ROUND(I674*H674,2)</f>
        <v>0</v>
      </c>
      <c r="K674" s="157"/>
      <c r="L674" s="31"/>
      <c r="M674" s="158" t="s">
        <v>1</v>
      </c>
      <c r="N674" s="159" t="s">
        <v>38</v>
      </c>
      <c r="O674" s="59"/>
      <c r="P674" s="160">
        <f>O674*H674</f>
        <v>0</v>
      </c>
      <c r="Q674" s="160">
        <v>0</v>
      </c>
      <c r="R674" s="160">
        <f>Q674*H674</f>
        <v>0</v>
      </c>
      <c r="S674" s="160">
        <v>0</v>
      </c>
      <c r="T674" s="161">
        <f>S674*H674</f>
        <v>0</v>
      </c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R674" s="162" t="s">
        <v>214</v>
      </c>
      <c r="AT674" s="162" t="s">
        <v>210</v>
      </c>
      <c r="AU674" s="162" t="s">
        <v>79</v>
      </c>
      <c r="AY674" s="15" t="s">
        <v>208</v>
      </c>
      <c r="BE674" s="163">
        <f>IF(N674="základná",J674,0)</f>
        <v>0</v>
      </c>
      <c r="BF674" s="163">
        <f>IF(N674="znížená",J674,0)</f>
        <v>0</v>
      </c>
      <c r="BG674" s="163">
        <f>IF(N674="zákl. prenesená",J674,0)</f>
        <v>0</v>
      </c>
      <c r="BH674" s="163">
        <f>IF(N674="zníž. prenesená",J674,0)</f>
        <v>0</v>
      </c>
      <c r="BI674" s="163">
        <f>IF(N674="nulová",J674,0)</f>
        <v>0</v>
      </c>
      <c r="BJ674" s="15" t="s">
        <v>85</v>
      </c>
      <c r="BK674" s="163">
        <f>ROUND(I674*H674,2)</f>
        <v>0</v>
      </c>
      <c r="BL674" s="15" t="s">
        <v>214</v>
      </c>
      <c r="BM674" s="162" t="s">
        <v>7765</v>
      </c>
    </row>
    <row r="675" spans="1:65" s="12" customFormat="1" ht="25.9" customHeight="1">
      <c r="B675" s="142"/>
      <c r="D675" s="143" t="s">
        <v>71</v>
      </c>
      <c r="E675" s="144" t="s">
        <v>7766</v>
      </c>
      <c r="F675" s="144" t="s">
        <v>7767</v>
      </c>
      <c r="I675" s="145"/>
      <c r="J675" s="283">
        <f>BK675</f>
        <v>0</v>
      </c>
      <c r="L675" s="142"/>
      <c r="M675" s="146"/>
      <c r="N675" s="147"/>
      <c r="O675" s="147"/>
      <c r="P675" s="148">
        <f>P676</f>
        <v>0</v>
      </c>
      <c r="Q675" s="147"/>
      <c r="R675" s="148">
        <f>R676</f>
        <v>0</v>
      </c>
      <c r="S675" s="147"/>
      <c r="T675" s="149">
        <f>T676</f>
        <v>0</v>
      </c>
      <c r="AR675" s="143" t="s">
        <v>214</v>
      </c>
      <c r="AT675" s="150" t="s">
        <v>71</v>
      </c>
      <c r="AU675" s="150" t="s">
        <v>72</v>
      </c>
      <c r="AY675" s="143" t="s">
        <v>208</v>
      </c>
      <c r="BK675" s="151">
        <f>BK676</f>
        <v>0</v>
      </c>
    </row>
    <row r="676" spans="1:65" s="2" customFormat="1" ht="16.5" customHeight="1">
      <c r="A676" s="30"/>
      <c r="B676" s="154"/>
      <c r="C676" s="195" t="s">
        <v>2813</v>
      </c>
      <c r="D676" s="195" t="s">
        <v>210</v>
      </c>
      <c r="E676" s="196" t="s">
        <v>7768</v>
      </c>
      <c r="F676" s="200" t="s">
        <v>7769</v>
      </c>
      <c r="G676" s="198" t="s">
        <v>1614</v>
      </c>
      <c r="H676" s="182"/>
      <c r="I676" s="155"/>
      <c r="J676" s="287">
        <f>ROUND(I676*H676,2)</f>
        <v>0</v>
      </c>
      <c r="K676" s="157"/>
      <c r="L676" s="31"/>
      <c r="M676" s="158" t="s">
        <v>1</v>
      </c>
      <c r="N676" s="159" t="s">
        <v>38</v>
      </c>
      <c r="O676" s="59"/>
      <c r="P676" s="160">
        <f>O676*H676</f>
        <v>0</v>
      </c>
      <c r="Q676" s="160">
        <v>0</v>
      </c>
      <c r="R676" s="160">
        <f>Q676*H676</f>
        <v>0</v>
      </c>
      <c r="S676" s="160">
        <v>0</v>
      </c>
      <c r="T676" s="161">
        <f>S676*H676</f>
        <v>0</v>
      </c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R676" s="162" t="s">
        <v>214</v>
      </c>
      <c r="AT676" s="162" t="s">
        <v>210</v>
      </c>
      <c r="AU676" s="162" t="s">
        <v>79</v>
      </c>
      <c r="AY676" s="15" t="s">
        <v>208</v>
      </c>
      <c r="BE676" s="163">
        <f>IF(N676="základná",J676,0)</f>
        <v>0</v>
      </c>
      <c r="BF676" s="163">
        <f>IF(N676="znížená",J676,0)</f>
        <v>0</v>
      </c>
      <c r="BG676" s="163">
        <f>IF(N676="zákl. prenesená",J676,0)</f>
        <v>0</v>
      </c>
      <c r="BH676" s="163">
        <f>IF(N676="zníž. prenesená",J676,0)</f>
        <v>0</v>
      </c>
      <c r="BI676" s="163">
        <f>IF(N676="nulová",J676,0)</f>
        <v>0</v>
      </c>
      <c r="BJ676" s="15" t="s">
        <v>85</v>
      </c>
      <c r="BK676" s="163">
        <f>ROUND(I676*H676,2)</f>
        <v>0</v>
      </c>
      <c r="BL676" s="15" t="s">
        <v>214</v>
      </c>
      <c r="BM676" s="162" t="s">
        <v>7770</v>
      </c>
    </row>
    <row r="677" spans="1:65" s="2" customFormat="1" ht="49.9" customHeight="1">
      <c r="A677" s="30"/>
      <c r="B677" s="31"/>
      <c r="C677" s="30"/>
      <c r="D677" s="30"/>
      <c r="E677" s="144" t="s">
        <v>771</v>
      </c>
      <c r="F677" s="144" t="s">
        <v>772</v>
      </c>
      <c r="G677" s="30"/>
      <c r="H677" s="30"/>
      <c r="I677" s="30"/>
      <c r="J677" s="283">
        <f t="shared" ref="J677:J682" si="220">BK677</f>
        <v>0</v>
      </c>
      <c r="K677" s="30"/>
      <c r="L677" s="31"/>
      <c r="M677" s="164"/>
      <c r="N677" s="165"/>
      <c r="O677" s="59"/>
      <c r="P677" s="59"/>
      <c r="Q677" s="59"/>
      <c r="R677" s="59"/>
      <c r="S677" s="59"/>
      <c r="T677" s="6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T677" s="15" t="s">
        <v>71</v>
      </c>
      <c r="AU677" s="15" t="s">
        <v>72</v>
      </c>
      <c r="AY677" s="15" t="s">
        <v>773</v>
      </c>
      <c r="BK677" s="163">
        <f>SUM(BK678:BK682)</f>
        <v>0</v>
      </c>
    </row>
    <row r="678" spans="1:65" s="2" customFormat="1" ht="16.350000000000001" customHeight="1">
      <c r="A678" s="30"/>
      <c r="B678" s="31"/>
      <c r="C678" s="166" t="s">
        <v>1</v>
      </c>
      <c r="D678" s="166" t="s">
        <v>210</v>
      </c>
      <c r="E678" s="167" t="s">
        <v>1</v>
      </c>
      <c r="F678" s="168" t="s">
        <v>1</v>
      </c>
      <c r="G678" s="169" t="s">
        <v>1</v>
      </c>
      <c r="H678" s="170"/>
      <c r="I678" s="171"/>
      <c r="J678" s="288">
        <f t="shared" si="220"/>
        <v>0</v>
      </c>
      <c r="K678" s="172"/>
      <c r="L678" s="31"/>
      <c r="M678" s="173" t="s">
        <v>1</v>
      </c>
      <c r="N678" s="174" t="s">
        <v>38</v>
      </c>
      <c r="O678" s="59"/>
      <c r="P678" s="59"/>
      <c r="Q678" s="59"/>
      <c r="R678" s="59"/>
      <c r="S678" s="59"/>
      <c r="T678" s="6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T678" s="15" t="s">
        <v>773</v>
      </c>
      <c r="AU678" s="15" t="s">
        <v>79</v>
      </c>
      <c r="AY678" s="15" t="s">
        <v>773</v>
      </c>
      <c r="BE678" s="163">
        <f>IF(N678="základná",J678,0)</f>
        <v>0</v>
      </c>
      <c r="BF678" s="163">
        <f>IF(N678="znížená",J678,0)</f>
        <v>0</v>
      </c>
      <c r="BG678" s="163">
        <f>IF(N678="zákl. prenesená",J678,0)</f>
        <v>0</v>
      </c>
      <c r="BH678" s="163">
        <f>IF(N678="zníž. prenesená",J678,0)</f>
        <v>0</v>
      </c>
      <c r="BI678" s="163">
        <f>IF(N678="nulová",J678,0)</f>
        <v>0</v>
      </c>
      <c r="BJ678" s="15" t="s">
        <v>85</v>
      </c>
      <c r="BK678" s="163">
        <f>I678*H678</f>
        <v>0</v>
      </c>
    </row>
    <row r="679" spans="1:65" s="2" customFormat="1" ht="16.350000000000001" customHeight="1">
      <c r="A679" s="30"/>
      <c r="B679" s="31"/>
      <c r="C679" s="166" t="s">
        <v>1</v>
      </c>
      <c r="D679" s="166" t="s">
        <v>210</v>
      </c>
      <c r="E679" s="167" t="s">
        <v>1</v>
      </c>
      <c r="F679" s="168" t="s">
        <v>1</v>
      </c>
      <c r="G679" s="169" t="s">
        <v>1</v>
      </c>
      <c r="H679" s="170"/>
      <c r="I679" s="171"/>
      <c r="J679" s="288">
        <f t="shared" si="220"/>
        <v>0</v>
      </c>
      <c r="K679" s="172"/>
      <c r="L679" s="31"/>
      <c r="M679" s="173" t="s">
        <v>1</v>
      </c>
      <c r="N679" s="174" t="s">
        <v>38</v>
      </c>
      <c r="O679" s="59"/>
      <c r="P679" s="59"/>
      <c r="Q679" s="59"/>
      <c r="R679" s="59"/>
      <c r="S679" s="59"/>
      <c r="T679" s="6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T679" s="15" t="s">
        <v>773</v>
      </c>
      <c r="AU679" s="15" t="s">
        <v>79</v>
      </c>
      <c r="AY679" s="15" t="s">
        <v>773</v>
      </c>
      <c r="BE679" s="163">
        <f>IF(N679="základná",J679,0)</f>
        <v>0</v>
      </c>
      <c r="BF679" s="163">
        <f>IF(N679="znížená",J679,0)</f>
        <v>0</v>
      </c>
      <c r="BG679" s="163">
        <f>IF(N679="zákl. prenesená",J679,0)</f>
        <v>0</v>
      </c>
      <c r="BH679" s="163">
        <f>IF(N679="zníž. prenesená",J679,0)</f>
        <v>0</v>
      </c>
      <c r="BI679" s="163">
        <f>IF(N679="nulová",J679,0)</f>
        <v>0</v>
      </c>
      <c r="BJ679" s="15" t="s">
        <v>85</v>
      </c>
      <c r="BK679" s="163">
        <f>I679*H679</f>
        <v>0</v>
      </c>
    </row>
    <row r="680" spans="1:65" s="2" customFormat="1" ht="16.350000000000001" customHeight="1">
      <c r="A680" s="30"/>
      <c r="B680" s="31"/>
      <c r="C680" s="166" t="s">
        <v>1</v>
      </c>
      <c r="D680" s="166" t="s">
        <v>210</v>
      </c>
      <c r="E680" s="167" t="s">
        <v>1</v>
      </c>
      <c r="F680" s="168" t="s">
        <v>1</v>
      </c>
      <c r="G680" s="169" t="s">
        <v>1</v>
      </c>
      <c r="H680" s="170"/>
      <c r="I680" s="171"/>
      <c r="J680" s="288">
        <f t="shared" si="220"/>
        <v>0</v>
      </c>
      <c r="K680" s="172"/>
      <c r="L680" s="31"/>
      <c r="M680" s="173" t="s">
        <v>1</v>
      </c>
      <c r="N680" s="174" t="s">
        <v>38</v>
      </c>
      <c r="O680" s="59"/>
      <c r="P680" s="59"/>
      <c r="Q680" s="59"/>
      <c r="R680" s="59"/>
      <c r="S680" s="59"/>
      <c r="T680" s="6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T680" s="15" t="s">
        <v>773</v>
      </c>
      <c r="AU680" s="15" t="s">
        <v>79</v>
      </c>
      <c r="AY680" s="15" t="s">
        <v>773</v>
      </c>
      <c r="BE680" s="163">
        <f>IF(N680="základná",J680,0)</f>
        <v>0</v>
      </c>
      <c r="BF680" s="163">
        <f>IF(N680="znížená",J680,0)</f>
        <v>0</v>
      </c>
      <c r="BG680" s="163">
        <f>IF(N680="zákl. prenesená",J680,0)</f>
        <v>0</v>
      </c>
      <c r="BH680" s="163">
        <f>IF(N680="zníž. prenesená",J680,0)</f>
        <v>0</v>
      </c>
      <c r="BI680" s="163">
        <f>IF(N680="nulová",J680,0)</f>
        <v>0</v>
      </c>
      <c r="BJ680" s="15" t="s">
        <v>85</v>
      </c>
      <c r="BK680" s="163">
        <f>I680*H680</f>
        <v>0</v>
      </c>
    </row>
    <row r="681" spans="1:65" s="2" customFormat="1" ht="16.350000000000001" customHeight="1">
      <c r="A681" s="30"/>
      <c r="B681" s="31"/>
      <c r="C681" s="166" t="s">
        <v>1</v>
      </c>
      <c r="D681" s="166" t="s">
        <v>210</v>
      </c>
      <c r="E681" s="167" t="s">
        <v>1</v>
      </c>
      <c r="F681" s="168" t="s">
        <v>1</v>
      </c>
      <c r="G681" s="169" t="s">
        <v>1</v>
      </c>
      <c r="H681" s="170"/>
      <c r="I681" s="171"/>
      <c r="J681" s="288">
        <f t="shared" si="220"/>
        <v>0</v>
      </c>
      <c r="K681" s="172"/>
      <c r="L681" s="31"/>
      <c r="M681" s="173" t="s">
        <v>1</v>
      </c>
      <c r="N681" s="174" t="s">
        <v>38</v>
      </c>
      <c r="O681" s="59"/>
      <c r="P681" s="59"/>
      <c r="Q681" s="59"/>
      <c r="R681" s="59"/>
      <c r="S681" s="59"/>
      <c r="T681" s="6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T681" s="15" t="s">
        <v>773</v>
      </c>
      <c r="AU681" s="15" t="s">
        <v>79</v>
      </c>
      <c r="AY681" s="15" t="s">
        <v>773</v>
      </c>
      <c r="BE681" s="163">
        <f>IF(N681="základná",J681,0)</f>
        <v>0</v>
      </c>
      <c r="BF681" s="163">
        <f>IF(N681="znížená",J681,0)</f>
        <v>0</v>
      </c>
      <c r="BG681" s="163">
        <f>IF(N681="zákl. prenesená",J681,0)</f>
        <v>0</v>
      </c>
      <c r="BH681" s="163">
        <f>IF(N681="zníž. prenesená",J681,0)</f>
        <v>0</v>
      </c>
      <c r="BI681" s="163">
        <f>IF(N681="nulová",J681,0)</f>
        <v>0</v>
      </c>
      <c r="BJ681" s="15" t="s">
        <v>85</v>
      </c>
      <c r="BK681" s="163">
        <f>I681*H681</f>
        <v>0</v>
      </c>
    </row>
    <row r="682" spans="1:65" s="2" customFormat="1" ht="16.350000000000001" customHeight="1">
      <c r="A682" s="30"/>
      <c r="B682" s="31"/>
      <c r="C682" s="166" t="s">
        <v>1</v>
      </c>
      <c r="D682" s="166" t="s">
        <v>210</v>
      </c>
      <c r="E682" s="167" t="s">
        <v>1</v>
      </c>
      <c r="F682" s="168" t="s">
        <v>1</v>
      </c>
      <c r="G682" s="169" t="s">
        <v>1</v>
      </c>
      <c r="H682" s="170"/>
      <c r="I682" s="171"/>
      <c r="J682" s="288">
        <f t="shared" si="220"/>
        <v>0</v>
      </c>
      <c r="K682" s="172"/>
      <c r="L682" s="31"/>
      <c r="M682" s="173" t="s">
        <v>1</v>
      </c>
      <c r="N682" s="174" t="s">
        <v>38</v>
      </c>
      <c r="O682" s="175"/>
      <c r="P682" s="175"/>
      <c r="Q682" s="175"/>
      <c r="R682" s="175"/>
      <c r="S682" s="175"/>
      <c r="T682" s="176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T682" s="15" t="s">
        <v>773</v>
      </c>
      <c r="AU682" s="15" t="s">
        <v>79</v>
      </c>
      <c r="AY682" s="15" t="s">
        <v>773</v>
      </c>
      <c r="BE682" s="163">
        <f>IF(N682="základná",J682,0)</f>
        <v>0</v>
      </c>
      <c r="BF682" s="163">
        <f>IF(N682="znížená",J682,0)</f>
        <v>0</v>
      </c>
      <c r="BG682" s="163">
        <f>IF(N682="zákl. prenesená",J682,0)</f>
        <v>0</v>
      </c>
      <c r="BH682" s="163">
        <f>IF(N682="zníž. prenesená",J682,0)</f>
        <v>0</v>
      </c>
      <c r="BI682" s="163">
        <f>IF(N682="nulová",J682,0)</f>
        <v>0</v>
      </c>
      <c r="BJ682" s="15" t="s">
        <v>85</v>
      </c>
      <c r="BK682" s="163">
        <f>I682*H682</f>
        <v>0</v>
      </c>
    </row>
    <row r="683" spans="1:65" s="2" customFormat="1" ht="6.95" customHeight="1">
      <c r="A683" s="30"/>
      <c r="B683" s="48"/>
      <c r="C683" s="49"/>
      <c r="D683" s="49"/>
      <c r="E683" s="49"/>
      <c r="F683" s="49"/>
      <c r="G683" s="49"/>
      <c r="H683" s="49"/>
      <c r="I683" s="49"/>
      <c r="J683" s="277"/>
      <c r="K683" s="49"/>
      <c r="L683" s="31"/>
      <c r="M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</row>
  </sheetData>
  <sheetProtection algorithmName="SHA-512" hashValue="m9/ol2JW70aAt4D3wGJa2tUn3iDGvABBOgLsMh+xYXSLb3OJe6c57HTixF/9mW4l8KF7j9yeCaO+oG/W4dCjRw==" saltValue="GtzgWSlHBVSZSusFVuT3Cg==" spinCount="100000" sheet="1" objects="1" scenarios="1"/>
  <autoFilter ref="C141:K682"/>
  <mergeCells count="12">
    <mergeCell ref="E134:H134"/>
    <mergeCell ref="L2:V2"/>
    <mergeCell ref="E85:H85"/>
    <mergeCell ref="E87:H87"/>
    <mergeCell ref="E89:H89"/>
    <mergeCell ref="E130:H130"/>
    <mergeCell ref="E132:H132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678:D683">
      <formula1>"K, M"</formula1>
    </dataValidation>
    <dataValidation type="list" allowBlank="1" showInputMessage="1" showErrorMessage="1" error="Povolené sú hodnoty základná, znížená, nulová." sqref="N678:N683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82"/>
  <sheetViews>
    <sheetView showGridLines="0" topLeftCell="A161" workbookViewId="0">
      <selection activeCell="J166" sqref="J166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6" t="s">
        <v>5</v>
      </c>
      <c r="M2" s="217"/>
      <c r="N2" s="217"/>
      <c r="O2" s="217"/>
      <c r="P2" s="217"/>
      <c r="Q2" s="217"/>
      <c r="R2" s="217"/>
      <c r="S2" s="217"/>
      <c r="T2" s="217"/>
      <c r="U2" s="217"/>
      <c r="V2" s="217"/>
      <c r="AT2" s="15" t="s">
        <v>122</v>
      </c>
    </row>
    <row r="3" spans="1:46" s="1" customFormat="1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8"/>
      <c r="AT3" s="15" t="s">
        <v>72</v>
      </c>
    </row>
    <row r="4" spans="1:46" s="1" customFormat="1" ht="24.95" customHeight="1">
      <c r="B4" s="18"/>
      <c r="D4" s="19" t="s">
        <v>167</v>
      </c>
      <c r="L4" s="18"/>
      <c r="M4" s="99" t="s">
        <v>9</v>
      </c>
      <c r="AT4" s="15" t="s">
        <v>3</v>
      </c>
    </row>
    <row r="5" spans="1:46" s="1" customFormat="1" ht="6.95" customHeight="1">
      <c r="B5" s="18"/>
      <c r="L5" s="18"/>
    </row>
    <row r="6" spans="1:46" s="1" customFormat="1" ht="12" customHeight="1">
      <c r="B6" s="18"/>
      <c r="D6" s="25" t="s">
        <v>14</v>
      </c>
      <c r="L6" s="18"/>
    </row>
    <row r="7" spans="1:46" s="1" customFormat="1" ht="16.5" customHeight="1">
      <c r="B7" s="18"/>
      <c r="E7" s="259" t="str">
        <f>'Rekapitulácia stavby'!K6</f>
        <v>Rekonštrukcia SO34 ÚAO a SO22 sociálna časť ÚAO</v>
      </c>
      <c r="F7" s="260"/>
      <c r="G7" s="260"/>
      <c r="H7" s="260"/>
      <c r="L7" s="18"/>
    </row>
    <row r="8" spans="1:46" s="1" customFormat="1" ht="12" customHeight="1">
      <c r="B8" s="18"/>
      <c r="D8" s="25" t="s">
        <v>168</v>
      </c>
      <c r="L8" s="18"/>
    </row>
    <row r="9" spans="1:46" s="2" customFormat="1" ht="16.5" customHeight="1">
      <c r="A9" s="30"/>
      <c r="B9" s="31"/>
      <c r="C9" s="30"/>
      <c r="D9" s="30"/>
      <c r="E9" s="259" t="s">
        <v>1000</v>
      </c>
      <c r="F9" s="258"/>
      <c r="G9" s="258"/>
      <c r="H9" s="258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>
      <c r="A10" s="30"/>
      <c r="B10" s="31"/>
      <c r="C10" s="30"/>
      <c r="D10" s="25" t="s">
        <v>170</v>
      </c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30" customHeight="1">
      <c r="A11" s="30"/>
      <c r="B11" s="31"/>
      <c r="C11" s="30"/>
      <c r="D11" s="30"/>
      <c r="E11" s="255" t="s">
        <v>7771</v>
      </c>
      <c r="F11" s="258"/>
      <c r="G11" s="258"/>
      <c r="H11" s="258"/>
      <c r="I11" s="30"/>
      <c r="J11" s="30"/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>
      <c r="A13" s="30"/>
      <c r="B13" s="31"/>
      <c r="C13" s="30"/>
      <c r="D13" s="25" t="s">
        <v>16</v>
      </c>
      <c r="E13" s="30"/>
      <c r="F13" s="23" t="s">
        <v>1</v>
      </c>
      <c r="G13" s="30"/>
      <c r="H13" s="30"/>
      <c r="I13" s="25" t="s">
        <v>17</v>
      </c>
      <c r="J13" s="23" t="s">
        <v>1</v>
      </c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5" t="s">
        <v>18</v>
      </c>
      <c r="E14" s="30"/>
      <c r="F14" s="23" t="s">
        <v>19</v>
      </c>
      <c r="G14" s="30"/>
      <c r="H14" s="30"/>
      <c r="I14" s="25" t="s">
        <v>20</v>
      </c>
      <c r="J14" s="56" t="str">
        <f>'Rekapitulácia stavby'!AN8</f>
        <v>16. 11. 2023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>
      <c r="A16" s="30"/>
      <c r="B16" s="31"/>
      <c r="C16" s="30"/>
      <c r="D16" s="25" t="s">
        <v>22</v>
      </c>
      <c r="E16" s="30"/>
      <c r="F16" s="30"/>
      <c r="G16" s="30"/>
      <c r="H16" s="30"/>
      <c r="I16" s="25" t="s">
        <v>23</v>
      </c>
      <c r="J16" s="23" t="s">
        <v>1</v>
      </c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>
      <c r="A17" s="30"/>
      <c r="B17" s="31"/>
      <c r="C17" s="30"/>
      <c r="D17" s="30"/>
      <c r="E17" s="23" t="s">
        <v>19</v>
      </c>
      <c r="F17" s="30"/>
      <c r="G17" s="30"/>
      <c r="H17" s="30"/>
      <c r="I17" s="25" t="s">
        <v>24</v>
      </c>
      <c r="J17" s="23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>
      <c r="A19" s="30"/>
      <c r="B19" s="31"/>
      <c r="C19" s="30"/>
      <c r="D19" s="25" t="s">
        <v>25</v>
      </c>
      <c r="E19" s="30"/>
      <c r="F19" s="30"/>
      <c r="G19" s="30"/>
      <c r="H19" s="30"/>
      <c r="I19" s="25" t="s">
        <v>23</v>
      </c>
      <c r="J19" s="26" t="str">
        <f>'Rekapitulácia stavby'!AN13</f>
        <v>Vyplň údaj</v>
      </c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>
      <c r="A20" s="30"/>
      <c r="B20" s="31"/>
      <c r="C20" s="30"/>
      <c r="D20" s="30"/>
      <c r="E20" s="261" t="str">
        <f>'Rekapitulácia stavby'!E14</f>
        <v>Vyplň údaj</v>
      </c>
      <c r="F20" s="221"/>
      <c r="G20" s="221"/>
      <c r="H20" s="221"/>
      <c r="I20" s="25" t="s">
        <v>24</v>
      </c>
      <c r="J20" s="26" t="str">
        <f>'Rekapitulácia stavby'!AN14</f>
        <v>Vyplň údaj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>
      <c r="A22" s="30"/>
      <c r="B22" s="31"/>
      <c r="C22" s="30"/>
      <c r="D22" s="25" t="s">
        <v>27</v>
      </c>
      <c r="E22" s="30"/>
      <c r="F22" s="30"/>
      <c r="G22" s="30"/>
      <c r="H22" s="30"/>
      <c r="I22" s="25" t="s">
        <v>23</v>
      </c>
      <c r="J22" s="23" t="str">
        <f>IF('Rekapitulácia stavby'!AN16="","",'Rekapitulácia stavby'!AN16)</f>
        <v/>
      </c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>
      <c r="A23" s="30"/>
      <c r="B23" s="31"/>
      <c r="C23" s="30"/>
      <c r="D23" s="30"/>
      <c r="E23" s="23" t="str">
        <f>IF('Rekapitulácia stavby'!E17="","",'Rekapitulácia stavby'!E17)</f>
        <v xml:space="preserve"> </v>
      </c>
      <c r="F23" s="30"/>
      <c r="G23" s="30"/>
      <c r="H23" s="30"/>
      <c r="I23" s="25" t="s">
        <v>24</v>
      </c>
      <c r="J23" s="23" t="str">
        <f>IF('Rekapitulácia stavby'!AN17="","",'Rekapitulácia stavby'!AN17)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>
      <c r="A25" s="30"/>
      <c r="B25" s="31"/>
      <c r="C25" s="30"/>
      <c r="D25" s="25" t="s">
        <v>30</v>
      </c>
      <c r="E25" s="30"/>
      <c r="F25" s="30"/>
      <c r="G25" s="30"/>
      <c r="H25" s="30"/>
      <c r="I25" s="25" t="s">
        <v>23</v>
      </c>
      <c r="J25" s="23" t="str">
        <f>IF('Rekapitulácia stavby'!AN19="","",'Rekapitulácia stavby'!AN19)</f>
        <v/>
      </c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>
      <c r="A26" s="30"/>
      <c r="B26" s="31"/>
      <c r="C26" s="30"/>
      <c r="D26" s="30"/>
      <c r="E26" s="23" t="str">
        <f>IF('Rekapitulácia stavby'!E20="","",'Rekapitulácia stavby'!E20)</f>
        <v xml:space="preserve"> </v>
      </c>
      <c r="F26" s="30"/>
      <c r="G26" s="30"/>
      <c r="H26" s="30"/>
      <c r="I26" s="25" t="s">
        <v>24</v>
      </c>
      <c r="J26" s="23" t="str">
        <f>IF('Rekapitulácia stavby'!AN20="","",'Rekapitulácia stavby'!AN20)</f>
        <v/>
      </c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3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>
      <c r="A28" s="30"/>
      <c r="B28" s="31"/>
      <c r="C28" s="30"/>
      <c r="D28" s="25" t="s">
        <v>31</v>
      </c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>
      <c r="A29" s="100"/>
      <c r="B29" s="101"/>
      <c r="C29" s="100"/>
      <c r="D29" s="100"/>
      <c r="E29" s="225" t="s">
        <v>1</v>
      </c>
      <c r="F29" s="225"/>
      <c r="G29" s="225"/>
      <c r="H29" s="225"/>
      <c r="I29" s="100"/>
      <c r="J29" s="100"/>
      <c r="K29" s="100"/>
      <c r="L29" s="102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</row>
    <row r="30" spans="1:31" s="2" customFormat="1" ht="6.95" customHeight="1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>
      <c r="A32" s="30"/>
      <c r="B32" s="31"/>
      <c r="C32" s="30"/>
      <c r="D32" s="103" t="s">
        <v>32</v>
      </c>
      <c r="E32" s="30"/>
      <c r="F32" s="30"/>
      <c r="G32" s="30"/>
      <c r="H32" s="30"/>
      <c r="I32" s="30"/>
      <c r="J32" s="72">
        <f>ROUND(J126, 2)</f>
        <v>0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>
      <c r="A33" s="30"/>
      <c r="B33" s="31"/>
      <c r="C33" s="30"/>
      <c r="D33" s="67"/>
      <c r="E33" s="67"/>
      <c r="F33" s="67"/>
      <c r="G33" s="67"/>
      <c r="H33" s="67"/>
      <c r="I33" s="67"/>
      <c r="J33" s="67"/>
      <c r="K33" s="67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0"/>
      <c r="F34" s="34" t="s">
        <v>34</v>
      </c>
      <c r="G34" s="30"/>
      <c r="H34" s="30"/>
      <c r="I34" s="34" t="s">
        <v>33</v>
      </c>
      <c r="J34" s="34" t="s">
        <v>35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>
      <c r="A35" s="30"/>
      <c r="B35" s="31"/>
      <c r="C35" s="30"/>
      <c r="D35" s="104" t="s">
        <v>36</v>
      </c>
      <c r="E35" s="36" t="s">
        <v>37</v>
      </c>
      <c r="F35" s="105">
        <f>ROUND((ROUND((SUM(BE126:BE175)),  2) + SUM(BE177:BE181)), 2)</f>
        <v>0</v>
      </c>
      <c r="G35" s="106"/>
      <c r="H35" s="106"/>
      <c r="I35" s="107">
        <v>0.2</v>
      </c>
      <c r="J35" s="105">
        <f>ROUND((ROUND(((SUM(BE126:BE175))*I35),  2) + (SUM(BE177:BE181)*I35)), 2)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>
      <c r="A36" s="30"/>
      <c r="B36" s="31"/>
      <c r="C36" s="30"/>
      <c r="D36" s="30"/>
      <c r="E36" s="36" t="s">
        <v>38</v>
      </c>
      <c r="F36" s="105">
        <f>ROUND((ROUND((SUM(BF126:BF175)),  2) + SUM(BF177:BF181)), 2)</f>
        <v>0</v>
      </c>
      <c r="G36" s="106"/>
      <c r="H36" s="106"/>
      <c r="I36" s="107">
        <v>0.2</v>
      </c>
      <c r="J36" s="105">
        <f>ROUND((ROUND(((SUM(BF126:BF175))*I36),  2) + (SUM(BF177:BF181)*I36)), 2)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5" t="s">
        <v>39</v>
      </c>
      <c r="F37" s="108">
        <f>ROUND((ROUND((SUM(BG126:BG175)),  2) + SUM(BG177:BG181)), 2)</f>
        <v>0</v>
      </c>
      <c r="G37" s="30"/>
      <c r="H37" s="30"/>
      <c r="I37" s="109">
        <v>0.2</v>
      </c>
      <c r="J37" s="108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>
      <c r="A38" s="30"/>
      <c r="B38" s="31"/>
      <c r="C38" s="30"/>
      <c r="D38" s="30"/>
      <c r="E38" s="25" t="s">
        <v>40</v>
      </c>
      <c r="F38" s="108">
        <f>ROUND((ROUND((SUM(BH126:BH175)),  2) + SUM(BH177:BH181)), 2)</f>
        <v>0</v>
      </c>
      <c r="G38" s="30"/>
      <c r="H38" s="30"/>
      <c r="I38" s="109">
        <v>0.2</v>
      </c>
      <c r="J38" s="108">
        <f>0</f>
        <v>0</v>
      </c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>
      <c r="A39" s="30"/>
      <c r="B39" s="31"/>
      <c r="C39" s="30"/>
      <c r="D39" s="30"/>
      <c r="E39" s="36" t="s">
        <v>41</v>
      </c>
      <c r="F39" s="105">
        <f>ROUND((ROUND((SUM(BI126:BI175)),  2) + SUM(BI177:BI181)), 2)</f>
        <v>0</v>
      </c>
      <c r="G39" s="106"/>
      <c r="H39" s="106"/>
      <c r="I39" s="107">
        <v>0</v>
      </c>
      <c r="J39" s="105">
        <f>0</f>
        <v>0</v>
      </c>
      <c r="K39" s="30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>
      <c r="A41" s="30"/>
      <c r="B41" s="31"/>
      <c r="C41" s="110"/>
      <c r="D41" s="111" t="s">
        <v>42</v>
      </c>
      <c r="E41" s="61"/>
      <c r="F41" s="61"/>
      <c r="G41" s="112" t="s">
        <v>43</v>
      </c>
      <c r="H41" s="113" t="s">
        <v>44</v>
      </c>
      <c r="I41" s="61"/>
      <c r="J41" s="114">
        <f>SUM(J32:J39)</f>
        <v>0</v>
      </c>
      <c r="K41" s="115"/>
      <c r="L41" s="43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3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>
      <c r="B43" s="18"/>
      <c r="L43" s="18"/>
    </row>
    <row r="44" spans="1:31" s="1" customFormat="1" ht="14.45" customHeight="1">
      <c r="B44" s="18"/>
      <c r="L44" s="18"/>
    </row>
    <row r="45" spans="1:31" s="1" customFormat="1" ht="14.45" customHeight="1">
      <c r="B45" s="18"/>
      <c r="L45" s="18"/>
    </row>
    <row r="46" spans="1:31" s="1" customFormat="1" ht="14.45" customHeight="1">
      <c r="B46" s="18"/>
      <c r="L46" s="18"/>
    </row>
    <row r="47" spans="1:31" s="1" customFormat="1" ht="14.45" customHeight="1">
      <c r="B47" s="18"/>
      <c r="L47" s="18"/>
    </row>
    <row r="48" spans="1:31" s="1" customFormat="1" ht="14.45" customHeight="1">
      <c r="B48" s="18"/>
      <c r="L48" s="18"/>
    </row>
    <row r="49" spans="1:31" s="1" customFormat="1" ht="14.45" customHeight="1">
      <c r="B49" s="18"/>
      <c r="L49" s="18"/>
    </row>
    <row r="50" spans="1:31" s="2" customFormat="1" ht="14.45" customHeight="1">
      <c r="B50" s="43"/>
      <c r="D50" s="44" t="s">
        <v>45</v>
      </c>
      <c r="E50" s="45"/>
      <c r="F50" s="45"/>
      <c r="G50" s="44" t="s">
        <v>46</v>
      </c>
      <c r="H50" s="45"/>
      <c r="I50" s="45"/>
      <c r="J50" s="45"/>
      <c r="K50" s="45"/>
      <c r="L50" s="43"/>
    </row>
    <row r="51" spans="1:31">
      <c r="B51" s="18"/>
      <c r="L51" s="18"/>
    </row>
    <row r="52" spans="1:31">
      <c r="B52" s="18"/>
      <c r="L52" s="18"/>
    </row>
    <row r="53" spans="1:31">
      <c r="B53" s="18"/>
      <c r="L53" s="18"/>
    </row>
    <row r="54" spans="1:31">
      <c r="B54" s="18"/>
      <c r="L54" s="18"/>
    </row>
    <row r="55" spans="1:31">
      <c r="B55" s="18"/>
      <c r="L55" s="18"/>
    </row>
    <row r="56" spans="1:31">
      <c r="B56" s="18"/>
      <c r="L56" s="18"/>
    </row>
    <row r="57" spans="1:31">
      <c r="B57" s="18"/>
      <c r="L57" s="18"/>
    </row>
    <row r="58" spans="1:31">
      <c r="B58" s="18"/>
      <c r="L58" s="18"/>
    </row>
    <row r="59" spans="1:31">
      <c r="B59" s="18"/>
      <c r="L59" s="18"/>
    </row>
    <row r="60" spans="1:31">
      <c r="B60" s="18"/>
      <c r="L60" s="18"/>
    </row>
    <row r="61" spans="1:31" s="2" customFormat="1" ht="12.75">
      <c r="A61" s="30"/>
      <c r="B61" s="31"/>
      <c r="C61" s="30"/>
      <c r="D61" s="46" t="s">
        <v>47</v>
      </c>
      <c r="E61" s="33"/>
      <c r="F61" s="116" t="s">
        <v>48</v>
      </c>
      <c r="G61" s="46" t="s">
        <v>47</v>
      </c>
      <c r="H61" s="33"/>
      <c r="I61" s="33"/>
      <c r="J61" s="117" t="s">
        <v>48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18"/>
      <c r="L62" s="18"/>
    </row>
    <row r="63" spans="1:31">
      <c r="B63" s="18"/>
      <c r="L63" s="18"/>
    </row>
    <row r="64" spans="1:31">
      <c r="B64" s="18"/>
      <c r="L64" s="18"/>
    </row>
    <row r="65" spans="1:31" s="2" customFormat="1" ht="12.75">
      <c r="A65" s="30"/>
      <c r="B65" s="31"/>
      <c r="C65" s="30"/>
      <c r="D65" s="44" t="s">
        <v>49</v>
      </c>
      <c r="E65" s="47"/>
      <c r="F65" s="47"/>
      <c r="G65" s="44" t="s">
        <v>50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18"/>
      <c r="L66" s="18"/>
    </row>
    <row r="67" spans="1:31">
      <c r="B67" s="18"/>
      <c r="L67" s="18"/>
    </row>
    <row r="68" spans="1:31">
      <c r="B68" s="18"/>
      <c r="L68" s="18"/>
    </row>
    <row r="69" spans="1:31">
      <c r="B69" s="18"/>
      <c r="L69" s="18"/>
    </row>
    <row r="70" spans="1:31">
      <c r="B70" s="18"/>
      <c r="L70" s="18"/>
    </row>
    <row r="71" spans="1:31">
      <c r="B71" s="18"/>
      <c r="L71" s="18"/>
    </row>
    <row r="72" spans="1:31">
      <c r="B72" s="18"/>
      <c r="L72" s="18"/>
    </row>
    <row r="73" spans="1:31">
      <c r="B73" s="18"/>
      <c r="L73" s="18"/>
    </row>
    <row r="74" spans="1:31">
      <c r="B74" s="18"/>
      <c r="L74" s="18"/>
    </row>
    <row r="75" spans="1:31">
      <c r="B75" s="18"/>
      <c r="L75" s="18"/>
    </row>
    <row r="76" spans="1:31" s="2" customFormat="1" ht="12.75">
      <c r="A76" s="30"/>
      <c r="B76" s="31"/>
      <c r="C76" s="30"/>
      <c r="D76" s="46" t="s">
        <v>47</v>
      </c>
      <c r="E76" s="33"/>
      <c r="F76" s="116" t="s">
        <v>48</v>
      </c>
      <c r="G76" s="46" t="s">
        <v>47</v>
      </c>
      <c r="H76" s="33"/>
      <c r="I76" s="33"/>
      <c r="J76" s="117" t="s">
        <v>48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>
      <c r="A82" s="30"/>
      <c r="B82" s="31"/>
      <c r="C82" s="19" t="s">
        <v>172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>
      <c r="A84" s="30"/>
      <c r="B84" s="31"/>
      <c r="C84" s="25" t="s">
        <v>14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>
      <c r="A85" s="30"/>
      <c r="B85" s="31"/>
      <c r="C85" s="30"/>
      <c r="D85" s="30"/>
      <c r="E85" s="259" t="str">
        <f>E7</f>
        <v>Rekonštrukcia SO34 ÚAO a SO22 sociálna časť ÚAO</v>
      </c>
      <c r="F85" s="260"/>
      <c r="G85" s="260"/>
      <c r="H85" s="260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>
      <c r="B86" s="18"/>
      <c r="C86" s="25" t="s">
        <v>168</v>
      </c>
      <c r="L86" s="18"/>
    </row>
    <row r="87" spans="1:31" s="2" customFormat="1" ht="16.5" customHeight="1">
      <c r="A87" s="30"/>
      <c r="B87" s="31"/>
      <c r="C87" s="30"/>
      <c r="D87" s="30"/>
      <c r="E87" s="259" t="s">
        <v>1000</v>
      </c>
      <c r="F87" s="258"/>
      <c r="G87" s="258"/>
      <c r="H87" s="258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>
      <c r="A88" s="30"/>
      <c r="B88" s="31"/>
      <c r="C88" s="25" t="s">
        <v>170</v>
      </c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30" customHeight="1">
      <c r="A89" s="30"/>
      <c r="B89" s="31"/>
      <c r="C89" s="30"/>
      <c r="D89" s="30"/>
      <c r="E89" s="255" t="str">
        <f>E11</f>
        <v>SO22_SO34e - Inštitút vzdelávania zboru väzenskej a justičnej stráže -ochrana pred bleskom</v>
      </c>
      <c r="F89" s="258"/>
      <c r="G89" s="258"/>
      <c r="H89" s="258"/>
      <c r="I89" s="30"/>
      <c r="J89" s="30"/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>
      <c r="A91" s="30"/>
      <c r="B91" s="31"/>
      <c r="C91" s="25" t="s">
        <v>18</v>
      </c>
      <c r="D91" s="30"/>
      <c r="E91" s="30"/>
      <c r="F91" s="23" t="str">
        <f>F14</f>
        <v>ÚVTOS a ÚVV Leopoldov</v>
      </c>
      <c r="G91" s="30"/>
      <c r="H91" s="30"/>
      <c r="I91" s="25" t="s">
        <v>20</v>
      </c>
      <c r="J91" s="56" t="str">
        <f>IF(J14="","",J14)</f>
        <v>16. 11. 2023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>
      <c r="A93" s="30"/>
      <c r="B93" s="31"/>
      <c r="C93" s="25" t="s">
        <v>22</v>
      </c>
      <c r="D93" s="30"/>
      <c r="E93" s="30"/>
      <c r="F93" s="23" t="str">
        <f>E17</f>
        <v>ÚVTOS a ÚVV Leopoldov</v>
      </c>
      <c r="G93" s="30"/>
      <c r="H93" s="30"/>
      <c r="I93" s="25" t="s">
        <v>27</v>
      </c>
      <c r="J93" s="28" t="str">
        <f>E23</f>
        <v xml:space="preserve"> </v>
      </c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>
      <c r="A94" s="30"/>
      <c r="B94" s="31"/>
      <c r="C94" s="25" t="s">
        <v>25</v>
      </c>
      <c r="D94" s="30"/>
      <c r="E94" s="30"/>
      <c r="F94" s="23" t="str">
        <f>IF(E20="","",E20)</f>
        <v>Vyplň údaj</v>
      </c>
      <c r="G94" s="30"/>
      <c r="H94" s="30"/>
      <c r="I94" s="25" t="s">
        <v>30</v>
      </c>
      <c r="J94" s="28" t="str">
        <f>E26</f>
        <v xml:space="preserve"> </v>
      </c>
      <c r="K94" s="30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>
      <c r="A96" s="30"/>
      <c r="B96" s="31"/>
      <c r="C96" s="118" t="s">
        <v>173</v>
      </c>
      <c r="D96" s="110"/>
      <c r="E96" s="110"/>
      <c r="F96" s="110"/>
      <c r="G96" s="110"/>
      <c r="H96" s="110"/>
      <c r="I96" s="110"/>
      <c r="J96" s="119" t="s">
        <v>174</v>
      </c>
      <c r="K96" s="11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3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>
      <c r="A98" s="30"/>
      <c r="B98" s="31"/>
      <c r="C98" s="120" t="s">
        <v>175</v>
      </c>
      <c r="D98" s="30"/>
      <c r="E98" s="30"/>
      <c r="F98" s="30"/>
      <c r="G98" s="30"/>
      <c r="H98" s="30"/>
      <c r="I98" s="30"/>
      <c r="J98" s="72">
        <f>J126</f>
        <v>0</v>
      </c>
      <c r="K98" s="30"/>
      <c r="L98" s="43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5" t="s">
        <v>176</v>
      </c>
    </row>
    <row r="99" spans="1:47" s="9" customFormat="1" ht="24.95" customHeight="1">
      <c r="B99" s="121"/>
      <c r="D99" s="122" t="s">
        <v>191</v>
      </c>
      <c r="E99" s="123"/>
      <c r="F99" s="123"/>
      <c r="G99" s="123"/>
      <c r="H99" s="123"/>
      <c r="I99" s="123"/>
      <c r="J99" s="124">
        <f>J127</f>
        <v>0</v>
      </c>
      <c r="L99" s="121"/>
    </row>
    <row r="100" spans="1:47" s="10" customFormat="1" ht="19.899999999999999" customHeight="1">
      <c r="B100" s="125"/>
      <c r="D100" s="126" t="s">
        <v>856</v>
      </c>
      <c r="E100" s="127"/>
      <c r="F100" s="127"/>
      <c r="G100" s="127"/>
      <c r="H100" s="127"/>
      <c r="I100" s="127"/>
      <c r="J100" s="128">
        <f>J128</f>
        <v>0</v>
      </c>
      <c r="L100" s="125"/>
    </row>
    <row r="101" spans="1:47" s="10" customFormat="1" ht="19.899999999999999" customHeight="1">
      <c r="B101" s="125"/>
      <c r="D101" s="126" t="s">
        <v>1019</v>
      </c>
      <c r="E101" s="127"/>
      <c r="F101" s="127"/>
      <c r="G101" s="127"/>
      <c r="H101" s="127"/>
      <c r="I101" s="127"/>
      <c r="J101" s="128">
        <f>J163</f>
        <v>0</v>
      </c>
      <c r="L101" s="125"/>
    </row>
    <row r="102" spans="1:47" s="9" customFormat="1" ht="24.95" customHeight="1">
      <c r="B102" s="121"/>
      <c r="D102" s="122" t="s">
        <v>6494</v>
      </c>
      <c r="E102" s="123"/>
      <c r="F102" s="123"/>
      <c r="G102" s="123"/>
      <c r="H102" s="123"/>
      <c r="I102" s="123"/>
      <c r="J102" s="124">
        <f>J170</f>
        <v>0</v>
      </c>
      <c r="L102" s="121"/>
    </row>
    <row r="103" spans="1:47" s="9" customFormat="1" ht="24.95" customHeight="1">
      <c r="B103" s="121"/>
      <c r="D103" s="122" t="s">
        <v>6495</v>
      </c>
      <c r="E103" s="123"/>
      <c r="F103" s="123"/>
      <c r="G103" s="123"/>
      <c r="H103" s="123"/>
      <c r="I103" s="123"/>
      <c r="J103" s="124">
        <f>J174</f>
        <v>0</v>
      </c>
      <c r="L103" s="121"/>
    </row>
    <row r="104" spans="1:47" s="9" customFormat="1" ht="21.75" customHeight="1">
      <c r="B104" s="121"/>
      <c r="D104" s="129" t="s">
        <v>193</v>
      </c>
      <c r="J104" s="130">
        <f>J176</f>
        <v>0</v>
      </c>
      <c r="L104" s="121"/>
    </row>
    <row r="105" spans="1:47" s="2" customFormat="1" ht="21.75" customHeight="1">
      <c r="A105" s="30"/>
      <c r="B105" s="31"/>
      <c r="C105" s="30"/>
      <c r="D105" s="30"/>
      <c r="E105" s="30"/>
      <c r="F105" s="30"/>
      <c r="G105" s="30"/>
      <c r="H105" s="30"/>
      <c r="I105" s="30"/>
      <c r="J105" s="30"/>
      <c r="K105" s="30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47" s="2" customFormat="1" ht="6.95" customHeight="1">
      <c r="A106" s="30"/>
      <c r="B106" s="48"/>
      <c r="C106" s="49"/>
      <c r="D106" s="49"/>
      <c r="E106" s="49"/>
      <c r="F106" s="49"/>
      <c r="G106" s="49"/>
      <c r="H106" s="49"/>
      <c r="I106" s="49"/>
      <c r="J106" s="49"/>
      <c r="K106" s="49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10" spans="1:47" s="2" customFormat="1" ht="6.95" customHeight="1">
      <c r="A110" s="30"/>
      <c r="B110" s="50"/>
      <c r="C110" s="51"/>
      <c r="D110" s="51"/>
      <c r="E110" s="51"/>
      <c r="F110" s="51"/>
      <c r="G110" s="51"/>
      <c r="H110" s="51"/>
      <c r="I110" s="51"/>
      <c r="J110" s="51"/>
      <c r="K110" s="51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47" s="2" customFormat="1" ht="24.95" customHeight="1">
      <c r="A111" s="30"/>
      <c r="B111" s="31"/>
      <c r="C111" s="19" t="s">
        <v>194</v>
      </c>
      <c r="D111" s="30"/>
      <c r="E111" s="30"/>
      <c r="F111" s="30"/>
      <c r="G111" s="30"/>
      <c r="H111" s="3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47" s="2" customFormat="1" ht="6.95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3" s="2" customFormat="1" ht="12" customHeight="1">
      <c r="A113" s="30"/>
      <c r="B113" s="31"/>
      <c r="C113" s="25" t="s">
        <v>14</v>
      </c>
      <c r="D113" s="30"/>
      <c r="E113" s="30"/>
      <c r="F113" s="30"/>
      <c r="G113" s="30"/>
      <c r="H113" s="3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3" s="2" customFormat="1" ht="16.5" customHeight="1">
      <c r="A114" s="30"/>
      <c r="B114" s="31"/>
      <c r="C114" s="30"/>
      <c r="D114" s="30"/>
      <c r="E114" s="259" t="str">
        <f>E7</f>
        <v>Rekonštrukcia SO34 ÚAO a SO22 sociálna časť ÚAO</v>
      </c>
      <c r="F114" s="260"/>
      <c r="G114" s="260"/>
      <c r="H114" s="26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3" s="1" customFormat="1" ht="12" customHeight="1">
      <c r="B115" s="18"/>
      <c r="C115" s="25" t="s">
        <v>168</v>
      </c>
      <c r="L115" s="18"/>
    </row>
    <row r="116" spans="1:63" s="2" customFormat="1" ht="16.5" customHeight="1">
      <c r="A116" s="30"/>
      <c r="B116" s="31"/>
      <c r="C116" s="30"/>
      <c r="D116" s="30"/>
      <c r="E116" s="259" t="s">
        <v>1000</v>
      </c>
      <c r="F116" s="258"/>
      <c r="G116" s="258"/>
      <c r="H116" s="258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2" customFormat="1" ht="12" customHeight="1">
      <c r="A117" s="30"/>
      <c r="B117" s="31"/>
      <c r="C117" s="25" t="s">
        <v>170</v>
      </c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3" s="2" customFormat="1" ht="30" customHeight="1">
      <c r="A118" s="30"/>
      <c r="B118" s="31"/>
      <c r="C118" s="30"/>
      <c r="D118" s="30"/>
      <c r="E118" s="255" t="str">
        <f>E11</f>
        <v>SO22_SO34e - Inštitút vzdelávania zboru väzenskej a justičnej stráže -ochrana pred bleskom</v>
      </c>
      <c r="F118" s="258"/>
      <c r="G118" s="258"/>
      <c r="H118" s="258"/>
      <c r="I118" s="30"/>
      <c r="J118" s="30"/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6.9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12" customHeight="1">
      <c r="A120" s="30"/>
      <c r="B120" s="31"/>
      <c r="C120" s="25" t="s">
        <v>18</v>
      </c>
      <c r="D120" s="30"/>
      <c r="E120" s="30"/>
      <c r="F120" s="23" t="str">
        <f>F14</f>
        <v>ÚVTOS a ÚVV Leopoldov</v>
      </c>
      <c r="G120" s="30"/>
      <c r="H120" s="30"/>
      <c r="I120" s="25" t="s">
        <v>20</v>
      </c>
      <c r="J120" s="56" t="str">
        <f>IF(J14="","",J14)</f>
        <v>16. 11. 2023</v>
      </c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6.95" customHeight="1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15.2" customHeight="1">
      <c r="A122" s="30"/>
      <c r="B122" s="31"/>
      <c r="C122" s="25" t="s">
        <v>22</v>
      </c>
      <c r="D122" s="30"/>
      <c r="E122" s="30"/>
      <c r="F122" s="23" t="str">
        <f>E17</f>
        <v>ÚVTOS a ÚVV Leopoldov</v>
      </c>
      <c r="G122" s="30"/>
      <c r="H122" s="30"/>
      <c r="I122" s="25" t="s">
        <v>27</v>
      </c>
      <c r="J122" s="28" t="str">
        <f>E23</f>
        <v xml:space="preserve"> </v>
      </c>
      <c r="K122" s="30"/>
      <c r="L122" s="43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15.2" customHeight="1">
      <c r="A123" s="30"/>
      <c r="B123" s="31"/>
      <c r="C123" s="25" t="s">
        <v>25</v>
      </c>
      <c r="D123" s="30"/>
      <c r="E123" s="30"/>
      <c r="F123" s="23" t="str">
        <f>IF(E20="","",E20)</f>
        <v>Vyplň údaj</v>
      </c>
      <c r="G123" s="30"/>
      <c r="H123" s="30"/>
      <c r="I123" s="25" t="s">
        <v>30</v>
      </c>
      <c r="J123" s="28" t="str">
        <f>E26</f>
        <v xml:space="preserve"> </v>
      </c>
      <c r="K123" s="30"/>
      <c r="L123" s="43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0.35" customHeight="1">
      <c r="A124" s="30"/>
      <c r="B124" s="31"/>
      <c r="C124" s="30"/>
      <c r="D124" s="30"/>
      <c r="E124" s="30"/>
      <c r="F124" s="30"/>
      <c r="G124" s="30"/>
      <c r="H124" s="30"/>
      <c r="I124" s="30"/>
      <c r="J124" s="30"/>
      <c r="K124" s="30"/>
      <c r="L124" s="43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11" customFormat="1" ht="29.25" customHeight="1">
      <c r="A125" s="131"/>
      <c r="B125" s="132"/>
      <c r="C125" s="133" t="s">
        <v>195</v>
      </c>
      <c r="D125" s="134" t="s">
        <v>57</v>
      </c>
      <c r="E125" s="134" t="s">
        <v>53</v>
      </c>
      <c r="F125" s="134" t="s">
        <v>54</v>
      </c>
      <c r="G125" s="134" t="s">
        <v>196</v>
      </c>
      <c r="H125" s="134" t="s">
        <v>197</v>
      </c>
      <c r="I125" s="134" t="s">
        <v>198</v>
      </c>
      <c r="J125" s="135" t="s">
        <v>174</v>
      </c>
      <c r="K125" s="136" t="s">
        <v>199</v>
      </c>
      <c r="L125" s="137"/>
      <c r="M125" s="63" t="s">
        <v>1</v>
      </c>
      <c r="N125" s="64" t="s">
        <v>36</v>
      </c>
      <c r="O125" s="64" t="s">
        <v>200</v>
      </c>
      <c r="P125" s="64" t="s">
        <v>201</v>
      </c>
      <c r="Q125" s="64" t="s">
        <v>202</v>
      </c>
      <c r="R125" s="64" t="s">
        <v>203</v>
      </c>
      <c r="S125" s="64" t="s">
        <v>204</v>
      </c>
      <c r="T125" s="65" t="s">
        <v>205</v>
      </c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</row>
    <row r="126" spans="1:63" s="2" customFormat="1" ht="22.9" customHeight="1">
      <c r="A126" s="30"/>
      <c r="B126" s="31"/>
      <c r="C126" s="70" t="s">
        <v>175</v>
      </c>
      <c r="D126" s="30"/>
      <c r="E126" s="30"/>
      <c r="F126" s="30"/>
      <c r="G126" s="30"/>
      <c r="H126" s="30"/>
      <c r="I126" s="30"/>
      <c r="J126" s="138">
        <f>BK126</f>
        <v>0</v>
      </c>
      <c r="K126" s="30"/>
      <c r="L126" s="31"/>
      <c r="M126" s="66"/>
      <c r="N126" s="57"/>
      <c r="O126" s="67"/>
      <c r="P126" s="139">
        <f>P127+P170+P174+P176</f>
        <v>0</v>
      </c>
      <c r="Q126" s="67"/>
      <c r="R126" s="139">
        <f>R127+R170+R174+R176</f>
        <v>0</v>
      </c>
      <c r="S126" s="67"/>
      <c r="T126" s="140">
        <f>T127+T170+T174+T176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T126" s="15" t="s">
        <v>71</v>
      </c>
      <c r="AU126" s="15" t="s">
        <v>176</v>
      </c>
      <c r="BK126" s="141">
        <f>BK127+BK170+BK174+BK176</f>
        <v>0</v>
      </c>
    </row>
    <row r="127" spans="1:63" s="12" customFormat="1" ht="25.9" customHeight="1">
      <c r="B127" s="142"/>
      <c r="D127" s="143" t="s">
        <v>71</v>
      </c>
      <c r="E127" s="144" t="s">
        <v>751</v>
      </c>
      <c r="F127" s="144" t="s">
        <v>752</v>
      </c>
      <c r="I127" s="145"/>
      <c r="J127" s="130">
        <f>BK127</f>
        <v>0</v>
      </c>
      <c r="L127" s="142"/>
      <c r="M127" s="146"/>
      <c r="N127" s="147"/>
      <c r="O127" s="147"/>
      <c r="P127" s="148">
        <f>P128+P163</f>
        <v>0</v>
      </c>
      <c r="Q127" s="147"/>
      <c r="R127" s="148">
        <f>R128+R163</f>
        <v>0</v>
      </c>
      <c r="S127" s="147"/>
      <c r="T127" s="149">
        <f>T128+T163</f>
        <v>0</v>
      </c>
      <c r="AR127" s="143" t="s">
        <v>219</v>
      </c>
      <c r="AT127" s="150" t="s">
        <v>71</v>
      </c>
      <c r="AU127" s="150" t="s">
        <v>72</v>
      </c>
      <c r="AY127" s="143" t="s">
        <v>208</v>
      </c>
      <c r="BK127" s="151">
        <f>BK128+BK163</f>
        <v>0</v>
      </c>
    </row>
    <row r="128" spans="1:63" s="12" customFormat="1" ht="22.9" customHeight="1">
      <c r="B128" s="142"/>
      <c r="D128" s="143" t="s">
        <v>71</v>
      </c>
      <c r="E128" s="152" t="s">
        <v>857</v>
      </c>
      <c r="F128" s="152" t="s">
        <v>858</v>
      </c>
      <c r="I128" s="145"/>
      <c r="J128" s="153">
        <f>BK128</f>
        <v>0</v>
      </c>
      <c r="L128" s="142"/>
      <c r="M128" s="146"/>
      <c r="N128" s="147"/>
      <c r="O128" s="147"/>
      <c r="P128" s="148">
        <f>SUM(P129:P162)</f>
        <v>0</v>
      </c>
      <c r="Q128" s="147"/>
      <c r="R128" s="148">
        <f>SUM(R129:R162)</f>
        <v>0</v>
      </c>
      <c r="S128" s="147"/>
      <c r="T128" s="149">
        <f>SUM(T129:T162)</f>
        <v>0</v>
      </c>
      <c r="AR128" s="143" t="s">
        <v>219</v>
      </c>
      <c r="AT128" s="150" t="s">
        <v>71</v>
      </c>
      <c r="AU128" s="150" t="s">
        <v>79</v>
      </c>
      <c r="AY128" s="143" t="s">
        <v>208</v>
      </c>
      <c r="BK128" s="151">
        <f>SUM(BK129:BK162)</f>
        <v>0</v>
      </c>
    </row>
    <row r="129" spans="1:65" s="2" customFormat="1" ht="24.2" customHeight="1">
      <c r="A129" s="30"/>
      <c r="B129" s="154"/>
      <c r="C129" s="201" t="s">
        <v>79</v>
      </c>
      <c r="D129" s="201" t="s">
        <v>751</v>
      </c>
      <c r="E129" s="202" t="s">
        <v>7772</v>
      </c>
      <c r="F129" s="203" t="s">
        <v>7773</v>
      </c>
      <c r="G129" s="204" t="s">
        <v>252</v>
      </c>
      <c r="H129" s="205">
        <v>252</v>
      </c>
      <c r="I129" s="177"/>
      <c r="J129" s="290">
        <f t="shared" ref="J129:J162" si="0">ROUND(I129*H129,2)</f>
        <v>0</v>
      </c>
      <c r="K129" s="178"/>
      <c r="L129" s="179"/>
      <c r="M129" s="180" t="s">
        <v>1</v>
      </c>
      <c r="N129" s="181" t="s">
        <v>38</v>
      </c>
      <c r="O129" s="59"/>
      <c r="P129" s="160">
        <f t="shared" ref="P129:P162" si="1">O129*H129</f>
        <v>0</v>
      </c>
      <c r="Q129" s="160">
        <v>0</v>
      </c>
      <c r="R129" s="160">
        <f t="shared" ref="R129:R162" si="2">Q129*H129</f>
        <v>0</v>
      </c>
      <c r="S129" s="160">
        <v>0</v>
      </c>
      <c r="T129" s="161">
        <f t="shared" ref="T129:T162" si="3">S129*H129</f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2" t="s">
        <v>1849</v>
      </c>
      <c r="AT129" s="162" t="s">
        <v>751</v>
      </c>
      <c r="AU129" s="162" t="s">
        <v>85</v>
      </c>
      <c r="AY129" s="15" t="s">
        <v>208</v>
      </c>
      <c r="BE129" s="163">
        <f t="shared" ref="BE129:BE162" si="4">IF(N129="základná",J129,0)</f>
        <v>0</v>
      </c>
      <c r="BF129" s="163">
        <f t="shared" ref="BF129:BF162" si="5">IF(N129="znížená",J129,0)</f>
        <v>0</v>
      </c>
      <c r="BG129" s="163">
        <f t="shared" ref="BG129:BG162" si="6">IF(N129="zákl. prenesená",J129,0)</f>
        <v>0</v>
      </c>
      <c r="BH129" s="163">
        <f t="shared" ref="BH129:BH162" si="7">IF(N129="zníž. prenesená",J129,0)</f>
        <v>0</v>
      </c>
      <c r="BI129" s="163">
        <f t="shared" ref="BI129:BI162" si="8">IF(N129="nulová",J129,0)</f>
        <v>0</v>
      </c>
      <c r="BJ129" s="15" t="s">
        <v>85</v>
      </c>
      <c r="BK129" s="163">
        <f t="shared" ref="BK129:BK162" si="9">ROUND(I129*H129,2)</f>
        <v>0</v>
      </c>
      <c r="BL129" s="15" t="s">
        <v>466</v>
      </c>
      <c r="BM129" s="162" t="s">
        <v>7774</v>
      </c>
    </row>
    <row r="130" spans="1:65" s="2" customFormat="1" ht="24.2" customHeight="1">
      <c r="A130" s="30"/>
      <c r="B130" s="154"/>
      <c r="C130" s="201" t="s">
        <v>85</v>
      </c>
      <c r="D130" s="201" t="s">
        <v>751</v>
      </c>
      <c r="E130" s="202" t="s">
        <v>7775</v>
      </c>
      <c r="F130" s="203" t="s">
        <v>7776</v>
      </c>
      <c r="G130" s="204" t="s">
        <v>252</v>
      </c>
      <c r="H130" s="205">
        <v>204</v>
      </c>
      <c r="I130" s="177"/>
      <c r="J130" s="290">
        <f t="shared" si="0"/>
        <v>0</v>
      </c>
      <c r="K130" s="178"/>
      <c r="L130" s="179"/>
      <c r="M130" s="180" t="s">
        <v>1</v>
      </c>
      <c r="N130" s="181" t="s">
        <v>38</v>
      </c>
      <c r="O130" s="59"/>
      <c r="P130" s="160">
        <f t="shared" si="1"/>
        <v>0</v>
      </c>
      <c r="Q130" s="160">
        <v>0</v>
      </c>
      <c r="R130" s="160">
        <f t="shared" si="2"/>
        <v>0</v>
      </c>
      <c r="S130" s="160">
        <v>0</v>
      </c>
      <c r="T130" s="161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2" t="s">
        <v>1849</v>
      </c>
      <c r="AT130" s="162" t="s">
        <v>751</v>
      </c>
      <c r="AU130" s="162" t="s">
        <v>85</v>
      </c>
      <c r="AY130" s="15" t="s">
        <v>208</v>
      </c>
      <c r="BE130" s="163">
        <f t="shared" si="4"/>
        <v>0</v>
      </c>
      <c r="BF130" s="163">
        <f t="shared" si="5"/>
        <v>0</v>
      </c>
      <c r="BG130" s="163">
        <f t="shared" si="6"/>
        <v>0</v>
      </c>
      <c r="BH130" s="163">
        <f t="shared" si="7"/>
        <v>0</v>
      </c>
      <c r="BI130" s="163">
        <f t="shared" si="8"/>
        <v>0</v>
      </c>
      <c r="BJ130" s="15" t="s">
        <v>85</v>
      </c>
      <c r="BK130" s="163">
        <f t="shared" si="9"/>
        <v>0</v>
      </c>
      <c r="BL130" s="15" t="s">
        <v>466</v>
      </c>
      <c r="BM130" s="162" t="s">
        <v>7777</v>
      </c>
    </row>
    <row r="131" spans="1:65" s="2" customFormat="1" ht="24.2" customHeight="1">
      <c r="A131" s="30"/>
      <c r="B131" s="154"/>
      <c r="C131" s="201" t="s">
        <v>219</v>
      </c>
      <c r="D131" s="201" t="s">
        <v>751</v>
      </c>
      <c r="E131" s="202" t="s">
        <v>7778</v>
      </c>
      <c r="F131" s="203" t="s">
        <v>7779</v>
      </c>
      <c r="G131" s="204" t="s">
        <v>252</v>
      </c>
      <c r="H131" s="205">
        <v>984</v>
      </c>
      <c r="I131" s="177"/>
      <c r="J131" s="290">
        <f t="shared" si="0"/>
        <v>0</v>
      </c>
      <c r="K131" s="178"/>
      <c r="L131" s="179"/>
      <c r="M131" s="180" t="s">
        <v>1</v>
      </c>
      <c r="N131" s="181" t="s">
        <v>38</v>
      </c>
      <c r="O131" s="59"/>
      <c r="P131" s="160">
        <f t="shared" si="1"/>
        <v>0</v>
      </c>
      <c r="Q131" s="160">
        <v>0</v>
      </c>
      <c r="R131" s="160">
        <f t="shared" si="2"/>
        <v>0</v>
      </c>
      <c r="S131" s="160">
        <v>0</v>
      </c>
      <c r="T131" s="161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2" t="s">
        <v>1849</v>
      </c>
      <c r="AT131" s="162" t="s">
        <v>751</v>
      </c>
      <c r="AU131" s="162" t="s">
        <v>85</v>
      </c>
      <c r="AY131" s="15" t="s">
        <v>208</v>
      </c>
      <c r="BE131" s="163">
        <f t="shared" si="4"/>
        <v>0</v>
      </c>
      <c r="BF131" s="163">
        <f t="shared" si="5"/>
        <v>0</v>
      </c>
      <c r="BG131" s="163">
        <f t="shared" si="6"/>
        <v>0</v>
      </c>
      <c r="BH131" s="163">
        <f t="shared" si="7"/>
        <v>0</v>
      </c>
      <c r="BI131" s="163">
        <f t="shared" si="8"/>
        <v>0</v>
      </c>
      <c r="BJ131" s="15" t="s">
        <v>85</v>
      </c>
      <c r="BK131" s="163">
        <f t="shared" si="9"/>
        <v>0</v>
      </c>
      <c r="BL131" s="15" t="s">
        <v>466</v>
      </c>
      <c r="BM131" s="162" t="s">
        <v>7780</v>
      </c>
    </row>
    <row r="132" spans="1:65" s="2" customFormat="1" ht="37.9" customHeight="1">
      <c r="A132" s="30"/>
      <c r="B132" s="154"/>
      <c r="C132" s="201" t="s">
        <v>214</v>
      </c>
      <c r="D132" s="201" t="s">
        <v>751</v>
      </c>
      <c r="E132" s="202" t="s">
        <v>7781</v>
      </c>
      <c r="F132" s="203" t="s">
        <v>7782</v>
      </c>
      <c r="G132" s="204" t="s">
        <v>252</v>
      </c>
      <c r="H132" s="205">
        <v>35</v>
      </c>
      <c r="I132" s="177"/>
      <c r="J132" s="290">
        <f t="shared" si="0"/>
        <v>0</v>
      </c>
      <c r="K132" s="178"/>
      <c r="L132" s="179"/>
      <c r="M132" s="180" t="s">
        <v>1</v>
      </c>
      <c r="N132" s="181" t="s">
        <v>38</v>
      </c>
      <c r="O132" s="59"/>
      <c r="P132" s="160">
        <f t="shared" si="1"/>
        <v>0</v>
      </c>
      <c r="Q132" s="160">
        <v>0</v>
      </c>
      <c r="R132" s="160">
        <f t="shared" si="2"/>
        <v>0</v>
      </c>
      <c r="S132" s="160">
        <v>0</v>
      </c>
      <c r="T132" s="161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2" t="s">
        <v>1849</v>
      </c>
      <c r="AT132" s="162" t="s">
        <v>751</v>
      </c>
      <c r="AU132" s="162" t="s">
        <v>85</v>
      </c>
      <c r="AY132" s="15" t="s">
        <v>208</v>
      </c>
      <c r="BE132" s="163">
        <f t="shared" si="4"/>
        <v>0</v>
      </c>
      <c r="BF132" s="163">
        <f t="shared" si="5"/>
        <v>0</v>
      </c>
      <c r="BG132" s="163">
        <f t="shared" si="6"/>
        <v>0</v>
      </c>
      <c r="BH132" s="163">
        <f t="shared" si="7"/>
        <v>0</v>
      </c>
      <c r="BI132" s="163">
        <f t="shared" si="8"/>
        <v>0</v>
      </c>
      <c r="BJ132" s="15" t="s">
        <v>85</v>
      </c>
      <c r="BK132" s="163">
        <f t="shared" si="9"/>
        <v>0</v>
      </c>
      <c r="BL132" s="15" t="s">
        <v>466</v>
      </c>
      <c r="BM132" s="162" t="s">
        <v>7783</v>
      </c>
    </row>
    <row r="133" spans="1:65" s="2" customFormat="1" ht="24.2" customHeight="1">
      <c r="A133" s="30"/>
      <c r="B133" s="154"/>
      <c r="C133" s="201" t="s">
        <v>226</v>
      </c>
      <c r="D133" s="201" t="s">
        <v>751</v>
      </c>
      <c r="E133" s="202" t="s">
        <v>7784</v>
      </c>
      <c r="F133" s="203" t="s">
        <v>7785</v>
      </c>
      <c r="G133" s="204" t="s">
        <v>404</v>
      </c>
      <c r="H133" s="205">
        <v>23</v>
      </c>
      <c r="I133" s="177"/>
      <c r="J133" s="290">
        <f t="shared" si="0"/>
        <v>0</v>
      </c>
      <c r="K133" s="178"/>
      <c r="L133" s="179"/>
      <c r="M133" s="180" t="s">
        <v>1</v>
      </c>
      <c r="N133" s="181" t="s">
        <v>38</v>
      </c>
      <c r="O133" s="59"/>
      <c r="P133" s="160">
        <f t="shared" si="1"/>
        <v>0</v>
      </c>
      <c r="Q133" s="160">
        <v>0</v>
      </c>
      <c r="R133" s="160">
        <f t="shared" si="2"/>
        <v>0</v>
      </c>
      <c r="S133" s="160">
        <v>0</v>
      </c>
      <c r="T133" s="161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2" t="s">
        <v>1849</v>
      </c>
      <c r="AT133" s="162" t="s">
        <v>751</v>
      </c>
      <c r="AU133" s="162" t="s">
        <v>85</v>
      </c>
      <c r="AY133" s="15" t="s">
        <v>208</v>
      </c>
      <c r="BE133" s="163">
        <f t="shared" si="4"/>
        <v>0</v>
      </c>
      <c r="BF133" s="163">
        <f t="shared" si="5"/>
        <v>0</v>
      </c>
      <c r="BG133" s="163">
        <f t="shared" si="6"/>
        <v>0</v>
      </c>
      <c r="BH133" s="163">
        <f t="shared" si="7"/>
        <v>0</v>
      </c>
      <c r="BI133" s="163">
        <f t="shared" si="8"/>
        <v>0</v>
      </c>
      <c r="BJ133" s="15" t="s">
        <v>85</v>
      </c>
      <c r="BK133" s="163">
        <f t="shared" si="9"/>
        <v>0</v>
      </c>
      <c r="BL133" s="15" t="s">
        <v>466</v>
      </c>
      <c r="BM133" s="162" t="s">
        <v>7786</v>
      </c>
    </row>
    <row r="134" spans="1:65" s="2" customFormat="1" ht="24.2" customHeight="1">
      <c r="A134" s="30"/>
      <c r="B134" s="154"/>
      <c r="C134" s="201" t="s">
        <v>230</v>
      </c>
      <c r="D134" s="201" t="s">
        <v>751</v>
      </c>
      <c r="E134" s="202" t="s">
        <v>7787</v>
      </c>
      <c r="F134" s="203" t="s">
        <v>7788</v>
      </c>
      <c r="G134" s="204" t="s">
        <v>404</v>
      </c>
      <c r="H134" s="205">
        <v>22</v>
      </c>
      <c r="I134" s="177"/>
      <c r="J134" s="290">
        <f t="shared" si="0"/>
        <v>0</v>
      </c>
      <c r="K134" s="178"/>
      <c r="L134" s="179"/>
      <c r="M134" s="180" t="s">
        <v>1</v>
      </c>
      <c r="N134" s="181" t="s">
        <v>38</v>
      </c>
      <c r="O134" s="59"/>
      <c r="P134" s="160">
        <f t="shared" si="1"/>
        <v>0</v>
      </c>
      <c r="Q134" s="160">
        <v>0</v>
      </c>
      <c r="R134" s="160">
        <f t="shared" si="2"/>
        <v>0</v>
      </c>
      <c r="S134" s="160">
        <v>0</v>
      </c>
      <c r="T134" s="161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2" t="s">
        <v>1849</v>
      </c>
      <c r="AT134" s="162" t="s">
        <v>751</v>
      </c>
      <c r="AU134" s="162" t="s">
        <v>85</v>
      </c>
      <c r="AY134" s="15" t="s">
        <v>208</v>
      </c>
      <c r="BE134" s="163">
        <f t="shared" si="4"/>
        <v>0</v>
      </c>
      <c r="BF134" s="163">
        <f t="shared" si="5"/>
        <v>0</v>
      </c>
      <c r="BG134" s="163">
        <f t="shared" si="6"/>
        <v>0</v>
      </c>
      <c r="BH134" s="163">
        <f t="shared" si="7"/>
        <v>0</v>
      </c>
      <c r="BI134" s="163">
        <f t="shared" si="8"/>
        <v>0</v>
      </c>
      <c r="BJ134" s="15" t="s">
        <v>85</v>
      </c>
      <c r="BK134" s="163">
        <f t="shared" si="9"/>
        <v>0</v>
      </c>
      <c r="BL134" s="15" t="s">
        <v>466</v>
      </c>
      <c r="BM134" s="162" t="s">
        <v>7789</v>
      </c>
    </row>
    <row r="135" spans="1:65" s="2" customFormat="1" ht="37.9" customHeight="1">
      <c r="A135" s="30"/>
      <c r="B135" s="154"/>
      <c r="C135" s="201" t="s">
        <v>235</v>
      </c>
      <c r="D135" s="201" t="s">
        <v>751</v>
      </c>
      <c r="E135" s="202" t="s">
        <v>7790</v>
      </c>
      <c r="F135" s="203" t="s">
        <v>7791</v>
      </c>
      <c r="G135" s="204" t="s">
        <v>404</v>
      </c>
      <c r="H135" s="205">
        <v>226</v>
      </c>
      <c r="I135" s="177"/>
      <c r="J135" s="290">
        <f t="shared" si="0"/>
        <v>0</v>
      </c>
      <c r="K135" s="178"/>
      <c r="L135" s="179"/>
      <c r="M135" s="180" t="s">
        <v>1</v>
      </c>
      <c r="N135" s="181" t="s">
        <v>38</v>
      </c>
      <c r="O135" s="59"/>
      <c r="P135" s="160">
        <f t="shared" si="1"/>
        <v>0</v>
      </c>
      <c r="Q135" s="160">
        <v>0</v>
      </c>
      <c r="R135" s="160">
        <f t="shared" si="2"/>
        <v>0</v>
      </c>
      <c r="S135" s="160">
        <v>0</v>
      </c>
      <c r="T135" s="161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2" t="s">
        <v>1849</v>
      </c>
      <c r="AT135" s="162" t="s">
        <v>751</v>
      </c>
      <c r="AU135" s="162" t="s">
        <v>85</v>
      </c>
      <c r="AY135" s="15" t="s">
        <v>208</v>
      </c>
      <c r="BE135" s="163">
        <f t="shared" si="4"/>
        <v>0</v>
      </c>
      <c r="BF135" s="163">
        <f t="shared" si="5"/>
        <v>0</v>
      </c>
      <c r="BG135" s="163">
        <f t="shared" si="6"/>
        <v>0</v>
      </c>
      <c r="BH135" s="163">
        <f t="shared" si="7"/>
        <v>0</v>
      </c>
      <c r="BI135" s="163">
        <f t="shared" si="8"/>
        <v>0</v>
      </c>
      <c r="BJ135" s="15" t="s">
        <v>85</v>
      </c>
      <c r="BK135" s="163">
        <f t="shared" si="9"/>
        <v>0</v>
      </c>
      <c r="BL135" s="15" t="s">
        <v>466</v>
      </c>
      <c r="BM135" s="162" t="s">
        <v>7792</v>
      </c>
    </row>
    <row r="136" spans="1:65" s="2" customFormat="1" ht="24.2" customHeight="1">
      <c r="A136" s="30"/>
      <c r="B136" s="154"/>
      <c r="C136" s="201" t="s">
        <v>239</v>
      </c>
      <c r="D136" s="201" t="s">
        <v>751</v>
      </c>
      <c r="E136" s="202" t="s">
        <v>7793</v>
      </c>
      <c r="F136" s="203" t="s">
        <v>7794</v>
      </c>
      <c r="G136" s="204" t="s">
        <v>404</v>
      </c>
      <c r="H136" s="205">
        <v>21</v>
      </c>
      <c r="I136" s="177"/>
      <c r="J136" s="290">
        <f t="shared" si="0"/>
        <v>0</v>
      </c>
      <c r="K136" s="178"/>
      <c r="L136" s="179"/>
      <c r="M136" s="180" t="s">
        <v>1</v>
      </c>
      <c r="N136" s="181" t="s">
        <v>38</v>
      </c>
      <c r="O136" s="59"/>
      <c r="P136" s="160">
        <f t="shared" si="1"/>
        <v>0</v>
      </c>
      <c r="Q136" s="160">
        <v>0</v>
      </c>
      <c r="R136" s="160">
        <f t="shared" si="2"/>
        <v>0</v>
      </c>
      <c r="S136" s="160">
        <v>0</v>
      </c>
      <c r="T136" s="161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2" t="s">
        <v>1849</v>
      </c>
      <c r="AT136" s="162" t="s">
        <v>751</v>
      </c>
      <c r="AU136" s="162" t="s">
        <v>85</v>
      </c>
      <c r="AY136" s="15" t="s">
        <v>208</v>
      </c>
      <c r="BE136" s="163">
        <f t="shared" si="4"/>
        <v>0</v>
      </c>
      <c r="BF136" s="163">
        <f t="shared" si="5"/>
        <v>0</v>
      </c>
      <c r="BG136" s="163">
        <f t="shared" si="6"/>
        <v>0</v>
      </c>
      <c r="BH136" s="163">
        <f t="shared" si="7"/>
        <v>0</v>
      </c>
      <c r="BI136" s="163">
        <f t="shared" si="8"/>
        <v>0</v>
      </c>
      <c r="BJ136" s="15" t="s">
        <v>85</v>
      </c>
      <c r="BK136" s="163">
        <f t="shared" si="9"/>
        <v>0</v>
      </c>
      <c r="BL136" s="15" t="s">
        <v>466</v>
      </c>
      <c r="BM136" s="162" t="s">
        <v>7795</v>
      </c>
    </row>
    <row r="137" spans="1:65" s="2" customFormat="1" ht="24.2" customHeight="1">
      <c r="A137" s="30"/>
      <c r="B137" s="154"/>
      <c r="C137" s="201" t="s">
        <v>244</v>
      </c>
      <c r="D137" s="201" t="s">
        <v>751</v>
      </c>
      <c r="E137" s="202" t="s">
        <v>7796</v>
      </c>
      <c r="F137" s="203" t="s">
        <v>7797</v>
      </c>
      <c r="G137" s="204" t="s">
        <v>404</v>
      </c>
      <c r="H137" s="205">
        <v>21</v>
      </c>
      <c r="I137" s="177"/>
      <c r="J137" s="290">
        <f t="shared" si="0"/>
        <v>0</v>
      </c>
      <c r="K137" s="178"/>
      <c r="L137" s="179"/>
      <c r="M137" s="180" t="s">
        <v>1</v>
      </c>
      <c r="N137" s="181" t="s">
        <v>38</v>
      </c>
      <c r="O137" s="59"/>
      <c r="P137" s="160">
        <f t="shared" si="1"/>
        <v>0</v>
      </c>
      <c r="Q137" s="160">
        <v>0</v>
      </c>
      <c r="R137" s="160">
        <f t="shared" si="2"/>
        <v>0</v>
      </c>
      <c r="S137" s="160">
        <v>0</v>
      </c>
      <c r="T137" s="161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2" t="s">
        <v>1849</v>
      </c>
      <c r="AT137" s="162" t="s">
        <v>751</v>
      </c>
      <c r="AU137" s="162" t="s">
        <v>85</v>
      </c>
      <c r="AY137" s="15" t="s">
        <v>208</v>
      </c>
      <c r="BE137" s="163">
        <f t="shared" si="4"/>
        <v>0</v>
      </c>
      <c r="BF137" s="163">
        <f t="shared" si="5"/>
        <v>0</v>
      </c>
      <c r="BG137" s="163">
        <f t="shared" si="6"/>
        <v>0</v>
      </c>
      <c r="BH137" s="163">
        <f t="shared" si="7"/>
        <v>0</v>
      </c>
      <c r="BI137" s="163">
        <f t="shared" si="8"/>
        <v>0</v>
      </c>
      <c r="BJ137" s="15" t="s">
        <v>85</v>
      </c>
      <c r="BK137" s="163">
        <f t="shared" si="9"/>
        <v>0</v>
      </c>
      <c r="BL137" s="15" t="s">
        <v>466</v>
      </c>
      <c r="BM137" s="162" t="s">
        <v>7798</v>
      </c>
    </row>
    <row r="138" spans="1:65" s="2" customFormat="1" ht="44.25" customHeight="1">
      <c r="A138" s="30"/>
      <c r="B138" s="154"/>
      <c r="C138" s="201" t="s">
        <v>249</v>
      </c>
      <c r="D138" s="201" t="s">
        <v>751</v>
      </c>
      <c r="E138" s="202" t="s">
        <v>7799</v>
      </c>
      <c r="F138" s="203" t="s">
        <v>7800</v>
      </c>
      <c r="G138" s="204" t="s">
        <v>404</v>
      </c>
      <c r="H138" s="205">
        <v>42</v>
      </c>
      <c r="I138" s="177"/>
      <c r="J138" s="290">
        <f t="shared" si="0"/>
        <v>0</v>
      </c>
      <c r="K138" s="178"/>
      <c r="L138" s="179"/>
      <c r="M138" s="180" t="s">
        <v>1</v>
      </c>
      <c r="N138" s="181" t="s">
        <v>38</v>
      </c>
      <c r="O138" s="59"/>
      <c r="P138" s="160">
        <f t="shared" si="1"/>
        <v>0</v>
      </c>
      <c r="Q138" s="160">
        <v>0</v>
      </c>
      <c r="R138" s="160">
        <f t="shared" si="2"/>
        <v>0</v>
      </c>
      <c r="S138" s="160">
        <v>0</v>
      </c>
      <c r="T138" s="161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2" t="s">
        <v>1849</v>
      </c>
      <c r="AT138" s="162" t="s">
        <v>751</v>
      </c>
      <c r="AU138" s="162" t="s">
        <v>85</v>
      </c>
      <c r="AY138" s="15" t="s">
        <v>208</v>
      </c>
      <c r="BE138" s="163">
        <f t="shared" si="4"/>
        <v>0</v>
      </c>
      <c r="BF138" s="163">
        <f t="shared" si="5"/>
        <v>0</v>
      </c>
      <c r="BG138" s="163">
        <f t="shared" si="6"/>
        <v>0</v>
      </c>
      <c r="BH138" s="163">
        <f t="shared" si="7"/>
        <v>0</v>
      </c>
      <c r="BI138" s="163">
        <f t="shared" si="8"/>
        <v>0</v>
      </c>
      <c r="BJ138" s="15" t="s">
        <v>85</v>
      </c>
      <c r="BK138" s="163">
        <f t="shared" si="9"/>
        <v>0</v>
      </c>
      <c r="BL138" s="15" t="s">
        <v>466</v>
      </c>
      <c r="BM138" s="162" t="s">
        <v>7801</v>
      </c>
    </row>
    <row r="139" spans="1:65" s="2" customFormat="1" ht="37.9" customHeight="1">
      <c r="A139" s="30"/>
      <c r="B139" s="154"/>
      <c r="C139" s="201" t="s">
        <v>254</v>
      </c>
      <c r="D139" s="201" t="s">
        <v>751</v>
      </c>
      <c r="E139" s="202" t="s">
        <v>7802</v>
      </c>
      <c r="F139" s="203" t="s">
        <v>7803</v>
      </c>
      <c r="G139" s="204" t="s">
        <v>404</v>
      </c>
      <c r="H139" s="205">
        <v>7</v>
      </c>
      <c r="I139" s="177"/>
      <c r="J139" s="290">
        <f t="shared" si="0"/>
        <v>0</v>
      </c>
      <c r="K139" s="178"/>
      <c r="L139" s="179"/>
      <c r="M139" s="180" t="s">
        <v>1</v>
      </c>
      <c r="N139" s="181" t="s">
        <v>38</v>
      </c>
      <c r="O139" s="59"/>
      <c r="P139" s="160">
        <f t="shared" si="1"/>
        <v>0</v>
      </c>
      <c r="Q139" s="160">
        <v>0</v>
      </c>
      <c r="R139" s="160">
        <f t="shared" si="2"/>
        <v>0</v>
      </c>
      <c r="S139" s="160">
        <v>0</v>
      </c>
      <c r="T139" s="161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2" t="s">
        <v>1849</v>
      </c>
      <c r="AT139" s="162" t="s">
        <v>751</v>
      </c>
      <c r="AU139" s="162" t="s">
        <v>85</v>
      </c>
      <c r="AY139" s="15" t="s">
        <v>208</v>
      </c>
      <c r="BE139" s="163">
        <f t="shared" si="4"/>
        <v>0</v>
      </c>
      <c r="BF139" s="163">
        <f t="shared" si="5"/>
        <v>0</v>
      </c>
      <c r="BG139" s="163">
        <f t="shared" si="6"/>
        <v>0</v>
      </c>
      <c r="BH139" s="163">
        <f t="shared" si="7"/>
        <v>0</v>
      </c>
      <c r="BI139" s="163">
        <f t="shared" si="8"/>
        <v>0</v>
      </c>
      <c r="BJ139" s="15" t="s">
        <v>85</v>
      </c>
      <c r="BK139" s="163">
        <f t="shared" si="9"/>
        <v>0</v>
      </c>
      <c r="BL139" s="15" t="s">
        <v>466</v>
      </c>
      <c r="BM139" s="162" t="s">
        <v>7804</v>
      </c>
    </row>
    <row r="140" spans="1:65" s="2" customFormat="1" ht="66.75" customHeight="1">
      <c r="A140" s="30"/>
      <c r="B140" s="154"/>
      <c r="C140" s="201" t="s">
        <v>258</v>
      </c>
      <c r="D140" s="201" t="s">
        <v>751</v>
      </c>
      <c r="E140" s="202" t="s">
        <v>7805</v>
      </c>
      <c r="F140" s="203" t="s">
        <v>7806</v>
      </c>
      <c r="G140" s="204" t="s">
        <v>404</v>
      </c>
      <c r="H140" s="205">
        <v>172</v>
      </c>
      <c r="I140" s="177"/>
      <c r="J140" s="290">
        <f t="shared" si="0"/>
        <v>0</v>
      </c>
      <c r="K140" s="178"/>
      <c r="L140" s="179"/>
      <c r="M140" s="180" t="s">
        <v>1</v>
      </c>
      <c r="N140" s="181" t="s">
        <v>38</v>
      </c>
      <c r="O140" s="59"/>
      <c r="P140" s="160">
        <f t="shared" si="1"/>
        <v>0</v>
      </c>
      <c r="Q140" s="160">
        <v>0</v>
      </c>
      <c r="R140" s="160">
        <f t="shared" si="2"/>
        <v>0</v>
      </c>
      <c r="S140" s="160">
        <v>0</v>
      </c>
      <c r="T140" s="161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2" t="s">
        <v>1849</v>
      </c>
      <c r="AT140" s="162" t="s">
        <v>751</v>
      </c>
      <c r="AU140" s="162" t="s">
        <v>85</v>
      </c>
      <c r="AY140" s="15" t="s">
        <v>208</v>
      </c>
      <c r="BE140" s="163">
        <f t="shared" si="4"/>
        <v>0</v>
      </c>
      <c r="BF140" s="163">
        <f t="shared" si="5"/>
        <v>0</v>
      </c>
      <c r="BG140" s="163">
        <f t="shared" si="6"/>
        <v>0</v>
      </c>
      <c r="BH140" s="163">
        <f t="shared" si="7"/>
        <v>0</v>
      </c>
      <c r="BI140" s="163">
        <f t="shared" si="8"/>
        <v>0</v>
      </c>
      <c r="BJ140" s="15" t="s">
        <v>85</v>
      </c>
      <c r="BK140" s="163">
        <f t="shared" si="9"/>
        <v>0</v>
      </c>
      <c r="BL140" s="15" t="s">
        <v>466</v>
      </c>
      <c r="BM140" s="162" t="s">
        <v>7807</v>
      </c>
    </row>
    <row r="141" spans="1:65" s="2" customFormat="1" ht="24.2" customHeight="1">
      <c r="A141" s="30"/>
      <c r="B141" s="154"/>
      <c r="C141" s="201" t="s">
        <v>262</v>
      </c>
      <c r="D141" s="201" t="s">
        <v>751</v>
      </c>
      <c r="E141" s="202" t="s">
        <v>7808</v>
      </c>
      <c r="F141" s="203" t="s">
        <v>7809</v>
      </c>
      <c r="G141" s="204" t="s">
        <v>404</v>
      </c>
      <c r="H141" s="205">
        <v>310</v>
      </c>
      <c r="I141" s="177"/>
      <c r="J141" s="290">
        <f t="shared" si="0"/>
        <v>0</v>
      </c>
      <c r="K141" s="178"/>
      <c r="L141" s="179"/>
      <c r="M141" s="180" t="s">
        <v>1</v>
      </c>
      <c r="N141" s="181" t="s">
        <v>38</v>
      </c>
      <c r="O141" s="59"/>
      <c r="P141" s="160">
        <f t="shared" si="1"/>
        <v>0</v>
      </c>
      <c r="Q141" s="160">
        <v>0</v>
      </c>
      <c r="R141" s="160">
        <f t="shared" si="2"/>
        <v>0</v>
      </c>
      <c r="S141" s="160">
        <v>0</v>
      </c>
      <c r="T141" s="161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2" t="s">
        <v>1849</v>
      </c>
      <c r="AT141" s="162" t="s">
        <v>751</v>
      </c>
      <c r="AU141" s="162" t="s">
        <v>85</v>
      </c>
      <c r="AY141" s="15" t="s">
        <v>208</v>
      </c>
      <c r="BE141" s="163">
        <f t="shared" si="4"/>
        <v>0</v>
      </c>
      <c r="BF141" s="163">
        <f t="shared" si="5"/>
        <v>0</v>
      </c>
      <c r="BG141" s="163">
        <f t="shared" si="6"/>
        <v>0</v>
      </c>
      <c r="BH141" s="163">
        <f t="shared" si="7"/>
        <v>0</v>
      </c>
      <c r="BI141" s="163">
        <f t="shared" si="8"/>
        <v>0</v>
      </c>
      <c r="BJ141" s="15" t="s">
        <v>85</v>
      </c>
      <c r="BK141" s="163">
        <f t="shared" si="9"/>
        <v>0</v>
      </c>
      <c r="BL141" s="15" t="s">
        <v>466</v>
      </c>
      <c r="BM141" s="162" t="s">
        <v>7810</v>
      </c>
    </row>
    <row r="142" spans="1:65" s="2" customFormat="1" ht="44.25" customHeight="1">
      <c r="A142" s="30"/>
      <c r="B142" s="154"/>
      <c r="C142" s="201" t="s">
        <v>266</v>
      </c>
      <c r="D142" s="201" t="s">
        <v>751</v>
      </c>
      <c r="E142" s="202" t="s">
        <v>7811</v>
      </c>
      <c r="F142" s="203" t="s">
        <v>7812</v>
      </c>
      <c r="G142" s="204" t="s">
        <v>404</v>
      </c>
      <c r="H142" s="205">
        <v>2</v>
      </c>
      <c r="I142" s="177"/>
      <c r="J142" s="290">
        <f t="shared" si="0"/>
        <v>0</v>
      </c>
      <c r="K142" s="178"/>
      <c r="L142" s="179"/>
      <c r="M142" s="180" t="s">
        <v>1</v>
      </c>
      <c r="N142" s="181" t="s">
        <v>38</v>
      </c>
      <c r="O142" s="59"/>
      <c r="P142" s="160">
        <f t="shared" si="1"/>
        <v>0</v>
      </c>
      <c r="Q142" s="160">
        <v>0</v>
      </c>
      <c r="R142" s="160">
        <f t="shared" si="2"/>
        <v>0</v>
      </c>
      <c r="S142" s="160">
        <v>0</v>
      </c>
      <c r="T142" s="161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2" t="s">
        <v>1849</v>
      </c>
      <c r="AT142" s="162" t="s">
        <v>751</v>
      </c>
      <c r="AU142" s="162" t="s">
        <v>85</v>
      </c>
      <c r="AY142" s="15" t="s">
        <v>208</v>
      </c>
      <c r="BE142" s="163">
        <f t="shared" si="4"/>
        <v>0</v>
      </c>
      <c r="BF142" s="163">
        <f t="shared" si="5"/>
        <v>0</v>
      </c>
      <c r="BG142" s="163">
        <f t="shared" si="6"/>
        <v>0</v>
      </c>
      <c r="BH142" s="163">
        <f t="shared" si="7"/>
        <v>0</v>
      </c>
      <c r="BI142" s="163">
        <f t="shared" si="8"/>
        <v>0</v>
      </c>
      <c r="BJ142" s="15" t="s">
        <v>85</v>
      </c>
      <c r="BK142" s="163">
        <f t="shared" si="9"/>
        <v>0</v>
      </c>
      <c r="BL142" s="15" t="s">
        <v>466</v>
      </c>
      <c r="BM142" s="162" t="s">
        <v>7813</v>
      </c>
    </row>
    <row r="143" spans="1:65" s="2" customFormat="1" ht="44.25" customHeight="1">
      <c r="A143" s="30"/>
      <c r="B143" s="154"/>
      <c r="C143" s="201" t="s">
        <v>270</v>
      </c>
      <c r="D143" s="201" t="s">
        <v>751</v>
      </c>
      <c r="E143" s="202" t="s">
        <v>7814</v>
      </c>
      <c r="F143" s="203" t="s">
        <v>7815</v>
      </c>
      <c r="G143" s="204" t="s">
        <v>404</v>
      </c>
      <c r="H143" s="205">
        <v>12</v>
      </c>
      <c r="I143" s="177"/>
      <c r="J143" s="290">
        <f t="shared" si="0"/>
        <v>0</v>
      </c>
      <c r="K143" s="178"/>
      <c r="L143" s="179"/>
      <c r="M143" s="180" t="s">
        <v>1</v>
      </c>
      <c r="N143" s="181" t="s">
        <v>38</v>
      </c>
      <c r="O143" s="59"/>
      <c r="P143" s="160">
        <f t="shared" si="1"/>
        <v>0</v>
      </c>
      <c r="Q143" s="160">
        <v>0</v>
      </c>
      <c r="R143" s="160">
        <f t="shared" si="2"/>
        <v>0</v>
      </c>
      <c r="S143" s="160">
        <v>0</v>
      </c>
      <c r="T143" s="161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2" t="s">
        <v>1849</v>
      </c>
      <c r="AT143" s="162" t="s">
        <v>751</v>
      </c>
      <c r="AU143" s="162" t="s">
        <v>85</v>
      </c>
      <c r="AY143" s="15" t="s">
        <v>208</v>
      </c>
      <c r="BE143" s="163">
        <f t="shared" si="4"/>
        <v>0</v>
      </c>
      <c r="BF143" s="163">
        <f t="shared" si="5"/>
        <v>0</v>
      </c>
      <c r="BG143" s="163">
        <f t="shared" si="6"/>
        <v>0</v>
      </c>
      <c r="BH143" s="163">
        <f t="shared" si="7"/>
        <v>0</v>
      </c>
      <c r="BI143" s="163">
        <f t="shared" si="8"/>
        <v>0</v>
      </c>
      <c r="BJ143" s="15" t="s">
        <v>85</v>
      </c>
      <c r="BK143" s="163">
        <f t="shared" si="9"/>
        <v>0</v>
      </c>
      <c r="BL143" s="15" t="s">
        <v>466</v>
      </c>
      <c r="BM143" s="162" t="s">
        <v>7816</v>
      </c>
    </row>
    <row r="144" spans="1:65" s="2" customFormat="1" ht="24.2" customHeight="1">
      <c r="A144" s="30"/>
      <c r="B144" s="154"/>
      <c r="C144" s="201" t="s">
        <v>274</v>
      </c>
      <c r="D144" s="201" t="s">
        <v>751</v>
      </c>
      <c r="E144" s="202" t="s">
        <v>7817</v>
      </c>
      <c r="F144" s="203" t="s">
        <v>7818</v>
      </c>
      <c r="G144" s="204" t="s">
        <v>404</v>
      </c>
      <c r="H144" s="205">
        <v>45</v>
      </c>
      <c r="I144" s="177"/>
      <c r="J144" s="290">
        <f t="shared" si="0"/>
        <v>0</v>
      </c>
      <c r="K144" s="178"/>
      <c r="L144" s="179"/>
      <c r="M144" s="180" t="s">
        <v>1</v>
      </c>
      <c r="N144" s="181" t="s">
        <v>38</v>
      </c>
      <c r="O144" s="59"/>
      <c r="P144" s="160">
        <f t="shared" si="1"/>
        <v>0</v>
      </c>
      <c r="Q144" s="160">
        <v>0</v>
      </c>
      <c r="R144" s="160">
        <f t="shared" si="2"/>
        <v>0</v>
      </c>
      <c r="S144" s="160">
        <v>0</v>
      </c>
      <c r="T144" s="161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2" t="s">
        <v>1849</v>
      </c>
      <c r="AT144" s="162" t="s">
        <v>751</v>
      </c>
      <c r="AU144" s="162" t="s">
        <v>85</v>
      </c>
      <c r="AY144" s="15" t="s">
        <v>208</v>
      </c>
      <c r="BE144" s="163">
        <f t="shared" si="4"/>
        <v>0</v>
      </c>
      <c r="BF144" s="163">
        <f t="shared" si="5"/>
        <v>0</v>
      </c>
      <c r="BG144" s="163">
        <f t="shared" si="6"/>
        <v>0</v>
      </c>
      <c r="BH144" s="163">
        <f t="shared" si="7"/>
        <v>0</v>
      </c>
      <c r="BI144" s="163">
        <f t="shared" si="8"/>
        <v>0</v>
      </c>
      <c r="BJ144" s="15" t="s">
        <v>85</v>
      </c>
      <c r="BK144" s="163">
        <f t="shared" si="9"/>
        <v>0</v>
      </c>
      <c r="BL144" s="15" t="s">
        <v>466</v>
      </c>
      <c r="BM144" s="162" t="s">
        <v>7819</v>
      </c>
    </row>
    <row r="145" spans="1:65" s="2" customFormat="1" ht="37.9" customHeight="1">
      <c r="A145" s="30"/>
      <c r="B145" s="154"/>
      <c r="C145" s="201" t="s">
        <v>278</v>
      </c>
      <c r="D145" s="201" t="s">
        <v>751</v>
      </c>
      <c r="E145" s="202" t="s">
        <v>7820</v>
      </c>
      <c r="F145" s="203" t="s">
        <v>7821</v>
      </c>
      <c r="G145" s="204" t="s">
        <v>404</v>
      </c>
      <c r="H145" s="205">
        <v>24</v>
      </c>
      <c r="I145" s="177"/>
      <c r="J145" s="290">
        <f t="shared" si="0"/>
        <v>0</v>
      </c>
      <c r="K145" s="178"/>
      <c r="L145" s="179"/>
      <c r="M145" s="180" t="s">
        <v>1</v>
      </c>
      <c r="N145" s="181" t="s">
        <v>38</v>
      </c>
      <c r="O145" s="59"/>
      <c r="P145" s="160">
        <f t="shared" si="1"/>
        <v>0</v>
      </c>
      <c r="Q145" s="160">
        <v>0</v>
      </c>
      <c r="R145" s="160">
        <f t="shared" si="2"/>
        <v>0</v>
      </c>
      <c r="S145" s="160">
        <v>0</v>
      </c>
      <c r="T145" s="161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2" t="s">
        <v>1849</v>
      </c>
      <c r="AT145" s="162" t="s">
        <v>751</v>
      </c>
      <c r="AU145" s="162" t="s">
        <v>85</v>
      </c>
      <c r="AY145" s="15" t="s">
        <v>208</v>
      </c>
      <c r="BE145" s="163">
        <f t="shared" si="4"/>
        <v>0</v>
      </c>
      <c r="BF145" s="163">
        <f t="shared" si="5"/>
        <v>0</v>
      </c>
      <c r="BG145" s="163">
        <f t="shared" si="6"/>
        <v>0</v>
      </c>
      <c r="BH145" s="163">
        <f t="shared" si="7"/>
        <v>0</v>
      </c>
      <c r="BI145" s="163">
        <f t="shared" si="8"/>
        <v>0</v>
      </c>
      <c r="BJ145" s="15" t="s">
        <v>85</v>
      </c>
      <c r="BK145" s="163">
        <f t="shared" si="9"/>
        <v>0</v>
      </c>
      <c r="BL145" s="15" t="s">
        <v>466</v>
      </c>
      <c r="BM145" s="162" t="s">
        <v>7822</v>
      </c>
    </row>
    <row r="146" spans="1:65" s="2" customFormat="1" ht="33" customHeight="1">
      <c r="A146" s="30"/>
      <c r="B146" s="154"/>
      <c r="C146" s="201" t="s">
        <v>282</v>
      </c>
      <c r="D146" s="201" t="s">
        <v>751</v>
      </c>
      <c r="E146" s="202" t="s">
        <v>7823</v>
      </c>
      <c r="F146" s="203" t="s">
        <v>7824</v>
      </c>
      <c r="G146" s="204" t="s">
        <v>404</v>
      </c>
      <c r="H146" s="205">
        <v>72</v>
      </c>
      <c r="I146" s="177"/>
      <c r="J146" s="290">
        <f t="shared" si="0"/>
        <v>0</v>
      </c>
      <c r="K146" s="178"/>
      <c r="L146" s="179"/>
      <c r="M146" s="180" t="s">
        <v>1</v>
      </c>
      <c r="N146" s="181" t="s">
        <v>38</v>
      </c>
      <c r="O146" s="59"/>
      <c r="P146" s="160">
        <f t="shared" si="1"/>
        <v>0</v>
      </c>
      <c r="Q146" s="160">
        <v>0</v>
      </c>
      <c r="R146" s="160">
        <f t="shared" si="2"/>
        <v>0</v>
      </c>
      <c r="S146" s="160">
        <v>0</v>
      </c>
      <c r="T146" s="161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2" t="s">
        <v>1849</v>
      </c>
      <c r="AT146" s="162" t="s">
        <v>751</v>
      </c>
      <c r="AU146" s="162" t="s">
        <v>85</v>
      </c>
      <c r="AY146" s="15" t="s">
        <v>208</v>
      </c>
      <c r="BE146" s="163">
        <f t="shared" si="4"/>
        <v>0</v>
      </c>
      <c r="BF146" s="163">
        <f t="shared" si="5"/>
        <v>0</v>
      </c>
      <c r="BG146" s="163">
        <f t="shared" si="6"/>
        <v>0</v>
      </c>
      <c r="BH146" s="163">
        <f t="shared" si="7"/>
        <v>0</v>
      </c>
      <c r="BI146" s="163">
        <f t="shared" si="8"/>
        <v>0</v>
      </c>
      <c r="BJ146" s="15" t="s">
        <v>85</v>
      </c>
      <c r="BK146" s="163">
        <f t="shared" si="9"/>
        <v>0</v>
      </c>
      <c r="BL146" s="15" t="s">
        <v>466</v>
      </c>
      <c r="BM146" s="162" t="s">
        <v>7825</v>
      </c>
    </row>
    <row r="147" spans="1:65" s="2" customFormat="1" ht="24.2" customHeight="1">
      <c r="A147" s="30"/>
      <c r="B147" s="154"/>
      <c r="C147" s="201" t="s">
        <v>286</v>
      </c>
      <c r="D147" s="201" t="s">
        <v>751</v>
      </c>
      <c r="E147" s="202" t="s">
        <v>7826</v>
      </c>
      <c r="F147" s="203" t="s">
        <v>7827</v>
      </c>
      <c r="G147" s="204" t="s">
        <v>404</v>
      </c>
      <c r="H147" s="205">
        <v>72</v>
      </c>
      <c r="I147" s="177"/>
      <c r="J147" s="290">
        <f t="shared" si="0"/>
        <v>0</v>
      </c>
      <c r="K147" s="178"/>
      <c r="L147" s="179"/>
      <c r="M147" s="180" t="s">
        <v>1</v>
      </c>
      <c r="N147" s="181" t="s">
        <v>38</v>
      </c>
      <c r="O147" s="59"/>
      <c r="P147" s="160">
        <f t="shared" si="1"/>
        <v>0</v>
      </c>
      <c r="Q147" s="160">
        <v>0</v>
      </c>
      <c r="R147" s="160">
        <f t="shared" si="2"/>
        <v>0</v>
      </c>
      <c r="S147" s="160">
        <v>0</v>
      </c>
      <c r="T147" s="161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2" t="s">
        <v>1849</v>
      </c>
      <c r="AT147" s="162" t="s">
        <v>751</v>
      </c>
      <c r="AU147" s="162" t="s">
        <v>85</v>
      </c>
      <c r="AY147" s="15" t="s">
        <v>208</v>
      </c>
      <c r="BE147" s="163">
        <f t="shared" si="4"/>
        <v>0</v>
      </c>
      <c r="BF147" s="163">
        <f t="shared" si="5"/>
        <v>0</v>
      </c>
      <c r="BG147" s="163">
        <f t="shared" si="6"/>
        <v>0</v>
      </c>
      <c r="BH147" s="163">
        <f t="shared" si="7"/>
        <v>0</v>
      </c>
      <c r="BI147" s="163">
        <f t="shared" si="8"/>
        <v>0</v>
      </c>
      <c r="BJ147" s="15" t="s">
        <v>85</v>
      </c>
      <c r="BK147" s="163">
        <f t="shared" si="9"/>
        <v>0</v>
      </c>
      <c r="BL147" s="15" t="s">
        <v>466</v>
      </c>
      <c r="BM147" s="162" t="s">
        <v>7828</v>
      </c>
    </row>
    <row r="148" spans="1:65" s="2" customFormat="1" ht="24.2" customHeight="1">
      <c r="A148" s="30"/>
      <c r="B148" s="154"/>
      <c r="C148" s="201" t="s">
        <v>7</v>
      </c>
      <c r="D148" s="201" t="s">
        <v>751</v>
      </c>
      <c r="E148" s="202" t="s">
        <v>7829</v>
      </c>
      <c r="F148" s="203" t="s">
        <v>7830</v>
      </c>
      <c r="G148" s="204" t="s">
        <v>404</v>
      </c>
      <c r="H148" s="205">
        <v>1</v>
      </c>
      <c r="I148" s="177"/>
      <c r="J148" s="290">
        <f t="shared" si="0"/>
        <v>0</v>
      </c>
      <c r="K148" s="178"/>
      <c r="L148" s="179"/>
      <c r="M148" s="180" t="s">
        <v>1</v>
      </c>
      <c r="N148" s="181" t="s">
        <v>38</v>
      </c>
      <c r="O148" s="59"/>
      <c r="P148" s="160">
        <f t="shared" si="1"/>
        <v>0</v>
      </c>
      <c r="Q148" s="160">
        <v>0</v>
      </c>
      <c r="R148" s="160">
        <f t="shared" si="2"/>
        <v>0</v>
      </c>
      <c r="S148" s="160">
        <v>0</v>
      </c>
      <c r="T148" s="161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2" t="s">
        <v>1849</v>
      </c>
      <c r="AT148" s="162" t="s">
        <v>751</v>
      </c>
      <c r="AU148" s="162" t="s">
        <v>85</v>
      </c>
      <c r="AY148" s="15" t="s">
        <v>208</v>
      </c>
      <c r="BE148" s="163">
        <f t="shared" si="4"/>
        <v>0</v>
      </c>
      <c r="BF148" s="163">
        <f t="shared" si="5"/>
        <v>0</v>
      </c>
      <c r="BG148" s="163">
        <f t="shared" si="6"/>
        <v>0</v>
      </c>
      <c r="BH148" s="163">
        <f t="shared" si="7"/>
        <v>0</v>
      </c>
      <c r="BI148" s="163">
        <f t="shared" si="8"/>
        <v>0</v>
      </c>
      <c r="BJ148" s="15" t="s">
        <v>85</v>
      </c>
      <c r="BK148" s="163">
        <f t="shared" si="9"/>
        <v>0</v>
      </c>
      <c r="BL148" s="15" t="s">
        <v>466</v>
      </c>
      <c r="BM148" s="162" t="s">
        <v>7831</v>
      </c>
    </row>
    <row r="149" spans="1:65" s="2" customFormat="1" ht="24.2" customHeight="1">
      <c r="A149" s="30"/>
      <c r="B149" s="154"/>
      <c r="C149" s="195" t="s">
        <v>293</v>
      </c>
      <c r="D149" s="195" t="s">
        <v>210</v>
      </c>
      <c r="E149" s="196" t="s">
        <v>7832</v>
      </c>
      <c r="F149" s="200" t="s">
        <v>7833</v>
      </c>
      <c r="G149" s="198" t="s">
        <v>252</v>
      </c>
      <c r="H149" s="199">
        <v>252</v>
      </c>
      <c r="I149" s="155"/>
      <c r="J149" s="287">
        <f t="shared" si="0"/>
        <v>0</v>
      </c>
      <c r="K149" s="157"/>
      <c r="L149" s="31"/>
      <c r="M149" s="158" t="s">
        <v>1</v>
      </c>
      <c r="N149" s="159" t="s">
        <v>38</v>
      </c>
      <c r="O149" s="59"/>
      <c r="P149" s="160">
        <f t="shared" si="1"/>
        <v>0</v>
      </c>
      <c r="Q149" s="160">
        <v>0</v>
      </c>
      <c r="R149" s="160">
        <f t="shared" si="2"/>
        <v>0</v>
      </c>
      <c r="S149" s="160">
        <v>0</v>
      </c>
      <c r="T149" s="161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2" t="s">
        <v>466</v>
      </c>
      <c r="AT149" s="162" t="s">
        <v>210</v>
      </c>
      <c r="AU149" s="162" t="s">
        <v>85</v>
      </c>
      <c r="AY149" s="15" t="s">
        <v>208</v>
      </c>
      <c r="BE149" s="163">
        <f t="shared" si="4"/>
        <v>0</v>
      </c>
      <c r="BF149" s="163">
        <f t="shared" si="5"/>
        <v>0</v>
      </c>
      <c r="BG149" s="163">
        <f t="shared" si="6"/>
        <v>0</v>
      </c>
      <c r="BH149" s="163">
        <f t="shared" si="7"/>
        <v>0</v>
      </c>
      <c r="BI149" s="163">
        <f t="shared" si="8"/>
        <v>0</v>
      </c>
      <c r="BJ149" s="15" t="s">
        <v>85</v>
      </c>
      <c r="BK149" s="163">
        <f t="shared" si="9"/>
        <v>0</v>
      </c>
      <c r="BL149" s="15" t="s">
        <v>466</v>
      </c>
      <c r="BM149" s="162" t="s">
        <v>7834</v>
      </c>
    </row>
    <row r="150" spans="1:65" s="2" customFormat="1" ht="24.2" customHeight="1">
      <c r="A150" s="30"/>
      <c r="B150" s="154"/>
      <c r="C150" s="195" t="s">
        <v>297</v>
      </c>
      <c r="D150" s="195" t="s">
        <v>210</v>
      </c>
      <c r="E150" s="196" t="s">
        <v>7835</v>
      </c>
      <c r="F150" s="200" t="s">
        <v>7836</v>
      </c>
      <c r="G150" s="198" t="s">
        <v>252</v>
      </c>
      <c r="H150" s="199">
        <v>204</v>
      </c>
      <c r="I150" s="155"/>
      <c r="J150" s="287">
        <f t="shared" si="0"/>
        <v>0</v>
      </c>
      <c r="K150" s="157"/>
      <c r="L150" s="31"/>
      <c r="M150" s="158" t="s">
        <v>1</v>
      </c>
      <c r="N150" s="159" t="s">
        <v>38</v>
      </c>
      <c r="O150" s="59"/>
      <c r="P150" s="160">
        <f t="shared" si="1"/>
        <v>0</v>
      </c>
      <c r="Q150" s="160">
        <v>0</v>
      </c>
      <c r="R150" s="160">
        <f t="shared" si="2"/>
        <v>0</v>
      </c>
      <c r="S150" s="160">
        <v>0</v>
      </c>
      <c r="T150" s="161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2" t="s">
        <v>466</v>
      </c>
      <c r="AT150" s="162" t="s">
        <v>210</v>
      </c>
      <c r="AU150" s="162" t="s">
        <v>85</v>
      </c>
      <c r="AY150" s="15" t="s">
        <v>208</v>
      </c>
      <c r="BE150" s="163">
        <f t="shared" si="4"/>
        <v>0</v>
      </c>
      <c r="BF150" s="163">
        <f t="shared" si="5"/>
        <v>0</v>
      </c>
      <c r="BG150" s="163">
        <f t="shared" si="6"/>
        <v>0</v>
      </c>
      <c r="BH150" s="163">
        <f t="shared" si="7"/>
        <v>0</v>
      </c>
      <c r="BI150" s="163">
        <f t="shared" si="8"/>
        <v>0</v>
      </c>
      <c r="BJ150" s="15" t="s">
        <v>85</v>
      </c>
      <c r="BK150" s="163">
        <f t="shared" si="9"/>
        <v>0</v>
      </c>
      <c r="BL150" s="15" t="s">
        <v>466</v>
      </c>
      <c r="BM150" s="162" t="s">
        <v>7837</v>
      </c>
    </row>
    <row r="151" spans="1:65" s="2" customFormat="1" ht="21.75" customHeight="1">
      <c r="A151" s="30"/>
      <c r="B151" s="154"/>
      <c r="C151" s="195" t="s">
        <v>301</v>
      </c>
      <c r="D151" s="195" t="s">
        <v>210</v>
      </c>
      <c r="E151" s="196" t="s">
        <v>7838</v>
      </c>
      <c r="F151" s="200" t="s">
        <v>7839</v>
      </c>
      <c r="G151" s="198" t="s">
        <v>252</v>
      </c>
      <c r="H151" s="199">
        <v>984</v>
      </c>
      <c r="I151" s="155"/>
      <c r="J151" s="287">
        <f t="shared" si="0"/>
        <v>0</v>
      </c>
      <c r="K151" s="157"/>
      <c r="L151" s="31"/>
      <c r="M151" s="158" t="s">
        <v>1</v>
      </c>
      <c r="N151" s="159" t="s">
        <v>38</v>
      </c>
      <c r="O151" s="59"/>
      <c r="P151" s="160">
        <f t="shared" si="1"/>
        <v>0</v>
      </c>
      <c r="Q151" s="160">
        <v>0</v>
      </c>
      <c r="R151" s="160">
        <f t="shared" si="2"/>
        <v>0</v>
      </c>
      <c r="S151" s="160">
        <v>0</v>
      </c>
      <c r="T151" s="161">
        <f t="shared" si="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2" t="s">
        <v>466</v>
      </c>
      <c r="AT151" s="162" t="s">
        <v>210</v>
      </c>
      <c r="AU151" s="162" t="s">
        <v>85</v>
      </c>
      <c r="AY151" s="15" t="s">
        <v>208</v>
      </c>
      <c r="BE151" s="163">
        <f t="shared" si="4"/>
        <v>0</v>
      </c>
      <c r="BF151" s="163">
        <f t="shared" si="5"/>
        <v>0</v>
      </c>
      <c r="BG151" s="163">
        <f t="shared" si="6"/>
        <v>0</v>
      </c>
      <c r="BH151" s="163">
        <f t="shared" si="7"/>
        <v>0</v>
      </c>
      <c r="BI151" s="163">
        <f t="shared" si="8"/>
        <v>0</v>
      </c>
      <c r="BJ151" s="15" t="s">
        <v>85</v>
      </c>
      <c r="BK151" s="163">
        <f t="shared" si="9"/>
        <v>0</v>
      </c>
      <c r="BL151" s="15" t="s">
        <v>466</v>
      </c>
      <c r="BM151" s="162" t="s">
        <v>7840</v>
      </c>
    </row>
    <row r="152" spans="1:65" s="2" customFormat="1" ht="16.5" customHeight="1">
      <c r="A152" s="30"/>
      <c r="B152" s="154"/>
      <c r="C152" s="195" t="s">
        <v>305</v>
      </c>
      <c r="D152" s="195" t="s">
        <v>210</v>
      </c>
      <c r="E152" s="196" t="s">
        <v>7841</v>
      </c>
      <c r="F152" s="200" t="s">
        <v>7842</v>
      </c>
      <c r="G152" s="198" t="s">
        <v>404</v>
      </c>
      <c r="H152" s="199">
        <v>24</v>
      </c>
      <c r="I152" s="155"/>
      <c r="J152" s="287">
        <f t="shared" si="0"/>
        <v>0</v>
      </c>
      <c r="K152" s="157"/>
      <c r="L152" s="31"/>
      <c r="M152" s="158" t="s">
        <v>1</v>
      </c>
      <c r="N152" s="159" t="s">
        <v>38</v>
      </c>
      <c r="O152" s="59"/>
      <c r="P152" s="160">
        <f t="shared" si="1"/>
        <v>0</v>
      </c>
      <c r="Q152" s="160">
        <v>0</v>
      </c>
      <c r="R152" s="160">
        <f t="shared" si="2"/>
        <v>0</v>
      </c>
      <c r="S152" s="160">
        <v>0</v>
      </c>
      <c r="T152" s="161">
        <f t="shared" si="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2" t="s">
        <v>466</v>
      </c>
      <c r="AT152" s="162" t="s">
        <v>210</v>
      </c>
      <c r="AU152" s="162" t="s">
        <v>85</v>
      </c>
      <c r="AY152" s="15" t="s">
        <v>208</v>
      </c>
      <c r="BE152" s="163">
        <f t="shared" si="4"/>
        <v>0</v>
      </c>
      <c r="BF152" s="163">
        <f t="shared" si="5"/>
        <v>0</v>
      </c>
      <c r="BG152" s="163">
        <f t="shared" si="6"/>
        <v>0</v>
      </c>
      <c r="BH152" s="163">
        <f t="shared" si="7"/>
        <v>0</v>
      </c>
      <c r="BI152" s="163">
        <f t="shared" si="8"/>
        <v>0</v>
      </c>
      <c r="BJ152" s="15" t="s">
        <v>85</v>
      </c>
      <c r="BK152" s="163">
        <f t="shared" si="9"/>
        <v>0</v>
      </c>
      <c r="BL152" s="15" t="s">
        <v>466</v>
      </c>
      <c r="BM152" s="162" t="s">
        <v>7843</v>
      </c>
    </row>
    <row r="153" spans="1:65" s="2" customFormat="1" ht="16.5" customHeight="1">
      <c r="A153" s="30"/>
      <c r="B153" s="154"/>
      <c r="C153" s="195" t="s">
        <v>309</v>
      </c>
      <c r="D153" s="195" t="s">
        <v>210</v>
      </c>
      <c r="E153" s="196" t="s">
        <v>7844</v>
      </c>
      <c r="F153" s="200" t="s">
        <v>7845</v>
      </c>
      <c r="G153" s="198" t="s">
        <v>404</v>
      </c>
      <c r="H153" s="199">
        <v>21</v>
      </c>
      <c r="I153" s="155"/>
      <c r="J153" s="287">
        <f t="shared" si="0"/>
        <v>0</v>
      </c>
      <c r="K153" s="157"/>
      <c r="L153" s="31"/>
      <c r="M153" s="158" t="s">
        <v>1</v>
      </c>
      <c r="N153" s="159" t="s">
        <v>38</v>
      </c>
      <c r="O153" s="59"/>
      <c r="P153" s="160">
        <f t="shared" si="1"/>
        <v>0</v>
      </c>
      <c r="Q153" s="160">
        <v>0</v>
      </c>
      <c r="R153" s="160">
        <f t="shared" si="2"/>
        <v>0</v>
      </c>
      <c r="S153" s="160">
        <v>0</v>
      </c>
      <c r="T153" s="161">
        <f t="shared" si="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2" t="s">
        <v>466</v>
      </c>
      <c r="AT153" s="162" t="s">
        <v>210</v>
      </c>
      <c r="AU153" s="162" t="s">
        <v>85</v>
      </c>
      <c r="AY153" s="15" t="s">
        <v>208</v>
      </c>
      <c r="BE153" s="163">
        <f t="shared" si="4"/>
        <v>0</v>
      </c>
      <c r="BF153" s="163">
        <f t="shared" si="5"/>
        <v>0</v>
      </c>
      <c r="BG153" s="163">
        <f t="shared" si="6"/>
        <v>0</v>
      </c>
      <c r="BH153" s="163">
        <f t="shared" si="7"/>
        <v>0</v>
      </c>
      <c r="BI153" s="163">
        <f t="shared" si="8"/>
        <v>0</v>
      </c>
      <c r="BJ153" s="15" t="s">
        <v>85</v>
      </c>
      <c r="BK153" s="163">
        <f t="shared" si="9"/>
        <v>0</v>
      </c>
      <c r="BL153" s="15" t="s">
        <v>466</v>
      </c>
      <c r="BM153" s="162" t="s">
        <v>7846</v>
      </c>
    </row>
    <row r="154" spans="1:65" s="2" customFormat="1" ht="21.75" customHeight="1">
      <c r="A154" s="30"/>
      <c r="B154" s="154"/>
      <c r="C154" s="195" t="s">
        <v>313</v>
      </c>
      <c r="D154" s="195" t="s">
        <v>210</v>
      </c>
      <c r="E154" s="196" t="s">
        <v>7847</v>
      </c>
      <c r="F154" s="200" t="s">
        <v>7848</v>
      </c>
      <c r="G154" s="198" t="s">
        <v>404</v>
      </c>
      <c r="H154" s="199">
        <v>106</v>
      </c>
      <c r="I154" s="155"/>
      <c r="J154" s="287">
        <f t="shared" si="0"/>
        <v>0</v>
      </c>
      <c r="K154" s="157"/>
      <c r="L154" s="31"/>
      <c r="M154" s="158" t="s">
        <v>1</v>
      </c>
      <c r="N154" s="159" t="s">
        <v>38</v>
      </c>
      <c r="O154" s="59"/>
      <c r="P154" s="160">
        <f t="shared" si="1"/>
        <v>0</v>
      </c>
      <c r="Q154" s="160">
        <v>0</v>
      </c>
      <c r="R154" s="160">
        <f t="shared" si="2"/>
        <v>0</v>
      </c>
      <c r="S154" s="160">
        <v>0</v>
      </c>
      <c r="T154" s="161">
        <f t="shared" si="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2" t="s">
        <v>466</v>
      </c>
      <c r="AT154" s="162" t="s">
        <v>210</v>
      </c>
      <c r="AU154" s="162" t="s">
        <v>85</v>
      </c>
      <c r="AY154" s="15" t="s">
        <v>208</v>
      </c>
      <c r="BE154" s="163">
        <f t="shared" si="4"/>
        <v>0</v>
      </c>
      <c r="BF154" s="163">
        <f t="shared" si="5"/>
        <v>0</v>
      </c>
      <c r="BG154" s="163">
        <f t="shared" si="6"/>
        <v>0</v>
      </c>
      <c r="BH154" s="163">
        <f t="shared" si="7"/>
        <v>0</v>
      </c>
      <c r="BI154" s="163">
        <f t="shared" si="8"/>
        <v>0</v>
      </c>
      <c r="BJ154" s="15" t="s">
        <v>85</v>
      </c>
      <c r="BK154" s="163">
        <f t="shared" si="9"/>
        <v>0</v>
      </c>
      <c r="BL154" s="15" t="s">
        <v>466</v>
      </c>
      <c r="BM154" s="162" t="s">
        <v>7849</v>
      </c>
    </row>
    <row r="155" spans="1:65" s="2" customFormat="1" ht="24.2" customHeight="1">
      <c r="A155" s="30"/>
      <c r="B155" s="154"/>
      <c r="C155" s="195" t="s">
        <v>317</v>
      </c>
      <c r="D155" s="195" t="s">
        <v>210</v>
      </c>
      <c r="E155" s="196" t="s">
        <v>7850</v>
      </c>
      <c r="F155" s="200" t="s">
        <v>7851</v>
      </c>
      <c r="G155" s="198" t="s">
        <v>252</v>
      </c>
      <c r="H155" s="199">
        <v>35</v>
      </c>
      <c r="I155" s="155"/>
      <c r="J155" s="287">
        <f t="shared" si="0"/>
        <v>0</v>
      </c>
      <c r="K155" s="157"/>
      <c r="L155" s="31"/>
      <c r="M155" s="158" t="s">
        <v>1</v>
      </c>
      <c r="N155" s="159" t="s">
        <v>38</v>
      </c>
      <c r="O155" s="59"/>
      <c r="P155" s="160">
        <f t="shared" si="1"/>
        <v>0</v>
      </c>
      <c r="Q155" s="160">
        <v>0</v>
      </c>
      <c r="R155" s="160">
        <f t="shared" si="2"/>
        <v>0</v>
      </c>
      <c r="S155" s="160">
        <v>0</v>
      </c>
      <c r="T155" s="161">
        <f t="shared" si="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2" t="s">
        <v>466</v>
      </c>
      <c r="AT155" s="162" t="s">
        <v>210</v>
      </c>
      <c r="AU155" s="162" t="s">
        <v>85</v>
      </c>
      <c r="AY155" s="15" t="s">
        <v>208</v>
      </c>
      <c r="BE155" s="163">
        <f t="shared" si="4"/>
        <v>0</v>
      </c>
      <c r="BF155" s="163">
        <f t="shared" si="5"/>
        <v>0</v>
      </c>
      <c r="BG155" s="163">
        <f t="shared" si="6"/>
        <v>0</v>
      </c>
      <c r="BH155" s="163">
        <f t="shared" si="7"/>
        <v>0</v>
      </c>
      <c r="BI155" s="163">
        <f t="shared" si="8"/>
        <v>0</v>
      </c>
      <c r="BJ155" s="15" t="s">
        <v>85</v>
      </c>
      <c r="BK155" s="163">
        <f t="shared" si="9"/>
        <v>0</v>
      </c>
      <c r="BL155" s="15" t="s">
        <v>466</v>
      </c>
      <c r="BM155" s="162" t="s">
        <v>7852</v>
      </c>
    </row>
    <row r="156" spans="1:65" s="2" customFormat="1" ht="16.5" customHeight="1">
      <c r="A156" s="30"/>
      <c r="B156" s="154"/>
      <c r="C156" s="195" t="s">
        <v>321</v>
      </c>
      <c r="D156" s="195" t="s">
        <v>210</v>
      </c>
      <c r="E156" s="196" t="s">
        <v>7853</v>
      </c>
      <c r="F156" s="200" t="s">
        <v>7854</v>
      </c>
      <c r="G156" s="198" t="s">
        <v>404</v>
      </c>
      <c r="H156" s="199">
        <v>21</v>
      </c>
      <c r="I156" s="155"/>
      <c r="J156" s="287">
        <f t="shared" si="0"/>
        <v>0</v>
      </c>
      <c r="K156" s="157"/>
      <c r="L156" s="31"/>
      <c r="M156" s="158" t="s">
        <v>1</v>
      </c>
      <c r="N156" s="159" t="s">
        <v>38</v>
      </c>
      <c r="O156" s="59"/>
      <c r="P156" s="160">
        <f t="shared" si="1"/>
        <v>0</v>
      </c>
      <c r="Q156" s="160">
        <v>0</v>
      </c>
      <c r="R156" s="160">
        <f t="shared" si="2"/>
        <v>0</v>
      </c>
      <c r="S156" s="160">
        <v>0</v>
      </c>
      <c r="T156" s="161">
        <f t="shared" si="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2" t="s">
        <v>466</v>
      </c>
      <c r="AT156" s="162" t="s">
        <v>210</v>
      </c>
      <c r="AU156" s="162" t="s">
        <v>85</v>
      </c>
      <c r="AY156" s="15" t="s">
        <v>208</v>
      </c>
      <c r="BE156" s="163">
        <f t="shared" si="4"/>
        <v>0</v>
      </c>
      <c r="BF156" s="163">
        <f t="shared" si="5"/>
        <v>0</v>
      </c>
      <c r="BG156" s="163">
        <f t="shared" si="6"/>
        <v>0</v>
      </c>
      <c r="BH156" s="163">
        <f t="shared" si="7"/>
        <v>0</v>
      </c>
      <c r="BI156" s="163">
        <f t="shared" si="8"/>
        <v>0</v>
      </c>
      <c r="BJ156" s="15" t="s">
        <v>85</v>
      </c>
      <c r="BK156" s="163">
        <f t="shared" si="9"/>
        <v>0</v>
      </c>
      <c r="BL156" s="15" t="s">
        <v>466</v>
      </c>
      <c r="BM156" s="162" t="s">
        <v>7855</v>
      </c>
    </row>
    <row r="157" spans="1:65" s="2" customFormat="1" ht="21.75" customHeight="1">
      <c r="A157" s="30"/>
      <c r="B157" s="154"/>
      <c r="C157" s="195" t="s">
        <v>325</v>
      </c>
      <c r="D157" s="195" t="s">
        <v>210</v>
      </c>
      <c r="E157" s="196" t="s">
        <v>7856</v>
      </c>
      <c r="F157" s="200" t="s">
        <v>7857</v>
      </c>
      <c r="G157" s="198" t="s">
        <v>404</v>
      </c>
      <c r="H157" s="199">
        <v>536</v>
      </c>
      <c r="I157" s="155"/>
      <c r="J157" s="287">
        <f t="shared" si="0"/>
        <v>0</v>
      </c>
      <c r="K157" s="157"/>
      <c r="L157" s="31"/>
      <c r="M157" s="158" t="s">
        <v>1</v>
      </c>
      <c r="N157" s="159" t="s">
        <v>38</v>
      </c>
      <c r="O157" s="59"/>
      <c r="P157" s="160">
        <f t="shared" si="1"/>
        <v>0</v>
      </c>
      <c r="Q157" s="160">
        <v>0</v>
      </c>
      <c r="R157" s="160">
        <f t="shared" si="2"/>
        <v>0</v>
      </c>
      <c r="S157" s="160">
        <v>0</v>
      </c>
      <c r="T157" s="161">
        <f t="shared" si="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2" t="s">
        <v>466</v>
      </c>
      <c r="AT157" s="162" t="s">
        <v>210</v>
      </c>
      <c r="AU157" s="162" t="s">
        <v>85</v>
      </c>
      <c r="AY157" s="15" t="s">
        <v>208</v>
      </c>
      <c r="BE157" s="163">
        <f t="shared" si="4"/>
        <v>0</v>
      </c>
      <c r="BF157" s="163">
        <f t="shared" si="5"/>
        <v>0</v>
      </c>
      <c r="BG157" s="163">
        <f t="shared" si="6"/>
        <v>0</v>
      </c>
      <c r="BH157" s="163">
        <f t="shared" si="7"/>
        <v>0</v>
      </c>
      <c r="BI157" s="163">
        <f t="shared" si="8"/>
        <v>0</v>
      </c>
      <c r="BJ157" s="15" t="s">
        <v>85</v>
      </c>
      <c r="BK157" s="163">
        <f t="shared" si="9"/>
        <v>0</v>
      </c>
      <c r="BL157" s="15" t="s">
        <v>466</v>
      </c>
      <c r="BM157" s="162" t="s">
        <v>7858</v>
      </c>
    </row>
    <row r="158" spans="1:65" s="2" customFormat="1" ht="16.5" customHeight="1">
      <c r="A158" s="30"/>
      <c r="B158" s="154"/>
      <c r="C158" s="195" t="s">
        <v>329</v>
      </c>
      <c r="D158" s="195" t="s">
        <v>210</v>
      </c>
      <c r="E158" s="196" t="s">
        <v>7859</v>
      </c>
      <c r="F158" s="200" t="s">
        <v>7860</v>
      </c>
      <c r="G158" s="198" t="s">
        <v>404</v>
      </c>
      <c r="H158" s="199">
        <v>172</v>
      </c>
      <c r="I158" s="155"/>
      <c r="J158" s="287">
        <f t="shared" si="0"/>
        <v>0</v>
      </c>
      <c r="K158" s="157"/>
      <c r="L158" s="31"/>
      <c r="M158" s="158" t="s">
        <v>1</v>
      </c>
      <c r="N158" s="159" t="s">
        <v>38</v>
      </c>
      <c r="O158" s="59"/>
      <c r="P158" s="160">
        <f t="shared" si="1"/>
        <v>0</v>
      </c>
      <c r="Q158" s="160">
        <v>0</v>
      </c>
      <c r="R158" s="160">
        <f t="shared" si="2"/>
        <v>0</v>
      </c>
      <c r="S158" s="160">
        <v>0</v>
      </c>
      <c r="T158" s="161">
        <f t="shared" si="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2" t="s">
        <v>466</v>
      </c>
      <c r="AT158" s="162" t="s">
        <v>210</v>
      </c>
      <c r="AU158" s="162" t="s">
        <v>85</v>
      </c>
      <c r="AY158" s="15" t="s">
        <v>208</v>
      </c>
      <c r="BE158" s="163">
        <f t="shared" si="4"/>
        <v>0</v>
      </c>
      <c r="BF158" s="163">
        <f t="shared" si="5"/>
        <v>0</v>
      </c>
      <c r="BG158" s="163">
        <f t="shared" si="6"/>
        <v>0</v>
      </c>
      <c r="BH158" s="163">
        <f t="shared" si="7"/>
        <v>0</v>
      </c>
      <c r="BI158" s="163">
        <f t="shared" si="8"/>
        <v>0</v>
      </c>
      <c r="BJ158" s="15" t="s">
        <v>85</v>
      </c>
      <c r="BK158" s="163">
        <f t="shared" si="9"/>
        <v>0</v>
      </c>
      <c r="BL158" s="15" t="s">
        <v>466</v>
      </c>
      <c r="BM158" s="162" t="s">
        <v>7861</v>
      </c>
    </row>
    <row r="159" spans="1:65" s="2" customFormat="1" ht="16.5" customHeight="1">
      <c r="A159" s="30"/>
      <c r="B159" s="154"/>
      <c r="C159" s="195" t="s">
        <v>333</v>
      </c>
      <c r="D159" s="195" t="s">
        <v>210</v>
      </c>
      <c r="E159" s="196" t="s">
        <v>7862</v>
      </c>
      <c r="F159" s="200" t="s">
        <v>7863</v>
      </c>
      <c r="G159" s="198" t="s">
        <v>404</v>
      </c>
      <c r="H159" s="199">
        <v>25</v>
      </c>
      <c r="I159" s="155"/>
      <c r="J159" s="287">
        <f t="shared" si="0"/>
        <v>0</v>
      </c>
      <c r="K159" s="157"/>
      <c r="L159" s="31"/>
      <c r="M159" s="158" t="s">
        <v>1</v>
      </c>
      <c r="N159" s="159" t="s">
        <v>38</v>
      </c>
      <c r="O159" s="59"/>
      <c r="P159" s="160">
        <f t="shared" si="1"/>
        <v>0</v>
      </c>
      <c r="Q159" s="160">
        <v>0</v>
      </c>
      <c r="R159" s="160">
        <f t="shared" si="2"/>
        <v>0</v>
      </c>
      <c r="S159" s="160">
        <v>0</v>
      </c>
      <c r="T159" s="161">
        <f t="shared" si="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2" t="s">
        <v>466</v>
      </c>
      <c r="AT159" s="162" t="s">
        <v>210</v>
      </c>
      <c r="AU159" s="162" t="s">
        <v>85</v>
      </c>
      <c r="AY159" s="15" t="s">
        <v>208</v>
      </c>
      <c r="BE159" s="163">
        <f t="shared" si="4"/>
        <v>0</v>
      </c>
      <c r="BF159" s="163">
        <f t="shared" si="5"/>
        <v>0</v>
      </c>
      <c r="BG159" s="163">
        <f t="shared" si="6"/>
        <v>0</v>
      </c>
      <c r="BH159" s="163">
        <f t="shared" si="7"/>
        <v>0</v>
      </c>
      <c r="BI159" s="163">
        <f t="shared" si="8"/>
        <v>0</v>
      </c>
      <c r="BJ159" s="15" t="s">
        <v>85</v>
      </c>
      <c r="BK159" s="163">
        <f t="shared" si="9"/>
        <v>0</v>
      </c>
      <c r="BL159" s="15" t="s">
        <v>466</v>
      </c>
      <c r="BM159" s="162" t="s">
        <v>7864</v>
      </c>
    </row>
    <row r="160" spans="1:65" s="2" customFormat="1" ht="16.5" customHeight="1">
      <c r="A160" s="30"/>
      <c r="B160" s="154"/>
      <c r="C160" s="195" t="s">
        <v>337</v>
      </c>
      <c r="D160" s="195" t="s">
        <v>210</v>
      </c>
      <c r="E160" s="196" t="s">
        <v>7865</v>
      </c>
      <c r="F160" s="200" t="s">
        <v>7866</v>
      </c>
      <c r="G160" s="198" t="s">
        <v>404</v>
      </c>
      <c r="H160" s="199">
        <v>72</v>
      </c>
      <c r="I160" s="155"/>
      <c r="J160" s="287">
        <f t="shared" si="0"/>
        <v>0</v>
      </c>
      <c r="K160" s="157"/>
      <c r="L160" s="31"/>
      <c r="M160" s="158" t="s">
        <v>1</v>
      </c>
      <c r="N160" s="159" t="s">
        <v>38</v>
      </c>
      <c r="O160" s="59"/>
      <c r="P160" s="160">
        <f t="shared" si="1"/>
        <v>0</v>
      </c>
      <c r="Q160" s="160">
        <v>0</v>
      </c>
      <c r="R160" s="160">
        <f t="shared" si="2"/>
        <v>0</v>
      </c>
      <c r="S160" s="160">
        <v>0</v>
      </c>
      <c r="T160" s="161">
        <f t="shared" si="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2" t="s">
        <v>466</v>
      </c>
      <c r="AT160" s="162" t="s">
        <v>210</v>
      </c>
      <c r="AU160" s="162" t="s">
        <v>85</v>
      </c>
      <c r="AY160" s="15" t="s">
        <v>208</v>
      </c>
      <c r="BE160" s="163">
        <f t="shared" si="4"/>
        <v>0</v>
      </c>
      <c r="BF160" s="163">
        <f t="shared" si="5"/>
        <v>0</v>
      </c>
      <c r="BG160" s="163">
        <f t="shared" si="6"/>
        <v>0</v>
      </c>
      <c r="BH160" s="163">
        <f t="shared" si="7"/>
        <v>0</v>
      </c>
      <c r="BI160" s="163">
        <f t="shared" si="8"/>
        <v>0</v>
      </c>
      <c r="BJ160" s="15" t="s">
        <v>85</v>
      </c>
      <c r="BK160" s="163">
        <f t="shared" si="9"/>
        <v>0</v>
      </c>
      <c r="BL160" s="15" t="s">
        <v>466</v>
      </c>
      <c r="BM160" s="162" t="s">
        <v>7867</v>
      </c>
    </row>
    <row r="161" spans="1:65" s="2" customFormat="1" ht="24.2" customHeight="1">
      <c r="A161" s="30"/>
      <c r="B161" s="154"/>
      <c r="C161" s="195" t="s">
        <v>341</v>
      </c>
      <c r="D161" s="195" t="s">
        <v>210</v>
      </c>
      <c r="E161" s="196" t="s">
        <v>7868</v>
      </c>
      <c r="F161" s="200" t="s">
        <v>7869</v>
      </c>
      <c r="G161" s="198" t="s">
        <v>404</v>
      </c>
      <c r="H161" s="199">
        <v>21</v>
      </c>
      <c r="I161" s="155"/>
      <c r="J161" s="287">
        <f t="shared" si="0"/>
        <v>0</v>
      </c>
      <c r="K161" s="157"/>
      <c r="L161" s="31"/>
      <c r="M161" s="158" t="s">
        <v>1</v>
      </c>
      <c r="N161" s="159" t="s">
        <v>38</v>
      </c>
      <c r="O161" s="59"/>
      <c r="P161" s="160">
        <f t="shared" si="1"/>
        <v>0</v>
      </c>
      <c r="Q161" s="160">
        <v>0</v>
      </c>
      <c r="R161" s="160">
        <f t="shared" si="2"/>
        <v>0</v>
      </c>
      <c r="S161" s="160">
        <v>0</v>
      </c>
      <c r="T161" s="161">
        <f t="shared" si="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2" t="s">
        <v>466</v>
      </c>
      <c r="AT161" s="162" t="s">
        <v>210</v>
      </c>
      <c r="AU161" s="162" t="s">
        <v>85</v>
      </c>
      <c r="AY161" s="15" t="s">
        <v>208</v>
      </c>
      <c r="BE161" s="163">
        <f t="shared" si="4"/>
        <v>0</v>
      </c>
      <c r="BF161" s="163">
        <f t="shared" si="5"/>
        <v>0</v>
      </c>
      <c r="BG161" s="163">
        <f t="shared" si="6"/>
        <v>0</v>
      </c>
      <c r="BH161" s="163">
        <f t="shared" si="7"/>
        <v>0</v>
      </c>
      <c r="BI161" s="163">
        <f t="shared" si="8"/>
        <v>0</v>
      </c>
      <c r="BJ161" s="15" t="s">
        <v>85</v>
      </c>
      <c r="BK161" s="163">
        <f t="shared" si="9"/>
        <v>0</v>
      </c>
      <c r="BL161" s="15" t="s">
        <v>466</v>
      </c>
      <c r="BM161" s="162" t="s">
        <v>7870</v>
      </c>
    </row>
    <row r="162" spans="1:65" s="2" customFormat="1" ht="24.2" customHeight="1">
      <c r="A162" s="30"/>
      <c r="B162" s="154"/>
      <c r="C162" s="195" t="s">
        <v>345</v>
      </c>
      <c r="D162" s="195" t="s">
        <v>210</v>
      </c>
      <c r="E162" s="196" t="s">
        <v>7871</v>
      </c>
      <c r="F162" s="200" t="s">
        <v>7872</v>
      </c>
      <c r="G162" s="198" t="s">
        <v>404</v>
      </c>
      <c r="H162" s="199">
        <v>21</v>
      </c>
      <c r="I162" s="155"/>
      <c r="J162" s="287">
        <f t="shared" si="0"/>
        <v>0</v>
      </c>
      <c r="K162" s="157"/>
      <c r="L162" s="31"/>
      <c r="M162" s="158" t="s">
        <v>1</v>
      </c>
      <c r="N162" s="159" t="s">
        <v>38</v>
      </c>
      <c r="O162" s="59"/>
      <c r="P162" s="160">
        <f t="shared" si="1"/>
        <v>0</v>
      </c>
      <c r="Q162" s="160">
        <v>0</v>
      </c>
      <c r="R162" s="160">
        <f t="shared" si="2"/>
        <v>0</v>
      </c>
      <c r="S162" s="160">
        <v>0</v>
      </c>
      <c r="T162" s="161">
        <f t="shared" si="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2" t="s">
        <v>466</v>
      </c>
      <c r="AT162" s="162" t="s">
        <v>210</v>
      </c>
      <c r="AU162" s="162" t="s">
        <v>85</v>
      </c>
      <c r="AY162" s="15" t="s">
        <v>208</v>
      </c>
      <c r="BE162" s="163">
        <f t="shared" si="4"/>
        <v>0</v>
      </c>
      <c r="BF162" s="163">
        <f t="shared" si="5"/>
        <v>0</v>
      </c>
      <c r="BG162" s="163">
        <f t="shared" si="6"/>
        <v>0</v>
      </c>
      <c r="BH162" s="163">
        <f t="shared" si="7"/>
        <v>0</v>
      </c>
      <c r="BI162" s="163">
        <f t="shared" si="8"/>
        <v>0</v>
      </c>
      <c r="BJ162" s="15" t="s">
        <v>85</v>
      </c>
      <c r="BK162" s="163">
        <f t="shared" si="9"/>
        <v>0</v>
      </c>
      <c r="BL162" s="15" t="s">
        <v>466</v>
      </c>
      <c r="BM162" s="162" t="s">
        <v>7873</v>
      </c>
    </row>
    <row r="163" spans="1:65" s="12" customFormat="1" ht="22.9" customHeight="1">
      <c r="B163" s="142"/>
      <c r="C163" s="206"/>
      <c r="D163" s="207" t="s">
        <v>71</v>
      </c>
      <c r="E163" s="208" t="s">
        <v>3517</v>
      </c>
      <c r="F163" s="208" t="s">
        <v>3518</v>
      </c>
      <c r="G163" s="206"/>
      <c r="H163" s="206"/>
      <c r="I163" s="145"/>
      <c r="J163" s="286">
        <f>BK163</f>
        <v>0</v>
      </c>
      <c r="L163" s="142"/>
      <c r="M163" s="146"/>
      <c r="N163" s="147"/>
      <c r="O163" s="147"/>
      <c r="P163" s="148">
        <f>SUM(P164:P169)</f>
        <v>0</v>
      </c>
      <c r="Q163" s="147"/>
      <c r="R163" s="148">
        <f>SUM(R164:R169)</f>
        <v>0</v>
      </c>
      <c r="S163" s="147"/>
      <c r="T163" s="149">
        <f>SUM(T164:T169)</f>
        <v>0</v>
      </c>
      <c r="AR163" s="143" t="s">
        <v>219</v>
      </c>
      <c r="AT163" s="150" t="s">
        <v>71</v>
      </c>
      <c r="AU163" s="150" t="s">
        <v>79</v>
      </c>
      <c r="AY163" s="143" t="s">
        <v>208</v>
      </c>
      <c r="BK163" s="151">
        <f>SUM(BK164:BK169)</f>
        <v>0</v>
      </c>
    </row>
    <row r="164" spans="1:65" s="2" customFormat="1" ht="24.2" customHeight="1">
      <c r="A164" s="30"/>
      <c r="B164" s="154"/>
      <c r="C164" s="195" t="s">
        <v>349</v>
      </c>
      <c r="D164" s="195" t="s">
        <v>210</v>
      </c>
      <c r="E164" s="196" t="s">
        <v>7874</v>
      </c>
      <c r="F164" s="200" t="s">
        <v>7875</v>
      </c>
      <c r="G164" s="198" t="s">
        <v>252</v>
      </c>
      <c r="H164" s="199">
        <v>331</v>
      </c>
      <c r="I164" s="155"/>
      <c r="J164" s="287">
        <f t="shared" ref="J164:J169" si="10">ROUND(I164*H164,2)</f>
        <v>0</v>
      </c>
      <c r="K164" s="157"/>
      <c r="L164" s="31"/>
      <c r="M164" s="158" t="s">
        <v>1</v>
      </c>
      <c r="N164" s="159" t="s">
        <v>38</v>
      </c>
      <c r="O164" s="59"/>
      <c r="P164" s="160">
        <f t="shared" ref="P164:P169" si="11">O164*H164</f>
        <v>0</v>
      </c>
      <c r="Q164" s="160">
        <v>0</v>
      </c>
      <c r="R164" s="160">
        <f t="shared" ref="R164:R169" si="12">Q164*H164</f>
        <v>0</v>
      </c>
      <c r="S164" s="160">
        <v>0</v>
      </c>
      <c r="T164" s="161">
        <f t="shared" ref="T164:T169" si="13">S164*H164</f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2" t="s">
        <v>466</v>
      </c>
      <c r="AT164" s="162" t="s">
        <v>210</v>
      </c>
      <c r="AU164" s="162" t="s">
        <v>85</v>
      </c>
      <c r="AY164" s="15" t="s">
        <v>208</v>
      </c>
      <c r="BE164" s="163">
        <f t="shared" ref="BE164:BE169" si="14">IF(N164="základná",J164,0)</f>
        <v>0</v>
      </c>
      <c r="BF164" s="163">
        <f t="shared" ref="BF164:BF169" si="15">IF(N164="znížená",J164,0)</f>
        <v>0</v>
      </c>
      <c r="BG164" s="163">
        <f t="shared" ref="BG164:BG169" si="16">IF(N164="zákl. prenesená",J164,0)</f>
        <v>0</v>
      </c>
      <c r="BH164" s="163">
        <f t="shared" ref="BH164:BH169" si="17">IF(N164="zníž. prenesená",J164,0)</f>
        <v>0</v>
      </c>
      <c r="BI164" s="163">
        <f t="shared" ref="BI164:BI169" si="18">IF(N164="nulová",J164,0)</f>
        <v>0</v>
      </c>
      <c r="BJ164" s="15" t="s">
        <v>85</v>
      </c>
      <c r="BK164" s="163">
        <f t="shared" ref="BK164:BK169" si="19">ROUND(I164*H164,2)</f>
        <v>0</v>
      </c>
      <c r="BL164" s="15" t="s">
        <v>466</v>
      </c>
      <c r="BM164" s="162" t="s">
        <v>7876</v>
      </c>
    </row>
    <row r="165" spans="1:65" s="2" customFormat="1" ht="33" customHeight="1">
      <c r="A165" s="30"/>
      <c r="B165" s="154"/>
      <c r="C165" s="195" t="s">
        <v>353</v>
      </c>
      <c r="D165" s="195" t="s">
        <v>210</v>
      </c>
      <c r="E165" s="196" t="s">
        <v>7877</v>
      </c>
      <c r="F165" s="200" t="s">
        <v>7878</v>
      </c>
      <c r="G165" s="198" t="s">
        <v>252</v>
      </c>
      <c r="H165" s="199">
        <v>331</v>
      </c>
      <c r="I165" s="155"/>
      <c r="J165" s="287">
        <f t="shared" si="10"/>
        <v>0</v>
      </c>
      <c r="K165" s="157"/>
      <c r="L165" s="31"/>
      <c r="M165" s="158" t="s">
        <v>1</v>
      </c>
      <c r="N165" s="159" t="s">
        <v>38</v>
      </c>
      <c r="O165" s="59"/>
      <c r="P165" s="160">
        <f t="shared" si="11"/>
        <v>0</v>
      </c>
      <c r="Q165" s="160">
        <v>0</v>
      </c>
      <c r="R165" s="160">
        <f t="shared" si="12"/>
        <v>0</v>
      </c>
      <c r="S165" s="160">
        <v>0</v>
      </c>
      <c r="T165" s="161">
        <f t="shared" si="1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2" t="s">
        <v>466</v>
      </c>
      <c r="AT165" s="162" t="s">
        <v>210</v>
      </c>
      <c r="AU165" s="162" t="s">
        <v>85</v>
      </c>
      <c r="AY165" s="15" t="s">
        <v>208</v>
      </c>
      <c r="BE165" s="163">
        <f t="shared" si="14"/>
        <v>0</v>
      </c>
      <c r="BF165" s="163">
        <f t="shared" si="15"/>
        <v>0</v>
      </c>
      <c r="BG165" s="163">
        <f t="shared" si="16"/>
        <v>0</v>
      </c>
      <c r="BH165" s="163">
        <f t="shared" si="17"/>
        <v>0</v>
      </c>
      <c r="BI165" s="163">
        <f t="shared" si="18"/>
        <v>0</v>
      </c>
      <c r="BJ165" s="15" t="s">
        <v>85</v>
      </c>
      <c r="BK165" s="163">
        <f t="shared" si="19"/>
        <v>0</v>
      </c>
      <c r="BL165" s="15" t="s">
        <v>466</v>
      </c>
      <c r="BM165" s="162" t="s">
        <v>7879</v>
      </c>
    </row>
    <row r="166" spans="1:65" s="2" customFormat="1" ht="33" customHeight="1">
      <c r="A166" s="30"/>
      <c r="B166" s="154"/>
      <c r="C166" s="195" t="s">
        <v>357</v>
      </c>
      <c r="D166" s="195" t="s">
        <v>210</v>
      </c>
      <c r="E166" s="196" t="s">
        <v>7880</v>
      </c>
      <c r="F166" s="200" t="s">
        <v>7881</v>
      </c>
      <c r="G166" s="198" t="s">
        <v>252</v>
      </c>
      <c r="H166" s="199">
        <v>662</v>
      </c>
      <c r="I166" s="155"/>
      <c r="J166" s="287">
        <f t="shared" si="10"/>
        <v>0</v>
      </c>
      <c r="K166" s="157"/>
      <c r="L166" s="31"/>
      <c r="M166" s="158" t="s">
        <v>1</v>
      </c>
      <c r="N166" s="159" t="s">
        <v>38</v>
      </c>
      <c r="O166" s="59"/>
      <c r="P166" s="160">
        <f t="shared" si="11"/>
        <v>0</v>
      </c>
      <c r="Q166" s="160">
        <v>0</v>
      </c>
      <c r="R166" s="160">
        <f t="shared" si="12"/>
        <v>0</v>
      </c>
      <c r="S166" s="160">
        <v>0</v>
      </c>
      <c r="T166" s="161">
        <f t="shared" si="1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2" t="s">
        <v>466</v>
      </c>
      <c r="AT166" s="162" t="s">
        <v>210</v>
      </c>
      <c r="AU166" s="162" t="s">
        <v>85</v>
      </c>
      <c r="AY166" s="15" t="s">
        <v>208</v>
      </c>
      <c r="BE166" s="163">
        <f t="shared" si="14"/>
        <v>0</v>
      </c>
      <c r="BF166" s="163">
        <f t="shared" si="15"/>
        <v>0</v>
      </c>
      <c r="BG166" s="163">
        <f t="shared" si="16"/>
        <v>0</v>
      </c>
      <c r="BH166" s="163">
        <f t="shared" si="17"/>
        <v>0</v>
      </c>
      <c r="BI166" s="163">
        <f t="shared" si="18"/>
        <v>0</v>
      </c>
      <c r="BJ166" s="15" t="s">
        <v>85</v>
      </c>
      <c r="BK166" s="163">
        <f t="shared" si="19"/>
        <v>0</v>
      </c>
      <c r="BL166" s="15" t="s">
        <v>466</v>
      </c>
      <c r="BM166" s="162" t="s">
        <v>7882</v>
      </c>
    </row>
    <row r="167" spans="1:65" s="2" customFormat="1" ht="33" customHeight="1">
      <c r="A167" s="30"/>
      <c r="B167" s="154"/>
      <c r="C167" s="195" t="s">
        <v>361</v>
      </c>
      <c r="D167" s="195" t="s">
        <v>210</v>
      </c>
      <c r="E167" s="196" t="s">
        <v>7883</v>
      </c>
      <c r="F167" s="200" t="s">
        <v>7884</v>
      </c>
      <c r="G167" s="198" t="s">
        <v>213</v>
      </c>
      <c r="H167" s="199">
        <v>331</v>
      </c>
      <c r="I167" s="155"/>
      <c r="J167" s="287">
        <f t="shared" si="10"/>
        <v>0</v>
      </c>
      <c r="K167" s="157"/>
      <c r="L167" s="31"/>
      <c r="M167" s="158" t="s">
        <v>1</v>
      </c>
      <c r="N167" s="159" t="s">
        <v>38</v>
      </c>
      <c r="O167" s="59"/>
      <c r="P167" s="160">
        <f t="shared" si="11"/>
        <v>0</v>
      </c>
      <c r="Q167" s="160">
        <v>0</v>
      </c>
      <c r="R167" s="160">
        <f t="shared" si="12"/>
        <v>0</v>
      </c>
      <c r="S167" s="160">
        <v>0</v>
      </c>
      <c r="T167" s="161">
        <f t="shared" si="1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2" t="s">
        <v>466</v>
      </c>
      <c r="AT167" s="162" t="s">
        <v>210</v>
      </c>
      <c r="AU167" s="162" t="s">
        <v>85</v>
      </c>
      <c r="AY167" s="15" t="s">
        <v>208</v>
      </c>
      <c r="BE167" s="163">
        <f t="shared" si="14"/>
        <v>0</v>
      </c>
      <c r="BF167" s="163">
        <f t="shared" si="15"/>
        <v>0</v>
      </c>
      <c r="BG167" s="163">
        <f t="shared" si="16"/>
        <v>0</v>
      </c>
      <c r="BH167" s="163">
        <f t="shared" si="17"/>
        <v>0</v>
      </c>
      <c r="BI167" s="163">
        <f t="shared" si="18"/>
        <v>0</v>
      </c>
      <c r="BJ167" s="15" t="s">
        <v>85</v>
      </c>
      <c r="BK167" s="163">
        <f t="shared" si="19"/>
        <v>0</v>
      </c>
      <c r="BL167" s="15" t="s">
        <v>466</v>
      </c>
      <c r="BM167" s="162" t="s">
        <v>7885</v>
      </c>
    </row>
    <row r="168" spans="1:65" s="2" customFormat="1" ht="24.2" customHeight="1">
      <c r="A168" s="30"/>
      <c r="B168" s="154"/>
      <c r="C168" s="195" t="s">
        <v>365</v>
      </c>
      <c r="D168" s="195" t="s">
        <v>210</v>
      </c>
      <c r="E168" s="196" t="s">
        <v>7886</v>
      </c>
      <c r="F168" s="200" t="s">
        <v>7887</v>
      </c>
      <c r="G168" s="198" t="s">
        <v>404</v>
      </c>
      <c r="H168" s="199">
        <v>1</v>
      </c>
      <c r="I168" s="155"/>
      <c r="J168" s="287">
        <f t="shared" si="10"/>
        <v>0</v>
      </c>
      <c r="K168" s="157"/>
      <c r="L168" s="31"/>
      <c r="M168" s="158" t="s">
        <v>1</v>
      </c>
      <c r="N168" s="159" t="s">
        <v>38</v>
      </c>
      <c r="O168" s="59"/>
      <c r="P168" s="160">
        <f t="shared" si="11"/>
        <v>0</v>
      </c>
      <c r="Q168" s="160">
        <v>0</v>
      </c>
      <c r="R168" s="160">
        <f t="shared" si="12"/>
        <v>0</v>
      </c>
      <c r="S168" s="160">
        <v>0</v>
      </c>
      <c r="T168" s="161">
        <f t="shared" si="1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2" t="s">
        <v>466</v>
      </c>
      <c r="AT168" s="162" t="s">
        <v>210</v>
      </c>
      <c r="AU168" s="162" t="s">
        <v>85</v>
      </c>
      <c r="AY168" s="15" t="s">
        <v>208</v>
      </c>
      <c r="BE168" s="163">
        <f t="shared" si="14"/>
        <v>0</v>
      </c>
      <c r="BF168" s="163">
        <f t="shared" si="15"/>
        <v>0</v>
      </c>
      <c r="BG168" s="163">
        <f t="shared" si="16"/>
        <v>0</v>
      </c>
      <c r="BH168" s="163">
        <f t="shared" si="17"/>
        <v>0</v>
      </c>
      <c r="BI168" s="163">
        <f t="shared" si="18"/>
        <v>0</v>
      </c>
      <c r="BJ168" s="15" t="s">
        <v>85</v>
      </c>
      <c r="BK168" s="163">
        <f t="shared" si="19"/>
        <v>0</v>
      </c>
      <c r="BL168" s="15" t="s">
        <v>466</v>
      </c>
      <c r="BM168" s="162" t="s">
        <v>7888</v>
      </c>
    </row>
    <row r="169" spans="1:65" s="2" customFormat="1" ht="16.5" customHeight="1">
      <c r="A169" s="30"/>
      <c r="B169" s="154"/>
      <c r="C169" s="195" t="s">
        <v>369</v>
      </c>
      <c r="D169" s="195" t="s">
        <v>210</v>
      </c>
      <c r="E169" s="196" t="s">
        <v>7889</v>
      </c>
      <c r="F169" s="200" t="s">
        <v>7890</v>
      </c>
      <c r="G169" s="198" t="s">
        <v>7891</v>
      </c>
      <c r="H169" s="199">
        <v>0.33</v>
      </c>
      <c r="I169" s="155"/>
      <c r="J169" s="287">
        <f t="shared" si="10"/>
        <v>0</v>
      </c>
      <c r="K169" s="157"/>
      <c r="L169" s="31"/>
      <c r="M169" s="158" t="s">
        <v>1</v>
      </c>
      <c r="N169" s="159" t="s">
        <v>38</v>
      </c>
      <c r="O169" s="59"/>
      <c r="P169" s="160">
        <f t="shared" si="11"/>
        <v>0</v>
      </c>
      <c r="Q169" s="160">
        <v>0</v>
      </c>
      <c r="R169" s="160">
        <f t="shared" si="12"/>
        <v>0</v>
      </c>
      <c r="S169" s="160">
        <v>0</v>
      </c>
      <c r="T169" s="161">
        <f t="shared" si="1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2" t="s">
        <v>466</v>
      </c>
      <c r="AT169" s="162" t="s">
        <v>210</v>
      </c>
      <c r="AU169" s="162" t="s">
        <v>85</v>
      </c>
      <c r="AY169" s="15" t="s">
        <v>208</v>
      </c>
      <c r="BE169" s="163">
        <f t="shared" si="14"/>
        <v>0</v>
      </c>
      <c r="BF169" s="163">
        <f t="shared" si="15"/>
        <v>0</v>
      </c>
      <c r="BG169" s="163">
        <f t="shared" si="16"/>
        <v>0</v>
      </c>
      <c r="BH169" s="163">
        <f t="shared" si="17"/>
        <v>0</v>
      </c>
      <c r="BI169" s="163">
        <f t="shared" si="18"/>
        <v>0</v>
      </c>
      <c r="BJ169" s="15" t="s">
        <v>85</v>
      </c>
      <c r="BK169" s="163">
        <f t="shared" si="19"/>
        <v>0</v>
      </c>
      <c r="BL169" s="15" t="s">
        <v>466</v>
      </c>
      <c r="BM169" s="162" t="s">
        <v>7892</v>
      </c>
    </row>
    <row r="170" spans="1:65" s="12" customFormat="1" ht="25.9" customHeight="1">
      <c r="B170" s="142"/>
      <c r="C170" s="206"/>
      <c r="D170" s="207" t="s">
        <v>71</v>
      </c>
      <c r="E170" s="209" t="s">
        <v>6455</v>
      </c>
      <c r="F170" s="209" t="s">
        <v>7756</v>
      </c>
      <c r="G170" s="206"/>
      <c r="H170" s="206"/>
      <c r="I170" s="145"/>
      <c r="J170" s="283">
        <f>BK170</f>
        <v>0</v>
      </c>
      <c r="L170" s="142"/>
      <c r="M170" s="146"/>
      <c r="N170" s="147"/>
      <c r="O170" s="147"/>
      <c r="P170" s="148">
        <f>SUM(P171:P173)</f>
        <v>0</v>
      </c>
      <c r="Q170" s="147"/>
      <c r="R170" s="148">
        <f>SUM(R171:R173)</f>
        <v>0</v>
      </c>
      <c r="S170" s="147"/>
      <c r="T170" s="149">
        <f>SUM(T171:T173)</f>
        <v>0</v>
      </c>
      <c r="AR170" s="143" t="s">
        <v>214</v>
      </c>
      <c r="AT170" s="150" t="s">
        <v>71</v>
      </c>
      <c r="AU170" s="150" t="s">
        <v>72</v>
      </c>
      <c r="AY170" s="143" t="s">
        <v>208</v>
      </c>
      <c r="BK170" s="151">
        <f>SUM(BK171:BK173)</f>
        <v>0</v>
      </c>
    </row>
    <row r="171" spans="1:65" s="2" customFormat="1" ht="24.2" customHeight="1">
      <c r="A171" s="30"/>
      <c r="B171" s="154"/>
      <c r="C171" s="195" t="s">
        <v>373</v>
      </c>
      <c r="D171" s="195" t="s">
        <v>210</v>
      </c>
      <c r="E171" s="196" t="s">
        <v>7893</v>
      </c>
      <c r="F171" s="200" t="s">
        <v>7758</v>
      </c>
      <c r="G171" s="198" t="s">
        <v>404</v>
      </c>
      <c r="H171" s="199">
        <v>1</v>
      </c>
      <c r="I171" s="155"/>
      <c r="J171" s="287">
        <f>ROUND(I171*H171,2)</f>
        <v>0</v>
      </c>
      <c r="K171" s="157"/>
      <c r="L171" s="31"/>
      <c r="M171" s="158" t="s">
        <v>1</v>
      </c>
      <c r="N171" s="159" t="s">
        <v>38</v>
      </c>
      <c r="O171" s="59"/>
      <c r="P171" s="160">
        <f>O171*H171</f>
        <v>0</v>
      </c>
      <c r="Q171" s="160">
        <v>0</v>
      </c>
      <c r="R171" s="160">
        <f>Q171*H171</f>
        <v>0</v>
      </c>
      <c r="S171" s="160">
        <v>0</v>
      </c>
      <c r="T171" s="161">
        <f>S171*H171</f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2" t="s">
        <v>214</v>
      </c>
      <c r="AT171" s="162" t="s">
        <v>210</v>
      </c>
      <c r="AU171" s="162" t="s">
        <v>79</v>
      </c>
      <c r="AY171" s="15" t="s">
        <v>208</v>
      </c>
      <c r="BE171" s="163">
        <f>IF(N171="základná",J171,0)</f>
        <v>0</v>
      </c>
      <c r="BF171" s="163">
        <f>IF(N171="znížená",J171,0)</f>
        <v>0</v>
      </c>
      <c r="BG171" s="163">
        <f>IF(N171="zákl. prenesená",J171,0)</f>
        <v>0</v>
      </c>
      <c r="BH171" s="163">
        <f>IF(N171="zníž. prenesená",J171,0)</f>
        <v>0</v>
      </c>
      <c r="BI171" s="163">
        <f>IF(N171="nulová",J171,0)</f>
        <v>0</v>
      </c>
      <c r="BJ171" s="15" t="s">
        <v>85</v>
      </c>
      <c r="BK171" s="163">
        <f>ROUND(I171*H171,2)</f>
        <v>0</v>
      </c>
      <c r="BL171" s="15" t="s">
        <v>214</v>
      </c>
      <c r="BM171" s="162" t="s">
        <v>7894</v>
      </c>
    </row>
    <row r="172" spans="1:65" s="2" customFormat="1" ht="16.5" customHeight="1">
      <c r="A172" s="30"/>
      <c r="B172" s="154"/>
      <c r="C172" s="195" t="s">
        <v>377</v>
      </c>
      <c r="D172" s="195" t="s">
        <v>210</v>
      </c>
      <c r="E172" s="196" t="s">
        <v>7760</v>
      </c>
      <c r="F172" s="200" t="s">
        <v>7761</v>
      </c>
      <c r="G172" s="198" t="s">
        <v>861</v>
      </c>
      <c r="H172" s="199">
        <v>16</v>
      </c>
      <c r="I172" s="155"/>
      <c r="J172" s="287">
        <f>ROUND(I172*H172,2)</f>
        <v>0</v>
      </c>
      <c r="K172" s="157"/>
      <c r="L172" s="31"/>
      <c r="M172" s="158" t="s">
        <v>1</v>
      </c>
      <c r="N172" s="159" t="s">
        <v>38</v>
      </c>
      <c r="O172" s="59"/>
      <c r="P172" s="160">
        <f>O172*H172</f>
        <v>0</v>
      </c>
      <c r="Q172" s="160">
        <v>0</v>
      </c>
      <c r="R172" s="160">
        <f>Q172*H172</f>
        <v>0</v>
      </c>
      <c r="S172" s="160">
        <v>0</v>
      </c>
      <c r="T172" s="161">
        <f>S172*H172</f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62" t="s">
        <v>214</v>
      </c>
      <c r="AT172" s="162" t="s">
        <v>210</v>
      </c>
      <c r="AU172" s="162" t="s">
        <v>79</v>
      </c>
      <c r="AY172" s="15" t="s">
        <v>208</v>
      </c>
      <c r="BE172" s="163">
        <f>IF(N172="základná",J172,0)</f>
        <v>0</v>
      </c>
      <c r="BF172" s="163">
        <f>IF(N172="znížená",J172,0)</f>
        <v>0</v>
      </c>
      <c r="BG172" s="163">
        <f>IF(N172="zákl. prenesená",J172,0)</f>
        <v>0</v>
      </c>
      <c r="BH172" s="163">
        <f>IF(N172="zníž. prenesená",J172,0)</f>
        <v>0</v>
      </c>
      <c r="BI172" s="163">
        <f>IF(N172="nulová",J172,0)</f>
        <v>0</v>
      </c>
      <c r="BJ172" s="15" t="s">
        <v>85</v>
      </c>
      <c r="BK172" s="163">
        <f>ROUND(I172*H172,2)</f>
        <v>0</v>
      </c>
      <c r="BL172" s="15" t="s">
        <v>214</v>
      </c>
      <c r="BM172" s="162" t="s">
        <v>7895</v>
      </c>
    </row>
    <row r="173" spans="1:65" s="2" customFormat="1" ht="16.5" customHeight="1">
      <c r="A173" s="30"/>
      <c r="B173" s="154"/>
      <c r="C173" s="195" t="s">
        <v>381</v>
      </c>
      <c r="D173" s="195" t="s">
        <v>210</v>
      </c>
      <c r="E173" s="196" t="s">
        <v>7763</v>
      </c>
      <c r="F173" s="200" t="s">
        <v>7764</v>
      </c>
      <c r="G173" s="198" t="s">
        <v>861</v>
      </c>
      <c r="H173" s="199">
        <v>27</v>
      </c>
      <c r="I173" s="155"/>
      <c r="J173" s="287">
        <f>ROUND(I173*H173,2)</f>
        <v>0</v>
      </c>
      <c r="K173" s="157"/>
      <c r="L173" s="31"/>
      <c r="M173" s="158" t="s">
        <v>1</v>
      </c>
      <c r="N173" s="159" t="s">
        <v>38</v>
      </c>
      <c r="O173" s="59"/>
      <c r="P173" s="160">
        <f>O173*H173</f>
        <v>0</v>
      </c>
      <c r="Q173" s="160">
        <v>0</v>
      </c>
      <c r="R173" s="160">
        <f>Q173*H173</f>
        <v>0</v>
      </c>
      <c r="S173" s="160">
        <v>0</v>
      </c>
      <c r="T173" s="161">
        <f>S173*H173</f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62" t="s">
        <v>214</v>
      </c>
      <c r="AT173" s="162" t="s">
        <v>210</v>
      </c>
      <c r="AU173" s="162" t="s">
        <v>79</v>
      </c>
      <c r="AY173" s="15" t="s">
        <v>208</v>
      </c>
      <c r="BE173" s="163">
        <f>IF(N173="základná",J173,0)</f>
        <v>0</v>
      </c>
      <c r="BF173" s="163">
        <f>IF(N173="znížená",J173,0)</f>
        <v>0</v>
      </c>
      <c r="BG173" s="163">
        <f>IF(N173="zákl. prenesená",J173,0)</f>
        <v>0</v>
      </c>
      <c r="BH173" s="163">
        <f>IF(N173="zníž. prenesená",J173,0)</f>
        <v>0</v>
      </c>
      <c r="BI173" s="163">
        <f>IF(N173="nulová",J173,0)</f>
        <v>0</v>
      </c>
      <c r="BJ173" s="15" t="s">
        <v>85</v>
      </c>
      <c r="BK173" s="163">
        <f>ROUND(I173*H173,2)</f>
        <v>0</v>
      </c>
      <c r="BL173" s="15" t="s">
        <v>214</v>
      </c>
      <c r="BM173" s="162" t="s">
        <v>7896</v>
      </c>
    </row>
    <row r="174" spans="1:65" s="12" customFormat="1" ht="25.9" customHeight="1">
      <c r="B174" s="142"/>
      <c r="D174" s="143" t="s">
        <v>71</v>
      </c>
      <c r="E174" s="144" t="s">
        <v>7766</v>
      </c>
      <c r="F174" s="144" t="s">
        <v>7767</v>
      </c>
      <c r="I174" s="145"/>
      <c r="J174" s="283">
        <f>BK174</f>
        <v>0</v>
      </c>
      <c r="L174" s="142"/>
      <c r="M174" s="146"/>
      <c r="N174" s="147"/>
      <c r="O174" s="147"/>
      <c r="P174" s="148">
        <f>P175</f>
        <v>0</v>
      </c>
      <c r="Q174" s="147"/>
      <c r="R174" s="148">
        <f>R175</f>
        <v>0</v>
      </c>
      <c r="S174" s="147"/>
      <c r="T174" s="149">
        <f>T175</f>
        <v>0</v>
      </c>
      <c r="AR174" s="143" t="s">
        <v>214</v>
      </c>
      <c r="AT174" s="150" t="s">
        <v>71</v>
      </c>
      <c r="AU174" s="150" t="s">
        <v>72</v>
      </c>
      <c r="AY174" s="143" t="s">
        <v>208</v>
      </c>
      <c r="BK174" s="151">
        <f>BK175</f>
        <v>0</v>
      </c>
    </row>
    <row r="175" spans="1:65" s="2" customFormat="1" ht="16.5" customHeight="1">
      <c r="A175" s="30"/>
      <c r="B175" s="154"/>
      <c r="C175" s="195" t="s">
        <v>389</v>
      </c>
      <c r="D175" s="195" t="s">
        <v>210</v>
      </c>
      <c r="E175" s="196" t="s">
        <v>7897</v>
      </c>
      <c r="F175" s="200" t="s">
        <v>7769</v>
      </c>
      <c r="G175" s="198" t="s">
        <v>1614</v>
      </c>
      <c r="H175" s="182"/>
      <c r="I175" s="155"/>
      <c r="J175" s="287">
        <f>ROUND(I175*H175,2)</f>
        <v>0</v>
      </c>
      <c r="K175" s="157"/>
      <c r="L175" s="31"/>
      <c r="M175" s="158" t="s">
        <v>1</v>
      </c>
      <c r="N175" s="159" t="s">
        <v>38</v>
      </c>
      <c r="O175" s="59"/>
      <c r="P175" s="160">
        <f>O175*H175</f>
        <v>0</v>
      </c>
      <c r="Q175" s="160">
        <v>0</v>
      </c>
      <c r="R175" s="160">
        <f>Q175*H175</f>
        <v>0</v>
      </c>
      <c r="S175" s="160">
        <v>0</v>
      </c>
      <c r="T175" s="161">
        <f>S175*H175</f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2" t="s">
        <v>214</v>
      </c>
      <c r="AT175" s="162" t="s">
        <v>210</v>
      </c>
      <c r="AU175" s="162" t="s">
        <v>79</v>
      </c>
      <c r="AY175" s="15" t="s">
        <v>208</v>
      </c>
      <c r="BE175" s="163">
        <f>IF(N175="základná",J175,0)</f>
        <v>0</v>
      </c>
      <c r="BF175" s="163">
        <f>IF(N175="znížená",J175,0)</f>
        <v>0</v>
      </c>
      <c r="BG175" s="163">
        <f>IF(N175="zákl. prenesená",J175,0)</f>
        <v>0</v>
      </c>
      <c r="BH175" s="163">
        <f>IF(N175="zníž. prenesená",J175,0)</f>
        <v>0</v>
      </c>
      <c r="BI175" s="163">
        <f>IF(N175="nulová",J175,0)</f>
        <v>0</v>
      </c>
      <c r="BJ175" s="15" t="s">
        <v>85</v>
      </c>
      <c r="BK175" s="163">
        <f>ROUND(I175*H175,2)</f>
        <v>0</v>
      </c>
      <c r="BL175" s="15" t="s">
        <v>214</v>
      </c>
      <c r="BM175" s="162" t="s">
        <v>7898</v>
      </c>
    </row>
    <row r="176" spans="1:65" s="2" customFormat="1" ht="49.9" customHeight="1">
      <c r="A176" s="30"/>
      <c r="B176" s="31"/>
      <c r="C176" s="30"/>
      <c r="D176" s="30"/>
      <c r="E176" s="144" t="s">
        <v>771</v>
      </c>
      <c r="F176" s="144" t="s">
        <v>772</v>
      </c>
      <c r="G176" s="30"/>
      <c r="H176" s="30"/>
      <c r="I176" s="30"/>
      <c r="J176" s="283">
        <f t="shared" ref="J176:J181" si="20">BK176</f>
        <v>0</v>
      </c>
      <c r="K176" s="30"/>
      <c r="L176" s="31"/>
      <c r="M176" s="164"/>
      <c r="N176" s="165"/>
      <c r="O176" s="59"/>
      <c r="P176" s="59"/>
      <c r="Q176" s="59"/>
      <c r="R176" s="59"/>
      <c r="S176" s="59"/>
      <c r="T176" s="6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T176" s="15" t="s">
        <v>71</v>
      </c>
      <c r="AU176" s="15" t="s">
        <v>72</v>
      </c>
      <c r="AY176" s="15" t="s">
        <v>773</v>
      </c>
      <c r="BK176" s="163">
        <f>SUM(BK177:BK181)</f>
        <v>0</v>
      </c>
    </row>
    <row r="177" spans="1:63" s="2" customFormat="1" ht="16.350000000000001" customHeight="1">
      <c r="A177" s="30"/>
      <c r="B177" s="31"/>
      <c r="C177" s="166" t="s">
        <v>1</v>
      </c>
      <c r="D177" s="166" t="s">
        <v>210</v>
      </c>
      <c r="E177" s="167" t="s">
        <v>1</v>
      </c>
      <c r="F177" s="168" t="s">
        <v>1</v>
      </c>
      <c r="G177" s="169" t="s">
        <v>1</v>
      </c>
      <c r="H177" s="170"/>
      <c r="I177" s="171"/>
      <c r="J177" s="288">
        <f t="shared" si="20"/>
        <v>0</v>
      </c>
      <c r="K177" s="172"/>
      <c r="L177" s="31"/>
      <c r="M177" s="173" t="s">
        <v>1</v>
      </c>
      <c r="N177" s="174" t="s">
        <v>38</v>
      </c>
      <c r="O177" s="59"/>
      <c r="P177" s="59"/>
      <c r="Q177" s="59"/>
      <c r="R177" s="59"/>
      <c r="S177" s="59"/>
      <c r="T177" s="6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T177" s="15" t="s">
        <v>773</v>
      </c>
      <c r="AU177" s="15" t="s">
        <v>79</v>
      </c>
      <c r="AY177" s="15" t="s">
        <v>773</v>
      </c>
      <c r="BE177" s="163">
        <f>IF(N177="základná",J177,0)</f>
        <v>0</v>
      </c>
      <c r="BF177" s="163">
        <f>IF(N177="znížená",J177,0)</f>
        <v>0</v>
      </c>
      <c r="BG177" s="163">
        <f>IF(N177="zákl. prenesená",J177,0)</f>
        <v>0</v>
      </c>
      <c r="BH177" s="163">
        <f>IF(N177="zníž. prenesená",J177,0)</f>
        <v>0</v>
      </c>
      <c r="BI177" s="163">
        <f>IF(N177="nulová",J177,0)</f>
        <v>0</v>
      </c>
      <c r="BJ177" s="15" t="s">
        <v>85</v>
      </c>
      <c r="BK177" s="163">
        <f>I177*H177</f>
        <v>0</v>
      </c>
    </row>
    <row r="178" spans="1:63" s="2" customFormat="1" ht="16.350000000000001" customHeight="1">
      <c r="A178" s="30"/>
      <c r="B178" s="31"/>
      <c r="C178" s="166" t="s">
        <v>1</v>
      </c>
      <c r="D178" s="166" t="s">
        <v>210</v>
      </c>
      <c r="E178" s="167" t="s">
        <v>1</v>
      </c>
      <c r="F178" s="168" t="s">
        <v>1</v>
      </c>
      <c r="G178" s="169" t="s">
        <v>1</v>
      </c>
      <c r="H178" s="170"/>
      <c r="I178" s="171"/>
      <c r="J178" s="288">
        <f t="shared" si="20"/>
        <v>0</v>
      </c>
      <c r="K178" s="172"/>
      <c r="L178" s="31"/>
      <c r="M178" s="173" t="s">
        <v>1</v>
      </c>
      <c r="N178" s="174" t="s">
        <v>38</v>
      </c>
      <c r="O178" s="59"/>
      <c r="P178" s="59"/>
      <c r="Q178" s="59"/>
      <c r="R178" s="59"/>
      <c r="S178" s="59"/>
      <c r="T178" s="6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T178" s="15" t="s">
        <v>773</v>
      </c>
      <c r="AU178" s="15" t="s">
        <v>79</v>
      </c>
      <c r="AY178" s="15" t="s">
        <v>773</v>
      </c>
      <c r="BE178" s="163">
        <f>IF(N178="základná",J178,0)</f>
        <v>0</v>
      </c>
      <c r="BF178" s="163">
        <f>IF(N178="znížená",J178,0)</f>
        <v>0</v>
      </c>
      <c r="BG178" s="163">
        <f>IF(N178="zákl. prenesená",J178,0)</f>
        <v>0</v>
      </c>
      <c r="BH178" s="163">
        <f>IF(N178="zníž. prenesená",J178,0)</f>
        <v>0</v>
      </c>
      <c r="BI178" s="163">
        <f>IF(N178="nulová",J178,0)</f>
        <v>0</v>
      </c>
      <c r="BJ178" s="15" t="s">
        <v>85</v>
      </c>
      <c r="BK178" s="163">
        <f>I178*H178</f>
        <v>0</v>
      </c>
    </row>
    <row r="179" spans="1:63" s="2" customFormat="1" ht="16.350000000000001" customHeight="1">
      <c r="A179" s="30"/>
      <c r="B179" s="31"/>
      <c r="C179" s="166" t="s">
        <v>1</v>
      </c>
      <c r="D179" s="166" t="s">
        <v>210</v>
      </c>
      <c r="E179" s="167" t="s">
        <v>1</v>
      </c>
      <c r="F179" s="168" t="s">
        <v>1</v>
      </c>
      <c r="G179" s="169" t="s">
        <v>1</v>
      </c>
      <c r="H179" s="170"/>
      <c r="I179" s="171"/>
      <c r="J179" s="288">
        <f t="shared" si="20"/>
        <v>0</v>
      </c>
      <c r="K179" s="172"/>
      <c r="L179" s="31"/>
      <c r="M179" s="173" t="s">
        <v>1</v>
      </c>
      <c r="N179" s="174" t="s">
        <v>38</v>
      </c>
      <c r="O179" s="59"/>
      <c r="P179" s="59"/>
      <c r="Q179" s="59"/>
      <c r="R179" s="59"/>
      <c r="S179" s="59"/>
      <c r="T179" s="6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T179" s="15" t="s">
        <v>773</v>
      </c>
      <c r="AU179" s="15" t="s">
        <v>79</v>
      </c>
      <c r="AY179" s="15" t="s">
        <v>773</v>
      </c>
      <c r="BE179" s="163">
        <f>IF(N179="základná",J179,0)</f>
        <v>0</v>
      </c>
      <c r="BF179" s="163">
        <f>IF(N179="znížená",J179,0)</f>
        <v>0</v>
      </c>
      <c r="BG179" s="163">
        <f>IF(N179="zákl. prenesená",J179,0)</f>
        <v>0</v>
      </c>
      <c r="BH179" s="163">
        <f>IF(N179="zníž. prenesená",J179,0)</f>
        <v>0</v>
      </c>
      <c r="BI179" s="163">
        <f>IF(N179="nulová",J179,0)</f>
        <v>0</v>
      </c>
      <c r="BJ179" s="15" t="s">
        <v>85</v>
      </c>
      <c r="BK179" s="163">
        <f>I179*H179</f>
        <v>0</v>
      </c>
    </row>
    <row r="180" spans="1:63" s="2" customFormat="1" ht="16.350000000000001" customHeight="1">
      <c r="A180" s="30"/>
      <c r="B180" s="31"/>
      <c r="C180" s="166" t="s">
        <v>1</v>
      </c>
      <c r="D180" s="166" t="s">
        <v>210</v>
      </c>
      <c r="E180" s="167" t="s">
        <v>1</v>
      </c>
      <c r="F180" s="168" t="s">
        <v>1</v>
      </c>
      <c r="G180" s="169" t="s">
        <v>1</v>
      </c>
      <c r="H180" s="170"/>
      <c r="I180" s="171"/>
      <c r="J180" s="288">
        <f t="shared" si="20"/>
        <v>0</v>
      </c>
      <c r="K180" s="172"/>
      <c r="L180" s="31"/>
      <c r="M180" s="173" t="s">
        <v>1</v>
      </c>
      <c r="N180" s="174" t="s">
        <v>38</v>
      </c>
      <c r="O180" s="59"/>
      <c r="P180" s="59"/>
      <c r="Q180" s="59"/>
      <c r="R180" s="59"/>
      <c r="S180" s="59"/>
      <c r="T180" s="6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T180" s="15" t="s">
        <v>773</v>
      </c>
      <c r="AU180" s="15" t="s">
        <v>79</v>
      </c>
      <c r="AY180" s="15" t="s">
        <v>773</v>
      </c>
      <c r="BE180" s="163">
        <f>IF(N180="základná",J180,0)</f>
        <v>0</v>
      </c>
      <c r="BF180" s="163">
        <f>IF(N180="znížená",J180,0)</f>
        <v>0</v>
      </c>
      <c r="BG180" s="163">
        <f>IF(N180="zákl. prenesená",J180,0)</f>
        <v>0</v>
      </c>
      <c r="BH180" s="163">
        <f>IF(N180="zníž. prenesená",J180,0)</f>
        <v>0</v>
      </c>
      <c r="BI180" s="163">
        <f>IF(N180="nulová",J180,0)</f>
        <v>0</v>
      </c>
      <c r="BJ180" s="15" t="s">
        <v>85</v>
      </c>
      <c r="BK180" s="163">
        <f>I180*H180</f>
        <v>0</v>
      </c>
    </row>
    <row r="181" spans="1:63" s="2" customFormat="1" ht="16.350000000000001" customHeight="1">
      <c r="A181" s="30"/>
      <c r="B181" s="31"/>
      <c r="C181" s="166" t="s">
        <v>1</v>
      </c>
      <c r="D181" s="166" t="s">
        <v>210</v>
      </c>
      <c r="E181" s="167" t="s">
        <v>1</v>
      </c>
      <c r="F181" s="168" t="s">
        <v>1</v>
      </c>
      <c r="G181" s="169" t="s">
        <v>1</v>
      </c>
      <c r="H181" s="170"/>
      <c r="I181" s="171"/>
      <c r="J181" s="288">
        <f t="shared" si="20"/>
        <v>0</v>
      </c>
      <c r="K181" s="172"/>
      <c r="L181" s="31"/>
      <c r="M181" s="173" t="s">
        <v>1</v>
      </c>
      <c r="N181" s="174" t="s">
        <v>38</v>
      </c>
      <c r="O181" s="175"/>
      <c r="P181" s="175"/>
      <c r="Q181" s="175"/>
      <c r="R181" s="175"/>
      <c r="S181" s="175"/>
      <c r="T181" s="176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T181" s="15" t="s">
        <v>773</v>
      </c>
      <c r="AU181" s="15" t="s">
        <v>79</v>
      </c>
      <c r="AY181" s="15" t="s">
        <v>773</v>
      </c>
      <c r="BE181" s="163">
        <f>IF(N181="základná",J181,0)</f>
        <v>0</v>
      </c>
      <c r="BF181" s="163">
        <f>IF(N181="znížená",J181,0)</f>
        <v>0</v>
      </c>
      <c r="BG181" s="163">
        <f>IF(N181="zákl. prenesená",J181,0)</f>
        <v>0</v>
      </c>
      <c r="BH181" s="163">
        <f>IF(N181="zníž. prenesená",J181,0)</f>
        <v>0</v>
      </c>
      <c r="BI181" s="163">
        <f>IF(N181="nulová",J181,0)</f>
        <v>0</v>
      </c>
      <c r="BJ181" s="15" t="s">
        <v>85</v>
      </c>
      <c r="BK181" s="163">
        <f>I181*H181</f>
        <v>0</v>
      </c>
    </row>
    <row r="182" spans="1:63" s="2" customFormat="1" ht="6.95" customHeight="1">
      <c r="A182" s="30"/>
      <c r="B182" s="48"/>
      <c r="C182" s="49"/>
      <c r="D182" s="49"/>
      <c r="E182" s="49"/>
      <c r="F182" s="49"/>
      <c r="G182" s="49"/>
      <c r="H182" s="49"/>
      <c r="I182" s="49"/>
      <c r="J182" s="277"/>
      <c r="K182" s="49"/>
      <c r="L182" s="31"/>
      <c r="M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</row>
  </sheetData>
  <sheetProtection algorithmName="SHA-512" hashValue="J9h/GwylovaiDCl+/exOCgEOHu3pwyvvZyj+KfzwlSR70Z0KTK0ZGj8YvqJ0ouNndND9nV2tLyn4cxtRFXS83Q==" saltValue="DD0+Ij/28P8DDqOahbLsIA==" spinCount="100000" sheet="1" objects="1" scenarios="1"/>
  <autoFilter ref="C125:K181"/>
  <mergeCells count="12">
    <mergeCell ref="E118:H118"/>
    <mergeCell ref="L2:V2"/>
    <mergeCell ref="E85:H85"/>
    <mergeCell ref="E87:H87"/>
    <mergeCell ref="E89:H89"/>
    <mergeCell ref="E114:H114"/>
    <mergeCell ref="E116:H116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177:D182">
      <formula1>"K, M"</formula1>
    </dataValidation>
    <dataValidation type="list" allowBlank="1" showInputMessage="1" showErrorMessage="1" error="Povolené sú hodnoty základná, znížená, nulová." sqref="N177:N182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751"/>
  <sheetViews>
    <sheetView showGridLines="0" topLeftCell="A732" workbookViewId="0">
      <selection activeCell="H744" sqref="H744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6" t="s">
        <v>5</v>
      </c>
      <c r="M2" s="217"/>
      <c r="N2" s="217"/>
      <c r="O2" s="217"/>
      <c r="P2" s="217"/>
      <c r="Q2" s="217"/>
      <c r="R2" s="217"/>
      <c r="S2" s="217"/>
      <c r="T2" s="217"/>
      <c r="U2" s="217"/>
      <c r="V2" s="217"/>
      <c r="AT2" s="15" t="s">
        <v>125</v>
      </c>
    </row>
    <row r="3" spans="1:46" s="1" customFormat="1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8"/>
      <c r="AT3" s="15" t="s">
        <v>72</v>
      </c>
    </row>
    <row r="4" spans="1:46" s="1" customFormat="1" ht="24.95" customHeight="1">
      <c r="B4" s="18"/>
      <c r="D4" s="19" t="s">
        <v>167</v>
      </c>
      <c r="L4" s="18"/>
      <c r="M4" s="99" t="s">
        <v>9</v>
      </c>
      <c r="AT4" s="15" t="s">
        <v>3</v>
      </c>
    </row>
    <row r="5" spans="1:46" s="1" customFormat="1" ht="6.95" customHeight="1">
      <c r="B5" s="18"/>
      <c r="L5" s="18"/>
    </row>
    <row r="6" spans="1:46" s="1" customFormat="1" ht="12" customHeight="1">
      <c r="B6" s="18"/>
      <c r="D6" s="25" t="s">
        <v>14</v>
      </c>
      <c r="L6" s="18"/>
    </row>
    <row r="7" spans="1:46" s="1" customFormat="1" ht="16.5" customHeight="1">
      <c r="B7" s="18"/>
      <c r="E7" s="259" t="str">
        <f>'Rekapitulácia stavby'!K6</f>
        <v>Rekonštrukcia SO34 ÚAO a SO22 sociálna časť ÚAO</v>
      </c>
      <c r="F7" s="260"/>
      <c r="G7" s="260"/>
      <c r="H7" s="260"/>
      <c r="L7" s="18"/>
    </row>
    <row r="8" spans="1:46" s="1" customFormat="1" ht="12" customHeight="1">
      <c r="B8" s="18"/>
      <c r="D8" s="25" t="s">
        <v>168</v>
      </c>
      <c r="L8" s="18"/>
    </row>
    <row r="9" spans="1:46" s="2" customFormat="1" ht="16.5" customHeight="1">
      <c r="A9" s="30"/>
      <c r="B9" s="31"/>
      <c r="C9" s="30"/>
      <c r="D9" s="30"/>
      <c r="E9" s="259" t="s">
        <v>1000</v>
      </c>
      <c r="F9" s="258"/>
      <c r="G9" s="258"/>
      <c r="H9" s="258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>
      <c r="A10" s="30"/>
      <c r="B10" s="31"/>
      <c r="C10" s="30"/>
      <c r="D10" s="25" t="s">
        <v>170</v>
      </c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30" customHeight="1">
      <c r="A11" s="30"/>
      <c r="B11" s="31"/>
      <c r="C11" s="30"/>
      <c r="D11" s="30"/>
      <c r="E11" s="255" t="s">
        <v>7899</v>
      </c>
      <c r="F11" s="258"/>
      <c r="G11" s="258"/>
      <c r="H11" s="258"/>
      <c r="I11" s="30"/>
      <c r="J11" s="30"/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>
      <c r="A13" s="30"/>
      <c r="B13" s="31"/>
      <c r="C13" s="30"/>
      <c r="D13" s="25" t="s">
        <v>16</v>
      </c>
      <c r="E13" s="30"/>
      <c r="F13" s="23" t="s">
        <v>1</v>
      </c>
      <c r="G13" s="30"/>
      <c r="H13" s="30"/>
      <c r="I13" s="25" t="s">
        <v>17</v>
      </c>
      <c r="J13" s="23" t="s">
        <v>1</v>
      </c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5" t="s">
        <v>18</v>
      </c>
      <c r="E14" s="30"/>
      <c r="F14" s="23" t="s">
        <v>19</v>
      </c>
      <c r="G14" s="30"/>
      <c r="H14" s="30"/>
      <c r="I14" s="25" t="s">
        <v>20</v>
      </c>
      <c r="J14" s="56" t="str">
        <f>'Rekapitulácia stavby'!AN8</f>
        <v>16. 11. 2023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>
      <c r="A16" s="30"/>
      <c r="B16" s="31"/>
      <c r="C16" s="30"/>
      <c r="D16" s="25" t="s">
        <v>22</v>
      </c>
      <c r="E16" s="30"/>
      <c r="F16" s="30"/>
      <c r="G16" s="30"/>
      <c r="H16" s="30"/>
      <c r="I16" s="25" t="s">
        <v>23</v>
      </c>
      <c r="J16" s="23" t="s">
        <v>1</v>
      </c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>
      <c r="A17" s="30"/>
      <c r="B17" s="31"/>
      <c r="C17" s="30"/>
      <c r="D17" s="30"/>
      <c r="E17" s="23" t="s">
        <v>19</v>
      </c>
      <c r="F17" s="30"/>
      <c r="G17" s="30"/>
      <c r="H17" s="30"/>
      <c r="I17" s="25" t="s">
        <v>24</v>
      </c>
      <c r="J17" s="23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>
      <c r="A19" s="30"/>
      <c r="B19" s="31"/>
      <c r="C19" s="30"/>
      <c r="D19" s="25" t="s">
        <v>25</v>
      </c>
      <c r="E19" s="30"/>
      <c r="F19" s="30"/>
      <c r="G19" s="30"/>
      <c r="H19" s="30"/>
      <c r="I19" s="25" t="s">
        <v>23</v>
      </c>
      <c r="J19" s="26" t="str">
        <f>'Rekapitulácia stavby'!AN13</f>
        <v>Vyplň údaj</v>
      </c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>
      <c r="A20" s="30"/>
      <c r="B20" s="31"/>
      <c r="C20" s="30"/>
      <c r="D20" s="30"/>
      <c r="E20" s="261" t="str">
        <f>'Rekapitulácia stavby'!E14</f>
        <v>Vyplň údaj</v>
      </c>
      <c r="F20" s="221"/>
      <c r="G20" s="221"/>
      <c r="H20" s="221"/>
      <c r="I20" s="25" t="s">
        <v>24</v>
      </c>
      <c r="J20" s="26" t="str">
        <f>'Rekapitulácia stavby'!AN14</f>
        <v>Vyplň údaj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>
      <c r="A22" s="30"/>
      <c r="B22" s="31"/>
      <c r="C22" s="30"/>
      <c r="D22" s="25" t="s">
        <v>27</v>
      </c>
      <c r="E22" s="30"/>
      <c r="F22" s="30"/>
      <c r="G22" s="30"/>
      <c r="H22" s="30"/>
      <c r="I22" s="25" t="s">
        <v>23</v>
      </c>
      <c r="J22" s="23" t="str">
        <f>IF('Rekapitulácia stavby'!AN16="","",'Rekapitulácia stavby'!AN16)</f>
        <v/>
      </c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>
      <c r="A23" s="30"/>
      <c r="B23" s="31"/>
      <c r="C23" s="30"/>
      <c r="D23" s="30"/>
      <c r="E23" s="23" t="str">
        <f>IF('Rekapitulácia stavby'!E17="","",'Rekapitulácia stavby'!E17)</f>
        <v xml:space="preserve"> </v>
      </c>
      <c r="F23" s="30"/>
      <c r="G23" s="30"/>
      <c r="H23" s="30"/>
      <c r="I23" s="25" t="s">
        <v>24</v>
      </c>
      <c r="J23" s="23" t="str">
        <f>IF('Rekapitulácia stavby'!AN17="","",'Rekapitulácia stavby'!AN17)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>
      <c r="A25" s="30"/>
      <c r="B25" s="31"/>
      <c r="C25" s="30"/>
      <c r="D25" s="25" t="s">
        <v>30</v>
      </c>
      <c r="E25" s="30"/>
      <c r="F25" s="30"/>
      <c r="G25" s="30"/>
      <c r="H25" s="30"/>
      <c r="I25" s="25" t="s">
        <v>23</v>
      </c>
      <c r="J25" s="23" t="str">
        <f>IF('Rekapitulácia stavby'!AN19="","",'Rekapitulácia stavby'!AN19)</f>
        <v/>
      </c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>
      <c r="A26" s="30"/>
      <c r="B26" s="31"/>
      <c r="C26" s="30"/>
      <c r="D26" s="30"/>
      <c r="E26" s="23" t="str">
        <f>IF('Rekapitulácia stavby'!E20="","",'Rekapitulácia stavby'!E20)</f>
        <v xml:space="preserve"> </v>
      </c>
      <c r="F26" s="30"/>
      <c r="G26" s="30"/>
      <c r="H26" s="30"/>
      <c r="I26" s="25" t="s">
        <v>24</v>
      </c>
      <c r="J26" s="23" t="str">
        <f>IF('Rekapitulácia stavby'!AN20="","",'Rekapitulácia stavby'!AN20)</f>
        <v/>
      </c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3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>
      <c r="A28" s="30"/>
      <c r="B28" s="31"/>
      <c r="C28" s="30"/>
      <c r="D28" s="25" t="s">
        <v>31</v>
      </c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>
      <c r="A29" s="100"/>
      <c r="B29" s="101"/>
      <c r="C29" s="100"/>
      <c r="D29" s="100"/>
      <c r="E29" s="225" t="s">
        <v>1</v>
      </c>
      <c r="F29" s="225"/>
      <c r="G29" s="225"/>
      <c r="H29" s="225"/>
      <c r="I29" s="100"/>
      <c r="J29" s="100"/>
      <c r="K29" s="100"/>
      <c r="L29" s="102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</row>
    <row r="30" spans="1:31" s="2" customFormat="1" ht="6.95" customHeight="1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>
      <c r="A32" s="30"/>
      <c r="B32" s="31"/>
      <c r="C32" s="30"/>
      <c r="D32" s="103" t="s">
        <v>32</v>
      </c>
      <c r="E32" s="30"/>
      <c r="F32" s="30"/>
      <c r="G32" s="30"/>
      <c r="H32" s="30"/>
      <c r="I32" s="30"/>
      <c r="J32" s="72">
        <f>ROUND(J153, 2)</f>
        <v>0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>
      <c r="A33" s="30"/>
      <c r="B33" s="31"/>
      <c r="C33" s="30"/>
      <c r="D33" s="67"/>
      <c r="E33" s="67"/>
      <c r="F33" s="67"/>
      <c r="G33" s="67"/>
      <c r="H33" s="67"/>
      <c r="I33" s="67"/>
      <c r="J33" s="67"/>
      <c r="K33" s="67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0"/>
      <c r="F34" s="34" t="s">
        <v>34</v>
      </c>
      <c r="G34" s="30"/>
      <c r="H34" s="30"/>
      <c r="I34" s="34" t="s">
        <v>33</v>
      </c>
      <c r="J34" s="34" t="s">
        <v>35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>
      <c r="A35" s="30"/>
      <c r="B35" s="31"/>
      <c r="C35" s="30"/>
      <c r="D35" s="104" t="s">
        <v>36</v>
      </c>
      <c r="E35" s="36" t="s">
        <v>37</v>
      </c>
      <c r="F35" s="105">
        <f>ROUND((ROUND((SUM(BE153:BE744)),  2) + SUM(BE746:BE750)), 2)</f>
        <v>0</v>
      </c>
      <c r="G35" s="106"/>
      <c r="H35" s="106"/>
      <c r="I35" s="107">
        <v>0.2</v>
      </c>
      <c r="J35" s="105">
        <f>ROUND((ROUND(((SUM(BE153:BE744))*I35),  2) + (SUM(BE746:BE750)*I35)), 2)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>
      <c r="A36" s="30"/>
      <c r="B36" s="31"/>
      <c r="C36" s="30"/>
      <c r="D36" s="30"/>
      <c r="E36" s="36" t="s">
        <v>38</v>
      </c>
      <c r="F36" s="105">
        <f>ROUND((ROUND((SUM(BF153:BF744)),  2) + SUM(BF746:BF750)), 2)</f>
        <v>0</v>
      </c>
      <c r="G36" s="106"/>
      <c r="H36" s="106"/>
      <c r="I36" s="107">
        <v>0.2</v>
      </c>
      <c r="J36" s="105">
        <f>ROUND((ROUND(((SUM(BF153:BF744))*I36),  2) + (SUM(BF746:BF750)*I36)), 2)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5" t="s">
        <v>39</v>
      </c>
      <c r="F37" s="108">
        <f>ROUND((ROUND((SUM(BG153:BG744)),  2) + SUM(BG746:BG750)), 2)</f>
        <v>0</v>
      </c>
      <c r="G37" s="30"/>
      <c r="H37" s="30"/>
      <c r="I37" s="109">
        <v>0.2</v>
      </c>
      <c r="J37" s="108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>
      <c r="A38" s="30"/>
      <c r="B38" s="31"/>
      <c r="C38" s="30"/>
      <c r="D38" s="30"/>
      <c r="E38" s="25" t="s">
        <v>40</v>
      </c>
      <c r="F38" s="108">
        <f>ROUND((ROUND((SUM(BH153:BH744)),  2) + SUM(BH746:BH750)), 2)</f>
        <v>0</v>
      </c>
      <c r="G38" s="30"/>
      <c r="H38" s="30"/>
      <c r="I38" s="109">
        <v>0.2</v>
      </c>
      <c r="J38" s="108">
        <f>0</f>
        <v>0</v>
      </c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>
      <c r="A39" s="30"/>
      <c r="B39" s="31"/>
      <c r="C39" s="30"/>
      <c r="D39" s="30"/>
      <c r="E39" s="36" t="s">
        <v>41</v>
      </c>
      <c r="F39" s="105">
        <f>ROUND((ROUND((SUM(BI153:BI744)),  2) + SUM(BI746:BI750)), 2)</f>
        <v>0</v>
      </c>
      <c r="G39" s="106"/>
      <c r="H39" s="106"/>
      <c r="I39" s="107">
        <v>0</v>
      </c>
      <c r="J39" s="105">
        <f>0</f>
        <v>0</v>
      </c>
      <c r="K39" s="30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>
      <c r="A41" s="30"/>
      <c r="B41" s="31"/>
      <c r="C41" s="110"/>
      <c r="D41" s="111" t="s">
        <v>42</v>
      </c>
      <c r="E41" s="61"/>
      <c r="F41" s="61"/>
      <c r="G41" s="112" t="s">
        <v>43</v>
      </c>
      <c r="H41" s="113" t="s">
        <v>44</v>
      </c>
      <c r="I41" s="61"/>
      <c r="J41" s="114">
        <f>SUM(J32:J39)</f>
        <v>0</v>
      </c>
      <c r="K41" s="115"/>
      <c r="L41" s="43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3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>
      <c r="B43" s="18"/>
      <c r="L43" s="18"/>
    </row>
    <row r="44" spans="1:31" s="1" customFormat="1" ht="14.45" customHeight="1">
      <c r="B44" s="18"/>
      <c r="L44" s="18"/>
    </row>
    <row r="45" spans="1:31" s="1" customFormat="1" ht="14.45" customHeight="1">
      <c r="B45" s="18"/>
      <c r="L45" s="18"/>
    </row>
    <row r="46" spans="1:31" s="1" customFormat="1" ht="14.45" customHeight="1">
      <c r="B46" s="18"/>
      <c r="L46" s="18"/>
    </row>
    <row r="47" spans="1:31" s="1" customFormat="1" ht="14.45" customHeight="1">
      <c r="B47" s="18"/>
      <c r="L47" s="18"/>
    </row>
    <row r="48" spans="1:31" s="1" customFormat="1" ht="14.45" customHeight="1">
      <c r="B48" s="18"/>
      <c r="L48" s="18"/>
    </row>
    <row r="49" spans="1:31" s="1" customFormat="1" ht="14.45" customHeight="1">
      <c r="B49" s="18"/>
      <c r="L49" s="18"/>
    </row>
    <row r="50" spans="1:31" s="2" customFormat="1" ht="14.45" customHeight="1">
      <c r="B50" s="43"/>
      <c r="D50" s="44" t="s">
        <v>45</v>
      </c>
      <c r="E50" s="45"/>
      <c r="F50" s="45"/>
      <c r="G50" s="44" t="s">
        <v>46</v>
      </c>
      <c r="H50" s="45"/>
      <c r="I50" s="45"/>
      <c r="J50" s="45"/>
      <c r="K50" s="45"/>
      <c r="L50" s="43"/>
    </row>
    <row r="51" spans="1:31">
      <c r="B51" s="18"/>
      <c r="L51" s="18"/>
    </row>
    <row r="52" spans="1:31">
      <c r="B52" s="18"/>
      <c r="L52" s="18"/>
    </row>
    <row r="53" spans="1:31">
      <c r="B53" s="18"/>
      <c r="L53" s="18"/>
    </row>
    <row r="54" spans="1:31">
      <c r="B54" s="18"/>
      <c r="L54" s="18"/>
    </row>
    <row r="55" spans="1:31">
      <c r="B55" s="18"/>
      <c r="L55" s="18"/>
    </row>
    <row r="56" spans="1:31">
      <c r="B56" s="18"/>
      <c r="L56" s="18"/>
    </row>
    <row r="57" spans="1:31">
      <c r="B57" s="18"/>
      <c r="L57" s="18"/>
    </row>
    <row r="58" spans="1:31">
      <c r="B58" s="18"/>
      <c r="L58" s="18"/>
    </row>
    <row r="59" spans="1:31">
      <c r="B59" s="18"/>
      <c r="L59" s="18"/>
    </row>
    <row r="60" spans="1:31">
      <c r="B60" s="18"/>
      <c r="L60" s="18"/>
    </row>
    <row r="61" spans="1:31" s="2" customFormat="1" ht="12.75">
      <c r="A61" s="30"/>
      <c r="B61" s="31"/>
      <c r="C61" s="30"/>
      <c r="D61" s="46" t="s">
        <v>47</v>
      </c>
      <c r="E61" s="33"/>
      <c r="F61" s="116" t="s">
        <v>48</v>
      </c>
      <c r="G61" s="46" t="s">
        <v>47</v>
      </c>
      <c r="H61" s="33"/>
      <c r="I61" s="33"/>
      <c r="J61" s="117" t="s">
        <v>48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18"/>
      <c r="L62" s="18"/>
    </row>
    <row r="63" spans="1:31">
      <c r="B63" s="18"/>
      <c r="L63" s="18"/>
    </row>
    <row r="64" spans="1:31">
      <c r="B64" s="18"/>
      <c r="L64" s="18"/>
    </row>
    <row r="65" spans="1:31" s="2" customFormat="1" ht="12.75">
      <c r="A65" s="30"/>
      <c r="B65" s="31"/>
      <c r="C65" s="30"/>
      <c r="D65" s="44" t="s">
        <v>49</v>
      </c>
      <c r="E65" s="47"/>
      <c r="F65" s="47"/>
      <c r="G65" s="44" t="s">
        <v>50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18"/>
      <c r="L66" s="18"/>
    </row>
    <row r="67" spans="1:31">
      <c r="B67" s="18"/>
      <c r="L67" s="18"/>
    </row>
    <row r="68" spans="1:31">
      <c r="B68" s="18"/>
      <c r="L68" s="18"/>
    </row>
    <row r="69" spans="1:31">
      <c r="B69" s="18"/>
      <c r="L69" s="18"/>
    </row>
    <row r="70" spans="1:31">
      <c r="B70" s="18"/>
      <c r="L70" s="18"/>
    </row>
    <row r="71" spans="1:31">
      <c r="B71" s="18"/>
      <c r="L71" s="18"/>
    </row>
    <row r="72" spans="1:31">
      <c r="B72" s="18"/>
      <c r="L72" s="18"/>
    </row>
    <row r="73" spans="1:31">
      <c r="B73" s="18"/>
      <c r="L73" s="18"/>
    </row>
    <row r="74" spans="1:31">
      <c r="B74" s="18"/>
      <c r="L74" s="18"/>
    </row>
    <row r="75" spans="1:31">
      <c r="B75" s="18"/>
      <c r="L75" s="18"/>
    </row>
    <row r="76" spans="1:31" s="2" customFormat="1" ht="12.75">
      <c r="A76" s="30"/>
      <c r="B76" s="31"/>
      <c r="C76" s="30"/>
      <c r="D76" s="46" t="s">
        <v>47</v>
      </c>
      <c r="E76" s="33"/>
      <c r="F76" s="116" t="s">
        <v>48</v>
      </c>
      <c r="G76" s="46" t="s">
        <v>47</v>
      </c>
      <c r="H76" s="33"/>
      <c r="I76" s="33"/>
      <c r="J76" s="117" t="s">
        <v>48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>
      <c r="A82" s="30"/>
      <c r="B82" s="31"/>
      <c r="C82" s="19" t="s">
        <v>172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>
      <c r="A84" s="30"/>
      <c r="B84" s="31"/>
      <c r="C84" s="25" t="s">
        <v>14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>
      <c r="A85" s="30"/>
      <c r="B85" s="31"/>
      <c r="C85" s="30"/>
      <c r="D85" s="30"/>
      <c r="E85" s="259" t="str">
        <f>E7</f>
        <v>Rekonštrukcia SO34 ÚAO a SO22 sociálna časť ÚAO</v>
      </c>
      <c r="F85" s="260"/>
      <c r="G85" s="260"/>
      <c r="H85" s="260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>
      <c r="B86" s="18"/>
      <c r="C86" s="25" t="s">
        <v>168</v>
      </c>
      <c r="L86" s="18"/>
    </row>
    <row r="87" spans="1:31" s="2" customFormat="1" ht="16.5" customHeight="1">
      <c r="A87" s="30"/>
      <c r="B87" s="31"/>
      <c r="C87" s="30"/>
      <c r="D87" s="30"/>
      <c r="E87" s="259" t="s">
        <v>1000</v>
      </c>
      <c r="F87" s="258"/>
      <c r="G87" s="258"/>
      <c r="H87" s="258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>
      <c r="A88" s="30"/>
      <c r="B88" s="31"/>
      <c r="C88" s="25" t="s">
        <v>170</v>
      </c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30" customHeight="1">
      <c r="A89" s="30"/>
      <c r="B89" s="31"/>
      <c r="C89" s="30"/>
      <c r="D89" s="30"/>
      <c r="E89" s="255" t="str">
        <f>E11</f>
        <v>SO22_SO34f - Inštitút vzdelávania zboru väzenskej a justičnej stráže - SLP</v>
      </c>
      <c r="F89" s="258"/>
      <c r="G89" s="258"/>
      <c r="H89" s="258"/>
      <c r="I89" s="30"/>
      <c r="J89" s="30"/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>
      <c r="A91" s="30"/>
      <c r="B91" s="31"/>
      <c r="C91" s="25" t="s">
        <v>18</v>
      </c>
      <c r="D91" s="30"/>
      <c r="E91" s="30"/>
      <c r="F91" s="23" t="str">
        <f>F14</f>
        <v>ÚVTOS a ÚVV Leopoldov</v>
      </c>
      <c r="G91" s="30"/>
      <c r="H91" s="30"/>
      <c r="I91" s="25" t="s">
        <v>20</v>
      </c>
      <c r="J91" s="56" t="str">
        <f>IF(J14="","",J14)</f>
        <v>16. 11. 2023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>
      <c r="A93" s="30"/>
      <c r="B93" s="31"/>
      <c r="C93" s="25" t="s">
        <v>22</v>
      </c>
      <c r="D93" s="30"/>
      <c r="E93" s="30"/>
      <c r="F93" s="23" t="str">
        <f>E17</f>
        <v>ÚVTOS a ÚVV Leopoldov</v>
      </c>
      <c r="G93" s="30"/>
      <c r="H93" s="30"/>
      <c r="I93" s="25" t="s">
        <v>27</v>
      </c>
      <c r="J93" s="28" t="str">
        <f>E23</f>
        <v xml:space="preserve"> </v>
      </c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>
      <c r="A94" s="30"/>
      <c r="B94" s="31"/>
      <c r="C94" s="25" t="s">
        <v>25</v>
      </c>
      <c r="D94" s="30"/>
      <c r="E94" s="30"/>
      <c r="F94" s="23" t="str">
        <f>IF(E20="","",E20)</f>
        <v>Vyplň údaj</v>
      </c>
      <c r="G94" s="30"/>
      <c r="H94" s="30"/>
      <c r="I94" s="25" t="s">
        <v>30</v>
      </c>
      <c r="J94" s="28" t="str">
        <f>E26</f>
        <v xml:space="preserve"> </v>
      </c>
      <c r="K94" s="30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>
      <c r="A96" s="30"/>
      <c r="B96" s="31"/>
      <c r="C96" s="118" t="s">
        <v>173</v>
      </c>
      <c r="D96" s="110"/>
      <c r="E96" s="110"/>
      <c r="F96" s="110"/>
      <c r="G96" s="110"/>
      <c r="H96" s="110"/>
      <c r="I96" s="110"/>
      <c r="J96" s="119" t="s">
        <v>174</v>
      </c>
      <c r="K96" s="11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3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>
      <c r="A98" s="30"/>
      <c r="B98" s="31"/>
      <c r="C98" s="120" t="s">
        <v>175</v>
      </c>
      <c r="D98" s="30"/>
      <c r="E98" s="30"/>
      <c r="F98" s="30"/>
      <c r="G98" s="30"/>
      <c r="H98" s="30"/>
      <c r="I98" s="30"/>
      <c r="J98" s="72">
        <f>J153</f>
        <v>0</v>
      </c>
      <c r="K98" s="30"/>
      <c r="L98" s="43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5" t="s">
        <v>176</v>
      </c>
    </row>
    <row r="99" spans="1:47" s="9" customFormat="1" ht="24.95" customHeight="1">
      <c r="B99" s="121"/>
      <c r="D99" s="122" t="s">
        <v>191</v>
      </c>
      <c r="E99" s="123"/>
      <c r="F99" s="123"/>
      <c r="G99" s="123"/>
      <c r="H99" s="123"/>
      <c r="I99" s="123"/>
      <c r="J99" s="124">
        <f>J154</f>
        <v>0</v>
      </c>
      <c r="L99" s="121"/>
    </row>
    <row r="100" spans="1:47" s="10" customFormat="1" ht="19.899999999999999" customHeight="1">
      <c r="B100" s="125"/>
      <c r="D100" s="126" t="s">
        <v>7900</v>
      </c>
      <c r="E100" s="127"/>
      <c r="F100" s="127"/>
      <c r="G100" s="127"/>
      <c r="H100" s="127"/>
      <c r="I100" s="127"/>
      <c r="J100" s="128">
        <f>J155</f>
        <v>0</v>
      </c>
      <c r="L100" s="125"/>
    </row>
    <row r="101" spans="1:47" s="10" customFormat="1" ht="14.85" customHeight="1">
      <c r="B101" s="125"/>
      <c r="D101" s="126" t="s">
        <v>7901</v>
      </c>
      <c r="E101" s="127"/>
      <c r="F101" s="127"/>
      <c r="G101" s="127"/>
      <c r="H101" s="127"/>
      <c r="I101" s="127"/>
      <c r="J101" s="128">
        <f>J156</f>
        <v>0</v>
      </c>
      <c r="L101" s="125"/>
    </row>
    <row r="102" spans="1:47" s="10" customFormat="1" ht="14.85" customHeight="1">
      <c r="B102" s="125"/>
      <c r="D102" s="126" t="s">
        <v>7902</v>
      </c>
      <c r="E102" s="127"/>
      <c r="F102" s="127"/>
      <c r="G102" s="127"/>
      <c r="H102" s="127"/>
      <c r="I102" s="127"/>
      <c r="J102" s="128">
        <f>J173</f>
        <v>0</v>
      </c>
      <c r="L102" s="125"/>
    </row>
    <row r="103" spans="1:47" s="10" customFormat="1" ht="14.85" customHeight="1">
      <c r="B103" s="125"/>
      <c r="D103" s="126" t="s">
        <v>7903</v>
      </c>
      <c r="E103" s="127"/>
      <c r="F103" s="127"/>
      <c r="G103" s="127"/>
      <c r="H103" s="127"/>
      <c r="I103" s="127"/>
      <c r="J103" s="128">
        <f>J193</f>
        <v>0</v>
      </c>
      <c r="L103" s="125"/>
    </row>
    <row r="104" spans="1:47" s="10" customFormat="1" ht="14.85" customHeight="1">
      <c r="B104" s="125"/>
      <c r="D104" s="126" t="s">
        <v>7904</v>
      </c>
      <c r="E104" s="127"/>
      <c r="F104" s="127"/>
      <c r="G104" s="127"/>
      <c r="H104" s="127"/>
      <c r="I104" s="127"/>
      <c r="J104" s="128">
        <f>J204</f>
        <v>0</v>
      </c>
      <c r="L104" s="125"/>
    </row>
    <row r="105" spans="1:47" s="10" customFormat="1" ht="21.75" customHeight="1">
      <c r="B105" s="125"/>
      <c r="D105" s="126" t="s">
        <v>7905</v>
      </c>
      <c r="E105" s="127"/>
      <c r="F105" s="127"/>
      <c r="G105" s="127"/>
      <c r="H105" s="127"/>
      <c r="I105" s="127"/>
      <c r="J105" s="128">
        <f>J246</f>
        <v>0</v>
      </c>
      <c r="L105" s="125"/>
    </row>
    <row r="106" spans="1:47" s="10" customFormat="1" ht="21.75" customHeight="1">
      <c r="B106" s="125"/>
      <c r="D106" s="126" t="s">
        <v>7906</v>
      </c>
      <c r="E106" s="127"/>
      <c r="F106" s="127"/>
      <c r="G106" s="127"/>
      <c r="H106" s="127"/>
      <c r="I106" s="127"/>
      <c r="J106" s="128">
        <f>J259</f>
        <v>0</v>
      </c>
      <c r="L106" s="125"/>
    </row>
    <row r="107" spans="1:47" s="10" customFormat="1" ht="14.85" customHeight="1">
      <c r="B107" s="125"/>
      <c r="D107" s="126" t="s">
        <v>7907</v>
      </c>
      <c r="E107" s="127"/>
      <c r="F107" s="127"/>
      <c r="G107" s="127"/>
      <c r="H107" s="127"/>
      <c r="I107" s="127"/>
      <c r="J107" s="128">
        <f>J277</f>
        <v>0</v>
      </c>
      <c r="L107" s="125"/>
    </row>
    <row r="108" spans="1:47" s="10" customFormat="1" ht="14.85" customHeight="1">
      <c r="B108" s="125"/>
      <c r="D108" s="126" t="s">
        <v>7908</v>
      </c>
      <c r="E108" s="127"/>
      <c r="F108" s="127"/>
      <c r="G108" s="127"/>
      <c r="H108" s="127"/>
      <c r="I108" s="127"/>
      <c r="J108" s="128">
        <f>J291</f>
        <v>0</v>
      </c>
      <c r="L108" s="125"/>
    </row>
    <row r="109" spans="1:47" s="10" customFormat="1" ht="21.75" customHeight="1">
      <c r="B109" s="125"/>
      <c r="D109" s="126" t="s">
        <v>7909</v>
      </c>
      <c r="E109" s="127"/>
      <c r="F109" s="127"/>
      <c r="G109" s="127"/>
      <c r="H109" s="127"/>
      <c r="I109" s="127"/>
      <c r="J109" s="128">
        <f>J333</f>
        <v>0</v>
      </c>
      <c r="L109" s="125"/>
    </row>
    <row r="110" spans="1:47" s="10" customFormat="1" ht="21.75" customHeight="1">
      <c r="B110" s="125"/>
      <c r="D110" s="126" t="s">
        <v>7910</v>
      </c>
      <c r="E110" s="127"/>
      <c r="F110" s="127"/>
      <c r="G110" s="127"/>
      <c r="H110" s="127"/>
      <c r="I110" s="127"/>
      <c r="J110" s="128">
        <f>J346</f>
        <v>0</v>
      </c>
      <c r="L110" s="125"/>
    </row>
    <row r="111" spans="1:47" s="10" customFormat="1" ht="14.85" customHeight="1">
      <c r="B111" s="125"/>
      <c r="D111" s="126" t="s">
        <v>7911</v>
      </c>
      <c r="E111" s="127"/>
      <c r="F111" s="127"/>
      <c r="G111" s="127"/>
      <c r="H111" s="127"/>
      <c r="I111" s="127"/>
      <c r="J111" s="128">
        <f>J364</f>
        <v>0</v>
      </c>
      <c r="L111" s="125"/>
    </row>
    <row r="112" spans="1:47" s="10" customFormat="1" ht="21.75" customHeight="1">
      <c r="B112" s="125"/>
      <c r="D112" s="126" t="s">
        <v>7912</v>
      </c>
      <c r="E112" s="127"/>
      <c r="F112" s="127"/>
      <c r="G112" s="127"/>
      <c r="H112" s="127"/>
      <c r="I112" s="127"/>
      <c r="J112" s="128">
        <f>J406</f>
        <v>0</v>
      </c>
      <c r="L112" s="125"/>
    </row>
    <row r="113" spans="2:12" s="10" customFormat="1" ht="21.75" customHeight="1">
      <c r="B113" s="125"/>
      <c r="D113" s="126" t="s">
        <v>7913</v>
      </c>
      <c r="E113" s="127"/>
      <c r="F113" s="127"/>
      <c r="G113" s="127"/>
      <c r="H113" s="127"/>
      <c r="I113" s="127"/>
      <c r="J113" s="128">
        <f>J419</f>
        <v>0</v>
      </c>
      <c r="L113" s="125"/>
    </row>
    <row r="114" spans="2:12" s="10" customFormat="1" ht="14.85" customHeight="1">
      <c r="B114" s="125"/>
      <c r="D114" s="126" t="s">
        <v>7914</v>
      </c>
      <c r="E114" s="127"/>
      <c r="F114" s="127"/>
      <c r="G114" s="127"/>
      <c r="H114" s="127"/>
      <c r="I114" s="127"/>
      <c r="J114" s="128">
        <f>J445</f>
        <v>0</v>
      </c>
      <c r="L114" s="125"/>
    </row>
    <row r="115" spans="2:12" s="10" customFormat="1" ht="21.75" customHeight="1">
      <c r="B115" s="125"/>
      <c r="D115" s="126" t="s">
        <v>7915</v>
      </c>
      <c r="E115" s="127"/>
      <c r="F115" s="127"/>
      <c r="G115" s="127"/>
      <c r="H115" s="127"/>
      <c r="I115" s="127"/>
      <c r="J115" s="128">
        <f>J480</f>
        <v>0</v>
      </c>
      <c r="L115" s="125"/>
    </row>
    <row r="116" spans="2:12" s="10" customFormat="1" ht="21.75" customHeight="1">
      <c r="B116" s="125"/>
      <c r="D116" s="126" t="s">
        <v>7916</v>
      </c>
      <c r="E116" s="127"/>
      <c r="F116" s="127"/>
      <c r="G116" s="127"/>
      <c r="H116" s="127"/>
      <c r="I116" s="127"/>
      <c r="J116" s="128">
        <f>J493</f>
        <v>0</v>
      </c>
      <c r="L116" s="125"/>
    </row>
    <row r="117" spans="2:12" s="10" customFormat="1" ht="14.85" customHeight="1">
      <c r="B117" s="125"/>
      <c r="D117" s="126" t="s">
        <v>7917</v>
      </c>
      <c r="E117" s="127"/>
      <c r="F117" s="127"/>
      <c r="G117" s="127"/>
      <c r="H117" s="127"/>
      <c r="I117" s="127"/>
      <c r="J117" s="128">
        <f>J511</f>
        <v>0</v>
      </c>
      <c r="L117" s="125"/>
    </row>
    <row r="118" spans="2:12" s="10" customFormat="1" ht="14.85" customHeight="1">
      <c r="B118" s="125"/>
      <c r="D118" s="126" t="s">
        <v>7918</v>
      </c>
      <c r="E118" s="127"/>
      <c r="F118" s="127"/>
      <c r="G118" s="127"/>
      <c r="H118" s="127"/>
      <c r="I118" s="127"/>
      <c r="J118" s="128">
        <f>J519</f>
        <v>0</v>
      </c>
      <c r="L118" s="125"/>
    </row>
    <row r="119" spans="2:12" s="10" customFormat="1" ht="14.85" customHeight="1">
      <c r="B119" s="125"/>
      <c r="D119" s="126" t="s">
        <v>7919</v>
      </c>
      <c r="E119" s="127"/>
      <c r="F119" s="127"/>
      <c r="G119" s="127"/>
      <c r="H119" s="127"/>
      <c r="I119" s="127"/>
      <c r="J119" s="128">
        <f>J529</f>
        <v>0</v>
      </c>
      <c r="L119" s="125"/>
    </row>
    <row r="120" spans="2:12" s="10" customFormat="1" ht="14.85" customHeight="1">
      <c r="B120" s="125"/>
      <c r="D120" s="126" t="s">
        <v>7920</v>
      </c>
      <c r="E120" s="127"/>
      <c r="F120" s="127"/>
      <c r="G120" s="127"/>
      <c r="H120" s="127"/>
      <c r="I120" s="127"/>
      <c r="J120" s="128">
        <f>J537</f>
        <v>0</v>
      </c>
      <c r="L120" s="125"/>
    </row>
    <row r="121" spans="2:12" s="10" customFormat="1" ht="14.85" customHeight="1">
      <c r="B121" s="125"/>
      <c r="D121" s="126" t="s">
        <v>7921</v>
      </c>
      <c r="E121" s="127"/>
      <c r="F121" s="127"/>
      <c r="G121" s="127"/>
      <c r="H121" s="127"/>
      <c r="I121" s="127"/>
      <c r="J121" s="128">
        <f>J545</f>
        <v>0</v>
      </c>
      <c r="L121" s="125"/>
    </row>
    <row r="122" spans="2:12" s="10" customFormat="1" ht="14.85" customHeight="1">
      <c r="B122" s="125"/>
      <c r="D122" s="126" t="s">
        <v>7922</v>
      </c>
      <c r="E122" s="127"/>
      <c r="F122" s="127"/>
      <c r="G122" s="127"/>
      <c r="H122" s="127"/>
      <c r="I122" s="127"/>
      <c r="J122" s="128">
        <f>J554</f>
        <v>0</v>
      </c>
      <c r="L122" s="125"/>
    </row>
    <row r="123" spans="2:12" s="10" customFormat="1" ht="14.85" customHeight="1">
      <c r="B123" s="125"/>
      <c r="D123" s="126" t="s">
        <v>7923</v>
      </c>
      <c r="E123" s="127"/>
      <c r="F123" s="127"/>
      <c r="G123" s="127"/>
      <c r="H123" s="127"/>
      <c r="I123" s="127"/>
      <c r="J123" s="128">
        <f>J563</f>
        <v>0</v>
      </c>
      <c r="L123" s="125"/>
    </row>
    <row r="124" spans="2:12" s="10" customFormat="1" ht="14.85" customHeight="1">
      <c r="B124" s="125"/>
      <c r="D124" s="126" t="s">
        <v>7924</v>
      </c>
      <c r="E124" s="127"/>
      <c r="F124" s="127"/>
      <c r="G124" s="127"/>
      <c r="H124" s="127"/>
      <c r="I124" s="127"/>
      <c r="J124" s="128">
        <f>J573</f>
        <v>0</v>
      </c>
      <c r="L124" s="125"/>
    </row>
    <row r="125" spans="2:12" s="10" customFormat="1" ht="14.85" customHeight="1">
      <c r="B125" s="125"/>
      <c r="D125" s="126" t="s">
        <v>7925</v>
      </c>
      <c r="E125" s="127"/>
      <c r="F125" s="127"/>
      <c r="G125" s="127"/>
      <c r="H125" s="127"/>
      <c r="I125" s="127"/>
      <c r="J125" s="128">
        <f>J583</f>
        <v>0</v>
      </c>
      <c r="L125" s="125"/>
    </row>
    <row r="126" spans="2:12" s="10" customFormat="1" ht="14.85" customHeight="1">
      <c r="B126" s="125"/>
      <c r="D126" s="126" t="s">
        <v>7926</v>
      </c>
      <c r="E126" s="127"/>
      <c r="F126" s="127"/>
      <c r="G126" s="127"/>
      <c r="H126" s="127"/>
      <c r="I126" s="127"/>
      <c r="J126" s="128">
        <f>J591</f>
        <v>0</v>
      </c>
      <c r="L126" s="125"/>
    </row>
    <row r="127" spans="2:12" s="10" customFormat="1" ht="14.85" customHeight="1">
      <c r="B127" s="125"/>
      <c r="D127" s="126" t="s">
        <v>7927</v>
      </c>
      <c r="E127" s="127"/>
      <c r="F127" s="127"/>
      <c r="G127" s="127"/>
      <c r="H127" s="127"/>
      <c r="I127" s="127"/>
      <c r="J127" s="128">
        <f>J609</f>
        <v>0</v>
      </c>
      <c r="L127" s="125"/>
    </row>
    <row r="128" spans="2:12" s="10" customFormat="1" ht="19.899999999999999" customHeight="1">
      <c r="B128" s="125"/>
      <c r="D128" s="126" t="s">
        <v>1019</v>
      </c>
      <c r="E128" s="127"/>
      <c r="F128" s="127"/>
      <c r="G128" s="127"/>
      <c r="H128" s="127"/>
      <c r="I128" s="127"/>
      <c r="J128" s="128">
        <f>J715</f>
        <v>0</v>
      </c>
      <c r="L128" s="125"/>
    </row>
    <row r="129" spans="1:31" s="9" customFormat="1" ht="24.95" customHeight="1">
      <c r="B129" s="121"/>
      <c r="D129" s="122" t="s">
        <v>6494</v>
      </c>
      <c r="E129" s="123"/>
      <c r="F129" s="123"/>
      <c r="G129" s="123"/>
      <c r="H129" s="123"/>
      <c r="I129" s="123"/>
      <c r="J129" s="124">
        <f>J733</f>
        <v>0</v>
      </c>
      <c r="L129" s="121"/>
    </row>
    <row r="130" spans="1:31" s="9" customFormat="1" ht="24.95" customHeight="1">
      <c r="B130" s="121"/>
      <c r="D130" s="122" t="s">
        <v>6495</v>
      </c>
      <c r="E130" s="123"/>
      <c r="F130" s="123"/>
      <c r="G130" s="123"/>
      <c r="H130" s="123"/>
      <c r="I130" s="123"/>
      <c r="J130" s="124">
        <f>J743</f>
        <v>0</v>
      </c>
      <c r="L130" s="121"/>
    </row>
    <row r="131" spans="1:31" s="9" customFormat="1" ht="21.75" customHeight="1">
      <c r="B131" s="121"/>
      <c r="D131" s="129" t="s">
        <v>193</v>
      </c>
      <c r="J131" s="130">
        <f>J745</f>
        <v>0</v>
      </c>
      <c r="L131" s="121"/>
    </row>
    <row r="132" spans="1:31" s="2" customFormat="1" ht="21.75" customHeight="1">
      <c r="A132" s="30"/>
      <c r="B132" s="31"/>
      <c r="C132" s="30"/>
      <c r="D132" s="30"/>
      <c r="E132" s="30"/>
      <c r="F132" s="30"/>
      <c r="G132" s="30"/>
      <c r="H132" s="30"/>
      <c r="I132" s="30"/>
      <c r="J132" s="30"/>
      <c r="K132" s="30"/>
      <c r="L132" s="43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</row>
    <row r="133" spans="1:31" s="2" customFormat="1" ht="6.95" customHeight="1">
      <c r="A133" s="30"/>
      <c r="B133" s="48"/>
      <c r="C133" s="49"/>
      <c r="D133" s="49"/>
      <c r="E133" s="49"/>
      <c r="F133" s="49"/>
      <c r="G133" s="49"/>
      <c r="H133" s="49"/>
      <c r="I133" s="49"/>
      <c r="J133" s="49"/>
      <c r="K133" s="49"/>
      <c r="L133" s="43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</row>
    <row r="137" spans="1:31" s="2" customFormat="1" ht="6.95" customHeight="1">
      <c r="A137" s="30"/>
      <c r="B137" s="50"/>
      <c r="C137" s="51"/>
      <c r="D137" s="51"/>
      <c r="E137" s="51"/>
      <c r="F137" s="51"/>
      <c r="G137" s="51"/>
      <c r="H137" s="51"/>
      <c r="I137" s="51"/>
      <c r="J137" s="51"/>
      <c r="K137" s="51"/>
      <c r="L137" s="43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</row>
    <row r="138" spans="1:31" s="2" customFormat="1" ht="24.95" customHeight="1">
      <c r="A138" s="30"/>
      <c r="B138" s="31"/>
      <c r="C138" s="19" t="s">
        <v>194</v>
      </c>
      <c r="D138" s="30"/>
      <c r="E138" s="30"/>
      <c r="F138" s="30"/>
      <c r="G138" s="30"/>
      <c r="H138" s="30"/>
      <c r="I138" s="30"/>
      <c r="J138" s="30"/>
      <c r="K138" s="30"/>
      <c r="L138" s="43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</row>
    <row r="139" spans="1:31" s="2" customFormat="1" ht="6.95" customHeight="1">
      <c r="A139" s="30"/>
      <c r="B139" s="31"/>
      <c r="C139" s="30"/>
      <c r="D139" s="30"/>
      <c r="E139" s="30"/>
      <c r="F139" s="30"/>
      <c r="G139" s="30"/>
      <c r="H139" s="30"/>
      <c r="I139" s="30"/>
      <c r="J139" s="30"/>
      <c r="K139" s="30"/>
      <c r="L139" s="43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</row>
    <row r="140" spans="1:31" s="2" customFormat="1" ht="12" customHeight="1">
      <c r="A140" s="30"/>
      <c r="B140" s="31"/>
      <c r="C140" s="25" t="s">
        <v>14</v>
      </c>
      <c r="D140" s="30"/>
      <c r="E140" s="30"/>
      <c r="F140" s="30"/>
      <c r="G140" s="30"/>
      <c r="H140" s="30"/>
      <c r="I140" s="30"/>
      <c r="J140" s="30"/>
      <c r="K140" s="30"/>
      <c r="L140" s="43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</row>
    <row r="141" spans="1:31" s="2" customFormat="1" ht="16.5" customHeight="1">
      <c r="A141" s="30"/>
      <c r="B141" s="31"/>
      <c r="C141" s="30"/>
      <c r="D141" s="30"/>
      <c r="E141" s="259" t="str">
        <f>E7</f>
        <v>Rekonštrukcia SO34 ÚAO a SO22 sociálna časť ÚAO</v>
      </c>
      <c r="F141" s="260"/>
      <c r="G141" s="260"/>
      <c r="H141" s="260"/>
      <c r="I141" s="30"/>
      <c r="J141" s="30"/>
      <c r="K141" s="30"/>
      <c r="L141" s="43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</row>
    <row r="142" spans="1:31" s="1" customFormat="1" ht="12" customHeight="1">
      <c r="B142" s="18"/>
      <c r="C142" s="25" t="s">
        <v>168</v>
      </c>
      <c r="L142" s="18"/>
    </row>
    <row r="143" spans="1:31" s="2" customFormat="1" ht="16.5" customHeight="1">
      <c r="A143" s="30"/>
      <c r="B143" s="31"/>
      <c r="C143" s="30"/>
      <c r="D143" s="30"/>
      <c r="E143" s="259" t="s">
        <v>1000</v>
      </c>
      <c r="F143" s="258"/>
      <c r="G143" s="258"/>
      <c r="H143" s="258"/>
      <c r="I143" s="30"/>
      <c r="J143" s="30"/>
      <c r="K143" s="30"/>
      <c r="L143" s="43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</row>
    <row r="144" spans="1:31" s="2" customFormat="1" ht="12" customHeight="1">
      <c r="A144" s="30"/>
      <c r="B144" s="31"/>
      <c r="C144" s="25" t="s">
        <v>170</v>
      </c>
      <c r="D144" s="30"/>
      <c r="E144" s="30"/>
      <c r="F144" s="30"/>
      <c r="G144" s="30"/>
      <c r="H144" s="30"/>
      <c r="I144" s="30"/>
      <c r="J144" s="30"/>
      <c r="K144" s="30"/>
      <c r="L144" s="43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</row>
    <row r="145" spans="1:65" s="2" customFormat="1" ht="30" customHeight="1">
      <c r="A145" s="30"/>
      <c r="B145" s="31"/>
      <c r="C145" s="30"/>
      <c r="D145" s="30"/>
      <c r="E145" s="255" t="str">
        <f>E11</f>
        <v>SO22_SO34f - Inštitút vzdelávania zboru väzenskej a justičnej stráže - SLP</v>
      </c>
      <c r="F145" s="258"/>
      <c r="G145" s="258"/>
      <c r="H145" s="258"/>
      <c r="I145" s="30"/>
      <c r="J145" s="30"/>
      <c r="K145" s="30"/>
      <c r="L145" s="43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</row>
    <row r="146" spans="1:65" s="2" customFormat="1" ht="6.95" customHeight="1">
      <c r="A146" s="30"/>
      <c r="B146" s="31"/>
      <c r="C146" s="30"/>
      <c r="D146" s="30"/>
      <c r="E146" s="30"/>
      <c r="F146" s="30"/>
      <c r="G146" s="30"/>
      <c r="H146" s="30"/>
      <c r="I146" s="30"/>
      <c r="J146" s="30"/>
      <c r="K146" s="30"/>
      <c r="L146" s="43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</row>
    <row r="147" spans="1:65" s="2" customFormat="1" ht="12" customHeight="1">
      <c r="A147" s="30"/>
      <c r="B147" s="31"/>
      <c r="C147" s="25" t="s">
        <v>18</v>
      </c>
      <c r="D147" s="30"/>
      <c r="E147" s="30"/>
      <c r="F147" s="23" t="str">
        <f>F14</f>
        <v>ÚVTOS a ÚVV Leopoldov</v>
      </c>
      <c r="G147" s="30"/>
      <c r="H147" s="30"/>
      <c r="I147" s="25" t="s">
        <v>20</v>
      </c>
      <c r="J147" s="56" t="str">
        <f>IF(J14="","",J14)</f>
        <v>16. 11. 2023</v>
      </c>
      <c r="K147" s="30"/>
      <c r="L147" s="43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</row>
    <row r="148" spans="1:65" s="2" customFormat="1" ht="6.95" customHeight="1">
      <c r="A148" s="30"/>
      <c r="B148" s="31"/>
      <c r="C148" s="30"/>
      <c r="D148" s="30"/>
      <c r="E148" s="30"/>
      <c r="F148" s="30"/>
      <c r="G148" s="30"/>
      <c r="H148" s="30"/>
      <c r="I148" s="30"/>
      <c r="J148" s="30"/>
      <c r="K148" s="30"/>
      <c r="L148" s="43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</row>
    <row r="149" spans="1:65" s="2" customFormat="1" ht="15.2" customHeight="1">
      <c r="A149" s="30"/>
      <c r="B149" s="31"/>
      <c r="C149" s="25" t="s">
        <v>22</v>
      </c>
      <c r="D149" s="30"/>
      <c r="E149" s="30"/>
      <c r="F149" s="23" t="str">
        <f>E17</f>
        <v>ÚVTOS a ÚVV Leopoldov</v>
      </c>
      <c r="G149" s="30"/>
      <c r="H149" s="30"/>
      <c r="I149" s="25" t="s">
        <v>27</v>
      </c>
      <c r="J149" s="28" t="str">
        <f>E23</f>
        <v xml:space="preserve"> </v>
      </c>
      <c r="K149" s="30"/>
      <c r="L149" s="43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</row>
    <row r="150" spans="1:65" s="2" customFormat="1" ht="15.2" customHeight="1">
      <c r="A150" s="30"/>
      <c r="B150" s="31"/>
      <c r="C150" s="25" t="s">
        <v>25</v>
      </c>
      <c r="D150" s="30"/>
      <c r="E150" s="30"/>
      <c r="F150" s="23" t="str">
        <f>IF(E20="","",E20)</f>
        <v>Vyplň údaj</v>
      </c>
      <c r="G150" s="30"/>
      <c r="H150" s="30"/>
      <c r="I150" s="25" t="s">
        <v>30</v>
      </c>
      <c r="J150" s="28" t="str">
        <f>E26</f>
        <v xml:space="preserve"> </v>
      </c>
      <c r="K150" s="30"/>
      <c r="L150" s="43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</row>
    <row r="151" spans="1:65" s="2" customFormat="1" ht="10.35" customHeight="1">
      <c r="A151" s="30"/>
      <c r="B151" s="31"/>
      <c r="C151" s="30"/>
      <c r="D151" s="30"/>
      <c r="E151" s="30"/>
      <c r="F151" s="30"/>
      <c r="G151" s="30"/>
      <c r="H151" s="30"/>
      <c r="I151" s="30"/>
      <c r="J151" s="30"/>
      <c r="K151" s="30"/>
      <c r="L151" s="43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</row>
    <row r="152" spans="1:65" s="11" customFormat="1" ht="29.25" customHeight="1">
      <c r="A152" s="131"/>
      <c r="B152" s="132"/>
      <c r="C152" s="133" t="s">
        <v>195</v>
      </c>
      <c r="D152" s="134" t="s">
        <v>57</v>
      </c>
      <c r="E152" s="134" t="s">
        <v>53</v>
      </c>
      <c r="F152" s="134" t="s">
        <v>54</v>
      </c>
      <c r="G152" s="134" t="s">
        <v>196</v>
      </c>
      <c r="H152" s="134" t="s">
        <v>197</v>
      </c>
      <c r="I152" s="134" t="s">
        <v>198</v>
      </c>
      <c r="J152" s="135" t="s">
        <v>174</v>
      </c>
      <c r="K152" s="136" t="s">
        <v>199</v>
      </c>
      <c r="L152" s="137"/>
      <c r="M152" s="63" t="s">
        <v>1</v>
      </c>
      <c r="N152" s="64" t="s">
        <v>36</v>
      </c>
      <c r="O152" s="64" t="s">
        <v>200</v>
      </c>
      <c r="P152" s="64" t="s">
        <v>201</v>
      </c>
      <c r="Q152" s="64" t="s">
        <v>202</v>
      </c>
      <c r="R152" s="64" t="s">
        <v>203</v>
      </c>
      <c r="S152" s="64" t="s">
        <v>204</v>
      </c>
      <c r="T152" s="65" t="s">
        <v>205</v>
      </c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</row>
    <row r="153" spans="1:65" s="2" customFormat="1" ht="22.9" customHeight="1">
      <c r="A153" s="30"/>
      <c r="B153" s="31"/>
      <c r="C153" s="70" t="s">
        <v>175</v>
      </c>
      <c r="D153" s="30"/>
      <c r="E153" s="30"/>
      <c r="F153" s="30"/>
      <c r="G153" s="30"/>
      <c r="H153" s="30"/>
      <c r="I153" s="30"/>
      <c r="J153" s="138">
        <f>BK153</f>
        <v>0</v>
      </c>
      <c r="K153" s="30"/>
      <c r="L153" s="31"/>
      <c r="M153" s="66"/>
      <c r="N153" s="57"/>
      <c r="O153" s="67"/>
      <c r="P153" s="139">
        <f>P154+P733+P743+P745</f>
        <v>0</v>
      </c>
      <c r="Q153" s="67"/>
      <c r="R153" s="139">
        <f>R154+R733+R743+R745</f>
        <v>0</v>
      </c>
      <c r="S153" s="67"/>
      <c r="T153" s="140">
        <f>T154+T733+T743+T745</f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T153" s="15" t="s">
        <v>71</v>
      </c>
      <c r="AU153" s="15" t="s">
        <v>176</v>
      </c>
      <c r="BK153" s="141">
        <f>BK154+BK733+BK743+BK745</f>
        <v>0</v>
      </c>
    </row>
    <row r="154" spans="1:65" s="12" customFormat="1" ht="25.9" customHeight="1">
      <c r="B154" s="142"/>
      <c r="D154" s="143" t="s">
        <v>71</v>
      </c>
      <c r="E154" s="144" t="s">
        <v>751</v>
      </c>
      <c r="F154" s="144" t="s">
        <v>752</v>
      </c>
      <c r="I154" s="145"/>
      <c r="J154" s="130">
        <f>BK154</f>
        <v>0</v>
      </c>
      <c r="L154" s="142"/>
      <c r="M154" s="146"/>
      <c r="N154" s="147"/>
      <c r="O154" s="147"/>
      <c r="P154" s="148">
        <f>P155+P715</f>
        <v>0</v>
      </c>
      <c r="Q154" s="147"/>
      <c r="R154" s="148">
        <f>R155+R715</f>
        <v>0</v>
      </c>
      <c r="S154" s="147"/>
      <c r="T154" s="149">
        <f>T155+T715</f>
        <v>0</v>
      </c>
      <c r="AR154" s="143" t="s">
        <v>219</v>
      </c>
      <c r="AT154" s="150" t="s">
        <v>71</v>
      </c>
      <c r="AU154" s="150" t="s">
        <v>72</v>
      </c>
      <c r="AY154" s="143" t="s">
        <v>208</v>
      </c>
      <c r="BK154" s="151">
        <f>BK155+BK715</f>
        <v>0</v>
      </c>
    </row>
    <row r="155" spans="1:65" s="12" customFormat="1" ht="22.9" customHeight="1">
      <c r="B155" s="142"/>
      <c r="D155" s="143" t="s">
        <v>71</v>
      </c>
      <c r="E155" s="152" t="s">
        <v>7928</v>
      </c>
      <c r="F155" s="152" t="s">
        <v>7929</v>
      </c>
      <c r="I155" s="145"/>
      <c r="J155" s="153">
        <f>BK155</f>
        <v>0</v>
      </c>
      <c r="L155" s="142"/>
      <c r="M155" s="146"/>
      <c r="N155" s="147"/>
      <c r="O155" s="147"/>
      <c r="P155" s="148">
        <f>P156+P173+P193+P204+P277+P291+P364+P445+P511+P519+P529+P537+P545+P554+P563+P573+P583+P591+P609</f>
        <v>0</v>
      </c>
      <c r="Q155" s="147"/>
      <c r="R155" s="148">
        <f>R156+R173+R193+R204+R277+R291+R364+R445+R511+R519+R529+R537+R545+R554+R563+R573+R583+R591+R609</f>
        <v>0</v>
      </c>
      <c r="S155" s="147"/>
      <c r="T155" s="149">
        <f>T156+T173+T193+T204+T277+T291+T364+T445+T511+T519+T529+T537+T545+T554+T563+T573+T583+T591+T609</f>
        <v>0</v>
      </c>
      <c r="AR155" s="143" t="s">
        <v>219</v>
      </c>
      <c r="AT155" s="150" t="s">
        <v>71</v>
      </c>
      <c r="AU155" s="150" t="s">
        <v>79</v>
      </c>
      <c r="AY155" s="143" t="s">
        <v>208</v>
      </c>
      <c r="BK155" s="151">
        <f>BK156+BK173+BK193+BK204+BK277+BK291+BK364+BK445+BK511+BK519+BK529+BK537+BK545+BK554+BK563+BK573+BK583+BK591+BK609</f>
        <v>0</v>
      </c>
    </row>
    <row r="156" spans="1:65" s="12" customFormat="1" ht="20.85" customHeight="1">
      <c r="B156" s="142"/>
      <c r="D156" s="143" t="s">
        <v>71</v>
      </c>
      <c r="E156" s="152" t="s">
        <v>7930</v>
      </c>
      <c r="F156" s="152" t="s">
        <v>7931</v>
      </c>
      <c r="I156" s="145"/>
      <c r="J156" s="153">
        <f>BK156</f>
        <v>0</v>
      </c>
      <c r="L156" s="142"/>
      <c r="M156" s="146"/>
      <c r="N156" s="147"/>
      <c r="O156" s="147"/>
      <c r="P156" s="148">
        <f>SUM(P157:P172)</f>
        <v>0</v>
      </c>
      <c r="Q156" s="147"/>
      <c r="R156" s="148">
        <f>SUM(R157:R172)</f>
        <v>0</v>
      </c>
      <c r="S156" s="147"/>
      <c r="T156" s="149">
        <f>SUM(T157:T172)</f>
        <v>0</v>
      </c>
      <c r="AR156" s="143" t="s">
        <v>219</v>
      </c>
      <c r="AT156" s="150" t="s">
        <v>71</v>
      </c>
      <c r="AU156" s="150" t="s">
        <v>85</v>
      </c>
      <c r="AY156" s="143" t="s">
        <v>208</v>
      </c>
      <c r="BK156" s="151">
        <f>SUM(BK157:BK172)</f>
        <v>0</v>
      </c>
    </row>
    <row r="157" spans="1:65" s="2" customFormat="1" ht="16.5" customHeight="1">
      <c r="A157" s="30"/>
      <c r="B157" s="154"/>
      <c r="C157" s="195" t="s">
        <v>79</v>
      </c>
      <c r="D157" s="195" t="s">
        <v>210</v>
      </c>
      <c r="E157" s="196" t="s">
        <v>7932</v>
      </c>
      <c r="F157" s="200" t="s">
        <v>7933</v>
      </c>
      <c r="G157" s="198" t="s">
        <v>404</v>
      </c>
      <c r="H157" s="199">
        <v>48</v>
      </c>
      <c r="I157" s="155"/>
      <c r="J157" s="287">
        <f t="shared" ref="J157:J172" si="0">ROUND(I157*H157,2)</f>
        <v>0</v>
      </c>
      <c r="K157" s="157"/>
      <c r="L157" s="31"/>
      <c r="M157" s="158" t="s">
        <v>1</v>
      </c>
      <c r="N157" s="159" t="s">
        <v>38</v>
      </c>
      <c r="O157" s="59"/>
      <c r="P157" s="160">
        <f t="shared" ref="P157:P172" si="1">O157*H157</f>
        <v>0</v>
      </c>
      <c r="Q157" s="160">
        <v>0</v>
      </c>
      <c r="R157" s="160">
        <f t="shared" ref="R157:R172" si="2">Q157*H157</f>
        <v>0</v>
      </c>
      <c r="S157" s="160">
        <v>0</v>
      </c>
      <c r="T157" s="161">
        <f t="shared" ref="T157:T172" si="3">S157*H157</f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2" t="s">
        <v>466</v>
      </c>
      <c r="AT157" s="162" t="s">
        <v>210</v>
      </c>
      <c r="AU157" s="162" t="s">
        <v>219</v>
      </c>
      <c r="AY157" s="15" t="s">
        <v>208</v>
      </c>
      <c r="BE157" s="163">
        <f t="shared" ref="BE157:BE172" si="4">IF(N157="základná",J157,0)</f>
        <v>0</v>
      </c>
      <c r="BF157" s="163">
        <f t="shared" ref="BF157:BF172" si="5">IF(N157="znížená",J157,0)</f>
        <v>0</v>
      </c>
      <c r="BG157" s="163">
        <f t="shared" ref="BG157:BG172" si="6">IF(N157="zákl. prenesená",J157,0)</f>
        <v>0</v>
      </c>
      <c r="BH157" s="163">
        <f t="shared" ref="BH157:BH172" si="7">IF(N157="zníž. prenesená",J157,0)</f>
        <v>0</v>
      </c>
      <c r="BI157" s="163">
        <f t="shared" ref="BI157:BI172" si="8">IF(N157="nulová",J157,0)</f>
        <v>0</v>
      </c>
      <c r="BJ157" s="15" t="s">
        <v>85</v>
      </c>
      <c r="BK157" s="163">
        <f t="shared" ref="BK157:BK172" si="9">ROUND(I157*H157,2)</f>
        <v>0</v>
      </c>
      <c r="BL157" s="15" t="s">
        <v>466</v>
      </c>
      <c r="BM157" s="162" t="s">
        <v>7934</v>
      </c>
    </row>
    <row r="158" spans="1:65" s="2" customFormat="1" ht="24.2" customHeight="1">
      <c r="A158" s="30"/>
      <c r="B158" s="154"/>
      <c r="C158" s="195" t="s">
        <v>85</v>
      </c>
      <c r="D158" s="195" t="s">
        <v>210</v>
      </c>
      <c r="E158" s="196" t="s">
        <v>7935</v>
      </c>
      <c r="F158" s="200" t="s">
        <v>7936</v>
      </c>
      <c r="G158" s="198" t="s">
        <v>404</v>
      </c>
      <c r="H158" s="199">
        <v>48</v>
      </c>
      <c r="I158" s="155"/>
      <c r="J158" s="287">
        <f t="shared" si="0"/>
        <v>0</v>
      </c>
      <c r="K158" s="157"/>
      <c r="L158" s="31"/>
      <c r="M158" s="158" t="s">
        <v>1</v>
      </c>
      <c r="N158" s="159" t="s">
        <v>38</v>
      </c>
      <c r="O158" s="59"/>
      <c r="P158" s="160">
        <f t="shared" si="1"/>
        <v>0</v>
      </c>
      <c r="Q158" s="160">
        <v>0</v>
      </c>
      <c r="R158" s="160">
        <f t="shared" si="2"/>
        <v>0</v>
      </c>
      <c r="S158" s="160">
        <v>0</v>
      </c>
      <c r="T158" s="161">
        <f t="shared" si="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2" t="s">
        <v>466</v>
      </c>
      <c r="AT158" s="162" t="s">
        <v>210</v>
      </c>
      <c r="AU158" s="162" t="s">
        <v>219</v>
      </c>
      <c r="AY158" s="15" t="s">
        <v>208</v>
      </c>
      <c r="BE158" s="163">
        <f t="shared" si="4"/>
        <v>0</v>
      </c>
      <c r="BF158" s="163">
        <f t="shared" si="5"/>
        <v>0</v>
      </c>
      <c r="BG158" s="163">
        <f t="shared" si="6"/>
        <v>0</v>
      </c>
      <c r="BH158" s="163">
        <f t="shared" si="7"/>
        <v>0</v>
      </c>
      <c r="BI158" s="163">
        <f t="shared" si="8"/>
        <v>0</v>
      </c>
      <c r="BJ158" s="15" t="s">
        <v>85</v>
      </c>
      <c r="BK158" s="163">
        <f t="shared" si="9"/>
        <v>0</v>
      </c>
      <c r="BL158" s="15" t="s">
        <v>466</v>
      </c>
      <c r="BM158" s="162" t="s">
        <v>7937</v>
      </c>
    </row>
    <row r="159" spans="1:65" s="2" customFormat="1" ht="37.9" customHeight="1">
      <c r="A159" s="30"/>
      <c r="B159" s="154"/>
      <c r="C159" s="201" t="s">
        <v>219</v>
      </c>
      <c r="D159" s="201" t="s">
        <v>751</v>
      </c>
      <c r="E159" s="202" t="s">
        <v>7938</v>
      </c>
      <c r="F159" s="203" t="s">
        <v>7939</v>
      </c>
      <c r="G159" s="204" t="s">
        <v>404</v>
      </c>
      <c r="H159" s="205">
        <v>48</v>
      </c>
      <c r="I159" s="177"/>
      <c r="J159" s="290">
        <f t="shared" si="0"/>
        <v>0</v>
      </c>
      <c r="K159" s="178"/>
      <c r="L159" s="179"/>
      <c r="M159" s="180" t="s">
        <v>1</v>
      </c>
      <c r="N159" s="181" t="s">
        <v>38</v>
      </c>
      <c r="O159" s="59"/>
      <c r="P159" s="160">
        <f t="shared" si="1"/>
        <v>0</v>
      </c>
      <c r="Q159" s="160">
        <v>0</v>
      </c>
      <c r="R159" s="160">
        <f t="shared" si="2"/>
        <v>0</v>
      </c>
      <c r="S159" s="160">
        <v>0</v>
      </c>
      <c r="T159" s="161">
        <f t="shared" si="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2" t="s">
        <v>1849</v>
      </c>
      <c r="AT159" s="162" t="s">
        <v>751</v>
      </c>
      <c r="AU159" s="162" t="s">
        <v>219</v>
      </c>
      <c r="AY159" s="15" t="s">
        <v>208</v>
      </c>
      <c r="BE159" s="163">
        <f t="shared" si="4"/>
        <v>0</v>
      </c>
      <c r="BF159" s="163">
        <f t="shared" si="5"/>
        <v>0</v>
      </c>
      <c r="BG159" s="163">
        <f t="shared" si="6"/>
        <v>0</v>
      </c>
      <c r="BH159" s="163">
        <f t="shared" si="7"/>
        <v>0</v>
      </c>
      <c r="BI159" s="163">
        <f t="shared" si="8"/>
        <v>0</v>
      </c>
      <c r="BJ159" s="15" t="s">
        <v>85</v>
      </c>
      <c r="BK159" s="163">
        <f t="shared" si="9"/>
        <v>0</v>
      </c>
      <c r="BL159" s="15" t="s">
        <v>466</v>
      </c>
      <c r="BM159" s="162" t="s">
        <v>7940</v>
      </c>
    </row>
    <row r="160" spans="1:65" s="2" customFormat="1" ht="37.9" customHeight="1">
      <c r="A160" s="30"/>
      <c r="B160" s="154"/>
      <c r="C160" s="201" t="s">
        <v>214</v>
      </c>
      <c r="D160" s="201" t="s">
        <v>751</v>
      </c>
      <c r="E160" s="202" t="s">
        <v>7941</v>
      </c>
      <c r="F160" s="203" t="s">
        <v>7942</v>
      </c>
      <c r="G160" s="204" t="s">
        <v>404</v>
      </c>
      <c r="H160" s="205">
        <v>48</v>
      </c>
      <c r="I160" s="177"/>
      <c r="J160" s="290">
        <f t="shared" si="0"/>
        <v>0</v>
      </c>
      <c r="K160" s="178"/>
      <c r="L160" s="179"/>
      <c r="M160" s="180" t="s">
        <v>1</v>
      </c>
      <c r="N160" s="181" t="s">
        <v>38</v>
      </c>
      <c r="O160" s="59"/>
      <c r="P160" s="160">
        <f t="shared" si="1"/>
        <v>0</v>
      </c>
      <c r="Q160" s="160">
        <v>0</v>
      </c>
      <c r="R160" s="160">
        <f t="shared" si="2"/>
        <v>0</v>
      </c>
      <c r="S160" s="160">
        <v>0</v>
      </c>
      <c r="T160" s="161">
        <f t="shared" si="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2" t="s">
        <v>1849</v>
      </c>
      <c r="AT160" s="162" t="s">
        <v>751</v>
      </c>
      <c r="AU160" s="162" t="s">
        <v>219</v>
      </c>
      <c r="AY160" s="15" t="s">
        <v>208</v>
      </c>
      <c r="BE160" s="163">
        <f t="shared" si="4"/>
        <v>0</v>
      </c>
      <c r="BF160" s="163">
        <f t="shared" si="5"/>
        <v>0</v>
      </c>
      <c r="BG160" s="163">
        <f t="shared" si="6"/>
        <v>0</v>
      </c>
      <c r="BH160" s="163">
        <f t="shared" si="7"/>
        <v>0</v>
      </c>
      <c r="BI160" s="163">
        <f t="shared" si="8"/>
        <v>0</v>
      </c>
      <c r="BJ160" s="15" t="s">
        <v>85</v>
      </c>
      <c r="BK160" s="163">
        <f t="shared" si="9"/>
        <v>0</v>
      </c>
      <c r="BL160" s="15" t="s">
        <v>466</v>
      </c>
      <c r="BM160" s="162" t="s">
        <v>7943</v>
      </c>
    </row>
    <row r="161" spans="1:65" s="2" customFormat="1" ht="37.9" customHeight="1">
      <c r="A161" s="30"/>
      <c r="B161" s="154"/>
      <c r="C161" s="201" t="s">
        <v>226</v>
      </c>
      <c r="D161" s="201" t="s">
        <v>751</v>
      </c>
      <c r="E161" s="202" t="s">
        <v>7944</v>
      </c>
      <c r="F161" s="203" t="s">
        <v>7945</v>
      </c>
      <c r="G161" s="204" t="s">
        <v>404</v>
      </c>
      <c r="H161" s="205">
        <v>48</v>
      </c>
      <c r="I161" s="177"/>
      <c r="J161" s="290">
        <f t="shared" si="0"/>
        <v>0</v>
      </c>
      <c r="K161" s="178"/>
      <c r="L161" s="179"/>
      <c r="M161" s="180" t="s">
        <v>1</v>
      </c>
      <c r="N161" s="181" t="s">
        <v>38</v>
      </c>
      <c r="O161" s="59"/>
      <c r="P161" s="160">
        <f t="shared" si="1"/>
        <v>0</v>
      </c>
      <c r="Q161" s="160">
        <v>0</v>
      </c>
      <c r="R161" s="160">
        <f t="shared" si="2"/>
        <v>0</v>
      </c>
      <c r="S161" s="160">
        <v>0</v>
      </c>
      <c r="T161" s="161">
        <f t="shared" si="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2" t="s">
        <v>1849</v>
      </c>
      <c r="AT161" s="162" t="s">
        <v>751</v>
      </c>
      <c r="AU161" s="162" t="s">
        <v>219</v>
      </c>
      <c r="AY161" s="15" t="s">
        <v>208</v>
      </c>
      <c r="BE161" s="163">
        <f t="shared" si="4"/>
        <v>0</v>
      </c>
      <c r="BF161" s="163">
        <f t="shared" si="5"/>
        <v>0</v>
      </c>
      <c r="BG161" s="163">
        <f t="shared" si="6"/>
        <v>0</v>
      </c>
      <c r="BH161" s="163">
        <f t="shared" si="7"/>
        <v>0</v>
      </c>
      <c r="BI161" s="163">
        <f t="shared" si="8"/>
        <v>0</v>
      </c>
      <c r="BJ161" s="15" t="s">
        <v>85</v>
      </c>
      <c r="BK161" s="163">
        <f t="shared" si="9"/>
        <v>0</v>
      </c>
      <c r="BL161" s="15" t="s">
        <v>466</v>
      </c>
      <c r="BM161" s="162" t="s">
        <v>7946</v>
      </c>
    </row>
    <row r="162" spans="1:65" s="2" customFormat="1" ht="37.9" customHeight="1">
      <c r="A162" s="30"/>
      <c r="B162" s="154"/>
      <c r="C162" s="201" t="s">
        <v>230</v>
      </c>
      <c r="D162" s="201" t="s">
        <v>751</v>
      </c>
      <c r="E162" s="202" t="s">
        <v>7947</v>
      </c>
      <c r="F162" s="203" t="s">
        <v>7948</v>
      </c>
      <c r="G162" s="204" t="s">
        <v>404</v>
      </c>
      <c r="H162" s="205">
        <v>48</v>
      </c>
      <c r="I162" s="177"/>
      <c r="J162" s="290">
        <f t="shared" si="0"/>
        <v>0</v>
      </c>
      <c r="K162" s="178"/>
      <c r="L162" s="179"/>
      <c r="M162" s="180" t="s">
        <v>1</v>
      </c>
      <c r="N162" s="181" t="s">
        <v>38</v>
      </c>
      <c r="O162" s="59"/>
      <c r="P162" s="160">
        <f t="shared" si="1"/>
        <v>0</v>
      </c>
      <c r="Q162" s="160">
        <v>0</v>
      </c>
      <c r="R162" s="160">
        <f t="shared" si="2"/>
        <v>0</v>
      </c>
      <c r="S162" s="160">
        <v>0</v>
      </c>
      <c r="T162" s="161">
        <f t="shared" si="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2" t="s">
        <v>1849</v>
      </c>
      <c r="AT162" s="162" t="s">
        <v>751</v>
      </c>
      <c r="AU162" s="162" t="s">
        <v>219</v>
      </c>
      <c r="AY162" s="15" t="s">
        <v>208</v>
      </c>
      <c r="BE162" s="163">
        <f t="shared" si="4"/>
        <v>0</v>
      </c>
      <c r="BF162" s="163">
        <f t="shared" si="5"/>
        <v>0</v>
      </c>
      <c r="BG162" s="163">
        <f t="shared" si="6"/>
        <v>0</v>
      </c>
      <c r="BH162" s="163">
        <f t="shared" si="7"/>
        <v>0</v>
      </c>
      <c r="BI162" s="163">
        <f t="shared" si="8"/>
        <v>0</v>
      </c>
      <c r="BJ162" s="15" t="s">
        <v>85</v>
      </c>
      <c r="BK162" s="163">
        <f t="shared" si="9"/>
        <v>0</v>
      </c>
      <c r="BL162" s="15" t="s">
        <v>466</v>
      </c>
      <c r="BM162" s="162" t="s">
        <v>7949</v>
      </c>
    </row>
    <row r="163" spans="1:65" s="2" customFormat="1" ht="37.9" customHeight="1">
      <c r="A163" s="30"/>
      <c r="B163" s="154"/>
      <c r="C163" s="201" t="s">
        <v>235</v>
      </c>
      <c r="D163" s="201" t="s">
        <v>751</v>
      </c>
      <c r="E163" s="202" t="s">
        <v>7950</v>
      </c>
      <c r="F163" s="203" t="s">
        <v>7951</v>
      </c>
      <c r="G163" s="204" t="s">
        <v>404</v>
      </c>
      <c r="H163" s="205">
        <v>48</v>
      </c>
      <c r="I163" s="177"/>
      <c r="J163" s="290">
        <f t="shared" si="0"/>
        <v>0</v>
      </c>
      <c r="K163" s="178"/>
      <c r="L163" s="179"/>
      <c r="M163" s="180" t="s">
        <v>1</v>
      </c>
      <c r="N163" s="181" t="s">
        <v>38</v>
      </c>
      <c r="O163" s="59"/>
      <c r="P163" s="160">
        <f t="shared" si="1"/>
        <v>0</v>
      </c>
      <c r="Q163" s="160">
        <v>0</v>
      </c>
      <c r="R163" s="160">
        <f t="shared" si="2"/>
        <v>0</v>
      </c>
      <c r="S163" s="160">
        <v>0</v>
      </c>
      <c r="T163" s="161">
        <f t="shared" si="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2" t="s">
        <v>1849</v>
      </c>
      <c r="AT163" s="162" t="s">
        <v>751</v>
      </c>
      <c r="AU163" s="162" t="s">
        <v>219</v>
      </c>
      <c r="AY163" s="15" t="s">
        <v>208</v>
      </c>
      <c r="BE163" s="163">
        <f t="shared" si="4"/>
        <v>0</v>
      </c>
      <c r="BF163" s="163">
        <f t="shared" si="5"/>
        <v>0</v>
      </c>
      <c r="BG163" s="163">
        <f t="shared" si="6"/>
        <v>0</v>
      </c>
      <c r="BH163" s="163">
        <f t="shared" si="7"/>
        <v>0</v>
      </c>
      <c r="BI163" s="163">
        <f t="shared" si="8"/>
        <v>0</v>
      </c>
      <c r="BJ163" s="15" t="s">
        <v>85</v>
      </c>
      <c r="BK163" s="163">
        <f t="shared" si="9"/>
        <v>0</v>
      </c>
      <c r="BL163" s="15" t="s">
        <v>466</v>
      </c>
      <c r="BM163" s="162" t="s">
        <v>7952</v>
      </c>
    </row>
    <row r="164" spans="1:65" s="2" customFormat="1" ht="24.2" customHeight="1">
      <c r="A164" s="30"/>
      <c r="B164" s="154"/>
      <c r="C164" s="195" t="s">
        <v>239</v>
      </c>
      <c r="D164" s="195" t="s">
        <v>210</v>
      </c>
      <c r="E164" s="196" t="s">
        <v>7953</v>
      </c>
      <c r="F164" s="200" t="s">
        <v>7954</v>
      </c>
      <c r="G164" s="198" t="s">
        <v>404</v>
      </c>
      <c r="H164" s="199">
        <v>48</v>
      </c>
      <c r="I164" s="155"/>
      <c r="J164" s="287">
        <f t="shared" si="0"/>
        <v>0</v>
      </c>
      <c r="K164" s="157"/>
      <c r="L164" s="31"/>
      <c r="M164" s="158" t="s">
        <v>1</v>
      </c>
      <c r="N164" s="159" t="s">
        <v>38</v>
      </c>
      <c r="O164" s="59"/>
      <c r="P164" s="160">
        <f t="shared" si="1"/>
        <v>0</v>
      </c>
      <c r="Q164" s="160">
        <v>0</v>
      </c>
      <c r="R164" s="160">
        <f t="shared" si="2"/>
        <v>0</v>
      </c>
      <c r="S164" s="160">
        <v>0</v>
      </c>
      <c r="T164" s="161">
        <f t="shared" si="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2" t="s">
        <v>466</v>
      </c>
      <c r="AT164" s="162" t="s">
        <v>210</v>
      </c>
      <c r="AU164" s="162" t="s">
        <v>219</v>
      </c>
      <c r="AY164" s="15" t="s">
        <v>208</v>
      </c>
      <c r="BE164" s="163">
        <f t="shared" si="4"/>
        <v>0</v>
      </c>
      <c r="BF164" s="163">
        <f t="shared" si="5"/>
        <v>0</v>
      </c>
      <c r="BG164" s="163">
        <f t="shared" si="6"/>
        <v>0</v>
      </c>
      <c r="BH164" s="163">
        <f t="shared" si="7"/>
        <v>0</v>
      </c>
      <c r="BI164" s="163">
        <f t="shared" si="8"/>
        <v>0</v>
      </c>
      <c r="BJ164" s="15" t="s">
        <v>85</v>
      </c>
      <c r="BK164" s="163">
        <f t="shared" si="9"/>
        <v>0</v>
      </c>
      <c r="BL164" s="15" t="s">
        <v>466</v>
      </c>
      <c r="BM164" s="162" t="s">
        <v>7955</v>
      </c>
    </row>
    <row r="165" spans="1:65" s="2" customFormat="1" ht="24.2" customHeight="1">
      <c r="A165" s="30"/>
      <c r="B165" s="154"/>
      <c r="C165" s="195" t="s">
        <v>244</v>
      </c>
      <c r="D165" s="195" t="s">
        <v>210</v>
      </c>
      <c r="E165" s="196" t="s">
        <v>7956</v>
      </c>
      <c r="F165" s="200" t="s">
        <v>7957</v>
      </c>
      <c r="G165" s="198" t="s">
        <v>404</v>
      </c>
      <c r="H165" s="199">
        <v>48</v>
      </c>
      <c r="I165" s="155"/>
      <c r="J165" s="287">
        <f t="shared" si="0"/>
        <v>0</v>
      </c>
      <c r="K165" s="157"/>
      <c r="L165" s="31"/>
      <c r="M165" s="158" t="s">
        <v>1</v>
      </c>
      <c r="N165" s="159" t="s">
        <v>38</v>
      </c>
      <c r="O165" s="59"/>
      <c r="P165" s="160">
        <f t="shared" si="1"/>
        <v>0</v>
      </c>
      <c r="Q165" s="160">
        <v>0</v>
      </c>
      <c r="R165" s="160">
        <f t="shared" si="2"/>
        <v>0</v>
      </c>
      <c r="S165" s="160">
        <v>0</v>
      </c>
      <c r="T165" s="161">
        <f t="shared" si="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2" t="s">
        <v>466</v>
      </c>
      <c r="AT165" s="162" t="s">
        <v>210</v>
      </c>
      <c r="AU165" s="162" t="s">
        <v>219</v>
      </c>
      <c r="AY165" s="15" t="s">
        <v>208</v>
      </c>
      <c r="BE165" s="163">
        <f t="shared" si="4"/>
        <v>0</v>
      </c>
      <c r="BF165" s="163">
        <f t="shared" si="5"/>
        <v>0</v>
      </c>
      <c r="BG165" s="163">
        <f t="shared" si="6"/>
        <v>0</v>
      </c>
      <c r="BH165" s="163">
        <f t="shared" si="7"/>
        <v>0</v>
      </c>
      <c r="BI165" s="163">
        <f t="shared" si="8"/>
        <v>0</v>
      </c>
      <c r="BJ165" s="15" t="s">
        <v>85</v>
      </c>
      <c r="BK165" s="163">
        <f t="shared" si="9"/>
        <v>0</v>
      </c>
      <c r="BL165" s="15" t="s">
        <v>466</v>
      </c>
      <c r="BM165" s="162" t="s">
        <v>7958</v>
      </c>
    </row>
    <row r="166" spans="1:65" s="2" customFormat="1" ht="37.9" customHeight="1">
      <c r="A166" s="30"/>
      <c r="B166" s="154"/>
      <c r="C166" s="201" t="s">
        <v>249</v>
      </c>
      <c r="D166" s="201" t="s">
        <v>751</v>
      </c>
      <c r="E166" s="202" t="s">
        <v>7959</v>
      </c>
      <c r="F166" s="203" t="s">
        <v>7960</v>
      </c>
      <c r="G166" s="204" t="s">
        <v>404</v>
      </c>
      <c r="H166" s="205">
        <v>48</v>
      </c>
      <c r="I166" s="177"/>
      <c r="J166" s="290">
        <f t="shared" si="0"/>
        <v>0</v>
      </c>
      <c r="K166" s="178"/>
      <c r="L166" s="179"/>
      <c r="M166" s="180" t="s">
        <v>1</v>
      </c>
      <c r="N166" s="181" t="s">
        <v>38</v>
      </c>
      <c r="O166" s="59"/>
      <c r="P166" s="160">
        <f t="shared" si="1"/>
        <v>0</v>
      </c>
      <c r="Q166" s="160">
        <v>0</v>
      </c>
      <c r="R166" s="160">
        <f t="shared" si="2"/>
        <v>0</v>
      </c>
      <c r="S166" s="160">
        <v>0</v>
      </c>
      <c r="T166" s="161">
        <f t="shared" si="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2" t="s">
        <v>1849</v>
      </c>
      <c r="AT166" s="162" t="s">
        <v>751</v>
      </c>
      <c r="AU166" s="162" t="s">
        <v>219</v>
      </c>
      <c r="AY166" s="15" t="s">
        <v>208</v>
      </c>
      <c r="BE166" s="163">
        <f t="shared" si="4"/>
        <v>0</v>
      </c>
      <c r="BF166" s="163">
        <f t="shared" si="5"/>
        <v>0</v>
      </c>
      <c r="BG166" s="163">
        <f t="shared" si="6"/>
        <v>0</v>
      </c>
      <c r="BH166" s="163">
        <f t="shared" si="7"/>
        <v>0</v>
      </c>
      <c r="BI166" s="163">
        <f t="shared" si="8"/>
        <v>0</v>
      </c>
      <c r="BJ166" s="15" t="s">
        <v>85</v>
      </c>
      <c r="BK166" s="163">
        <f t="shared" si="9"/>
        <v>0</v>
      </c>
      <c r="BL166" s="15" t="s">
        <v>466</v>
      </c>
      <c r="BM166" s="162" t="s">
        <v>7961</v>
      </c>
    </row>
    <row r="167" spans="1:65" s="2" customFormat="1" ht="44.25" customHeight="1">
      <c r="A167" s="30"/>
      <c r="B167" s="154"/>
      <c r="C167" s="201" t="s">
        <v>254</v>
      </c>
      <c r="D167" s="201" t="s">
        <v>751</v>
      </c>
      <c r="E167" s="202" t="s">
        <v>7962</v>
      </c>
      <c r="F167" s="203" t="s">
        <v>7963</v>
      </c>
      <c r="G167" s="204" t="s">
        <v>404</v>
      </c>
      <c r="H167" s="205">
        <v>48</v>
      </c>
      <c r="I167" s="177"/>
      <c r="J167" s="290">
        <f t="shared" si="0"/>
        <v>0</v>
      </c>
      <c r="K167" s="178"/>
      <c r="L167" s="179"/>
      <c r="M167" s="180" t="s">
        <v>1</v>
      </c>
      <c r="N167" s="181" t="s">
        <v>38</v>
      </c>
      <c r="O167" s="59"/>
      <c r="P167" s="160">
        <f t="shared" si="1"/>
        <v>0</v>
      </c>
      <c r="Q167" s="160">
        <v>0</v>
      </c>
      <c r="R167" s="160">
        <f t="shared" si="2"/>
        <v>0</v>
      </c>
      <c r="S167" s="160">
        <v>0</v>
      </c>
      <c r="T167" s="161">
        <f t="shared" si="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2" t="s">
        <v>1849</v>
      </c>
      <c r="AT167" s="162" t="s">
        <v>751</v>
      </c>
      <c r="AU167" s="162" t="s">
        <v>219</v>
      </c>
      <c r="AY167" s="15" t="s">
        <v>208</v>
      </c>
      <c r="BE167" s="163">
        <f t="shared" si="4"/>
        <v>0</v>
      </c>
      <c r="BF167" s="163">
        <f t="shared" si="5"/>
        <v>0</v>
      </c>
      <c r="BG167" s="163">
        <f t="shared" si="6"/>
        <v>0</v>
      </c>
      <c r="BH167" s="163">
        <f t="shared" si="7"/>
        <v>0</v>
      </c>
      <c r="BI167" s="163">
        <f t="shared" si="8"/>
        <v>0</v>
      </c>
      <c r="BJ167" s="15" t="s">
        <v>85</v>
      </c>
      <c r="BK167" s="163">
        <f t="shared" si="9"/>
        <v>0</v>
      </c>
      <c r="BL167" s="15" t="s">
        <v>466</v>
      </c>
      <c r="BM167" s="162" t="s">
        <v>7964</v>
      </c>
    </row>
    <row r="168" spans="1:65" s="2" customFormat="1" ht="37.9" customHeight="1">
      <c r="A168" s="30"/>
      <c r="B168" s="154"/>
      <c r="C168" s="201" t="s">
        <v>258</v>
      </c>
      <c r="D168" s="201" t="s">
        <v>751</v>
      </c>
      <c r="E168" s="202" t="s">
        <v>7965</v>
      </c>
      <c r="F168" s="203" t="s">
        <v>7966</v>
      </c>
      <c r="G168" s="204" t="s">
        <v>404</v>
      </c>
      <c r="H168" s="205">
        <v>48</v>
      </c>
      <c r="I168" s="177"/>
      <c r="J168" s="290">
        <f t="shared" si="0"/>
        <v>0</v>
      </c>
      <c r="K168" s="178"/>
      <c r="L168" s="179"/>
      <c r="M168" s="180" t="s">
        <v>1</v>
      </c>
      <c r="N168" s="181" t="s">
        <v>38</v>
      </c>
      <c r="O168" s="59"/>
      <c r="P168" s="160">
        <f t="shared" si="1"/>
        <v>0</v>
      </c>
      <c r="Q168" s="160">
        <v>0</v>
      </c>
      <c r="R168" s="160">
        <f t="shared" si="2"/>
        <v>0</v>
      </c>
      <c r="S168" s="160">
        <v>0</v>
      </c>
      <c r="T168" s="161">
        <f t="shared" si="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2" t="s">
        <v>1849</v>
      </c>
      <c r="AT168" s="162" t="s">
        <v>751</v>
      </c>
      <c r="AU168" s="162" t="s">
        <v>219</v>
      </c>
      <c r="AY168" s="15" t="s">
        <v>208</v>
      </c>
      <c r="BE168" s="163">
        <f t="shared" si="4"/>
        <v>0</v>
      </c>
      <c r="BF168" s="163">
        <f t="shared" si="5"/>
        <v>0</v>
      </c>
      <c r="BG168" s="163">
        <f t="shared" si="6"/>
        <v>0</v>
      </c>
      <c r="BH168" s="163">
        <f t="shared" si="7"/>
        <v>0</v>
      </c>
      <c r="BI168" s="163">
        <f t="shared" si="8"/>
        <v>0</v>
      </c>
      <c r="BJ168" s="15" t="s">
        <v>85</v>
      </c>
      <c r="BK168" s="163">
        <f t="shared" si="9"/>
        <v>0</v>
      </c>
      <c r="BL168" s="15" t="s">
        <v>466</v>
      </c>
      <c r="BM168" s="162" t="s">
        <v>7967</v>
      </c>
    </row>
    <row r="169" spans="1:65" s="2" customFormat="1" ht="37.9" customHeight="1">
      <c r="A169" s="30"/>
      <c r="B169" s="154"/>
      <c r="C169" s="201" t="s">
        <v>262</v>
      </c>
      <c r="D169" s="201" t="s">
        <v>751</v>
      </c>
      <c r="E169" s="202" t="s">
        <v>7968</v>
      </c>
      <c r="F169" s="203" t="s">
        <v>7969</v>
      </c>
      <c r="G169" s="204" t="s">
        <v>404</v>
      </c>
      <c r="H169" s="205">
        <v>48</v>
      </c>
      <c r="I169" s="177"/>
      <c r="J169" s="290">
        <f t="shared" si="0"/>
        <v>0</v>
      </c>
      <c r="K169" s="178"/>
      <c r="L169" s="179"/>
      <c r="M169" s="180" t="s">
        <v>1</v>
      </c>
      <c r="N169" s="181" t="s">
        <v>38</v>
      </c>
      <c r="O169" s="59"/>
      <c r="P169" s="160">
        <f t="shared" si="1"/>
        <v>0</v>
      </c>
      <c r="Q169" s="160">
        <v>0</v>
      </c>
      <c r="R169" s="160">
        <f t="shared" si="2"/>
        <v>0</v>
      </c>
      <c r="S169" s="160">
        <v>0</v>
      </c>
      <c r="T169" s="161">
        <f t="shared" si="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2" t="s">
        <v>1849</v>
      </c>
      <c r="AT169" s="162" t="s">
        <v>751</v>
      </c>
      <c r="AU169" s="162" t="s">
        <v>219</v>
      </c>
      <c r="AY169" s="15" t="s">
        <v>208</v>
      </c>
      <c r="BE169" s="163">
        <f t="shared" si="4"/>
        <v>0</v>
      </c>
      <c r="BF169" s="163">
        <f t="shared" si="5"/>
        <v>0</v>
      </c>
      <c r="BG169" s="163">
        <f t="shared" si="6"/>
        <v>0</v>
      </c>
      <c r="BH169" s="163">
        <f t="shared" si="7"/>
        <v>0</v>
      </c>
      <c r="BI169" s="163">
        <f t="shared" si="8"/>
        <v>0</v>
      </c>
      <c r="BJ169" s="15" t="s">
        <v>85</v>
      </c>
      <c r="BK169" s="163">
        <f t="shared" si="9"/>
        <v>0</v>
      </c>
      <c r="BL169" s="15" t="s">
        <v>466</v>
      </c>
      <c r="BM169" s="162" t="s">
        <v>7970</v>
      </c>
    </row>
    <row r="170" spans="1:65" s="2" customFormat="1" ht="16.5" customHeight="1">
      <c r="A170" s="30"/>
      <c r="B170" s="154"/>
      <c r="C170" s="195" t="s">
        <v>266</v>
      </c>
      <c r="D170" s="195" t="s">
        <v>210</v>
      </c>
      <c r="E170" s="196" t="s">
        <v>7971</v>
      </c>
      <c r="F170" s="200" t="s">
        <v>7972</v>
      </c>
      <c r="G170" s="198" t="s">
        <v>404</v>
      </c>
      <c r="H170" s="199">
        <v>48</v>
      </c>
      <c r="I170" s="155"/>
      <c r="J170" s="287">
        <f t="shared" si="0"/>
        <v>0</v>
      </c>
      <c r="K170" s="157"/>
      <c r="L170" s="31"/>
      <c r="M170" s="158" t="s">
        <v>1</v>
      </c>
      <c r="N170" s="159" t="s">
        <v>38</v>
      </c>
      <c r="O170" s="59"/>
      <c r="P170" s="160">
        <f t="shared" si="1"/>
        <v>0</v>
      </c>
      <c r="Q170" s="160">
        <v>0</v>
      </c>
      <c r="R170" s="160">
        <f t="shared" si="2"/>
        <v>0</v>
      </c>
      <c r="S170" s="160">
        <v>0</v>
      </c>
      <c r="T170" s="161">
        <f t="shared" si="3"/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62" t="s">
        <v>466</v>
      </c>
      <c r="AT170" s="162" t="s">
        <v>210</v>
      </c>
      <c r="AU170" s="162" t="s">
        <v>219</v>
      </c>
      <c r="AY170" s="15" t="s">
        <v>208</v>
      </c>
      <c r="BE170" s="163">
        <f t="shared" si="4"/>
        <v>0</v>
      </c>
      <c r="BF170" s="163">
        <f t="shared" si="5"/>
        <v>0</v>
      </c>
      <c r="BG170" s="163">
        <f t="shared" si="6"/>
        <v>0</v>
      </c>
      <c r="BH170" s="163">
        <f t="shared" si="7"/>
        <v>0</v>
      </c>
      <c r="BI170" s="163">
        <f t="shared" si="8"/>
        <v>0</v>
      </c>
      <c r="BJ170" s="15" t="s">
        <v>85</v>
      </c>
      <c r="BK170" s="163">
        <f t="shared" si="9"/>
        <v>0</v>
      </c>
      <c r="BL170" s="15" t="s">
        <v>466</v>
      </c>
      <c r="BM170" s="162" t="s">
        <v>7973</v>
      </c>
    </row>
    <row r="171" spans="1:65" s="2" customFormat="1" ht="37.9" customHeight="1">
      <c r="A171" s="30"/>
      <c r="B171" s="154"/>
      <c r="C171" s="201" t="s">
        <v>270</v>
      </c>
      <c r="D171" s="201" t="s">
        <v>751</v>
      </c>
      <c r="E171" s="202" t="s">
        <v>7974</v>
      </c>
      <c r="F171" s="203" t="s">
        <v>7975</v>
      </c>
      <c r="G171" s="204" t="s">
        <v>404</v>
      </c>
      <c r="H171" s="205">
        <v>1</v>
      </c>
      <c r="I171" s="177"/>
      <c r="J171" s="290">
        <f t="shared" si="0"/>
        <v>0</v>
      </c>
      <c r="K171" s="178"/>
      <c r="L171" s="179"/>
      <c r="M171" s="180" t="s">
        <v>1</v>
      </c>
      <c r="N171" s="181" t="s">
        <v>38</v>
      </c>
      <c r="O171" s="59"/>
      <c r="P171" s="160">
        <f t="shared" si="1"/>
        <v>0</v>
      </c>
      <c r="Q171" s="160">
        <v>0</v>
      </c>
      <c r="R171" s="160">
        <f t="shared" si="2"/>
        <v>0</v>
      </c>
      <c r="S171" s="160">
        <v>0</v>
      </c>
      <c r="T171" s="161">
        <f t="shared" si="3"/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2" t="s">
        <v>1849</v>
      </c>
      <c r="AT171" s="162" t="s">
        <v>751</v>
      </c>
      <c r="AU171" s="162" t="s">
        <v>219</v>
      </c>
      <c r="AY171" s="15" t="s">
        <v>208</v>
      </c>
      <c r="BE171" s="163">
        <f t="shared" si="4"/>
        <v>0</v>
      </c>
      <c r="BF171" s="163">
        <f t="shared" si="5"/>
        <v>0</v>
      </c>
      <c r="BG171" s="163">
        <f t="shared" si="6"/>
        <v>0</v>
      </c>
      <c r="BH171" s="163">
        <f t="shared" si="7"/>
        <v>0</v>
      </c>
      <c r="BI171" s="163">
        <f t="shared" si="8"/>
        <v>0</v>
      </c>
      <c r="BJ171" s="15" t="s">
        <v>85</v>
      </c>
      <c r="BK171" s="163">
        <f t="shared" si="9"/>
        <v>0</v>
      </c>
      <c r="BL171" s="15" t="s">
        <v>466</v>
      </c>
      <c r="BM171" s="162" t="s">
        <v>7976</v>
      </c>
    </row>
    <row r="172" spans="1:65" s="2" customFormat="1" ht="37.9" customHeight="1">
      <c r="A172" s="30"/>
      <c r="B172" s="154"/>
      <c r="C172" s="201" t="s">
        <v>274</v>
      </c>
      <c r="D172" s="201" t="s">
        <v>751</v>
      </c>
      <c r="E172" s="202" t="s">
        <v>7977</v>
      </c>
      <c r="F172" s="203" t="s">
        <v>7978</v>
      </c>
      <c r="G172" s="204" t="s">
        <v>404</v>
      </c>
      <c r="H172" s="205">
        <v>1</v>
      </c>
      <c r="I172" s="177"/>
      <c r="J172" s="290">
        <f t="shared" si="0"/>
        <v>0</v>
      </c>
      <c r="K172" s="178"/>
      <c r="L172" s="179"/>
      <c r="M172" s="180" t="s">
        <v>1</v>
      </c>
      <c r="N172" s="181" t="s">
        <v>38</v>
      </c>
      <c r="O172" s="59"/>
      <c r="P172" s="160">
        <f t="shared" si="1"/>
        <v>0</v>
      </c>
      <c r="Q172" s="160">
        <v>0</v>
      </c>
      <c r="R172" s="160">
        <f t="shared" si="2"/>
        <v>0</v>
      </c>
      <c r="S172" s="160">
        <v>0</v>
      </c>
      <c r="T172" s="161">
        <f t="shared" si="3"/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62" t="s">
        <v>1849</v>
      </c>
      <c r="AT172" s="162" t="s">
        <v>751</v>
      </c>
      <c r="AU172" s="162" t="s">
        <v>219</v>
      </c>
      <c r="AY172" s="15" t="s">
        <v>208</v>
      </c>
      <c r="BE172" s="163">
        <f t="shared" si="4"/>
        <v>0</v>
      </c>
      <c r="BF172" s="163">
        <f t="shared" si="5"/>
        <v>0</v>
      </c>
      <c r="BG172" s="163">
        <f t="shared" si="6"/>
        <v>0</v>
      </c>
      <c r="BH172" s="163">
        <f t="shared" si="7"/>
        <v>0</v>
      </c>
      <c r="BI172" s="163">
        <f t="shared" si="8"/>
        <v>0</v>
      </c>
      <c r="BJ172" s="15" t="s">
        <v>85</v>
      </c>
      <c r="BK172" s="163">
        <f t="shared" si="9"/>
        <v>0</v>
      </c>
      <c r="BL172" s="15" t="s">
        <v>466</v>
      </c>
      <c r="BM172" s="162" t="s">
        <v>7979</v>
      </c>
    </row>
    <row r="173" spans="1:65" s="12" customFormat="1" ht="20.85" customHeight="1">
      <c r="B173" s="142"/>
      <c r="C173" s="206"/>
      <c r="D173" s="207" t="s">
        <v>71</v>
      </c>
      <c r="E173" s="208" t="s">
        <v>7980</v>
      </c>
      <c r="F173" s="208" t="s">
        <v>78</v>
      </c>
      <c r="G173" s="206"/>
      <c r="H173" s="206"/>
      <c r="I173" s="145"/>
      <c r="J173" s="286">
        <f>BK173</f>
        <v>0</v>
      </c>
      <c r="L173" s="142"/>
      <c r="M173" s="146"/>
      <c r="N173" s="147"/>
      <c r="O173" s="147"/>
      <c r="P173" s="148">
        <f>SUM(P174:P192)</f>
        <v>0</v>
      </c>
      <c r="Q173" s="147"/>
      <c r="R173" s="148">
        <f>SUM(R174:R192)</f>
        <v>0</v>
      </c>
      <c r="S173" s="147"/>
      <c r="T173" s="149">
        <f>SUM(T174:T192)</f>
        <v>0</v>
      </c>
      <c r="AR173" s="143" t="s">
        <v>219</v>
      </c>
      <c r="AT173" s="150" t="s">
        <v>71</v>
      </c>
      <c r="AU173" s="150" t="s">
        <v>85</v>
      </c>
      <c r="AY173" s="143" t="s">
        <v>208</v>
      </c>
      <c r="BK173" s="151">
        <f>SUM(BK174:BK192)</f>
        <v>0</v>
      </c>
    </row>
    <row r="174" spans="1:65" s="2" customFormat="1" ht="37.9" customHeight="1">
      <c r="A174" s="30"/>
      <c r="B174" s="154"/>
      <c r="C174" s="201" t="s">
        <v>278</v>
      </c>
      <c r="D174" s="201" t="s">
        <v>751</v>
      </c>
      <c r="E174" s="202" t="s">
        <v>7981</v>
      </c>
      <c r="F174" s="203" t="s">
        <v>7982</v>
      </c>
      <c r="G174" s="204" t="s">
        <v>404</v>
      </c>
      <c r="H174" s="205">
        <v>1</v>
      </c>
      <c r="I174" s="177"/>
      <c r="J174" s="290">
        <f t="shared" ref="J174:J192" si="10">ROUND(I174*H174,2)</f>
        <v>0</v>
      </c>
      <c r="K174" s="178"/>
      <c r="L174" s="179"/>
      <c r="M174" s="180" t="s">
        <v>1</v>
      </c>
      <c r="N174" s="181" t="s">
        <v>38</v>
      </c>
      <c r="O174" s="59"/>
      <c r="P174" s="160">
        <f t="shared" ref="P174:P192" si="11">O174*H174</f>
        <v>0</v>
      </c>
      <c r="Q174" s="160">
        <v>0</v>
      </c>
      <c r="R174" s="160">
        <f t="shared" ref="R174:R192" si="12">Q174*H174</f>
        <v>0</v>
      </c>
      <c r="S174" s="160">
        <v>0</v>
      </c>
      <c r="T174" s="161">
        <f t="shared" ref="T174:T192" si="13">S174*H174</f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62" t="s">
        <v>1849</v>
      </c>
      <c r="AT174" s="162" t="s">
        <v>751</v>
      </c>
      <c r="AU174" s="162" t="s">
        <v>219</v>
      </c>
      <c r="AY174" s="15" t="s">
        <v>208</v>
      </c>
      <c r="BE174" s="163">
        <f t="shared" ref="BE174:BE192" si="14">IF(N174="základná",J174,0)</f>
        <v>0</v>
      </c>
      <c r="BF174" s="163">
        <f t="shared" ref="BF174:BF192" si="15">IF(N174="znížená",J174,0)</f>
        <v>0</v>
      </c>
      <c r="BG174" s="163">
        <f t="shared" ref="BG174:BG192" si="16">IF(N174="zákl. prenesená",J174,0)</f>
        <v>0</v>
      </c>
      <c r="BH174" s="163">
        <f t="shared" ref="BH174:BH192" si="17">IF(N174="zníž. prenesená",J174,0)</f>
        <v>0</v>
      </c>
      <c r="BI174" s="163">
        <f t="shared" ref="BI174:BI192" si="18">IF(N174="nulová",J174,0)</f>
        <v>0</v>
      </c>
      <c r="BJ174" s="15" t="s">
        <v>85</v>
      </c>
      <c r="BK174" s="163">
        <f t="shared" ref="BK174:BK192" si="19">ROUND(I174*H174,2)</f>
        <v>0</v>
      </c>
      <c r="BL174" s="15" t="s">
        <v>466</v>
      </c>
      <c r="BM174" s="162" t="s">
        <v>7983</v>
      </c>
    </row>
    <row r="175" spans="1:65" s="2" customFormat="1" ht="24.2" customHeight="1">
      <c r="A175" s="30"/>
      <c r="B175" s="154"/>
      <c r="C175" s="201" t="s">
        <v>282</v>
      </c>
      <c r="D175" s="201" t="s">
        <v>751</v>
      </c>
      <c r="E175" s="202" t="s">
        <v>7984</v>
      </c>
      <c r="F175" s="203" t="s">
        <v>7985</v>
      </c>
      <c r="G175" s="204" t="s">
        <v>404</v>
      </c>
      <c r="H175" s="205">
        <v>4</v>
      </c>
      <c r="I175" s="177"/>
      <c r="J175" s="290">
        <f t="shared" si="10"/>
        <v>0</v>
      </c>
      <c r="K175" s="178"/>
      <c r="L175" s="179"/>
      <c r="M175" s="180" t="s">
        <v>1</v>
      </c>
      <c r="N175" s="181" t="s">
        <v>38</v>
      </c>
      <c r="O175" s="59"/>
      <c r="P175" s="160">
        <f t="shared" si="11"/>
        <v>0</v>
      </c>
      <c r="Q175" s="160">
        <v>0</v>
      </c>
      <c r="R175" s="160">
        <f t="shared" si="12"/>
        <v>0</v>
      </c>
      <c r="S175" s="160">
        <v>0</v>
      </c>
      <c r="T175" s="161">
        <f t="shared" si="1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2" t="s">
        <v>1849</v>
      </c>
      <c r="AT175" s="162" t="s">
        <v>751</v>
      </c>
      <c r="AU175" s="162" t="s">
        <v>219</v>
      </c>
      <c r="AY175" s="15" t="s">
        <v>208</v>
      </c>
      <c r="BE175" s="163">
        <f t="shared" si="14"/>
        <v>0</v>
      </c>
      <c r="BF175" s="163">
        <f t="shared" si="15"/>
        <v>0</v>
      </c>
      <c r="BG175" s="163">
        <f t="shared" si="16"/>
        <v>0</v>
      </c>
      <c r="BH175" s="163">
        <f t="shared" si="17"/>
        <v>0</v>
      </c>
      <c r="BI175" s="163">
        <f t="shared" si="18"/>
        <v>0</v>
      </c>
      <c r="BJ175" s="15" t="s">
        <v>85</v>
      </c>
      <c r="BK175" s="163">
        <f t="shared" si="19"/>
        <v>0</v>
      </c>
      <c r="BL175" s="15" t="s">
        <v>466</v>
      </c>
      <c r="BM175" s="162" t="s">
        <v>7986</v>
      </c>
    </row>
    <row r="176" spans="1:65" s="2" customFormat="1" ht="16.5" customHeight="1">
      <c r="A176" s="30"/>
      <c r="B176" s="154"/>
      <c r="C176" s="201" t="s">
        <v>286</v>
      </c>
      <c r="D176" s="201" t="s">
        <v>751</v>
      </c>
      <c r="E176" s="202" t="s">
        <v>7987</v>
      </c>
      <c r="F176" s="203" t="s">
        <v>7988</v>
      </c>
      <c r="G176" s="204" t="s">
        <v>404</v>
      </c>
      <c r="H176" s="205">
        <v>4</v>
      </c>
      <c r="I176" s="177"/>
      <c r="J176" s="290">
        <f t="shared" si="10"/>
        <v>0</v>
      </c>
      <c r="K176" s="178"/>
      <c r="L176" s="179"/>
      <c r="M176" s="180" t="s">
        <v>1</v>
      </c>
      <c r="N176" s="181" t="s">
        <v>38</v>
      </c>
      <c r="O176" s="59"/>
      <c r="P176" s="160">
        <f t="shared" si="11"/>
        <v>0</v>
      </c>
      <c r="Q176" s="160">
        <v>0</v>
      </c>
      <c r="R176" s="160">
        <f t="shared" si="12"/>
        <v>0</v>
      </c>
      <c r="S176" s="160">
        <v>0</v>
      </c>
      <c r="T176" s="161">
        <f t="shared" si="1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62" t="s">
        <v>1849</v>
      </c>
      <c r="AT176" s="162" t="s">
        <v>751</v>
      </c>
      <c r="AU176" s="162" t="s">
        <v>219</v>
      </c>
      <c r="AY176" s="15" t="s">
        <v>208</v>
      </c>
      <c r="BE176" s="163">
        <f t="shared" si="14"/>
        <v>0</v>
      </c>
      <c r="BF176" s="163">
        <f t="shared" si="15"/>
        <v>0</v>
      </c>
      <c r="BG176" s="163">
        <f t="shared" si="16"/>
        <v>0</v>
      </c>
      <c r="BH176" s="163">
        <f t="shared" si="17"/>
        <v>0</v>
      </c>
      <c r="BI176" s="163">
        <f t="shared" si="18"/>
        <v>0</v>
      </c>
      <c r="BJ176" s="15" t="s">
        <v>85</v>
      </c>
      <c r="BK176" s="163">
        <f t="shared" si="19"/>
        <v>0</v>
      </c>
      <c r="BL176" s="15" t="s">
        <v>466</v>
      </c>
      <c r="BM176" s="162" t="s">
        <v>7989</v>
      </c>
    </row>
    <row r="177" spans="1:65" s="2" customFormat="1" ht="24.2" customHeight="1">
      <c r="A177" s="30"/>
      <c r="B177" s="154"/>
      <c r="C177" s="201" t="s">
        <v>7</v>
      </c>
      <c r="D177" s="201" t="s">
        <v>751</v>
      </c>
      <c r="E177" s="202" t="s">
        <v>7990</v>
      </c>
      <c r="F177" s="203" t="s">
        <v>7991</v>
      </c>
      <c r="G177" s="204" t="s">
        <v>404</v>
      </c>
      <c r="H177" s="205">
        <v>1</v>
      </c>
      <c r="I177" s="177"/>
      <c r="J177" s="290">
        <f t="shared" si="10"/>
        <v>0</v>
      </c>
      <c r="K177" s="178"/>
      <c r="L177" s="179"/>
      <c r="M177" s="180" t="s">
        <v>1</v>
      </c>
      <c r="N177" s="181" t="s">
        <v>38</v>
      </c>
      <c r="O177" s="59"/>
      <c r="P177" s="160">
        <f t="shared" si="11"/>
        <v>0</v>
      </c>
      <c r="Q177" s="160">
        <v>0</v>
      </c>
      <c r="R177" s="160">
        <f t="shared" si="12"/>
        <v>0</v>
      </c>
      <c r="S177" s="160">
        <v>0</v>
      </c>
      <c r="T177" s="161">
        <f t="shared" si="1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62" t="s">
        <v>1849</v>
      </c>
      <c r="AT177" s="162" t="s">
        <v>751</v>
      </c>
      <c r="AU177" s="162" t="s">
        <v>219</v>
      </c>
      <c r="AY177" s="15" t="s">
        <v>208</v>
      </c>
      <c r="BE177" s="163">
        <f t="shared" si="14"/>
        <v>0</v>
      </c>
      <c r="BF177" s="163">
        <f t="shared" si="15"/>
        <v>0</v>
      </c>
      <c r="BG177" s="163">
        <f t="shared" si="16"/>
        <v>0</v>
      </c>
      <c r="BH177" s="163">
        <f t="shared" si="17"/>
        <v>0</v>
      </c>
      <c r="BI177" s="163">
        <f t="shared" si="18"/>
        <v>0</v>
      </c>
      <c r="BJ177" s="15" t="s">
        <v>85</v>
      </c>
      <c r="BK177" s="163">
        <f t="shared" si="19"/>
        <v>0</v>
      </c>
      <c r="BL177" s="15" t="s">
        <v>466</v>
      </c>
      <c r="BM177" s="162" t="s">
        <v>7992</v>
      </c>
    </row>
    <row r="178" spans="1:65" s="2" customFormat="1" ht="16.5" customHeight="1">
      <c r="A178" s="30"/>
      <c r="B178" s="154"/>
      <c r="C178" s="201" t="s">
        <v>293</v>
      </c>
      <c r="D178" s="201" t="s">
        <v>751</v>
      </c>
      <c r="E178" s="202" t="s">
        <v>7993</v>
      </c>
      <c r="F178" s="203" t="s">
        <v>7994</v>
      </c>
      <c r="G178" s="204" t="s">
        <v>404</v>
      </c>
      <c r="H178" s="205">
        <v>1</v>
      </c>
      <c r="I178" s="177"/>
      <c r="J178" s="290">
        <f t="shared" si="10"/>
        <v>0</v>
      </c>
      <c r="K178" s="178"/>
      <c r="L178" s="179"/>
      <c r="M178" s="180" t="s">
        <v>1</v>
      </c>
      <c r="N178" s="181" t="s">
        <v>38</v>
      </c>
      <c r="O178" s="59"/>
      <c r="P178" s="160">
        <f t="shared" si="11"/>
        <v>0</v>
      </c>
      <c r="Q178" s="160">
        <v>0</v>
      </c>
      <c r="R178" s="160">
        <f t="shared" si="12"/>
        <v>0</v>
      </c>
      <c r="S178" s="160">
        <v>0</v>
      </c>
      <c r="T178" s="161">
        <f t="shared" si="1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2" t="s">
        <v>1849</v>
      </c>
      <c r="AT178" s="162" t="s">
        <v>751</v>
      </c>
      <c r="AU178" s="162" t="s">
        <v>219</v>
      </c>
      <c r="AY178" s="15" t="s">
        <v>208</v>
      </c>
      <c r="BE178" s="163">
        <f t="shared" si="14"/>
        <v>0</v>
      </c>
      <c r="BF178" s="163">
        <f t="shared" si="15"/>
        <v>0</v>
      </c>
      <c r="BG178" s="163">
        <f t="shared" si="16"/>
        <v>0</v>
      </c>
      <c r="BH178" s="163">
        <f t="shared" si="17"/>
        <v>0</v>
      </c>
      <c r="BI178" s="163">
        <f t="shared" si="18"/>
        <v>0</v>
      </c>
      <c r="BJ178" s="15" t="s">
        <v>85</v>
      </c>
      <c r="BK178" s="163">
        <f t="shared" si="19"/>
        <v>0</v>
      </c>
      <c r="BL178" s="15" t="s">
        <v>466</v>
      </c>
      <c r="BM178" s="162" t="s">
        <v>7995</v>
      </c>
    </row>
    <row r="179" spans="1:65" s="2" customFormat="1" ht="37.9" customHeight="1">
      <c r="A179" s="30"/>
      <c r="B179" s="154"/>
      <c r="C179" s="201" t="s">
        <v>297</v>
      </c>
      <c r="D179" s="201" t="s">
        <v>751</v>
      </c>
      <c r="E179" s="202" t="s">
        <v>7996</v>
      </c>
      <c r="F179" s="203" t="s">
        <v>7997</v>
      </c>
      <c r="G179" s="204" t="s">
        <v>404</v>
      </c>
      <c r="H179" s="205">
        <v>1</v>
      </c>
      <c r="I179" s="177"/>
      <c r="J179" s="290">
        <f t="shared" si="10"/>
        <v>0</v>
      </c>
      <c r="K179" s="178"/>
      <c r="L179" s="179"/>
      <c r="M179" s="180" t="s">
        <v>1</v>
      </c>
      <c r="N179" s="181" t="s">
        <v>38</v>
      </c>
      <c r="O179" s="59"/>
      <c r="P179" s="160">
        <f t="shared" si="11"/>
        <v>0</v>
      </c>
      <c r="Q179" s="160">
        <v>0</v>
      </c>
      <c r="R179" s="160">
        <f t="shared" si="12"/>
        <v>0</v>
      </c>
      <c r="S179" s="160">
        <v>0</v>
      </c>
      <c r="T179" s="161">
        <f t="shared" si="1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62" t="s">
        <v>1849</v>
      </c>
      <c r="AT179" s="162" t="s">
        <v>751</v>
      </c>
      <c r="AU179" s="162" t="s">
        <v>219</v>
      </c>
      <c r="AY179" s="15" t="s">
        <v>208</v>
      </c>
      <c r="BE179" s="163">
        <f t="shared" si="14"/>
        <v>0</v>
      </c>
      <c r="BF179" s="163">
        <f t="shared" si="15"/>
        <v>0</v>
      </c>
      <c r="BG179" s="163">
        <f t="shared" si="16"/>
        <v>0</v>
      </c>
      <c r="BH179" s="163">
        <f t="shared" si="17"/>
        <v>0</v>
      </c>
      <c r="BI179" s="163">
        <f t="shared" si="18"/>
        <v>0</v>
      </c>
      <c r="BJ179" s="15" t="s">
        <v>85</v>
      </c>
      <c r="BK179" s="163">
        <f t="shared" si="19"/>
        <v>0</v>
      </c>
      <c r="BL179" s="15" t="s">
        <v>466</v>
      </c>
      <c r="BM179" s="162" t="s">
        <v>7998</v>
      </c>
    </row>
    <row r="180" spans="1:65" s="2" customFormat="1" ht="24.2" customHeight="1">
      <c r="A180" s="30"/>
      <c r="B180" s="154"/>
      <c r="C180" s="201" t="s">
        <v>301</v>
      </c>
      <c r="D180" s="201" t="s">
        <v>751</v>
      </c>
      <c r="E180" s="202" t="s">
        <v>7999</v>
      </c>
      <c r="F180" s="203" t="s">
        <v>8000</v>
      </c>
      <c r="G180" s="204" t="s">
        <v>404</v>
      </c>
      <c r="H180" s="205">
        <v>1</v>
      </c>
      <c r="I180" s="177"/>
      <c r="J180" s="290">
        <f t="shared" si="10"/>
        <v>0</v>
      </c>
      <c r="K180" s="178"/>
      <c r="L180" s="179"/>
      <c r="M180" s="180" t="s">
        <v>1</v>
      </c>
      <c r="N180" s="181" t="s">
        <v>38</v>
      </c>
      <c r="O180" s="59"/>
      <c r="P180" s="160">
        <f t="shared" si="11"/>
        <v>0</v>
      </c>
      <c r="Q180" s="160">
        <v>0</v>
      </c>
      <c r="R180" s="160">
        <f t="shared" si="12"/>
        <v>0</v>
      </c>
      <c r="S180" s="160">
        <v>0</v>
      </c>
      <c r="T180" s="161">
        <f t="shared" si="13"/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62" t="s">
        <v>1849</v>
      </c>
      <c r="AT180" s="162" t="s">
        <v>751</v>
      </c>
      <c r="AU180" s="162" t="s">
        <v>219</v>
      </c>
      <c r="AY180" s="15" t="s">
        <v>208</v>
      </c>
      <c r="BE180" s="163">
        <f t="shared" si="14"/>
        <v>0</v>
      </c>
      <c r="BF180" s="163">
        <f t="shared" si="15"/>
        <v>0</v>
      </c>
      <c r="BG180" s="163">
        <f t="shared" si="16"/>
        <v>0</v>
      </c>
      <c r="BH180" s="163">
        <f t="shared" si="17"/>
        <v>0</v>
      </c>
      <c r="BI180" s="163">
        <f t="shared" si="18"/>
        <v>0</v>
      </c>
      <c r="BJ180" s="15" t="s">
        <v>85</v>
      </c>
      <c r="BK180" s="163">
        <f t="shared" si="19"/>
        <v>0</v>
      </c>
      <c r="BL180" s="15" t="s">
        <v>466</v>
      </c>
      <c r="BM180" s="162" t="s">
        <v>8001</v>
      </c>
    </row>
    <row r="181" spans="1:65" s="2" customFormat="1" ht="16.5" customHeight="1">
      <c r="A181" s="30"/>
      <c r="B181" s="154"/>
      <c r="C181" s="201" t="s">
        <v>305</v>
      </c>
      <c r="D181" s="201" t="s">
        <v>751</v>
      </c>
      <c r="E181" s="202" t="s">
        <v>8002</v>
      </c>
      <c r="F181" s="203" t="s">
        <v>8003</v>
      </c>
      <c r="G181" s="204" t="s">
        <v>404</v>
      </c>
      <c r="H181" s="205">
        <v>1</v>
      </c>
      <c r="I181" s="177"/>
      <c r="J181" s="290">
        <f t="shared" si="10"/>
        <v>0</v>
      </c>
      <c r="K181" s="178"/>
      <c r="L181" s="179"/>
      <c r="M181" s="180" t="s">
        <v>1</v>
      </c>
      <c r="N181" s="181" t="s">
        <v>38</v>
      </c>
      <c r="O181" s="59"/>
      <c r="P181" s="160">
        <f t="shared" si="11"/>
        <v>0</v>
      </c>
      <c r="Q181" s="160">
        <v>0</v>
      </c>
      <c r="R181" s="160">
        <f t="shared" si="12"/>
        <v>0</v>
      </c>
      <c r="S181" s="160">
        <v>0</v>
      </c>
      <c r="T181" s="161">
        <f t="shared" si="13"/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2" t="s">
        <v>1849</v>
      </c>
      <c r="AT181" s="162" t="s">
        <v>751</v>
      </c>
      <c r="AU181" s="162" t="s">
        <v>219</v>
      </c>
      <c r="AY181" s="15" t="s">
        <v>208</v>
      </c>
      <c r="BE181" s="163">
        <f t="shared" si="14"/>
        <v>0</v>
      </c>
      <c r="BF181" s="163">
        <f t="shared" si="15"/>
        <v>0</v>
      </c>
      <c r="BG181" s="163">
        <f t="shared" si="16"/>
        <v>0</v>
      </c>
      <c r="BH181" s="163">
        <f t="shared" si="17"/>
        <v>0</v>
      </c>
      <c r="BI181" s="163">
        <f t="shared" si="18"/>
        <v>0</v>
      </c>
      <c r="BJ181" s="15" t="s">
        <v>85</v>
      </c>
      <c r="BK181" s="163">
        <f t="shared" si="19"/>
        <v>0</v>
      </c>
      <c r="BL181" s="15" t="s">
        <v>466</v>
      </c>
      <c r="BM181" s="162" t="s">
        <v>8004</v>
      </c>
    </row>
    <row r="182" spans="1:65" s="2" customFormat="1" ht="16.5" customHeight="1">
      <c r="A182" s="30"/>
      <c r="B182" s="154"/>
      <c r="C182" s="195" t="s">
        <v>309</v>
      </c>
      <c r="D182" s="195" t="s">
        <v>210</v>
      </c>
      <c r="E182" s="196" t="s">
        <v>8005</v>
      </c>
      <c r="F182" s="200" t="s">
        <v>8006</v>
      </c>
      <c r="G182" s="198" t="s">
        <v>404</v>
      </c>
      <c r="H182" s="199">
        <v>1</v>
      </c>
      <c r="I182" s="155"/>
      <c r="J182" s="287">
        <f t="shared" si="10"/>
        <v>0</v>
      </c>
      <c r="K182" s="157"/>
      <c r="L182" s="31"/>
      <c r="M182" s="158" t="s">
        <v>1</v>
      </c>
      <c r="N182" s="159" t="s">
        <v>38</v>
      </c>
      <c r="O182" s="59"/>
      <c r="P182" s="160">
        <f t="shared" si="11"/>
        <v>0</v>
      </c>
      <c r="Q182" s="160">
        <v>0</v>
      </c>
      <c r="R182" s="160">
        <f t="shared" si="12"/>
        <v>0</v>
      </c>
      <c r="S182" s="160">
        <v>0</v>
      </c>
      <c r="T182" s="161">
        <f t="shared" si="13"/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62" t="s">
        <v>466</v>
      </c>
      <c r="AT182" s="162" t="s">
        <v>210</v>
      </c>
      <c r="AU182" s="162" t="s">
        <v>219</v>
      </c>
      <c r="AY182" s="15" t="s">
        <v>208</v>
      </c>
      <c r="BE182" s="163">
        <f t="shared" si="14"/>
        <v>0</v>
      </c>
      <c r="BF182" s="163">
        <f t="shared" si="15"/>
        <v>0</v>
      </c>
      <c r="BG182" s="163">
        <f t="shared" si="16"/>
        <v>0</v>
      </c>
      <c r="BH182" s="163">
        <f t="shared" si="17"/>
        <v>0</v>
      </c>
      <c r="BI182" s="163">
        <f t="shared" si="18"/>
        <v>0</v>
      </c>
      <c r="BJ182" s="15" t="s">
        <v>85</v>
      </c>
      <c r="BK182" s="163">
        <f t="shared" si="19"/>
        <v>0</v>
      </c>
      <c r="BL182" s="15" t="s">
        <v>466</v>
      </c>
      <c r="BM182" s="162" t="s">
        <v>8007</v>
      </c>
    </row>
    <row r="183" spans="1:65" s="2" customFormat="1" ht="16.5" customHeight="1">
      <c r="A183" s="30"/>
      <c r="B183" s="154"/>
      <c r="C183" s="195" t="s">
        <v>313</v>
      </c>
      <c r="D183" s="195" t="s">
        <v>210</v>
      </c>
      <c r="E183" s="196" t="s">
        <v>8008</v>
      </c>
      <c r="F183" s="200" t="s">
        <v>8009</v>
      </c>
      <c r="G183" s="198" t="s">
        <v>404</v>
      </c>
      <c r="H183" s="199">
        <v>1</v>
      </c>
      <c r="I183" s="155"/>
      <c r="J183" s="287">
        <f t="shared" si="10"/>
        <v>0</v>
      </c>
      <c r="K183" s="157"/>
      <c r="L183" s="31"/>
      <c r="M183" s="158" t="s">
        <v>1</v>
      </c>
      <c r="N183" s="159" t="s">
        <v>38</v>
      </c>
      <c r="O183" s="59"/>
      <c r="P183" s="160">
        <f t="shared" si="11"/>
        <v>0</v>
      </c>
      <c r="Q183" s="160">
        <v>0</v>
      </c>
      <c r="R183" s="160">
        <f t="shared" si="12"/>
        <v>0</v>
      </c>
      <c r="S183" s="160">
        <v>0</v>
      </c>
      <c r="T183" s="161">
        <f t="shared" si="13"/>
        <v>0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62" t="s">
        <v>466</v>
      </c>
      <c r="AT183" s="162" t="s">
        <v>210</v>
      </c>
      <c r="AU183" s="162" t="s">
        <v>219</v>
      </c>
      <c r="AY183" s="15" t="s">
        <v>208</v>
      </c>
      <c r="BE183" s="163">
        <f t="shared" si="14"/>
        <v>0</v>
      </c>
      <c r="BF183" s="163">
        <f t="shared" si="15"/>
        <v>0</v>
      </c>
      <c r="BG183" s="163">
        <f t="shared" si="16"/>
        <v>0</v>
      </c>
      <c r="BH183" s="163">
        <f t="shared" si="17"/>
        <v>0</v>
      </c>
      <c r="BI183" s="163">
        <f t="shared" si="18"/>
        <v>0</v>
      </c>
      <c r="BJ183" s="15" t="s">
        <v>85</v>
      </c>
      <c r="BK183" s="163">
        <f t="shared" si="19"/>
        <v>0</v>
      </c>
      <c r="BL183" s="15" t="s">
        <v>466</v>
      </c>
      <c r="BM183" s="162" t="s">
        <v>8010</v>
      </c>
    </row>
    <row r="184" spans="1:65" s="2" customFormat="1" ht="16.5" customHeight="1">
      <c r="A184" s="30"/>
      <c r="B184" s="154"/>
      <c r="C184" s="195" t="s">
        <v>317</v>
      </c>
      <c r="D184" s="195" t="s">
        <v>210</v>
      </c>
      <c r="E184" s="196" t="s">
        <v>8011</v>
      </c>
      <c r="F184" s="200" t="s">
        <v>8012</v>
      </c>
      <c r="G184" s="198" t="s">
        <v>404</v>
      </c>
      <c r="H184" s="199">
        <v>1</v>
      </c>
      <c r="I184" s="155"/>
      <c r="J184" s="287">
        <f t="shared" si="10"/>
        <v>0</v>
      </c>
      <c r="K184" s="157"/>
      <c r="L184" s="31"/>
      <c r="M184" s="158" t="s">
        <v>1</v>
      </c>
      <c r="N184" s="159" t="s">
        <v>38</v>
      </c>
      <c r="O184" s="59"/>
      <c r="P184" s="160">
        <f t="shared" si="11"/>
        <v>0</v>
      </c>
      <c r="Q184" s="160">
        <v>0</v>
      </c>
      <c r="R184" s="160">
        <f t="shared" si="12"/>
        <v>0</v>
      </c>
      <c r="S184" s="160">
        <v>0</v>
      </c>
      <c r="T184" s="161">
        <f t="shared" si="13"/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62" t="s">
        <v>466</v>
      </c>
      <c r="AT184" s="162" t="s">
        <v>210</v>
      </c>
      <c r="AU184" s="162" t="s">
        <v>219</v>
      </c>
      <c r="AY184" s="15" t="s">
        <v>208</v>
      </c>
      <c r="BE184" s="163">
        <f t="shared" si="14"/>
        <v>0</v>
      </c>
      <c r="BF184" s="163">
        <f t="shared" si="15"/>
        <v>0</v>
      </c>
      <c r="BG184" s="163">
        <f t="shared" si="16"/>
        <v>0</v>
      </c>
      <c r="BH184" s="163">
        <f t="shared" si="17"/>
        <v>0</v>
      </c>
      <c r="BI184" s="163">
        <f t="shared" si="18"/>
        <v>0</v>
      </c>
      <c r="BJ184" s="15" t="s">
        <v>85</v>
      </c>
      <c r="BK184" s="163">
        <f t="shared" si="19"/>
        <v>0</v>
      </c>
      <c r="BL184" s="15" t="s">
        <v>466</v>
      </c>
      <c r="BM184" s="162" t="s">
        <v>8013</v>
      </c>
    </row>
    <row r="185" spans="1:65" s="2" customFormat="1" ht="16.5" customHeight="1">
      <c r="A185" s="30"/>
      <c r="B185" s="154"/>
      <c r="C185" s="195" t="s">
        <v>321</v>
      </c>
      <c r="D185" s="195" t="s">
        <v>210</v>
      </c>
      <c r="E185" s="196" t="s">
        <v>8014</v>
      </c>
      <c r="F185" s="200" t="s">
        <v>8015</v>
      </c>
      <c r="G185" s="198" t="s">
        <v>404</v>
      </c>
      <c r="H185" s="199">
        <v>1</v>
      </c>
      <c r="I185" s="155"/>
      <c r="J185" s="287">
        <f t="shared" si="10"/>
        <v>0</v>
      </c>
      <c r="K185" s="157"/>
      <c r="L185" s="31"/>
      <c r="M185" s="158" t="s">
        <v>1</v>
      </c>
      <c r="N185" s="159" t="s">
        <v>38</v>
      </c>
      <c r="O185" s="59"/>
      <c r="P185" s="160">
        <f t="shared" si="11"/>
        <v>0</v>
      </c>
      <c r="Q185" s="160">
        <v>0</v>
      </c>
      <c r="R185" s="160">
        <f t="shared" si="12"/>
        <v>0</v>
      </c>
      <c r="S185" s="160">
        <v>0</v>
      </c>
      <c r="T185" s="161">
        <f t="shared" si="13"/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62" t="s">
        <v>466</v>
      </c>
      <c r="AT185" s="162" t="s">
        <v>210</v>
      </c>
      <c r="AU185" s="162" t="s">
        <v>219</v>
      </c>
      <c r="AY185" s="15" t="s">
        <v>208</v>
      </c>
      <c r="BE185" s="163">
        <f t="shared" si="14"/>
        <v>0</v>
      </c>
      <c r="BF185" s="163">
        <f t="shared" si="15"/>
        <v>0</v>
      </c>
      <c r="BG185" s="163">
        <f t="shared" si="16"/>
        <v>0</v>
      </c>
      <c r="BH185" s="163">
        <f t="shared" si="17"/>
        <v>0</v>
      </c>
      <c r="BI185" s="163">
        <f t="shared" si="18"/>
        <v>0</v>
      </c>
      <c r="BJ185" s="15" t="s">
        <v>85</v>
      </c>
      <c r="BK185" s="163">
        <f t="shared" si="19"/>
        <v>0</v>
      </c>
      <c r="BL185" s="15" t="s">
        <v>466</v>
      </c>
      <c r="BM185" s="162" t="s">
        <v>8016</v>
      </c>
    </row>
    <row r="186" spans="1:65" s="2" customFormat="1" ht="16.5" customHeight="1">
      <c r="A186" s="30"/>
      <c r="B186" s="154"/>
      <c r="C186" s="195" t="s">
        <v>325</v>
      </c>
      <c r="D186" s="195" t="s">
        <v>210</v>
      </c>
      <c r="E186" s="196" t="s">
        <v>8017</v>
      </c>
      <c r="F186" s="200" t="s">
        <v>8018</v>
      </c>
      <c r="G186" s="198" t="s">
        <v>404</v>
      </c>
      <c r="H186" s="199">
        <v>1</v>
      </c>
      <c r="I186" s="155"/>
      <c r="J186" s="287">
        <f t="shared" si="10"/>
        <v>0</v>
      </c>
      <c r="K186" s="157"/>
      <c r="L186" s="31"/>
      <c r="M186" s="158" t="s">
        <v>1</v>
      </c>
      <c r="N186" s="159" t="s">
        <v>38</v>
      </c>
      <c r="O186" s="59"/>
      <c r="P186" s="160">
        <f t="shared" si="11"/>
        <v>0</v>
      </c>
      <c r="Q186" s="160">
        <v>0</v>
      </c>
      <c r="R186" s="160">
        <f t="shared" si="12"/>
        <v>0</v>
      </c>
      <c r="S186" s="160">
        <v>0</v>
      </c>
      <c r="T186" s="161">
        <f t="shared" si="13"/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62" t="s">
        <v>466</v>
      </c>
      <c r="AT186" s="162" t="s">
        <v>210</v>
      </c>
      <c r="AU186" s="162" t="s">
        <v>219</v>
      </c>
      <c r="AY186" s="15" t="s">
        <v>208</v>
      </c>
      <c r="BE186" s="163">
        <f t="shared" si="14"/>
        <v>0</v>
      </c>
      <c r="BF186" s="163">
        <f t="shared" si="15"/>
        <v>0</v>
      </c>
      <c r="BG186" s="163">
        <f t="shared" si="16"/>
        <v>0</v>
      </c>
      <c r="BH186" s="163">
        <f t="shared" si="17"/>
        <v>0</v>
      </c>
      <c r="BI186" s="163">
        <f t="shared" si="18"/>
        <v>0</v>
      </c>
      <c r="BJ186" s="15" t="s">
        <v>85</v>
      </c>
      <c r="BK186" s="163">
        <f t="shared" si="19"/>
        <v>0</v>
      </c>
      <c r="BL186" s="15" t="s">
        <v>466</v>
      </c>
      <c r="BM186" s="162" t="s">
        <v>8019</v>
      </c>
    </row>
    <row r="187" spans="1:65" s="2" customFormat="1" ht="16.5" customHeight="1">
      <c r="A187" s="30"/>
      <c r="B187" s="154"/>
      <c r="C187" s="195" t="s">
        <v>329</v>
      </c>
      <c r="D187" s="195" t="s">
        <v>210</v>
      </c>
      <c r="E187" s="196" t="s">
        <v>8020</v>
      </c>
      <c r="F187" s="200" t="s">
        <v>8021</v>
      </c>
      <c r="G187" s="198" t="s">
        <v>404</v>
      </c>
      <c r="H187" s="199">
        <v>2</v>
      </c>
      <c r="I187" s="155"/>
      <c r="J187" s="287">
        <f t="shared" si="10"/>
        <v>0</v>
      </c>
      <c r="K187" s="157"/>
      <c r="L187" s="31"/>
      <c r="M187" s="158" t="s">
        <v>1</v>
      </c>
      <c r="N187" s="159" t="s">
        <v>38</v>
      </c>
      <c r="O187" s="59"/>
      <c r="P187" s="160">
        <f t="shared" si="11"/>
        <v>0</v>
      </c>
      <c r="Q187" s="160">
        <v>0</v>
      </c>
      <c r="R187" s="160">
        <f t="shared" si="12"/>
        <v>0</v>
      </c>
      <c r="S187" s="160">
        <v>0</v>
      </c>
      <c r="T187" s="161">
        <f t="shared" si="13"/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62" t="s">
        <v>466</v>
      </c>
      <c r="AT187" s="162" t="s">
        <v>210</v>
      </c>
      <c r="AU187" s="162" t="s">
        <v>219</v>
      </c>
      <c r="AY187" s="15" t="s">
        <v>208</v>
      </c>
      <c r="BE187" s="163">
        <f t="shared" si="14"/>
        <v>0</v>
      </c>
      <c r="BF187" s="163">
        <f t="shared" si="15"/>
        <v>0</v>
      </c>
      <c r="BG187" s="163">
        <f t="shared" si="16"/>
        <v>0</v>
      </c>
      <c r="BH187" s="163">
        <f t="shared" si="17"/>
        <v>0</v>
      </c>
      <c r="BI187" s="163">
        <f t="shared" si="18"/>
        <v>0</v>
      </c>
      <c r="BJ187" s="15" t="s">
        <v>85</v>
      </c>
      <c r="BK187" s="163">
        <f t="shared" si="19"/>
        <v>0</v>
      </c>
      <c r="BL187" s="15" t="s">
        <v>466</v>
      </c>
      <c r="BM187" s="162" t="s">
        <v>8022</v>
      </c>
    </row>
    <row r="188" spans="1:65" s="2" customFormat="1" ht="37.9" customHeight="1">
      <c r="A188" s="30"/>
      <c r="B188" s="154"/>
      <c r="C188" s="201" t="s">
        <v>333</v>
      </c>
      <c r="D188" s="201" t="s">
        <v>751</v>
      </c>
      <c r="E188" s="202" t="s">
        <v>8023</v>
      </c>
      <c r="F188" s="203" t="s">
        <v>8024</v>
      </c>
      <c r="G188" s="204" t="s">
        <v>404</v>
      </c>
      <c r="H188" s="205">
        <v>1</v>
      </c>
      <c r="I188" s="177"/>
      <c r="J188" s="290">
        <f t="shared" si="10"/>
        <v>0</v>
      </c>
      <c r="K188" s="178"/>
      <c r="L188" s="179"/>
      <c r="M188" s="180" t="s">
        <v>1</v>
      </c>
      <c r="N188" s="181" t="s">
        <v>38</v>
      </c>
      <c r="O188" s="59"/>
      <c r="P188" s="160">
        <f t="shared" si="11"/>
        <v>0</v>
      </c>
      <c r="Q188" s="160">
        <v>0</v>
      </c>
      <c r="R188" s="160">
        <f t="shared" si="12"/>
        <v>0</v>
      </c>
      <c r="S188" s="160">
        <v>0</v>
      </c>
      <c r="T188" s="161">
        <f t="shared" si="13"/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62" t="s">
        <v>1849</v>
      </c>
      <c r="AT188" s="162" t="s">
        <v>751</v>
      </c>
      <c r="AU188" s="162" t="s">
        <v>219</v>
      </c>
      <c r="AY188" s="15" t="s">
        <v>208</v>
      </c>
      <c r="BE188" s="163">
        <f t="shared" si="14"/>
        <v>0</v>
      </c>
      <c r="BF188" s="163">
        <f t="shared" si="15"/>
        <v>0</v>
      </c>
      <c r="BG188" s="163">
        <f t="shared" si="16"/>
        <v>0</v>
      </c>
      <c r="BH188" s="163">
        <f t="shared" si="17"/>
        <v>0</v>
      </c>
      <c r="BI188" s="163">
        <f t="shared" si="18"/>
        <v>0</v>
      </c>
      <c r="BJ188" s="15" t="s">
        <v>85</v>
      </c>
      <c r="BK188" s="163">
        <f t="shared" si="19"/>
        <v>0</v>
      </c>
      <c r="BL188" s="15" t="s">
        <v>466</v>
      </c>
      <c r="BM188" s="162" t="s">
        <v>8025</v>
      </c>
    </row>
    <row r="189" spans="1:65" s="2" customFormat="1" ht="37.9" customHeight="1">
      <c r="A189" s="30"/>
      <c r="B189" s="154"/>
      <c r="C189" s="201" t="s">
        <v>337</v>
      </c>
      <c r="D189" s="201" t="s">
        <v>751</v>
      </c>
      <c r="E189" s="202" t="s">
        <v>8026</v>
      </c>
      <c r="F189" s="203" t="s">
        <v>8027</v>
      </c>
      <c r="G189" s="204" t="s">
        <v>404</v>
      </c>
      <c r="H189" s="205">
        <v>1</v>
      </c>
      <c r="I189" s="177"/>
      <c r="J189" s="290">
        <f t="shared" si="10"/>
        <v>0</v>
      </c>
      <c r="K189" s="178"/>
      <c r="L189" s="179"/>
      <c r="M189" s="180" t="s">
        <v>1</v>
      </c>
      <c r="N189" s="181" t="s">
        <v>38</v>
      </c>
      <c r="O189" s="59"/>
      <c r="P189" s="160">
        <f t="shared" si="11"/>
        <v>0</v>
      </c>
      <c r="Q189" s="160">
        <v>0</v>
      </c>
      <c r="R189" s="160">
        <f t="shared" si="12"/>
        <v>0</v>
      </c>
      <c r="S189" s="160">
        <v>0</v>
      </c>
      <c r="T189" s="161">
        <f t="shared" si="1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62" t="s">
        <v>1849</v>
      </c>
      <c r="AT189" s="162" t="s">
        <v>751</v>
      </c>
      <c r="AU189" s="162" t="s">
        <v>219</v>
      </c>
      <c r="AY189" s="15" t="s">
        <v>208</v>
      </c>
      <c r="BE189" s="163">
        <f t="shared" si="14"/>
        <v>0</v>
      </c>
      <c r="BF189" s="163">
        <f t="shared" si="15"/>
        <v>0</v>
      </c>
      <c r="BG189" s="163">
        <f t="shared" si="16"/>
        <v>0</v>
      </c>
      <c r="BH189" s="163">
        <f t="shared" si="17"/>
        <v>0</v>
      </c>
      <c r="BI189" s="163">
        <f t="shared" si="18"/>
        <v>0</v>
      </c>
      <c r="BJ189" s="15" t="s">
        <v>85</v>
      </c>
      <c r="BK189" s="163">
        <f t="shared" si="19"/>
        <v>0</v>
      </c>
      <c r="BL189" s="15" t="s">
        <v>466</v>
      </c>
      <c r="BM189" s="162" t="s">
        <v>8028</v>
      </c>
    </row>
    <row r="190" spans="1:65" s="2" customFormat="1" ht="24.2" customHeight="1">
      <c r="A190" s="30"/>
      <c r="B190" s="154"/>
      <c r="C190" s="201" t="s">
        <v>341</v>
      </c>
      <c r="D190" s="201" t="s">
        <v>751</v>
      </c>
      <c r="E190" s="202" t="s">
        <v>8029</v>
      </c>
      <c r="F190" s="203" t="s">
        <v>8030</v>
      </c>
      <c r="G190" s="204" t="s">
        <v>404</v>
      </c>
      <c r="H190" s="205">
        <v>2</v>
      </c>
      <c r="I190" s="177"/>
      <c r="J190" s="290">
        <f t="shared" si="10"/>
        <v>0</v>
      </c>
      <c r="K190" s="178"/>
      <c r="L190" s="179"/>
      <c r="M190" s="180" t="s">
        <v>1</v>
      </c>
      <c r="N190" s="181" t="s">
        <v>38</v>
      </c>
      <c r="O190" s="59"/>
      <c r="P190" s="160">
        <f t="shared" si="11"/>
        <v>0</v>
      </c>
      <c r="Q190" s="160">
        <v>0</v>
      </c>
      <c r="R190" s="160">
        <f t="shared" si="12"/>
        <v>0</v>
      </c>
      <c r="S190" s="160">
        <v>0</v>
      </c>
      <c r="T190" s="161">
        <f t="shared" si="1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62" t="s">
        <v>1849</v>
      </c>
      <c r="AT190" s="162" t="s">
        <v>751</v>
      </c>
      <c r="AU190" s="162" t="s">
        <v>219</v>
      </c>
      <c r="AY190" s="15" t="s">
        <v>208</v>
      </c>
      <c r="BE190" s="163">
        <f t="shared" si="14"/>
        <v>0</v>
      </c>
      <c r="BF190" s="163">
        <f t="shared" si="15"/>
        <v>0</v>
      </c>
      <c r="BG190" s="163">
        <f t="shared" si="16"/>
        <v>0</v>
      </c>
      <c r="BH190" s="163">
        <f t="shared" si="17"/>
        <v>0</v>
      </c>
      <c r="BI190" s="163">
        <f t="shared" si="18"/>
        <v>0</v>
      </c>
      <c r="BJ190" s="15" t="s">
        <v>85</v>
      </c>
      <c r="BK190" s="163">
        <f t="shared" si="19"/>
        <v>0</v>
      </c>
      <c r="BL190" s="15" t="s">
        <v>466</v>
      </c>
      <c r="BM190" s="162" t="s">
        <v>8031</v>
      </c>
    </row>
    <row r="191" spans="1:65" s="2" customFormat="1" ht="66.75" customHeight="1">
      <c r="A191" s="30"/>
      <c r="B191" s="154"/>
      <c r="C191" s="201" t="s">
        <v>345</v>
      </c>
      <c r="D191" s="201" t="s">
        <v>751</v>
      </c>
      <c r="E191" s="202" t="s">
        <v>8032</v>
      </c>
      <c r="F191" s="203" t="s">
        <v>8033</v>
      </c>
      <c r="G191" s="204" t="s">
        <v>404</v>
      </c>
      <c r="H191" s="205">
        <v>14</v>
      </c>
      <c r="I191" s="177"/>
      <c r="J191" s="290">
        <f t="shared" si="10"/>
        <v>0</v>
      </c>
      <c r="K191" s="178"/>
      <c r="L191" s="179"/>
      <c r="M191" s="180" t="s">
        <v>1</v>
      </c>
      <c r="N191" s="181" t="s">
        <v>38</v>
      </c>
      <c r="O191" s="59"/>
      <c r="P191" s="160">
        <f t="shared" si="11"/>
        <v>0</v>
      </c>
      <c r="Q191" s="160">
        <v>0</v>
      </c>
      <c r="R191" s="160">
        <f t="shared" si="12"/>
        <v>0</v>
      </c>
      <c r="S191" s="160">
        <v>0</v>
      </c>
      <c r="T191" s="161">
        <f t="shared" si="1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62" t="s">
        <v>1849</v>
      </c>
      <c r="AT191" s="162" t="s">
        <v>751</v>
      </c>
      <c r="AU191" s="162" t="s">
        <v>219</v>
      </c>
      <c r="AY191" s="15" t="s">
        <v>208</v>
      </c>
      <c r="BE191" s="163">
        <f t="shared" si="14"/>
        <v>0</v>
      </c>
      <c r="BF191" s="163">
        <f t="shared" si="15"/>
        <v>0</v>
      </c>
      <c r="BG191" s="163">
        <f t="shared" si="16"/>
        <v>0</v>
      </c>
      <c r="BH191" s="163">
        <f t="shared" si="17"/>
        <v>0</v>
      </c>
      <c r="BI191" s="163">
        <f t="shared" si="18"/>
        <v>0</v>
      </c>
      <c r="BJ191" s="15" t="s">
        <v>85</v>
      </c>
      <c r="BK191" s="163">
        <f t="shared" si="19"/>
        <v>0</v>
      </c>
      <c r="BL191" s="15" t="s">
        <v>466</v>
      </c>
      <c r="BM191" s="162" t="s">
        <v>8034</v>
      </c>
    </row>
    <row r="192" spans="1:65" s="2" customFormat="1" ht="16.5" customHeight="1">
      <c r="A192" s="30"/>
      <c r="B192" s="154"/>
      <c r="C192" s="195" t="s">
        <v>349</v>
      </c>
      <c r="D192" s="195" t="s">
        <v>210</v>
      </c>
      <c r="E192" s="196" t="s">
        <v>8035</v>
      </c>
      <c r="F192" s="200" t="s">
        <v>8036</v>
      </c>
      <c r="G192" s="198" t="s">
        <v>861</v>
      </c>
      <c r="H192" s="199">
        <v>6</v>
      </c>
      <c r="I192" s="155"/>
      <c r="J192" s="287">
        <f t="shared" si="10"/>
        <v>0</v>
      </c>
      <c r="K192" s="157"/>
      <c r="L192" s="31"/>
      <c r="M192" s="158" t="s">
        <v>1</v>
      </c>
      <c r="N192" s="159" t="s">
        <v>38</v>
      </c>
      <c r="O192" s="59"/>
      <c r="P192" s="160">
        <f t="shared" si="11"/>
        <v>0</v>
      </c>
      <c r="Q192" s="160">
        <v>0</v>
      </c>
      <c r="R192" s="160">
        <f t="shared" si="12"/>
        <v>0</v>
      </c>
      <c r="S192" s="160">
        <v>0</v>
      </c>
      <c r="T192" s="161">
        <f t="shared" si="13"/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62" t="s">
        <v>466</v>
      </c>
      <c r="AT192" s="162" t="s">
        <v>210</v>
      </c>
      <c r="AU192" s="162" t="s">
        <v>219</v>
      </c>
      <c r="AY192" s="15" t="s">
        <v>208</v>
      </c>
      <c r="BE192" s="163">
        <f t="shared" si="14"/>
        <v>0</v>
      </c>
      <c r="BF192" s="163">
        <f t="shared" si="15"/>
        <v>0</v>
      </c>
      <c r="BG192" s="163">
        <f t="shared" si="16"/>
        <v>0</v>
      </c>
      <c r="BH192" s="163">
        <f t="shared" si="17"/>
        <v>0</v>
      </c>
      <c r="BI192" s="163">
        <f t="shared" si="18"/>
        <v>0</v>
      </c>
      <c r="BJ192" s="15" t="s">
        <v>85</v>
      </c>
      <c r="BK192" s="163">
        <f t="shared" si="19"/>
        <v>0</v>
      </c>
      <c r="BL192" s="15" t="s">
        <v>466</v>
      </c>
      <c r="BM192" s="162" t="s">
        <v>8037</v>
      </c>
    </row>
    <row r="193" spans="1:65" s="12" customFormat="1" ht="20.85" customHeight="1">
      <c r="B193" s="142"/>
      <c r="C193" s="206"/>
      <c r="D193" s="207" t="s">
        <v>71</v>
      </c>
      <c r="E193" s="208" t="s">
        <v>8038</v>
      </c>
      <c r="F193" s="208" t="s">
        <v>8039</v>
      </c>
      <c r="G193" s="206"/>
      <c r="H193" s="206"/>
      <c r="I193" s="145"/>
      <c r="J193" s="286">
        <f>BK193</f>
        <v>0</v>
      </c>
      <c r="L193" s="142"/>
      <c r="M193" s="146"/>
      <c r="N193" s="147"/>
      <c r="O193" s="147"/>
      <c r="P193" s="148">
        <f>SUM(P194:P203)</f>
        <v>0</v>
      </c>
      <c r="Q193" s="147"/>
      <c r="R193" s="148">
        <f>SUM(R194:R203)</f>
        <v>0</v>
      </c>
      <c r="S193" s="147"/>
      <c r="T193" s="149">
        <f>SUM(T194:T203)</f>
        <v>0</v>
      </c>
      <c r="AR193" s="143" t="s">
        <v>219</v>
      </c>
      <c r="AT193" s="150" t="s">
        <v>71</v>
      </c>
      <c r="AU193" s="150" t="s">
        <v>85</v>
      </c>
      <c r="AY193" s="143" t="s">
        <v>208</v>
      </c>
      <c r="BK193" s="151">
        <f>SUM(BK194:BK203)</f>
        <v>0</v>
      </c>
    </row>
    <row r="194" spans="1:65" s="2" customFormat="1" ht="37.9" customHeight="1">
      <c r="A194" s="30"/>
      <c r="B194" s="154"/>
      <c r="C194" s="201" t="s">
        <v>353</v>
      </c>
      <c r="D194" s="201" t="s">
        <v>751</v>
      </c>
      <c r="E194" s="202" t="s">
        <v>7139</v>
      </c>
      <c r="F194" s="203" t="s">
        <v>7140</v>
      </c>
      <c r="G194" s="204" t="s">
        <v>404</v>
      </c>
      <c r="H194" s="205">
        <v>1</v>
      </c>
      <c r="I194" s="177"/>
      <c r="J194" s="290">
        <f t="shared" ref="J194:J203" si="20">ROUND(I194*H194,2)</f>
        <v>0</v>
      </c>
      <c r="K194" s="178"/>
      <c r="L194" s="179"/>
      <c r="M194" s="180" t="s">
        <v>1</v>
      </c>
      <c r="N194" s="181" t="s">
        <v>38</v>
      </c>
      <c r="O194" s="59"/>
      <c r="P194" s="160">
        <f t="shared" ref="P194:P203" si="21">O194*H194</f>
        <v>0</v>
      </c>
      <c r="Q194" s="160">
        <v>0</v>
      </c>
      <c r="R194" s="160">
        <f t="shared" ref="R194:R203" si="22">Q194*H194</f>
        <v>0</v>
      </c>
      <c r="S194" s="160">
        <v>0</v>
      </c>
      <c r="T194" s="161">
        <f t="shared" ref="T194:T203" si="23">S194*H194</f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62" t="s">
        <v>1849</v>
      </c>
      <c r="AT194" s="162" t="s">
        <v>751</v>
      </c>
      <c r="AU194" s="162" t="s">
        <v>219</v>
      </c>
      <c r="AY194" s="15" t="s">
        <v>208</v>
      </c>
      <c r="BE194" s="163">
        <f t="shared" ref="BE194:BE203" si="24">IF(N194="základná",J194,0)</f>
        <v>0</v>
      </c>
      <c r="BF194" s="163">
        <f t="shared" ref="BF194:BF203" si="25">IF(N194="znížená",J194,0)</f>
        <v>0</v>
      </c>
      <c r="BG194" s="163">
        <f t="shared" ref="BG194:BG203" si="26">IF(N194="zákl. prenesená",J194,0)</f>
        <v>0</v>
      </c>
      <c r="BH194" s="163">
        <f t="shared" ref="BH194:BH203" si="27">IF(N194="zníž. prenesená",J194,0)</f>
        <v>0</v>
      </c>
      <c r="BI194" s="163">
        <f t="shared" ref="BI194:BI203" si="28">IF(N194="nulová",J194,0)</f>
        <v>0</v>
      </c>
      <c r="BJ194" s="15" t="s">
        <v>85</v>
      </c>
      <c r="BK194" s="163">
        <f t="shared" ref="BK194:BK203" si="29">ROUND(I194*H194,2)</f>
        <v>0</v>
      </c>
      <c r="BL194" s="15" t="s">
        <v>466</v>
      </c>
      <c r="BM194" s="162" t="s">
        <v>8040</v>
      </c>
    </row>
    <row r="195" spans="1:65" s="2" customFormat="1" ht="24.2" customHeight="1">
      <c r="A195" s="30"/>
      <c r="B195" s="154"/>
      <c r="C195" s="201" t="s">
        <v>357</v>
      </c>
      <c r="D195" s="201" t="s">
        <v>751</v>
      </c>
      <c r="E195" s="202" t="s">
        <v>7142</v>
      </c>
      <c r="F195" s="203" t="s">
        <v>7143</v>
      </c>
      <c r="G195" s="204" t="s">
        <v>404</v>
      </c>
      <c r="H195" s="205">
        <v>1</v>
      </c>
      <c r="I195" s="177"/>
      <c r="J195" s="290">
        <f t="shared" si="20"/>
        <v>0</v>
      </c>
      <c r="K195" s="178"/>
      <c r="L195" s="179"/>
      <c r="M195" s="180" t="s">
        <v>1</v>
      </c>
      <c r="N195" s="181" t="s">
        <v>38</v>
      </c>
      <c r="O195" s="59"/>
      <c r="P195" s="160">
        <f t="shared" si="21"/>
        <v>0</v>
      </c>
      <c r="Q195" s="160">
        <v>0</v>
      </c>
      <c r="R195" s="160">
        <f t="shared" si="22"/>
        <v>0</v>
      </c>
      <c r="S195" s="160">
        <v>0</v>
      </c>
      <c r="T195" s="161">
        <f t="shared" si="23"/>
        <v>0</v>
      </c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R195" s="162" t="s">
        <v>1849</v>
      </c>
      <c r="AT195" s="162" t="s">
        <v>751</v>
      </c>
      <c r="AU195" s="162" t="s">
        <v>219</v>
      </c>
      <c r="AY195" s="15" t="s">
        <v>208</v>
      </c>
      <c r="BE195" s="163">
        <f t="shared" si="24"/>
        <v>0</v>
      </c>
      <c r="BF195" s="163">
        <f t="shared" si="25"/>
        <v>0</v>
      </c>
      <c r="BG195" s="163">
        <f t="shared" si="26"/>
        <v>0</v>
      </c>
      <c r="BH195" s="163">
        <f t="shared" si="27"/>
        <v>0</v>
      </c>
      <c r="BI195" s="163">
        <f t="shared" si="28"/>
        <v>0</v>
      </c>
      <c r="BJ195" s="15" t="s">
        <v>85</v>
      </c>
      <c r="BK195" s="163">
        <f t="shared" si="29"/>
        <v>0</v>
      </c>
      <c r="BL195" s="15" t="s">
        <v>466</v>
      </c>
      <c r="BM195" s="162" t="s">
        <v>8041</v>
      </c>
    </row>
    <row r="196" spans="1:65" s="2" customFormat="1" ht="21.75" customHeight="1">
      <c r="A196" s="30"/>
      <c r="B196" s="154"/>
      <c r="C196" s="201" t="s">
        <v>361</v>
      </c>
      <c r="D196" s="201" t="s">
        <v>751</v>
      </c>
      <c r="E196" s="202" t="s">
        <v>7145</v>
      </c>
      <c r="F196" s="203" t="s">
        <v>7146</v>
      </c>
      <c r="G196" s="204" t="s">
        <v>404</v>
      </c>
      <c r="H196" s="205">
        <v>1</v>
      </c>
      <c r="I196" s="177"/>
      <c r="J196" s="290">
        <f t="shared" si="20"/>
        <v>0</v>
      </c>
      <c r="K196" s="178"/>
      <c r="L196" s="179"/>
      <c r="M196" s="180" t="s">
        <v>1</v>
      </c>
      <c r="N196" s="181" t="s">
        <v>38</v>
      </c>
      <c r="O196" s="59"/>
      <c r="P196" s="160">
        <f t="shared" si="21"/>
        <v>0</v>
      </c>
      <c r="Q196" s="160">
        <v>0</v>
      </c>
      <c r="R196" s="160">
        <f t="shared" si="22"/>
        <v>0</v>
      </c>
      <c r="S196" s="160">
        <v>0</v>
      </c>
      <c r="T196" s="161">
        <f t="shared" si="23"/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62" t="s">
        <v>1849</v>
      </c>
      <c r="AT196" s="162" t="s">
        <v>751</v>
      </c>
      <c r="AU196" s="162" t="s">
        <v>219</v>
      </c>
      <c r="AY196" s="15" t="s">
        <v>208</v>
      </c>
      <c r="BE196" s="163">
        <f t="shared" si="24"/>
        <v>0</v>
      </c>
      <c r="BF196" s="163">
        <f t="shared" si="25"/>
        <v>0</v>
      </c>
      <c r="BG196" s="163">
        <f t="shared" si="26"/>
        <v>0</v>
      </c>
      <c r="BH196" s="163">
        <f t="shared" si="27"/>
        <v>0</v>
      </c>
      <c r="BI196" s="163">
        <f t="shared" si="28"/>
        <v>0</v>
      </c>
      <c r="BJ196" s="15" t="s">
        <v>85</v>
      </c>
      <c r="BK196" s="163">
        <f t="shared" si="29"/>
        <v>0</v>
      </c>
      <c r="BL196" s="15" t="s">
        <v>466</v>
      </c>
      <c r="BM196" s="162" t="s">
        <v>8042</v>
      </c>
    </row>
    <row r="197" spans="1:65" s="2" customFormat="1" ht="16.5" customHeight="1">
      <c r="A197" s="30"/>
      <c r="B197" s="154"/>
      <c r="C197" s="201" t="s">
        <v>365</v>
      </c>
      <c r="D197" s="201" t="s">
        <v>751</v>
      </c>
      <c r="E197" s="202" t="s">
        <v>7148</v>
      </c>
      <c r="F197" s="203" t="s">
        <v>7149</v>
      </c>
      <c r="G197" s="204" t="s">
        <v>404</v>
      </c>
      <c r="H197" s="205">
        <v>1</v>
      </c>
      <c r="I197" s="177"/>
      <c r="J197" s="290">
        <f t="shared" si="20"/>
        <v>0</v>
      </c>
      <c r="K197" s="178"/>
      <c r="L197" s="179"/>
      <c r="M197" s="180" t="s">
        <v>1</v>
      </c>
      <c r="N197" s="181" t="s">
        <v>38</v>
      </c>
      <c r="O197" s="59"/>
      <c r="P197" s="160">
        <f t="shared" si="21"/>
        <v>0</v>
      </c>
      <c r="Q197" s="160">
        <v>0</v>
      </c>
      <c r="R197" s="160">
        <f t="shared" si="22"/>
        <v>0</v>
      </c>
      <c r="S197" s="160">
        <v>0</v>
      </c>
      <c r="T197" s="161">
        <f t="shared" si="23"/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62" t="s">
        <v>1849</v>
      </c>
      <c r="AT197" s="162" t="s">
        <v>751</v>
      </c>
      <c r="AU197" s="162" t="s">
        <v>219</v>
      </c>
      <c r="AY197" s="15" t="s">
        <v>208</v>
      </c>
      <c r="BE197" s="163">
        <f t="shared" si="24"/>
        <v>0</v>
      </c>
      <c r="BF197" s="163">
        <f t="shared" si="25"/>
        <v>0</v>
      </c>
      <c r="BG197" s="163">
        <f t="shared" si="26"/>
        <v>0</v>
      </c>
      <c r="BH197" s="163">
        <f t="shared" si="27"/>
        <v>0</v>
      </c>
      <c r="BI197" s="163">
        <f t="shared" si="28"/>
        <v>0</v>
      </c>
      <c r="BJ197" s="15" t="s">
        <v>85</v>
      </c>
      <c r="BK197" s="163">
        <f t="shared" si="29"/>
        <v>0</v>
      </c>
      <c r="BL197" s="15" t="s">
        <v>466</v>
      </c>
      <c r="BM197" s="162" t="s">
        <v>8043</v>
      </c>
    </row>
    <row r="198" spans="1:65" s="2" customFormat="1" ht="76.349999999999994" customHeight="1">
      <c r="A198" s="30"/>
      <c r="B198" s="154"/>
      <c r="C198" s="201" t="s">
        <v>369</v>
      </c>
      <c r="D198" s="201" t="s">
        <v>751</v>
      </c>
      <c r="E198" s="202" t="s">
        <v>8044</v>
      </c>
      <c r="F198" s="203" t="s">
        <v>8045</v>
      </c>
      <c r="G198" s="204" t="s">
        <v>404</v>
      </c>
      <c r="H198" s="205">
        <v>5</v>
      </c>
      <c r="I198" s="177"/>
      <c r="J198" s="290">
        <f t="shared" si="20"/>
        <v>0</v>
      </c>
      <c r="K198" s="178"/>
      <c r="L198" s="179"/>
      <c r="M198" s="180" t="s">
        <v>1</v>
      </c>
      <c r="N198" s="181" t="s">
        <v>38</v>
      </c>
      <c r="O198" s="59"/>
      <c r="P198" s="160">
        <f t="shared" si="21"/>
        <v>0</v>
      </c>
      <c r="Q198" s="160">
        <v>0</v>
      </c>
      <c r="R198" s="160">
        <f t="shared" si="22"/>
        <v>0</v>
      </c>
      <c r="S198" s="160">
        <v>0</v>
      </c>
      <c r="T198" s="161">
        <f t="shared" si="23"/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62" t="s">
        <v>1849</v>
      </c>
      <c r="AT198" s="162" t="s">
        <v>751</v>
      </c>
      <c r="AU198" s="162" t="s">
        <v>219</v>
      </c>
      <c r="AY198" s="15" t="s">
        <v>208</v>
      </c>
      <c r="BE198" s="163">
        <f t="shared" si="24"/>
        <v>0</v>
      </c>
      <c r="BF198" s="163">
        <f t="shared" si="25"/>
        <v>0</v>
      </c>
      <c r="BG198" s="163">
        <f t="shared" si="26"/>
        <v>0</v>
      </c>
      <c r="BH198" s="163">
        <f t="shared" si="27"/>
        <v>0</v>
      </c>
      <c r="BI198" s="163">
        <f t="shared" si="28"/>
        <v>0</v>
      </c>
      <c r="BJ198" s="15" t="s">
        <v>85</v>
      </c>
      <c r="BK198" s="163">
        <f t="shared" si="29"/>
        <v>0</v>
      </c>
      <c r="BL198" s="15" t="s">
        <v>466</v>
      </c>
      <c r="BM198" s="162" t="s">
        <v>8046</v>
      </c>
    </row>
    <row r="199" spans="1:65" s="2" customFormat="1" ht="66.75" customHeight="1">
      <c r="A199" s="30"/>
      <c r="B199" s="154"/>
      <c r="C199" s="201" t="s">
        <v>373</v>
      </c>
      <c r="D199" s="201" t="s">
        <v>751</v>
      </c>
      <c r="E199" s="202" t="s">
        <v>8032</v>
      </c>
      <c r="F199" s="203" t="s">
        <v>8033</v>
      </c>
      <c r="G199" s="204" t="s">
        <v>404</v>
      </c>
      <c r="H199" s="205">
        <v>5</v>
      </c>
      <c r="I199" s="177"/>
      <c r="J199" s="290">
        <f t="shared" si="20"/>
        <v>0</v>
      </c>
      <c r="K199" s="178"/>
      <c r="L199" s="179"/>
      <c r="M199" s="180" t="s">
        <v>1</v>
      </c>
      <c r="N199" s="181" t="s">
        <v>38</v>
      </c>
      <c r="O199" s="59"/>
      <c r="P199" s="160">
        <f t="shared" si="21"/>
        <v>0</v>
      </c>
      <c r="Q199" s="160">
        <v>0</v>
      </c>
      <c r="R199" s="160">
        <f t="shared" si="22"/>
        <v>0</v>
      </c>
      <c r="S199" s="160">
        <v>0</v>
      </c>
      <c r="T199" s="161">
        <f t="shared" si="23"/>
        <v>0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R199" s="162" t="s">
        <v>1849</v>
      </c>
      <c r="AT199" s="162" t="s">
        <v>751</v>
      </c>
      <c r="AU199" s="162" t="s">
        <v>219</v>
      </c>
      <c r="AY199" s="15" t="s">
        <v>208</v>
      </c>
      <c r="BE199" s="163">
        <f t="shared" si="24"/>
        <v>0</v>
      </c>
      <c r="BF199" s="163">
        <f t="shared" si="25"/>
        <v>0</v>
      </c>
      <c r="BG199" s="163">
        <f t="shared" si="26"/>
        <v>0</v>
      </c>
      <c r="BH199" s="163">
        <f t="shared" si="27"/>
        <v>0</v>
      </c>
      <c r="BI199" s="163">
        <f t="shared" si="28"/>
        <v>0</v>
      </c>
      <c r="BJ199" s="15" t="s">
        <v>85</v>
      </c>
      <c r="BK199" s="163">
        <f t="shared" si="29"/>
        <v>0</v>
      </c>
      <c r="BL199" s="15" t="s">
        <v>466</v>
      </c>
      <c r="BM199" s="162" t="s">
        <v>8047</v>
      </c>
    </row>
    <row r="200" spans="1:65" s="2" customFormat="1" ht="24.2" customHeight="1">
      <c r="A200" s="30"/>
      <c r="B200" s="154"/>
      <c r="C200" s="201" t="s">
        <v>377</v>
      </c>
      <c r="D200" s="201" t="s">
        <v>751</v>
      </c>
      <c r="E200" s="202" t="s">
        <v>8048</v>
      </c>
      <c r="F200" s="203" t="s">
        <v>7155</v>
      </c>
      <c r="G200" s="204" t="s">
        <v>404</v>
      </c>
      <c r="H200" s="205">
        <v>1</v>
      </c>
      <c r="I200" s="177"/>
      <c r="J200" s="290">
        <f t="shared" si="20"/>
        <v>0</v>
      </c>
      <c r="K200" s="178"/>
      <c r="L200" s="179"/>
      <c r="M200" s="180" t="s">
        <v>1</v>
      </c>
      <c r="N200" s="181" t="s">
        <v>38</v>
      </c>
      <c r="O200" s="59"/>
      <c r="P200" s="160">
        <f t="shared" si="21"/>
        <v>0</v>
      </c>
      <c r="Q200" s="160">
        <v>0</v>
      </c>
      <c r="R200" s="160">
        <f t="shared" si="22"/>
        <v>0</v>
      </c>
      <c r="S200" s="160">
        <v>0</v>
      </c>
      <c r="T200" s="161">
        <f t="shared" si="23"/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2" t="s">
        <v>1849</v>
      </c>
      <c r="AT200" s="162" t="s">
        <v>751</v>
      </c>
      <c r="AU200" s="162" t="s">
        <v>219</v>
      </c>
      <c r="AY200" s="15" t="s">
        <v>208</v>
      </c>
      <c r="BE200" s="163">
        <f t="shared" si="24"/>
        <v>0</v>
      </c>
      <c r="BF200" s="163">
        <f t="shared" si="25"/>
        <v>0</v>
      </c>
      <c r="BG200" s="163">
        <f t="shared" si="26"/>
        <v>0</v>
      </c>
      <c r="BH200" s="163">
        <f t="shared" si="27"/>
        <v>0</v>
      </c>
      <c r="BI200" s="163">
        <f t="shared" si="28"/>
        <v>0</v>
      </c>
      <c r="BJ200" s="15" t="s">
        <v>85</v>
      </c>
      <c r="BK200" s="163">
        <f t="shared" si="29"/>
        <v>0</v>
      </c>
      <c r="BL200" s="15" t="s">
        <v>466</v>
      </c>
      <c r="BM200" s="162" t="s">
        <v>8049</v>
      </c>
    </row>
    <row r="201" spans="1:65" s="2" customFormat="1" ht="16.5" customHeight="1">
      <c r="A201" s="30"/>
      <c r="B201" s="154"/>
      <c r="C201" s="195" t="s">
        <v>381</v>
      </c>
      <c r="D201" s="195" t="s">
        <v>210</v>
      </c>
      <c r="E201" s="196" t="s">
        <v>8050</v>
      </c>
      <c r="F201" s="200" t="s">
        <v>7158</v>
      </c>
      <c r="G201" s="198" t="s">
        <v>861</v>
      </c>
      <c r="H201" s="199">
        <v>9</v>
      </c>
      <c r="I201" s="155"/>
      <c r="J201" s="287">
        <f t="shared" si="20"/>
        <v>0</v>
      </c>
      <c r="K201" s="157"/>
      <c r="L201" s="31"/>
      <c r="M201" s="158" t="s">
        <v>1</v>
      </c>
      <c r="N201" s="159" t="s">
        <v>38</v>
      </c>
      <c r="O201" s="59"/>
      <c r="P201" s="160">
        <f t="shared" si="21"/>
        <v>0</v>
      </c>
      <c r="Q201" s="160">
        <v>0</v>
      </c>
      <c r="R201" s="160">
        <f t="shared" si="22"/>
        <v>0</v>
      </c>
      <c r="S201" s="160">
        <v>0</v>
      </c>
      <c r="T201" s="161">
        <f t="shared" si="23"/>
        <v>0</v>
      </c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R201" s="162" t="s">
        <v>466</v>
      </c>
      <c r="AT201" s="162" t="s">
        <v>210</v>
      </c>
      <c r="AU201" s="162" t="s">
        <v>219</v>
      </c>
      <c r="AY201" s="15" t="s">
        <v>208</v>
      </c>
      <c r="BE201" s="163">
        <f t="shared" si="24"/>
        <v>0</v>
      </c>
      <c r="BF201" s="163">
        <f t="shared" si="25"/>
        <v>0</v>
      </c>
      <c r="BG201" s="163">
        <f t="shared" si="26"/>
        <v>0</v>
      </c>
      <c r="BH201" s="163">
        <f t="shared" si="27"/>
        <v>0</v>
      </c>
      <c r="BI201" s="163">
        <f t="shared" si="28"/>
        <v>0</v>
      </c>
      <c r="BJ201" s="15" t="s">
        <v>85</v>
      </c>
      <c r="BK201" s="163">
        <f t="shared" si="29"/>
        <v>0</v>
      </c>
      <c r="BL201" s="15" t="s">
        <v>466</v>
      </c>
      <c r="BM201" s="162" t="s">
        <v>8051</v>
      </c>
    </row>
    <row r="202" spans="1:65" s="2" customFormat="1" ht="16.5" customHeight="1">
      <c r="A202" s="30"/>
      <c r="B202" s="154"/>
      <c r="C202" s="195" t="s">
        <v>385</v>
      </c>
      <c r="D202" s="195" t="s">
        <v>210</v>
      </c>
      <c r="E202" s="196" t="s">
        <v>8052</v>
      </c>
      <c r="F202" s="200" t="s">
        <v>7161</v>
      </c>
      <c r="G202" s="198" t="s">
        <v>404</v>
      </c>
      <c r="H202" s="199">
        <v>1</v>
      </c>
      <c r="I202" s="155"/>
      <c r="J202" s="287">
        <f t="shared" si="20"/>
        <v>0</v>
      </c>
      <c r="K202" s="157"/>
      <c r="L202" s="31"/>
      <c r="M202" s="158" t="s">
        <v>1</v>
      </c>
      <c r="N202" s="159" t="s">
        <v>38</v>
      </c>
      <c r="O202" s="59"/>
      <c r="P202" s="160">
        <f t="shared" si="21"/>
        <v>0</v>
      </c>
      <c r="Q202" s="160">
        <v>0</v>
      </c>
      <c r="R202" s="160">
        <f t="shared" si="22"/>
        <v>0</v>
      </c>
      <c r="S202" s="160">
        <v>0</v>
      </c>
      <c r="T202" s="161">
        <f t="shared" si="23"/>
        <v>0</v>
      </c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R202" s="162" t="s">
        <v>466</v>
      </c>
      <c r="AT202" s="162" t="s">
        <v>210</v>
      </c>
      <c r="AU202" s="162" t="s">
        <v>219</v>
      </c>
      <c r="AY202" s="15" t="s">
        <v>208</v>
      </c>
      <c r="BE202" s="163">
        <f t="shared" si="24"/>
        <v>0</v>
      </c>
      <c r="BF202" s="163">
        <f t="shared" si="25"/>
        <v>0</v>
      </c>
      <c r="BG202" s="163">
        <f t="shared" si="26"/>
        <v>0</v>
      </c>
      <c r="BH202" s="163">
        <f t="shared" si="27"/>
        <v>0</v>
      </c>
      <c r="BI202" s="163">
        <f t="shared" si="28"/>
        <v>0</v>
      </c>
      <c r="BJ202" s="15" t="s">
        <v>85</v>
      </c>
      <c r="BK202" s="163">
        <f t="shared" si="29"/>
        <v>0</v>
      </c>
      <c r="BL202" s="15" t="s">
        <v>466</v>
      </c>
      <c r="BM202" s="162" t="s">
        <v>8053</v>
      </c>
    </row>
    <row r="203" spans="1:65" s="2" customFormat="1" ht="37.9" customHeight="1">
      <c r="A203" s="30"/>
      <c r="B203" s="154"/>
      <c r="C203" s="195" t="s">
        <v>389</v>
      </c>
      <c r="D203" s="195" t="s">
        <v>210</v>
      </c>
      <c r="E203" s="196" t="s">
        <v>8054</v>
      </c>
      <c r="F203" s="200" t="s">
        <v>7164</v>
      </c>
      <c r="G203" s="198" t="s">
        <v>404</v>
      </c>
      <c r="H203" s="199">
        <v>1</v>
      </c>
      <c r="I203" s="155"/>
      <c r="J203" s="287">
        <f t="shared" si="20"/>
        <v>0</v>
      </c>
      <c r="K203" s="157"/>
      <c r="L203" s="31"/>
      <c r="M203" s="158" t="s">
        <v>1</v>
      </c>
      <c r="N203" s="159" t="s">
        <v>38</v>
      </c>
      <c r="O203" s="59"/>
      <c r="P203" s="160">
        <f t="shared" si="21"/>
        <v>0</v>
      </c>
      <c r="Q203" s="160">
        <v>0</v>
      </c>
      <c r="R203" s="160">
        <f t="shared" si="22"/>
        <v>0</v>
      </c>
      <c r="S203" s="160">
        <v>0</v>
      </c>
      <c r="T203" s="161">
        <f t="shared" si="23"/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62" t="s">
        <v>466</v>
      </c>
      <c r="AT203" s="162" t="s">
        <v>210</v>
      </c>
      <c r="AU203" s="162" t="s">
        <v>219</v>
      </c>
      <c r="AY203" s="15" t="s">
        <v>208</v>
      </c>
      <c r="BE203" s="163">
        <f t="shared" si="24"/>
        <v>0</v>
      </c>
      <c r="BF203" s="163">
        <f t="shared" si="25"/>
        <v>0</v>
      </c>
      <c r="BG203" s="163">
        <f t="shared" si="26"/>
        <v>0</v>
      </c>
      <c r="BH203" s="163">
        <f t="shared" si="27"/>
        <v>0</v>
      </c>
      <c r="BI203" s="163">
        <f t="shared" si="28"/>
        <v>0</v>
      </c>
      <c r="BJ203" s="15" t="s">
        <v>85</v>
      </c>
      <c r="BK203" s="163">
        <f t="shared" si="29"/>
        <v>0</v>
      </c>
      <c r="BL203" s="15" t="s">
        <v>466</v>
      </c>
      <c r="BM203" s="162" t="s">
        <v>8055</v>
      </c>
    </row>
    <row r="204" spans="1:65" s="12" customFormat="1" ht="20.85" customHeight="1">
      <c r="B204" s="142"/>
      <c r="C204" s="206"/>
      <c r="D204" s="207" t="s">
        <v>71</v>
      </c>
      <c r="E204" s="208" t="s">
        <v>8056</v>
      </c>
      <c r="F204" s="208" t="s">
        <v>8057</v>
      </c>
      <c r="G204" s="206"/>
      <c r="H204" s="206"/>
      <c r="I204" s="145"/>
      <c r="J204" s="286">
        <f>BK204</f>
        <v>0</v>
      </c>
      <c r="L204" s="142"/>
      <c r="M204" s="146"/>
      <c r="N204" s="147"/>
      <c r="O204" s="147"/>
      <c r="P204" s="148">
        <f>P205+SUM(P206:P246)+P259</f>
        <v>0</v>
      </c>
      <c r="Q204" s="147"/>
      <c r="R204" s="148">
        <f>R205+SUM(R206:R246)+R259</f>
        <v>0</v>
      </c>
      <c r="S204" s="147"/>
      <c r="T204" s="149">
        <f>T205+SUM(T206:T246)+T259</f>
        <v>0</v>
      </c>
      <c r="AR204" s="143" t="s">
        <v>219</v>
      </c>
      <c r="AT204" s="150" t="s">
        <v>71</v>
      </c>
      <c r="AU204" s="150" t="s">
        <v>85</v>
      </c>
      <c r="AY204" s="143" t="s">
        <v>208</v>
      </c>
      <c r="BK204" s="151">
        <f>BK205+SUM(BK206:BK246)+BK259</f>
        <v>0</v>
      </c>
    </row>
    <row r="205" spans="1:65" s="2" customFormat="1" ht="37.9" customHeight="1">
      <c r="A205" s="30"/>
      <c r="B205" s="154"/>
      <c r="C205" s="201" t="s">
        <v>393</v>
      </c>
      <c r="D205" s="201" t="s">
        <v>751</v>
      </c>
      <c r="E205" s="202" t="s">
        <v>8058</v>
      </c>
      <c r="F205" s="203" t="s">
        <v>8059</v>
      </c>
      <c r="G205" s="204" t="s">
        <v>404</v>
      </c>
      <c r="H205" s="205">
        <v>1</v>
      </c>
      <c r="I205" s="177"/>
      <c r="J205" s="290">
        <f t="shared" ref="J205:J245" si="30">ROUND(I205*H205,2)</f>
        <v>0</v>
      </c>
      <c r="K205" s="178"/>
      <c r="L205" s="179"/>
      <c r="M205" s="180" t="s">
        <v>1</v>
      </c>
      <c r="N205" s="181" t="s">
        <v>38</v>
      </c>
      <c r="O205" s="59"/>
      <c r="P205" s="160">
        <f t="shared" ref="P205:P245" si="31">O205*H205</f>
        <v>0</v>
      </c>
      <c r="Q205" s="160">
        <v>0</v>
      </c>
      <c r="R205" s="160">
        <f t="shared" ref="R205:R245" si="32">Q205*H205</f>
        <v>0</v>
      </c>
      <c r="S205" s="160">
        <v>0</v>
      </c>
      <c r="T205" s="161">
        <f t="shared" ref="T205:T245" si="33">S205*H205</f>
        <v>0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62" t="s">
        <v>1849</v>
      </c>
      <c r="AT205" s="162" t="s">
        <v>751</v>
      </c>
      <c r="AU205" s="162" t="s">
        <v>219</v>
      </c>
      <c r="AY205" s="15" t="s">
        <v>208</v>
      </c>
      <c r="BE205" s="163">
        <f t="shared" ref="BE205:BE245" si="34">IF(N205="základná",J205,0)</f>
        <v>0</v>
      </c>
      <c r="BF205" s="163">
        <f t="shared" ref="BF205:BF245" si="35">IF(N205="znížená",J205,0)</f>
        <v>0</v>
      </c>
      <c r="BG205" s="163">
        <f t="shared" ref="BG205:BG245" si="36">IF(N205="zákl. prenesená",J205,0)</f>
        <v>0</v>
      </c>
      <c r="BH205" s="163">
        <f t="shared" ref="BH205:BH245" si="37">IF(N205="zníž. prenesená",J205,0)</f>
        <v>0</v>
      </c>
      <c r="BI205" s="163">
        <f t="shared" ref="BI205:BI245" si="38">IF(N205="nulová",J205,0)</f>
        <v>0</v>
      </c>
      <c r="BJ205" s="15" t="s">
        <v>85</v>
      </c>
      <c r="BK205" s="163">
        <f t="shared" ref="BK205:BK245" si="39">ROUND(I205*H205,2)</f>
        <v>0</v>
      </c>
      <c r="BL205" s="15" t="s">
        <v>466</v>
      </c>
      <c r="BM205" s="162" t="s">
        <v>8060</v>
      </c>
    </row>
    <row r="206" spans="1:65" s="2" customFormat="1" ht="24.2" customHeight="1">
      <c r="A206" s="30"/>
      <c r="B206" s="154"/>
      <c r="C206" s="201" t="s">
        <v>397</v>
      </c>
      <c r="D206" s="201" t="s">
        <v>751</v>
      </c>
      <c r="E206" s="202" t="s">
        <v>8061</v>
      </c>
      <c r="F206" s="203" t="s">
        <v>8062</v>
      </c>
      <c r="G206" s="204" t="s">
        <v>404</v>
      </c>
      <c r="H206" s="205">
        <v>1</v>
      </c>
      <c r="I206" s="177"/>
      <c r="J206" s="290">
        <f t="shared" si="30"/>
        <v>0</v>
      </c>
      <c r="K206" s="178"/>
      <c r="L206" s="179"/>
      <c r="M206" s="180" t="s">
        <v>1</v>
      </c>
      <c r="N206" s="181" t="s">
        <v>38</v>
      </c>
      <c r="O206" s="59"/>
      <c r="P206" s="160">
        <f t="shared" si="31"/>
        <v>0</v>
      </c>
      <c r="Q206" s="160">
        <v>0</v>
      </c>
      <c r="R206" s="160">
        <f t="shared" si="32"/>
        <v>0</v>
      </c>
      <c r="S206" s="160">
        <v>0</v>
      </c>
      <c r="T206" s="161">
        <f t="shared" si="33"/>
        <v>0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62" t="s">
        <v>1849</v>
      </c>
      <c r="AT206" s="162" t="s">
        <v>751</v>
      </c>
      <c r="AU206" s="162" t="s">
        <v>219</v>
      </c>
      <c r="AY206" s="15" t="s">
        <v>208</v>
      </c>
      <c r="BE206" s="163">
        <f t="shared" si="34"/>
        <v>0</v>
      </c>
      <c r="BF206" s="163">
        <f t="shared" si="35"/>
        <v>0</v>
      </c>
      <c r="BG206" s="163">
        <f t="shared" si="36"/>
        <v>0</v>
      </c>
      <c r="BH206" s="163">
        <f t="shared" si="37"/>
        <v>0</v>
      </c>
      <c r="BI206" s="163">
        <f t="shared" si="38"/>
        <v>0</v>
      </c>
      <c r="BJ206" s="15" t="s">
        <v>85</v>
      </c>
      <c r="BK206" s="163">
        <f t="shared" si="39"/>
        <v>0</v>
      </c>
      <c r="BL206" s="15" t="s">
        <v>466</v>
      </c>
      <c r="BM206" s="162" t="s">
        <v>8063</v>
      </c>
    </row>
    <row r="207" spans="1:65" s="2" customFormat="1" ht="37.9" customHeight="1">
      <c r="A207" s="30"/>
      <c r="B207" s="154"/>
      <c r="C207" s="201" t="s">
        <v>401</v>
      </c>
      <c r="D207" s="201" t="s">
        <v>751</v>
      </c>
      <c r="E207" s="202" t="s">
        <v>8064</v>
      </c>
      <c r="F207" s="203" t="s">
        <v>8065</v>
      </c>
      <c r="G207" s="204" t="s">
        <v>404</v>
      </c>
      <c r="H207" s="205">
        <v>1</v>
      </c>
      <c r="I207" s="177"/>
      <c r="J207" s="290">
        <f t="shared" si="30"/>
        <v>0</v>
      </c>
      <c r="K207" s="178"/>
      <c r="L207" s="179"/>
      <c r="M207" s="180" t="s">
        <v>1</v>
      </c>
      <c r="N207" s="181" t="s">
        <v>38</v>
      </c>
      <c r="O207" s="59"/>
      <c r="P207" s="160">
        <f t="shared" si="31"/>
        <v>0</v>
      </c>
      <c r="Q207" s="160">
        <v>0</v>
      </c>
      <c r="R207" s="160">
        <f t="shared" si="32"/>
        <v>0</v>
      </c>
      <c r="S207" s="160">
        <v>0</v>
      </c>
      <c r="T207" s="161">
        <f t="shared" si="33"/>
        <v>0</v>
      </c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R207" s="162" t="s">
        <v>1849</v>
      </c>
      <c r="AT207" s="162" t="s">
        <v>751</v>
      </c>
      <c r="AU207" s="162" t="s">
        <v>219</v>
      </c>
      <c r="AY207" s="15" t="s">
        <v>208</v>
      </c>
      <c r="BE207" s="163">
        <f t="shared" si="34"/>
        <v>0</v>
      </c>
      <c r="BF207" s="163">
        <f t="shared" si="35"/>
        <v>0</v>
      </c>
      <c r="BG207" s="163">
        <f t="shared" si="36"/>
        <v>0</v>
      </c>
      <c r="BH207" s="163">
        <f t="shared" si="37"/>
        <v>0</v>
      </c>
      <c r="BI207" s="163">
        <f t="shared" si="38"/>
        <v>0</v>
      </c>
      <c r="BJ207" s="15" t="s">
        <v>85</v>
      </c>
      <c r="BK207" s="163">
        <f t="shared" si="39"/>
        <v>0</v>
      </c>
      <c r="BL207" s="15" t="s">
        <v>466</v>
      </c>
      <c r="BM207" s="162" t="s">
        <v>8066</v>
      </c>
    </row>
    <row r="208" spans="1:65" s="2" customFormat="1" ht="33" customHeight="1">
      <c r="A208" s="30"/>
      <c r="B208" s="154"/>
      <c r="C208" s="201" t="s">
        <v>406</v>
      </c>
      <c r="D208" s="201" t="s">
        <v>751</v>
      </c>
      <c r="E208" s="202" t="s">
        <v>8067</v>
      </c>
      <c r="F208" s="203" t="s">
        <v>8068</v>
      </c>
      <c r="G208" s="204" t="s">
        <v>404</v>
      </c>
      <c r="H208" s="205">
        <v>2</v>
      </c>
      <c r="I208" s="177"/>
      <c r="J208" s="290">
        <f t="shared" si="30"/>
        <v>0</v>
      </c>
      <c r="K208" s="178"/>
      <c r="L208" s="179"/>
      <c r="M208" s="180" t="s">
        <v>1</v>
      </c>
      <c r="N208" s="181" t="s">
        <v>38</v>
      </c>
      <c r="O208" s="59"/>
      <c r="P208" s="160">
        <f t="shared" si="31"/>
        <v>0</v>
      </c>
      <c r="Q208" s="160">
        <v>0</v>
      </c>
      <c r="R208" s="160">
        <f t="shared" si="32"/>
        <v>0</v>
      </c>
      <c r="S208" s="160">
        <v>0</v>
      </c>
      <c r="T208" s="161">
        <f t="shared" si="33"/>
        <v>0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62" t="s">
        <v>1849</v>
      </c>
      <c r="AT208" s="162" t="s">
        <v>751</v>
      </c>
      <c r="AU208" s="162" t="s">
        <v>219</v>
      </c>
      <c r="AY208" s="15" t="s">
        <v>208</v>
      </c>
      <c r="BE208" s="163">
        <f t="shared" si="34"/>
        <v>0</v>
      </c>
      <c r="BF208" s="163">
        <f t="shared" si="35"/>
        <v>0</v>
      </c>
      <c r="BG208" s="163">
        <f t="shared" si="36"/>
        <v>0</v>
      </c>
      <c r="BH208" s="163">
        <f t="shared" si="37"/>
        <v>0</v>
      </c>
      <c r="BI208" s="163">
        <f t="shared" si="38"/>
        <v>0</v>
      </c>
      <c r="BJ208" s="15" t="s">
        <v>85</v>
      </c>
      <c r="BK208" s="163">
        <f t="shared" si="39"/>
        <v>0</v>
      </c>
      <c r="BL208" s="15" t="s">
        <v>466</v>
      </c>
      <c r="BM208" s="162" t="s">
        <v>8069</v>
      </c>
    </row>
    <row r="209" spans="1:65" s="2" customFormat="1" ht="24.2" customHeight="1">
      <c r="A209" s="30"/>
      <c r="B209" s="154"/>
      <c r="C209" s="201" t="s">
        <v>410</v>
      </c>
      <c r="D209" s="201" t="s">
        <v>751</v>
      </c>
      <c r="E209" s="202" t="s">
        <v>8070</v>
      </c>
      <c r="F209" s="203" t="s">
        <v>8071</v>
      </c>
      <c r="G209" s="204" t="s">
        <v>404</v>
      </c>
      <c r="H209" s="205">
        <v>1</v>
      </c>
      <c r="I209" s="177"/>
      <c r="J209" s="290">
        <f t="shared" si="30"/>
        <v>0</v>
      </c>
      <c r="K209" s="178"/>
      <c r="L209" s="179"/>
      <c r="M209" s="180" t="s">
        <v>1</v>
      </c>
      <c r="N209" s="181" t="s">
        <v>38</v>
      </c>
      <c r="O209" s="59"/>
      <c r="P209" s="160">
        <f t="shared" si="31"/>
        <v>0</v>
      </c>
      <c r="Q209" s="160">
        <v>0</v>
      </c>
      <c r="R209" s="160">
        <f t="shared" si="32"/>
        <v>0</v>
      </c>
      <c r="S209" s="160">
        <v>0</v>
      </c>
      <c r="T209" s="161">
        <f t="shared" si="33"/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62" t="s">
        <v>1849</v>
      </c>
      <c r="AT209" s="162" t="s">
        <v>751</v>
      </c>
      <c r="AU209" s="162" t="s">
        <v>219</v>
      </c>
      <c r="AY209" s="15" t="s">
        <v>208</v>
      </c>
      <c r="BE209" s="163">
        <f t="shared" si="34"/>
        <v>0</v>
      </c>
      <c r="BF209" s="163">
        <f t="shared" si="35"/>
        <v>0</v>
      </c>
      <c r="BG209" s="163">
        <f t="shared" si="36"/>
        <v>0</v>
      </c>
      <c r="BH209" s="163">
        <f t="shared" si="37"/>
        <v>0</v>
      </c>
      <c r="BI209" s="163">
        <f t="shared" si="38"/>
        <v>0</v>
      </c>
      <c r="BJ209" s="15" t="s">
        <v>85</v>
      </c>
      <c r="BK209" s="163">
        <f t="shared" si="39"/>
        <v>0</v>
      </c>
      <c r="BL209" s="15" t="s">
        <v>466</v>
      </c>
      <c r="BM209" s="162" t="s">
        <v>8072</v>
      </c>
    </row>
    <row r="210" spans="1:65" s="2" customFormat="1" ht="76.349999999999994" customHeight="1">
      <c r="A210" s="30"/>
      <c r="B210" s="154"/>
      <c r="C210" s="201" t="s">
        <v>414</v>
      </c>
      <c r="D210" s="201" t="s">
        <v>751</v>
      </c>
      <c r="E210" s="202" t="s">
        <v>8073</v>
      </c>
      <c r="F210" s="203" t="s">
        <v>8074</v>
      </c>
      <c r="G210" s="204" t="s">
        <v>404</v>
      </c>
      <c r="H210" s="205">
        <v>1</v>
      </c>
      <c r="I210" s="177"/>
      <c r="J210" s="290">
        <f t="shared" si="30"/>
        <v>0</v>
      </c>
      <c r="K210" s="178"/>
      <c r="L210" s="179"/>
      <c r="M210" s="180" t="s">
        <v>1</v>
      </c>
      <c r="N210" s="181" t="s">
        <v>38</v>
      </c>
      <c r="O210" s="59"/>
      <c r="P210" s="160">
        <f t="shared" si="31"/>
        <v>0</v>
      </c>
      <c r="Q210" s="160">
        <v>0</v>
      </c>
      <c r="R210" s="160">
        <f t="shared" si="32"/>
        <v>0</v>
      </c>
      <c r="S210" s="160">
        <v>0</v>
      </c>
      <c r="T210" s="161">
        <f t="shared" si="33"/>
        <v>0</v>
      </c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R210" s="162" t="s">
        <v>1849</v>
      </c>
      <c r="AT210" s="162" t="s">
        <v>751</v>
      </c>
      <c r="AU210" s="162" t="s">
        <v>219</v>
      </c>
      <c r="AY210" s="15" t="s">
        <v>208</v>
      </c>
      <c r="BE210" s="163">
        <f t="shared" si="34"/>
        <v>0</v>
      </c>
      <c r="BF210" s="163">
        <f t="shared" si="35"/>
        <v>0</v>
      </c>
      <c r="BG210" s="163">
        <f t="shared" si="36"/>
        <v>0</v>
      </c>
      <c r="BH210" s="163">
        <f t="shared" si="37"/>
        <v>0</v>
      </c>
      <c r="BI210" s="163">
        <f t="shared" si="38"/>
        <v>0</v>
      </c>
      <c r="BJ210" s="15" t="s">
        <v>85</v>
      </c>
      <c r="BK210" s="163">
        <f t="shared" si="39"/>
        <v>0</v>
      </c>
      <c r="BL210" s="15" t="s">
        <v>466</v>
      </c>
      <c r="BM210" s="162" t="s">
        <v>8075</v>
      </c>
    </row>
    <row r="211" spans="1:65" s="2" customFormat="1" ht="78" customHeight="1">
      <c r="A211" s="30"/>
      <c r="B211" s="154"/>
      <c r="C211" s="201" t="s">
        <v>418</v>
      </c>
      <c r="D211" s="201" t="s">
        <v>751</v>
      </c>
      <c r="E211" s="202" t="s">
        <v>8076</v>
      </c>
      <c r="F211" s="203" t="s">
        <v>8077</v>
      </c>
      <c r="G211" s="204" t="s">
        <v>404</v>
      </c>
      <c r="H211" s="205">
        <v>112</v>
      </c>
      <c r="I211" s="177"/>
      <c r="J211" s="290">
        <f t="shared" si="30"/>
        <v>0</v>
      </c>
      <c r="K211" s="178"/>
      <c r="L211" s="179"/>
      <c r="M211" s="180" t="s">
        <v>1</v>
      </c>
      <c r="N211" s="181" t="s">
        <v>38</v>
      </c>
      <c r="O211" s="59"/>
      <c r="P211" s="160">
        <f t="shared" si="31"/>
        <v>0</v>
      </c>
      <c r="Q211" s="160">
        <v>0</v>
      </c>
      <c r="R211" s="160">
        <f t="shared" si="32"/>
        <v>0</v>
      </c>
      <c r="S211" s="160">
        <v>0</v>
      </c>
      <c r="T211" s="161">
        <f t="shared" si="33"/>
        <v>0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R211" s="162" t="s">
        <v>1849</v>
      </c>
      <c r="AT211" s="162" t="s">
        <v>751</v>
      </c>
      <c r="AU211" s="162" t="s">
        <v>219</v>
      </c>
      <c r="AY211" s="15" t="s">
        <v>208</v>
      </c>
      <c r="BE211" s="163">
        <f t="shared" si="34"/>
        <v>0</v>
      </c>
      <c r="BF211" s="163">
        <f t="shared" si="35"/>
        <v>0</v>
      </c>
      <c r="BG211" s="163">
        <f t="shared" si="36"/>
        <v>0</v>
      </c>
      <c r="BH211" s="163">
        <f t="shared" si="37"/>
        <v>0</v>
      </c>
      <c r="BI211" s="163">
        <f t="shared" si="38"/>
        <v>0</v>
      </c>
      <c r="BJ211" s="15" t="s">
        <v>85</v>
      </c>
      <c r="BK211" s="163">
        <f t="shared" si="39"/>
        <v>0</v>
      </c>
      <c r="BL211" s="15" t="s">
        <v>466</v>
      </c>
      <c r="BM211" s="162" t="s">
        <v>8078</v>
      </c>
    </row>
    <row r="212" spans="1:65" s="2" customFormat="1" ht="66.75" customHeight="1">
      <c r="A212" s="30"/>
      <c r="B212" s="154"/>
      <c r="C212" s="201" t="s">
        <v>422</v>
      </c>
      <c r="D212" s="201" t="s">
        <v>751</v>
      </c>
      <c r="E212" s="202" t="s">
        <v>8079</v>
      </c>
      <c r="F212" s="203" t="s">
        <v>8080</v>
      </c>
      <c r="G212" s="204" t="s">
        <v>404</v>
      </c>
      <c r="H212" s="205">
        <v>92</v>
      </c>
      <c r="I212" s="177"/>
      <c r="J212" s="290">
        <f t="shared" si="30"/>
        <v>0</v>
      </c>
      <c r="K212" s="178"/>
      <c r="L212" s="179"/>
      <c r="M212" s="180" t="s">
        <v>1</v>
      </c>
      <c r="N212" s="181" t="s">
        <v>38</v>
      </c>
      <c r="O212" s="59"/>
      <c r="P212" s="160">
        <f t="shared" si="31"/>
        <v>0</v>
      </c>
      <c r="Q212" s="160">
        <v>0</v>
      </c>
      <c r="R212" s="160">
        <f t="shared" si="32"/>
        <v>0</v>
      </c>
      <c r="S212" s="160">
        <v>0</v>
      </c>
      <c r="T212" s="161">
        <f t="shared" si="33"/>
        <v>0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62" t="s">
        <v>1849</v>
      </c>
      <c r="AT212" s="162" t="s">
        <v>751</v>
      </c>
      <c r="AU212" s="162" t="s">
        <v>219</v>
      </c>
      <c r="AY212" s="15" t="s">
        <v>208</v>
      </c>
      <c r="BE212" s="163">
        <f t="shared" si="34"/>
        <v>0</v>
      </c>
      <c r="BF212" s="163">
        <f t="shared" si="35"/>
        <v>0</v>
      </c>
      <c r="BG212" s="163">
        <f t="shared" si="36"/>
        <v>0</v>
      </c>
      <c r="BH212" s="163">
        <f t="shared" si="37"/>
        <v>0</v>
      </c>
      <c r="BI212" s="163">
        <f t="shared" si="38"/>
        <v>0</v>
      </c>
      <c r="BJ212" s="15" t="s">
        <v>85</v>
      </c>
      <c r="BK212" s="163">
        <f t="shared" si="39"/>
        <v>0</v>
      </c>
      <c r="BL212" s="15" t="s">
        <v>466</v>
      </c>
      <c r="BM212" s="162" t="s">
        <v>8081</v>
      </c>
    </row>
    <row r="213" spans="1:65" s="2" customFormat="1" ht="24.2" customHeight="1">
      <c r="A213" s="30"/>
      <c r="B213" s="154"/>
      <c r="C213" s="201" t="s">
        <v>426</v>
      </c>
      <c r="D213" s="201" t="s">
        <v>751</v>
      </c>
      <c r="E213" s="202" t="s">
        <v>8082</v>
      </c>
      <c r="F213" s="203" t="s">
        <v>8083</v>
      </c>
      <c r="G213" s="204" t="s">
        <v>404</v>
      </c>
      <c r="H213" s="205">
        <v>4</v>
      </c>
      <c r="I213" s="177"/>
      <c r="J213" s="290">
        <f t="shared" si="30"/>
        <v>0</v>
      </c>
      <c r="K213" s="178"/>
      <c r="L213" s="179"/>
      <c r="M213" s="180" t="s">
        <v>1</v>
      </c>
      <c r="N213" s="181" t="s">
        <v>38</v>
      </c>
      <c r="O213" s="59"/>
      <c r="P213" s="160">
        <f t="shared" si="31"/>
        <v>0</v>
      </c>
      <c r="Q213" s="160">
        <v>0</v>
      </c>
      <c r="R213" s="160">
        <f t="shared" si="32"/>
        <v>0</v>
      </c>
      <c r="S213" s="160">
        <v>0</v>
      </c>
      <c r="T213" s="161">
        <f t="shared" si="33"/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62" t="s">
        <v>1849</v>
      </c>
      <c r="AT213" s="162" t="s">
        <v>751</v>
      </c>
      <c r="AU213" s="162" t="s">
        <v>219</v>
      </c>
      <c r="AY213" s="15" t="s">
        <v>208</v>
      </c>
      <c r="BE213" s="163">
        <f t="shared" si="34"/>
        <v>0</v>
      </c>
      <c r="BF213" s="163">
        <f t="shared" si="35"/>
        <v>0</v>
      </c>
      <c r="BG213" s="163">
        <f t="shared" si="36"/>
        <v>0</v>
      </c>
      <c r="BH213" s="163">
        <f t="shared" si="37"/>
        <v>0</v>
      </c>
      <c r="BI213" s="163">
        <f t="shared" si="38"/>
        <v>0</v>
      </c>
      <c r="BJ213" s="15" t="s">
        <v>85</v>
      </c>
      <c r="BK213" s="163">
        <f t="shared" si="39"/>
        <v>0</v>
      </c>
      <c r="BL213" s="15" t="s">
        <v>466</v>
      </c>
      <c r="BM213" s="162" t="s">
        <v>8084</v>
      </c>
    </row>
    <row r="214" spans="1:65" s="2" customFormat="1" ht="24.2" customHeight="1">
      <c r="A214" s="30"/>
      <c r="B214" s="154"/>
      <c r="C214" s="201" t="s">
        <v>430</v>
      </c>
      <c r="D214" s="201" t="s">
        <v>751</v>
      </c>
      <c r="E214" s="202" t="s">
        <v>8085</v>
      </c>
      <c r="F214" s="203" t="s">
        <v>8086</v>
      </c>
      <c r="G214" s="204" t="s">
        <v>404</v>
      </c>
      <c r="H214" s="205">
        <v>13</v>
      </c>
      <c r="I214" s="177"/>
      <c r="J214" s="290">
        <f t="shared" si="30"/>
        <v>0</v>
      </c>
      <c r="K214" s="178"/>
      <c r="L214" s="179"/>
      <c r="M214" s="180" t="s">
        <v>1</v>
      </c>
      <c r="N214" s="181" t="s">
        <v>38</v>
      </c>
      <c r="O214" s="59"/>
      <c r="P214" s="160">
        <f t="shared" si="31"/>
        <v>0</v>
      </c>
      <c r="Q214" s="160">
        <v>0</v>
      </c>
      <c r="R214" s="160">
        <f t="shared" si="32"/>
        <v>0</v>
      </c>
      <c r="S214" s="160">
        <v>0</v>
      </c>
      <c r="T214" s="161">
        <f t="shared" si="33"/>
        <v>0</v>
      </c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R214" s="162" t="s">
        <v>1849</v>
      </c>
      <c r="AT214" s="162" t="s">
        <v>751</v>
      </c>
      <c r="AU214" s="162" t="s">
        <v>219</v>
      </c>
      <c r="AY214" s="15" t="s">
        <v>208</v>
      </c>
      <c r="BE214" s="163">
        <f t="shared" si="34"/>
        <v>0</v>
      </c>
      <c r="BF214" s="163">
        <f t="shared" si="35"/>
        <v>0</v>
      </c>
      <c r="BG214" s="163">
        <f t="shared" si="36"/>
        <v>0</v>
      </c>
      <c r="BH214" s="163">
        <f t="shared" si="37"/>
        <v>0</v>
      </c>
      <c r="BI214" s="163">
        <f t="shared" si="38"/>
        <v>0</v>
      </c>
      <c r="BJ214" s="15" t="s">
        <v>85</v>
      </c>
      <c r="BK214" s="163">
        <f t="shared" si="39"/>
        <v>0</v>
      </c>
      <c r="BL214" s="15" t="s">
        <v>466</v>
      </c>
      <c r="BM214" s="162" t="s">
        <v>8087</v>
      </c>
    </row>
    <row r="215" spans="1:65" s="2" customFormat="1" ht="62.65" customHeight="1">
      <c r="A215" s="30"/>
      <c r="B215" s="154"/>
      <c r="C215" s="201" t="s">
        <v>434</v>
      </c>
      <c r="D215" s="201" t="s">
        <v>751</v>
      </c>
      <c r="E215" s="202" t="s">
        <v>8088</v>
      </c>
      <c r="F215" s="203" t="s">
        <v>8089</v>
      </c>
      <c r="G215" s="204" t="s">
        <v>404</v>
      </c>
      <c r="H215" s="205">
        <v>3</v>
      </c>
      <c r="I215" s="177"/>
      <c r="J215" s="290">
        <f t="shared" si="30"/>
        <v>0</v>
      </c>
      <c r="K215" s="178"/>
      <c r="L215" s="179"/>
      <c r="M215" s="180" t="s">
        <v>1</v>
      </c>
      <c r="N215" s="181" t="s">
        <v>38</v>
      </c>
      <c r="O215" s="59"/>
      <c r="P215" s="160">
        <f t="shared" si="31"/>
        <v>0</v>
      </c>
      <c r="Q215" s="160">
        <v>0</v>
      </c>
      <c r="R215" s="160">
        <f t="shared" si="32"/>
        <v>0</v>
      </c>
      <c r="S215" s="160">
        <v>0</v>
      </c>
      <c r="T215" s="161">
        <f t="shared" si="33"/>
        <v>0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62" t="s">
        <v>1849</v>
      </c>
      <c r="AT215" s="162" t="s">
        <v>751</v>
      </c>
      <c r="AU215" s="162" t="s">
        <v>219</v>
      </c>
      <c r="AY215" s="15" t="s">
        <v>208</v>
      </c>
      <c r="BE215" s="163">
        <f t="shared" si="34"/>
        <v>0</v>
      </c>
      <c r="BF215" s="163">
        <f t="shared" si="35"/>
        <v>0</v>
      </c>
      <c r="BG215" s="163">
        <f t="shared" si="36"/>
        <v>0</v>
      </c>
      <c r="BH215" s="163">
        <f t="shared" si="37"/>
        <v>0</v>
      </c>
      <c r="BI215" s="163">
        <f t="shared" si="38"/>
        <v>0</v>
      </c>
      <c r="BJ215" s="15" t="s">
        <v>85</v>
      </c>
      <c r="BK215" s="163">
        <f t="shared" si="39"/>
        <v>0</v>
      </c>
      <c r="BL215" s="15" t="s">
        <v>466</v>
      </c>
      <c r="BM215" s="162" t="s">
        <v>8090</v>
      </c>
    </row>
    <row r="216" spans="1:65" s="2" customFormat="1" ht="16.5" customHeight="1">
      <c r="A216" s="30"/>
      <c r="B216" s="154"/>
      <c r="C216" s="201" t="s">
        <v>438</v>
      </c>
      <c r="D216" s="201" t="s">
        <v>751</v>
      </c>
      <c r="E216" s="202" t="s">
        <v>8091</v>
      </c>
      <c r="F216" s="203" t="s">
        <v>8092</v>
      </c>
      <c r="G216" s="204" t="s">
        <v>404</v>
      </c>
      <c r="H216" s="205">
        <v>2</v>
      </c>
      <c r="I216" s="177"/>
      <c r="J216" s="290">
        <f t="shared" si="30"/>
        <v>0</v>
      </c>
      <c r="K216" s="178"/>
      <c r="L216" s="179"/>
      <c r="M216" s="180" t="s">
        <v>1</v>
      </c>
      <c r="N216" s="181" t="s">
        <v>38</v>
      </c>
      <c r="O216" s="59"/>
      <c r="P216" s="160">
        <f t="shared" si="31"/>
        <v>0</v>
      </c>
      <c r="Q216" s="160">
        <v>0</v>
      </c>
      <c r="R216" s="160">
        <f t="shared" si="32"/>
        <v>0</v>
      </c>
      <c r="S216" s="160">
        <v>0</v>
      </c>
      <c r="T216" s="161">
        <f t="shared" si="33"/>
        <v>0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62" t="s">
        <v>1849</v>
      </c>
      <c r="AT216" s="162" t="s">
        <v>751</v>
      </c>
      <c r="AU216" s="162" t="s">
        <v>219</v>
      </c>
      <c r="AY216" s="15" t="s">
        <v>208</v>
      </c>
      <c r="BE216" s="163">
        <f t="shared" si="34"/>
        <v>0</v>
      </c>
      <c r="BF216" s="163">
        <f t="shared" si="35"/>
        <v>0</v>
      </c>
      <c r="BG216" s="163">
        <f t="shared" si="36"/>
        <v>0</v>
      </c>
      <c r="BH216" s="163">
        <f t="shared" si="37"/>
        <v>0</v>
      </c>
      <c r="BI216" s="163">
        <f t="shared" si="38"/>
        <v>0</v>
      </c>
      <c r="BJ216" s="15" t="s">
        <v>85</v>
      </c>
      <c r="BK216" s="163">
        <f t="shared" si="39"/>
        <v>0</v>
      </c>
      <c r="BL216" s="15" t="s">
        <v>466</v>
      </c>
      <c r="BM216" s="162" t="s">
        <v>8093</v>
      </c>
    </row>
    <row r="217" spans="1:65" s="2" customFormat="1" ht="16.5" customHeight="1">
      <c r="A217" s="30"/>
      <c r="B217" s="154"/>
      <c r="C217" s="201" t="s">
        <v>442</v>
      </c>
      <c r="D217" s="201" t="s">
        <v>751</v>
      </c>
      <c r="E217" s="202" t="s">
        <v>8094</v>
      </c>
      <c r="F217" s="203" t="s">
        <v>7381</v>
      </c>
      <c r="G217" s="204" t="s">
        <v>404</v>
      </c>
      <c r="H217" s="205">
        <v>2</v>
      </c>
      <c r="I217" s="177"/>
      <c r="J217" s="290">
        <f t="shared" si="30"/>
        <v>0</v>
      </c>
      <c r="K217" s="178"/>
      <c r="L217" s="179"/>
      <c r="M217" s="180" t="s">
        <v>1</v>
      </c>
      <c r="N217" s="181" t="s">
        <v>38</v>
      </c>
      <c r="O217" s="59"/>
      <c r="P217" s="160">
        <f t="shared" si="31"/>
        <v>0</v>
      </c>
      <c r="Q217" s="160">
        <v>0</v>
      </c>
      <c r="R217" s="160">
        <f t="shared" si="32"/>
        <v>0</v>
      </c>
      <c r="S217" s="160">
        <v>0</v>
      </c>
      <c r="T217" s="161">
        <f t="shared" si="33"/>
        <v>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62" t="s">
        <v>1849</v>
      </c>
      <c r="AT217" s="162" t="s">
        <v>751</v>
      </c>
      <c r="AU217" s="162" t="s">
        <v>219</v>
      </c>
      <c r="AY217" s="15" t="s">
        <v>208</v>
      </c>
      <c r="BE217" s="163">
        <f t="shared" si="34"/>
        <v>0</v>
      </c>
      <c r="BF217" s="163">
        <f t="shared" si="35"/>
        <v>0</v>
      </c>
      <c r="BG217" s="163">
        <f t="shared" si="36"/>
        <v>0</v>
      </c>
      <c r="BH217" s="163">
        <f t="shared" si="37"/>
        <v>0</v>
      </c>
      <c r="BI217" s="163">
        <f t="shared" si="38"/>
        <v>0</v>
      </c>
      <c r="BJ217" s="15" t="s">
        <v>85</v>
      </c>
      <c r="BK217" s="163">
        <f t="shared" si="39"/>
        <v>0</v>
      </c>
      <c r="BL217" s="15" t="s">
        <v>466</v>
      </c>
      <c r="BM217" s="162" t="s">
        <v>8095</v>
      </c>
    </row>
    <row r="218" spans="1:65" s="2" customFormat="1" ht="16.5" customHeight="1">
      <c r="A218" s="30"/>
      <c r="B218" s="154"/>
      <c r="C218" s="201" t="s">
        <v>446</v>
      </c>
      <c r="D218" s="201" t="s">
        <v>751</v>
      </c>
      <c r="E218" s="202" t="s">
        <v>8096</v>
      </c>
      <c r="F218" s="203" t="s">
        <v>7416</v>
      </c>
      <c r="G218" s="204" t="s">
        <v>404</v>
      </c>
      <c r="H218" s="205">
        <v>1</v>
      </c>
      <c r="I218" s="177"/>
      <c r="J218" s="290">
        <f t="shared" si="30"/>
        <v>0</v>
      </c>
      <c r="K218" s="178"/>
      <c r="L218" s="179"/>
      <c r="M218" s="180" t="s">
        <v>1</v>
      </c>
      <c r="N218" s="181" t="s">
        <v>38</v>
      </c>
      <c r="O218" s="59"/>
      <c r="P218" s="160">
        <f t="shared" si="31"/>
        <v>0</v>
      </c>
      <c r="Q218" s="160">
        <v>0</v>
      </c>
      <c r="R218" s="160">
        <f t="shared" si="32"/>
        <v>0</v>
      </c>
      <c r="S218" s="160">
        <v>0</v>
      </c>
      <c r="T218" s="161">
        <f t="shared" si="33"/>
        <v>0</v>
      </c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R218" s="162" t="s">
        <v>1849</v>
      </c>
      <c r="AT218" s="162" t="s">
        <v>751</v>
      </c>
      <c r="AU218" s="162" t="s">
        <v>219</v>
      </c>
      <c r="AY218" s="15" t="s">
        <v>208</v>
      </c>
      <c r="BE218" s="163">
        <f t="shared" si="34"/>
        <v>0</v>
      </c>
      <c r="BF218" s="163">
        <f t="shared" si="35"/>
        <v>0</v>
      </c>
      <c r="BG218" s="163">
        <f t="shared" si="36"/>
        <v>0</v>
      </c>
      <c r="BH218" s="163">
        <f t="shared" si="37"/>
        <v>0</v>
      </c>
      <c r="BI218" s="163">
        <f t="shared" si="38"/>
        <v>0</v>
      </c>
      <c r="BJ218" s="15" t="s">
        <v>85</v>
      </c>
      <c r="BK218" s="163">
        <f t="shared" si="39"/>
        <v>0</v>
      </c>
      <c r="BL218" s="15" t="s">
        <v>466</v>
      </c>
      <c r="BM218" s="162" t="s">
        <v>8097</v>
      </c>
    </row>
    <row r="219" spans="1:65" s="2" customFormat="1" ht="16.5" customHeight="1">
      <c r="A219" s="30"/>
      <c r="B219" s="154"/>
      <c r="C219" s="201" t="s">
        <v>450</v>
      </c>
      <c r="D219" s="201" t="s">
        <v>751</v>
      </c>
      <c r="E219" s="202" t="s">
        <v>8098</v>
      </c>
      <c r="F219" s="203" t="s">
        <v>7527</v>
      </c>
      <c r="G219" s="204" t="s">
        <v>404</v>
      </c>
      <c r="H219" s="205">
        <v>1</v>
      </c>
      <c r="I219" s="177"/>
      <c r="J219" s="290">
        <f t="shared" si="30"/>
        <v>0</v>
      </c>
      <c r="K219" s="178"/>
      <c r="L219" s="179"/>
      <c r="M219" s="180" t="s">
        <v>1</v>
      </c>
      <c r="N219" s="181" t="s">
        <v>38</v>
      </c>
      <c r="O219" s="59"/>
      <c r="P219" s="160">
        <f t="shared" si="31"/>
        <v>0</v>
      </c>
      <c r="Q219" s="160">
        <v>0</v>
      </c>
      <c r="R219" s="160">
        <f t="shared" si="32"/>
        <v>0</v>
      </c>
      <c r="S219" s="160">
        <v>0</v>
      </c>
      <c r="T219" s="161">
        <f t="shared" si="33"/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62" t="s">
        <v>1849</v>
      </c>
      <c r="AT219" s="162" t="s">
        <v>751</v>
      </c>
      <c r="AU219" s="162" t="s">
        <v>219</v>
      </c>
      <c r="AY219" s="15" t="s">
        <v>208</v>
      </c>
      <c r="BE219" s="163">
        <f t="shared" si="34"/>
        <v>0</v>
      </c>
      <c r="BF219" s="163">
        <f t="shared" si="35"/>
        <v>0</v>
      </c>
      <c r="BG219" s="163">
        <f t="shared" si="36"/>
        <v>0</v>
      </c>
      <c r="BH219" s="163">
        <f t="shared" si="37"/>
        <v>0</v>
      </c>
      <c r="BI219" s="163">
        <f t="shared" si="38"/>
        <v>0</v>
      </c>
      <c r="BJ219" s="15" t="s">
        <v>85</v>
      </c>
      <c r="BK219" s="163">
        <f t="shared" si="39"/>
        <v>0</v>
      </c>
      <c r="BL219" s="15" t="s">
        <v>466</v>
      </c>
      <c r="BM219" s="162" t="s">
        <v>8099</v>
      </c>
    </row>
    <row r="220" spans="1:65" s="2" customFormat="1" ht="16.5" customHeight="1">
      <c r="A220" s="30"/>
      <c r="B220" s="154"/>
      <c r="C220" s="201" t="s">
        <v>454</v>
      </c>
      <c r="D220" s="201" t="s">
        <v>751</v>
      </c>
      <c r="E220" s="202" t="s">
        <v>8100</v>
      </c>
      <c r="F220" s="203" t="s">
        <v>7715</v>
      </c>
      <c r="G220" s="204" t="s">
        <v>404</v>
      </c>
      <c r="H220" s="205">
        <v>5</v>
      </c>
      <c r="I220" s="177"/>
      <c r="J220" s="290">
        <f t="shared" si="30"/>
        <v>0</v>
      </c>
      <c r="K220" s="178"/>
      <c r="L220" s="179"/>
      <c r="M220" s="180" t="s">
        <v>1</v>
      </c>
      <c r="N220" s="181" t="s">
        <v>38</v>
      </c>
      <c r="O220" s="59"/>
      <c r="P220" s="160">
        <f t="shared" si="31"/>
        <v>0</v>
      </c>
      <c r="Q220" s="160">
        <v>0</v>
      </c>
      <c r="R220" s="160">
        <f t="shared" si="32"/>
        <v>0</v>
      </c>
      <c r="S220" s="160">
        <v>0</v>
      </c>
      <c r="T220" s="161">
        <f t="shared" si="33"/>
        <v>0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R220" s="162" t="s">
        <v>1849</v>
      </c>
      <c r="AT220" s="162" t="s">
        <v>751</v>
      </c>
      <c r="AU220" s="162" t="s">
        <v>219</v>
      </c>
      <c r="AY220" s="15" t="s">
        <v>208</v>
      </c>
      <c r="BE220" s="163">
        <f t="shared" si="34"/>
        <v>0</v>
      </c>
      <c r="BF220" s="163">
        <f t="shared" si="35"/>
        <v>0</v>
      </c>
      <c r="BG220" s="163">
        <f t="shared" si="36"/>
        <v>0</v>
      </c>
      <c r="BH220" s="163">
        <f t="shared" si="37"/>
        <v>0</v>
      </c>
      <c r="BI220" s="163">
        <f t="shared" si="38"/>
        <v>0</v>
      </c>
      <c r="BJ220" s="15" t="s">
        <v>85</v>
      </c>
      <c r="BK220" s="163">
        <f t="shared" si="39"/>
        <v>0</v>
      </c>
      <c r="BL220" s="15" t="s">
        <v>466</v>
      </c>
      <c r="BM220" s="162" t="s">
        <v>8101</v>
      </c>
    </row>
    <row r="221" spans="1:65" s="2" customFormat="1" ht="16.5" customHeight="1">
      <c r="A221" s="30"/>
      <c r="B221" s="154"/>
      <c r="C221" s="201" t="s">
        <v>458</v>
      </c>
      <c r="D221" s="201" t="s">
        <v>751</v>
      </c>
      <c r="E221" s="202" t="s">
        <v>8102</v>
      </c>
      <c r="F221" s="203" t="s">
        <v>8103</v>
      </c>
      <c r="G221" s="204" t="s">
        <v>404</v>
      </c>
      <c r="H221" s="205">
        <v>1</v>
      </c>
      <c r="I221" s="177"/>
      <c r="J221" s="290">
        <f t="shared" si="30"/>
        <v>0</v>
      </c>
      <c r="K221" s="178"/>
      <c r="L221" s="179"/>
      <c r="M221" s="180" t="s">
        <v>1</v>
      </c>
      <c r="N221" s="181" t="s">
        <v>38</v>
      </c>
      <c r="O221" s="59"/>
      <c r="P221" s="160">
        <f t="shared" si="31"/>
        <v>0</v>
      </c>
      <c r="Q221" s="160">
        <v>0</v>
      </c>
      <c r="R221" s="160">
        <f t="shared" si="32"/>
        <v>0</v>
      </c>
      <c r="S221" s="160">
        <v>0</v>
      </c>
      <c r="T221" s="161">
        <f t="shared" si="33"/>
        <v>0</v>
      </c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R221" s="162" t="s">
        <v>1849</v>
      </c>
      <c r="AT221" s="162" t="s">
        <v>751</v>
      </c>
      <c r="AU221" s="162" t="s">
        <v>219</v>
      </c>
      <c r="AY221" s="15" t="s">
        <v>208</v>
      </c>
      <c r="BE221" s="163">
        <f t="shared" si="34"/>
        <v>0</v>
      </c>
      <c r="BF221" s="163">
        <f t="shared" si="35"/>
        <v>0</v>
      </c>
      <c r="BG221" s="163">
        <f t="shared" si="36"/>
        <v>0</v>
      </c>
      <c r="BH221" s="163">
        <f t="shared" si="37"/>
        <v>0</v>
      </c>
      <c r="BI221" s="163">
        <f t="shared" si="38"/>
        <v>0</v>
      </c>
      <c r="BJ221" s="15" t="s">
        <v>85</v>
      </c>
      <c r="BK221" s="163">
        <f t="shared" si="39"/>
        <v>0</v>
      </c>
      <c r="BL221" s="15" t="s">
        <v>466</v>
      </c>
      <c r="BM221" s="162" t="s">
        <v>8104</v>
      </c>
    </row>
    <row r="222" spans="1:65" s="2" customFormat="1" ht="16.5" customHeight="1">
      <c r="A222" s="30"/>
      <c r="B222" s="154"/>
      <c r="C222" s="201" t="s">
        <v>462</v>
      </c>
      <c r="D222" s="201" t="s">
        <v>751</v>
      </c>
      <c r="E222" s="202" t="s">
        <v>8105</v>
      </c>
      <c r="F222" s="203" t="s">
        <v>8106</v>
      </c>
      <c r="G222" s="204" t="s">
        <v>404</v>
      </c>
      <c r="H222" s="205">
        <v>1</v>
      </c>
      <c r="I222" s="177"/>
      <c r="J222" s="290">
        <f t="shared" si="30"/>
        <v>0</v>
      </c>
      <c r="K222" s="178"/>
      <c r="L222" s="179"/>
      <c r="M222" s="180" t="s">
        <v>1</v>
      </c>
      <c r="N222" s="181" t="s">
        <v>38</v>
      </c>
      <c r="O222" s="59"/>
      <c r="P222" s="160">
        <f t="shared" si="31"/>
        <v>0</v>
      </c>
      <c r="Q222" s="160">
        <v>0</v>
      </c>
      <c r="R222" s="160">
        <f t="shared" si="32"/>
        <v>0</v>
      </c>
      <c r="S222" s="160">
        <v>0</v>
      </c>
      <c r="T222" s="161">
        <f t="shared" si="33"/>
        <v>0</v>
      </c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R222" s="162" t="s">
        <v>1849</v>
      </c>
      <c r="AT222" s="162" t="s">
        <v>751</v>
      </c>
      <c r="AU222" s="162" t="s">
        <v>219</v>
      </c>
      <c r="AY222" s="15" t="s">
        <v>208</v>
      </c>
      <c r="BE222" s="163">
        <f t="shared" si="34"/>
        <v>0</v>
      </c>
      <c r="BF222" s="163">
        <f t="shared" si="35"/>
        <v>0</v>
      </c>
      <c r="BG222" s="163">
        <f t="shared" si="36"/>
        <v>0</v>
      </c>
      <c r="BH222" s="163">
        <f t="shared" si="37"/>
        <v>0</v>
      </c>
      <c r="BI222" s="163">
        <f t="shared" si="38"/>
        <v>0</v>
      </c>
      <c r="BJ222" s="15" t="s">
        <v>85</v>
      </c>
      <c r="BK222" s="163">
        <f t="shared" si="39"/>
        <v>0</v>
      </c>
      <c r="BL222" s="15" t="s">
        <v>466</v>
      </c>
      <c r="BM222" s="162" t="s">
        <v>8107</v>
      </c>
    </row>
    <row r="223" spans="1:65" s="2" customFormat="1" ht="16.5" customHeight="1">
      <c r="A223" s="30"/>
      <c r="B223" s="154"/>
      <c r="C223" s="201" t="s">
        <v>466</v>
      </c>
      <c r="D223" s="201" t="s">
        <v>751</v>
      </c>
      <c r="E223" s="202" t="s">
        <v>8108</v>
      </c>
      <c r="F223" s="203" t="s">
        <v>8109</v>
      </c>
      <c r="G223" s="204" t="s">
        <v>404</v>
      </c>
      <c r="H223" s="205">
        <v>1</v>
      </c>
      <c r="I223" s="177"/>
      <c r="J223" s="290">
        <f t="shared" si="30"/>
        <v>0</v>
      </c>
      <c r="K223" s="178"/>
      <c r="L223" s="179"/>
      <c r="M223" s="180" t="s">
        <v>1</v>
      </c>
      <c r="N223" s="181" t="s">
        <v>38</v>
      </c>
      <c r="O223" s="59"/>
      <c r="P223" s="160">
        <f t="shared" si="31"/>
        <v>0</v>
      </c>
      <c r="Q223" s="160">
        <v>0</v>
      </c>
      <c r="R223" s="160">
        <f t="shared" si="32"/>
        <v>0</v>
      </c>
      <c r="S223" s="160">
        <v>0</v>
      </c>
      <c r="T223" s="161">
        <f t="shared" si="33"/>
        <v>0</v>
      </c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R223" s="162" t="s">
        <v>1849</v>
      </c>
      <c r="AT223" s="162" t="s">
        <v>751</v>
      </c>
      <c r="AU223" s="162" t="s">
        <v>219</v>
      </c>
      <c r="AY223" s="15" t="s">
        <v>208</v>
      </c>
      <c r="BE223" s="163">
        <f t="shared" si="34"/>
        <v>0</v>
      </c>
      <c r="BF223" s="163">
        <f t="shared" si="35"/>
        <v>0</v>
      </c>
      <c r="BG223" s="163">
        <f t="shared" si="36"/>
        <v>0</v>
      </c>
      <c r="BH223" s="163">
        <f t="shared" si="37"/>
        <v>0</v>
      </c>
      <c r="BI223" s="163">
        <f t="shared" si="38"/>
        <v>0</v>
      </c>
      <c r="BJ223" s="15" t="s">
        <v>85</v>
      </c>
      <c r="BK223" s="163">
        <f t="shared" si="39"/>
        <v>0</v>
      </c>
      <c r="BL223" s="15" t="s">
        <v>466</v>
      </c>
      <c r="BM223" s="162" t="s">
        <v>8110</v>
      </c>
    </row>
    <row r="224" spans="1:65" s="2" customFormat="1" ht="16.5" customHeight="1">
      <c r="A224" s="30"/>
      <c r="B224" s="154"/>
      <c r="C224" s="201" t="s">
        <v>468</v>
      </c>
      <c r="D224" s="201" t="s">
        <v>751</v>
      </c>
      <c r="E224" s="202" t="s">
        <v>8111</v>
      </c>
      <c r="F224" s="203" t="s">
        <v>8112</v>
      </c>
      <c r="G224" s="204" t="s">
        <v>404</v>
      </c>
      <c r="H224" s="205">
        <v>2</v>
      </c>
      <c r="I224" s="177"/>
      <c r="J224" s="290">
        <f t="shared" si="30"/>
        <v>0</v>
      </c>
      <c r="K224" s="178"/>
      <c r="L224" s="179"/>
      <c r="M224" s="180" t="s">
        <v>1</v>
      </c>
      <c r="N224" s="181" t="s">
        <v>38</v>
      </c>
      <c r="O224" s="59"/>
      <c r="P224" s="160">
        <f t="shared" si="31"/>
        <v>0</v>
      </c>
      <c r="Q224" s="160">
        <v>0</v>
      </c>
      <c r="R224" s="160">
        <f t="shared" si="32"/>
        <v>0</v>
      </c>
      <c r="S224" s="160">
        <v>0</v>
      </c>
      <c r="T224" s="161">
        <f t="shared" si="33"/>
        <v>0</v>
      </c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R224" s="162" t="s">
        <v>1849</v>
      </c>
      <c r="AT224" s="162" t="s">
        <v>751</v>
      </c>
      <c r="AU224" s="162" t="s">
        <v>219</v>
      </c>
      <c r="AY224" s="15" t="s">
        <v>208</v>
      </c>
      <c r="BE224" s="163">
        <f t="shared" si="34"/>
        <v>0</v>
      </c>
      <c r="BF224" s="163">
        <f t="shared" si="35"/>
        <v>0</v>
      </c>
      <c r="BG224" s="163">
        <f t="shared" si="36"/>
        <v>0</v>
      </c>
      <c r="BH224" s="163">
        <f t="shared" si="37"/>
        <v>0</v>
      </c>
      <c r="BI224" s="163">
        <f t="shared" si="38"/>
        <v>0</v>
      </c>
      <c r="BJ224" s="15" t="s">
        <v>85</v>
      </c>
      <c r="BK224" s="163">
        <f t="shared" si="39"/>
        <v>0</v>
      </c>
      <c r="BL224" s="15" t="s">
        <v>466</v>
      </c>
      <c r="BM224" s="162" t="s">
        <v>8113</v>
      </c>
    </row>
    <row r="225" spans="1:65" s="2" customFormat="1" ht="37.9" customHeight="1">
      <c r="A225" s="30"/>
      <c r="B225" s="154"/>
      <c r="C225" s="201" t="s">
        <v>472</v>
      </c>
      <c r="D225" s="201" t="s">
        <v>751</v>
      </c>
      <c r="E225" s="202" t="s">
        <v>8114</v>
      </c>
      <c r="F225" s="203" t="s">
        <v>8115</v>
      </c>
      <c r="G225" s="204" t="s">
        <v>404</v>
      </c>
      <c r="H225" s="205">
        <v>1</v>
      </c>
      <c r="I225" s="177"/>
      <c r="J225" s="290">
        <f t="shared" si="30"/>
        <v>0</v>
      </c>
      <c r="K225" s="178"/>
      <c r="L225" s="179"/>
      <c r="M225" s="180" t="s">
        <v>1</v>
      </c>
      <c r="N225" s="181" t="s">
        <v>38</v>
      </c>
      <c r="O225" s="59"/>
      <c r="P225" s="160">
        <f t="shared" si="31"/>
        <v>0</v>
      </c>
      <c r="Q225" s="160">
        <v>0</v>
      </c>
      <c r="R225" s="160">
        <f t="shared" si="32"/>
        <v>0</v>
      </c>
      <c r="S225" s="160">
        <v>0</v>
      </c>
      <c r="T225" s="161">
        <f t="shared" si="33"/>
        <v>0</v>
      </c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R225" s="162" t="s">
        <v>1849</v>
      </c>
      <c r="AT225" s="162" t="s">
        <v>751</v>
      </c>
      <c r="AU225" s="162" t="s">
        <v>219</v>
      </c>
      <c r="AY225" s="15" t="s">
        <v>208</v>
      </c>
      <c r="BE225" s="163">
        <f t="shared" si="34"/>
        <v>0</v>
      </c>
      <c r="BF225" s="163">
        <f t="shared" si="35"/>
        <v>0</v>
      </c>
      <c r="BG225" s="163">
        <f t="shared" si="36"/>
        <v>0</v>
      </c>
      <c r="BH225" s="163">
        <f t="shared" si="37"/>
        <v>0</v>
      </c>
      <c r="BI225" s="163">
        <f t="shared" si="38"/>
        <v>0</v>
      </c>
      <c r="BJ225" s="15" t="s">
        <v>85</v>
      </c>
      <c r="BK225" s="163">
        <f t="shared" si="39"/>
        <v>0</v>
      </c>
      <c r="BL225" s="15" t="s">
        <v>466</v>
      </c>
      <c r="BM225" s="162" t="s">
        <v>8116</v>
      </c>
    </row>
    <row r="226" spans="1:65" s="2" customFormat="1" ht="37.9" customHeight="1">
      <c r="A226" s="30"/>
      <c r="B226" s="154"/>
      <c r="C226" s="201" t="s">
        <v>476</v>
      </c>
      <c r="D226" s="201" t="s">
        <v>751</v>
      </c>
      <c r="E226" s="202" t="s">
        <v>8117</v>
      </c>
      <c r="F226" s="203" t="s">
        <v>8118</v>
      </c>
      <c r="G226" s="204" t="s">
        <v>404</v>
      </c>
      <c r="H226" s="205">
        <v>8</v>
      </c>
      <c r="I226" s="177"/>
      <c r="J226" s="290">
        <f t="shared" si="30"/>
        <v>0</v>
      </c>
      <c r="K226" s="178"/>
      <c r="L226" s="179"/>
      <c r="M226" s="180" t="s">
        <v>1</v>
      </c>
      <c r="N226" s="181" t="s">
        <v>38</v>
      </c>
      <c r="O226" s="59"/>
      <c r="P226" s="160">
        <f t="shared" si="31"/>
        <v>0</v>
      </c>
      <c r="Q226" s="160">
        <v>0</v>
      </c>
      <c r="R226" s="160">
        <f t="shared" si="32"/>
        <v>0</v>
      </c>
      <c r="S226" s="160">
        <v>0</v>
      </c>
      <c r="T226" s="161">
        <f t="shared" si="33"/>
        <v>0</v>
      </c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R226" s="162" t="s">
        <v>1849</v>
      </c>
      <c r="AT226" s="162" t="s">
        <v>751</v>
      </c>
      <c r="AU226" s="162" t="s">
        <v>219</v>
      </c>
      <c r="AY226" s="15" t="s">
        <v>208</v>
      </c>
      <c r="BE226" s="163">
        <f t="shared" si="34"/>
        <v>0</v>
      </c>
      <c r="BF226" s="163">
        <f t="shared" si="35"/>
        <v>0</v>
      </c>
      <c r="BG226" s="163">
        <f t="shared" si="36"/>
        <v>0</v>
      </c>
      <c r="BH226" s="163">
        <f t="shared" si="37"/>
        <v>0</v>
      </c>
      <c r="BI226" s="163">
        <f t="shared" si="38"/>
        <v>0</v>
      </c>
      <c r="BJ226" s="15" t="s">
        <v>85</v>
      </c>
      <c r="BK226" s="163">
        <f t="shared" si="39"/>
        <v>0</v>
      </c>
      <c r="BL226" s="15" t="s">
        <v>466</v>
      </c>
      <c r="BM226" s="162" t="s">
        <v>8119</v>
      </c>
    </row>
    <row r="227" spans="1:65" s="2" customFormat="1" ht="24.2" customHeight="1">
      <c r="A227" s="30"/>
      <c r="B227" s="154"/>
      <c r="C227" s="201" t="s">
        <v>480</v>
      </c>
      <c r="D227" s="201" t="s">
        <v>751</v>
      </c>
      <c r="E227" s="202" t="s">
        <v>8029</v>
      </c>
      <c r="F227" s="203" t="s">
        <v>8030</v>
      </c>
      <c r="G227" s="204" t="s">
        <v>404</v>
      </c>
      <c r="H227" s="205">
        <v>5</v>
      </c>
      <c r="I227" s="177"/>
      <c r="J227" s="290">
        <f t="shared" si="30"/>
        <v>0</v>
      </c>
      <c r="K227" s="178"/>
      <c r="L227" s="179"/>
      <c r="M227" s="180" t="s">
        <v>1</v>
      </c>
      <c r="N227" s="181" t="s">
        <v>38</v>
      </c>
      <c r="O227" s="59"/>
      <c r="P227" s="160">
        <f t="shared" si="31"/>
        <v>0</v>
      </c>
      <c r="Q227" s="160">
        <v>0</v>
      </c>
      <c r="R227" s="160">
        <f t="shared" si="32"/>
        <v>0</v>
      </c>
      <c r="S227" s="160">
        <v>0</v>
      </c>
      <c r="T227" s="161">
        <f t="shared" si="33"/>
        <v>0</v>
      </c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R227" s="162" t="s">
        <v>1849</v>
      </c>
      <c r="AT227" s="162" t="s">
        <v>751</v>
      </c>
      <c r="AU227" s="162" t="s">
        <v>219</v>
      </c>
      <c r="AY227" s="15" t="s">
        <v>208</v>
      </c>
      <c r="BE227" s="163">
        <f t="shared" si="34"/>
        <v>0</v>
      </c>
      <c r="BF227" s="163">
        <f t="shared" si="35"/>
        <v>0</v>
      </c>
      <c r="BG227" s="163">
        <f t="shared" si="36"/>
        <v>0</v>
      </c>
      <c r="BH227" s="163">
        <f t="shared" si="37"/>
        <v>0</v>
      </c>
      <c r="BI227" s="163">
        <f t="shared" si="38"/>
        <v>0</v>
      </c>
      <c r="BJ227" s="15" t="s">
        <v>85</v>
      </c>
      <c r="BK227" s="163">
        <f t="shared" si="39"/>
        <v>0</v>
      </c>
      <c r="BL227" s="15" t="s">
        <v>466</v>
      </c>
      <c r="BM227" s="162" t="s">
        <v>8120</v>
      </c>
    </row>
    <row r="228" spans="1:65" s="2" customFormat="1" ht="49.15" customHeight="1">
      <c r="A228" s="30"/>
      <c r="B228" s="154"/>
      <c r="C228" s="201" t="s">
        <v>484</v>
      </c>
      <c r="D228" s="201" t="s">
        <v>751</v>
      </c>
      <c r="E228" s="202" t="s">
        <v>8121</v>
      </c>
      <c r="F228" s="203" t="s">
        <v>8122</v>
      </c>
      <c r="G228" s="204" t="s">
        <v>404</v>
      </c>
      <c r="H228" s="205">
        <v>1</v>
      </c>
      <c r="I228" s="177"/>
      <c r="J228" s="290">
        <f t="shared" si="30"/>
        <v>0</v>
      </c>
      <c r="K228" s="178"/>
      <c r="L228" s="179"/>
      <c r="M228" s="180" t="s">
        <v>1</v>
      </c>
      <c r="N228" s="181" t="s">
        <v>38</v>
      </c>
      <c r="O228" s="59"/>
      <c r="P228" s="160">
        <f t="shared" si="31"/>
        <v>0</v>
      </c>
      <c r="Q228" s="160">
        <v>0</v>
      </c>
      <c r="R228" s="160">
        <f t="shared" si="32"/>
        <v>0</v>
      </c>
      <c r="S228" s="160">
        <v>0</v>
      </c>
      <c r="T228" s="161">
        <f t="shared" si="33"/>
        <v>0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62" t="s">
        <v>1849</v>
      </c>
      <c r="AT228" s="162" t="s">
        <v>751</v>
      </c>
      <c r="AU228" s="162" t="s">
        <v>219</v>
      </c>
      <c r="AY228" s="15" t="s">
        <v>208</v>
      </c>
      <c r="BE228" s="163">
        <f t="shared" si="34"/>
        <v>0</v>
      </c>
      <c r="BF228" s="163">
        <f t="shared" si="35"/>
        <v>0</v>
      </c>
      <c r="BG228" s="163">
        <f t="shared" si="36"/>
        <v>0</v>
      </c>
      <c r="BH228" s="163">
        <f t="shared" si="37"/>
        <v>0</v>
      </c>
      <c r="BI228" s="163">
        <f t="shared" si="38"/>
        <v>0</v>
      </c>
      <c r="BJ228" s="15" t="s">
        <v>85</v>
      </c>
      <c r="BK228" s="163">
        <f t="shared" si="39"/>
        <v>0</v>
      </c>
      <c r="BL228" s="15" t="s">
        <v>466</v>
      </c>
      <c r="BM228" s="162" t="s">
        <v>8123</v>
      </c>
    </row>
    <row r="229" spans="1:65" s="2" customFormat="1" ht="24.2" customHeight="1">
      <c r="A229" s="30"/>
      <c r="B229" s="154"/>
      <c r="C229" s="201" t="s">
        <v>488</v>
      </c>
      <c r="D229" s="201" t="s">
        <v>751</v>
      </c>
      <c r="E229" s="202" t="s">
        <v>8124</v>
      </c>
      <c r="F229" s="203" t="s">
        <v>8125</v>
      </c>
      <c r="G229" s="204" t="s">
        <v>404</v>
      </c>
      <c r="H229" s="205">
        <v>9</v>
      </c>
      <c r="I229" s="177"/>
      <c r="J229" s="290">
        <f t="shared" si="30"/>
        <v>0</v>
      </c>
      <c r="K229" s="178"/>
      <c r="L229" s="179"/>
      <c r="M229" s="180" t="s">
        <v>1</v>
      </c>
      <c r="N229" s="181" t="s">
        <v>38</v>
      </c>
      <c r="O229" s="59"/>
      <c r="P229" s="160">
        <f t="shared" si="31"/>
        <v>0</v>
      </c>
      <c r="Q229" s="160">
        <v>0</v>
      </c>
      <c r="R229" s="160">
        <f t="shared" si="32"/>
        <v>0</v>
      </c>
      <c r="S229" s="160">
        <v>0</v>
      </c>
      <c r="T229" s="161">
        <f t="shared" si="33"/>
        <v>0</v>
      </c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R229" s="162" t="s">
        <v>1849</v>
      </c>
      <c r="AT229" s="162" t="s">
        <v>751</v>
      </c>
      <c r="AU229" s="162" t="s">
        <v>219</v>
      </c>
      <c r="AY229" s="15" t="s">
        <v>208</v>
      </c>
      <c r="BE229" s="163">
        <f t="shared" si="34"/>
        <v>0</v>
      </c>
      <c r="BF229" s="163">
        <f t="shared" si="35"/>
        <v>0</v>
      </c>
      <c r="BG229" s="163">
        <f t="shared" si="36"/>
        <v>0</v>
      </c>
      <c r="BH229" s="163">
        <f t="shared" si="37"/>
        <v>0</v>
      </c>
      <c r="BI229" s="163">
        <f t="shared" si="38"/>
        <v>0</v>
      </c>
      <c r="BJ229" s="15" t="s">
        <v>85</v>
      </c>
      <c r="BK229" s="163">
        <f t="shared" si="39"/>
        <v>0</v>
      </c>
      <c r="BL229" s="15" t="s">
        <v>466</v>
      </c>
      <c r="BM229" s="162" t="s">
        <v>8126</v>
      </c>
    </row>
    <row r="230" spans="1:65" s="2" customFormat="1" ht="24.2" customHeight="1">
      <c r="A230" s="30"/>
      <c r="B230" s="154"/>
      <c r="C230" s="201" t="s">
        <v>492</v>
      </c>
      <c r="D230" s="201" t="s">
        <v>751</v>
      </c>
      <c r="E230" s="202" t="s">
        <v>8127</v>
      </c>
      <c r="F230" s="203" t="s">
        <v>8128</v>
      </c>
      <c r="G230" s="204" t="s">
        <v>404</v>
      </c>
      <c r="H230" s="205">
        <v>216</v>
      </c>
      <c r="I230" s="177"/>
      <c r="J230" s="290">
        <f t="shared" si="30"/>
        <v>0</v>
      </c>
      <c r="K230" s="178"/>
      <c r="L230" s="179"/>
      <c r="M230" s="180" t="s">
        <v>1</v>
      </c>
      <c r="N230" s="181" t="s">
        <v>38</v>
      </c>
      <c r="O230" s="59"/>
      <c r="P230" s="160">
        <f t="shared" si="31"/>
        <v>0</v>
      </c>
      <c r="Q230" s="160">
        <v>0</v>
      </c>
      <c r="R230" s="160">
        <f t="shared" si="32"/>
        <v>0</v>
      </c>
      <c r="S230" s="160">
        <v>0</v>
      </c>
      <c r="T230" s="161">
        <f t="shared" si="33"/>
        <v>0</v>
      </c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R230" s="162" t="s">
        <v>1849</v>
      </c>
      <c r="AT230" s="162" t="s">
        <v>751</v>
      </c>
      <c r="AU230" s="162" t="s">
        <v>219</v>
      </c>
      <c r="AY230" s="15" t="s">
        <v>208</v>
      </c>
      <c r="BE230" s="163">
        <f t="shared" si="34"/>
        <v>0</v>
      </c>
      <c r="BF230" s="163">
        <f t="shared" si="35"/>
        <v>0</v>
      </c>
      <c r="BG230" s="163">
        <f t="shared" si="36"/>
        <v>0</v>
      </c>
      <c r="BH230" s="163">
        <f t="shared" si="37"/>
        <v>0</v>
      </c>
      <c r="BI230" s="163">
        <f t="shared" si="38"/>
        <v>0</v>
      </c>
      <c r="BJ230" s="15" t="s">
        <v>85</v>
      </c>
      <c r="BK230" s="163">
        <f t="shared" si="39"/>
        <v>0</v>
      </c>
      <c r="BL230" s="15" t="s">
        <v>466</v>
      </c>
      <c r="BM230" s="162" t="s">
        <v>8129</v>
      </c>
    </row>
    <row r="231" spans="1:65" s="2" customFormat="1" ht="24.2" customHeight="1">
      <c r="A231" s="30"/>
      <c r="B231" s="154"/>
      <c r="C231" s="201" t="s">
        <v>496</v>
      </c>
      <c r="D231" s="201" t="s">
        <v>751</v>
      </c>
      <c r="E231" s="202" t="s">
        <v>8130</v>
      </c>
      <c r="F231" s="203" t="s">
        <v>8131</v>
      </c>
      <c r="G231" s="204" t="s">
        <v>404</v>
      </c>
      <c r="H231" s="205">
        <v>216</v>
      </c>
      <c r="I231" s="177"/>
      <c r="J231" s="290">
        <f t="shared" si="30"/>
        <v>0</v>
      </c>
      <c r="K231" s="178"/>
      <c r="L231" s="179"/>
      <c r="M231" s="180" t="s">
        <v>1</v>
      </c>
      <c r="N231" s="181" t="s">
        <v>38</v>
      </c>
      <c r="O231" s="59"/>
      <c r="P231" s="160">
        <f t="shared" si="31"/>
        <v>0</v>
      </c>
      <c r="Q231" s="160">
        <v>0</v>
      </c>
      <c r="R231" s="160">
        <f t="shared" si="32"/>
        <v>0</v>
      </c>
      <c r="S231" s="160">
        <v>0</v>
      </c>
      <c r="T231" s="161">
        <f t="shared" si="33"/>
        <v>0</v>
      </c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R231" s="162" t="s">
        <v>1849</v>
      </c>
      <c r="AT231" s="162" t="s">
        <v>751</v>
      </c>
      <c r="AU231" s="162" t="s">
        <v>219</v>
      </c>
      <c r="AY231" s="15" t="s">
        <v>208</v>
      </c>
      <c r="BE231" s="163">
        <f t="shared" si="34"/>
        <v>0</v>
      </c>
      <c r="BF231" s="163">
        <f t="shared" si="35"/>
        <v>0</v>
      </c>
      <c r="BG231" s="163">
        <f t="shared" si="36"/>
        <v>0</v>
      </c>
      <c r="BH231" s="163">
        <f t="shared" si="37"/>
        <v>0</v>
      </c>
      <c r="BI231" s="163">
        <f t="shared" si="38"/>
        <v>0</v>
      </c>
      <c r="BJ231" s="15" t="s">
        <v>85</v>
      </c>
      <c r="BK231" s="163">
        <f t="shared" si="39"/>
        <v>0</v>
      </c>
      <c r="BL231" s="15" t="s">
        <v>466</v>
      </c>
      <c r="BM231" s="162" t="s">
        <v>8132</v>
      </c>
    </row>
    <row r="232" spans="1:65" s="2" customFormat="1" ht="37.9" customHeight="1">
      <c r="A232" s="30"/>
      <c r="B232" s="154"/>
      <c r="C232" s="201" t="s">
        <v>500</v>
      </c>
      <c r="D232" s="201" t="s">
        <v>751</v>
      </c>
      <c r="E232" s="202" t="s">
        <v>8133</v>
      </c>
      <c r="F232" s="203" t="s">
        <v>8134</v>
      </c>
      <c r="G232" s="204" t="s">
        <v>404</v>
      </c>
      <c r="H232" s="205">
        <v>1</v>
      </c>
      <c r="I232" s="177"/>
      <c r="J232" s="290">
        <f t="shared" si="30"/>
        <v>0</v>
      </c>
      <c r="K232" s="178"/>
      <c r="L232" s="179"/>
      <c r="M232" s="180" t="s">
        <v>1</v>
      </c>
      <c r="N232" s="181" t="s">
        <v>38</v>
      </c>
      <c r="O232" s="59"/>
      <c r="P232" s="160">
        <f t="shared" si="31"/>
        <v>0</v>
      </c>
      <c r="Q232" s="160">
        <v>0</v>
      </c>
      <c r="R232" s="160">
        <f t="shared" si="32"/>
        <v>0</v>
      </c>
      <c r="S232" s="160">
        <v>0</v>
      </c>
      <c r="T232" s="161">
        <f t="shared" si="33"/>
        <v>0</v>
      </c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R232" s="162" t="s">
        <v>1849</v>
      </c>
      <c r="AT232" s="162" t="s">
        <v>751</v>
      </c>
      <c r="AU232" s="162" t="s">
        <v>219</v>
      </c>
      <c r="AY232" s="15" t="s">
        <v>208</v>
      </c>
      <c r="BE232" s="163">
        <f t="shared" si="34"/>
        <v>0</v>
      </c>
      <c r="BF232" s="163">
        <f t="shared" si="35"/>
        <v>0</v>
      </c>
      <c r="BG232" s="163">
        <f t="shared" si="36"/>
        <v>0</v>
      </c>
      <c r="BH232" s="163">
        <f t="shared" si="37"/>
        <v>0</v>
      </c>
      <c r="BI232" s="163">
        <f t="shared" si="38"/>
        <v>0</v>
      </c>
      <c r="BJ232" s="15" t="s">
        <v>85</v>
      </c>
      <c r="BK232" s="163">
        <f t="shared" si="39"/>
        <v>0</v>
      </c>
      <c r="BL232" s="15" t="s">
        <v>466</v>
      </c>
      <c r="BM232" s="162" t="s">
        <v>8135</v>
      </c>
    </row>
    <row r="233" spans="1:65" s="2" customFormat="1" ht="33" customHeight="1">
      <c r="A233" s="30"/>
      <c r="B233" s="154"/>
      <c r="C233" s="201" t="s">
        <v>504</v>
      </c>
      <c r="D233" s="201" t="s">
        <v>751</v>
      </c>
      <c r="E233" s="202" t="s">
        <v>8136</v>
      </c>
      <c r="F233" s="203" t="s">
        <v>8137</v>
      </c>
      <c r="G233" s="204" t="s">
        <v>404</v>
      </c>
      <c r="H233" s="205">
        <v>6</v>
      </c>
      <c r="I233" s="177"/>
      <c r="J233" s="290">
        <f t="shared" si="30"/>
        <v>0</v>
      </c>
      <c r="K233" s="178"/>
      <c r="L233" s="179"/>
      <c r="M233" s="180" t="s">
        <v>1</v>
      </c>
      <c r="N233" s="181" t="s">
        <v>38</v>
      </c>
      <c r="O233" s="59"/>
      <c r="P233" s="160">
        <f t="shared" si="31"/>
        <v>0</v>
      </c>
      <c r="Q233" s="160">
        <v>0</v>
      </c>
      <c r="R233" s="160">
        <f t="shared" si="32"/>
        <v>0</v>
      </c>
      <c r="S233" s="160">
        <v>0</v>
      </c>
      <c r="T233" s="161">
        <f t="shared" si="33"/>
        <v>0</v>
      </c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R233" s="162" t="s">
        <v>1849</v>
      </c>
      <c r="AT233" s="162" t="s">
        <v>751</v>
      </c>
      <c r="AU233" s="162" t="s">
        <v>219</v>
      </c>
      <c r="AY233" s="15" t="s">
        <v>208</v>
      </c>
      <c r="BE233" s="163">
        <f t="shared" si="34"/>
        <v>0</v>
      </c>
      <c r="BF233" s="163">
        <f t="shared" si="35"/>
        <v>0</v>
      </c>
      <c r="BG233" s="163">
        <f t="shared" si="36"/>
        <v>0</v>
      </c>
      <c r="BH233" s="163">
        <f t="shared" si="37"/>
        <v>0</v>
      </c>
      <c r="BI233" s="163">
        <f t="shared" si="38"/>
        <v>0</v>
      </c>
      <c r="BJ233" s="15" t="s">
        <v>85</v>
      </c>
      <c r="BK233" s="163">
        <f t="shared" si="39"/>
        <v>0</v>
      </c>
      <c r="BL233" s="15" t="s">
        <v>466</v>
      </c>
      <c r="BM233" s="162" t="s">
        <v>8138</v>
      </c>
    </row>
    <row r="234" spans="1:65" s="2" customFormat="1" ht="33" customHeight="1">
      <c r="A234" s="30"/>
      <c r="B234" s="154"/>
      <c r="C234" s="201" t="s">
        <v>509</v>
      </c>
      <c r="D234" s="201" t="s">
        <v>751</v>
      </c>
      <c r="E234" s="202" t="s">
        <v>8139</v>
      </c>
      <c r="F234" s="203" t="s">
        <v>8140</v>
      </c>
      <c r="G234" s="204" t="s">
        <v>404</v>
      </c>
      <c r="H234" s="205">
        <v>6</v>
      </c>
      <c r="I234" s="177"/>
      <c r="J234" s="290">
        <f t="shared" si="30"/>
        <v>0</v>
      </c>
      <c r="K234" s="178"/>
      <c r="L234" s="179"/>
      <c r="M234" s="180" t="s">
        <v>1</v>
      </c>
      <c r="N234" s="181" t="s">
        <v>38</v>
      </c>
      <c r="O234" s="59"/>
      <c r="P234" s="160">
        <f t="shared" si="31"/>
        <v>0</v>
      </c>
      <c r="Q234" s="160">
        <v>0</v>
      </c>
      <c r="R234" s="160">
        <f t="shared" si="32"/>
        <v>0</v>
      </c>
      <c r="S234" s="160">
        <v>0</v>
      </c>
      <c r="T234" s="161">
        <f t="shared" si="33"/>
        <v>0</v>
      </c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R234" s="162" t="s">
        <v>1849</v>
      </c>
      <c r="AT234" s="162" t="s">
        <v>751</v>
      </c>
      <c r="AU234" s="162" t="s">
        <v>219</v>
      </c>
      <c r="AY234" s="15" t="s">
        <v>208</v>
      </c>
      <c r="BE234" s="163">
        <f t="shared" si="34"/>
        <v>0</v>
      </c>
      <c r="BF234" s="163">
        <f t="shared" si="35"/>
        <v>0</v>
      </c>
      <c r="BG234" s="163">
        <f t="shared" si="36"/>
        <v>0</v>
      </c>
      <c r="BH234" s="163">
        <f t="shared" si="37"/>
        <v>0</v>
      </c>
      <c r="BI234" s="163">
        <f t="shared" si="38"/>
        <v>0</v>
      </c>
      <c r="BJ234" s="15" t="s">
        <v>85</v>
      </c>
      <c r="BK234" s="163">
        <f t="shared" si="39"/>
        <v>0</v>
      </c>
      <c r="BL234" s="15" t="s">
        <v>466</v>
      </c>
      <c r="BM234" s="162" t="s">
        <v>8141</v>
      </c>
    </row>
    <row r="235" spans="1:65" s="2" customFormat="1" ht="24.2" customHeight="1">
      <c r="A235" s="30"/>
      <c r="B235" s="154"/>
      <c r="C235" s="201" t="s">
        <v>513</v>
      </c>
      <c r="D235" s="201" t="s">
        <v>751</v>
      </c>
      <c r="E235" s="202" t="s">
        <v>8142</v>
      </c>
      <c r="F235" s="203" t="s">
        <v>8143</v>
      </c>
      <c r="G235" s="204" t="s">
        <v>404</v>
      </c>
      <c r="H235" s="205">
        <v>17</v>
      </c>
      <c r="I235" s="177"/>
      <c r="J235" s="290">
        <f t="shared" si="30"/>
        <v>0</v>
      </c>
      <c r="K235" s="178"/>
      <c r="L235" s="179"/>
      <c r="M235" s="180" t="s">
        <v>1</v>
      </c>
      <c r="N235" s="181" t="s">
        <v>38</v>
      </c>
      <c r="O235" s="59"/>
      <c r="P235" s="160">
        <f t="shared" si="31"/>
        <v>0</v>
      </c>
      <c r="Q235" s="160">
        <v>0</v>
      </c>
      <c r="R235" s="160">
        <f t="shared" si="32"/>
        <v>0</v>
      </c>
      <c r="S235" s="160">
        <v>0</v>
      </c>
      <c r="T235" s="161">
        <f t="shared" si="33"/>
        <v>0</v>
      </c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R235" s="162" t="s">
        <v>1849</v>
      </c>
      <c r="AT235" s="162" t="s">
        <v>751</v>
      </c>
      <c r="AU235" s="162" t="s">
        <v>219</v>
      </c>
      <c r="AY235" s="15" t="s">
        <v>208</v>
      </c>
      <c r="BE235" s="163">
        <f t="shared" si="34"/>
        <v>0</v>
      </c>
      <c r="BF235" s="163">
        <f t="shared" si="35"/>
        <v>0</v>
      </c>
      <c r="BG235" s="163">
        <f t="shared" si="36"/>
        <v>0</v>
      </c>
      <c r="BH235" s="163">
        <f t="shared" si="37"/>
        <v>0</v>
      </c>
      <c r="BI235" s="163">
        <f t="shared" si="38"/>
        <v>0</v>
      </c>
      <c r="BJ235" s="15" t="s">
        <v>85</v>
      </c>
      <c r="BK235" s="163">
        <f t="shared" si="39"/>
        <v>0</v>
      </c>
      <c r="BL235" s="15" t="s">
        <v>466</v>
      </c>
      <c r="BM235" s="162" t="s">
        <v>8144</v>
      </c>
    </row>
    <row r="236" spans="1:65" s="2" customFormat="1" ht="24.2" customHeight="1">
      <c r="A236" s="30"/>
      <c r="B236" s="154"/>
      <c r="C236" s="201" t="s">
        <v>517</v>
      </c>
      <c r="D236" s="201" t="s">
        <v>751</v>
      </c>
      <c r="E236" s="202" t="s">
        <v>8142</v>
      </c>
      <c r="F236" s="203" t="s">
        <v>8143</v>
      </c>
      <c r="G236" s="204" t="s">
        <v>404</v>
      </c>
      <c r="H236" s="205">
        <v>2</v>
      </c>
      <c r="I236" s="177"/>
      <c r="J236" s="290">
        <f t="shared" si="30"/>
        <v>0</v>
      </c>
      <c r="K236" s="178"/>
      <c r="L236" s="179"/>
      <c r="M236" s="180" t="s">
        <v>1</v>
      </c>
      <c r="N236" s="181" t="s">
        <v>38</v>
      </c>
      <c r="O236" s="59"/>
      <c r="P236" s="160">
        <f t="shared" si="31"/>
        <v>0</v>
      </c>
      <c r="Q236" s="160">
        <v>0</v>
      </c>
      <c r="R236" s="160">
        <f t="shared" si="32"/>
        <v>0</v>
      </c>
      <c r="S236" s="160">
        <v>0</v>
      </c>
      <c r="T236" s="161">
        <f t="shared" si="33"/>
        <v>0</v>
      </c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R236" s="162" t="s">
        <v>1849</v>
      </c>
      <c r="AT236" s="162" t="s">
        <v>751</v>
      </c>
      <c r="AU236" s="162" t="s">
        <v>219</v>
      </c>
      <c r="AY236" s="15" t="s">
        <v>208</v>
      </c>
      <c r="BE236" s="163">
        <f t="shared" si="34"/>
        <v>0</v>
      </c>
      <c r="BF236" s="163">
        <f t="shared" si="35"/>
        <v>0</v>
      </c>
      <c r="BG236" s="163">
        <f t="shared" si="36"/>
        <v>0</v>
      </c>
      <c r="BH236" s="163">
        <f t="shared" si="37"/>
        <v>0</v>
      </c>
      <c r="BI236" s="163">
        <f t="shared" si="38"/>
        <v>0</v>
      </c>
      <c r="BJ236" s="15" t="s">
        <v>85</v>
      </c>
      <c r="BK236" s="163">
        <f t="shared" si="39"/>
        <v>0</v>
      </c>
      <c r="BL236" s="15" t="s">
        <v>466</v>
      </c>
      <c r="BM236" s="162" t="s">
        <v>8145</v>
      </c>
    </row>
    <row r="237" spans="1:65" s="2" customFormat="1" ht="33" customHeight="1">
      <c r="A237" s="30"/>
      <c r="B237" s="154"/>
      <c r="C237" s="201" t="s">
        <v>521</v>
      </c>
      <c r="D237" s="201" t="s">
        <v>751</v>
      </c>
      <c r="E237" s="202" t="s">
        <v>8146</v>
      </c>
      <c r="F237" s="203" t="s">
        <v>8147</v>
      </c>
      <c r="G237" s="204" t="s">
        <v>404</v>
      </c>
      <c r="H237" s="205">
        <v>2</v>
      </c>
      <c r="I237" s="177"/>
      <c r="J237" s="290">
        <f t="shared" si="30"/>
        <v>0</v>
      </c>
      <c r="K237" s="178"/>
      <c r="L237" s="179"/>
      <c r="M237" s="180" t="s">
        <v>1</v>
      </c>
      <c r="N237" s="181" t="s">
        <v>38</v>
      </c>
      <c r="O237" s="59"/>
      <c r="P237" s="160">
        <f t="shared" si="31"/>
        <v>0</v>
      </c>
      <c r="Q237" s="160">
        <v>0</v>
      </c>
      <c r="R237" s="160">
        <f t="shared" si="32"/>
        <v>0</v>
      </c>
      <c r="S237" s="160">
        <v>0</v>
      </c>
      <c r="T237" s="161">
        <f t="shared" si="33"/>
        <v>0</v>
      </c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R237" s="162" t="s">
        <v>1849</v>
      </c>
      <c r="AT237" s="162" t="s">
        <v>751</v>
      </c>
      <c r="AU237" s="162" t="s">
        <v>219</v>
      </c>
      <c r="AY237" s="15" t="s">
        <v>208</v>
      </c>
      <c r="BE237" s="163">
        <f t="shared" si="34"/>
        <v>0</v>
      </c>
      <c r="BF237" s="163">
        <f t="shared" si="35"/>
        <v>0</v>
      </c>
      <c r="BG237" s="163">
        <f t="shared" si="36"/>
        <v>0</v>
      </c>
      <c r="BH237" s="163">
        <f t="shared" si="37"/>
        <v>0</v>
      </c>
      <c r="BI237" s="163">
        <f t="shared" si="38"/>
        <v>0</v>
      </c>
      <c r="BJ237" s="15" t="s">
        <v>85</v>
      </c>
      <c r="BK237" s="163">
        <f t="shared" si="39"/>
        <v>0</v>
      </c>
      <c r="BL237" s="15" t="s">
        <v>466</v>
      </c>
      <c r="BM237" s="162" t="s">
        <v>8148</v>
      </c>
    </row>
    <row r="238" spans="1:65" s="2" customFormat="1" ht="33" customHeight="1">
      <c r="A238" s="30"/>
      <c r="B238" s="154"/>
      <c r="C238" s="201" t="s">
        <v>525</v>
      </c>
      <c r="D238" s="201" t="s">
        <v>751</v>
      </c>
      <c r="E238" s="202" t="s">
        <v>8149</v>
      </c>
      <c r="F238" s="203" t="s">
        <v>8150</v>
      </c>
      <c r="G238" s="204" t="s">
        <v>404</v>
      </c>
      <c r="H238" s="205">
        <v>2</v>
      </c>
      <c r="I238" s="177"/>
      <c r="J238" s="290">
        <f t="shared" si="30"/>
        <v>0</v>
      </c>
      <c r="K238" s="178"/>
      <c r="L238" s="179"/>
      <c r="M238" s="180" t="s">
        <v>1</v>
      </c>
      <c r="N238" s="181" t="s">
        <v>38</v>
      </c>
      <c r="O238" s="59"/>
      <c r="P238" s="160">
        <f t="shared" si="31"/>
        <v>0</v>
      </c>
      <c r="Q238" s="160">
        <v>0</v>
      </c>
      <c r="R238" s="160">
        <f t="shared" si="32"/>
        <v>0</v>
      </c>
      <c r="S238" s="160">
        <v>0</v>
      </c>
      <c r="T238" s="161">
        <f t="shared" si="33"/>
        <v>0</v>
      </c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R238" s="162" t="s">
        <v>1849</v>
      </c>
      <c r="AT238" s="162" t="s">
        <v>751</v>
      </c>
      <c r="AU238" s="162" t="s">
        <v>219</v>
      </c>
      <c r="AY238" s="15" t="s">
        <v>208</v>
      </c>
      <c r="BE238" s="163">
        <f t="shared" si="34"/>
        <v>0</v>
      </c>
      <c r="BF238" s="163">
        <f t="shared" si="35"/>
        <v>0</v>
      </c>
      <c r="BG238" s="163">
        <f t="shared" si="36"/>
        <v>0</v>
      </c>
      <c r="BH238" s="163">
        <f t="shared" si="37"/>
        <v>0</v>
      </c>
      <c r="BI238" s="163">
        <f t="shared" si="38"/>
        <v>0</v>
      </c>
      <c r="BJ238" s="15" t="s">
        <v>85</v>
      </c>
      <c r="BK238" s="163">
        <f t="shared" si="39"/>
        <v>0</v>
      </c>
      <c r="BL238" s="15" t="s">
        <v>466</v>
      </c>
      <c r="BM238" s="162" t="s">
        <v>8151</v>
      </c>
    </row>
    <row r="239" spans="1:65" s="2" customFormat="1" ht="24.2" customHeight="1">
      <c r="A239" s="30"/>
      <c r="B239" s="154"/>
      <c r="C239" s="201" t="s">
        <v>529</v>
      </c>
      <c r="D239" s="201" t="s">
        <v>751</v>
      </c>
      <c r="E239" s="202" t="s">
        <v>8152</v>
      </c>
      <c r="F239" s="203" t="s">
        <v>8153</v>
      </c>
      <c r="G239" s="204" t="s">
        <v>404</v>
      </c>
      <c r="H239" s="205">
        <v>12</v>
      </c>
      <c r="I239" s="177"/>
      <c r="J239" s="290">
        <f t="shared" si="30"/>
        <v>0</v>
      </c>
      <c r="K239" s="178"/>
      <c r="L239" s="179"/>
      <c r="M239" s="180" t="s">
        <v>1</v>
      </c>
      <c r="N239" s="181" t="s">
        <v>38</v>
      </c>
      <c r="O239" s="59"/>
      <c r="P239" s="160">
        <f t="shared" si="31"/>
        <v>0</v>
      </c>
      <c r="Q239" s="160">
        <v>0</v>
      </c>
      <c r="R239" s="160">
        <f t="shared" si="32"/>
        <v>0</v>
      </c>
      <c r="S239" s="160">
        <v>0</v>
      </c>
      <c r="T239" s="161">
        <f t="shared" si="33"/>
        <v>0</v>
      </c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R239" s="162" t="s">
        <v>1849</v>
      </c>
      <c r="AT239" s="162" t="s">
        <v>751</v>
      </c>
      <c r="AU239" s="162" t="s">
        <v>219</v>
      </c>
      <c r="AY239" s="15" t="s">
        <v>208</v>
      </c>
      <c r="BE239" s="163">
        <f t="shared" si="34"/>
        <v>0</v>
      </c>
      <c r="BF239" s="163">
        <f t="shared" si="35"/>
        <v>0</v>
      </c>
      <c r="BG239" s="163">
        <f t="shared" si="36"/>
        <v>0</v>
      </c>
      <c r="BH239" s="163">
        <f t="shared" si="37"/>
        <v>0</v>
      </c>
      <c r="BI239" s="163">
        <f t="shared" si="38"/>
        <v>0</v>
      </c>
      <c r="BJ239" s="15" t="s">
        <v>85</v>
      </c>
      <c r="BK239" s="163">
        <f t="shared" si="39"/>
        <v>0</v>
      </c>
      <c r="BL239" s="15" t="s">
        <v>466</v>
      </c>
      <c r="BM239" s="162" t="s">
        <v>8154</v>
      </c>
    </row>
    <row r="240" spans="1:65" s="2" customFormat="1" ht="24.2" customHeight="1">
      <c r="A240" s="30"/>
      <c r="B240" s="154"/>
      <c r="C240" s="201" t="s">
        <v>533</v>
      </c>
      <c r="D240" s="201" t="s">
        <v>751</v>
      </c>
      <c r="E240" s="202" t="s">
        <v>8155</v>
      </c>
      <c r="F240" s="203" t="s">
        <v>8156</v>
      </c>
      <c r="G240" s="204" t="s">
        <v>404</v>
      </c>
      <c r="H240" s="205">
        <v>12</v>
      </c>
      <c r="I240" s="177"/>
      <c r="J240" s="290">
        <f t="shared" si="30"/>
        <v>0</v>
      </c>
      <c r="K240" s="178"/>
      <c r="L240" s="179"/>
      <c r="M240" s="180" t="s">
        <v>1</v>
      </c>
      <c r="N240" s="181" t="s">
        <v>38</v>
      </c>
      <c r="O240" s="59"/>
      <c r="P240" s="160">
        <f t="shared" si="31"/>
        <v>0</v>
      </c>
      <c r="Q240" s="160">
        <v>0</v>
      </c>
      <c r="R240" s="160">
        <f t="shared" si="32"/>
        <v>0</v>
      </c>
      <c r="S240" s="160">
        <v>0</v>
      </c>
      <c r="T240" s="161">
        <f t="shared" si="33"/>
        <v>0</v>
      </c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R240" s="162" t="s">
        <v>1849</v>
      </c>
      <c r="AT240" s="162" t="s">
        <v>751</v>
      </c>
      <c r="AU240" s="162" t="s">
        <v>219</v>
      </c>
      <c r="AY240" s="15" t="s">
        <v>208</v>
      </c>
      <c r="BE240" s="163">
        <f t="shared" si="34"/>
        <v>0</v>
      </c>
      <c r="BF240" s="163">
        <f t="shared" si="35"/>
        <v>0</v>
      </c>
      <c r="BG240" s="163">
        <f t="shared" si="36"/>
        <v>0</v>
      </c>
      <c r="BH240" s="163">
        <f t="shared" si="37"/>
        <v>0</v>
      </c>
      <c r="BI240" s="163">
        <f t="shared" si="38"/>
        <v>0</v>
      </c>
      <c r="BJ240" s="15" t="s">
        <v>85</v>
      </c>
      <c r="BK240" s="163">
        <f t="shared" si="39"/>
        <v>0</v>
      </c>
      <c r="BL240" s="15" t="s">
        <v>466</v>
      </c>
      <c r="BM240" s="162" t="s">
        <v>8157</v>
      </c>
    </row>
    <row r="241" spans="1:65" s="2" customFormat="1" ht="24.2" customHeight="1">
      <c r="A241" s="30"/>
      <c r="B241" s="154"/>
      <c r="C241" s="201" t="s">
        <v>537</v>
      </c>
      <c r="D241" s="201" t="s">
        <v>751</v>
      </c>
      <c r="E241" s="202" t="s">
        <v>8158</v>
      </c>
      <c r="F241" s="203" t="s">
        <v>8159</v>
      </c>
      <c r="G241" s="204" t="s">
        <v>404</v>
      </c>
      <c r="H241" s="205">
        <v>12</v>
      </c>
      <c r="I241" s="177"/>
      <c r="J241" s="290">
        <f t="shared" si="30"/>
        <v>0</v>
      </c>
      <c r="K241" s="178"/>
      <c r="L241" s="179"/>
      <c r="M241" s="180" t="s">
        <v>1</v>
      </c>
      <c r="N241" s="181" t="s">
        <v>38</v>
      </c>
      <c r="O241" s="59"/>
      <c r="P241" s="160">
        <f t="shared" si="31"/>
        <v>0</v>
      </c>
      <c r="Q241" s="160">
        <v>0</v>
      </c>
      <c r="R241" s="160">
        <f t="shared" si="32"/>
        <v>0</v>
      </c>
      <c r="S241" s="160">
        <v>0</v>
      </c>
      <c r="T241" s="161">
        <f t="shared" si="33"/>
        <v>0</v>
      </c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R241" s="162" t="s">
        <v>1849</v>
      </c>
      <c r="AT241" s="162" t="s">
        <v>751</v>
      </c>
      <c r="AU241" s="162" t="s">
        <v>219</v>
      </c>
      <c r="AY241" s="15" t="s">
        <v>208</v>
      </c>
      <c r="BE241" s="163">
        <f t="shared" si="34"/>
        <v>0</v>
      </c>
      <c r="BF241" s="163">
        <f t="shared" si="35"/>
        <v>0</v>
      </c>
      <c r="BG241" s="163">
        <f t="shared" si="36"/>
        <v>0</v>
      </c>
      <c r="BH241" s="163">
        <f t="shared" si="37"/>
        <v>0</v>
      </c>
      <c r="BI241" s="163">
        <f t="shared" si="38"/>
        <v>0</v>
      </c>
      <c r="BJ241" s="15" t="s">
        <v>85</v>
      </c>
      <c r="BK241" s="163">
        <f t="shared" si="39"/>
        <v>0</v>
      </c>
      <c r="BL241" s="15" t="s">
        <v>466</v>
      </c>
      <c r="BM241" s="162" t="s">
        <v>8160</v>
      </c>
    </row>
    <row r="242" spans="1:65" s="2" customFormat="1" ht="24.2" customHeight="1">
      <c r="A242" s="30"/>
      <c r="B242" s="154"/>
      <c r="C242" s="201" t="s">
        <v>541</v>
      </c>
      <c r="D242" s="201" t="s">
        <v>751</v>
      </c>
      <c r="E242" s="202" t="s">
        <v>8161</v>
      </c>
      <c r="F242" s="203" t="s">
        <v>8162</v>
      </c>
      <c r="G242" s="204" t="s">
        <v>404</v>
      </c>
      <c r="H242" s="205">
        <v>3</v>
      </c>
      <c r="I242" s="177"/>
      <c r="J242" s="290">
        <f t="shared" si="30"/>
        <v>0</v>
      </c>
      <c r="K242" s="178"/>
      <c r="L242" s="179"/>
      <c r="M242" s="180" t="s">
        <v>1</v>
      </c>
      <c r="N242" s="181" t="s">
        <v>38</v>
      </c>
      <c r="O242" s="59"/>
      <c r="P242" s="160">
        <f t="shared" si="31"/>
        <v>0</v>
      </c>
      <c r="Q242" s="160">
        <v>0</v>
      </c>
      <c r="R242" s="160">
        <f t="shared" si="32"/>
        <v>0</v>
      </c>
      <c r="S242" s="160">
        <v>0</v>
      </c>
      <c r="T242" s="161">
        <f t="shared" si="33"/>
        <v>0</v>
      </c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R242" s="162" t="s">
        <v>1849</v>
      </c>
      <c r="AT242" s="162" t="s">
        <v>751</v>
      </c>
      <c r="AU242" s="162" t="s">
        <v>219</v>
      </c>
      <c r="AY242" s="15" t="s">
        <v>208</v>
      </c>
      <c r="BE242" s="163">
        <f t="shared" si="34"/>
        <v>0</v>
      </c>
      <c r="BF242" s="163">
        <f t="shared" si="35"/>
        <v>0</v>
      </c>
      <c r="BG242" s="163">
        <f t="shared" si="36"/>
        <v>0</v>
      </c>
      <c r="BH242" s="163">
        <f t="shared" si="37"/>
        <v>0</v>
      </c>
      <c r="BI242" s="163">
        <f t="shared" si="38"/>
        <v>0</v>
      </c>
      <c r="BJ242" s="15" t="s">
        <v>85</v>
      </c>
      <c r="BK242" s="163">
        <f t="shared" si="39"/>
        <v>0</v>
      </c>
      <c r="BL242" s="15" t="s">
        <v>466</v>
      </c>
      <c r="BM242" s="162" t="s">
        <v>8163</v>
      </c>
    </row>
    <row r="243" spans="1:65" s="2" customFormat="1" ht="24.2" customHeight="1">
      <c r="A243" s="30"/>
      <c r="B243" s="154"/>
      <c r="C243" s="201" t="s">
        <v>545</v>
      </c>
      <c r="D243" s="201" t="s">
        <v>751</v>
      </c>
      <c r="E243" s="202" t="s">
        <v>8164</v>
      </c>
      <c r="F243" s="203" t="s">
        <v>8165</v>
      </c>
      <c r="G243" s="204" t="s">
        <v>404</v>
      </c>
      <c r="H243" s="205">
        <v>1</v>
      </c>
      <c r="I243" s="177"/>
      <c r="J243" s="290">
        <f t="shared" si="30"/>
        <v>0</v>
      </c>
      <c r="K243" s="178"/>
      <c r="L243" s="179"/>
      <c r="M243" s="180" t="s">
        <v>1</v>
      </c>
      <c r="N243" s="181" t="s">
        <v>38</v>
      </c>
      <c r="O243" s="59"/>
      <c r="P243" s="160">
        <f t="shared" si="31"/>
        <v>0</v>
      </c>
      <c r="Q243" s="160">
        <v>0</v>
      </c>
      <c r="R243" s="160">
        <f t="shared" si="32"/>
        <v>0</v>
      </c>
      <c r="S243" s="160">
        <v>0</v>
      </c>
      <c r="T243" s="161">
        <f t="shared" si="33"/>
        <v>0</v>
      </c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R243" s="162" t="s">
        <v>1849</v>
      </c>
      <c r="AT243" s="162" t="s">
        <v>751</v>
      </c>
      <c r="AU243" s="162" t="s">
        <v>219</v>
      </c>
      <c r="AY243" s="15" t="s">
        <v>208</v>
      </c>
      <c r="BE243" s="163">
        <f t="shared" si="34"/>
        <v>0</v>
      </c>
      <c r="BF243" s="163">
        <f t="shared" si="35"/>
        <v>0</v>
      </c>
      <c r="BG243" s="163">
        <f t="shared" si="36"/>
        <v>0</v>
      </c>
      <c r="BH243" s="163">
        <f t="shared" si="37"/>
        <v>0</v>
      </c>
      <c r="BI243" s="163">
        <f t="shared" si="38"/>
        <v>0</v>
      </c>
      <c r="BJ243" s="15" t="s">
        <v>85</v>
      </c>
      <c r="BK243" s="163">
        <f t="shared" si="39"/>
        <v>0</v>
      </c>
      <c r="BL243" s="15" t="s">
        <v>466</v>
      </c>
      <c r="BM243" s="162" t="s">
        <v>8166</v>
      </c>
    </row>
    <row r="244" spans="1:65" s="2" customFormat="1" ht="24.2" customHeight="1">
      <c r="A244" s="30"/>
      <c r="B244" s="154"/>
      <c r="C244" s="201" t="s">
        <v>549</v>
      </c>
      <c r="D244" s="201" t="s">
        <v>751</v>
      </c>
      <c r="E244" s="202" t="s">
        <v>8167</v>
      </c>
      <c r="F244" s="203" t="s">
        <v>8168</v>
      </c>
      <c r="G244" s="204" t="s">
        <v>404</v>
      </c>
      <c r="H244" s="205">
        <v>1</v>
      </c>
      <c r="I244" s="177"/>
      <c r="J244" s="290">
        <f t="shared" si="30"/>
        <v>0</v>
      </c>
      <c r="K244" s="178"/>
      <c r="L244" s="179"/>
      <c r="M244" s="180" t="s">
        <v>1</v>
      </c>
      <c r="N244" s="181" t="s">
        <v>38</v>
      </c>
      <c r="O244" s="59"/>
      <c r="P244" s="160">
        <f t="shared" si="31"/>
        <v>0</v>
      </c>
      <c r="Q244" s="160">
        <v>0</v>
      </c>
      <c r="R244" s="160">
        <f t="shared" si="32"/>
        <v>0</v>
      </c>
      <c r="S244" s="160">
        <v>0</v>
      </c>
      <c r="T244" s="161">
        <f t="shared" si="33"/>
        <v>0</v>
      </c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R244" s="162" t="s">
        <v>1849</v>
      </c>
      <c r="AT244" s="162" t="s">
        <v>751</v>
      </c>
      <c r="AU244" s="162" t="s">
        <v>219</v>
      </c>
      <c r="AY244" s="15" t="s">
        <v>208</v>
      </c>
      <c r="BE244" s="163">
        <f t="shared" si="34"/>
        <v>0</v>
      </c>
      <c r="BF244" s="163">
        <f t="shared" si="35"/>
        <v>0</v>
      </c>
      <c r="BG244" s="163">
        <f t="shared" si="36"/>
        <v>0</v>
      </c>
      <c r="BH244" s="163">
        <f t="shared" si="37"/>
        <v>0</v>
      </c>
      <c r="BI244" s="163">
        <f t="shared" si="38"/>
        <v>0</v>
      </c>
      <c r="BJ244" s="15" t="s">
        <v>85</v>
      </c>
      <c r="BK244" s="163">
        <f t="shared" si="39"/>
        <v>0</v>
      </c>
      <c r="BL244" s="15" t="s">
        <v>466</v>
      </c>
      <c r="BM244" s="162" t="s">
        <v>8169</v>
      </c>
    </row>
    <row r="245" spans="1:65" s="2" customFormat="1" ht="24.2" customHeight="1">
      <c r="A245" s="30"/>
      <c r="B245" s="154"/>
      <c r="C245" s="201" t="s">
        <v>553</v>
      </c>
      <c r="D245" s="201" t="s">
        <v>751</v>
      </c>
      <c r="E245" s="202" t="s">
        <v>8170</v>
      </c>
      <c r="F245" s="203" t="s">
        <v>8171</v>
      </c>
      <c r="G245" s="204" t="s">
        <v>1614</v>
      </c>
      <c r="H245" s="292"/>
      <c r="I245" s="177"/>
      <c r="J245" s="290">
        <f t="shared" si="30"/>
        <v>0</v>
      </c>
      <c r="K245" s="178"/>
      <c r="L245" s="179"/>
      <c r="M245" s="180" t="s">
        <v>1</v>
      </c>
      <c r="N245" s="181" t="s">
        <v>38</v>
      </c>
      <c r="O245" s="59"/>
      <c r="P245" s="160">
        <f t="shared" si="31"/>
        <v>0</v>
      </c>
      <c r="Q245" s="160">
        <v>0</v>
      </c>
      <c r="R245" s="160">
        <f t="shared" si="32"/>
        <v>0</v>
      </c>
      <c r="S245" s="160">
        <v>0</v>
      </c>
      <c r="T245" s="161">
        <f t="shared" si="33"/>
        <v>0</v>
      </c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R245" s="162" t="s">
        <v>1849</v>
      </c>
      <c r="AT245" s="162" t="s">
        <v>751</v>
      </c>
      <c r="AU245" s="162" t="s">
        <v>219</v>
      </c>
      <c r="AY245" s="15" t="s">
        <v>208</v>
      </c>
      <c r="BE245" s="163">
        <f t="shared" si="34"/>
        <v>0</v>
      </c>
      <c r="BF245" s="163">
        <f t="shared" si="35"/>
        <v>0</v>
      </c>
      <c r="BG245" s="163">
        <f t="shared" si="36"/>
        <v>0</v>
      </c>
      <c r="BH245" s="163">
        <f t="shared" si="37"/>
        <v>0</v>
      </c>
      <c r="BI245" s="163">
        <f t="shared" si="38"/>
        <v>0</v>
      </c>
      <c r="BJ245" s="15" t="s">
        <v>85</v>
      </c>
      <c r="BK245" s="163">
        <f t="shared" si="39"/>
        <v>0</v>
      </c>
      <c r="BL245" s="15" t="s">
        <v>466</v>
      </c>
      <c r="BM245" s="162" t="s">
        <v>8172</v>
      </c>
    </row>
    <row r="246" spans="1:65" s="13" customFormat="1" ht="20.85" customHeight="1">
      <c r="B246" s="183"/>
      <c r="C246" s="210"/>
      <c r="D246" s="211" t="s">
        <v>71</v>
      </c>
      <c r="E246" s="211" t="s">
        <v>8173</v>
      </c>
      <c r="F246" s="211" t="s">
        <v>8174</v>
      </c>
      <c r="G246" s="210"/>
      <c r="H246" s="210"/>
      <c r="I246" s="185"/>
      <c r="J246" s="291">
        <f>BK246</f>
        <v>0</v>
      </c>
      <c r="L246" s="183"/>
      <c r="M246" s="186"/>
      <c r="N246" s="187"/>
      <c r="O246" s="187"/>
      <c r="P246" s="188">
        <f>SUM(P247:P258)</f>
        <v>0</v>
      </c>
      <c r="Q246" s="187"/>
      <c r="R246" s="188">
        <f>SUM(R247:R258)</f>
        <v>0</v>
      </c>
      <c r="S246" s="187"/>
      <c r="T246" s="189">
        <f>SUM(T247:T258)</f>
        <v>0</v>
      </c>
      <c r="AR246" s="184" t="s">
        <v>219</v>
      </c>
      <c r="AT246" s="190" t="s">
        <v>71</v>
      </c>
      <c r="AU246" s="190" t="s">
        <v>219</v>
      </c>
      <c r="AY246" s="184" t="s">
        <v>208</v>
      </c>
      <c r="BK246" s="191">
        <f>SUM(BK247:BK258)</f>
        <v>0</v>
      </c>
    </row>
    <row r="247" spans="1:65" s="2" customFormat="1" ht="24.2" customHeight="1">
      <c r="A247" s="30"/>
      <c r="B247" s="154"/>
      <c r="C247" s="201" t="s">
        <v>557</v>
      </c>
      <c r="D247" s="201" t="s">
        <v>751</v>
      </c>
      <c r="E247" s="202" t="s">
        <v>8175</v>
      </c>
      <c r="F247" s="203" t="s">
        <v>8176</v>
      </c>
      <c r="G247" s="204" t="s">
        <v>404</v>
      </c>
      <c r="H247" s="205">
        <v>3</v>
      </c>
      <c r="I247" s="177"/>
      <c r="J247" s="290">
        <f t="shared" ref="J247:J258" si="40">ROUND(I247*H247,2)</f>
        <v>0</v>
      </c>
      <c r="K247" s="178"/>
      <c r="L247" s="179"/>
      <c r="M247" s="180" t="s">
        <v>1</v>
      </c>
      <c r="N247" s="181" t="s">
        <v>38</v>
      </c>
      <c r="O247" s="59"/>
      <c r="P247" s="160">
        <f t="shared" ref="P247:P258" si="41">O247*H247</f>
        <v>0</v>
      </c>
      <c r="Q247" s="160">
        <v>0</v>
      </c>
      <c r="R247" s="160">
        <f t="shared" ref="R247:R258" si="42">Q247*H247</f>
        <v>0</v>
      </c>
      <c r="S247" s="160">
        <v>0</v>
      </c>
      <c r="T247" s="161">
        <f t="shared" ref="T247:T258" si="43">S247*H247</f>
        <v>0</v>
      </c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R247" s="162" t="s">
        <v>1849</v>
      </c>
      <c r="AT247" s="162" t="s">
        <v>751</v>
      </c>
      <c r="AU247" s="162" t="s">
        <v>214</v>
      </c>
      <c r="AY247" s="15" t="s">
        <v>208</v>
      </c>
      <c r="BE247" s="163">
        <f t="shared" ref="BE247:BE258" si="44">IF(N247="základná",J247,0)</f>
        <v>0</v>
      </c>
      <c r="BF247" s="163">
        <f t="shared" ref="BF247:BF258" si="45">IF(N247="znížená",J247,0)</f>
        <v>0</v>
      </c>
      <c r="BG247" s="163">
        <f t="shared" ref="BG247:BG258" si="46">IF(N247="zákl. prenesená",J247,0)</f>
        <v>0</v>
      </c>
      <c r="BH247" s="163">
        <f t="shared" ref="BH247:BH258" si="47">IF(N247="zníž. prenesená",J247,0)</f>
        <v>0</v>
      </c>
      <c r="BI247" s="163">
        <f t="shared" ref="BI247:BI258" si="48">IF(N247="nulová",J247,0)</f>
        <v>0</v>
      </c>
      <c r="BJ247" s="15" t="s">
        <v>85</v>
      </c>
      <c r="BK247" s="163">
        <f t="shared" ref="BK247:BK258" si="49">ROUND(I247*H247,2)</f>
        <v>0</v>
      </c>
      <c r="BL247" s="15" t="s">
        <v>466</v>
      </c>
      <c r="BM247" s="162" t="s">
        <v>8177</v>
      </c>
    </row>
    <row r="248" spans="1:65" s="2" customFormat="1" ht="24.2" customHeight="1">
      <c r="A248" s="30"/>
      <c r="B248" s="154"/>
      <c r="C248" s="201" t="s">
        <v>561</v>
      </c>
      <c r="D248" s="201" t="s">
        <v>751</v>
      </c>
      <c r="E248" s="202" t="s">
        <v>8178</v>
      </c>
      <c r="F248" s="203" t="s">
        <v>8179</v>
      </c>
      <c r="G248" s="204" t="s">
        <v>404</v>
      </c>
      <c r="H248" s="205">
        <v>3</v>
      </c>
      <c r="I248" s="177"/>
      <c r="J248" s="290">
        <f t="shared" si="40"/>
        <v>0</v>
      </c>
      <c r="K248" s="178"/>
      <c r="L248" s="179"/>
      <c r="M248" s="180" t="s">
        <v>1</v>
      </c>
      <c r="N248" s="181" t="s">
        <v>38</v>
      </c>
      <c r="O248" s="59"/>
      <c r="P248" s="160">
        <f t="shared" si="41"/>
        <v>0</v>
      </c>
      <c r="Q248" s="160">
        <v>0</v>
      </c>
      <c r="R248" s="160">
        <f t="shared" si="42"/>
        <v>0</v>
      </c>
      <c r="S248" s="160">
        <v>0</v>
      </c>
      <c r="T248" s="161">
        <f t="shared" si="43"/>
        <v>0</v>
      </c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R248" s="162" t="s">
        <v>1849</v>
      </c>
      <c r="AT248" s="162" t="s">
        <v>751</v>
      </c>
      <c r="AU248" s="162" t="s">
        <v>214</v>
      </c>
      <c r="AY248" s="15" t="s">
        <v>208</v>
      </c>
      <c r="BE248" s="163">
        <f t="shared" si="44"/>
        <v>0</v>
      </c>
      <c r="BF248" s="163">
        <f t="shared" si="45"/>
        <v>0</v>
      </c>
      <c r="BG248" s="163">
        <f t="shared" si="46"/>
        <v>0</v>
      </c>
      <c r="BH248" s="163">
        <f t="shared" si="47"/>
        <v>0</v>
      </c>
      <c r="BI248" s="163">
        <f t="shared" si="48"/>
        <v>0</v>
      </c>
      <c r="BJ248" s="15" t="s">
        <v>85</v>
      </c>
      <c r="BK248" s="163">
        <f t="shared" si="49"/>
        <v>0</v>
      </c>
      <c r="BL248" s="15" t="s">
        <v>466</v>
      </c>
      <c r="BM248" s="162" t="s">
        <v>8180</v>
      </c>
    </row>
    <row r="249" spans="1:65" s="2" customFormat="1" ht="33" customHeight="1">
      <c r="A249" s="30"/>
      <c r="B249" s="154"/>
      <c r="C249" s="201" t="s">
        <v>566</v>
      </c>
      <c r="D249" s="201" t="s">
        <v>751</v>
      </c>
      <c r="E249" s="202" t="s">
        <v>8181</v>
      </c>
      <c r="F249" s="203" t="s">
        <v>8182</v>
      </c>
      <c r="G249" s="204" t="s">
        <v>404</v>
      </c>
      <c r="H249" s="205">
        <v>3</v>
      </c>
      <c r="I249" s="177"/>
      <c r="J249" s="290">
        <f t="shared" si="40"/>
        <v>0</v>
      </c>
      <c r="K249" s="178"/>
      <c r="L249" s="179"/>
      <c r="M249" s="180" t="s">
        <v>1</v>
      </c>
      <c r="N249" s="181" t="s">
        <v>38</v>
      </c>
      <c r="O249" s="59"/>
      <c r="P249" s="160">
        <f t="shared" si="41"/>
        <v>0</v>
      </c>
      <c r="Q249" s="160">
        <v>0</v>
      </c>
      <c r="R249" s="160">
        <f t="shared" si="42"/>
        <v>0</v>
      </c>
      <c r="S249" s="160">
        <v>0</v>
      </c>
      <c r="T249" s="161">
        <f t="shared" si="43"/>
        <v>0</v>
      </c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R249" s="162" t="s">
        <v>1849</v>
      </c>
      <c r="AT249" s="162" t="s">
        <v>751</v>
      </c>
      <c r="AU249" s="162" t="s">
        <v>214</v>
      </c>
      <c r="AY249" s="15" t="s">
        <v>208</v>
      </c>
      <c r="BE249" s="163">
        <f t="shared" si="44"/>
        <v>0</v>
      </c>
      <c r="BF249" s="163">
        <f t="shared" si="45"/>
        <v>0</v>
      </c>
      <c r="BG249" s="163">
        <f t="shared" si="46"/>
        <v>0</v>
      </c>
      <c r="BH249" s="163">
        <f t="shared" si="47"/>
        <v>0</v>
      </c>
      <c r="BI249" s="163">
        <f t="shared" si="48"/>
        <v>0</v>
      </c>
      <c r="BJ249" s="15" t="s">
        <v>85</v>
      </c>
      <c r="BK249" s="163">
        <f t="shared" si="49"/>
        <v>0</v>
      </c>
      <c r="BL249" s="15" t="s">
        <v>466</v>
      </c>
      <c r="BM249" s="162" t="s">
        <v>8183</v>
      </c>
    </row>
    <row r="250" spans="1:65" s="2" customFormat="1" ht="33" customHeight="1">
      <c r="A250" s="30"/>
      <c r="B250" s="154"/>
      <c r="C250" s="201" t="s">
        <v>570</v>
      </c>
      <c r="D250" s="201" t="s">
        <v>751</v>
      </c>
      <c r="E250" s="202" t="s">
        <v>8184</v>
      </c>
      <c r="F250" s="203" t="s">
        <v>8185</v>
      </c>
      <c r="G250" s="204" t="s">
        <v>404</v>
      </c>
      <c r="H250" s="205">
        <v>3</v>
      </c>
      <c r="I250" s="177"/>
      <c r="J250" s="290">
        <f t="shared" si="40"/>
        <v>0</v>
      </c>
      <c r="K250" s="178"/>
      <c r="L250" s="179"/>
      <c r="M250" s="180" t="s">
        <v>1</v>
      </c>
      <c r="N250" s="181" t="s">
        <v>38</v>
      </c>
      <c r="O250" s="59"/>
      <c r="P250" s="160">
        <f t="shared" si="41"/>
        <v>0</v>
      </c>
      <c r="Q250" s="160">
        <v>0</v>
      </c>
      <c r="R250" s="160">
        <f t="shared" si="42"/>
        <v>0</v>
      </c>
      <c r="S250" s="160">
        <v>0</v>
      </c>
      <c r="T250" s="161">
        <f t="shared" si="43"/>
        <v>0</v>
      </c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R250" s="162" t="s">
        <v>1849</v>
      </c>
      <c r="AT250" s="162" t="s">
        <v>751</v>
      </c>
      <c r="AU250" s="162" t="s">
        <v>214</v>
      </c>
      <c r="AY250" s="15" t="s">
        <v>208</v>
      </c>
      <c r="BE250" s="163">
        <f t="shared" si="44"/>
        <v>0</v>
      </c>
      <c r="BF250" s="163">
        <f t="shared" si="45"/>
        <v>0</v>
      </c>
      <c r="BG250" s="163">
        <f t="shared" si="46"/>
        <v>0</v>
      </c>
      <c r="BH250" s="163">
        <f t="shared" si="47"/>
        <v>0</v>
      </c>
      <c r="BI250" s="163">
        <f t="shared" si="48"/>
        <v>0</v>
      </c>
      <c r="BJ250" s="15" t="s">
        <v>85</v>
      </c>
      <c r="BK250" s="163">
        <f t="shared" si="49"/>
        <v>0</v>
      </c>
      <c r="BL250" s="15" t="s">
        <v>466</v>
      </c>
      <c r="BM250" s="162" t="s">
        <v>8186</v>
      </c>
    </row>
    <row r="251" spans="1:65" s="2" customFormat="1" ht="24.2" customHeight="1">
      <c r="A251" s="30"/>
      <c r="B251" s="154"/>
      <c r="C251" s="201" t="s">
        <v>574</v>
      </c>
      <c r="D251" s="201" t="s">
        <v>751</v>
      </c>
      <c r="E251" s="202" t="s">
        <v>8187</v>
      </c>
      <c r="F251" s="203" t="s">
        <v>8188</v>
      </c>
      <c r="G251" s="204" t="s">
        <v>404</v>
      </c>
      <c r="H251" s="205">
        <v>3</v>
      </c>
      <c r="I251" s="177"/>
      <c r="J251" s="290">
        <f t="shared" si="40"/>
        <v>0</v>
      </c>
      <c r="K251" s="178"/>
      <c r="L251" s="179"/>
      <c r="M251" s="180" t="s">
        <v>1</v>
      </c>
      <c r="N251" s="181" t="s">
        <v>38</v>
      </c>
      <c r="O251" s="59"/>
      <c r="P251" s="160">
        <f t="shared" si="41"/>
        <v>0</v>
      </c>
      <c r="Q251" s="160">
        <v>0</v>
      </c>
      <c r="R251" s="160">
        <f t="shared" si="42"/>
        <v>0</v>
      </c>
      <c r="S251" s="160">
        <v>0</v>
      </c>
      <c r="T251" s="161">
        <f t="shared" si="43"/>
        <v>0</v>
      </c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R251" s="162" t="s">
        <v>1849</v>
      </c>
      <c r="AT251" s="162" t="s">
        <v>751</v>
      </c>
      <c r="AU251" s="162" t="s">
        <v>214</v>
      </c>
      <c r="AY251" s="15" t="s">
        <v>208</v>
      </c>
      <c r="BE251" s="163">
        <f t="shared" si="44"/>
        <v>0</v>
      </c>
      <c r="BF251" s="163">
        <f t="shared" si="45"/>
        <v>0</v>
      </c>
      <c r="BG251" s="163">
        <f t="shared" si="46"/>
        <v>0</v>
      </c>
      <c r="BH251" s="163">
        <f t="shared" si="47"/>
        <v>0</v>
      </c>
      <c r="BI251" s="163">
        <f t="shared" si="48"/>
        <v>0</v>
      </c>
      <c r="BJ251" s="15" t="s">
        <v>85</v>
      </c>
      <c r="BK251" s="163">
        <f t="shared" si="49"/>
        <v>0</v>
      </c>
      <c r="BL251" s="15" t="s">
        <v>466</v>
      </c>
      <c r="BM251" s="162" t="s">
        <v>8189</v>
      </c>
    </row>
    <row r="252" spans="1:65" s="2" customFormat="1" ht="37.9" customHeight="1">
      <c r="A252" s="30"/>
      <c r="B252" s="154"/>
      <c r="C252" s="201" t="s">
        <v>578</v>
      </c>
      <c r="D252" s="201" t="s">
        <v>751</v>
      </c>
      <c r="E252" s="202" t="s">
        <v>8190</v>
      </c>
      <c r="F252" s="203" t="s">
        <v>8191</v>
      </c>
      <c r="G252" s="204" t="s">
        <v>404</v>
      </c>
      <c r="H252" s="205">
        <v>3</v>
      </c>
      <c r="I252" s="177"/>
      <c r="J252" s="290">
        <f t="shared" si="40"/>
        <v>0</v>
      </c>
      <c r="K252" s="178"/>
      <c r="L252" s="179"/>
      <c r="M252" s="180" t="s">
        <v>1</v>
      </c>
      <c r="N252" s="181" t="s">
        <v>38</v>
      </c>
      <c r="O252" s="59"/>
      <c r="P252" s="160">
        <f t="shared" si="41"/>
        <v>0</v>
      </c>
      <c r="Q252" s="160">
        <v>0</v>
      </c>
      <c r="R252" s="160">
        <f t="shared" si="42"/>
        <v>0</v>
      </c>
      <c r="S252" s="160">
        <v>0</v>
      </c>
      <c r="T252" s="161">
        <f t="shared" si="43"/>
        <v>0</v>
      </c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R252" s="162" t="s">
        <v>1849</v>
      </c>
      <c r="AT252" s="162" t="s">
        <v>751</v>
      </c>
      <c r="AU252" s="162" t="s">
        <v>214</v>
      </c>
      <c r="AY252" s="15" t="s">
        <v>208</v>
      </c>
      <c r="BE252" s="163">
        <f t="shared" si="44"/>
        <v>0</v>
      </c>
      <c r="BF252" s="163">
        <f t="shared" si="45"/>
        <v>0</v>
      </c>
      <c r="BG252" s="163">
        <f t="shared" si="46"/>
        <v>0</v>
      </c>
      <c r="BH252" s="163">
        <f t="shared" si="47"/>
        <v>0</v>
      </c>
      <c r="BI252" s="163">
        <f t="shared" si="48"/>
        <v>0</v>
      </c>
      <c r="BJ252" s="15" t="s">
        <v>85</v>
      </c>
      <c r="BK252" s="163">
        <f t="shared" si="49"/>
        <v>0</v>
      </c>
      <c r="BL252" s="15" t="s">
        <v>466</v>
      </c>
      <c r="BM252" s="162" t="s">
        <v>8192</v>
      </c>
    </row>
    <row r="253" spans="1:65" s="2" customFormat="1" ht="24.2" customHeight="1">
      <c r="A253" s="30"/>
      <c r="B253" s="154"/>
      <c r="C253" s="201" t="s">
        <v>582</v>
      </c>
      <c r="D253" s="201" t="s">
        <v>751</v>
      </c>
      <c r="E253" s="202" t="s">
        <v>8193</v>
      </c>
      <c r="F253" s="203" t="s">
        <v>8194</v>
      </c>
      <c r="G253" s="204" t="s">
        <v>404</v>
      </c>
      <c r="H253" s="205">
        <v>3</v>
      </c>
      <c r="I253" s="177"/>
      <c r="J253" s="290">
        <f t="shared" si="40"/>
        <v>0</v>
      </c>
      <c r="K253" s="178"/>
      <c r="L253" s="179"/>
      <c r="M253" s="180" t="s">
        <v>1</v>
      </c>
      <c r="N253" s="181" t="s">
        <v>38</v>
      </c>
      <c r="O253" s="59"/>
      <c r="P253" s="160">
        <f t="shared" si="41"/>
        <v>0</v>
      </c>
      <c r="Q253" s="160">
        <v>0</v>
      </c>
      <c r="R253" s="160">
        <f t="shared" si="42"/>
        <v>0</v>
      </c>
      <c r="S253" s="160">
        <v>0</v>
      </c>
      <c r="T253" s="161">
        <f t="shared" si="43"/>
        <v>0</v>
      </c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R253" s="162" t="s">
        <v>1849</v>
      </c>
      <c r="AT253" s="162" t="s">
        <v>751</v>
      </c>
      <c r="AU253" s="162" t="s">
        <v>214</v>
      </c>
      <c r="AY253" s="15" t="s">
        <v>208</v>
      </c>
      <c r="BE253" s="163">
        <f t="shared" si="44"/>
        <v>0</v>
      </c>
      <c r="BF253" s="163">
        <f t="shared" si="45"/>
        <v>0</v>
      </c>
      <c r="BG253" s="163">
        <f t="shared" si="46"/>
        <v>0</v>
      </c>
      <c r="BH253" s="163">
        <f t="shared" si="47"/>
        <v>0</v>
      </c>
      <c r="BI253" s="163">
        <f t="shared" si="48"/>
        <v>0</v>
      </c>
      <c r="BJ253" s="15" t="s">
        <v>85</v>
      </c>
      <c r="BK253" s="163">
        <f t="shared" si="49"/>
        <v>0</v>
      </c>
      <c r="BL253" s="15" t="s">
        <v>466</v>
      </c>
      <c r="BM253" s="162" t="s">
        <v>8195</v>
      </c>
    </row>
    <row r="254" spans="1:65" s="2" customFormat="1" ht="21.75" customHeight="1">
      <c r="A254" s="30"/>
      <c r="B254" s="154"/>
      <c r="C254" s="201" t="s">
        <v>586</v>
      </c>
      <c r="D254" s="201" t="s">
        <v>751</v>
      </c>
      <c r="E254" s="202" t="s">
        <v>8196</v>
      </c>
      <c r="F254" s="203" t="s">
        <v>8197</v>
      </c>
      <c r="G254" s="204" t="s">
        <v>404</v>
      </c>
      <c r="H254" s="205">
        <v>3</v>
      </c>
      <c r="I254" s="177"/>
      <c r="J254" s="290">
        <f t="shared" si="40"/>
        <v>0</v>
      </c>
      <c r="K254" s="178"/>
      <c r="L254" s="179"/>
      <c r="M254" s="180" t="s">
        <v>1</v>
      </c>
      <c r="N254" s="181" t="s">
        <v>38</v>
      </c>
      <c r="O254" s="59"/>
      <c r="P254" s="160">
        <f t="shared" si="41"/>
        <v>0</v>
      </c>
      <c r="Q254" s="160">
        <v>0</v>
      </c>
      <c r="R254" s="160">
        <f t="shared" si="42"/>
        <v>0</v>
      </c>
      <c r="S254" s="160">
        <v>0</v>
      </c>
      <c r="T254" s="161">
        <f t="shared" si="43"/>
        <v>0</v>
      </c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R254" s="162" t="s">
        <v>1849</v>
      </c>
      <c r="AT254" s="162" t="s">
        <v>751</v>
      </c>
      <c r="AU254" s="162" t="s">
        <v>214</v>
      </c>
      <c r="AY254" s="15" t="s">
        <v>208</v>
      </c>
      <c r="BE254" s="163">
        <f t="shared" si="44"/>
        <v>0</v>
      </c>
      <c r="BF254" s="163">
        <f t="shared" si="45"/>
        <v>0</v>
      </c>
      <c r="BG254" s="163">
        <f t="shared" si="46"/>
        <v>0</v>
      </c>
      <c r="BH254" s="163">
        <f t="shared" si="47"/>
        <v>0</v>
      </c>
      <c r="BI254" s="163">
        <f t="shared" si="48"/>
        <v>0</v>
      </c>
      <c r="BJ254" s="15" t="s">
        <v>85</v>
      </c>
      <c r="BK254" s="163">
        <f t="shared" si="49"/>
        <v>0</v>
      </c>
      <c r="BL254" s="15" t="s">
        <v>466</v>
      </c>
      <c r="BM254" s="162" t="s">
        <v>8198</v>
      </c>
    </row>
    <row r="255" spans="1:65" s="2" customFormat="1" ht="24.2" customHeight="1">
      <c r="A255" s="30"/>
      <c r="B255" s="154"/>
      <c r="C255" s="201" t="s">
        <v>590</v>
      </c>
      <c r="D255" s="201" t="s">
        <v>751</v>
      </c>
      <c r="E255" s="202" t="s">
        <v>8199</v>
      </c>
      <c r="F255" s="203" t="s">
        <v>8200</v>
      </c>
      <c r="G255" s="204" t="s">
        <v>404</v>
      </c>
      <c r="H255" s="205">
        <v>6</v>
      </c>
      <c r="I255" s="177"/>
      <c r="J255" s="290">
        <f t="shared" si="40"/>
        <v>0</v>
      </c>
      <c r="K255" s="178"/>
      <c r="L255" s="179"/>
      <c r="M255" s="180" t="s">
        <v>1</v>
      </c>
      <c r="N255" s="181" t="s">
        <v>38</v>
      </c>
      <c r="O255" s="59"/>
      <c r="P255" s="160">
        <f t="shared" si="41"/>
        <v>0</v>
      </c>
      <c r="Q255" s="160">
        <v>0</v>
      </c>
      <c r="R255" s="160">
        <f t="shared" si="42"/>
        <v>0</v>
      </c>
      <c r="S255" s="160">
        <v>0</v>
      </c>
      <c r="T255" s="161">
        <f t="shared" si="43"/>
        <v>0</v>
      </c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R255" s="162" t="s">
        <v>1849</v>
      </c>
      <c r="AT255" s="162" t="s">
        <v>751</v>
      </c>
      <c r="AU255" s="162" t="s">
        <v>214</v>
      </c>
      <c r="AY255" s="15" t="s">
        <v>208</v>
      </c>
      <c r="BE255" s="163">
        <f t="shared" si="44"/>
        <v>0</v>
      </c>
      <c r="BF255" s="163">
        <f t="shared" si="45"/>
        <v>0</v>
      </c>
      <c r="BG255" s="163">
        <f t="shared" si="46"/>
        <v>0</v>
      </c>
      <c r="BH255" s="163">
        <f t="shared" si="47"/>
        <v>0</v>
      </c>
      <c r="BI255" s="163">
        <f t="shared" si="48"/>
        <v>0</v>
      </c>
      <c r="BJ255" s="15" t="s">
        <v>85</v>
      </c>
      <c r="BK255" s="163">
        <f t="shared" si="49"/>
        <v>0</v>
      </c>
      <c r="BL255" s="15" t="s">
        <v>466</v>
      </c>
      <c r="BM255" s="162" t="s">
        <v>8201</v>
      </c>
    </row>
    <row r="256" spans="1:65" s="2" customFormat="1" ht="24.2" customHeight="1">
      <c r="A256" s="30"/>
      <c r="B256" s="154"/>
      <c r="C256" s="201" t="s">
        <v>594</v>
      </c>
      <c r="D256" s="201" t="s">
        <v>751</v>
      </c>
      <c r="E256" s="202" t="s">
        <v>8202</v>
      </c>
      <c r="F256" s="203" t="s">
        <v>8203</v>
      </c>
      <c r="G256" s="204" t="s">
        <v>404</v>
      </c>
      <c r="H256" s="205">
        <v>3</v>
      </c>
      <c r="I256" s="177"/>
      <c r="J256" s="290">
        <f t="shared" si="40"/>
        <v>0</v>
      </c>
      <c r="K256" s="178"/>
      <c r="L256" s="179"/>
      <c r="M256" s="180" t="s">
        <v>1</v>
      </c>
      <c r="N256" s="181" t="s">
        <v>38</v>
      </c>
      <c r="O256" s="59"/>
      <c r="P256" s="160">
        <f t="shared" si="41"/>
        <v>0</v>
      </c>
      <c r="Q256" s="160">
        <v>0</v>
      </c>
      <c r="R256" s="160">
        <f t="shared" si="42"/>
        <v>0</v>
      </c>
      <c r="S256" s="160">
        <v>0</v>
      </c>
      <c r="T256" s="161">
        <f t="shared" si="43"/>
        <v>0</v>
      </c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R256" s="162" t="s">
        <v>1849</v>
      </c>
      <c r="AT256" s="162" t="s">
        <v>751</v>
      </c>
      <c r="AU256" s="162" t="s">
        <v>214</v>
      </c>
      <c r="AY256" s="15" t="s">
        <v>208</v>
      </c>
      <c r="BE256" s="163">
        <f t="shared" si="44"/>
        <v>0</v>
      </c>
      <c r="BF256" s="163">
        <f t="shared" si="45"/>
        <v>0</v>
      </c>
      <c r="BG256" s="163">
        <f t="shared" si="46"/>
        <v>0</v>
      </c>
      <c r="BH256" s="163">
        <f t="shared" si="47"/>
        <v>0</v>
      </c>
      <c r="BI256" s="163">
        <f t="shared" si="48"/>
        <v>0</v>
      </c>
      <c r="BJ256" s="15" t="s">
        <v>85</v>
      </c>
      <c r="BK256" s="163">
        <f t="shared" si="49"/>
        <v>0</v>
      </c>
      <c r="BL256" s="15" t="s">
        <v>466</v>
      </c>
      <c r="BM256" s="162" t="s">
        <v>8204</v>
      </c>
    </row>
    <row r="257" spans="1:65" s="2" customFormat="1" ht="37.9" customHeight="1">
      <c r="A257" s="30"/>
      <c r="B257" s="154"/>
      <c r="C257" s="201" t="s">
        <v>598</v>
      </c>
      <c r="D257" s="201" t="s">
        <v>751</v>
      </c>
      <c r="E257" s="202" t="s">
        <v>8205</v>
      </c>
      <c r="F257" s="203" t="s">
        <v>8206</v>
      </c>
      <c r="G257" s="204" t="s">
        <v>404</v>
      </c>
      <c r="H257" s="205">
        <v>3</v>
      </c>
      <c r="I257" s="177"/>
      <c r="J257" s="290">
        <f t="shared" si="40"/>
        <v>0</v>
      </c>
      <c r="K257" s="178"/>
      <c r="L257" s="179"/>
      <c r="M257" s="180" t="s">
        <v>1</v>
      </c>
      <c r="N257" s="181" t="s">
        <v>38</v>
      </c>
      <c r="O257" s="59"/>
      <c r="P257" s="160">
        <f t="shared" si="41"/>
        <v>0</v>
      </c>
      <c r="Q257" s="160">
        <v>0</v>
      </c>
      <c r="R257" s="160">
        <f t="shared" si="42"/>
        <v>0</v>
      </c>
      <c r="S257" s="160">
        <v>0</v>
      </c>
      <c r="T257" s="161">
        <f t="shared" si="43"/>
        <v>0</v>
      </c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R257" s="162" t="s">
        <v>1849</v>
      </c>
      <c r="AT257" s="162" t="s">
        <v>751</v>
      </c>
      <c r="AU257" s="162" t="s">
        <v>214</v>
      </c>
      <c r="AY257" s="15" t="s">
        <v>208</v>
      </c>
      <c r="BE257" s="163">
        <f t="shared" si="44"/>
        <v>0</v>
      </c>
      <c r="BF257" s="163">
        <f t="shared" si="45"/>
        <v>0</v>
      </c>
      <c r="BG257" s="163">
        <f t="shared" si="46"/>
        <v>0</v>
      </c>
      <c r="BH257" s="163">
        <f t="shared" si="47"/>
        <v>0</v>
      </c>
      <c r="BI257" s="163">
        <f t="shared" si="48"/>
        <v>0</v>
      </c>
      <c r="BJ257" s="15" t="s">
        <v>85</v>
      </c>
      <c r="BK257" s="163">
        <f t="shared" si="49"/>
        <v>0</v>
      </c>
      <c r="BL257" s="15" t="s">
        <v>466</v>
      </c>
      <c r="BM257" s="162" t="s">
        <v>8207</v>
      </c>
    </row>
    <row r="258" spans="1:65" s="2" customFormat="1" ht="16.5" customHeight="1">
      <c r="A258" s="30"/>
      <c r="B258" s="154"/>
      <c r="C258" s="201" t="s">
        <v>602</v>
      </c>
      <c r="D258" s="201" t="s">
        <v>751</v>
      </c>
      <c r="E258" s="202" t="s">
        <v>8208</v>
      </c>
      <c r="F258" s="203" t="s">
        <v>8209</v>
      </c>
      <c r="G258" s="204" t="s">
        <v>404</v>
      </c>
      <c r="H258" s="205">
        <v>1</v>
      </c>
      <c r="I258" s="177"/>
      <c r="J258" s="290">
        <f t="shared" si="40"/>
        <v>0</v>
      </c>
      <c r="K258" s="178"/>
      <c r="L258" s="179"/>
      <c r="M258" s="180" t="s">
        <v>1</v>
      </c>
      <c r="N258" s="181" t="s">
        <v>38</v>
      </c>
      <c r="O258" s="59"/>
      <c r="P258" s="160">
        <f t="shared" si="41"/>
        <v>0</v>
      </c>
      <c r="Q258" s="160">
        <v>0</v>
      </c>
      <c r="R258" s="160">
        <f t="shared" si="42"/>
        <v>0</v>
      </c>
      <c r="S258" s="160">
        <v>0</v>
      </c>
      <c r="T258" s="161">
        <f t="shared" si="43"/>
        <v>0</v>
      </c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R258" s="162" t="s">
        <v>1849</v>
      </c>
      <c r="AT258" s="162" t="s">
        <v>751</v>
      </c>
      <c r="AU258" s="162" t="s">
        <v>214</v>
      </c>
      <c r="AY258" s="15" t="s">
        <v>208</v>
      </c>
      <c r="BE258" s="163">
        <f t="shared" si="44"/>
        <v>0</v>
      </c>
      <c r="BF258" s="163">
        <f t="shared" si="45"/>
        <v>0</v>
      </c>
      <c r="BG258" s="163">
        <f t="shared" si="46"/>
        <v>0</v>
      </c>
      <c r="BH258" s="163">
        <f t="shared" si="47"/>
        <v>0</v>
      </c>
      <c r="BI258" s="163">
        <f t="shared" si="48"/>
        <v>0</v>
      </c>
      <c r="BJ258" s="15" t="s">
        <v>85</v>
      </c>
      <c r="BK258" s="163">
        <f t="shared" si="49"/>
        <v>0</v>
      </c>
      <c r="BL258" s="15" t="s">
        <v>466</v>
      </c>
      <c r="BM258" s="162" t="s">
        <v>8210</v>
      </c>
    </row>
    <row r="259" spans="1:65" s="13" customFormat="1" ht="20.85" customHeight="1">
      <c r="B259" s="183"/>
      <c r="C259" s="210"/>
      <c r="D259" s="211" t="s">
        <v>71</v>
      </c>
      <c r="E259" s="211" t="s">
        <v>8211</v>
      </c>
      <c r="F259" s="211" t="s">
        <v>8212</v>
      </c>
      <c r="G259" s="210"/>
      <c r="H259" s="210"/>
      <c r="I259" s="185"/>
      <c r="J259" s="291">
        <f>BK259</f>
        <v>0</v>
      </c>
      <c r="L259" s="183"/>
      <c r="M259" s="186"/>
      <c r="N259" s="187"/>
      <c r="O259" s="187"/>
      <c r="P259" s="188">
        <f>SUM(P260:P276)</f>
        <v>0</v>
      </c>
      <c r="Q259" s="187"/>
      <c r="R259" s="188">
        <f>SUM(R260:R276)</f>
        <v>0</v>
      </c>
      <c r="S259" s="187"/>
      <c r="T259" s="189">
        <f>SUM(T260:T276)</f>
        <v>0</v>
      </c>
      <c r="AR259" s="184" t="s">
        <v>219</v>
      </c>
      <c r="AT259" s="190" t="s">
        <v>71</v>
      </c>
      <c r="AU259" s="190" t="s">
        <v>219</v>
      </c>
      <c r="AY259" s="184" t="s">
        <v>208</v>
      </c>
      <c r="BK259" s="191">
        <f>SUM(BK260:BK276)</f>
        <v>0</v>
      </c>
    </row>
    <row r="260" spans="1:65" s="2" customFormat="1" ht="24.2" customHeight="1">
      <c r="A260" s="30"/>
      <c r="B260" s="154"/>
      <c r="C260" s="201" t="s">
        <v>606</v>
      </c>
      <c r="D260" s="201" t="s">
        <v>751</v>
      </c>
      <c r="E260" s="202" t="s">
        <v>8213</v>
      </c>
      <c r="F260" s="203" t="s">
        <v>8214</v>
      </c>
      <c r="G260" s="204" t="s">
        <v>404</v>
      </c>
      <c r="H260" s="205">
        <v>2</v>
      </c>
      <c r="I260" s="177"/>
      <c r="J260" s="290">
        <f t="shared" ref="J260:J276" si="50">ROUND(I260*H260,2)</f>
        <v>0</v>
      </c>
      <c r="K260" s="178"/>
      <c r="L260" s="179"/>
      <c r="M260" s="180" t="s">
        <v>1</v>
      </c>
      <c r="N260" s="181" t="s">
        <v>38</v>
      </c>
      <c r="O260" s="59"/>
      <c r="P260" s="160">
        <f t="shared" ref="P260:P276" si="51">O260*H260</f>
        <v>0</v>
      </c>
      <c r="Q260" s="160">
        <v>0</v>
      </c>
      <c r="R260" s="160">
        <f t="shared" ref="R260:R276" si="52">Q260*H260</f>
        <v>0</v>
      </c>
      <c r="S260" s="160">
        <v>0</v>
      </c>
      <c r="T260" s="161">
        <f t="shared" ref="T260:T276" si="53">S260*H260</f>
        <v>0</v>
      </c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R260" s="162" t="s">
        <v>1849</v>
      </c>
      <c r="AT260" s="162" t="s">
        <v>751</v>
      </c>
      <c r="AU260" s="162" t="s">
        <v>214</v>
      </c>
      <c r="AY260" s="15" t="s">
        <v>208</v>
      </c>
      <c r="BE260" s="163">
        <f t="shared" ref="BE260:BE276" si="54">IF(N260="základná",J260,0)</f>
        <v>0</v>
      </c>
      <c r="BF260" s="163">
        <f t="shared" ref="BF260:BF276" si="55">IF(N260="znížená",J260,0)</f>
        <v>0</v>
      </c>
      <c r="BG260" s="163">
        <f t="shared" ref="BG260:BG276" si="56">IF(N260="zákl. prenesená",J260,0)</f>
        <v>0</v>
      </c>
      <c r="BH260" s="163">
        <f t="shared" ref="BH260:BH276" si="57">IF(N260="zníž. prenesená",J260,0)</f>
        <v>0</v>
      </c>
      <c r="BI260" s="163">
        <f t="shared" ref="BI260:BI276" si="58">IF(N260="nulová",J260,0)</f>
        <v>0</v>
      </c>
      <c r="BJ260" s="15" t="s">
        <v>85</v>
      </c>
      <c r="BK260" s="163">
        <f t="shared" ref="BK260:BK276" si="59">ROUND(I260*H260,2)</f>
        <v>0</v>
      </c>
      <c r="BL260" s="15" t="s">
        <v>466</v>
      </c>
      <c r="BM260" s="162" t="s">
        <v>8215</v>
      </c>
    </row>
    <row r="261" spans="1:65" s="2" customFormat="1" ht="24.2" customHeight="1">
      <c r="A261" s="30"/>
      <c r="B261" s="154"/>
      <c r="C261" s="201" t="s">
        <v>610</v>
      </c>
      <c r="D261" s="201" t="s">
        <v>751</v>
      </c>
      <c r="E261" s="202" t="s">
        <v>8216</v>
      </c>
      <c r="F261" s="203" t="s">
        <v>8217</v>
      </c>
      <c r="G261" s="204" t="s">
        <v>404</v>
      </c>
      <c r="H261" s="205">
        <v>2</v>
      </c>
      <c r="I261" s="177"/>
      <c r="J261" s="290">
        <f t="shared" si="50"/>
        <v>0</v>
      </c>
      <c r="K261" s="178"/>
      <c r="L261" s="179"/>
      <c r="M261" s="180" t="s">
        <v>1</v>
      </c>
      <c r="N261" s="181" t="s">
        <v>38</v>
      </c>
      <c r="O261" s="59"/>
      <c r="P261" s="160">
        <f t="shared" si="51"/>
        <v>0</v>
      </c>
      <c r="Q261" s="160">
        <v>0</v>
      </c>
      <c r="R261" s="160">
        <f t="shared" si="52"/>
        <v>0</v>
      </c>
      <c r="S261" s="160">
        <v>0</v>
      </c>
      <c r="T261" s="161">
        <f t="shared" si="53"/>
        <v>0</v>
      </c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R261" s="162" t="s">
        <v>1849</v>
      </c>
      <c r="AT261" s="162" t="s">
        <v>751</v>
      </c>
      <c r="AU261" s="162" t="s">
        <v>214</v>
      </c>
      <c r="AY261" s="15" t="s">
        <v>208</v>
      </c>
      <c r="BE261" s="163">
        <f t="shared" si="54"/>
        <v>0</v>
      </c>
      <c r="BF261" s="163">
        <f t="shared" si="55"/>
        <v>0</v>
      </c>
      <c r="BG261" s="163">
        <f t="shared" si="56"/>
        <v>0</v>
      </c>
      <c r="BH261" s="163">
        <f t="shared" si="57"/>
        <v>0</v>
      </c>
      <c r="BI261" s="163">
        <f t="shared" si="58"/>
        <v>0</v>
      </c>
      <c r="BJ261" s="15" t="s">
        <v>85</v>
      </c>
      <c r="BK261" s="163">
        <f t="shared" si="59"/>
        <v>0</v>
      </c>
      <c r="BL261" s="15" t="s">
        <v>466</v>
      </c>
      <c r="BM261" s="162" t="s">
        <v>8218</v>
      </c>
    </row>
    <row r="262" spans="1:65" s="2" customFormat="1" ht="33" customHeight="1">
      <c r="A262" s="30"/>
      <c r="B262" s="154"/>
      <c r="C262" s="201" t="s">
        <v>614</v>
      </c>
      <c r="D262" s="201" t="s">
        <v>751</v>
      </c>
      <c r="E262" s="202" t="s">
        <v>8181</v>
      </c>
      <c r="F262" s="203" t="s">
        <v>8182</v>
      </c>
      <c r="G262" s="204" t="s">
        <v>404</v>
      </c>
      <c r="H262" s="205">
        <v>2</v>
      </c>
      <c r="I262" s="177"/>
      <c r="J262" s="290">
        <f t="shared" si="50"/>
        <v>0</v>
      </c>
      <c r="K262" s="178"/>
      <c r="L262" s="179"/>
      <c r="M262" s="180" t="s">
        <v>1</v>
      </c>
      <c r="N262" s="181" t="s">
        <v>38</v>
      </c>
      <c r="O262" s="59"/>
      <c r="P262" s="160">
        <f t="shared" si="51"/>
        <v>0</v>
      </c>
      <c r="Q262" s="160">
        <v>0</v>
      </c>
      <c r="R262" s="160">
        <f t="shared" si="52"/>
        <v>0</v>
      </c>
      <c r="S262" s="160">
        <v>0</v>
      </c>
      <c r="T262" s="161">
        <f t="shared" si="53"/>
        <v>0</v>
      </c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R262" s="162" t="s">
        <v>1849</v>
      </c>
      <c r="AT262" s="162" t="s">
        <v>751</v>
      </c>
      <c r="AU262" s="162" t="s">
        <v>214</v>
      </c>
      <c r="AY262" s="15" t="s">
        <v>208</v>
      </c>
      <c r="BE262" s="163">
        <f t="shared" si="54"/>
        <v>0</v>
      </c>
      <c r="BF262" s="163">
        <f t="shared" si="55"/>
        <v>0</v>
      </c>
      <c r="BG262" s="163">
        <f t="shared" si="56"/>
        <v>0</v>
      </c>
      <c r="BH262" s="163">
        <f t="shared" si="57"/>
        <v>0</v>
      </c>
      <c r="BI262" s="163">
        <f t="shared" si="58"/>
        <v>0</v>
      </c>
      <c r="BJ262" s="15" t="s">
        <v>85</v>
      </c>
      <c r="BK262" s="163">
        <f t="shared" si="59"/>
        <v>0</v>
      </c>
      <c r="BL262" s="15" t="s">
        <v>466</v>
      </c>
      <c r="BM262" s="162" t="s">
        <v>8219</v>
      </c>
    </row>
    <row r="263" spans="1:65" s="2" customFormat="1" ht="33" customHeight="1">
      <c r="A263" s="30"/>
      <c r="B263" s="154"/>
      <c r="C263" s="201" t="s">
        <v>618</v>
      </c>
      <c r="D263" s="201" t="s">
        <v>751</v>
      </c>
      <c r="E263" s="202" t="s">
        <v>8184</v>
      </c>
      <c r="F263" s="203" t="s">
        <v>8185</v>
      </c>
      <c r="G263" s="204" t="s">
        <v>404</v>
      </c>
      <c r="H263" s="205">
        <v>2</v>
      </c>
      <c r="I263" s="177"/>
      <c r="J263" s="290">
        <f t="shared" si="50"/>
        <v>0</v>
      </c>
      <c r="K263" s="178"/>
      <c r="L263" s="179"/>
      <c r="M263" s="180" t="s">
        <v>1</v>
      </c>
      <c r="N263" s="181" t="s">
        <v>38</v>
      </c>
      <c r="O263" s="59"/>
      <c r="P263" s="160">
        <f t="shared" si="51"/>
        <v>0</v>
      </c>
      <c r="Q263" s="160">
        <v>0</v>
      </c>
      <c r="R263" s="160">
        <f t="shared" si="52"/>
        <v>0</v>
      </c>
      <c r="S263" s="160">
        <v>0</v>
      </c>
      <c r="T263" s="161">
        <f t="shared" si="53"/>
        <v>0</v>
      </c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R263" s="162" t="s">
        <v>1849</v>
      </c>
      <c r="AT263" s="162" t="s">
        <v>751</v>
      </c>
      <c r="AU263" s="162" t="s">
        <v>214</v>
      </c>
      <c r="AY263" s="15" t="s">
        <v>208</v>
      </c>
      <c r="BE263" s="163">
        <f t="shared" si="54"/>
        <v>0</v>
      </c>
      <c r="BF263" s="163">
        <f t="shared" si="55"/>
        <v>0</v>
      </c>
      <c r="BG263" s="163">
        <f t="shared" si="56"/>
        <v>0</v>
      </c>
      <c r="BH263" s="163">
        <f t="shared" si="57"/>
        <v>0</v>
      </c>
      <c r="BI263" s="163">
        <f t="shared" si="58"/>
        <v>0</v>
      </c>
      <c r="BJ263" s="15" t="s">
        <v>85</v>
      </c>
      <c r="BK263" s="163">
        <f t="shared" si="59"/>
        <v>0</v>
      </c>
      <c r="BL263" s="15" t="s">
        <v>466</v>
      </c>
      <c r="BM263" s="162" t="s">
        <v>8220</v>
      </c>
    </row>
    <row r="264" spans="1:65" s="2" customFormat="1" ht="24.2" customHeight="1">
      <c r="A264" s="30"/>
      <c r="B264" s="154"/>
      <c r="C264" s="201" t="s">
        <v>622</v>
      </c>
      <c r="D264" s="201" t="s">
        <v>751</v>
      </c>
      <c r="E264" s="202" t="s">
        <v>8187</v>
      </c>
      <c r="F264" s="203" t="s">
        <v>8188</v>
      </c>
      <c r="G264" s="204" t="s">
        <v>404</v>
      </c>
      <c r="H264" s="205">
        <v>2</v>
      </c>
      <c r="I264" s="177"/>
      <c r="J264" s="290">
        <f t="shared" si="50"/>
        <v>0</v>
      </c>
      <c r="K264" s="178"/>
      <c r="L264" s="179"/>
      <c r="M264" s="180" t="s">
        <v>1</v>
      </c>
      <c r="N264" s="181" t="s">
        <v>38</v>
      </c>
      <c r="O264" s="59"/>
      <c r="P264" s="160">
        <f t="shared" si="51"/>
        <v>0</v>
      </c>
      <c r="Q264" s="160">
        <v>0</v>
      </c>
      <c r="R264" s="160">
        <f t="shared" si="52"/>
        <v>0</v>
      </c>
      <c r="S264" s="160">
        <v>0</v>
      </c>
      <c r="T264" s="161">
        <f t="shared" si="53"/>
        <v>0</v>
      </c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R264" s="162" t="s">
        <v>1849</v>
      </c>
      <c r="AT264" s="162" t="s">
        <v>751</v>
      </c>
      <c r="AU264" s="162" t="s">
        <v>214</v>
      </c>
      <c r="AY264" s="15" t="s">
        <v>208</v>
      </c>
      <c r="BE264" s="163">
        <f t="shared" si="54"/>
        <v>0</v>
      </c>
      <c r="BF264" s="163">
        <f t="shared" si="55"/>
        <v>0</v>
      </c>
      <c r="BG264" s="163">
        <f t="shared" si="56"/>
        <v>0</v>
      </c>
      <c r="BH264" s="163">
        <f t="shared" si="57"/>
        <v>0</v>
      </c>
      <c r="BI264" s="163">
        <f t="shared" si="58"/>
        <v>0</v>
      </c>
      <c r="BJ264" s="15" t="s">
        <v>85</v>
      </c>
      <c r="BK264" s="163">
        <f t="shared" si="59"/>
        <v>0</v>
      </c>
      <c r="BL264" s="15" t="s">
        <v>466</v>
      </c>
      <c r="BM264" s="162" t="s">
        <v>8221</v>
      </c>
    </row>
    <row r="265" spans="1:65" s="2" customFormat="1" ht="37.9" customHeight="1">
      <c r="A265" s="30"/>
      <c r="B265" s="154"/>
      <c r="C265" s="201" t="s">
        <v>626</v>
      </c>
      <c r="D265" s="201" t="s">
        <v>751</v>
      </c>
      <c r="E265" s="202" t="s">
        <v>8190</v>
      </c>
      <c r="F265" s="203" t="s">
        <v>8191</v>
      </c>
      <c r="G265" s="204" t="s">
        <v>404</v>
      </c>
      <c r="H265" s="205">
        <v>2</v>
      </c>
      <c r="I265" s="177"/>
      <c r="J265" s="290">
        <f t="shared" si="50"/>
        <v>0</v>
      </c>
      <c r="K265" s="178"/>
      <c r="L265" s="179"/>
      <c r="M265" s="180" t="s">
        <v>1</v>
      </c>
      <c r="N265" s="181" t="s">
        <v>38</v>
      </c>
      <c r="O265" s="59"/>
      <c r="P265" s="160">
        <f t="shared" si="51"/>
        <v>0</v>
      </c>
      <c r="Q265" s="160">
        <v>0</v>
      </c>
      <c r="R265" s="160">
        <f t="shared" si="52"/>
        <v>0</v>
      </c>
      <c r="S265" s="160">
        <v>0</v>
      </c>
      <c r="T265" s="161">
        <f t="shared" si="53"/>
        <v>0</v>
      </c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R265" s="162" t="s">
        <v>1849</v>
      </c>
      <c r="AT265" s="162" t="s">
        <v>751</v>
      </c>
      <c r="AU265" s="162" t="s">
        <v>214</v>
      </c>
      <c r="AY265" s="15" t="s">
        <v>208</v>
      </c>
      <c r="BE265" s="163">
        <f t="shared" si="54"/>
        <v>0</v>
      </c>
      <c r="BF265" s="163">
        <f t="shared" si="55"/>
        <v>0</v>
      </c>
      <c r="BG265" s="163">
        <f t="shared" si="56"/>
        <v>0</v>
      </c>
      <c r="BH265" s="163">
        <f t="shared" si="57"/>
        <v>0</v>
      </c>
      <c r="BI265" s="163">
        <f t="shared" si="58"/>
        <v>0</v>
      </c>
      <c r="BJ265" s="15" t="s">
        <v>85</v>
      </c>
      <c r="BK265" s="163">
        <f t="shared" si="59"/>
        <v>0</v>
      </c>
      <c r="BL265" s="15" t="s">
        <v>466</v>
      </c>
      <c r="BM265" s="162" t="s">
        <v>8222</v>
      </c>
    </row>
    <row r="266" spans="1:65" s="2" customFormat="1" ht="24.2" customHeight="1">
      <c r="A266" s="30"/>
      <c r="B266" s="154"/>
      <c r="C266" s="201" t="s">
        <v>630</v>
      </c>
      <c r="D266" s="201" t="s">
        <v>751</v>
      </c>
      <c r="E266" s="202" t="s">
        <v>8193</v>
      </c>
      <c r="F266" s="203" t="s">
        <v>8194</v>
      </c>
      <c r="G266" s="204" t="s">
        <v>404</v>
      </c>
      <c r="H266" s="205">
        <v>2</v>
      </c>
      <c r="I266" s="177"/>
      <c r="J266" s="290">
        <f t="shared" si="50"/>
        <v>0</v>
      </c>
      <c r="K266" s="178"/>
      <c r="L266" s="179"/>
      <c r="M266" s="180" t="s">
        <v>1</v>
      </c>
      <c r="N266" s="181" t="s">
        <v>38</v>
      </c>
      <c r="O266" s="59"/>
      <c r="P266" s="160">
        <f t="shared" si="51"/>
        <v>0</v>
      </c>
      <c r="Q266" s="160">
        <v>0</v>
      </c>
      <c r="R266" s="160">
        <f t="shared" si="52"/>
        <v>0</v>
      </c>
      <c r="S266" s="160">
        <v>0</v>
      </c>
      <c r="T266" s="161">
        <f t="shared" si="53"/>
        <v>0</v>
      </c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R266" s="162" t="s">
        <v>1849</v>
      </c>
      <c r="AT266" s="162" t="s">
        <v>751</v>
      </c>
      <c r="AU266" s="162" t="s">
        <v>214</v>
      </c>
      <c r="AY266" s="15" t="s">
        <v>208</v>
      </c>
      <c r="BE266" s="163">
        <f t="shared" si="54"/>
        <v>0</v>
      </c>
      <c r="BF266" s="163">
        <f t="shared" si="55"/>
        <v>0</v>
      </c>
      <c r="BG266" s="163">
        <f t="shared" si="56"/>
        <v>0</v>
      </c>
      <c r="BH266" s="163">
        <f t="shared" si="57"/>
        <v>0</v>
      </c>
      <c r="BI266" s="163">
        <f t="shared" si="58"/>
        <v>0</v>
      </c>
      <c r="BJ266" s="15" t="s">
        <v>85</v>
      </c>
      <c r="BK266" s="163">
        <f t="shared" si="59"/>
        <v>0</v>
      </c>
      <c r="BL266" s="15" t="s">
        <v>466</v>
      </c>
      <c r="BM266" s="162" t="s">
        <v>8223</v>
      </c>
    </row>
    <row r="267" spans="1:65" s="2" customFormat="1" ht="21.75" customHeight="1">
      <c r="A267" s="30"/>
      <c r="B267" s="154"/>
      <c r="C267" s="201" t="s">
        <v>634</v>
      </c>
      <c r="D267" s="201" t="s">
        <v>751</v>
      </c>
      <c r="E267" s="202" t="s">
        <v>8196</v>
      </c>
      <c r="F267" s="203" t="s">
        <v>8197</v>
      </c>
      <c r="G267" s="204" t="s">
        <v>404</v>
      </c>
      <c r="H267" s="205">
        <v>2</v>
      </c>
      <c r="I267" s="177"/>
      <c r="J267" s="290">
        <f t="shared" si="50"/>
        <v>0</v>
      </c>
      <c r="K267" s="178"/>
      <c r="L267" s="179"/>
      <c r="M267" s="180" t="s">
        <v>1</v>
      </c>
      <c r="N267" s="181" t="s">
        <v>38</v>
      </c>
      <c r="O267" s="59"/>
      <c r="P267" s="160">
        <f t="shared" si="51"/>
        <v>0</v>
      </c>
      <c r="Q267" s="160">
        <v>0</v>
      </c>
      <c r="R267" s="160">
        <f t="shared" si="52"/>
        <v>0</v>
      </c>
      <c r="S267" s="160">
        <v>0</v>
      </c>
      <c r="T267" s="161">
        <f t="shared" si="53"/>
        <v>0</v>
      </c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R267" s="162" t="s">
        <v>1849</v>
      </c>
      <c r="AT267" s="162" t="s">
        <v>751</v>
      </c>
      <c r="AU267" s="162" t="s">
        <v>214</v>
      </c>
      <c r="AY267" s="15" t="s">
        <v>208</v>
      </c>
      <c r="BE267" s="163">
        <f t="shared" si="54"/>
        <v>0</v>
      </c>
      <c r="BF267" s="163">
        <f t="shared" si="55"/>
        <v>0</v>
      </c>
      <c r="BG267" s="163">
        <f t="shared" si="56"/>
        <v>0</v>
      </c>
      <c r="BH267" s="163">
        <f t="shared" si="57"/>
        <v>0</v>
      </c>
      <c r="BI267" s="163">
        <f t="shared" si="58"/>
        <v>0</v>
      </c>
      <c r="BJ267" s="15" t="s">
        <v>85</v>
      </c>
      <c r="BK267" s="163">
        <f t="shared" si="59"/>
        <v>0</v>
      </c>
      <c r="BL267" s="15" t="s">
        <v>466</v>
      </c>
      <c r="BM267" s="162" t="s">
        <v>8224</v>
      </c>
    </row>
    <row r="268" spans="1:65" s="2" customFormat="1" ht="24.2" customHeight="1">
      <c r="A268" s="30"/>
      <c r="B268" s="154"/>
      <c r="C268" s="201" t="s">
        <v>638</v>
      </c>
      <c r="D268" s="201" t="s">
        <v>751</v>
      </c>
      <c r="E268" s="202" t="s">
        <v>8199</v>
      </c>
      <c r="F268" s="203" t="s">
        <v>8200</v>
      </c>
      <c r="G268" s="204" t="s">
        <v>404</v>
      </c>
      <c r="H268" s="205">
        <v>4</v>
      </c>
      <c r="I268" s="177"/>
      <c r="J268" s="290">
        <f t="shared" si="50"/>
        <v>0</v>
      </c>
      <c r="K268" s="178"/>
      <c r="L268" s="179"/>
      <c r="M268" s="180" t="s">
        <v>1</v>
      </c>
      <c r="N268" s="181" t="s">
        <v>38</v>
      </c>
      <c r="O268" s="59"/>
      <c r="P268" s="160">
        <f t="shared" si="51"/>
        <v>0</v>
      </c>
      <c r="Q268" s="160">
        <v>0</v>
      </c>
      <c r="R268" s="160">
        <f t="shared" si="52"/>
        <v>0</v>
      </c>
      <c r="S268" s="160">
        <v>0</v>
      </c>
      <c r="T268" s="161">
        <f t="shared" si="53"/>
        <v>0</v>
      </c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R268" s="162" t="s">
        <v>1849</v>
      </c>
      <c r="AT268" s="162" t="s">
        <v>751</v>
      </c>
      <c r="AU268" s="162" t="s">
        <v>214</v>
      </c>
      <c r="AY268" s="15" t="s">
        <v>208</v>
      </c>
      <c r="BE268" s="163">
        <f t="shared" si="54"/>
        <v>0</v>
      </c>
      <c r="BF268" s="163">
        <f t="shared" si="55"/>
        <v>0</v>
      </c>
      <c r="BG268" s="163">
        <f t="shared" si="56"/>
        <v>0</v>
      </c>
      <c r="BH268" s="163">
        <f t="shared" si="57"/>
        <v>0</v>
      </c>
      <c r="BI268" s="163">
        <f t="shared" si="58"/>
        <v>0</v>
      </c>
      <c r="BJ268" s="15" t="s">
        <v>85</v>
      </c>
      <c r="BK268" s="163">
        <f t="shared" si="59"/>
        <v>0</v>
      </c>
      <c r="BL268" s="15" t="s">
        <v>466</v>
      </c>
      <c r="BM268" s="162" t="s">
        <v>8225</v>
      </c>
    </row>
    <row r="269" spans="1:65" s="2" customFormat="1" ht="24.2" customHeight="1">
      <c r="A269" s="30"/>
      <c r="B269" s="154"/>
      <c r="C269" s="201" t="s">
        <v>642</v>
      </c>
      <c r="D269" s="201" t="s">
        <v>751</v>
      </c>
      <c r="E269" s="202" t="s">
        <v>8202</v>
      </c>
      <c r="F269" s="203" t="s">
        <v>8203</v>
      </c>
      <c r="G269" s="204" t="s">
        <v>404</v>
      </c>
      <c r="H269" s="205">
        <v>2</v>
      </c>
      <c r="I269" s="177"/>
      <c r="J269" s="290">
        <f t="shared" si="50"/>
        <v>0</v>
      </c>
      <c r="K269" s="178"/>
      <c r="L269" s="179"/>
      <c r="M269" s="180" t="s">
        <v>1</v>
      </c>
      <c r="N269" s="181" t="s">
        <v>38</v>
      </c>
      <c r="O269" s="59"/>
      <c r="P269" s="160">
        <f t="shared" si="51"/>
        <v>0</v>
      </c>
      <c r="Q269" s="160">
        <v>0</v>
      </c>
      <c r="R269" s="160">
        <f t="shared" si="52"/>
        <v>0</v>
      </c>
      <c r="S269" s="160">
        <v>0</v>
      </c>
      <c r="T269" s="161">
        <f t="shared" si="53"/>
        <v>0</v>
      </c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R269" s="162" t="s">
        <v>1849</v>
      </c>
      <c r="AT269" s="162" t="s">
        <v>751</v>
      </c>
      <c r="AU269" s="162" t="s">
        <v>214</v>
      </c>
      <c r="AY269" s="15" t="s">
        <v>208</v>
      </c>
      <c r="BE269" s="163">
        <f t="shared" si="54"/>
        <v>0</v>
      </c>
      <c r="BF269" s="163">
        <f t="shared" si="55"/>
        <v>0</v>
      </c>
      <c r="BG269" s="163">
        <f t="shared" si="56"/>
        <v>0</v>
      </c>
      <c r="BH269" s="163">
        <f t="shared" si="57"/>
        <v>0</v>
      </c>
      <c r="BI269" s="163">
        <f t="shared" si="58"/>
        <v>0</v>
      </c>
      <c r="BJ269" s="15" t="s">
        <v>85</v>
      </c>
      <c r="BK269" s="163">
        <f t="shared" si="59"/>
        <v>0</v>
      </c>
      <c r="BL269" s="15" t="s">
        <v>466</v>
      </c>
      <c r="BM269" s="162" t="s">
        <v>8226</v>
      </c>
    </row>
    <row r="270" spans="1:65" s="2" customFormat="1" ht="37.9" customHeight="1">
      <c r="A270" s="30"/>
      <c r="B270" s="154"/>
      <c r="C270" s="201" t="s">
        <v>646</v>
      </c>
      <c r="D270" s="201" t="s">
        <v>751</v>
      </c>
      <c r="E270" s="202" t="s">
        <v>8205</v>
      </c>
      <c r="F270" s="203" t="s">
        <v>8206</v>
      </c>
      <c r="G270" s="204" t="s">
        <v>404</v>
      </c>
      <c r="H270" s="205">
        <v>2</v>
      </c>
      <c r="I270" s="177"/>
      <c r="J270" s="290">
        <f t="shared" si="50"/>
        <v>0</v>
      </c>
      <c r="K270" s="178"/>
      <c r="L270" s="179"/>
      <c r="M270" s="180" t="s">
        <v>1</v>
      </c>
      <c r="N270" s="181" t="s">
        <v>38</v>
      </c>
      <c r="O270" s="59"/>
      <c r="P270" s="160">
        <f t="shared" si="51"/>
        <v>0</v>
      </c>
      <c r="Q270" s="160">
        <v>0</v>
      </c>
      <c r="R270" s="160">
        <f t="shared" si="52"/>
        <v>0</v>
      </c>
      <c r="S270" s="160">
        <v>0</v>
      </c>
      <c r="T270" s="161">
        <f t="shared" si="53"/>
        <v>0</v>
      </c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R270" s="162" t="s">
        <v>1849</v>
      </c>
      <c r="AT270" s="162" t="s">
        <v>751</v>
      </c>
      <c r="AU270" s="162" t="s">
        <v>214</v>
      </c>
      <c r="AY270" s="15" t="s">
        <v>208</v>
      </c>
      <c r="BE270" s="163">
        <f t="shared" si="54"/>
        <v>0</v>
      </c>
      <c r="BF270" s="163">
        <f t="shared" si="55"/>
        <v>0</v>
      </c>
      <c r="BG270" s="163">
        <f t="shared" si="56"/>
        <v>0</v>
      </c>
      <c r="BH270" s="163">
        <f t="shared" si="57"/>
        <v>0</v>
      </c>
      <c r="BI270" s="163">
        <f t="shared" si="58"/>
        <v>0</v>
      </c>
      <c r="BJ270" s="15" t="s">
        <v>85</v>
      </c>
      <c r="BK270" s="163">
        <f t="shared" si="59"/>
        <v>0</v>
      </c>
      <c r="BL270" s="15" t="s">
        <v>466</v>
      </c>
      <c r="BM270" s="162" t="s">
        <v>8227</v>
      </c>
    </row>
    <row r="271" spans="1:65" s="2" customFormat="1" ht="16.5" customHeight="1">
      <c r="A271" s="30"/>
      <c r="B271" s="154"/>
      <c r="C271" s="201" t="s">
        <v>650</v>
      </c>
      <c r="D271" s="201" t="s">
        <v>751</v>
      </c>
      <c r="E271" s="202" t="s">
        <v>8208</v>
      </c>
      <c r="F271" s="203" t="s">
        <v>8209</v>
      </c>
      <c r="G271" s="204" t="s">
        <v>404</v>
      </c>
      <c r="H271" s="205">
        <v>1</v>
      </c>
      <c r="I271" s="177"/>
      <c r="J271" s="290">
        <f t="shared" si="50"/>
        <v>0</v>
      </c>
      <c r="K271" s="178"/>
      <c r="L271" s="179"/>
      <c r="M271" s="180" t="s">
        <v>1</v>
      </c>
      <c r="N271" s="181" t="s">
        <v>38</v>
      </c>
      <c r="O271" s="59"/>
      <c r="P271" s="160">
        <f t="shared" si="51"/>
        <v>0</v>
      </c>
      <c r="Q271" s="160">
        <v>0</v>
      </c>
      <c r="R271" s="160">
        <f t="shared" si="52"/>
        <v>0</v>
      </c>
      <c r="S271" s="160">
        <v>0</v>
      </c>
      <c r="T271" s="161">
        <f t="shared" si="53"/>
        <v>0</v>
      </c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R271" s="162" t="s">
        <v>1849</v>
      </c>
      <c r="AT271" s="162" t="s">
        <v>751</v>
      </c>
      <c r="AU271" s="162" t="s">
        <v>214</v>
      </c>
      <c r="AY271" s="15" t="s">
        <v>208</v>
      </c>
      <c r="BE271" s="163">
        <f t="shared" si="54"/>
        <v>0</v>
      </c>
      <c r="BF271" s="163">
        <f t="shared" si="55"/>
        <v>0</v>
      </c>
      <c r="BG271" s="163">
        <f t="shared" si="56"/>
        <v>0</v>
      </c>
      <c r="BH271" s="163">
        <f t="shared" si="57"/>
        <v>0</v>
      </c>
      <c r="BI271" s="163">
        <f t="shared" si="58"/>
        <v>0</v>
      </c>
      <c r="BJ271" s="15" t="s">
        <v>85</v>
      </c>
      <c r="BK271" s="163">
        <f t="shared" si="59"/>
        <v>0</v>
      </c>
      <c r="BL271" s="15" t="s">
        <v>466</v>
      </c>
      <c r="BM271" s="162" t="s">
        <v>8228</v>
      </c>
    </row>
    <row r="272" spans="1:65" s="2" customFormat="1" ht="16.5" customHeight="1">
      <c r="A272" s="30"/>
      <c r="B272" s="154"/>
      <c r="C272" s="195" t="s">
        <v>654</v>
      </c>
      <c r="D272" s="195" t="s">
        <v>210</v>
      </c>
      <c r="E272" s="196" t="s">
        <v>8229</v>
      </c>
      <c r="F272" s="200" t="s">
        <v>8230</v>
      </c>
      <c r="G272" s="198" t="s">
        <v>404</v>
      </c>
      <c r="H272" s="199">
        <v>5</v>
      </c>
      <c r="I272" s="155"/>
      <c r="J272" s="287">
        <f t="shared" si="50"/>
        <v>0</v>
      </c>
      <c r="K272" s="157"/>
      <c r="L272" s="31"/>
      <c r="M272" s="158" t="s">
        <v>1</v>
      </c>
      <c r="N272" s="159" t="s">
        <v>38</v>
      </c>
      <c r="O272" s="59"/>
      <c r="P272" s="160">
        <f t="shared" si="51"/>
        <v>0</v>
      </c>
      <c r="Q272" s="160">
        <v>0</v>
      </c>
      <c r="R272" s="160">
        <f t="shared" si="52"/>
        <v>0</v>
      </c>
      <c r="S272" s="160">
        <v>0</v>
      </c>
      <c r="T272" s="161">
        <f t="shared" si="53"/>
        <v>0</v>
      </c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R272" s="162" t="s">
        <v>466</v>
      </c>
      <c r="AT272" s="162" t="s">
        <v>210</v>
      </c>
      <c r="AU272" s="162" t="s">
        <v>214</v>
      </c>
      <c r="AY272" s="15" t="s">
        <v>208</v>
      </c>
      <c r="BE272" s="163">
        <f t="shared" si="54"/>
        <v>0</v>
      </c>
      <c r="BF272" s="163">
        <f t="shared" si="55"/>
        <v>0</v>
      </c>
      <c r="BG272" s="163">
        <f t="shared" si="56"/>
        <v>0</v>
      </c>
      <c r="BH272" s="163">
        <f t="shared" si="57"/>
        <v>0</v>
      </c>
      <c r="BI272" s="163">
        <f t="shared" si="58"/>
        <v>0</v>
      </c>
      <c r="BJ272" s="15" t="s">
        <v>85</v>
      </c>
      <c r="BK272" s="163">
        <f t="shared" si="59"/>
        <v>0</v>
      </c>
      <c r="BL272" s="15" t="s">
        <v>466</v>
      </c>
      <c r="BM272" s="162" t="s">
        <v>8231</v>
      </c>
    </row>
    <row r="273" spans="1:65" s="2" customFormat="1" ht="16.5" customHeight="1">
      <c r="A273" s="30"/>
      <c r="B273" s="154"/>
      <c r="C273" s="195" t="s">
        <v>658</v>
      </c>
      <c r="D273" s="195" t="s">
        <v>210</v>
      </c>
      <c r="E273" s="196" t="s">
        <v>8232</v>
      </c>
      <c r="F273" s="200" t="s">
        <v>8233</v>
      </c>
      <c r="G273" s="198" t="s">
        <v>861</v>
      </c>
      <c r="H273" s="199">
        <v>166</v>
      </c>
      <c r="I273" s="155"/>
      <c r="J273" s="287">
        <f t="shared" si="50"/>
        <v>0</v>
      </c>
      <c r="K273" s="157"/>
      <c r="L273" s="31"/>
      <c r="M273" s="158" t="s">
        <v>1</v>
      </c>
      <c r="N273" s="159" t="s">
        <v>38</v>
      </c>
      <c r="O273" s="59"/>
      <c r="P273" s="160">
        <f t="shared" si="51"/>
        <v>0</v>
      </c>
      <c r="Q273" s="160">
        <v>0</v>
      </c>
      <c r="R273" s="160">
        <f t="shared" si="52"/>
        <v>0</v>
      </c>
      <c r="S273" s="160">
        <v>0</v>
      </c>
      <c r="T273" s="161">
        <f t="shared" si="53"/>
        <v>0</v>
      </c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R273" s="162" t="s">
        <v>466</v>
      </c>
      <c r="AT273" s="162" t="s">
        <v>210</v>
      </c>
      <c r="AU273" s="162" t="s">
        <v>214</v>
      </c>
      <c r="AY273" s="15" t="s">
        <v>208</v>
      </c>
      <c r="BE273" s="163">
        <f t="shared" si="54"/>
        <v>0</v>
      </c>
      <c r="BF273" s="163">
        <f t="shared" si="55"/>
        <v>0</v>
      </c>
      <c r="BG273" s="163">
        <f t="shared" si="56"/>
        <v>0</v>
      </c>
      <c r="BH273" s="163">
        <f t="shared" si="57"/>
        <v>0</v>
      </c>
      <c r="BI273" s="163">
        <f t="shared" si="58"/>
        <v>0</v>
      </c>
      <c r="BJ273" s="15" t="s">
        <v>85</v>
      </c>
      <c r="BK273" s="163">
        <f t="shared" si="59"/>
        <v>0</v>
      </c>
      <c r="BL273" s="15" t="s">
        <v>466</v>
      </c>
      <c r="BM273" s="162" t="s">
        <v>8234</v>
      </c>
    </row>
    <row r="274" spans="1:65" s="2" customFormat="1" ht="21.75" customHeight="1">
      <c r="A274" s="30"/>
      <c r="B274" s="154"/>
      <c r="C274" s="195" t="s">
        <v>662</v>
      </c>
      <c r="D274" s="195" t="s">
        <v>210</v>
      </c>
      <c r="E274" s="196" t="s">
        <v>8235</v>
      </c>
      <c r="F274" s="200" t="s">
        <v>8236</v>
      </c>
      <c r="G274" s="198" t="s">
        <v>404</v>
      </c>
      <c r="H274" s="199">
        <v>1</v>
      </c>
      <c r="I274" s="155"/>
      <c r="J274" s="287">
        <f t="shared" si="50"/>
        <v>0</v>
      </c>
      <c r="K274" s="157"/>
      <c r="L274" s="31"/>
      <c r="M274" s="158" t="s">
        <v>1</v>
      </c>
      <c r="N274" s="159" t="s">
        <v>38</v>
      </c>
      <c r="O274" s="59"/>
      <c r="P274" s="160">
        <f t="shared" si="51"/>
        <v>0</v>
      </c>
      <c r="Q274" s="160">
        <v>0</v>
      </c>
      <c r="R274" s="160">
        <f t="shared" si="52"/>
        <v>0</v>
      </c>
      <c r="S274" s="160">
        <v>0</v>
      </c>
      <c r="T274" s="161">
        <f t="shared" si="53"/>
        <v>0</v>
      </c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R274" s="162" t="s">
        <v>466</v>
      </c>
      <c r="AT274" s="162" t="s">
        <v>210</v>
      </c>
      <c r="AU274" s="162" t="s">
        <v>214</v>
      </c>
      <c r="AY274" s="15" t="s">
        <v>208</v>
      </c>
      <c r="BE274" s="163">
        <f t="shared" si="54"/>
        <v>0</v>
      </c>
      <c r="BF274" s="163">
        <f t="shared" si="55"/>
        <v>0</v>
      </c>
      <c r="BG274" s="163">
        <f t="shared" si="56"/>
        <v>0</v>
      </c>
      <c r="BH274" s="163">
        <f t="shared" si="57"/>
        <v>0</v>
      </c>
      <c r="BI274" s="163">
        <f t="shared" si="58"/>
        <v>0</v>
      </c>
      <c r="BJ274" s="15" t="s">
        <v>85</v>
      </c>
      <c r="BK274" s="163">
        <f t="shared" si="59"/>
        <v>0</v>
      </c>
      <c r="BL274" s="15" t="s">
        <v>466</v>
      </c>
      <c r="BM274" s="162" t="s">
        <v>8237</v>
      </c>
    </row>
    <row r="275" spans="1:65" s="2" customFormat="1" ht="16.5" customHeight="1">
      <c r="A275" s="30"/>
      <c r="B275" s="154"/>
      <c r="C275" s="195" t="s">
        <v>667</v>
      </c>
      <c r="D275" s="195" t="s">
        <v>210</v>
      </c>
      <c r="E275" s="196" t="s">
        <v>7321</v>
      </c>
      <c r="F275" s="200" t="s">
        <v>7322</v>
      </c>
      <c r="G275" s="198" t="s">
        <v>404</v>
      </c>
      <c r="H275" s="199">
        <v>1</v>
      </c>
      <c r="I275" s="155"/>
      <c r="J275" s="287">
        <f t="shared" si="50"/>
        <v>0</v>
      </c>
      <c r="K275" s="157"/>
      <c r="L275" s="31"/>
      <c r="M275" s="158" t="s">
        <v>1</v>
      </c>
      <c r="N275" s="159" t="s">
        <v>38</v>
      </c>
      <c r="O275" s="59"/>
      <c r="P275" s="160">
        <f t="shared" si="51"/>
        <v>0</v>
      </c>
      <c r="Q275" s="160">
        <v>0</v>
      </c>
      <c r="R275" s="160">
        <f t="shared" si="52"/>
        <v>0</v>
      </c>
      <c r="S275" s="160">
        <v>0</v>
      </c>
      <c r="T275" s="161">
        <f t="shared" si="53"/>
        <v>0</v>
      </c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R275" s="162" t="s">
        <v>466</v>
      </c>
      <c r="AT275" s="162" t="s">
        <v>210</v>
      </c>
      <c r="AU275" s="162" t="s">
        <v>214</v>
      </c>
      <c r="AY275" s="15" t="s">
        <v>208</v>
      </c>
      <c r="BE275" s="163">
        <f t="shared" si="54"/>
        <v>0</v>
      </c>
      <c r="BF275" s="163">
        <f t="shared" si="55"/>
        <v>0</v>
      </c>
      <c r="BG275" s="163">
        <f t="shared" si="56"/>
        <v>0</v>
      </c>
      <c r="BH275" s="163">
        <f t="shared" si="57"/>
        <v>0</v>
      </c>
      <c r="BI275" s="163">
        <f t="shared" si="58"/>
        <v>0</v>
      </c>
      <c r="BJ275" s="15" t="s">
        <v>85</v>
      </c>
      <c r="BK275" s="163">
        <f t="shared" si="59"/>
        <v>0</v>
      </c>
      <c r="BL275" s="15" t="s">
        <v>466</v>
      </c>
      <c r="BM275" s="162" t="s">
        <v>8238</v>
      </c>
    </row>
    <row r="276" spans="1:65" s="2" customFormat="1" ht="37.9" customHeight="1">
      <c r="A276" s="30"/>
      <c r="B276" s="154"/>
      <c r="C276" s="195" t="s">
        <v>675</v>
      </c>
      <c r="D276" s="195" t="s">
        <v>210</v>
      </c>
      <c r="E276" s="196" t="s">
        <v>8054</v>
      </c>
      <c r="F276" s="200" t="s">
        <v>7164</v>
      </c>
      <c r="G276" s="198" t="s">
        <v>404</v>
      </c>
      <c r="H276" s="199">
        <v>1</v>
      </c>
      <c r="I276" s="155"/>
      <c r="J276" s="287">
        <f t="shared" si="50"/>
        <v>0</v>
      </c>
      <c r="K276" s="157"/>
      <c r="L276" s="31"/>
      <c r="M276" s="158" t="s">
        <v>1</v>
      </c>
      <c r="N276" s="159" t="s">
        <v>38</v>
      </c>
      <c r="O276" s="59"/>
      <c r="P276" s="160">
        <f t="shared" si="51"/>
        <v>0</v>
      </c>
      <c r="Q276" s="160">
        <v>0</v>
      </c>
      <c r="R276" s="160">
        <f t="shared" si="52"/>
        <v>0</v>
      </c>
      <c r="S276" s="160">
        <v>0</v>
      </c>
      <c r="T276" s="161">
        <f t="shared" si="53"/>
        <v>0</v>
      </c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R276" s="162" t="s">
        <v>466</v>
      </c>
      <c r="AT276" s="162" t="s">
        <v>210</v>
      </c>
      <c r="AU276" s="162" t="s">
        <v>214</v>
      </c>
      <c r="AY276" s="15" t="s">
        <v>208</v>
      </c>
      <c r="BE276" s="163">
        <f t="shared" si="54"/>
        <v>0</v>
      </c>
      <c r="BF276" s="163">
        <f t="shared" si="55"/>
        <v>0</v>
      </c>
      <c r="BG276" s="163">
        <f t="shared" si="56"/>
        <v>0</v>
      </c>
      <c r="BH276" s="163">
        <f t="shared" si="57"/>
        <v>0</v>
      </c>
      <c r="BI276" s="163">
        <f t="shared" si="58"/>
        <v>0</v>
      </c>
      <c r="BJ276" s="15" t="s">
        <v>85</v>
      </c>
      <c r="BK276" s="163">
        <f t="shared" si="59"/>
        <v>0</v>
      </c>
      <c r="BL276" s="15" t="s">
        <v>466</v>
      </c>
      <c r="BM276" s="162" t="s">
        <v>8239</v>
      </c>
    </row>
    <row r="277" spans="1:65" s="12" customFormat="1" ht="20.85" customHeight="1">
      <c r="B277" s="142"/>
      <c r="C277" s="206"/>
      <c r="D277" s="207" t="s">
        <v>71</v>
      </c>
      <c r="E277" s="208" t="s">
        <v>8240</v>
      </c>
      <c r="F277" s="208" t="s">
        <v>8241</v>
      </c>
      <c r="G277" s="206"/>
      <c r="H277" s="206"/>
      <c r="I277" s="145"/>
      <c r="J277" s="286">
        <f>BK277</f>
        <v>0</v>
      </c>
      <c r="L277" s="142"/>
      <c r="M277" s="146"/>
      <c r="N277" s="147"/>
      <c r="O277" s="147"/>
      <c r="P277" s="148">
        <f>SUM(P278:P290)</f>
        <v>0</v>
      </c>
      <c r="Q277" s="147"/>
      <c r="R277" s="148">
        <f>SUM(R278:R290)</f>
        <v>0</v>
      </c>
      <c r="S277" s="147"/>
      <c r="T277" s="149">
        <f>SUM(T278:T290)</f>
        <v>0</v>
      </c>
      <c r="AR277" s="143" t="s">
        <v>219</v>
      </c>
      <c r="AT277" s="150" t="s">
        <v>71</v>
      </c>
      <c r="AU277" s="150" t="s">
        <v>85</v>
      </c>
      <c r="AY277" s="143" t="s">
        <v>208</v>
      </c>
      <c r="BK277" s="151">
        <f>SUM(BK278:BK290)</f>
        <v>0</v>
      </c>
    </row>
    <row r="278" spans="1:65" s="2" customFormat="1" ht="24.2" customHeight="1">
      <c r="A278" s="30"/>
      <c r="B278" s="154"/>
      <c r="C278" s="201" t="s">
        <v>681</v>
      </c>
      <c r="D278" s="201" t="s">
        <v>751</v>
      </c>
      <c r="E278" s="202" t="s">
        <v>8242</v>
      </c>
      <c r="F278" s="203" t="s">
        <v>8243</v>
      </c>
      <c r="G278" s="204" t="s">
        <v>404</v>
      </c>
      <c r="H278" s="205">
        <v>1</v>
      </c>
      <c r="I278" s="177"/>
      <c r="J278" s="290">
        <f t="shared" ref="J278:J290" si="60">ROUND(I278*H278,2)</f>
        <v>0</v>
      </c>
      <c r="K278" s="178"/>
      <c r="L278" s="179"/>
      <c r="M278" s="180" t="s">
        <v>1</v>
      </c>
      <c r="N278" s="181" t="s">
        <v>38</v>
      </c>
      <c r="O278" s="59"/>
      <c r="P278" s="160">
        <f t="shared" ref="P278:P290" si="61">O278*H278</f>
        <v>0</v>
      </c>
      <c r="Q278" s="160">
        <v>0</v>
      </c>
      <c r="R278" s="160">
        <f t="shared" ref="R278:R290" si="62">Q278*H278</f>
        <v>0</v>
      </c>
      <c r="S278" s="160">
        <v>0</v>
      </c>
      <c r="T278" s="161">
        <f t="shared" ref="T278:T290" si="63">S278*H278</f>
        <v>0</v>
      </c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R278" s="162" t="s">
        <v>1849</v>
      </c>
      <c r="AT278" s="162" t="s">
        <v>751</v>
      </c>
      <c r="AU278" s="162" t="s">
        <v>219</v>
      </c>
      <c r="AY278" s="15" t="s">
        <v>208</v>
      </c>
      <c r="BE278" s="163">
        <f t="shared" ref="BE278:BE290" si="64">IF(N278="základná",J278,0)</f>
        <v>0</v>
      </c>
      <c r="BF278" s="163">
        <f t="shared" ref="BF278:BF290" si="65">IF(N278="znížená",J278,0)</f>
        <v>0</v>
      </c>
      <c r="BG278" s="163">
        <f t="shared" ref="BG278:BG290" si="66">IF(N278="zákl. prenesená",J278,0)</f>
        <v>0</v>
      </c>
      <c r="BH278" s="163">
        <f t="shared" ref="BH278:BH290" si="67">IF(N278="zníž. prenesená",J278,0)</f>
        <v>0</v>
      </c>
      <c r="BI278" s="163">
        <f t="shared" ref="BI278:BI290" si="68">IF(N278="nulová",J278,0)</f>
        <v>0</v>
      </c>
      <c r="BJ278" s="15" t="s">
        <v>85</v>
      </c>
      <c r="BK278" s="163">
        <f t="shared" ref="BK278:BK290" si="69">ROUND(I278*H278,2)</f>
        <v>0</v>
      </c>
      <c r="BL278" s="15" t="s">
        <v>466</v>
      </c>
      <c r="BM278" s="162" t="s">
        <v>8244</v>
      </c>
    </row>
    <row r="279" spans="1:65" s="2" customFormat="1" ht="33" customHeight="1">
      <c r="A279" s="30"/>
      <c r="B279" s="154"/>
      <c r="C279" s="201" t="s">
        <v>687</v>
      </c>
      <c r="D279" s="201" t="s">
        <v>751</v>
      </c>
      <c r="E279" s="202" t="s">
        <v>8245</v>
      </c>
      <c r="F279" s="203" t="s">
        <v>8246</v>
      </c>
      <c r="G279" s="204" t="s">
        <v>404</v>
      </c>
      <c r="H279" s="205">
        <v>1</v>
      </c>
      <c r="I279" s="177"/>
      <c r="J279" s="290">
        <f t="shared" si="60"/>
        <v>0</v>
      </c>
      <c r="K279" s="178"/>
      <c r="L279" s="179"/>
      <c r="M279" s="180" t="s">
        <v>1</v>
      </c>
      <c r="N279" s="181" t="s">
        <v>38</v>
      </c>
      <c r="O279" s="59"/>
      <c r="P279" s="160">
        <f t="shared" si="61"/>
        <v>0</v>
      </c>
      <c r="Q279" s="160">
        <v>0</v>
      </c>
      <c r="R279" s="160">
        <f t="shared" si="62"/>
        <v>0</v>
      </c>
      <c r="S279" s="160">
        <v>0</v>
      </c>
      <c r="T279" s="161">
        <f t="shared" si="63"/>
        <v>0</v>
      </c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R279" s="162" t="s">
        <v>1849</v>
      </c>
      <c r="AT279" s="162" t="s">
        <v>751</v>
      </c>
      <c r="AU279" s="162" t="s">
        <v>219</v>
      </c>
      <c r="AY279" s="15" t="s">
        <v>208</v>
      </c>
      <c r="BE279" s="163">
        <f t="shared" si="64"/>
        <v>0</v>
      </c>
      <c r="BF279" s="163">
        <f t="shared" si="65"/>
        <v>0</v>
      </c>
      <c r="BG279" s="163">
        <f t="shared" si="66"/>
        <v>0</v>
      </c>
      <c r="BH279" s="163">
        <f t="shared" si="67"/>
        <v>0</v>
      </c>
      <c r="BI279" s="163">
        <f t="shared" si="68"/>
        <v>0</v>
      </c>
      <c r="BJ279" s="15" t="s">
        <v>85</v>
      </c>
      <c r="BK279" s="163">
        <f t="shared" si="69"/>
        <v>0</v>
      </c>
      <c r="BL279" s="15" t="s">
        <v>466</v>
      </c>
      <c r="BM279" s="162" t="s">
        <v>8247</v>
      </c>
    </row>
    <row r="280" spans="1:65" s="2" customFormat="1" ht="33" customHeight="1">
      <c r="A280" s="30"/>
      <c r="B280" s="154"/>
      <c r="C280" s="201" t="s">
        <v>694</v>
      </c>
      <c r="D280" s="201" t="s">
        <v>751</v>
      </c>
      <c r="E280" s="202" t="s">
        <v>8184</v>
      </c>
      <c r="F280" s="203" t="s">
        <v>8185</v>
      </c>
      <c r="G280" s="204" t="s">
        <v>404</v>
      </c>
      <c r="H280" s="205">
        <v>1</v>
      </c>
      <c r="I280" s="177"/>
      <c r="J280" s="290">
        <f t="shared" si="60"/>
        <v>0</v>
      </c>
      <c r="K280" s="178"/>
      <c r="L280" s="179"/>
      <c r="M280" s="180" t="s">
        <v>1</v>
      </c>
      <c r="N280" s="181" t="s">
        <v>38</v>
      </c>
      <c r="O280" s="59"/>
      <c r="P280" s="160">
        <f t="shared" si="61"/>
        <v>0</v>
      </c>
      <c r="Q280" s="160">
        <v>0</v>
      </c>
      <c r="R280" s="160">
        <f t="shared" si="62"/>
        <v>0</v>
      </c>
      <c r="S280" s="160">
        <v>0</v>
      </c>
      <c r="T280" s="161">
        <f t="shared" si="63"/>
        <v>0</v>
      </c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R280" s="162" t="s">
        <v>1849</v>
      </c>
      <c r="AT280" s="162" t="s">
        <v>751</v>
      </c>
      <c r="AU280" s="162" t="s">
        <v>219</v>
      </c>
      <c r="AY280" s="15" t="s">
        <v>208</v>
      </c>
      <c r="BE280" s="163">
        <f t="shared" si="64"/>
        <v>0</v>
      </c>
      <c r="BF280" s="163">
        <f t="shared" si="65"/>
        <v>0</v>
      </c>
      <c r="BG280" s="163">
        <f t="shared" si="66"/>
        <v>0</v>
      </c>
      <c r="BH280" s="163">
        <f t="shared" si="67"/>
        <v>0</v>
      </c>
      <c r="BI280" s="163">
        <f t="shared" si="68"/>
        <v>0</v>
      </c>
      <c r="BJ280" s="15" t="s">
        <v>85</v>
      </c>
      <c r="BK280" s="163">
        <f t="shared" si="69"/>
        <v>0</v>
      </c>
      <c r="BL280" s="15" t="s">
        <v>466</v>
      </c>
      <c r="BM280" s="162" t="s">
        <v>8248</v>
      </c>
    </row>
    <row r="281" spans="1:65" s="2" customFormat="1" ht="24.2" customHeight="1">
      <c r="A281" s="30"/>
      <c r="B281" s="154"/>
      <c r="C281" s="201" t="s">
        <v>700</v>
      </c>
      <c r="D281" s="201" t="s">
        <v>751</v>
      </c>
      <c r="E281" s="202" t="s">
        <v>8187</v>
      </c>
      <c r="F281" s="203" t="s">
        <v>8188</v>
      </c>
      <c r="G281" s="204" t="s">
        <v>404</v>
      </c>
      <c r="H281" s="205">
        <v>1</v>
      </c>
      <c r="I281" s="177"/>
      <c r="J281" s="290">
        <f t="shared" si="60"/>
        <v>0</v>
      </c>
      <c r="K281" s="178"/>
      <c r="L281" s="179"/>
      <c r="M281" s="180" t="s">
        <v>1</v>
      </c>
      <c r="N281" s="181" t="s">
        <v>38</v>
      </c>
      <c r="O281" s="59"/>
      <c r="P281" s="160">
        <f t="shared" si="61"/>
        <v>0</v>
      </c>
      <c r="Q281" s="160">
        <v>0</v>
      </c>
      <c r="R281" s="160">
        <f t="shared" si="62"/>
        <v>0</v>
      </c>
      <c r="S281" s="160">
        <v>0</v>
      </c>
      <c r="T281" s="161">
        <f t="shared" si="63"/>
        <v>0</v>
      </c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R281" s="162" t="s">
        <v>1849</v>
      </c>
      <c r="AT281" s="162" t="s">
        <v>751</v>
      </c>
      <c r="AU281" s="162" t="s">
        <v>219</v>
      </c>
      <c r="AY281" s="15" t="s">
        <v>208</v>
      </c>
      <c r="BE281" s="163">
        <f t="shared" si="64"/>
        <v>0</v>
      </c>
      <c r="BF281" s="163">
        <f t="shared" si="65"/>
        <v>0</v>
      </c>
      <c r="BG281" s="163">
        <f t="shared" si="66"/>
        <v>0</v>
      </c>
      <c r="BH281" s="163">
        <f t="shared" si="67"/>
        <v>0</v>
      </c>
      <c r="BI281" s="163">
        <f t="shared" si="68"/>
        <v>0</v>
      </c>
      <c r="BJ281" s="15" t="s">
        <v>85</v>
      </c>
      <c r="BK281" s="163">
        <f t="shared" si="69"/>
        <v>0</v>
      </c>
      <c r="BL281" s="15" t="s">
        <v>466</v>
      </c>
      <c r="BM281" s="162" t="s">
        <v>8249</v>
      </c>
    </row>
    <row r="282" spans="1:65" s="2" customFormat="1" ht="33" customHeight="1">
      <c r="A282" s="30"/>
      <c r="B282" s="154"/>
      <c r="C282" s="201" t="s">
        <v>704</v>
      </c>
      <c r="D282" s="201" t="s">
        <v>751</v>
      </c>
      <c r="E282" s="202" t="s">
        <v>8250</v>
      </c>
      <c r="F282" s="203" t="s">
        <v>8251</v>
      </c>
      <c r="G282" s="204" t="s">
        <v>404</v>
      </c>
      <c r="H282" s="205">
        <v>2</v>
      </c>
      <c r="I282" s="177"/>
      <c r="J282" s="290">
        <f t="shared" si="60"/>
        <v>0</v>
      </c>
      <c r="K282" s="178"/>
      <c r="L282" s="179"/>
      <c r="M282" s="180" t="s">
        <v>1</v>
      </c>
      <c r="N282" s="181" t="s">
        <v>38</v>
      </c>
      <c r="O282" s="59"/>
      <c r="P282" s="160">
        <f t="shared" si="61"/>
        <v>0</v>
      </c>
      <c r="Q282" s="160">
        <v>0</v>
      </c>
      <c r="R282" s="160">
        <f t="shared" si="62"/>
        <v>0</v>
      </c>
      <c r="S282" s="160">
        <v>0</v>
      </c>
      <c r="T282" s="161">
        <f t="shared" si="63"/>
        <v>0</v>
      </c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R282" s="162" t="s">
        <v>1849</v>
      </c>
      <c r="AT282" s="162" t="s">
        <v>751</v>
      </c>
      <c r="AU282" s="162" t="s">
        <v>219</v>
      </c>
      <c r="AY282" s="15" t="s">
        <v>208</v>
      </c>
      <c r="BE282" s="163">
        <f t="shared" si="64"/>
        <v>0</v>
      </c>
      <c r="BF282" s="163">
        <f t="shared" si="65"/>
        <v>0</v>
      </c>
      <c r="BG282" s="163">
        <f t="shared" si="66"/>
        <v>0</v>
      </c>
      <c r="BH282" s="163">
        <f t="shared" si="67"/>
        <v>0</v>
      </c>
      <c r="BI282" s="163">
        <f t="shared" si="68"/>
        <v>0</v>
      </c>
      <c r="BJ282" s="15" t="s">
        <v>85</v>
      </c>
      <c r="BK282" s="163">
        <f t="shared" si="69"/>
        <v>0</v>
      </c>
      <c r="BL282" s="15" t="s">
        <v>466</v>
      </c>
      <c r="BM282" s="162" t="s">
        <v>8252</v>
      </c>
    </row>
    <row r="283" spans="1:65" s="2" customFormat="1" ht="37.9" customHeight="1">
      <c r="A283" s="30"/>
      <c r="B283" s="154"/>
      <c r="C283" s="201" t="s">
        <v>708</v>
      </c>
      <c r="D283" s="201" t="s">
        <v>751</v>
      </c>
      <c r="E283" s="202" t="s">
        <v>8253</v>
      </c>
      <c r="F283" s="203" t="s">
        <v>8254</v>
      </c>
      <c r="G283" s="204" t="s">
        <v>404</v>
      </c>
      <c r="H283" s="205">
        <v>1</v>
      </c>
      <c r="I283" s="177"/>
      <c r="J283" s="290">
        <f t="shared" si="60"/>
        <v>0</v>
      </c>
      <c r="K283" s="178"/>
      <c r="L283" s="179"/>
      <c r="M283" s="180" t="s">
        <v>1</v>
      </c>
      <c r="N283" s="181" t="s">
        <v>38</v>
      </c>
      <c r="O283" s="59"/>
      <c r="P283" s="160">
        <f t="shared" si="61"/>
        <v>0</v>
      </c>
      <c r="Q283" s="160">
        <v>0</v>
      </c>
      <c r="R283" s="160">
        <f t="shared" si="62"/>
        <v>0</v>
      </c>
      <c r="S283" s="160">
        <v>0</v>
      </c>
      <c r="T283" s="161">
        <f t="shared" si="63"/>
        <v>0</v>
      </c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R283" s="162" t="s">
        <v>1849</v>
      </c>
      <c r="AT283" s="162" t="s">
        <v>751</v>
      </c>
      <c r="AU283" s="162" t="s">
        <v>219</v>
      </c>
      <c r="AY283" s="15" t="s">
        <v>208</v>
      </c>
      <c r="BE283" s="163">
        <f t="shared" si="64"/>
        <v>0</v>
      </c>
      <c r="BF283" s="163">
        <f t="shared" si="65"/>
        <v>0</v>
      </c>
      <c r="BG283" s="163">
        <f t="shared" si="66"/>
        <v>0</v>
      </c>
      <c r="BH283" s="163">
        <f t="shared" si="67"/>
        <v>0</v>
      </c>
      <c r="BI283" s="163">
        <f t="shared" si="68"/>
        <v>0</v>
      </c>
      <c r="BJ283" s="15" t="s">
        <v>85</v>
      </c>
      <c r="BK283" s="163">
        <f t="shared" si="69"/>
        <v>0</v>
      </c>
      <c r="BL283" s="15" t="s">
        <v>466</v>
      </c>
      <c r="BM283" s="162" t="s">
        <v>8255</v>
      </c>
    </row>
    <row r="284" spans="1:65" s="2" customFormat="1" ht="24.2" customHeight="1">
      <c r="A284" s="30"/>
      <c r="B284" s="154"/>
      <c r="C284" s="201" t="s">
        <v>712</v>
      </c>
      <c r="D284" s="201" t="s">
        <v>751</v>
      </c>
      <c r="E284" s="202" t="s">
        <v>8256</v>
      </c>
      <c r="F284" s="203" t="s">
        <v>8257</v>
      </c>
      <c r="G284" s="204" t="s">
        <v>404</v>
      </c>
      <c r="H284" s="205">
        <v>1</v>
      </c>
      <c r="I284" s="177"/>
      <c r="J284" s="290">
        <f t="shared" si="60"/>
        <v>0</v>
      </c>
      <c r="K284" s="178"/>
      <c r="L284" s="179"/>
      <c r="M284" s="180" t="s">
        <v>1</v>
      </c>
      <c r="N284" s="181" t="s">
        <v>38</v>
      </c>
      <c r="O284" s="59"/>
      <c r="P284" s="160">
        <f t="shared" si="61"/>
        <v>0</v>
      </c>
      <c r="Q284" s="160">
        <v>0</v>
      </c>
      <c r="R284" s="160">
        <f t="shared" si="62"/>
        <v>0</v>
      </c>
      <c r="S284" s="160">
        <v>0</v>
      </c>
      <c r="T284" s="161">
        <f t="shared" si="63"/>
        <v>0</v>
      </c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R284" s="162" t="s">
        <v>1849</v>
      </c>
      <c r="AT284" s="162" t="s">
        <v>751</v>
      </c>
      <c r="AU284" s="162" t="s">
        <v>219</v>
      </c>
      <c r="AY284" s="15" t="s">
        <v>208</v>
      </c>
      <c r="BE284" s="163">
        <f t="shared" si="64"/>
        <v>0</v>
      </c>
      <c r="BF284" s="163">
        <f t="shared" si="65"/>
        <v>0</v>
      </c>
      <c r="BG284" s="163">
        <f t="shared" si="66"/>
        <v>0</v>
      </c>
      <c r="BH284" s="163">
        <f t="shared" si="67"/>
        <v>0</v>
      </c>
      <c r="BI284" s="163">
        <f t="shared" si="68"/>
        <v>0</v>
      </c>
      <c r="BJ284" s="15" t="s">
        <v>85</v>
      </c>
      <c r="BK284" s="163">
        <f t="shared" si="69"/>
        <v>0</v>
      </c>
      <c r="BL284" s="15" t="s">
        <v>466</v>
      </c>
      <c r="BM284" s="162" t="s">
        <v>8258</v>
      </c>
    </row>
    <row r="285" spans="1:65" s="2" customFormat="1" ht="37.9" customHeight="1">
      <c r="A285" s="30"/>
      <c r="B285" s="154"/>
      <c r="C285" s="201" t="s">
        <v>718</v>
      </c>
      <c r="D285" s="201" t="s">
        <v>751</v>
      </c>
      <c r="E285" s="202" t="s">
        <v>8205</v>
      </c>
      <c r="F285" s="203" t="s">
        <v>8206</v>
      </c>
      <c r="G285" s="204" t="s">
        <v>404</v>
      </c>
      <c r="H285" s="205">
        <v>1</v>
      </c>
      <c r="I285" s="177"/>
      <c r="J285" s="290">
        <f t="shared" si="60"/>
        <v>0</v>
      </c>
      <c r="K285" s="178"/>
      <c r="L285" s="179"/>
      <c r="M285" s="180" t="s">
        <v>1</v>
      </c>
      <c r="N285" s="181" t="s">
        <v>38</v>
      </c>
      <c r="O285" s="59"/>
      <c r="P285" s="160">
        <f t="shared" si="61"/>
        <v>0</v>
      </c>
      <c r="Q285" s="160">
        <v>0</v>
      </c>
      <c r="R285" s="160">
        <f t="shared" si="62"/>
        <v>0</v>
      </c>
      <c r="S285" s="160">
        <v>0</v>
      </c>
      <c r="T285" s="161">
        <f t="shared" si="63"/>
        <v>0</v>
      </c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R285" s="162" t="s">
        <v>1849</v>
      </c>
      <c r="AT285" s="162" t="s">
        <v>751</v>
      </c>
      <c r="AU285" s="162" t="s">
        <v>219</v>
      </c>
      <c r="AY285" s="15" t="s">
        <v>208</v>
      </c>
      <c r="BE285" s="163">
        <f t="shared" si="64"/>
        <v>0</v>
      </c>
      <c r="BF285" s="163">
        <f t="shared" si="65"/>
        <v>0</v>
      </c>
      <c r="BG285" s="163">
        <f t="shared" si="66"/>
        <v>0</v>
      </c>
      <c r="BH285" s="163">
        <f t="shared" si="67"/>
        <v>0</v>
      </c>
      <c r="BI285" s="163">
        <f t="shared" si="68"/>
        <v>0</v>
      </c>
      <c r="BJ285" s="15" t="s">
        <v>85</v>
      </c>
      <c r="BK285" s="163">
        <f t="shared" si="69"/>
        <v>0</v>
      </c>
      <c r="BL285" s="15" t="s">
        <v>466</v>
      </c>
      <c r="BM285" s="162" t="s">
        <v>8259</v>
      </c>
    </row>
    <row r="286" spans="1:65" s="2" customFormat="1" ht="16.5" customHeight="1">
      <c r="A286" s="30"/>
      <c r="B286" s="154"/>
      <c r="C286" s="201" t="s">
        <v>722</v>
      </c>
      <c r="D286" s="201" t="s">
        <v>751</v>
      </c>
      <c r="E286" s="202" t="s">
        <v>8208</v>
      </c>
      <c r="F286" s="203" t="s">
        <v>8209</v>
      </c>
      <c r="G286" s="204" t="s">
        <v>404</v>
      </c>
      <c r="H286" s="205">
        <v>2</v>
      </c>
      <c r="I286" s="177"/>
      <c r="J286" s="290">
        <f t="shared" si="60"/>
        <v>0</v>
      </c>
      <c r="K286" s="178"/>
      <c r="L286" s="179"/>
      <c r="M286" s="180" t="s">
        <v>1</v>
      </c>
      <c r="N286" s="181" t="s">
        <v>38</v>
      </c>
      <c r="O286" s="59"/>
      <c r="P286" s="160">
        <f t="shared" si="61"/>
        <v>0</v>
      </c>
      <c r="Q286" s="160">
        <v>0</v>
      </c>
      <c r="R286" s="160">
        <f t="shared" si="62"/>
        <v>0</v>
      </c>
      <c r="S286" s="160">
        <v>0</v>
      </c>
      <c r="T286" s="161">
        <f t="shared" si="63"/>
        <v>0</v>
      </c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R286" s="162" t="s">
        <v>1849</v>
      </c>
      <c r="AT286" s="162" t="s">
        <v>751</v>
      </c>
      <c r="AU286" s="162" t="s">
        <v>219</v>
      </c>
      <c r="AY286" s="15" t="s">
        <v>208</v>
      </c>
      <c r="BE286" s="163">
        <f t="shared" si="64"/>
        <v>0</v>
      </c>
      <c r="BF286" s="163">
        <f t="shared" si="65"/>
        <v>0</v>
      </c>
      <c r="BG286" s="163">
        <f t="shared" si="66"/>
        <v>0</v>
      </c>
      <c r="BH286" s="163">
        <f t="shared" si="67"/>
        <v>0</v>
      </c>
      <c r="BI286" s="163">
        <f t="shared" si="68"/>
        <v>0</v>
      </c>
      <c r="BJ286" s="15" t="s">
        <v>85</v>
      </c>
      <c r="BK286" s="163">
        <f t="shared" si="69"/>
        <v>0</v>
      </c>
      <c r="BL286" s="15" t="s">
        <v>466</v>
      </c>
      <c r="BM286" s="162" t="s">
        <v>8260</v>
      </c>
    </row>
    <row r="287" spans="1:65" s="2" customFormat="1" ht="16.5" customHeight="1">
      <c r="A287" s="30"/>
      <c r="B287" s="154"/>
      <c r="C287" s="201" t="s">
        <v>726</v>
      </c>
      <c r="D287" s="201" t="s">
        <v>751</v>
      </c>
      <c r="E287" s="202" t="s">
        <v>8261</v>
      </c>
      <c r="F287" s="203" t="s">
        <v>8230</v>
      </c>
      <c r="G287" s="204" t="s">
        <v>404</v>
      </c>
      <c r="H287" s="205">
        <v>1</v>
      </c>
      <c r="I287" s="177"/>
      <c r="J287" s="290">
        <f t="shared" si="60"/>
        <v>0</v>
      </c>
      <c r="K287" s="178"/>
      <c r="L287" s="179"/>
      <c r="M287" s="180" t="s">
        <v>1</v>
      </c>
      <c r="N287" s="181" t="s">
        <v>38</v>
      </c>
      <c r="O287" s="59"/>
      <c r="P287" s="160">
        <f t="shared" si="61"/>
        <v>0</v>
      </c>
      <c r="Q287" s="160">
        <v>0</v>
      </c>
      <c r="R287" s="160">
        <f t="shared" si="62"/>
        <v>0</v>
      </c>
      <c r="S287" s="160">
        <v>0</v>
      </c>
      <c r="T287" s="161">
        <f t="shared" si="63"/>
        <v>0</v>
      </c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R287" s="162" t="s">
        <v>1849</v>
      </c>
      <c r="AT287" s="162" t="s">
        <v>751</v>
      </c>
      <c r="AU287" s="162" t="s">
        <v>219</v>
      </c>
      <c r="AY287" s="15" t="s">
        <v>208</v>
      </c>
      <c r="BE287" s="163">
        <f t="shared" si="64"/>
        <v>0</v>
      </c>
      <c r="BF287" s="163">
        <f t="shared" si="65"/>
        <v>0</v>
      </c>
      <c r="BG287" s="163">
        <f t="shared" si="66"/>
        <v>0</v>
      </c>
      <c r="BH287" s="163">
        <f t="shared" si="67"/>
        <v>0</v>
      </c>
      <c r="BI287" s="163">
        <f t="shared" si="68"/>
        <v>0</v>
      </c>
      <c r="BJ287" s="15" t="s">
        <v>85</v>
      </c>
      <c r="BK287" s="163">
        <f t="shared" si="69"/>
        <v>0</v>
      </c>
      <c r="BL287" s="15" t="s">
        <v>466</v>
      </c>
      <c r="BM287" s="162" t="s">
        <v>8262</v>
      </c>
    </row>
    <row r="288" spans="1:65" s="2" customFormat="1" ht="37.9" customHeight="1">
      <c r="A288" s="30"/>
      <c r="B288" s="154"/>
      <c r="C288" s="201" t="s">
        <v>732</v>
      </c>
      <c r="D288" s="201" t="s">
        <v>751</v>
      </c>
      <c r="E288" s="202" t="s">
        <v>8263</v>
      </c>
      <c r="F288" s="203" t="s">
        <v>8264</v>
      </c>
      <c r="G288" s="204" t="s">
        <v>404</v>
      </c>
      <c r="H288" s="205">
        <v>1</v>
      </c>
      <c r="I288" s="177"/>
      <c r="J288" s="290">
        <f t="shared" si="60"/>
        <v>0</v>
      </c>
      <c r="K288" s="178"/>
      <c r="L288" s="179"/>
      <c r="M288" s="180" t="s">
        <v>1</v>
      </c>
      <c r="N288" s="181" t="s">
        <v>38</v>
      </c>
      <c r="O288" s="59"/>
      <c r="P288" s="160">
        <f t="shared" si="61"/>
        <v>0</v>
      </c>
      <c r="Q288" s="160">
        <v>0</v>
      </c>
      <c r="R288" s="160">
        <f t="shared" si="62"/>
        <v>0</v>
      </c>
      <c r="S288" s="160">
        <v>0</v>
      </c>
      <c r="T288" s="161">
        <f t="shared" si="63"/>
        <v>0</v>
      </c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R288" s="162" t="s">
        <v>1849</v>
      </c>
      <c r="AT288" s="162" t="s">
        <v>751</v>
      </c>
      <c r="AU288" s="162" t="s">
        <v>219</v>
      </c>
      <c r="AY288" s="15" t="s">
        <v>208</v>
      </c>
      <c r="BE288" s="163">
        <f t="shared" si="64"/>
        <v>0</v>
      </c>
      <c r="BF288" s="163">
        <f t="shared" si="65"/>
        <v>0</v>
      </c>
      <c r="BG288" s="163">
        <f t="shared" si="66"/>
        <v>0</v>
      </c>
      <c r="BH288" s="163">
        <f t="shared" si="67"/>
        <v>0</v>
      </c>
      <c r="BI288" s="163">
        <f t="shared" si="68"/>
        <v>0</v>
      </c>
      <c r="BJ288" s="15" t="s">
        <v>85</v>
      </c>
      <c r="BK288" s="163">
        <f t="shared" si="69"/>
        <v>0</v>
      </c>
      <c r="BL288" s="15" t="s">
        <v>466</v>
      </c>
      <c r="BM288" s="162" t="s">
        <v>8265</v>
      </c>
    </row>
    <row r="289" spans="1:65" s="2" customFormat="1" ht="33" customHeight="1">
      <c r="A289" s="30"/>
      <c r="B289" s="154"/>
      <c r="C289" s="201" t="s">
        <v>736</v>
      </c>
      <c r="D289" s="201" t="s">
        <v>751</v>
      </c>
      <c r="E289" s="202" t="s">
        <v>8266</v>
      </c>
      <c r="F289" s="203" t="s">
        <v>8267</v>
      </c>
      <c r="G289" s="204" t="s">
        <v>404</v>
      </c>
      <c r="H289" s="205">
        <v>6</v>
      </c>
      <c r="I289" s="177"/>
      <c r="J289" s="290">
        <f t="shared" si="60"/>
        <v>0</v>
      </c>
      <c r="K289" s="178"/>
      <c r="L289" s="179"/>
      <c r="M289" s="180" t="s">
        <v>1</v>
      </c>
      <c r="N289" s="181" t="s">
        <v>38</v>
      </c>
      <c r="O289" s="59"/>
      <c r="P289" s="160">
        <f t="shared" si="61"/>
        <v>0</v>
      </c>
      <c r="Q289" s="160">
        <v>0</v>
      </c>
      <c r="R289" s="160">
        <f t="shared" si="62"/>
        <v>0</v>
      </c>
      <c r="S289" s="160">
        <v>0</v>
      </c>
      <c r="T289" s="161">
        <f t="shared" si="63"/>
        <v>0</v>
      </c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R289" s="162" t="s">
        <v>1849</v>
      </c>
      <c r="AT289" s="162" t="s">
        <v>751</v>
      </c>
      <c r="AU289" s="162" t="s">
        <v>219</v>
      </c>
      <c r="AY289" s="15" t="s">
        <v>208</v>
      </c>
      <c r="BE289" s="163">
        <f t="shared" si="64"/>
        <v>0</v>
      </c>
      <c r="BF289" s="163">
        <f t="shared" si="65"/>
        <v>0</v>
      </c>
      <c r="BG289" s="163">
        <f t="shared" si="66"/>
        <v>0</v>
      </c>
      <c r="BH289" s="163">
        <f t="shared" si="67"/>
        <v>0</v>
      </c>
      <c r="BI289" s="163">
        <f t="shared" si="68"/>
        <v>0</v>
      </c>
      <c r="BJ289" s="15" t="s">
        <v>85</v>
      </c>
      <c r="BK289" s="163">
        <f t="shared" si="69"/>
        <v>0</v>
      </c>
      <c r="BL289" s="15" t="s">
        <v>466</v>
      </c>
      <c r="BM289" s="162" t="s">
        <v>8268</v>
      </c>
    </row>
    <row r="290" spans="1:65" s="2" customFormat="1" ht="16.5" customHeight="1">
      <c r="A290" s="30"/>
      <c r="B290" s="154"/>
      <c r="C290" s="195" t="s">
        <v>741</v>
      </c>
      <c r="D290" s="195" t="s">
        <v>210</v>
      </c>
      <c r="E290" s="196" t="s">
        <v>8269</v>
      </c>
      <c r="F290" s="200" t="s">
        <v>8270</v>
      </c>
      <c r="G290" s="198" t="s">
        <v>861</v>
      </c>
      <c r="H290" s="199">
        <v>4</v>
      </c>
      <c r="I290" s="155"/>
      <c r="J290" s="287">
        <f t="shared" si="60"/>
        <v>0</v>
      </c>
      <c r="K290" s="157"/>
      <c r="L290" s="31"/>
      <c r="M290" s="158" t="s">
        <v>1</v>
      </c>
      <c r="N290" s="159" t="s">
        <v>38</v>
      </c>
      <c r="O290" s="59"/>
      <c r="P290" s="160">
        <f t="shared" si="61"/>
        <v>0</v>
      </c>
      <c r="Q290" s="160">
        <v>0</v>
      </c>
      <c r="R290" s="160">
        <f t="shared" si="62"/>
        <v>0</v>
      </c>
      <c r="S290" s="160">
        <v>0</v>
      </c>
      <c r="T290" s="161">
        <f t="shared" si="63"/>
        <v>0</v>
      </c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R290" s="162" t="s">
        <v>466</v>
      </c>
      <c r="AT290" s="162" t="s">
        <v>210</v>
      </c>
      <c r="AU290" s="162" t="s">
        <v>219</v>
      </c>
      <c r="AY290" s="15" t="s">
        <v>208</v>
      </c>
      <c r="BE290" s="163">
        <f t="shared" si="64"/>
        <v>0</v>
      </c>
      <c r="BF290" s="163">
        <f t="shared" si="65"/>
        <v>0</v>
      </c>
      <c r="BG290" s="163">
        <f t="shared" si="66"/>
        <v>0</v>
      </c>
      <c r="BH290" s="163">
        <f t="shared" si="67"/>
        <v>0</v>
      </c>
      <c r="BI290" s="163">
        <f t="shared" si="68"/>
        <v>0</v>
      </c>
      <c r="BJ290" s="15" t="s">
        <v>85</v>
      </c>
      <c r="BK290" s="163">
        <f t="shared" si="69"/>
        <v>0</v>
      </c>
      <c r="BL290" s="15" t="s">
        <v>466</v>
      </c>
      <c r="BM290" s="162" t="s">
        <v>8271</v>
      </c>
    </row>
    <row r="291" spans="1:65" s="12" customFormat="1" ht="20.85" customHeight="1">
      <c r="B291" s="142"/>
      <c r="C291" s="206"/>
      <c r="D291" s="207" t="s">
        <v>71</v>
      </c>
      <c r="E291" s="208" t="s">
        <v>8272</v>
      </c>
      <c r="F291" s="208" t="s">
        <v>8273</v>
      </c>
      <c r="G291" s="206"/>
      <c r="H291" s="206"/>
      <c r="I291" s="145"/>
      <c r="J291" s="286">
        <f>BK291</f>
        <v>0</v>
      </c>
      <c r="L291" s="142"/>
      <c r="M291" s="146"/>
      <c r="N291" s="147"/>
      <c r="O291" s="147"/>
      <c r="P291" s="148">
        <f>P292+SUM(P293:P333)+P346</f>
        <v>0</v>
      </c>
      <c r="Q291" s="147"/>
      <c r="R291" s="148">
        <f>R292+SUM(R293:R333)+R346</f>
        <v>0</v>
      </c>
      <c r="S291" s="147"/>
      <c r="T291" s="149">
        <f>T292+SUM(T293:T333)+T346</f>
        <v>0</v>
      </c>
      <c r="AR291" s="143" t="s">
        <v>219</v>
      </c>
      <c r="AT291" s="150" t="s">
        <v>71</v>
      </c>
      <c r="AU291" s="150" t="s">
        <v>85</v>
      </c>
      <c r="AY291" s="143" t="s">
        <v>208</v>
      </c>
      <c r="BK291" s="151">
        <f>BK292+SUM(BK293:BK333)+BK346</f>
        <v>0</v>
      </c>
    </row>
    <row r="292" spans="1:65" s="2" customFormat="1" ht="37.9" customHeight="1">
      <c r="A292" s="30"/>
      <c r="B292" s="154"/>
      <c r="C292" s="201" t="s">
        <v>747</v>
      </c>
      <c r="D292" s="201" t="s">
        <v>751</v>
      </c>
      <c r="E292" s="202" t="s">
        <v>8058</v>
      </c>
      <c r="F292" s="203" t="s">
        <v>8059</v>
      </c>
      <c r="G292" s="204" t="s">
        <v>404</v>
      </c>
      <c r="H292" s="205">
        <v>1</v>
      </c>
      <c r="I292" s="177"/>
      <c r="J292" s="290">
        <f t="shared" ref="J292:J332" si="70">ROUND(I292*H292,2)</f>
        <v>0</v>
      </c>
      <c r="K292" s="178"/>
      <c r="L292" s="179"/>
      <c r="M292" s="180" t="s">
        <v>1</v>
      </c>
      <c r="N292" s="181" t="s">
        <v>38</v>
      </c>
      <c r="O292" s="59"/>
      <c r="P292" s="160">
        <f t="shared" ref="P292:P332" si="71">O292*H292</f>
        <v>0</v>
      </c>
      <c r="Q292" s="160">
        <v>0</v>
      </c>
      <c r="R292" s="160">
        <f t="shared" ref="R292:R332" si="72">Q292*H292</f>
        <v>0</v>
      </c>
      <c r="S292" s="160">
        <v>0</v>
      </c>
      <c r="T292" s="161">
        <f t="shared" ref="T292:T332" si="73">S292*H292</f>
        <v>0</v>
      </c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R292" s="162" t="s">
        <v>1849</v>
      </c>
      <c r="AT292" s="162" t="s">
        <v>751</v>
      </c>
      <c r="AU292" s="162" t="s">
        <v>219</v>
      </c>
      <c r="AY292" s="15" t="s">
        <v>208</v>
      </c>
      <c r="BE292" s="163">
        <f t="shared" ref="BE292:BE332" si="74">IF(N292="základná",J292,0)</f>
        <v>0</v>
      </c>
      <c r="BF292" s="163">
        <f t="shared" ref="BF292:BF332" si="75">IF(N292="znížená",J292,0)</f>
        <v>0</v>
      </c>
      <c r="BG292" s="163">
        <f t="shared" ref="BG292:BG332" si="76">IF(N292="zákl. prenesená",J292,0)</f>
        <v>0</v>
      </c>
      <c r="BH292" s="163">
        <f t="shared" ref="BH292:BH332" si="77">IF(N292="zníž. prenesená",J292,0)</f>
        <v>0</v>
      </c>
      <c r="BI292" s="163">
        <f t="shared" ref="BI292:BI332" si="78">IF(N292="nulová",J292,0)</f>
        <v>0</v>
      </c>
      <c r="BJ292" s="15" t="s">
        <v>85</v>
      </c>
      <c r="BK292" s="163">
        <f t="shared" ref="BK292:BK332" si="79">ROUND(I292*H292,2)</f>
        <v>0</v>
      </c>
      <c r="BL292" s="15" t="s">
        <v>466</v>
      </c>
      <c r="BM292" s="162" t="s">
        <v>8274</v>
      </c>
    </row>
    <row r="293" spans="1:65" s="2" customFormat="1" ht="24.2" customHeight="1">
      <c r="A293" s="30"/>
      <c r="B293" s="154"/>
      <c r="C293" s="201" t="s">
        <v>755</v>
      </c>
      <c r="D293" s="201" t="s">
        <v>751</v>
      </c>
      <c r="E293" s="202" t="s">
        <v>8061</v>
      </c>
      <c r="F293" s="203" t="s">
        <v>8062</v>
      </c>
      <c r="G293" s="204" t="s">
        <v>404</v>
      </c>
      <c r="H293" s="205">
        <v>1</v>
      </c>
      <c r="I293" s="177"/>
      <c r="J293" s="290">
        <f t="shared" si="70"/>
        <v>0</v>
      </c>
      <c r="K293" s="178"/>
      <c r="L293" s="179"/>
      <c r="M293" s="180" t="s">
        <v>1</v>
      </c>
      <c r="N293" s="181" t="s">
        <v>38</v>
      </c>
      <c r="O293" s="59"/>
      <c r="P293" s="160">
        <f t="shared" si="71"/>
        <v>0</v>
      </c>
      <c r="Q293" s="160">
        <v>0</v>
      </c>
      <c r="R293" s="160">
        <f t="shared" si="72"/>
        <v>0</v>
      </c>
      <c r="S293" s="160">
        <v>0</v>
      </c>
      <c r="T293" s="161">
        <f t="shared" si="73"/>
        <v>0</v>
      </c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R293" s="162" t="s">
        <v>1849</v>
      </c>
      <c r="AT293" s="162" t="s">
        <v>751</v>
      </c>
      <c r="AU293" s="162" t="s">
        <v>219</v>
      </c>
      <c r="AY293" s="15" t="s">
        <v>208</v>
      </c>
      <c r="BE293" s="163">
        <f t="shared" si="74"/>
        <v>0</v>
      </c>
      <c r="BF293" s="163">
        <f t="shared" si="75"/>
        <v>0</v>
      </c>
      <c r="BG293" s="163">
        <f t="shared" si="76"/>
        <v>0</v>
      </c>
      <c r="BH293" s="163">
        <f t="shared" si="77"/>
        <v>0</v>
      </c>
      <c r="BI293" s="163">
        <f t="shared" si="78"/>
        <v>0</v>
      </c>
      <c r="BJ293" s="15" t="s">
        <v>85</v>
      </c>
      <c r="BK293" s="163">
        <f t="shared" si="79"/>
        <v>0</v>
      </c>
      <c r="BL293" s="15" t="s">
        <v>466</v>
      </c>
      <c r="BM293" s="162" t="s">
        <v>8275</v>
      </c>
    </row>
    <row r="294" spans="1:65" s="2" customFormat="1" ht="37.9" customHeight="1">
      <c r="A294" s="30"/>
      <c r="B294" s="154"/>
      <c r="C294" s="201" t="s">
        <v>759</v>
      </c>
      <c r="D294" s="201" t="s">
        <v>751</v>
      </c>
      <c r="E294" s="202" t="s">
        <v>8064</v>
      </c>
      <c r="F294" s="203" t="s">
        <v>8065</v>
      </c>
      <c r="G294" s="204" t="s">
        <v>404</v>
      </c>
      <c r="H294" s="205">
        <v>1</v>
      </c>
      <c r="I294" s="177"/>
      <c r="J294" s="290">
        <f t="shared" si="70"/>
        <v>0</v>
      </c>
      <c r="K294" s="178"/>
      <c r="L294" s="179"/>
      <c r="M294" s="180" t="s">
        <v>1</v>
      </c>
      <c r="N294" s="181" t="s">
        <v>38</v>
      </c>
      <c r="O294" s="59"/>
      <c r="P294" s="160">
        <f t="shared" si="71"/>
        <v>0</v>
      </c>
      <c r="Q294" s="160">
        <v>0</v>
      </c>
      <c r="R294" s="160">
        <f t="shared" si="72"/>
        <v>0</v>
      </c>
      <c r="S294" s="160">
        <v>0</v>
      </c>
      <c r="T294" s="161">
        <f t="shared" si="73"/>
        <v>0</v>
      </c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R294" s="162" t="s">
        <v>1849</v>
      </c>
      <c r="AT294" s="162" t="s">
        <v>751</v>
      </c>
      <c r="AU294" s="162" t="s">
        <v>219</v>
      </c>
      <c r="AY294" s="15" t="s">
        <v>208</v>
      </c>
      <c r="BE294" s="163">
        <f t="shared" si="74"/>
        <v>0</v>
      </c>
      <c r="BF294" s="163">
        <f t="shared" si="75"/>
        <v>0</v>
      </c>
      <c r="BG294" s="163">
        <f t="shared" si="76"/>
        <v>0</v>
      </c>
      <c r="BH294" s="163">
        <f t="shared" si="77"/>
        <v>0</v>
      </c>
      <c r="BI294" s="163">
        <f t="shared" si="78"/>
        <v>0</v>
      </c>
      <c r="BJ294" s="15" t="s">
        <v>85</v>
      </c>
      <c r="BK294" s="163">
        <f t="shared" si="79"/>
        <v>0</v>
      </c>
      <c r="BL294" s="15" t="s">
        <v>466</v>
      </c>
      <c r="BM294" s="162" t="s">
        <v>8276</v>
      </c>
    </row>
    <row r="295" spans="1:65" s="2" customFormat="1" ht="33" customHeight="1">
      <c r="A295" s="30"/>
      <c r="B295" s="154"/>
      <c r="C295" s="201" t="s">
        <v>763</v>
      </c>
      <c r="D295" s="201" t="s">
        <v>751</v>
      </c>
      <c r="E295" s="202" t="s">
        <v>8067</v>
      </c>
      <c r="F295" s="203" t="s">
        <v>8068</v>
      </c>
      <c r="G295" s="204" t="s">
        <v>404</v>
      </c>
      <c r="H295" s="205">
        <v>2</v>
      </c>
      <c r="I295" s="177"/>
      <c r="J295" s="290">
        <f t="shared" si="70"/>
        <v>0</v>
      </c>
      <c r="K295" s="178"/>
      <c r="L295" s="179"/>
      <c r="M295" s="180" t="s">
        <v>1</v>
      </c>
      <c r="N295" s="181" t="s">
        <v>38</v>
      </c>
      <c r="O295" s="59"/>
      <c r="P295" s="160">
        <f t="shared" si="71"/>
        <v>0</v>
      </c>
      <c r="Q295" s="160">
        <v>0</v>
      </c>
      <c r="R295" s="160">
        <f t="shared" si="72"/>
        <v>0</v>
      </c>
      <c r="S295" s="160">
        <v>0</v>
      </c>
      <c r="T295" s="161">
        <f t="shared" si="73"/>
        <v>0</v>
      </c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R295" s="162" t="s">
        <v>1849</v>
      </c>
      <c r="AT295" s="162" t="s">
        <v>751</v>
      </c>
      <c r="AU295" s="162" t="s">
        <v>219</v>
      </c>
      <c r="AY295" s="15" t="s">
        <v>208</v>
      </c>
      <c r="BE295" s="163">
        <f t="shared" si="74"/>
        <v>0</v>
      </c>
      <c r="BF295" s="163">
        <f t="shared" si="75"/>
        <v>0</v>
      </c>
      <c r="BG295" s="163">
        <f t="shared" si="76"/>
        <v>0</v>
      </c>
      <c r="BH295" s="163">
        <f t="shared" si="77"/>
        <v>0</v>
      </c>
      <c r="BI295" s="163">
        <f t="shared" si="78"/>
        <v>0</v>
      </c>
      <c r="BJ295" s="15" t="s">
        <v>85</v>
      </c>
      <c r="BK295" s="163">
        <f t="shared" si="79"/>
        <v>0</v>
      </c>
      <c r="BL295" s="15" t="s">
        <v>466</v>
      </c>
      <c r="BM295" s="162" t="s">
        <v>8277</v>
      </c>
    </row>
    <row r="296" spans="1:65" s="2" customFormat="1" ht="24.2" customHeight="1">
      <c r="A296" s="30"/>
      <c r="B296" s="154"/>
      <c r="C296" s="201" t="s">
        <v>767</v>
      </c>
      <c r="D296" s="201" t="s">
        <v>751</v>
      </c>
      <c r="E296" s="202" t="s">
        <v>8070</v>
      </c>
      <c r="F296" s="203" t="s">
        <v>8071</v>
      </c>
      <c r="G296" s="204" t="s">
        <v>404</v>
      </c>
      <c r="H296" s="205">
        <v>1</v>
      </c>
      <c r="I296" s="177"/>
      <c r="J296" s="290">
        <f t="shared" si="70"/>
        <v>0</v>
      </c>
      <c r="K296" s="178"/>
      <c r="L296" s="179"/>
      <c r="M296" s="180" t="s">
        <v>1</v>
      </c>
      <c r="N296" s="181" t="s">
        <v>38</v>
      </c>
      <c r="O296" s="59"/>
      <c r="P296" s="160">
        <f t="shared" si="71"/>
        <v>0</v>
      </c>
      <c r="Q296" s="160">
        <v>0</v>
      </c>
      <c r="R296" s="160">
        <f t="shared" si="72"/>
        <v>0</v>
      </c>
      <c r="S296" s="160">
        <v>0</v>
      </c>
      <c r="T296" s="161">
        <f t="shared" si="73"/>
        <v>0</v>
      </c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R296" s="162" t="s">
        <v>1849</v>
      </c>
      <c r="AT296" s="162" t="s">
        <v>751</v>
      </c>
      <c r="AU296" s="162" t="s">
        <v>219</v>
      </c>
      <c r="AY296" s="15" t="s">
        <v>208</v>
      </c>
      <c r="BE296" s="163">
        <f t="shared" si="74"/>
        <v>0</v>
      </c>
      <c r="BF296" s="163">
        <f t="shared" si="75"/>
        <v>0</v>
      </c>
      <c r="BG296" s="163">
        <f t="shared" si="76"/>
        <v>0</v>
      </c>
      <c r="BH296" s="163">
        <f t="shared" si="77"/>
        <v>0</v>
      </c>
      <c r="BI296" s="163">
        <f t="shared" si="78"/>
        <v>0</v>
      </c>
      <c r="BJ296" s="15" t="s">
        <v>85</v>
      </c>
      <c r="BK296" s="163">
        <f t="shared" si="79"/>
        <v>0</v>
      </c>
      <c r="BL296" s="15" t="s">
        <v>466</v>
      </c>
      <c r="BM296" s="162" t="s">
        <v>8278</v>
      </c>
    </row>
    <row r="297" spans="1:65" s="2" customFormat="1" ht="76.349999999999994" customHeight="1">
      <c r="A297" s="30"/>
      <c r="B297" s="154"/>
      <c r="C297" s="201" t="s">
        <v>1419</v>
      </c>
      <c r="D297" s="201" t="s">
        <v>751</v>
      </c>
      <c r="E297" s="202" t="s">
        <v>8073</v>
      </c>
      <c r="F297" s="203" t="s">
        <v>8074</v>
      </c>
      <c r="G297" s="204" t="s">
        <v>404</v>
      </c>
      <c r="H297" s="205">
        <v>1</v>
      </c>
      <c r="I297" s="177"/>
      <c r="J297" s="290">
        <f t="shared" si="70"/>
        <v>0</v>
      </c>
      <c r="K297" s="178"/>
      <c r="L297" s="179"/>
      <c r="M297" s="180" t="s">
        <v>1</v>
      </c>
      <c r="N297" s="181" t="s">
        <v>38</v>
      </c>
      <c r="O297" s="59"/>
      <c r="P297" s="160">
        <f t="shared" si="71"/>
        <v>0</v>
      </c>
      <c r="Q297" s="160">
        <v>0</v>
      </c>
      <c r="R297" s="160">
        <f t="shared" si="72"/>
        <v>0</v>
      </c>
      <c r="S297" s="160">
        <v>0</v>
      </c>
      <c r="T297" s="161">
        <f t="shared" si="73"/>
        <v>0</v>
      </c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R297" s="162" t="s">
        <v>1849</v>
      </c>
      <c r="AT297" s="162" t="s">
        <v>751</v>
      </c>
      <c r="AU297" s="162" t="s">
        <v>219</v>
      </c>
      <c r="AY297" s="15" t="s">
        <v>208</v>
      </c>
      <c r="BE297" s="163">
        <f t="shared" si="74"/>
        <v>0</v>
      </c>
      <c r="BF297" s="163">
        <f t="shared" si="75"/>
        <v>0</v>
      </c>
      <c r="BG297" s="163">
        <f t="shared" si="76"/>
        <v>0</v>
      </c>
      <c r="BH297" s="163">
        <f t="shared" si="77"/>
        <v>0</v>
      </c>
      <c r="BI297" s="163">
        <f t="shared" si="78"/>
        <v>0</v>
      </c>
      <c r="BJ297" s="15" t="s">
        <v>85</v>
      </c>
      <c r="BK297" s="163">
        <f t="shared" si="79"/>
        <v>0</v>
      </c>
      <c r="BL297" s="15" t="s">
        <v>466</v>
      </c>
      <c r="BM297" s="162" t="s">
        <v>8279</v>
      </c>
    </row>
    <row r="298" spans="1:65" s="2" customFormat="1" ht="78" customHeight="1">
      <c r="A298" s="30"/>
      <c r="B298" s="154"/>
      <c r="C298" s="201" t="s">
        <v>1423</v>
      </c>
      <c r="D298" s="201" t="s">
        <v>751</v>
      </c>
      <c r="E298" s="202" t="s">
        <v>8076</v>
      </c>
      <c r="F298" s="203" t="s">
        <v>8077</v>
      </c>
      <c r="G298" s="204" t="s">
        <v>404</v>
      </c>
      <c r="H298" s="205">
        <v>60</v>
      </c>
      <c r="I298" s="177"/>
      <c r="J298" s="290">
        <f t="shared" si="70"/>
        <v>0</v>
      </c>
      <c r="K298" s="178"/>
      <c r="L298" s="179"/>
      <c r="M298" s="180" t="s">
        <v>1</v>
      </c>
      <c r="N298" s="181" t="s">
        <v>38</v>
      </c>
      <c r="O298" s="59"/>
      <c r="P298" s="160">
        <f t="shared" si="71"/>
        <v>0</v>
      </c>
      <c r="Q298" s="160">
        <v>0</v>
      </c>
      <c r="R298" s="160">
        <f t="shared" si="72"/>
        <v>0</v>
      </c>
      <c r="S298" s="160">
        <v>0</v>
      </c>
      <c r="T298" s="161">
        <f t="shared" si="73"/>
        <v>0</v>
      </c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R298" s="162" t="s">
        <v>1849</v>
      </c>
      <c r="AT298" s="162" t="s">
        <v>751</v>
      </c>
      <c r="AU298" s="162" t="s">
        <v>219</v>
      </c>
      <c r="AY298" s="15" t="s">
        <v>208</v>
      </c>
      <c r="BE298" s="163">
        <f t="shared" si="74"/>
        <v>0</v>
      </c>
      <c r="BF298" s="163">
        <f t="shared" si="75"/>
        <v>0</v>
      </c>
      <c r="BG298" s="163">
        <f t="shared" si="76"/>
        <v>0</v>
      </c>
      <c r="BH298" s="163">
        <f t="shared" si="77"/>
        <v>0</v>
      </c>
      <c r="BI298" s="163">
        <f t="shared" si="78"/>
        <v>0</v>
      </c>
      <c r="BJ298" s="15" t="s">
        <v>85</v>
      </c>
      <c r="BK298" s="163">
        <f t="shared" si="79"/>
        <v>0</v>
      </c>
      <c r="BL298" s="15" t="s">
        <v>466</v>
      </c>
      <c r="BM298" s="162" t="s">
        <v>8280</v>
      </c>
    </row>
    <row r="299" spans="1:65" s="2" customFormat="1" ht="66.75" customHeight="1">
      <c r="A299" s="30"/>
      <c r="B299" s="154"/>
      <c r="C299" s="201" t="s">
        <v>1427</v>
      </c>
      <c r="D299" s="201" t="s">
        <v>751</v>
      </c>
      <c r="E299" s="202" t="s">
        <v>8079</v>
      </c>
      <c r="F299" s="203" t="s">
        <v>8080</v>
      </c>
      <c r="G299" s="204" t="s">
        <v>404</v>
      </c>
      <c r="H299" s="205">
        <v>32</v>
      </c>
      <c r="I299" s="177"/>
      <c r="J299" s="290">
        <f t="shared" si="70"/>
        <v>0</v>
      </c>
      <c r="K299" s="178"/>
      <c r="L299" s="179"/>
      <c r="M299" s="180" t="s">
        <v>1</v>
      </c>
      <c r="N299" s="181" t="s">
        <v>38</v>
      </c>
      <c r="O299" s="59"/>
      <c r="P299" s="160">
        <f t="shared" si="71"/>
        <v>0</v>
      </c>
      <c r="Q299" s="160">
        <v>0</v>
      </c>
      <c r="R299" s="160">
        <f t="shared" si="72"/>
        <v>0</v>
      </c>
      <c r="S299" s="160">
        <v>0</v>
      </c>
      <c r="T299" s="161">
        <f t="shared" si="73"/>
        <v>0</v>
      </c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R299" s="162" t="s">
        <v>1849</v>
      </c>
      <c r="AT299" s="162" t="s">
        <v>751</v>
      </c>
      <c r="AU299" s="162" t="s">
        <v>219</v>
      </c>
      <c r="AY299" s="15" t="s">
        <v>208</v>
      </c>
      <c r="BE299" s="163">
        <f t="shared" si="74"/>
        <v>0</v>
      </c>
      <c r="BF299" s="163">
        <f t="shared" si="75"/>
        <v>0</v>
      </c>
      <c r="BG299" s="163">
        <f t="shared" si="76"/>
        <v>0</v>
      </c>
      <c r="BH299" s="163">
        <f t="shared" si="77"/>
        <v>0</v>
      </c>
      <c r="BI299" s="163">
        <f t="shared" si="78"/>
        <v>0</v>
      </c>
      <c r="BJ299" s="15" t="s">
        <v>85</v>
      </c>
      <c r="BK299" s="163">
        <f t="shared" si="79"/>
        <v>0</v>
      </c>
      <c r="BL299" s="15" t="s">
        <v>466</v>
      </c>
      <c r="BM299" s="162" t="s">
        <v>8281</v>
      </c>
    </row>
    <row r="300" spans="1:65" s="2" customFormat="1" ht="24.2" customHeight="1">
      <c r="A300" s="30"/>
      <c r="B300" s="154"/>
      <c r="C300" s="201" t="s">
        <v>1431</v>
      </c>
      <c r="D300" s="201" t="s">
        <v>751</v>
      </c>
      <c r="E300" s="202" t="s">
        <v>8082</v>
      </c>
      <c r="F300" s="203" t="s">
        <v>8083</v>
      </c>
      <c r="G300" s="204" t="s">
        <v>404</v>
      </c>
      <c r="H300" s="205">
        <v>4</v>
      </c>
      <c r="I300" s="177"/>
      <c r="J300" s="290">
        <f t="shared" si="70"/>
        <v>0</v>
      </c>
      <c r="K300" s="178"/>
      <c r="L300" s="179"/>
      <c r="M300" s="180" t="s">
        <v>1</v>
      </c>
      <c r="N300" s="181" t="s">
        <v>38</v>
      </c>
      <c r="O300" s="59"/>
      <c r="P300" s="160">
        <f t="shared" si="71"/>
        <v>0</v>
      </c>
      <c r="Q300" s="160">
        <v>0</v>
      </c>
      <c r="R300" s="160">
        <f t="shared" si="72"/>
        <v>0</v>
      </c>
      <c r="S300" s="160">
        <v>0</v>
      </c>
      <c r="T300" s="161">
        <f t="shared" si="73"/>
        <v>0</v>
      </c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R300" s="162" t="s">
        <v>1849</v>
      </c>
      <c r="AT300" s="162" t="s">
        <v>751</v>
      </c>
      <c r="AU300" s="162" t="s">
        <v>219</v>
      </c>
      <c r="AY300" s="15" t="s">
        <v>208</v>
      </c>
      <c r="BE300" s="163">
        <f t="shared" si="74"/>
        <v>0</v>
      </c>
      <c r="BF300" s="163">
        <f t="shared" si="75"/>
        <v>0</v>
      </c>
      <c r="BG300" s="163">
        <f t="shared" si="76"/>
        <v>0</v>
      </c>
      <c r="BH300" s="163">
        <f t="shared" si="77"/>
        <v>0</v>
      </c>
      <c r="BI300" s="163">
        <f t="shared" si="78"/>
        <v>0</v>
      </c>
      <c r="BJ300" s="15" t="s">
        <v>85</v>
      </c>
      <c r="BK300" s="163">
        <f t="shared" si="79"/>
        <v>0</v>
      </c>
      <c r="BL300" s="15" t="s">
        <v>466</v>
      </c>
      <c r="BM300" s="162" t="s">
        <v>8282</v>
      </c>
    </row>
    <row r="301" spans="1:65" s="2" customFormat="1" ht="24.2" customHeight="1">
      <c r="A301" s="30"/>
      <c r="B301" s="154"/>
      <c r="C301" s="201" t="s">
        <v>1435</v>
      </c>
      <c r="D301" s="201" t="s">
        <v>751</v>
      </c>
      <c r="E301" s="202" t="s">
        <v>8085</v>
      </c>
      <c r="F301" s="203" t="s">
        <v>8086</v>
      </c>
      <c r="G301" s="204" t="s">
        <v>404</v>
      </c>
      <c r="H301" s="205">
        <v>6</v>
      </c>
      <c r="I301" s="177"/>
      <c r="J301" s="290">
        <f t="shared" si="70"/>
        <v>0</v>
      </c>
      <c r="K301" s="178"/>
      <c r="L301" s="179"/>
      <c r="M301" s="180" t="s">
        <v>1</v>
      </c>
      <c r="N301" s="181" t="s">
        <v>38</v>
      </c>
      <c r="O301" s="59"/>
      <c r="P301" s="160">
        <f t="shared" si="71"/>
        <v>0</v>
      </c>
      <c r="Q301" s="160">
        <v>0</v>
      </c>
      <c r="R301" s="160">
        <f t="shared" si="72"/>
        <v>0</v>
      </c>
      <c r="S301" s="160">
        <v>0</v>
      </c>
      <c r="T301" s="161">
        <f t="shared" si="73"/>
        <v>0</v>
      </c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R301" s="162" t="s">
        <v>1849</v>
      </c>
      <c r="AT301" s="162" t="s">
        <v>751</v>
      </c>
      <c r="AU301" s="162" t="s">
        <v>219</v>
      </c>
      <c r="AY301" s="15" t="s">
        <v>208</v>
      </c>
      <c r="BE301" s="163">
        <f t="shared" si="74"/>
        <v>0</v>
      </c>
      <c r="BF301" s="163">
        <f t="shared" si="75"/>
        <v>0</v>
      </c>
      <c r="BG301" s="163">
        <f t="shared" si="76"/>
        <v>0</v>
      </c>
      <c r="BH301" s="163">
        <f t="shared" si="77"/>
        <v>0</v>
      </c>
      <c r="BI301" s="163">
        <f t="shared" si="78"/>
        <v>0</v>
      </c>
      <c r="BJ301" s="15" t="s">
        <v>85</v>
      </c>
      <c r="BK301" s="163">
        <f t="shared" si="79"/>
        <v>0</v>
      </c>
      <c r="BL301" s="15" t="s">
        <v>466</v>
      </c>
      <c r="BM301" s="162" t="s">
        <v>8283</v>
      </c>
    </row>
    <row r="302" spans="1:65" s="2" customFormat="1" ht="62.65" customHeight="1">
      <c r="A302" s="30"/>
      <c r="B302" s="154"/>
      <c r="C302" s="201" t="s">
        <v>1439</v>
      </c>
      <c r="D302" s="201" t="s">
        <v>751</v>
      </c>
      <c r="E302" s="202" t="s">
        <v>8088</v>
      </c>
      <c r="F302" s="203" t="s">
        <v>8089</v>
      </c>
      <c r="G302" s="204" t="s">
        <v>404</v>
      </c>
      <c r="H302" s="205">
        <v>3</v>
      </c>
      <c r="I302" s="177"/>
      <c r="J302" s="290">
        <f t="shared" si="70"/>
        <v>0</v>
      </c>
      <c r="K302" s="178"/>
      <c r="L302" s="179"/>
      <c r="M302" s="180" t="s">
        <v>1</v>
      </c>
      <c r="N302" s="181" t="s">
        <v>38</v>
      </c>
      <c r="O302" s="59"/>
      <c r="P302" s="160">
        <f t="shared" si="71"/>
        <v>0</v>
      </c>
      <c r="Q302" s="160">
        <v>0</v>
      </c>
      <c r="R302" s="160">
        <f t="shared" si="72"/>
        <v>0</v>
      </c>
      <c r="S302" s="160">
        <v>0</v>
      </c>
      <c r="T302" s="161">
        <f t="shared" si="73"/>
        <v>0</v>
      </c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R302" s="162" t="s">
        <v>1849</v>
      </c>
      <c r="AT302" s="162" t="s">
        <v>751</v>
      </c>
      <c r="AU302" s="162" t="s">
        <v>219</v>
      </c>
      <c r="AY302" s="15" t="s">
        <v>208</v>
      </c>
      <c r="BE302" s="163">
        <f t="shared" si="74"/>
        <v>0</v>
      </c>
      <c r="BF302" s="163">
        <f t="shared" si="75"/>
        <v>0</v>
      </c>
      <c r="BG302" s="163">
        <f t="shared" si="76"/>
        <v>0</v>
      </c>
      <c r="BH302" s="163">
        <f t="shared" si="77"/>
        <v>0</v>
      </c>
      <c r="BI302" s="163">
        <f t="shared" si="78"/>
        <v>0</v>
      </c>
      <c r="BJ302" s="15" t="s">
        <v>85</v>
      </c>
      <c r="BK302" s="163">
        <f t="shared" si="79"/>
        <v>0</v>
      </c>
      <c r="BL302" s="15" t="s">
        <v>466</v>
      </c>
      <c r="BM302" s="162" t="s">
        <v>8284</v>
      </c>
    </row>
    <row r="303" spans="1:65" s="2" customFormat="1" ht="16.5" customHeight="1">
      <c r="A303" s="30"/>
      <c r="B303" s="154"/>
      <c r="C303" s="201" t="s">
        <v>1443</v>
      </c>
      <c r="D303" s="201" t="s">
        <v>751</v>
      </c>
      <c r="E303" s="202" t="s">
        <v>8091</v>
      </c>
      <c r="F303" s="203" t="s">
        <v>8092</v>
      </c>
      <c r="G303" s="204" t="s">
        <v>404</v>
      </c>
      <c r="H303" s="205">
        <v>2</v>
      </c>
      <c r="I303" s="177"/>
      <c r="J303" s="290">
        <f t="shared" si="70"/>
        <v>0</v>
      </c>
      <c r="K303" s="178"/>
      <c r="L303" s="179"/>
      <c r="M303" s="180" t="s">
        <v>1</v>
      </c>
      <c r="N303" s="181" t="s">
        <v>38</v>
      </c>
      <c r="O303" s="59"/>
      <c r="P303" s="160">
        <f t="shared" si="71"/>
        <v>0</v>
      </c>
      <c r="Q303" s="160">
        <v>0</v>
      </c>
      <c r="R303" s="160">
        <f t="shared" si="72"/>
        <v>0</v>
      </c>
      <c r="S303" s="160">
        <v>0</v>
      </c>
      <c r="T303" s="161">
        <f t="shared" si="73"/>
        <v>0</v>
      </c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R303" s="162" t="s">
        <v>1849</v>
      </c>
      <c r="AT303" s="162" t="s">
        <v>751</v>
      </c>
      <c r="AU303" s="162" t="s">
        <v>219</v>
      </c>
      <c r="AY303" s="15" t="s">
        <v>208</v>
      </c>
      <c r="BE303" s="163">
        <f t="shared" si="74"/>
        <v>0</v>
      </c>
      <c r="BF303" s="163">
        <f t="shared" si="75"/>
        <v>0</v>
      </c>
      <c r="BG303" s="163">
        <f t="shared" si="76"/>
        <v>0</v>
      </c>
      <c r="BH303" s="163">
        <f t="shared" si="77"/>
        <v>0</v>
      </c>
      <c r="BI303" s="163">
        <f t="shared" si="78"/>
        <v>0</v>
      </c>
      <c r="BJ303" s="15" t="s">
        <v>85</v>
      </c>
      <c r="BK303" s="163">
        <f t="shared" si="79"/>
        <v>0</v>
      </c>
      <c r="BL303" s="15" t="s">
        <v>466</v>
      </c>
      <c r="BM303" s="162" t="s">
        <v>8285</v>
      </c>
    </row>
    <row r="304" spans="1:65" s="2" customFormat="1" ht="16.5" customHeight="1">
      <c r="A304" s="30"/>
      <c r="B304" s="154"/>
      <c r="C304" s="201" t="s">
        <v>1447</v>
      </c>
      <c r="D304" s="201" t="s">
        <v>751</v>
      </c>
      <c r="E304" s="202" t="s">
        <v>8286</v>
      </c>
      <c r="F304" s="203" t="s">
        <v>7381</v>
      </c>
      <c r="G304" s="204" t="s">
        <v>404</v>
      </c>
      <c r="H304" s="205">
        <v>3</v>
      </c>
      <c r="I304" s="177"/>
      <c r="J304" s="290">
        <f t="shared" si="70"/>
        <v>0</v>
      </c>
      <c r="K304" s="178"/>
      <c r="L304" s="179"/>
      <c r="M304" s="180" t="s">
        <v>1</v>
      </c>
      <c r="N304" s="181" t="s">
        <v>38</v>
      </c>
      <c r="O304" s="59"/>
      <c r="P304" s="160">
        <f t="shared" si="71"/>
        <v>0</v>
      </c>
      <c r="Q304" s="160">
        <v>0</v>
      </c>
      <c r="R304" s="160">
        <f t="shared" si="72"/>
        <v>0</v>
      </c>
      <c r="S304" s="160">
        <v>0</v>
      </c>
      <c r="T304" s="161">
        <f t="shared" si="73"/>
        <v>0</v>
      </c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R304" s="162" t="s">
        <v>1849</v>
      </c>
      <c r="AT304" s="162" t="s">
        <v>751</v>
      </c>
      <c r="AU304" s="162" t="s">
        <v>219</v>
      </c>
      <c r="AY304" s="15" t="s">
        <v>208</v>
      </c>
      <c r="BE304" s="163">
        <f t="shared" si="74"/>
        <v>0</v>
      </c>
      <c r="BF304" s="163">
        <f t="shared" si="75"/>
        <v>0</v>
      </c>
      <c r="BG304" s="163">
        <f t="shared" si="76"/>
        <v>0</v>
      </c>
      <c r="BH304" s="163">
        <f t="shared" si="77"/>
        <v>0</v>
      </c>
      <c r="BI304" s="163">
        <f t="shared" si="78"/>
        <v>0</v>
      </c>
      <c r="BJ304" s="15" t="s">
        <v>85</v>
      </c>
      <c r="BK304" s="163">
        <f t="shared" si="79"/>
        <v>0</v>
      </c>
      <c r="BL304" s="15" t="s">
        <v>466</v>
      </c>
      <c r="BM304" s="162" t="s">
        <v>8287</v>
      </c>
    </row>
    <row r="305" spans="1:65" s="2" customFormat="1" ht="16.5" customHeight="1">
      <c r="A305" s="30"/>
      <c r="B305" s="154"/>
      <c r="C305" s="201" t="s">
        <v>1451</v>
      </c>
      <c r="D305" s="201" t="s">
        <v>751</v>
      </c>
      <c r="E305" s="202" t="s">
        <v>8288</v>
      </c>
      <c r="F305" s="203" t="s">
        <v>7416</v>
      </c>
      <c r="G305" s="204" t="s">
        <v>404</v>
      </c>
      <c r="H305" s="205">
        <v>1</v>
      </c>
      <c r="I305" s="177"/>
      <c r="J305" s="290">
        <f t="shared" si="70"/>
        <v>0</v>
      </c>
      <c r="K305" s="178"/>
      <c r="L305" s="179"/>
      <c r="M305" s="180" t="s">
        <v>1</v>
      </c>
      <c r="N305" s="181" t="s">
        <v>38</v>
      </c>
      <c r="O305" s="59"/>
      <c r="P305" s="160">
        <f t="shared" si="71"/>
        <v>0</v>
      </c>
      <c r="Q305" s="160">
        <v>0</v>
      </c>
      <c r="R305" s="160">
        <f t="shared" si="72"/>
        <v>0</v>
      </c>
      <c r="S305" s="160">
        <v>0</v>
      </c>
      <c r="T305" s="161">
        <f t="shared" si="73"/>
        <v>0</v>
      </c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R305" s="162" t="s">
        <v>1849</v>
      </c>
      <c r="AT305" s="162" t="s">
        <v>751</v>
      </c>
      <c r="AU305" s="162" t="s">
        <v>219</v>
      </c>
      <c r="AY305" s="15" t="s">
        <v>208</v>
      </c>
      <c r="BE305" s="163">
        <f t="shared" si="74"/>
        <v>0</v>
      </c>
      <c r="BF305" s="163">
        <f t="shared" si="75"/>
        <v>0</v>
      </c>
      <c r="BG305" s="163">
        <f t="shared" si="76"/>
        <v>0</v>
      </c>
      <c r="BH305" s="163">
        <f t="shared" si="77"/>
        <v>0</v>
      </c>
      <c r="BI305" s="163">
        <f t="shared" si="78"/>
        <v>0</v>
      </c>
      <c r="BJ305" s="15" t="s">
        <v>85</v>
      </c>
      <c r="BK305" s="163">
        <f t="shared" si="79"/>
        <v>0</v>
      </c>
      <c r="BL305" s="15" t="s">
        <v>466</v>
      </c>
      <c r="BM305" s="162" t="s">
        <v>8289</v>
      </c>
    </row>
    <row r="306" spans="1:65" s="2" customFormat="1" ht="16.5" customHeight="1">
      <c r="A306" s="30"/>
      <c r="B306" s="154"/>
      <c r="C306" s="201" t="s">
        <v>1455</v>
      </c>
      <c r="D306" s="201" t="s">
        <v>751</v>
      </c>
      <c r="E306" s="202" t="s">
        <v>8290</v>
      </c>
      <c r="F306" s="203" t="s">
        <v>7527</v>
      </c>
      <c r="G306" s="204" t="s">
        <v>404</v>
      </c>
      <c r="H306" s="205">
        <v>1</v>
      </c>
      <c r="I306" s="177"/>
      <c r="J306" s="290">
        <f t="shared" si="70"/>
        <v>0</v>
      </c>
      <c r="K306" s="178"/>
      <c r="L306" s="179"/>
      <c r="M306" s="180" t="s">
        <v>1</v>
      </c>
      <c r="N306" s="181" t="s">
        <v>38</v>
      </c>
      <c r="O306" s="59"/>
      <c r="P306" s="160">
        <f t="shared" si="71"/>
        <v>0</v>
      </c>
      <c r="Q306" s="160">
        <v>0</v>
      </c>
      <c r="R306" s="160">
        <f t="shared" si="72"/>
        <v>0</v>
      </c>
      <c r="S306" s="160">
        <v>0</v>
      </c>
      <c r="T306" s="161">
        <f t="shared" si="73"/>
        <v>0</v>
      </c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R306" s="162" t="s">
        <v>1849</v>
      </c>
      <c r="AT306" s="162" t="s">
        <v>751</v>
      </c>
      <c r="AU306" s="162" t="s">
        <v>219</v>
      </c>
      <c r="AY306" s="15" t="s">
        <v>208</v>
      </c>
      <c r="BE306" s="163">
        <f t="shared" si="74"/>
        <v>0</v>
      </c>
      <c r="BF306" s="163">
        <f t="shared" si="75"/>
        <v>0</v>
      </c>
      <c r="BG306" s="163">
        <f t="shared" si="76"/>
        <v>0</v>
      </c>
      <c r="BH306" s="163">
        <f t="shared" si="77"/>
        <v>0</v>
      </c>
      <c r="BI306" s="163">
        <f t="shared" si="78"/>
        <v>0</v>
      </c>
      <c r="BJ306" s="15" t="s">
        <v>85</v>
      </c>
      <c r="BK306" s="163">
        <f t="shared" si="79"/>
        <v>0</v>
      </c>
      <c r="BL306" s="15" t="s">
        <v>466</v>
      </c>
      <c r="BM306" s="162" t="s">
        <v>8291</v>
      </c>
    </row>
    <row r="307" spans="1:65" s="2" customFormat="1" ht="16.5" customHeight="1">
      <c r="A307" s="30"/>
      <c r="B307" s="154"/>
      <c r="C307" s="201" t="s">
        <v>1459</v>
      </c>
      <c r="D307" s="201" t="s">
        <v>751</v>
      </c>
      <c r="E307" s="202" t="s">
        <v>8292</v>
      </c>
      <c r="F307" s="203" t="s">
        <v>7715</v>
      </c>
      <c r="G307" s="204" t="s">
        <v>404</v>
      </c>
      <c r="H307" s="205">
        <v>4</v>
      </c>
      <c r="I307" s="177"/>
      <c r="J307" s="290">
        <f t="shared" si="70"/>
        <v>0</v>
      </c>
      <c r="K307" s="178"/>
      <c r="L307" s="179"/>
      <c r="M307" s="180" t="s">
        <v>1</v>
      </c>
      <c r="N307" s="181" t="s">
        <v>38</v>
      </c>
      <c r="O307" s="59"/>
      <c r="P307" s="160">
        <f t="shared" si="71"/>
        <v>0</v>
      </c>
      <c r="Q307" s="160">
        <v>0</v>
      </c>
      <c r="R307" s="160">
        <f t="shared" si="72"/>
        <v>0</v>
      </c>
      <c r="S307" s="160">
        <v>0</v>
      </c>
      <c r="T307" s="161">
        <f t="shared" si="73"/>
        <v>0</v>
      </c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R307" s="162" t="s">
        <v>1849</v>
      </c>
      <c r="AT307" s="162" t="s">
        <v>751</v>
      </c>
      <c r="AU307" s="162" t="s">
        <v>219</v>
      </c>
      <c r="AY307" s="15" t="s">
        <v>208</v>
      </c>
      <c r="BE307" s="163">
        <f t="shared" si="74"/>
        <v>0</v>
      </c>
      <c r="BF307" s="163">
        <f t="shared" si="75"/>
        <v>0</v>
      </c>
      <c r="BG307" s="163">
        <f t="shared" si="76"/>
        <v>0</v>
      </c>
      <c r="BH307" s="163">
        <f t="shared" si="77"/>
        <v>0</v>
      </c>
      <c r="BI307" s="163">
        <f t="shared" si="78"/>
        <v>0</v>
      </c>
      <c r="BJ307" s="15" t="s">
        <v>85</v>
      </c>
      <c r="BK307" s="163">
        <f t="shared" si="79"/>
        <v>0</v>
      </c>
      <c r="BL307" s="15" t="s">
        <v>466</v>
      </c>
      <c r="BM307" s="162" t="s">
        <v>8293</v>
      </c>
    </row>
    <row r="308" spans="1:65" s="2" customFormat="1" ht="16.5" customHeight="1">
      <c r="A308" s="30"/>
      <c r="B308" s="154"/>
      <c r="C308" s="201" t="s">
        <v>1463</v>
      </c>
      <c r="D308" s="201" t="s">
        <v>751</v>
      </c>
      <c r="E308" s="202" t="s">
        <v>8102</v>
      </c>
      <c r="F308" s="203" t="s">
        <v>8103</v>
      </c>
      <c r="G308" s="204" t="s">
        <v>404</v>
      </c>
      <c r="H308" s="205">
        <v>1</v>
      </c>
      <c r="I308" s="177"/>
      <c r="J308" s="290">
        <f t="shared" si="70"/>
        <v>0</v>
      </c>
      <c r="K308" s="178"/>
      <c r="L308" s="179"/>
      <c r="M308" s="180" t="s">
        <v>1</v>
      </c>
      <c r="N308" s="181" t="s">
        <v>38</v>
      </c>
      <c r="O308" s="59"/>
      <c r="P308" s="160">
        <f t="shared" si="71"/>
        <v>0</v>
      </c>
      <c r="Q308" s="160">
        <v>0</v>
      </c>
      <c r="R308" s="160">
        <f t="shared" si="72"/>
        <v>0</v>
      </c>
      <c r="S308" s="160">
        <v>0</v>
      </c>
      <c r="T308" s="161">
        <f t="shared" si="73"/>
        <v>0</v>
      </c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R308" s="162" t="s">
        <v>1849</v>
      </c>
      <c r="AT308" s="162" t="s">
        <v>751</v>
      </c>
      <c r="AU308" s="162" t="s">
        <v>219</v>
      </c>
      <c r="AY308" s="15" t="s">
        <v>208</v>
      </c>
      <c r="BE308" s="163">
        <f t="shared" si="74"/>
        <v>0</v>
      </c>
      <c r="BF308" s="163">
        <f t="shared" si="75"/>
        <v>0</v>
      </c>
      <c r="BG308" s="163">
        <f t="shared" si="76"/>
        <v>0</v>
      </c>
      <c r="BH308" s="163">
        <f t="shared" si="77"/>
        <v>0</v>
      </c>
      <c r="BI308" s="163">
        <f t="shared" si="78"/>
        <v>0</v>
      </c>
      <c r="BJ308" s="15" t="s">
        <v>85</v>
      </c>
      <c r="BK308" s="163">
        <f t="shared" si="79"/>
        <v>0</v>
      </c>
      <c r="BL308" s="15" t="s">
        <v>466</v>
      </c>
      <c r="BM308" s="162" t="s">
        <v>8294</v>
      </c>
    </row>
    <row r="309" spans="1:65" s="2" customFormat="1" ht="16.5" customHeight="1">
      <c r="A309" s="30"/>
      <c r="B309" s="154"/>
      <c r="C309" s="201" t="s">
        <v>1465</v>
      </c>
      <c r="D309" s="201" t="s">
        <v>751</v>
      </c>
      <c r="E309" s="202" t="s">
        <v>8105</v>
      </c>
      <c r="F309" s="203" t="s">
        <v>8106</v>
      </c>
      <c r="G309" s="204" t="s">
        <v>404</v>
      </c>
      <c r="H309" s="205">
        <v>1</v>
      </c>
      <c r="I309" s="177"/>
      <c r="J309" s="290">
        <f t="shared" si="70"/>
        <v>0</v>
      </c>
      <c r="K309" s="178"/>
      <c r="L309" s="179"/>
      <c r="M309" s="180" t="s">
        <v>1</v>
      </c>
      <c r="N309" s="181" t="s">
        <v>38</v>
      </c>
      <c r="O309" s="59"/>
      <c r="P309" s="160">
        <f t="shared" si="71"/>
        <v>0</v>
      </c>
      <c r="Q309" s="160">
        <v>0</v>
      </c>
      <c r="R309" s="160">
        <f t="shared" si="72"/>
        <v>0</v>
      </c>
      <c r="S309" s="160">
        <v>0</v>
      </c>
      <c r="T309" s="161">
        <f t="shared" si="73"/>
        <v>0</v>
      </c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R309" s="162" t="s">
        <v>1849</v>
      </c>
      <c r="AT309" s="162" t="s">
        <v>751</v>
      </c>
      <c r="AU309" s="162" t="s">
        <v>219</v>
      </c>
      <c r="AY309" s="15" t="s">
        <v>208</v>
      </c>
      <c r="BE309" s="163">
        <f t="shared" si="74"/>
        <v>0</v>
      </c>
      <c r="BF309" s="163">
        <f t="shared" si="75"/>
        <v>0</v>
      </c>
      <c r="BG309" s="163">
        <f t="shared" si="76"/>
        <v>0</v>
      </c>
      <c r="BH309" s="163">
        <f t="shared" si="77"/>
        <v>0</v>
      </c>
      <c r="BI309" s="163">
        <f t="shared" si="78"/>
        <v>0</v>
      </c>
      <c r="BJ309" s="15" t="s">
        <v>85</v>
      </c>
      <c r="BK309" s="163">
        <f t="shared" si="79"/>
        <v>0</v>
      </c>
      <c r="BL309" s="15" t="s">
        <v>466</v>
      </c>
      <c r="BM309" s="162" t="s">
        <v>8295</v>
      </c>
    </row>
    <row r="310" spans="1:65" s="2" customFormat="1" ht="16.5" customHeight="1">
      <c r="A310" s="30"/>
      <c r="B310" s="154"/>
      <c r="C310" s="201" t="s">
        <v>1469</v>
      </c>
      <c r="D310" s="201" t="s">
        <v>751</v>
      </c>
      <c r="E310" s="202" t="s">
        <v>8108</v>
      </c>
      <c r="F310" s="203" t="s">
        <v>8109</v>
      </c>
      <c r="G310" s="204" t="s">
        <v>404</v>
      </c>
      <c r="H310" s="205">
        <v>1</v>
      </c>
      <c r="I310" s="177"/>
      <c r="J310" s="290">
        <f t="shared" si="70"/>
        <v>0</v>
      </c>
      <c r="K310" s="178"/>
      <c r="L310" s="179"/>
      <c r="M310" s="180" t="s">
        <v>1</v>
      </c>
      <c r="N310" s="181" t="s">
        <v>38</v>
      </c>
      <c r="O310" s="59"/>
      <c r="P310" s="160">
        <f t="shared" si="71"/>
        <v>0</v>
      </c>
      <c r="Q310" s="160">
        <v>0</v>
      </c>
      <c r="R310" s="160">
        <f t="shared" si="72"/>
        <v>0</v>
      </c>
      <c r="S310" s="160">
        <v>0</v>
      </c>
      <c r="T310" s="161">
        <f t="shared" si="73"/>
        <v>0</v>
      </c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R310" s="162" t="s">
        <v>1849</v>
      </c>
      <c r="AT310" s="162" t="s">
        <v>751</v>
      </c>
      <c r="AU310" s="162" t="s">
        <v>219</v>
      </c>
      <c r="AY310" s="15" t="s">
        <v>208</v>
      </c>
      <c r="BE310" s="163">
        <f t="shared" si="74"/>
        <v>0</v>
      </c>
      <c r="BF310" s="163">
        <f t="shared" si="75"/>
        <v>0</v>
      </c>
      <c r="BG310" s="163">
        <f t="shared" si="76"/>
        <v>0</v>
      </c>
      <c r="BH310" s="163">
        <f t="shared" si="77"/>
        <v>0</v>
      </c>
      <c r="BI310" s="163">
        <f t="shared" si="78"/>
        <v>0</v>
      </c>
      <c r="BJ310" s="15" t="s">
        <v>85</v>
      </c>
      <c r="BK310" s="163">
        <f t="shared" si="79"/>
        <v>0</v>
      </c>
      <c r="BL310" s="15" t="s">
        <v>466</v>
      </c>
      <c r="BM310" s="162" t="s">
        <v>8296</v>
      </c>
    </row>
    <row r="311" spans="1:65" s="2" customFormat="1" ht="16.5" customHeight="1">
      <c r="A311" s="30"/>
      <c r="B311" s="154"/>
      <c r="C311" s="201" t="s">
        <v>1471</v>
      </c>
      <c r="D311" s="201" t="s">
        <v>751</v>
      </c>
      <c r="E311" s="202" t="s">
        <v>8111</v>
      </c>
      <c r="F311" s="203" t="s">
        <v>8112</v>
      </c>
      <c r="G311" s="204" t="s">
        <v>404</v>
      </c>
      <c r="H311" s="205">
        <v>2</v>
      </c>
      <c r="I311" s="177"/>
      <c r="J311" s="290">
        <f t="shared" si="70"/>
        <v>0</v>
      </c>
      <c r="K311" s="178"/>
      <c r="L311" s="179"/>
      <c r="M311" s="180" t="s">
        <v>1</v>
      </c>
      <c r="N311" s="181" t="s">
        <v>38</v>
      </c>
      <c r="O311" s="59"/>
      <c r="P311" s="160">
        <f t="shared" si="71"/>
        <v>0</v>
      </c>
      <c r="Q311" s="160">
        <v>0</v>
      </c>
      <c r="R311" s="160">
        <f t="shared" si="72"/>
        <v>0</v>
      </c>
      <c r="S311" s="160">
        <v>0</v>
      </c>
      <c r="T311" s="161">
        <f t="shared" si="73"/>
        <v>0</v>
      </c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R311" s="162" t="s">
        <v>1849</v>
      </c>
      <c r="AT311" s="162" t="s">
        <v>751</v>
      </c>
      <c r="AU311" s="162" t="s">
        <v>219</v>
      </c>
      <c r="AY311" s="15" t="s">
        <v>208</v>
      </c>
      <c r="BE311" s="163">
        <f t="shared" si="74"/>
        <v>0</v>
      </c>
      <c r="BF311" s="163">
        <f t="shared" si="75"/>
        <v>0</v>
      </c>
      <c r="BG311" s="163">
        <f t="shared" si="76"/>
        <v>0</v>
      </c>
      <c r="BH311" s="163">
        <f t="shared" si="77"/>
        <v>0</v>
      </c>
      <c r="BI311" s="163">
        <f t="shared" si="78"/>
        <v>0</v>
      </c>
      <c r="BJ311" s="15" t="s">
        <v>85</v>
      </c>
      <c r="BK311" s="163">
        <f t="shared" si="79"/>
        <v>0</v>
      </c>
      <c r="BL311" s="15" t="s">
        <v>466</v>
      </c>
      <c r="BM311" s="162" t="s">
        <v>8297</v>
      </c>
    </row>
    <row r="312" spans="1:65" s="2" customFormat="1" ht="37.9" customHeight="1">
      <c r="A312" s="30"/>
      <c r="B312" s="154"/>
      <c r="C312" s="201" t="s">
        <v>1475</v>
      </c>
      <c r="D312" s="201" t="s">
        <v>751</v>
      </c>
      <c r="E312" s="202" t="s">
        <v>8114</v>
      </c>
      <c r="F312" s="203" t="s">
        <v>8115</v>
      </c>
      <c r="G312" s="204" t="s">
        <v>404</v>
      </c>
      <c r="H312" s="205">
        <v>1</v>
      </c>
      <c r="I312" s="177"/>
      <c r="J312" s="290">
        <f t="shared" si="70"/>
        <v>0</v>
      </c>
      <c r="K312" s="178"/>
      <c r="L312" s="179"/>
      <c r="M312" s="180" t="s">
        <v>1</v>
      </c>
      <c r="N312" s="181" t="s">
        <v>38</v>
      </c>
      <c r="O312" s="59"/>
      <c r="P312" s="160">
        <f t="shared" si="71"/>
        <v>0</v>
      </c>
      <c r="Q312" s="160">
        <v>0</v>
      </c>
      <c r="R312" s="160">
        <f t="shared" si="72"/>
        <v>0</v>
      </c>
      <c r="S312" s="160">
        <v>0</v>
      </c>
      <c r="T312" s="161">
        <f t="shared" si="73"/>
        <v>0</v>
      </c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R312" s="162" t="s">
        <v>1849</v>
      </c>
      <c r="AT312" s="162" t="s">
        <v>751</v>
      </c>
      <c r="AU312" s="162" t="s">
        <v>219</v>
      </c>
      <c r="AY312" s="15" t="s">
        <v>208</v>
      </c>
      <c r="BE312" s="163">
        <f t="shared" si="74"/>
        <v>0</v>
      </c>
      <c r="BF312" s="163">
        <f t="shared" si="75"/>
        <v>0</v>
      </c>
      <c r="BG312" s="163">
        <f t="shared" si="76"/>
        <v>0</v>
      </c>
      <c r="BH312" s="163">
        <f t="shared" si="77"/>
        <v>0</v>
      </c>
      <c r="BI312" s="163">
        <f t="shared" si="78"/>
        <v>0</v>
      </c>
      <c r="BJ312" s="15" t="s">
        <v>85</v>
      </c>
      <c r="BK312" s="163">
        <f t="shared" si="79"/>
        <v>0</v>
      </c>
      <c r="BL312" s="15" t="s">
        <v>466</v>
      </c>
      <c r="BM312" s="162" t="s">
        <v>8298</v>
      </c>
    </row>
    <row r="313" spans="1:65" s="2" customFormat="1" ht="37.9" customHeight="1">
      <c r="A313" s="30"/>
      <c r="B313" s="154"/>
      <c r="C313" s="201" t="s">
        <v>1477</v>
      </c>
      <c r="D313" s="201" t="s">
        <v>751</v>
      </c>
      <c r="E313" s="202" t="s">
        <v>8117</v>
      </c>
      <c r="F313" s="203" t="s">
        <v>8118</v>
      </c>
      <c r="G313" s="204" t="s">
        <v>404</v>
      </c>
      <c r="H313" s="205">
        <v>8</v>
      </c>
      <c r="I313" s="177"/>
      <c r="J313" s="290">
        <f t="shared" si="70"/>
        <v>0</v>
      </c>
      <c r="K313" s="178"/>
      <c r="L313" s="179"/>
      <c r="M313" s="180" t="s">
        <v>1</v>
      </c>
      <c r="N313" s="181" t="s">
        <v>38</v>
      </c>
      <c r="O313" s="59"/>
      <c r="P313" s="160">
        <f t="shared" si="71"/>
        <v>0</v>
      </c>
      <c r="Q313" s="160">
        <v>0</v>
      </c>
      <c r="R313" s="160">
        <f t="shared" si="72"/>
        <v>0</v>
      </c>
      <c r="S313" s="160">
        <v>0</v>
      </c>
      <c r="T313" s="161">
        <f t="shared" si="73"/>
        <v>0</v>
      </c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R313" s="162" t="s">
        <v>1849</v>
      </c>
      <c r="AT313" s="162" t="s">
        <v>751</v>
      </c>
      <c r="AU313" s="162" t="s">
        <v>219</v>
      </c>
      <c r="AY313" s="15" t="s">
        <v>208</v>
      </c>
      <c r="BE313" s="163">
        <f t="shared" si="74"/>
        <v>0</v>
      </c>
      <c r="BF313" s="163">
        <f t="shared" si="75"/>
        <v>0</v>
      </c>
      <c r="BG313" s="163">
        <f t="shared" si="76"/>
        <v>0</v>
      </c>
      <c r="BH313" s="163">
        <f t="shared" si="77"/>
        <v>0</v>
      </c>
      <c r="BI313" s="163">
        <f t="shared" si="78"/>
        <v>0</v>
      </c>
      <c r="BJ313" s="15" t="s">
        <v>85</v>
      </c>
      <c r="BK313" s="163">
        <f t="shared" si="79"/>
        <v>0</v>
      </c>
      <c r="BL313" s="15" t="s">
        <v>466</v>
      </c>
      <c r="BM313" s="162" t="s">
        <v>8299</v>
      </c>
    </row>
    <row r="314" spans="1:65" s="2" customFormat="1" ht="24.2" customHeight="1">
      <c r="A314" s="30"/>
      <c r="B314" s="154"/>
      <c r="C314" s="201" t="s">
        <v>1481</v>
      </c>
      <c r="D314" s="201" t="s">
        <v>751</v>
      </c>
      <c r="E314" s="202" t="s">
        <v>8029</v>
      </c>
      <c r="F314" s="203" t="s">
        <v>8030</v>
      </c>
      <c r="G314" s="204" t="s">
        <v>404</v>
      </c>
      <c r="H314" s="205">
        <v>5</v>
      </c>
      <c r="I314" s="177"/>
      <c r="J314" s="290">
        <f t="shared" si="70"/>
        <v>0</v>
      </c>
      <c r="K314" s="178"/>
      <c r="L314" s="179"/>
      <c r="M314" s="180" t="s">
        <v>1</v>
      </c>
      <c r="N314" s="181" t="s">
        <v>38</v>
      </c>
      <c r="O314" s="59"/>
      <c r="P314" s="160">
        <f t="shared" si="71"/>
        <v>0</v>
      </c>
      <c r="Q314" s="160">
        <v>0</v>
      </c>
      <c r="R314" s="160">
        <f t="shared" si="72"/>
        <v>0</v>
      </c>
      <c r="S314" s="160">
        <v>0</v>
      </c>
      <c r="T314" s="161">
        <f t="shared" si="73"/>
        <v>0</v>
      </c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R314" s="162" t="s">
        <v>1849</v>
      </c>
      <c r="AT314" s="162" t="s">
        <v>751</v>
      </c>
      <c r="AU314" s="162" t="s">
        <v>219</v>
      </c>
      <c r="AY314" s="15" t="s">
        <v>208</v>
      </c>
      <c r="BE314" s="163">
        <f t="shared" si="74"/>
        <v>0</v>
      </c>
      <c r="BF314" s="163">
        <f t="shared" si="75"/>
        <v>0</v>
      </c>
      <c r="BG314" s="163">
        <f t="shared" si="76"/>
        <v>0</v>
      </c>
      <c r="BH314" s="163">
        <f t="shared" si="77"/>
        <v>0</v>
      </c>
      <c r="BI314" s="163">
        <f t="shared" si="78"/>
        <v>0</v>
      </c>
      <c r="BJ314" s="15" t="s">
        <v>85</v>
      </c>
      <c r="BK314" s="163">
        <f t="shared" si="79"/>
        <v>0</v>
      </c>
      <c r="BL314" s="15" t="s">
        <v>466</v>
      </c>
      <c r="BM314" s="162" t="s">
        <v>8300</v>
      </c>
    </row>
    <row r="315" spans="1:65" s="2" customFormat="1" ht="49.15" customHeight="1">
      <c r="A315" s="30"/>
      <c r="B315" s="154"/>
      <c r="C315" s="201" t="s">
        <v>1485</v>
      </c>
      <c r="D315" s="201" t="s">
        <v>751</v>
      </c>
      <c r="E315" s="202" t="s">
        <v>8121</v>
      </c>
      <c r="F315" s="203" t="s">
        <v>8122</v>
      </c>
      <c r="G315" s="204" t="s">
        <v>404</v>
      </c>
      <c r="H315" s="205">
        <v>1</v>
      </c>
      <c r="I315" s="177"/>
      <c r="J315" s="290">
        <f t="shared" si="70"/>
        <v>0</v>
      </c>
      <c r="K315" s="178"/>
      <c r="L315" s="179"/>
      <c r="M315" s="180" t="s">
        <v>1</v>
      </c>
      <c r="N315" s="181" t="s">
        <v>38</v>
      </c>
      <c r="O315" s="59"/>
      <c r="P315" s="160">
        <f t="shared" si="71"/>
        <v>0</v>
      </c>
      <c r="Q315" s="160">
        <v>0</v>
      </c>
      <c r="R315" s="160">
        <f t="shared" si="72"/>
        <v>0</v>
      </c>
      <c r="S315" s="160">
        <v>0</v>
      </c>
      <c r="T315" s="161">
        <f t="shared" si="73"/>
        <v>0</v>
      </c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R315" s="162" t="s">
        <v>1849</v>
      </c>
      <c r="AT315" s="162" t="s">
        <v>751</v>
      </c>
      <c r="AU315" s="162" t="s">
        <v>219</v>
      </c>
      <c r="AY315" s="15" t="s">
        <v>208</v>
      </c>
      <c r="BE315" s="163">
        <f t="shared" si="74"/>
        <v>0</v>
      </c>
      <c r="BF315" s="163">
        <f t="shared" si="75"/>
        <v>0</v>
      </c>
      <c r="BG315" s="163">
        <f t="shared" si="76"/>
        <v>0</v>
      </c>
      <c r="BH315" s="163">
        <f t="shared" si="77"/>
        <v>0</v>
      </c>
      <c r="BI315" s="163">
        <f t="shared" si="78"/>
        <v>0</v>
      </c>
      <c r="BJ315" s="15" t="s">
        <v>85</v>
      </c>
      <c r="BK315" s="163">
        <f t="shared" si="79"/>
        <v>0</v>
      </c>
      <c r="BL315" s="15" t="s">
        <v>466</v>
      </c>
      <c r="BM315" s="162" t="s">
        <v>8301</v>
      </c>
    </row>
    <row r="316" spans="1:65" s="2" customFormat="1" ht="24.2" customHeight="1">
      <c r="A316" s="30"/>
      <c r="B316" s="154"/>
      <c r="C316" s="201" t="s">
        <v>1487</v>
      </c>
      <c r="D316" s="201" t="s">
        <v>751</v>
      </c>
      <c r="E316" s="202" t="s">
        <v>8124</v>
      </c>
      <c r="F316" s="203" t="s">
        <v>8125</v>
      </c>
      <c r="G316" s="204" t="s">
        <v>404</v>
      </c>
      <c r="H316" s="205">
        <v>5</v>
      </c>
      <c r="I316" s="177"/>
      <c r="J316" s="290">
        <f t="shared" si="70"/>
        <v>0</v>
      </c>
      <c r="K316" s="178"/>
      <c r="L316" s="179"/>
      <c r="M316" s="180" t="s">
        <v>1</v>
      </c>
      <c r="N316" s="181" t="s">
        <v>38</v>
      </c>
      <c r="O316" s="59"/>
      <c r="P316" s="160">
        <f t="shared" si="71"/>
        <v>0</v>
      </c>
      <c r="Q316" s="160">
        <v>0</v>
      </c>
      <c r="R316" s="160">
        <f t="shared" si="72"/>
        <v>0</v>
      </c>
      <c r="S316" s="160">
        <v>0</v>
      </c>
      <c r="T316" s="161">
        <f t="shared" si="73"/>
        <v>0</v>
      </c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R316" s="162" t="s">
        <v>1849</v>
      </c>
      <c r="AT316" s="162" t="s">
        <v>751</v>
      </c>
      <c r="AU316" s="162" t="s">
        <v>219</v>
      </c>
      <c r="AY316" s="15" t="s">
        <v>208</v>
      </c>
      <c r="BE316" s="163">
        <f t="shared" si="74"/>
        <v>0</v>
      </c>
      <c r="BF316" s="163">
        <f t="shared" si="75"/>
        <v>0</v>
      </c>
      <c r="BG316" s="163">
        <f t="shared" si="76"/>
        <v>0</v>
      </c>
      <c r="BH316" s="163">
        <f t="shared" si="77"/>
        <v>0</v>
      </c>
      <c r="BI316" s="163">
        <f t="shared" si="78"/>
        <v>0</v>
      </c>
      <c r="BJ316" s="15" t="s">
        <v>85</v>
      </c>
      <c r="BK316" s="163">
        <f t="shared" si="79"/>
        <v>0</v>
      </c>
      <c r="BL316" s="15" t="s">
        <v>466</v>
      </c>
      <c r="BM316" s="162" t="s">
        <v>8302</v>
      </c>
    </row>
    <row r="317" spans="1:65" s="2" customFormat="1" ht="24.2" customHeight="1">
      <c r="A317" s="30"/>
      <c r="B317" s="154"/>
      <c r="C317" s="201" t="s">
        <v>1489</v>
      </c>
      <c r="D317" s="201" t="s">
        <v>751</v>
      </c>
      <c r="E317" s="202" t="s">
        <v>8127</v>
      </c>
      <c r="F317" s="203" t="s">
        <v>8128</v>
      </c>
      <c r="G317" s="204" t="s">
        <v>404</v>
      </c>
      <c r="H317" s="205">
        <v>120</v>
      </c>
      <c r="I317" s="177"/>
      <c r="J317" s="290">
        <f t="shared" si="70"/>
        <v>0</v>
      </c>
      <c r="K317" s="178"/>
      <c r="L317" s="179"/>
      <c r="M317" s="180" t="s">
        <v>1</v>
      </c>
      <c r="N317" s="181" t="s">
        <v>38</v>
      </c>
      <c r="O317" s="59"/>
      <c r="P317" s="160">
        <f t="shared" si="71"/>
        <v>0</v>
      </c>
      <c r="Q317" s="160">
        <v>0</v>
      </c>
      <c r="R317" s="160">
        <f t="shared" si="72"/>
        <v>0</v>
      </c>
      <c r="S317" s="160">
        <v>0</v>
      </c>
      <c r="T317" s="161">
        <f t="shared" si="73"/>
        <v>0</v>
      </c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R317" s="162" t="s">
        <v>1849</v>
      </c>
      <c r="AT317" s="162" t="s">
        <v>751</v>
      </c>
      <c r="AU317" s="162" t="s">
        <v>219</v>
      </c>
      <c r="AY317" s="15" t="s">
        <v>208</v>
      </c>
      <c r="BE317" s="163">
        <f t="shared" si="74"/>
        <v>0</v>
      </c>
      <c r="BF317" s="163">
        <f t="shared" si="75"/>
        <v>0</v>
      </c>
      <c r="BG317" s="163">
        <f t="shared" si="76"/>
        <v>0</v>
      </c>
      <c r="BH317" s="163">
        <f t="shared" si="77"/>
        <v>0</v>
      </c>
      <c r="BI317" s="163">
        <f t="shared" si="78"/>
        <v>0</v>
      </c>
      <c r="BJ317" s="15" t="s">
        <v>85</v>
      </c>
      <c r="BK317" s="163">
        <f t="shared" si="79"/>
        <v>0</v>
      </c>
      <c r="BL317" s="15" t="s">
        <v>466</v>
      </c>
      <c r="BM317" s="162" t="s">
        <v>8303</v>
      </c>
    </row>
    <row r="318" spans="1:65" s="2" customFormat="1" ht="24.2" customHeight="1">
      <c r="A318" s="30"/>
      <c r="B318" s="154"/>
      <c r="C318" s="201" t="s">
        <v>1493</v>
      </c>
      <c r="D318" s="201" t="s">
        <v>751</v>
      </c>
      <c r="E318" s="202" t="s">
        <v>8130</v>
      </c>
      <c r="F318" s="203" t="s">
        <v>8131</v>
      </c>
      <c r="G318" s="204" t="s">
        <v>404</v>
      </c>
      <c r="H318" s="205">
        <v>120</v>
      </c>
      <c r="I318" s="177"/>
      <c r="J318" s="290">
        <f t="shared" si="70"/>
        <v>0</v>
      </c>
      <c r="K318" s="178"/>
      <c r="L318" s="179"/>
      <c r="M318" s="180" t="s">
        <v>1</v>
      </c>
      <c r="N318" s="181" t="s">
        <v>38</v>
      </c>
      <c r="O318" s="59"/>
      <c r="P318" s="160">
        <f t="shared" si="71"/>
        <v>0</v>
      </c>
      <c r="Q318" s="160">
        <v>0</v>
      </c>
      <c r="R318" s="160">
        <f t="shared" si="72"/>
        <v>0</v>
      </c>
      <c r="S318" s="160">
        <v>0</v>
      </c>
      <c r="T318" s="161">
        <f t="shared" si="73"/>
        <v>0</v>
      </c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R318" s="162" t="s">
        <v>1849</v>
      </c>
      <c r="AT318" s="162" t="s">
        <v>751</v>
      </c>
      <c r="AU318" s="162" t="s">
        <v>219</v>
      </c>
      <c r="AY318" s="15" t="s">
        <v>208</v>
      </c>
      <c r="BE318" s="163">
        <f t="shared" si="74"/>
        <v>0</v>
      </c>
      <c r="BF318" s="163">
        <f t="shared" si="75"/>
        <v>0</v>
      </c>
      <c r="BG318" s="163">
        <f t="shared" si="76"/>
        <v>0</v>
      </c>
      <c r="BH318" s="163">
        <f t="shared" si="77"/>
        <v>0</v>
      </c>
      <c r="BI318" s="163">
        <f t="shared" si="78"/>
        <v>0</v>
      </c>
      <c r="BJ318" s="15" t="s">
        <v>85</v>
      </c>
      <c r="BK318" s="163">
        <f t="shared" si="79"/>
        <v>0</v>
      </c>
      <c r="BL318" s="15" t="s">
        <v>466</v>
      </c>
      <c r="BM318" s="162" t="s">
        <v>8304</v>
      </c>
    </row>
    <row r="319" spans="1:65" s="2" customFormat="1" ht="37.9" customHeight="1">
      <c r="A319" s="30"/>
      <c r="B319" s="154"/>
      <c r="C319" s="201" t="s">
        <v>1497</v>
      </c>
      <c r="D319" s="201" t="s">
        <v>751</v>
      </c>
      <c r="E319" s="202" t="s">
        <v>8133</v>
      </c>
      <c r="F319" s="203" t="s">
        <v>8134</v>
      </c>
      <c r="G319" s="204" t="s">
        <v>404</v>
      </c>
      <c r="H319" s="205">
        <v>5</v>
      </c>
      <c r="I319" s="177"/>
      <c r="J319" s="290">
        <f t="shared" si="70"/>
        <v>0</v>
      </c>
      <c r="K319" s="178"/>
      <c r="L319" s="179"/>
      <c r="M319" s="180" t="s">
        <v>1</v>
      </c>
      <c r="N319" s="181" t="s">
        <v>38</v>
      </c>
      <c r="O319" s="59"/>
      <c r="P319" s="160">
        <f t="shared" si="71"/>
        <v>0</v>
      </c>
      <c r="Q319" s="160">
        <v>0</v>
      </c>
      <c r="R319" s="160">
        <f t="shared" si="72"/>
        <v>0</v>
      </c>
      <c r="S319" s="160">
        <v>0</v>
      </c>
      <c r="T319" s="161">
        <f t="shared" si="73"/>
        <v>0</v>
      </c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R319" s="162" t="s">
        <v>1849</v>
      </c>
      <c r="AT319" s="162" t="s">
        <v>751</v>
      </c>
      <c r="AU319" s="162" t="s">
        <v>219</v>
      </c>
      <c r="AY319" s="15" t="s">
        <v>208</v>
      </c>
      <c r="BE319" s="163">
        <f t="shared" si="74"/>
        <v>0</v>
      </c>
      <c r="BF319" s="163">
        <f t="shared" si="75"/>
        <v>0</v>
      </c>
      <c r="BG319" s="163">
        <f t="shared" si="76"/>
        <v>0</v>
      </c>
      <c r="BH319" s="163">
        <f t="shared" si="77"/>
        <v>0</v>
      </c>
      <c r="BI319" s="163">
        <f t="shared" si="78"/>
        <v>0</v>
      </c>
      <c r="BJ319" s="15" t="s">
        <v>85</v>
      </c>
      <c r="BK319" s="163">
        <f t="shared" si="79"/>
        <v>0</v>
      </c>
      <c r="BL319" s="15" t="s">
        <v>466</v>
      </c>
      <c r="BM319" s="162" t="s">
        <v>8305</v>
      </c>
    </row>
    <row r="320" spans="1:65" s="2" customFormat="1" ht="33" customHeight="1">
      <c r="A320" s="30"/>
      <c r="B320" s="154"/>
      <c r="C320" s="201" t="s">
        <v>1501</v>
      </c>
      <c r="D320" s="201" t="s">
        <v>751</v>
      </c>
      <c r="E320" s="202" t="s">
        <v>8136</v>
      </c>
      <c r="F320" s="203" t="s">
        <v>8137</v>
      </c>
      <c r="G320" s="204" t="s">
        <v>404</v>
      </c>
      <c r="H320" s="205">
        <v>30</v>
      </c>
      <c r="I320" s="177"/>
      <c r="J320" s="290">
        <f t="shared" si="70"/>
        <v>0</v>
      </c>
      <c r="K320" s="178"/>
      <c r="L320" s="179"/>
      <c r="M320" s="180" t="s">
        <v>1</v>
      </c>
      <c r="N320" s="181" t="s">
        <v>38</v>
      </c>
      <c r="O320" s="59"/>
      <c r="P320" s="160">
        <f t="shared" si="71"/>
        <v>0</v>
      </c>
      <c r="Q320" s="160">
        <v>0</v>
      </c>
      <c r="R320" s="160">
        <f t="shared" si="72"/>
        <v>0</v>
      </c>
      <c r="S320" s="160">
        <v>0</v>
      </c>
      <c r="T320" s="161">
        <f t="shared" si="73"/>
        <v>0</v>
      </c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R320" s="162" t="s">
        <v>1849</v>
      </c>
      <c r="AT320" s="162" t="s">
        <v>751</v>
      </c>
      <c r="AU320" s="162" t="s">
        <v>219</v>
      </c>
      <c r="AY320" s="15" t="s">
        <v>208</v>
      </c>
      <c r="BE320" s="163">
        <f t="shared" si="74"/>
        <v>0</v>
      </c>
      <c r="BF320" s="163">
        <f t="shared" si="75"/>
        <v>0</v>
      </c>
      <c r="BG320" s="163">
        <f t="shared" si="76"/>
        <v>0</v>
      </c>
      <c r="BH320" s="163">
        <f t="shared" si="77"/>
        <v>0</v>
      </c>
      <c r="BI320" s="163">
        <f t="shared" si="78"/>
        <v>0</v>
      </c>
      <c r="BJ320" s="15" t="s">
        <v>85</v>
      </c>
      <c r="BK320" s="163">
        <f t="shared" si="79"/>
        <v>0</v>
      </c>
      <c r="BL320" s="15" t="s">
        <v>466</v>
      </c>
      <c r="BM320" s="162" t="s">
        <v>8306</v>
      </c>
    </row>
    <row r="321" spans="1:65" s="2" customFormat="1" ht="33" customHeight="1">
      <c r="A321" s="30"/>
      <c r="B321" s="154"/>
      <c r="C321" s="201" t="s">
        <v>1505</v>
      </c>
      <c r="D321" s="201" t="s">
        <v>751</v>
      </c>
      <c r="E321" s="202" t="s">
        <v>8139</v>
      </c>
      <c r="F321" s="203" t="s">
        <v>8140</v>
      </c>
      <c r="G321" s="204" t="s">
        <v>404</v>
      </c>
      <c r="H321" s="205">
        <v>30</v>
      </c>
      <c r="I321" s="177"/>
      <c r="J321" s="290">
        <f t="shared" si="70"/>
        <v>0</v>
      </c>
      <c r="K321" s="178"/>
      <c r="L321" s="179"/>
      <c r="M321" s="180" t="s">
        <v>1</v>
      </c>
      <c r="N321" s="181" t="s">
        <v>38</v>
      </c>
      <c r="O321" s="59"/>
      <c r="P321" s="160">
        <f t="shared" si="71"/>
        <v>0</v>
      </c>
      <c r="Q321" s="160">
        <v>0</v>
      </c>
      <c r="R321" s="160">
        <f t="shared" si="72"/>
        <v>0</v>
      </c>
      <c r="S321" s="160">
        <v>0</v>
      </c>
      <c r="T321" s="161">
        <f t="shared" si="73"/>
        <v>0</v>
      </c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R321" s="162" t="s">
        <v>1849</v>
      </c>
      <c r="AT321" s="162" t="s">
        <v>751</v>
      </c>
      <c r="AU321" s="162" t="s">
        <v>219</v>
      </c>
      <c r="AY321" s="15" t="s">
        <v>208</v>
      </c>
      <c r="BE321" s="163">
        <f t="shared" si="74"/>
        <v>0</v>
      </c>
      <c r="BF321" s="163">
        <f t="shared" si="75"/>
        <v>0</v>
      </c>
      <c r="BG321" s="163">
        <f t="shared" si="76"/>
        <v>0</v>
      </c>
      <c r="BH321" s="163">
        <f t="shared" si="77"/>
        <v>0</v>
      </c>
      <c r="BI321" s="163">
        <f t="shared" si="78"/>
        <v>0</v>
      </c>
      <c r="BJ321" s="15" t="s">
        <v>85</v>
      </c>
      <c r="BK321" s="163">
        <f t="shared" si="79"/>
        <v>0</v>
      </c>
      <c r="BL321" s="15" t="s">
        <v>466</v>
      </c>
      <c r="BM321" s="162" t="s">
        <v>8307</v>
      </c>
    </row>
    <row r="322" spans="1:65" s="2" customFormat="1" ht="24.2" customHeight="1">
      <c r="A322" s="30"/>
      <c r="B322" s="154"/>
      <c r="C322" s="201" t="s">
        <v>1509</v>
      </c>
      <c r="D322" s="201" t="s">
        <v>751</v>
      </c>
      <c r="E322" s="202" t="s">
        <v>8142</v>
      </c>
      <c r="F322" s="203" t="s">
        <v>8143</v>
      </c>
      <c r="G322" s="204" t="s">
        <v>404</v>
      </c>
      <c r="H322" s="205">
        <v>17</v>
      </c>
      <c r="I322" s="177"/>
      <c r="J322" s="290">
        <f t="shared" si="70"/>
        <v>0</v>
      </c>
      <c r="K322" s="178"/>
      <c r="L322" s="179"/>
      <c r="M322" s="180" t="s">
        <v>1</v>
      </c>
      <c r="N322" s="181" t="s">
        <v>38</v>
      </c>
      <c r="O322" s="59"/>
      <c r="P322" s="160">
        <f t="shared" si="71"/>
        <v>0</v>
      </c>
      <c r="Q322" s="160">
        <v>0</v>
      </c>
      <c r="R322" s="160">
        <f t="shared" si="72"/>
        <v>0</v>
      </c>
      <c r="S322" s="160">
        <v>0</v>
      </c>
      <c r="T322" s="161">
        <f t="shared" si="73"/>
        <v>0</v>
      </c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R322" s="162" t="s">
        <v>1849</v>
      </c>
      <c r="AT322" s="162" t="s">
        <v>751</v>
      </c>
      <c r="AU322" s="162" t="s">
        <v>219</v>
      </c>
      <c r="AY322" s="15" t="s">
        <v>208</v>
      </c>
      <c r="BE322" s="163">
        <f t="shared" si="74"/>
        <v>0</v>
      </c>
      <c r="BF322" s="163">
        <f t="shared" si="75"/>
        <v>0</v>
      </c>
      <c r="BG322" s="163">
        <f t="shared" si="76"/>
        <v>0</v>
      </c>
      <c r="BH322" s="163">
        <f t="shared" si="77"/>
        <v>0</v>
      </c>
      <c r="BI322" s="163">
        <f t="shared" si="78"/>
        <v>0</v>
      </c>
      <c r="BJ322" s="15" t="s">
        <v>85</v>
      </c>
      <c r="BK322" s="163">
        <f t="shared" si="79"/>
        <v>0</v>
      </c>
      <c r="BL322" s="15" t="s">
        <v>466</v>
      </c>
      <c r="BM322" s="162" t="s">
        <v>8308</v>
      </c>
    </row>
    <row r="323" spans="1:65" s="2" customFormat="1" ht="16.5" customHeight="1">
      <c r="A323" s="30"/>
      <c r="B323" s="154"/>
      <c r="C323" s="201" t="s">
        <v>1513</v>
      </c>
      <c r="D323" s="201" t="s">
        <v>751</v>
      </c>
      <c r="E323" s="202" t="s">
        <v>8309</v>
      </c>
      <c r="F323" s="203" t="s">
        <v>8310</v>
      </c>
      <c r="G323" s="204" t="s">
        <v>404</v>
      </c>
      <c r="H323" s="205">
        <v>2</v>
      </c>
      <c r="I323" s="177"/>
      <c r="J323" s="290">
        <f t="shared" si="70"/>
        <v>0</v>
      </c>
      <c r="K323" s="178"/>
      <c r="L323" s="179"/>
      <c r="M323" s="180" t="s">
        <v>1</v>
      </c>
      <c r="N323" s="181" t="s">
        <v>38</v>
      </c>
      <c r="O323" s="59"/>
      <c r="P323" s="160">
        <f t="shared" si="71"/>
        <v>0</v>
      </c>
      <c r="Q323" s="160">
        <v>0</v>
      </c>
      <c r="R323" s="160">
        <f t="shared" si="72"/>
        <v>0</v>
      </c>
      <c r="S323" s="160">
        <v>0</v>
      </c>
      <c r="T323" s="161">
        <f t="shared" si="73"/>
        <v>0</v>
      </c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R323" s="162" t="s">
        <v>1849</v>
      </c>
      <c r="AT323" s="162" t="s">
        <v>751</v>
      </c>
      <c r="AU323" s="162" t="s">
        <v>219</v>
      </c>
      <c r="AY323" s="15" t="s">
        <v>208</v>
      </c>
      <c r="BE323" s="163">
        <f t="shared" si="74"/>
        <v>0</v>
      </c>
      <c r="BF323" s="163">
        <f t="shared" si="75"/>
        <v>0</v>
      </c>
      <c r="BG323" s="163">
        <f t="shared" si="76"/>
        <v>0</v>
      </c>
      <c r="BH323" s="163">
        <f t="shared" si="77"/>
        <v>0</v>
      </c>
      <c r="BI323" s="163">
        <f t="shared" si="78"/>
        <v>0</v>
      </c>
      <c r="BJ323" s="15" t="s">
        <v>85</v>
      </c>
      <c r="BK323" s="163">
        <f t="shared" si="79"/>
        <v>0</v>
      </c>
      <c r="BL323" s="15" t="s">
        <v>466</v>
      </c>
      <c r="BM323" s="162" t="s">
        <v>8311</v>
      </c>
    </row>
    <row r="324" spans="1:65" s="2" customFormat="1" ht="33" customHeight="1">
      <c r="A324" s="30"/>
      <c r="B324" s="154"/>
      <c r="C324" s="201" t="s">
        <v>1517</v>
      </c>
      <c r="D324" s="201" t="s">
        <v>751</v>
      </c>
      <c r="E324" s="202" t="s">
        <v>8146</v>
      </c>
      <c r="F324" s="203" t="s">
        <v>8147</v>
      </c>
      <c r="G324" s="204" t="s">
        <v>404</v>
      </c>
      <c r="H324" s="205">
        <v>2</v>
      </c>
      <c r="I324" s="177"/>
      <c r="J324" s="290">
        <f t="shared" si="70"/>
        <v>0</v>
      </c>
      <c r="K324" s="178"/>
      <c r="L324" s="179"/>
      <c r="M324" s="180" t="s">
        <v>1</v>
      </c>
      <c r="N324" s="181" t="s">
        <v>38</v>
      </c>
      <c r="O324" s="59"/>
      <c r="P324" s="160">
        <f t="shared" si="71"/>
        <v>0</v>
      </c>
      <c r="Q324" s="160">
        <v>0</v>
      </c>
      <c r="R324" s="160">
        <f t="shared" si="72"/>
        <v>0</v>
      </c>
      <c r="S324" s="160">
        <v>0</v>
      </c>
      <c r="T324" s="161">
        <f t="shared" si="73"/>
        <v>0</v>
      </c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R324" s="162" t="s">
        <v>1849</v>
      </c>
      <c r="AT324" s="162" t="s">
        <v>751</v>
      </c>
      <c r="AU324" s="162" t="s">
        <v>219</v>
      </c>
      <c r="AY324" s="15" t="s">
        <v>208</v>
      </c>
      <c r="BE324" s="163">
        <f t="shared" si="74"/>
        <v>0</v>
      </c>
      <c r="BF324" s="163">
        <f t="shared" si="75"/>
        <v>0</v>
      </c>
      <c r="BG324" s="163">
        <f t="shared" si="76"/>
        <v>0</v>
      </c>
      <c r="BH324" s="163">
        <f t="shared" si="77"/>
        <v>0</v>
      </c>
      <c r="BI324" s="163">
        <f t="shared" si="78"/>
        <v>0</v>
      </c>
      <c r="BJ324" s="15" t="s">
        <v>85</v>
      </c>
      <c r="BK324" s="163">
        <f t="shared" si="79"/>
        <v>0</v>
      </c>
      <c r="BL324" s="15" t="s">
        <v>466</v>
      </c>
      <c r="BM324" s="162" t="s">
        <v>8312</v>
      </c>
    </row>
    <row r="325" spans="1:65" s="2" customFormat="1" ht="33" customHeight="1">
      <c r="A325" s="30"/>
      <c r="B325" s="154"/>
      <c r="C325" s="201" t="s">
        <v>1521</v>
      </c>
      <c r="D325" s="201" t="s">
        <v>751</v>
      </c>
      <c r="E325" s="202" t="s">
        <v>8149</v>
      </c>
      <c r="F325" s="203" t="s">
        <v>8150</v>
      </c>
      <c r="G325" s="204" t="s">
        <v>404</v>
      </c>
      <c r="H325" s="205">
        <v>2</v>
      </c>
      <c r="I325" s="177"/>
      <c r="J325" s="290">
        <f t="shared" si="70"/>
        <v>0</v>
      </c>
      <c r="K325" s="178"/>
      <c r="L325" s="179"/>
      <c r="M325" s="180" t="s">
        <v>1</v>
      </c>
      <c r="N325" s="181" t="s">
        <v>38</v>
      </c>
      <c r="O325" s="59"/>
      <c r="P325" s="160">
        <f t="shared" si="71"/>
        <v>0</v>
      </c>
      <c r="Q325" s="160">
        <v>0</v>
      </c>
      <c r="R325" s="160">
        <f t="shared" si="72"/>
        <v>0</v>
      </c>
      <c r="S325" s="160">
        <v>0</v>
      </c>
      <c r="T325" s="161">
        <f t="shared" si="73"/>
        <v>0</v>
      </c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R325" s="162" t="s">
        <v>1849</v>
      </c>
      <c r="AT325" s="162" t="s">
        <v>751</v>
      </c>
      <c r="AU325" s="162" t="s">
        <v>219</v>
      </c>
      <c r="AY325" s="15" t="s">
        <v>208</v>
      </c>
      <c r="BE325" s="163">
        <f t="shared" si="74"/>
        <v>0</v>
      </c>
      <c r="BF325" s="163">
        <f t="shared" si="75"/>
        <v>0</v>
      </c>
      <c r="BG325" s="163">
        <f t="shared" si="76"/>
        <v>0</v>
      </c>
      <c r="BH325" s="163">
        <f t="shared" si="77"/>
        <v>0</v>
      </c>
      <c r="BI325" s="163">
        <f t="shared" si="78"/>
        <v>0</v>
      </c>
      <c r="BJ325" s="15" t="s">
        <v>85</v>
      </c>
      <c r="BK325" s="163">
        <f t="shared" si="79"/>
        <v>0</v>
      </c>
      <c r="BL325" s="15" t="s">
        <v>466</v>
      </c>
      <c r="BM325" s="162" t="s">
        <v>8313</v>
      </c>
    </row>
    <row r="326" spans="1:65" s="2" customFormat="1" ht="24.2" customHeight="1">
      <c r="A326" s="30"/>
      <c r="B326" s="154"/>
      <c r="C326" s="201" t="s">
        <v>1525</v>
      </c>
      <c r="D326" s="201" t="s">
        <v>751</v>
      </c>
      <c r="E326" s="202" t="s">
        <v>8152</v>
      </c>
      <c r="F326" s="203" t="s">
        <v>8153</v>
      </c>
      <c r="G326" s="204" t="s">
        <v>404</v>
      </c>
      <c r="H326" s="205">
        <v>12</v>
      </c>
      <c r="I326" s="177"/>
      <c r="J326" s="290">
        <f t="shared" si="70"/>
        <v>0</v>
      </c>
      <c r="K326" s="178"/>
      <c r="L326" s="179"/>
      <c r="M326" s="180" t="s">
        <v>1</v>
      </c>
      <c r="N326" s="181" t="s">
        <v>38</v>
      </c>
      <c r="O326" s="59"/>
      <c r="P326" s="160">
        <f t="shared" si="71"/>
        <v>0</v>
      </c>
      <c r="Q326" s="160">
        <v>0</v>
      </c>
      <c r="R326" s="160">
        <f t="shared" si="72"/>
        <v>0</v>
      </c>
      <c r="S326" s="160">
        <v>0</v>
      </c>
      <c r="T326" s="161">
        <f t="shared" si="73"/>
        <v>0</v>
      </c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R326" s="162" t="s">
        <v>1849</v>
      </c>
      <c r="AT326" s="162" t="s">
        <v>751</v>
      </c>
      <c r="AU326" s="162" t="s">
        <v>219</v>
      </c>
      <c r="AY326" s="15" t="s">
        <v>208</v>
      </c>
      <c r="BE326" s="163">
        <f t="shared" si="74"/>
        <v>0</v>
      </c>
      <c r="BF326" s="163">
        <f t="shared" si="75"/>
        <v>0</v>
      </c>
      <c r="BG326" s="163">
        <f t="shared" si="76"/>
        <v>0</v>
      </c>
      <c r="BH326" s="163">
        <f t="shared" si="77"/>
        <v>0</v>
      </c>
      <c r="BI326" s="163">
        <f t="shared" si="78"/>
        <v>0</v>
      </c>
      <c r="BJ326" s="15" t="s">
        <v>85</v>
      </c>
      <c r="BK326" s="163">
        <f t="shared" si="79"/>
        <v>0</v>
      </c>
      <c r="BL326" s="15" t="s">
        <v>466</v>
      </c>
      <c r="BM326" s="162" t="s">
        <v>8314</v>
      </c>
    </row>
    <row r="327" spans="1:65" s="2" customFormat="1" ht="24.2" customHeight="1">
      <c r="A327" s="30"/>
      <c r="B327" s="154"/>
      <c r="C327" s="201" t="s">
        <v>1529</v>
      </c>
      <c r="D327" s="201" t="s">
        <v>751</v>
      </c>
      <c r="E327" s="202" t="s">
        <v>8155</v>
      </c>
      <c r="F327" s="203" t="s">
        <v>8156</v>
      </c>
      <c r="G327" s="204" t="s">
        <v>404</v>
      </c>
      <c r="H327" s="205">
        <v>12</v>
      </c>
      <c r="I327" s="177"/>
      <c r="J327" s="290">
        <f t="shared" si="70"/>
        <v>0</v>
      </c>
      <c r="K327" s="178"/>
      <c r="L327" s="179"/>
      <c r="M327" s="180" t="s">
        <v>1</v>
      </c>
      <c r="N327" s="181" t="s">
        <v>38</v>
      </c>
      <c r="O327" s="59"/>
      <c r="P327" s="160">
        <f t="shared" si="71"/>
        <v>0</v>
      </c>
      <c r="Q327" s="160">
        <v>0</v>
      </c>
      <c r="R327" s="160">
        <f t="shared" si="72"/>
        <v>0</v>
      </c>
      <c r="S327" s="160">
        <v>0</v>
      </c>
      <c r="T327" s="161">
        <f t="shared" si="73"/>
        <v>0</v>
      </c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R327" s="162" t="s">
        <v>1849</v>
      </c>
      <c r="AT327" s="162" t="s">
        <v>751</v>
      </c>
      <c r="AU327" s="162" t="s">
        <v>219</v>
      </c>
      <c r="AY327" s="15" t="s">
        <v>208</v>
      </c>
      <c r="BE327" s="163">
        <f t="shared" si="74"/>
        <v>0</v>
      </c>
      <c r="BF327" s="163">
        <f t="shared" si="75"/>
        <v>0</v>
      </c>
      <c r="BG327" s="163">
        <f t="shared" si="76"/>
        <v>0</v>
      </c>
      <c r="BH327" s="163">
        <f t="shared" si="77"/>
        <v>0</v>
      </c>
      <c r="BI327" s="163">
        <f t="shared" si="78"/>
        <v>0</v>
      </c>
      <c r="BJ327" s="15" t="s">
        <v>85</v>
      </c>
      <c r="BK327" s="163">
        <f t="shared" si="79"/>
        <v>0</v>
      </c>
      <c r="BL327" s="15" t="s">
        <v>466</v>
      </c>
      <c r="BM327" s="162" t="s">
        <v>8315</v>
      </c>
    </row>
    <row r="328" spans="1:65" s="2" customFormat="1" ht="24.2" customHeight="1">
      <c r="A328" s="30"/>
      <c r="B328" s="154"/>
      <c r="C328" s="201" t="s">
        <v>1533</v>
      </c>
      <c r="D328" s="201" t="s">
        <v>751</v>
      </c>
      <c r="E328" s="202" t="s">
        <v>8158</v>
      </c>
      <c r="F328" s="203" t="s">
        <v>8159</v>
      </c>
      <c r="G328" s="204" t="s">
        <v>404</v>
      </c>
      <c r="H328" s="205">
        <v>12</v>
      </c>
      <c r="I328" s="177"/>
      <c r="J328" s="290">
        <f t="shared" si="70"/>
        <v>0</v>
      </c>
      <c r="K328" s="178"/>
      <c r="L328" s="179"/>
      <c r="M328" s="180" t="s">
        <v>1</v>
      </c>
      <c r="N328" s="181" t="s">
        <v>38</v>
      </c>
      <c r="O328" s="59"/>
      <c r="P328" s="160">
        <f t="shared" si="71"/>
        <v>0</v>
      </c>
      <c r="Q328" s="160">
        <v>0</v>
      </c>
      <c r="R328" s="160">
        <f t="shared" si="72"/>
        <v>0</v>
      </c>
      <c r="S328" s="160">
        <v>0</v>
      </c>
      <c r="T328" s="161">
        <f t="shared" si="73"/>
        <v>0</v>
      </c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R328" s="162" t="s">
        <v>1849</v>
      </c>
      <c r="AT328" s="162" t="s">
        <v>751</v>
      </c>
      <c r="AU328" s="162" t="s">
        <v>219</v>
      </c>
      <c r="AY328" s="15" t="s">
        <v>208</v>
      </c>
      <c r="BE328" s="163">
        <f t="shared" si="74"/>
        <v>0</v>
      </c>
      <c r="BF328" s="163">
        <f t="shared" si="75"/>
        <v>0</v>
      </c>
      <c r="BG328" s="163">
        <f t="shared" si="76"/>
        <v>0</v>
      </c>
      <c r="BH328" s="163">
        <f t="shared" si="77"/>
        <v>0</v>
      </c>
      <c r="BI328" s="163">
        <f t="shared" si="78"/>
        <v>0</v>
      </c>
      <c r="BJ328" s="15" t="s">
        <v>85</v>
      </c>
      <c r="BK328" s="163">
        <f t="shared" si="79"/>
        <v>0</v>
      </c>
      <c r="BL328" s="15" t="s">
        <v>466</v>
      </c>
      <c r="BM328" s="162" t="s">
        <v>8316</v>
      </c>
    </row>
    <row r="329" spans="1:65" s="2" customFormat="1" ht="24.2" customHeight="1">
      <c r="A329" s="30"/>
      <c r="B329" s="154"/>
      <c r="C329" s="201" t="s">
        <v>1537</v>
      </c>
      <c r="D329" s="201" t="s">
        <v>751</v>
      </c>
      <c r="E329" s="202" t="s">
        <v>8161</v>
      </c>
      <c r="F329" s="203" t="s">
        <v>8162</v>
      </c>
      <c r="G329" s="204" t="s">
        <v>404</v>
      </c>
      <c r="H329" s="205">
        <v>3</v>
      </c>
      <c r="I329" s="177"/>
      <c r="J329" s="290">
        <f t="shared" si="70"/>
        <v>0</v>
      </c>
      <c r="K329" s="178"/>
      <c r="L329" s="179"/>
      <c r="M329" s="180" t="s">
        <v>1</v>
      </c>
      <c r="N329" s="181" t="s">
        <v>38</v>
      </c>
      <c r="O329" s="59"/>
      <c r="P329" s="160">
        <f t="shared" si="71"/>
        <v>0</v>
      </c>
      <c r="Q329" s="160">
        <v>0</v>
      </c>
      <c r="R329" s="160">
        <f t="shared" si="72"/>
        <v>0</v>
      </c>
      <c r="S329" s="160">
        <v>0</v>
      </c>
      <c r="T329" s="161">
        <f t="shared" si="73"/>
        <v>0</v>
      </c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R329" s="162" t="s">
        <v>1849</v>
      </c>
      <c r="AT329" s="162" t="s">
        <v>751</v>
      </c>
      <c r="AU329" s="162" t="s">
        <v>219</v>
      </c>
      <c r="AY329" s="15" t="s">
        <v>208</v>
      </c>
      <c r="BE329" s="163">
        <f t="shared" si="74"/>
        <v>0</v>
      </c>
      <c r="BF329" s="163">
        <f t="shared" si="75"/>
        <v>0</v>
      </c>
      <c r="BG329" s="163">
        <f t="shared" si="76"/>
        <v>0</v>
      </c>
      <c r="BH329" s="163">
        <f t="shared" si="77"/>
        <v>0</v>
      </c>
      <c r="BI329" s="163">
        <f t="shared" si="78"/>
        <v>0</v>
      </c>
      <c r="BJ329" s="15" t="s">
        <v>85</v>
      </c>
      <c r="BK329" s="163">
        <f t="shared" si="79"/>
        <v>0</v>
      </c>
      <c r="BL329" s="15" t="s">
        <v>466</v>
      </c>
      <c r="BM329" s="162" t="s">
        <v>8317</v>
      </c>
    </row>
    <row r="330" spans="1:65" s="2" customFormat="1" ht="24.2" customHeight="1">
      <c r="A330" s="30"/>
      <c r="B330" s="154"/>
      <c r="C330" s="201" t="s">
        <v>1541</v>
      </c>
      <c r="D330" s="201" t="s">
        <v>751</v>
      </c>
      <c r="E330" s="202" t="s">
        <v>8164</v>
      </c>
      <c r="F330" s="203" t="s">
        <v>8165</v>
      </c>
      <c r="G330" s="204" t="s">
        <v>404</v>
      </c>
      <c r="H330" s="205">
        <v>1</v>
      </c>
      <c r="I330" s="177"/>
      <c r="J330" s="290">
        <f t="shared" si="70"/>
        <v>0</v>
      </c>
      <c r="K330" s="178"/>
      <c r="L330" s="179"/>
      <c r="M330" s="180" t="s">
        <v>1</v>
      </c>
      <c r="N330" s="181" t="s">
        <v>38</v>
      </c>
      <c r="O330" s="59"/>
      <c r="P330" s="160">
        <f t="shared" si="71"/>
        <v>0</v>
      </c>
      <c r="Q330" s="160">
        <v>0</v>
      </c>
      <c r="R330" s="160">
        <f t="shared" si="72"/>
        <v>0</v>
      </c>
      <c r="S330" s="160">
        <v>0</v>
      </c>
      <c r="T330" s="161">
        <f t="shared" si="73"/>
        <v>0</v>
      </c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R330" s="162" t="s">
        <v>1849</v>
      </c>
      <c r="AT330" s="162" t="s">
        <v>751</v>
      </c>
      <c r="AU330" s="162" t="s">
        <v>219</v>
      </c>
      <c r="AY330" s="15" t="s">
        <v>208</v>
      </c>
      <c r="BE330" s="163">
        <f t="shared" si="74"/>
        <v>0</v>
      </c>
      <c r="BF330" s="163">
        <f t="shared" si="75"/>
        <v>0</v>
      </c>
      <c r="BG330" s="163">
        <f t="shared" si="76"/>
        <v>0</v>
      </c>
      <c r="BH330" s="163">
        <f t="shared" si="77"/>
        <v>0</v>
      </c>
      <c r="BI330" s="163">
        <f t="shared" si="78"/>
        <v>0</v>
      </c>
      <c r="BJ330" s="15" t="s">
        <v>85</v>
      </c>
      <c r="BK330" s="163">
        <f t="shared" si="79"/>
        <v>0</v>
      </c>
      <c r="BL330" s="15" t="s">
        <v>466</v>
      </c>
      <c r="BM330" s="162" t="s">
        <v>8318</v>
      </c>
    </row>
    <row r="331" spans="1:65" s="2" customFormat="1" ht="24.2" customHeight="1">
      <c r="A331" s="30"/>
      <c r="B331" s="154"/>
      <c r="C331" s="201" t="s">
        <v>1545</v>
      </c>
      <c r="D331" s="201" t="s">
        <v>751</v>
      </c>
      <c r="E331" s="202" t="s">
        <v>8167</v>
      </c>
      <c r="F331" s="203" t="s">
        <v>8168</v>
      </c>
      <c r="G331" s="204" t="s">
        <v>404</v>
      </c>
      <c r="H331" s="205">
        <v>1</v>
      </c>
      <c r="I331" s="177"/>
      <c r="J331" s="290">
        <f t="shared" si="70"/>
        <v>0</v>
      </c>
      <c r="K331" s="178"/>
      <c r="L331" s="179"/>
      <c r="M331" s="180" t="s">
        <v>1</v>
      </c>
      <c r="N331" s="181" t="s">
        <v>38</v>
      </c>
      <c r="O331" s="59"/>
      <c r="P331" s="160">
        <f t="shared" si="71"/>
        <v>0</v>
      </c>
      <c r="Q331" s="160">
        <v>0</v>
      </c>
      <c r="R331" s="160">
        <f t="shared" si="72"/>
        <v>0</v>
      </c>
      <c r="S331" s="160">
        <v>0</v>
      </c>
      <c r="T331" s="161">
        <f t="shared" si="73"/>
        <v>0</v>
      </c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R331" s="162" t="s">
        <v>1849</v>
      </c>
      <c r="AT331" s="162" t="s">
        <v>751</v>
      </c>
      <c r="AU331" s="162" t="s">
        <v>219</v>
      </c>
      <c r="AY331" s="15" t="s">
        <v>208</v>
      </c>
      <c r="BE331" s="163">
        <f t="shared" si="74"/>
        <v>0</v>
      </c>
      <c r="BF331" s="163">
        <f t="shared" si="75"/>
        <v>0</v>
      </c>
      <c r="BG331" s="163">
        <f t="shared" si="76"/>
        <v>0</v>
      </c>
      <c r="BH331" s="163">
        <f t="shared" si="77"/>
        <v>0</v>
      </c>
      <c r="BI331" s="163">
        <f t="shared" si="78"/>
        <v>0</v>
      </c>
      <c r="BJ331" s="15" t="s">
        <v>85</v>
      </c>
      <c r="BK331" s="163">
        <f t="shared" si="79"/>
        <v>0</v>
      </c>
      <c r="BL331" s="15" t="s">
        <v>466</v>
      </c>
      <c r="BM331" s="162" t="s">
        <v>8319</v>
      </c>
    </row>
    <row r="332" spans="1:65" s="2" customFormat="1" ht="24.2" customHeight="1">
      <c r="A332" s="30"/>
      <c r="B332" s="154"/>
      <c r="C332" s="195" t="s">
        <v>1549</v>
      </c>
      <c r="D332" s="195" t="s">
        <v>210</v>
      </c>
      <c r="E332" s="196" t="s">
        <v>8320</v>
      </c>
      <c r="F332" s="200" t="s">
        <v>8321</v>
      </c>
      <c r="G332" s="198" t="s">
        <v>1614</v>
      </c>
      <c r="H332" s="182"/>
      <c r="I332" s="155"/>
      <c r="J332" s="287">
        <f t="shared" si="70"/>
        <v>0</v>
      </c>
      <c r="K332" s="157"/>
      <c r="L332" s="31"/>
      <c r="M332" s="158" t="s">
        <v>1</v>
      </c>
      <c r="N332" s="159" t="s">
        <v>38</v>
      </c>
      <c r="O332" s="59"/>
      <c r="P332" s="160">
        <f t="shared" si="71"/>
        <v>0</v>
      </c>
      <c r="Q332" s="160">
        <v>0</v>
      </c>
      <c r="R332" s="160">
        <f t="shared" si="72"/>
        <v>0</v>
      </c>
      <c r="S332" s="160">
        <v>0</v>
      </c>
      <c r="T332" s="161">
        <f t="shared" si="73"/>
        <v>0</v>
      </c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R332" s="162" t="s">
        <v>466</v>
      </c>
      <c r="AT332" s="162" t="s">
        <v>210</v>
      </c>
      <c r="AU332" s="162" t="s">
        <v>219</v>
      </c>
      <c r="AY332" s="15" t="s">
        <v>208</v>
      </c>
      <c r="BE332" s="163">
        <f t="shared" si="74"/>
        <v>0</v>
      </c>
      <c r="BF332" s="163">
        <f t="shared" si="75"/>
        <v>0</v>
      </c>
      <c r="BG332" s="163">
        <f t="shared" si="76"/>
        <v>0</v>
      </c>
      <c r="BH332" s="163">
        <f t="shared" si="77"/>
        <v>0</v>
      </c>
      <c r="BI332" s="163">
        <f t="shared" si="78"/>
        <v>0</v>
      </c>
      <c r="BJ332" s="15" t="s">
        <v>85</v>
      </c>
      <c r="BK332" s="163">
        <f t="shared" si="79"/>
        <v>0</v>
      </c>
      <c r="BL332" s="15" t="s">
        <v>466</v>
      </c>
      <c r="BM332" s="162" t="s">
        <v>8322</v>
      </c>
    </row>
    <row r="333" spans="1:65" s="13" customFormat="1" ht="20.85" customHeight="1">
      <c r="B333" s="183"/>
      <c r="C333" s="210"/>
      <c r="D333" s="211" t="s">
        <v>71</v>
      </c>
      <c r="E333" s="211" t="s">
        <v>8323</v>
      </c>
      <c r="F333" s="211" t="s">
        <v>8174</v>
      </c>
      <c r="G333" s="210"/>
      <c r="H333" s="210"/>
      <c r="I333" s="185"/>
      <c r="J333" s="291">
        <f>BK333</f>
        <v>0</v>
      </c>
      <c r="L333" s="183"/>
      <c r="M333" s="186"/>
      <c r="N333" s="187"/>
      <c r="O333" s="187"/>
      <c r="P333" s="188">
        <f>SUM(P334:P345)</f>
        <v>0</v>
      </c>
      <c r="Q333" s="187"/>
      <c r="R333" s="188">
        <f>SUM(R334:R345)</f>
        <v>0</v>
      </c>
      <c r="S333" s="187"/>
      <c r="T333" s="189">
        <f>SUM(T334:T345)</f>
        <v>0</v>
      </c>
      <c r="AR333" s="184" t="s">
        <v>219</v>
      </c>
      <c r="AT333" s="190" t="s">
        <v>71</v>
      </c>
      <c r="AU333" s="190" t="s">
        <v>219</v>
      </c>
      <c r="AY333" s="184" t="s">
        <v>208</v>
      </c>
      <c r="BK333" s="191">
        <f>SUM(BK334:BK345)</f>
        <v>0</v>
      </c>
    </row>
    <row r="334" spans="1:65" s="2" customFormat="1" ht="24.2" customHeight="1">
      <c r="A334" s="30"/>
      <c r="B334" s="154"/>
      <c r="C334" s="201" t="s">
        <v>1553</v>
      </c>
      <c r="D334" s="201" t="s">
        <v>751</v>
      </c>
      <c r="E334" s="202" t="s">
        <v>8175</v>
      </c>
      <c r="F334" s="203" t="s">
        <v>8176</v>
      </c>
      <c r="G334" s="204" t="s">
        <v>404</v>
      </c>
      <c r="H334" s="205">
        <v>2</v>
      </c>
      <c r="I334" s="177"/>
      <c r="J334" s="290">
        <f t="shared" ref="J334:J345" si="80">ROUND(I334*H334,2)</f>
        <v>0</v>
      </c>
      <c r="K334" s="178"/>
      <c r="L334" s="179"/>
      <c r="M334" s="180" t="s">
        <v>1</v>
      </c>
      <c r="N334" s="181" t="s">
        <v>38</v>
      </c>
      <c r="O334" s="59"/>
      <c r="P334" s="160">
        <f t="shared" ref="P334:P345" si="81">O334*H334</f>
        <v>0</v>
      </c>
      <c r="Q334" s="160">
        <v>0</v>
      </c>
      <c r="R334" s="160">
        <f t="shared" ref="R334:R345" si="82">Q334*H334</f>
        <v>0</v>
      </c>
      <c r="S334" s="160">
        <v>0</v>
      </c>
      <c r="T334" s="161">
        <f t="shared" ref="T334:T345" si="83">S334*H334</f>
        <v>0</v>
      </c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R334" s="162" t="s">
        <v>1849</v>
      </c>
      <c r="AT334" s="162" t="s">
        <v>751</v>
      </c>
      <c r="AU334" s="162" t="s">
        <v>214</v>
      </c>
      <c r="AY334" s="15" t="s">
        <v>208</v>
      </c>
      <c r="BE334" s="163">
        <f t="shared" ref="BE334:BE345" si="84">IF(N334="základná",J334,0)</f>
        <v>0</v>
      </c>
      <c r="BF334" s="163">
        <f t="shared" ref="BF334:BF345" si="85">IF(N334="znížená",J334,0)</f>
        <v>0</v>
      </c>
      <c r="BG334" s="163">
        <f t="shared" ref="BG334:BG345" si="86">IF(N334="zákl. prenesená",J334,0)</f>
        <v>0</v>
      </c>
      <c r="BH334" s="163">
        <f t="shared" ref="BH334:BH345" si="87">IF(N334="zníž. prenesená",J334,0)</f>
        <v>0</v>
      </c>
      <c r="BI334" s="163">
        <f t="shared" ref="BI334:BI345" si="88">IF(N334="nulová",J334,0)</f>
        <v>0</v>
      </c>
      <c r="BJ334" s="15" t="s">
        <v>85</v>
      </c>
      <c r="BK334" s="163">
        <f t="shared" ref="BK334:BK345" si="89">ROUND(I334*H334,2)</f>
        <v>0</v>
      </c>
      <c r="BL334" s="15" t="s">
        <v>466</v>
      </c>
      <c r="BM334" s="162" t="s">
        <v>8324</v>
      </c>
    </row>
    <row r="335" spans="1:65" s="2" customFormat="1" ht="24.2" customHeight="1">
      <c r="A335" s="30"/>
      <c r="B335" s="154"/>
      <c r="C335" s="201" t="s">
        <v>1557</v>
      </c>
      <c r="D335" s="201" t="s">
        <v>751</v>
      </c>
      <c r="E335" s="202" t="s">
        <v>8178</v>
      </c>
      <c r="F335" s="203" t="s">
        <v>8179</v>
      </c>
      <c r="G335" s="204" t="s">
        <v>404</v>
      </c>
      <c r="H335" s="205">
        <v>2</v>
      </c>
      <c r="I335" s="177"/>
      <c r="J335" s="290">
        <f t="shared" si="80"/>
        <v>0</v>
      </c>
      <c r="K335" s="178"/>
      <c r="L335" s="179"/>
      <c r="M335" s="180" t="s">
        <v>1</v>
      </c>
      <c r="N335" s="181" t="s">
        <v>38</v>
      </c>
      <c r="O335" s="59"/>
      <c r="P335" s="160">
        <f t="shared" si="81"/>
        <v>0</v>
      </c>
      <c r="Q335" s="160">
        <v>0</v>
      </c>
      <c r="R335" s="160">
        <f t="shared" si="82"/>
        <v>0</v>
      </c>
      <c r="S335" s="160">
        <v>0</v>
      </c>
      <c r="T335" s="161">
        <f t="shared" si="83"/>
        <v>0</v>
      </c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R335" s="162" t="s">
        <v>1849</v>
      </c>
      <c r="AT335" s="162" t="s">
        <v>751</v>
      </c>
      <c r="AU335" s="162" t="s">
        <v>214</v>
      </c>
      <c r="AY335" s="15" t="s">
        <v>208</v>
      </c>
      <c r="BE335" s="163">
        <f t="shared" si="84"/>
        <v>0</v>
      </c>
      <c r="BF335" s="163">
        <f t="shared" si="85"/>
        <v>0</v>
      </c>
      <c r="BG335" s="163">
        <f t="shared" si="86"/>
        <v>0</v>
      </c>
      <c r="BH335" s="163">
        <f t="shared" si="87"/>
        <v>0</v>
      </c>
      <c r="BI335" s="163">
        <f t="shared" si="88"/>
        <v>0</v>
      </c>
      <c r="BJ335" s="15" t="s">
        <v>85</v>
      </c>
      <c r="BK335" s="163">
        <f t="shared" si="89"/>
        <v>0</v>
      </c>
      <c r="BL335" s="15" t="s">
        <v>466</v>
      </c>
      <c r="BM335" s="162" t="s">
        <v>8325</v>
      </c>
    </row>
    <row r="336" spans="1:65" s="2" customFormat="1" ht="33" customHeight="1">
      <c r="A336" s="30"/>
      <c r="B336" s="154"/>
      <c r="C336" s="201" t="s">
        <v>1561</v>
      </c>
      <c r="D336" s="201" t="s">
        <v>751</v>
      </c>
      <c r="E336" s="202" t="s">
        <v>8181</v>
      </c>
      <c r="F336" s="203" t="s">
        <v>8182</v>
      </c>
      <c r="G336" s="204" t="s">
        <v>404</v>
      </c>
      <c r="H336" s="205">
        <v>2</v>
      </c>
      <c r="I336" s="177"/>
      <c r="J336" s="290">
        <f t="shared" si="80"/>
        <v>0</v>
      </c>
      <c r="K336" s="178"/>
      <c r="L336" s="179"/>
      <c r="M336" s="180" t="s">
        <v>1</v>
      </c>
      <c r="N336" s="181" t="s">
        <v>38</v>
      </c>
      <c r="O336" s="59"/>
      <c r="P336" s="160">
        <f t="shared" si="81"/>
        <v>0</v>
      </c>
      <c r="Q336" s="160">
        <v>0</v>
      </c>
      <c r="R336" s="160">
        <f t="shared" si="82"/>
        <v>0</v>
      </c>
      <c r="S336" s="160">
        <v>0</v>
      </c>
      <c r="T336" s="161">
        <f t="shared" si="83"/>
        <v>0</v>
      </c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R336" s="162" t="s">
        <v>1849</v>
      </c>
      <c r="AT336" s="162" t="s">
        <v>751</v>
      </c>
      <c r="AU336" s="162" t="s">
        <v>214</v>
      </c>
      <c r="AY336" s="15" t="s">
        <v>208</v>
      </c>
      <c r="BE336" s="163">
        <f t="shared" si="84"/>
        <v>0</v>
      </c>
      <c r="BF336" s="163">
        <f t="shared" si="85"/>
        <v>0</v>
      </c>
      <c r="BG336" s="163">
        <f t="shared" si="86"/>
        <v>0</v>
      </c>
      <c r="BH336" s="163">
        <f t="shared" si="87"/>
        <v>0</v>
      </c>
      <c r="BI336" s="163">
        <f t="shared" si="88"/>
        <v>0</v>
      </c>
      <c r="BJ336" s="15" t="s">
        <v>85</v>
      </c>
      <c r="BK336" s="163">
        <f t="shared" si="89"/>
        <v>0</v>
      </c>
      <c r="BL336" s="15" t="s">
        <v>466</v>
      </c>
      <c r="BM336" s="162" t="s">
        <v>8326</v>
      </c>
    </row>
    <row r="337" spans="1:65" s="2" customFormat="1" ht="33" customHeight="1">
      <c r="A337" s="30"/>
      <c r="B337" s="154"/>
      <c r="C337" s="201" t="s">
        <v>1565</v>
      </c>
      <c r="D337" s="201" t="s">
        <v>751</v>
      </c>
      <c r="E337" s="202" t="s">
        <v>8184</v>
      </c>
      <c r="F337" s="203" t="s">
        <v>8185</v>
      </c>
      <c r="G337" s="204" t="s">
        <v>404</v>
      </c>
      <c r="H337" s="205">
        <v>2</v>
      </c>
      <c r="I337" s="177"/>
      <c r="J337" s="290">
        <f t="shared" si="80"/>
        <v>0</v>
      </c>
      <c r="K337" s="178"/>
      <c r="L337" s="179"/>
      <c r="M337" s="180" t="s">
        <v>1</v>
      </c>
      <c r="N337" s="181" t="s">
        <v>38</v>
      </c>
      <c r="O337" s="59"/>
      <c r="P337" s="160">
        <f t="shared" si="81"/>
        <v>0</v>
      </c>
      <c r="Q337" s="160">
        <v>0</v>
      </c>
      <c r="R337" s="160">
        <f t="shared" si="82"/>
        <v>0</v>
      </c>
      <c r="S337" s="160">
        <v>0</v>
      </c>
      <c r="T337" s="161">
        <f t="shared" si="83"/>
        <v>0</v>
      </c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R337" s="162" t="s">
        <v>1849</v>
      </c>
      <c r="AT337" s="162" t="s">
        <v>751</v>
      </c>
      <c r="AU337" s="162" t="s">
        <v>214</v>
      </c>
      <c r="AY337" s="15" t="s">
        <v>208</v>
      </c>
      <c r="BE337" s="163">
        <f t="shared" si="84"/>
        <v>0</v>
      </c>
      <c r="BF337" s="163">
        <f t="shared" si="85"/>
        <v>0</v>
      </c>
      <c r="BG337" s="163">
        <f t="shared" si="86"/>
        <v>0</v>
      </c>
      <c r="BH337" s="163">
        <f t="shared" si="87"/>
        <v>0</v>
      </c>
      <c r="BI337" s="163">
        <f t="shared" si="88"/>
        <v>0</v>
      </c>
      <c r="BJ337" s="15" t="s">
        <v>85</v>
      </c>
      <c r="BK337" s="163">
        <f t="shared" si="89"/>
        <v>0</v>
      </c>
      <c r="BL337" s="15" t="s">
        <v>466</v>
      </c>
      <c r="BM337" s="162" t="s">
        <v>8327</v>
      </c>
    </row>
    <row r="338" spans="1:65" s="2" customFormat="1" ht="24.2" customHeight="1">
      <c r="A338" s="30"/>
      <c r="B338" s="154"/>
      <c r="C338" s="201" t="s">
        <v>1569</v>
      </c>
      <c r="D338" s="201" t="s">
        <v>751</v>
      </c>
      <c r="E338" s="202" t="s">
        <v>8187</v>
      </c>
      <c r="F338" s="203" t="s">
        <v>8188</v>
      </c>
      <c r="G338" s="204" t="s">
        <v>404</v>
      </c>
      <c r="H338" s="205">
        <v>2</v>
      </c>
      <c r="I338" s="177"/>
      <c r="J338" s="290">
        <f t="shared" si="80"/>
        <v>0</v>
      </c>
      <c r="K338" s="178"/>
      <c r="L338" s="179"/>
      <c r="M338" s="180" t="s">
        <v>1</v>
      </c>
      <c r="N338" s="181" t="s">
        <v>38</v>
      </c>
      <c r="O338" s="59"/>
      <c r="P338" s="160">
        <f t="shared" si="81"/>
        <v>0</v>
      </c>
      <c r="Q338" s="160">
        <v>0</v>
      </c>
      <c r="R338" s="160">
        <f t="shared" si="82"/>
        <v>0</v>
      </c>
      <c r="S338" s="160">
        <v>0</v>
      </c>
      <c r="T338" s="161">
        <f t="shared" si="83"/>
        <v>0</v>
      </c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R338" s="162" t="s">
        <v>1849</v>
      </c>
      <c r="AT338" s="162" t="s">
        <v>751</v>
      </c>
      <c r="AU338" s="162" t="s">
        <v>214</v>
      </c>
      <c r="AY338" s="15" t="s">
        <v>208</v>
      </c>
      <c r="BE338" s="163">
        <f t="shared" si="84"/>
        <v>0</v>
      </c>
      <c r="BF338" s="163">
        <f t="shared" si="85"/>
        <v>0</v>
      </c>
      <c r="BG338" s="163">
        <f t="shared" si="86"/>
        <v>0</v>
      </c>
      <c r="BH338" s="163">
        <f t="shared" si="87"/>
        <v>0</v>
      </c>
      <c r="BI338" s="163">
        <f t="shared" si="88"/>
        <v>0</v>
      </c>
      <c r="BJ338" s="15" t="s">
        <v>85</v>
      </c>
      <c r="BK338" s="163">
        <f t="shared" si="89"/>
        <v>0</v>
      </c>
      <c r="BL338" s="15" t="s">
        <v>466</v>
      </c>
      <c r="BM338" s="162" t="s">
        <v>8328</v>
      </c>
    </row>
    <row r="339" spans="1:65" s="2" customFormat="1" ht="37.9" customHeight="1">
      <c r="A339" s="30"/>
      <c r="B339" s="154"/>
      <c r="C339" s="201" t="s">
        <v>1573</v>
      </c>
      <c r="D339" s="201" t="s">
        <v>751</v>
      </c>
      <c r="E339" s="202" t="s">
        <v>8190</v>
      </c>
      <c r="F339" s="203" t="s">
        <v>8191</v>
      </c>
      <c r="G339" s="204" t="s">
        <v>404</v>
      </c>
      <c r="H339" s="205">
        <v>2</v>
      </c>
      <c r="I339" s="177"/>
      <c r="J339" s="290">
        <f t="shared" si="80"/>
        <v>0</v>
      </c>
      <c r="K339" s="178"/>
      <c r="L339" s="179"/>
      <c r="M339" s="180" t="s">
        <v>1</v>
      </c>
      <c r="N339" s="181" t="s">
        <v>38</v>
      </c>
      <c r="O339" s="59"/>
      <c r="P339" s="160">
        <f t="shared" si="81"/>
        <v>0</v>
      </c>
      <c r="Q339" s="160">
        <v>0</v>
      </c>
      <c r="R339" s="160">
        <f t="shared" si="82"/>
        <v>0</v>
      </c>
      <c r="S339" s="160">
        <v>0</v>
      </c>
      <c r="T339" s="161">
        <f t="shared" si="83"/>
        <v>0</v>
      </c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R339" s="162" t="s">
        <v>1849</v>
      </c>
      <c r="AT339" s="162" t="s">
        <v>751</v>
      </c>
      <c r="AU339" s="162" t="s">
        <v>214</v>
      </c>
      <c r="AY339" s="15" t="s">
        <v>208</v>
      </c>
      <c r="BE339" s="163">
        <f t="shared" si="84"/>
        <v>0</v>
      </c>
      <c r="BF339" s="163">
        <f t="shared" si="85"/>
        <v>0</v>
      </c>
      <c r="BG339" s="163">
        <f t="shared" si="86"/>
        <v>0</v>
      </c>
      <c r="BH339" s="163">
        <f t="shared" si="87"/>
        <v>0</v>
      </c>
      <c r="BI339" s="163">
        <f t="shared" si="88"/>
        <v>0</v>
      </c>
      <c r="BJ339" s="15" t="s">
        <v>85</v>
      </c>
      <c r="BK339" s="163">
        <f t="shared" si="89"/>
        <v>0</v>
      </c>
      <c r="BL339" s="15" t="s">
        <v>466</v>
      </c>
      <c r="BM339" s="162" t="s">
        <v>8329</v>
      </c>
    </row>
    <row r="340" spans="1:65" s="2" customFormat="1" ht="24.2" customHeight="1">
      <c r="A340" s="30"/>
      <c r="B340" s="154"/>
      <c r="C340" s="201" t="s">
        <v>1577</v>
      </c>
      <c r="D340" s="201" t="s">
        <v>751</v>
      </c>
      <c r="E340" s="202" t="s">
        <v>8193</v>
      </c>
      <c r="F340" s="203" t="s">
        <v>8194</v>
      </c>
      <c r="G340" s="204" t="s">
        <v>404</v>
      </c>
      <c r="H340" s="205">
        <v>2</v>
      </c>
      <c r="I340" s="177"/>
      <c r="J340" s="290">
        <f t="shared" si="80"/>
        <v>0</v>
      </c>
      <c r="K340" s="178"/>
      <c r="L340" s="179"/>
      <c r="M340" s="180" t="s">
        <v>1</v>
      </c>
      <c r="N340" s="181" t="s">
        <v>38</v>
      </c>
      <c r="O340" s="59"/>
      <c r="P340" s="160">
        <f t="shared" si="81"/>
        <v>0</v>
      </c>
      <c r="Q340" s="160">
        <v>0</v>
      </c>
      <c r="R340" s="160">
        <f t="shared" si="82"/>
        <v>0</v>
      </c>
      <c r="S340" s="160">
        <v>0</v>
      </c>
      <c r="T340" s="161">
        <f t="shared" si="83"/>
        <v>0</v>
      </c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R340" s="162" t="s">
        <v>1849</v>
      </c>
      <c r="AT340" s="162" t="s">
        <v>751</v>
      </c>
      <c r="AU340" s="162" t="s">
        <v>214</v>
      </c>
      <c r="AY340" s="15" t="s">
        <v>208</v>
      </c>
      <c r="BE340" s="163">
        <f t="shared" si="84"/>
        <v>0</v>
      </c>
      <c r="BF340" s="163">
        <f t="shared" si="85"/>
        <v>0</v>
      </c>
      <c r="BG340" s="163">
        <f t="shared" si="86"/>
        <v>0</v>
      </c>
      <c r="BH340" s="163">
        <f t="shared" si="87"/>
        <v>0</v>
      </c>
      <c r="BI340" s="163">
        <f t="shared" si="88"/>
        <v>0</v>
      </c>
      <c r="BJ340" s="15" t="s">
        <v>85</v>
      </c>
      <c r="BK340" s="163">
        <f t="shared" si="89"/>
        <v>0</v>
      </c>
      <c r="BL340" s="15" t="s">
        <v>466</v>
      </c>
      <c r="BM340" s="162" t="s">
        <v>8330</v>
      </c>
    </row>
    <row r="341" spans="1:65" s="2" customFormat="1" ht="21.75" customHeight="1">
      <c r="A341" s="30"/>
      <c r="B341" s="154"/>
      <c r="C341" s="201" t="s">
        <v>1579</v>
      </c>
      <c r="D341" s="201" t="s">
        <v>751</v>
      </c>
      <c r="E341" s="202" t="s">
        <v>8196</v>
      </c>
      <c r="F341" s="203" t="s">
        <v>8197</v>
      </c>
      <c r="G341" s="204" t="s">
        <v>404</v>
      </c>
      <c r="H341" s="205">
        <v>2</v>
      </c>
      <c r="I341" s="177"/>
      <c r="J341" s="290">
        <f t="shared" si="80"/>
        <v>0</v>
      </c>
      <c r="K341" s="178"/>
      <c r="L341" s="179"/>
      <c r="M341" s="180" t="s">
        <v>1</v>
      </c>
      <c r="N341" s="181" t="s">
        <v>38</v>
      </c>
      <c r="O341" s="59"/>
      <c r="P341" s="160">
        <f t="shared" si="81"/>
        <v>0</v>
      </c>
      <c r="Q341" s="160">
        <v>0</v>
      </c>
      <c r="R341" s="160">
        <f t="shared" si="82"/>
        <v>0</v>
      </c>
      <c r="S341" s="160">
        <v>0</v>
      </c>
      <c r="T341" s="161">
        <f t="shared" si="83"/>
        <v>0</v>
      </c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R341" s="162" t="s">
        <v>1849</v>
      </c>
      <c r="AT341" s="162" t="s">
        <v>751</v>
      </c>
      <c r="AU341" s="162" t="s">
        <v>214</v>
      </c>
      <c r="AY341" s="15" t="s">
        <v>208</v>
      </c>
      <c r="BE341" s="163">
        <f t="shared" si="84"/>
        <v>0</v>
      </c>
      <c r="BF341" s="163">
        <f t="shared" si="85"/>
        <v>0</v>
      </c>
      <c r="BG341" s="163">
        <f t="shared" si="86"/>
        <v>0</v>
      </c>
      <c r="BH341" s="163">
        <f t="shared" si="87"/>
        <v>0</v>
      </c>
      <c r="BI341" s="163">
        <f t="shared" si="88"/>
        <v>0</v>
      </c>
      <c r="BJ341" s="15" t="s">
        <v>85</v>
      </c>
      <c r="BK341" s="163">
        <f t="shared" si="89"/>
        <v>0</v>
      </c>
      <c r="BL341" s="15" t="s">
        <v>466</v>
      </c>
      <c r="BM341" s="162" t="s">
        <v>8331</v>
      </c>
    </row>
    <row r="342" spans="1:65" s="2" customFormat="1" ht="24.2" customHeight="1">
      <c r="A342" s="30"/>
      <c r="B342" s="154"/>
      <c r="C342" s="201" t="s">
        <v>1583</v>
      </c>
      <c r="D342" s="201" t="s">
        <v>751</v>
      </c>
      <c r="E342" s="202" t="s">
        <v>8199</v>
      </c>
      <c r="F342" s="203" t="s">
        <v>8200</v>
      </c>
      <c r="G342" s="204" t="s">
        <v>404</v>
      </c>
      <c r="H342" s="205">
        <v>4</v>
      </c>
      <c r="I342" s="177"/>
      <c r="J342" s="290">
        <f t="shared" si="80"/>
        <v>0</v>
      </c>
      <c r="K342" s="178"/>
      <c r="L342" s="179"/>
      <c r="M342" s="180" t="s">
        <v>1</v>
      </c>
      <c r="N342" s="181" t="s">
        <v>38</v>
      </c>
      <c r="O342" s="59"/>
      <c r="P342" s="160">
        <f t="shared" si="81"/>
        <v>0</v>
      </c>
      <c r="Q342" s="160">
        <v>0</v>
      </c>
      <c r="R342" s="160">
        <f t="shared" si="82"/>
        <v>0</v>
      </c>
      <c r="S342" s="160">
        <v>0</v>
      </c>
      <c r="T342" s="161">
        <f t="shared" si="83"/>
        <v>0</v>
      </c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R342" s="162" t="s">
        <v>1849</v>
      </c>
      <c r="AT342" s="162" t="s">
        <v>751</v>
      </c>
      <c r="AU342" s="162" t="s">
        <v>214</v>
      </c>
      <c r="AY342" s="15" t="s">
        <v>208</v>
      </c>
      <c r="BE342" s="163">
        <f t="shared" si="84"/>
        <v>0</v>
      </c>
      <c r="BF342" s="163">
        <f t="shared" si="85"/>
        <v>0</v>
      </c>
      <c r="BG342" s="163">
        <f t="shared" si="86"/>
        <v>0</v>
      </c>
      <c r="BH342" s="163">
        <f t="shared" si="87"/>
        <v>0</v>
      </c>
      <c r="BI342" s="163">
        <f t="shared" si="88"/>
        <v>0</v>
      </c>
      <c r="BJ342" s="15" t="s">
        <v>85</v>
      </c>
      <c r="BK342" s="163">
        <f t="shared" si="89"/>
        <v>0</v>
      </c>
      <c r="BL342" s="15" t="s">
        <v>466</v>
      </c>
      <c r="BM342" s="162" t="s">
        <v>8332</v>
      </c>
    </row>
    <row r="343" spans="1:65" s="2" customFormat="1" ht="24.2" customHeight="1">
      <c r="A343" s="30"/>
      <c r="B343" s="154"/>
      <c r="C343" s="201" t="s">
        <v>1587</v>
      </c>
      <c r="D343" s="201" t="s">
        <v>751</v>
      </c>
      <c r="E343" s="202" t="s">
        <v>8202</v>
      </c>
      <c r="F343" s="203" t="s">
        <v>8203</v>
      </c>
      <c r="G343" s="204" t="s">
        <v>404</v>
      </c>
      <c r="H343" s="205">
        <v>2</v>
      </c>
      <c r="I343" s="177"/>
      <c r="J343" s="290">
        <f t="shared" si="80"/>
        <v>0</v>
      </c>
      <c r="K343" s="178"/>
      <c r="L343" s="179"/>
      <c r="M343" s="180" t="s">
        <v>1</v>
      </c>
      <c r="N343" s="181" t="s">
        <v>38</v>
      </c>
      <c r="O343" s="59"/>
      <c r="P343" s="160">
        <f t="shared" si="81"/>
        <v>0</v>
      </c>
      <c r="Q343" s="160">
        <v>0</v>
      </c>
      <c r="R343" s="160">
        <f t="shared" si="82"/>
        <v>0</v>
      </c>
      <c r="S343" s="160">
        <v>0</v>
      </c>
      <c r="T343" s="161">
        <f t="shared" si="83"/>
        <v>0</v>
      </c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R343" s="162" t="s">
        <v>1849</v>
      </c>
      <c r="AT343" s="162" t="s">
        <v>751</v>
      </c>
      <c r="AU343" s="162" t="s">
        <v>214</v>
      </c>
      <c r="AY343" s="15" t="s">
        <v>208</v>
      </c>
      <c r="BE343" s="163">
        <f t="shared" si="84"/>
        <v>0</v>
      </c>
      <c r="BF343" s="163">
        <f t="shared" si="85"/>
        <v>0</v>
      </c>
      <c r="BG343" s="163">
        <f t="shared" si="86"/>
        <v>0</v>
      </c>
      <c r="BH343" s="163">
        <f t="shared" si="87"/>
        <v>0</v>
      </c>
      <c r="BI343" s="163">
        <f t="shared" si="88"/>
        <v>0</v>
      </c>
      <c r="BJ343" s="15" t="s">
        <v>85</v>
      </c>
      <c r="BK343" s="163">
        <f t="shared" si="89"/>
        <v>0</v>
      </c>
      <c r="BL343" s="15" t="s">
        <v>466</v>
      </c>
      <c r="BM343" s="162" t="s">
        <v>8333</v>
      </c>
    </row>
    <row r="344" spans="1:65" s="2" customFormat="1" ht="37.9" customHeight="1">
      <c r="A344" s="30"/>
      <c r="B344" s="154"/>
      <c r="C344" s="201" t="s">
        <v>1591</v>
      </c>
      <c r="D344" s="201" t="s">
        <v>751</v>
      </c>
      <c r="E344" s="202" t="s">
        <v>8205</v>
      </c>
      <c r="F344" s="203" t="s">
        <v>8206</v>
      </c>
      <c r="G344" s="204" t="s">
        <v>404</v>
      </c>
      <c r="H344" s="205">
        <v>2</v>
      </c>
      <c r="I344" s="177"/>
      <c r="J344" s="290">
        <f t="shared" si="80"/>
        <v>0</v>
      </c>
      <c r="K344" s="178"/>
      <c r="L344" s="179"/>
      <c r="M344" s="180" t="s">
        <v>1</v>
      </c>
      <c r="N344" s="181" t="s">
        <v>38</v>
      </c>
      <c r="O344" s="59"/>
      <c r="P344" s="160">
        <f t="shared" si="81"/>
        <v>0</v>
      </c>
      <c r="Q344" s="160">
        <v>0</v>
      </c>
      <c r="R344" s="160">
        <f t="shared" si="82"/>
        <v>0</v>
      </c>
      <c r="S344" s="160">
        <v>0</v>
      </c>
      <c r="T344" s="161">
        <f t="shared" si="83"/>
        <v>0</v>
      </c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R344" s="162" t="s">
        <v>1849</v>
      </c>
      <c r="AT344" s="162" t="s">
        <v>751</v>
      </c>
      <c r="AU344" s="162" t="s">
        <v>214</v>
      </c>
      <c r="AY344" s="15" t="s">
        <v>208</v>
      </c>
      <c r="BE344" s="163">
        <f t="shared" si="84"/>
        <v>0</v>
      </c>
      <c r="BF344" s="163">
        <f t="shared" si="85"/>
        <v>0</v>
      </c>
      <c r="BG344" s="163">
        <f t="shared" si="86"/>
        <v>0</v>
      </c>
      <c r="BH344" s="163">
        <f t="shared" si="87"/>
        <v>0</v>
      </c>
      <c r="BI344" s="163">
        <f t="shared" si="88"/>
        <v>0</v>
      </c>
      <c r="BJ344" s="15" t="s">
        <v>85</v>
      </c>
      <c r="BK344" s="163">
        <f t="shared" si="89"/>
        <v>0</v>
      </c>
      <c r="BL344" s="15" t="s">
        <v>466</v>
      </c>
      <c r="BM344" s="162" t="s">
        <v>8334</v>
      </c>
    </row>
    <row r="345" spans="1:65" s="2" customFormat="1" ht="16.5" customHeight="1">
      <c r="A345" s="30"/>
      <c r="B345" s="154"/>
      <c r="C345" s="201" t="s">
        <v>1595</v>
      </c>
      <c r="D345" s="201" t="s">
        <v>751</v>
      </c>
      <c r="E345" s="202" t="s">
        <v>8208</v>
      </c>
      <c r="F345" s="203" t="s">
        <v>8209</v>
      </c>
      <c r="G345" s="204" t="s">
        <v>404</v>
      </c>
      <c r="H345" s="205">
        <v>5</v>
      </c>
      <c r="I345" s="177"/>
      <c r="J345" s="290">
        <f t="shared" si="80"/>
        <v>0</v>
      </c>
      <c r="K345" s="178"/>
      <c r="L345" s="179"/>
      <c r="M345" s="180" t="s">
        <v>1</v>
      </c>
      <c r="N345" s="181" t="s">
        <v>38</v>
      </c>
      <c r="O345" s="59"/>
      <c r="P345" s="160">
        <f t="shared" si="81"/>
        <v>0</v>
      </c>
      <c r="Q345" s="160">
        <v>0</v>
      </c>
      <c r="R345" s="160">
        <f t="shared" si="82"/>
        <v>0</v>
      </c>
      <c r="S345" s="160">
        <v>0</v>
      </c>
      <c r="T345" s="161">
        <f t="shared" si="83"/>
        <v>0</v>
      </c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R345" s="162" t="s">
        <v>1849</v>
      </c>
      <c r="AT345" s="162" t="s">
        <v>751</v>
      </c>
      <c r="AU345" s="162" t="s">
        <v>214</v>
      </c>
      <c r="AY345" s="15" t="s">
        <v>208</v>
      </c>
      <c r="BE345" s="163">
        <f t="shared" si="84"/>
        <v>0</v>
      </c>
      <c r="BF345" s="163">
        <f t="shared" si="85"/>
        <v>0</v>
      </c>
      <c r="BG345" s="163">
        <f t="shared" si="86"/>
        <v>0</v>
      </c>
      <c r="BH345" s="163">
        <f t="shared" si="87"/>
        <v>0</v>
      </c>
      <c r="BI345" s="163">
        <f t="shared" si="88"/>
        <v>0</v>
      </c>
      <c r="BJ345" s="15" t="s">
        <v>85</v>
      </c>
      <c r="BK345" s="163">
        <f t="shared" si="89"/>
        <v>0</v>
      </c>
      <c r="BL345" s="15" t="s">
        <v>466</v>
      </c>
      <c r="BM345" s="162" t="s">
        <v>8335</v>
      </c>
    </row>
    <row r="346" spans="1:65" s="13" customFormat="1" ht="20.85" customHeight="1">
      <c r="B346" s="183"/>
      <c r="C346" s="210"/>
      <c r="D346" s="211" t="s">
        <v>71</v>
      </c>
      <c r="E346" s="211" t="s">
        <v>8336</v>
      </c>
      <c r="F346" s="211" t="s">
        <v>8212</v>
      </c>
      <c r="G346" s="210"/>
      <c r="H346" s="210"/>
      <c r="I346" s="185"/>
      <c r="J346" s="291">
        <f>BK346</f>
        <v>0</v>
      </c>
      <c r="L346" s="183"/>
      <c r="M346" s="186"/>
      <c r="N346" s="187"/>
      <c r="O346" s="187"/>
      <c r="P346" s="188">
        <f>SUM(P347:P363)</f>
        <v>0</v>
      </c>
      <c r="Q346" s="187"/>
      <c r="R346" s="188">
        <f>SUM(R347:R363)</f>
        <v>0</v>
      </c>
      <c r="S346" s="187"/>
      <c r="T346" s="189">
        <f>SUM(T347:T363)</f>
        <v>0</v>
      </c>
      <c r="AR346" s="184" t="s">
        <v>219</v>
      </c>
      <c r="AT346" s="190" t="s">
        <v>71</v>
      </c>
      <c r="AU346" s="190" t="s">
        <v>219</v>
      </c>
      <c r="AY346" s="184" t="s">
        <v>208</v>
      </c>
      <c r="BK346" s="191">
        <f>SUM(BK347:BK363)</f>
        <v>0</v>
      </c>
    </row>
    <row r="347" spans="1:65" s="2" customFormat="1" ht="24.2" customHeight="1">
      <c r="A347" s="30"/>
      <c r="B347" s="154"/>
      <c r="C347" s="201" t="s">
        <v>1599</v>
      </c>
      <c r="D347" s="201" t="s">
        <v>751</v>
      </c>
      <c r="E347" s="202" t="s">
        <v>8213</v>
      </c>
      <c r="F347" s="203" t="s">
        <v>8214</v>
      </c>
      <c r="G347" s="204" t="s">
        <v>404</v>
      </c>
      <c r="H347" s="205">
        <v>1</v>
      </c>
      <c r="I347" s="177"/>
      <c r="J347" s="290">
        <f t="shared" ref="J347:J363" si="90">ROUND(I347*H347,2)</f>
        <v>0</v>
      </c>
      <c r="K347" s="178"/>
      <c r="L347" s="179"/>
      <c r="M347" s="180" t="s">
        <v>1</v>
      </c>
      <c r="N347" s="181" t="s">
        <v>38</v>
      </c>
      <c r="O347" s="59"/>
      <c r="P347" s="160">
        <f t="shared" ref="P347:P363" si="91">O347*H347</f>
        <v>0</v>
      </c>
      <c r="Q347" s="160">
        <v>0</v>
      </c>
      <c r="R347" s="160">
        <f t="shared" ref="R347:R363" si="92">Q347*H347</f>
        <v>0</v>
      </c>
      <c r="S347" s="160">
        <v>0</v>
      </c>
      <c r="T347" s="161">
        <f t="shared" ref="T347:T363" si="93">S347*H347</f>
        <v>0</v>
      </c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R347" s="162" t="s">
        <v>1849</v>
      </c>
      <c r="AT347" s="162" t="s">
        <v>751</v>
      </c>
      <c r="AU347" s="162" t="s">
        <v>214</v>
      </c>
      <c r="AY347" s="15" t="s">
        <v>208</v>
      </c>
      <c r="BE347" s="163">
        <f t="shared" ref="BE347:BE363" si="94">IF(N347="základná",J347,0)</f>
        <v>0</v>
      </c>
      <c r="BF347" s="163">
        <f t="shared" ref="BF347:BF363" si="95">IF(N347="znížená",J347,0)</f>
        <v>0</v>
      </c>
      <c r="BG347" s="163">
        <f t="shared" ref="BG347:BG363" si="96">IF(N347="zákl. prenesená",J347,0)</f>
        <v>0</v>
      </c>
      <c r="BH347" s="163">
        <f t="shared" ref="BH347:BH363" si="97">IF(N347="zníž. prenesená",J347,0)</f>
        <v>0</v>
      </c>
      <c r="BI347" s="163">
        <f t="shared" ref="BI347:BI363" si="98">IF(N347="nulová",J347,0)</f>
        <v>0</v>
      </c>
      <c r="BJ347" s="15" t="s">
        <v>85</v>
      </c>
      <c r="BK347" s="163">
        <f t="shared" ref="BK347:BK363" si="99">ROUND(I347*H347,2)</f>
        <v>0</v>
      </c>
      <c r="BL347" s="15" t="s">
        <v>466</v>
      </c>
      <c r="BM347" s="162" t="s">
        <v>8337</v>
      </c>
    </row>
    <row r="348" spans="1:65" s="2" customFormat="1" ht="24.2" customHeight="1">
      <c r="A348" s="30"/>
      <c r="B348" s="154"/>
      <c r="C348" s="201" t="s">
        <v>1603</v>
      </c>
      <c r="D348" s="201" t="s">
        <v>751</v>
      </c>
      <c r="E348" s="202" t="s">
        <v>8216</v>
      </c>
      <c r="F348" s="203" t="s">
        <v>8217</v>
      </c>
      <c r="G348" s="204" t="s">
        <v>404</v>
      </c>
      <c r="H348" s="205">
        <v>1</v>
      </c>
      <c r="I348" s="177"/>
      <c r="J348" s="290">
        <f t="shared" si="90"/>
        <v>0</v>
      </c>
      <c r="K348" s="178"/>
      <c r="L348" s="179"/>
      <c r="M348" s="180" t="s">
        <v>1</v>
      </c>
      <c r="N348" s="181" t="s">
        <v>38</v>
      </c>
      <c r="O348" s="59"/>
      <c r="P348" s="160">
        <f t="shared" si="91"/>
        <v>0</v>
      </c>
      <c r="Q348" s="160">
        <v>0</v>
      </c>
      <c r="R348" s="160">
        <f t="shared" si="92"/>
        <v>0</v>
      </c>
      <c r="S348" s="160">
        <v>0</v>
      </c>
      <c r="T348" s="161">
        <f t="shared" si="93"/>
        <v>0</v>
      </c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R348" s="162" t="s">
        <v>1849</v>
      </c>
      <c r="AT348" s="162" t="s">
        <v>751</v>
      </c>
      <c r="AU348" s="162" t="s">
        <v>214</v>
      </c>
      <c r="AY348" s="15" t="s">
        <v>208</v>
      </c>
      <c r="BE348" s="163">
        <f t="shared" si="94"/>
        <v>0</v>
      </c>
      <c r="BF348" s="163">
        <f t="shared" si="95"/>
        <v>0</v>
      </c>
      <c r="BG348" s="163">
        <f t="shared" si="96"/>
        <v>0</v>
      </c>
      <c r="BH348" s="163">
        <f t="shared" si="97"/>
        <v>0</v>
      </c>
      <c r="BI348" s="163">
        <f t="shared" si="98"/>
        <v>0</v>
      </c>
      <c r="BJ348" s="15" t="s">
        <v>85</v>
      </c>
      <c r="BK348" s="163">
        <f t="shared" si="99"/>
        <v>0</v>
      </c>
      <c r="BL348" s="15" t="s">
        <v>466</v>
      </c>
      <c r="BM348" s="162" t="s">
        <v>8338</v>
      </c>
    </row>
    <row r="349" spans="1:65" s="2" customFormat="1" ht="33" customHeight="1">
      <c r="A349" s="30"/>
      <c r="B349" s="154"/>
      <c r="C349" s="201" t="s">
        <v>1607</v>
      </c>
      <c r="D349" s="201" t="s">
        <v>751</v>
      </c>
      <c r="E349" s="202" t="s">
        <v>8181</v>
      </c>
      <c r="F349" s="203" t="s">
        <v>8182</v>
      </c>
      <c r="G349" s="204" t="s">
        <v>404</v>
      </c>
      <c r="H349" s="205">
        <v>1</v>
      </c>
      <c r="I349" s="177"/>
      <c r="J349" s="290">
        <f t="shared" si="90"/>
        <v>0</v>
      </c>
      <c r="K349" s="178"/>
      <c r="L349" s="179"/>
      <c r="M349" s="180" t="s">
        <v>1</v>
      </c>
      <c r="N349" s="181" t="s">
        <v>38</v>
      </c>
      <c r="O349" s="59"/>
      <c r="P349" s="160">
        <f t="shared" si="91"/>
        <v>0</v>
      </c>
      <c r="Q349" s="160">
        <v>0</v>
      </c>
      <c r="R349" s="160">
        <f t="shared" si="92"/>
        <v>0</v>
      </c>
      <c r="S349" s="160">
        <v>0</v>
      </c>
      <c r="T349" s="161">
        <f t="shared" si="93"/>
        <v>0</v>
      </c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R349" s="162" t="s">
        <v>1849</v>
      </c>
      <c r="AT349" s="162" t="s">
        <v>751</v>
      </c>
      <c r="AU349" s="162" t="s">
        <v>214</v>
      </c>
      <c r="AY349" s="15" t="s">
        <v>208</v>
      </c>
      <c r="BE349" s="163">
        <f t="shared" si="94"/>
        <v>0</v>
      </c>
      <c r="BF349" s="163">
        <f t="shared" si="95"/>
        <v>0</v>
      </c>
      <c r="BG349" s="163">
        <f t="shared" si="96"/>
        <v>0</v>
      </c>
      <c r="BH349" s="163">
        <f t="shared" si="97"/>
        <v>0</v>
      </c>
      <c r="BI349" s="163">
        <f t="shared" si="98"/>
        <v>0</v>
      </c>
      <c r="BJ349" s="15" t="s">
        <v>85</v>
      </c>
      <c r="BK349" s="163">
        <f t="shared" si="99"/>
        <v>0</v>
      </c>
      <c r="BL349" s="15" t="s">
        <v>466</v>
      </c>
      <c r="BM349" s="162" t="s">
        <v>8339</v>
      </c>
    </row>
    <row r="350" spans="1:65" s="2" customFormat="1" ht="33" customHeight="1">
      <c r="A350" s="30"/>
      <c r="B350" s="154"/>
      <c r="C350" s="201" t="s">
        <v>1611</v>
      </c>
      <c r="D350" s="201" t="s">
        <v>751</v>
      </c>
      <c r="E350" s="202" t="s">
        <v>8184</v>
      </c>
      <c r="F350" s="203" t="s">
        <v>8185</v>
      </c>
      <c r="G350" s="204" t="s">
        <v>404</v>
      </c>
      <c r="H350" s="205">
        <v>1</v>
      </c>
      <c r="I350" s="177"/>
      <c r="J350" s="290">
        <f t="shared" si="90"/>
        <v>0</v>
      </c>
      <c r="K350" s="178"/>
      <c r="L350" s="179"/>
      <c r="M350" s="180" t="s">
        <v>1</v>
      </c>
      <c r="N350" s="181" t="s">
        <v>38</v>
      </c>
      <c r="O350" s="59"/>
      <c r="P350" s="160">
        <f t="shared" si="91"/>
        <v>0</v>
      </c>
      <c r="Q350" s="160">
        <v>0</v>
      </c>
      <c r="R350" s="160">
        <f t="shared" si="92"/>
        <v>0</v>
      </c>
      <c r="S350" s="160">
        <v>0</v>
      </c>
      <c r="T350" s="161">
        <f t="shared" si="93"/>
        <v>0</v>
      </c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R350" s="162" t="s">
        <v>1849</v>
      </c>
      <c r="AT350" s="162" t="s">
        <v>751</v>
      </c>
      <c r="AU350" s="162" t="s">
        <v>214</v>
      </c>
      <c r="AY350" s="15" t="s">
        <v>208</v>
      </c>
      <c r="BE350" s="163">
        <f t="shared" si="94"/>
        <v>0</v>
      </c>
      <c r="BF350" s="163">
        <f t="shared" si="95"/>
        <v>0</v>
      </c>
      <c r="BG350" s="163">
        <f t="shared" si="96"/>
        <v>0</v>
      </c>
      <c r="BH350" s="163">
        <f t="shared" si="97"/>
        <v>0</v>
      </c>
      <c r="BI350" s="163">
        <f t="shared" si="98"/>
        <v>0</v>
      </c>
      <c r="BJ350" s="15" t="s">
        <v>85</v>
      </c>
      <c r="BK350" s="163">
        <f t="shared" si="99"/>
        <v>0</v>
      </c>
      <c r="BL350" s="15" t="s">
        <v>466</v>
      </c>
      <c r="BM350" s="162" t="s">
        <v>8340</v>
      </c>
    </row>
    <row r="351" spans="1:65" s="2" customFormat="1" ht="24.2" customHeight="1">
      <c r="A351" s="30"/>
      <c r="B351" s="154"/>
      <c r="C351" s="201" t="s">
        <v>1616</v>
      </c>
      <c r="D351" s="201" t="s">
        <v>751</v>
      </c>
      <c r="E351" s="202" t="s">
        <v>8187</v>
      </c>
      <c r="F351" s="203" t="s">
        <v>8188</v>
      </c>
      <c r="G351" s="204" t="s">
        <v>404</v>
      </c>
      <c r="H351" s="205">
        <v>1</v>
      </c>
      <c r="I351" s="177"/>
      <c r="J351" s="290">
        <f t="shared" si="90"/>
        <v>0</v>
      </c>
      <c r="K351" s="178"/>
      <c r="L351" s="179"/>
      <c r="M351" s="180" t="s">
        <v>1</v>
      </c>
      <c r="N351" s="181" t="s">
        <v>38</v>
      </c>
      <c r="O351" s="59"/>
      <c r="P351" s="160">
        <f t="shared" si="91"/>
        <v>0</v>
      </c>
      <c r="Q351" s="160">
        <v>0</v>
      </c>
      <c r="R351" s="160">
        <f t="shared" si="92"/>
        <v>0</v>
      </c>
      <c r="S351" s="160">
        <v>0</v>
      </c>
      <c r="T351" s="161">
        <f t="shared" si="93"/>
        <v>0</v>
      </c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R351" s="162" t="s">
        <v>1849</v>
      </c>
      <c r="AT351" s="162" t="s">
        <v>751</v>
      </c>
      <c r="AU351" s="162" t="s">
        <v>214</v>
      </c>
      <c r="AY351" s="15" t="s">
        <v>208</v>
      </c>
      <c r="BE351" s="163">
        <f t="shared" si="94"/>
        <v>0</v>
      </c>
      <c r="BF351" s="163">
        <f t="shared" si="95"/>
        <v>0</v>
      </c>
      <c r="BG351" s="163">
        <f t="shared" si="96"/>
        <v>0</v>
      </c>
      <c r="BH351" s="163">
        <f t="shared" si="97"/>
        <v>0</v>
      </c>
      <c r="BI351" s="163">
        <f t="shared" si="98"/>
        <v>0</v>
      </c>
      <c r="BJ351" s="15" t="s">
        <v>85</v>
      </c>
      <c r="BK351" s="163">
        <f t="shared" si="99"/>
        <v>0</v>
      </c>
      <c r="BL351" s="15" t="s">
        <v>466</v>
      </c>
      <c r="BM351" s="162" t="s">
        <v>8341</v>
      </c>
    </row>
    <row r="352" spans="1:65" s="2" customFormat="1" ht="37.9" customHeight="1">
      <c r="A352" s="30"/>
      <c r="B352" s="154"/>
      <c r="C352" s="201" t="s">
        <v>1620</v>
      </c>
      <c r="D352" s="201" t="s">
        <v>751</v>
      </c>
      <c r="E352" s="202" t="s">
        <v>8190</v>
      </c>
      <c r="F352" s="203" t="s">
        <v>8191</v>
      </c>
      <c r="G352" s="204" t="s">
        <v>404</v>
      </c>
      <c r="H352" s="205">
        <v>1</v>
      </c>
      <c r="I352" s="177"/>
      <c r="J352" s="290">
        <f t="shared" si="90"/>
        <v>0</v>
      </c>
      <c r="K352" s="178"/>
      <c r="L352" s="179"/>
      <c r="M352" s="180" t="s">
        <v>1</v>
      </c>
      <c r="N352" s="181" t="s">
        <v>38</v>
      </c>
      <c r="O352" s="59"/>
      <c r="P352" s="160">
        <f t="shared" si="91"/>
        <v>0</v>
      </c>
      <c r="Q352" s="160">
        <v>0</v>
      </c>
      <c r="R352" s="160">
        <f t="shared" si="92"/>
        <v>0</v>
      </c>
      <c r="S352" s="160">
        <v>0</v>
      </c>
      <c r="T352" s="161">
        <f t="shared" si="93"/>
        <v>0</v>
      </c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R352" s="162" t="s">
        <v>1849</v>
      </c>
      <c r="AT352" s="162" t="s">
        <v>751</v>
      </c>
      <c r="AU352" s="162" t="s">
        <v>214</v>
      </c>
      <c r="AY352" s="15" t="s">
        <v>208</v>
      </c>
      <c r="BE352" s="163">
        <f t="shared" si="94"/>
        <v>0</v>
      </c>
      <c r="BF352" s="163">
        <f t="shared" si="95"/>
        <v>0</v>
      </c>
      <c r="BG352" s="163">
        <f t="shared" si="96"/>
        <v>0</v>
      </c>
      <c r="BH352" s="163">
        <f t="shared" si="97"/>
        <v>0</v>
      </c>
      <c r="BI352" s="163">
        <f t="shared" si="98"/>
        <v>0</v>
      </c>
      <c r="BJ352" s="15" t="s">
        <v>85</v>
      </c>
      <c r="BK352" s="163">
        <f t="shared" si="99"/>
        <v>0</v>
      </c>
      <c r="BL352" s="15" t="s">
        <v>466</v>
      </c>
      <c r="BM352" s="162" t="s">
        <v>8342</v>
      </c>
    </row>
    <row r="353" spans="1:65" s="2" customFormat="1" ht="24.2" customHeight="1">
      <c r="A353" s="30"/>
      <c r="B353" s="154"/>
      <c r="C353" s="201" t="s">
        <v>1624</v>
      </c>
      <c r="D353" s="201" t="s">
        <v>751</v>
      </c>
      <c r="E353" s="202" t="s">
        <v>8193</v>
      </c>
      <c r="F353" s="203" t="s">
        <v>8194</v>
      </c>
      <c r="G353" s="204" t="s">
        <v>404</v>
      </c>
      <c r="H353" s="205">
        <v>1</v>
      </c>
      <c r="I353" s="177"/>
      <c r="J353" s="290">
        <f t="shared" si="90"/>
        <v>0</v>
      </c>
      <c r="K353" s="178"/>
      <c r="L353" s="179"/>
      <c r="M353" s="180" t="s">
        <v>1</v>
      </c>
      <c r="N353" s="181" t="s">
        <v>38</v>
      </c>
      <c r="O353" s="59"/>
      <c r="P353" s="160">
        <f t="shared" si="91"/>
        <v>0</v>
      </c>
      <c r="Q353" s="160">
        <v>0</v>
      </c>
      <c r="R353" s="160">
        <f t="shared" si="92"/>
        <v>0</v>
      </c>
      <c r="S353" s="160">
        <v>0</v>
      </c>
      <c r="T353" s="161">
        <f t="shared" si="93"/>
        <v>0</v>
      </c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R353" s="162" t="s">
        <v>1849</v>
      </c>
      <c r="AT353" s="162" t="s">
        <v>751</v>
      </c>
      <c r="AU353" s="162" t="s">
        <v>214</v>
      </c>
      <c r="AY353" s="15" t="s">
        <v>208</v>
      </c>
      <c r="BE353" s="163">
        <f t="shared" si="94"/>
        <v>0</v>
      </c>
      <c r="BF353" s="163">
        <f t="shared" si="95"/>
        <v>0</v>
      </c>
      <c r="BG353" s="163">
        <f t="shared" si="96"/>
        <v>0</v>
      </c>
      <c r="BH353" s="163">
        <f t="shared" si="97"/>
        <v>0</v>
      </c>
      <c r="BI353" s="163">
        <f t="shared" si="98"/>
        <v>0</v>
      </c>
      <c r="BJ353" s="15" t="s">
        <v>85</v>
      </c>
      <c r="BK353" s="163">
        <f t="shared" si="99"/>
        <v>0</v>
      </c>
      <c r="BL353" s="15" t="s">
        <v>466</v>
      </c>
      <c r="BM353" s="162" t="s">
        <v>8343</v>
      </c>
    </row>
    <row r="354" spans="1:65" s="2" customFormat="1" ht="21.75" customHeight="1">
      <c r="A354" s="30"/>
      <c r="B354" s="154"/>
      <c r="C354" s="201" t="s">
        <v>1628</v>
      </c>
      <c r="D354" s="201" t="s">
        <v>751</v>
      </c>
      <c r="E354" s="202" t="s">
        <v>8196</v>
      </c>
      <c r="F354" s="203" t="s">
        <v>8197</v>
      </c>
      <c r="G354" s="204" t="s">
        <v>404</v>
      </c>
      <c r="H354" s="205">
        <v>1</v>
      </c>
      <c r="I354" s="177"/>
      <c r="J354" s="290">
        <f t="shared" si="90"/>
        <v>0</v>
      </c>
      <c r="K354" s="178"/>
      <c r="L354" s="179"/>
      <c r="M354" s="180" t="s">
        <v>1</v>
      </c>
      <c r="N354" s="181" t="s">
        <v>38</v>
      </c>
      <c r="O354" s="59"/>
      <c r="P354" s="160">
        <f t="shared" si="91"/>
        <v>0</v>
      </c>
      <c r="Q354" s="160">
        <v>0</v>
      </c>
      <c r="R354" s="160">
        <f t="shared" si="92"/>
        <v>0</v>
      </c>
      <c r="S354" s="160">
        <v>0</v>
      </c>
      <c r="T354" s="161">
        <f t="shared" si="93"/>
        <v>0</v>
      </c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R354" s="162" t="s">
        <v>1849</v>
      </c>
      <c r="AT354" s="162" t="s">
        <v>751</v>
      </c>
      <c r="AU354" s="162" t="s">
        <v>214</v>
      </c>
      <c r="AY354" s="15" t="s">
        <v>208</v>
      </c>
      <c r="BE354" s="163">
        <f t="shared" si="94"/>
        <v>0</v>
      </c>
      <c r="BF354" s="163">
        <f t="shared" si="95"/>
        <v>0</v>
      </c>
      <c r="BG354" s="163">
        <f t="shared" si="96"/>
        <v>0</v>
      </c>
      <c r="BH354" s="163">
        <f t="shared" si="97"/>
        <v>0</v>
      </c>
      <c r="BI354" s="163">
        <f t="shared" si="98"/>
        <v>0</v>
      </c>
      <c r="BJ354" s="15" t="s">
        <v>85</v>
      </c>
      <c r="BK354" s="163">
        <f t="shared" si="99"/>
        <v>0</v>
      </c>
      <c r="BL354" s="15" t="s">
        <v>466</v>
      </c>
      <c r="BM354" s="162" t="s">
        <v>8344</v>
      </c>
    </row>
    <row r="355" spans="1:65" s="2" customFormat="1" ht="16.5" customHeight="1">
      <c r="A355" s="30"/>
      <c r="B355" s="154"/>
      <c r="C355" s="201" t="s">
        <v>1632</v>
      </c>
      <c r="D355" s="201" t="s">
        <v>751</v>
      </c>
      <c r="E355" s="202" t="s">
        <v>8345</v>
      </c>
      <c r="F355" s="203" t="s">
        <v>8346</v>
      </c>
      <c r="G355" s="204" t="s">
        <v>404</v>
      </c>
      <c r="H355" s="205">
        <v>2</v>
      </c>
      <c r="I355" s="177"/>
      <c r="J355" s="290">
        <f t="shared" si="90"/>
        <v>0</v>
      </c>
      <c r="K355" s="178"/>
      <c r="L355" s="179"/>
      <c r="M355" s="180" t="s">
        <v>1</v>
      </c>
      <c r="N355" s="181" t="s">
        <v>38</v>
      </c>
      <c r="O355" s="59"/>
      <c r="P355" s="160">
        <f t="shared" si="91"/>
        <v>0</v>
      </c>
      <c r="Q355" s="160">
        <v>0</v>
      </c>
      <c r="R355" s="160">
        <f t="shared" si="92"/>
        <v>0</v>
      </c>
      <c r="S355" s="160">
        <v>0</v>
      </c>
      <c r="T355" s="161">
        <f t="shared" si="93"/>
        <v>0</v>
      </c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R355" s="162" t="s">
        <v>1849</v>
      </c>
      <c r="AT355" s="162" t="s">
        <v>751</v>
      </c>
      <c r="AU355" s="162" t="s">
        <v>214</v>
      </c>
      <c r="AY355" s="15" t="s">
        <v>208</v>
      </c>
      <c r="BE355" s="163">
        <f t="shared" si="94"/>
        <v>0</v>
      </c>
      <c r="BF355" s="163">
        <f t="shared" si="95"/>
        <v>0</v>
      </c>
      <c r="BG355" s="163">
        <f t="shared" si="96"/>
        <v>0</v>
      </c>
      <c r="BH355" s="163">
        <f t="shared" si="97"/>
        <v>0</v>
      </c>
      <c r="BI355" s="163">
        <f t="shared" si="98"/>
        <v>0</v>
      </c>
      <c r="BJ355" s="15" t="s">
        <v>85</v>
      </c>
      <c r="BK355" s="163">
        <f t="shared" si="99"/>
        <v>0</v>
      </c>
      <c r="BL355" s="15" t="s">
        <v>466</v>
      </c>
      <c r="BM355" s="162" t="s">
        <v>8347</v>
      </c>
    </row>
    <row r="356" spans="1:65" s="2" customFormat="1" ht="24.2" customHeight="1">
      <c r="A356" s="30"/>
      <c r="B356" s="154"/>
      <c r="C356" s="201" t="s">
        <v>1638</v>
      </c>
      <c r="D356" s="201" t="s">
        <v>751</v>
      </c>
      <c r="E356" s="202" t="s">
        <v>8202</v>
      </c>
      <c r="F356" s="203" t="s">
        <v>8203</v>
      </c>
      <c r="G356" s="204" t="s">
        <v>404</v>
      </c>
      <c r="H356" s="205">
        <v>1</v>
      </c>
      <c r="I356" s="177"/>
      <c r="J356" s="290">
        <f t="shared" si="90"/>
        <v>0</v>
      </c>
      <c r="K356" s="178"/>
      <c r="L356" s="179"/>
      <c r="M356" s="180" t="s">
        <v>1</v>
      </c>
      <c r="N356" s="181" t="s">
        <v>38</v>
      </c>
      <c r="O356" s="59"/>
      <c r="P356" s="160">
        <f t="shared" si="91"/>
        <v>0</v>
      </c>
      <c r="Q356" s="160">
        <v>0</v>
      </c>
      <c r="R356" s="160">
        <f t="shared" si="92"/>
        <v>0</v>
      </c>
      <c r="S356" s="160">
        <v>0</v>
      </c>
      <c r="T356" s="161">
        <f t="shared" si="93"/>
        <v>0</v>
      </c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R356" s="162" t="s">
        <v>1849</v>
      </c>
      <c r="AT356" s="162" t="s">
        <v>751</v>
      </c>
      <c r="AU356" s="162" t="s">
        <v>214</v>
      </c>
      <c r="AY356" s="15" t="s">
        <v>208</v>
      </c>
      <c r="BE356" s="163">
        <f t="shared" si="94"/>
        <v>0</v>
      </c>
      <c r="BF356" s="163">
        <f t="shared" si="95"/>
        <v>0</v>
      </c>
      <c r="BG356" s="163">
        <f t="shared" si="96"/>
        <v>0</v>
      </c>
      <c r="BH356" s="163">
        <f t="shared" si="97"/>
        <v>0</v>
      </c>
      <c r="BI356" s="163">
        <f t="shared" si="98"/>
        <v>0</v>
      </c>
      <c r="BJ356" s="15" t="s">
        <v>85</v>
      </c>
      <c r="BK356" s="163">
        <f t="shared" si="99"/>
        <v>0</v>
      </c>
      <c r="BL356" s="15" t="s">
        <v>466</v>
      </c>
      <c r="BM356" s="162" t="s">
        <v>8348</v>
      </c>
    </row>
    <row r="357" spans="1:65" s="2" customFormat="1" ht="37.9" customHeight="1">
      <c r="A357" s="30"/>
      <c r="B357" s="154"/>
      <c r="C357" s="201" t="s">
        <v>1642</v>
      </c>
      <c r="D357" s="201" t="s">
        <v>751</v>
      </c>
      <c r="E357" s="202" t="s">
        <v>8205</v>
      </c>
      <c r="F357" s="203" t="s">
        <v>8206</v>
      </c>
      <c r="G357" s="204" t="s">
        <v>404</v>
      </c>
      <c r="H357" s="205">
        <v>1</v>
      </c>
      <c r="I357" s="177"/>
      <c r="J357" s="290">
        <f t="shared" si="90"/>
        <v>0</v>
      </c>
      <c r="K357" s="178"/>
      <c r="L357" s="179"/>
      <c r="M357" s="180" t="s">
        <v>1</v>
      </c>
      <c r="N357" s="181" t="s">
        <v>38</v>
      </c>
      <c r="O357" s="59"/>
      <c r="P357" s="160">
        <f t="shared" si="91"/>
        <v>0</v>
      </c>
      <c r="Q357" s="160">
        <v>0</v>
      </c>
      <c r="R357" s="160">
        <f t="shared" si="92"/>
        <v>0</v>
      </c>
      <c r="S357" s="160">
        <v>0</v>
      </c>
      <c r="T357" s="161">
        <f t="shared" si="93"/>
        <v>0</v>
      </c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R357" s="162" t="s">
        <v>1849</v>
      </c>
      <c r="AT357" s="162" t="s">
        <v>751</v>
      </c>
      <c r="AU357" s="162" t="s">
        <v>214</v>
      </c>
      <c r="AY357" s="15" t="s">
        <v>208</v>
      </c>
      <c r="BE357" s="163">
        <f t="shared" si="94"/>
        <v>0</v>
      </c>
      <c r="BF357" s="163">
        <f t="shared" si="95"/>
        <v>0</v>
      </c>
      <c r="BG357" s="163">
        <f t="shared" si="96"/>
        <v>0</v>
      </c>
      <c r="BH357" s="163">
        <f t="shared" si="97"/>
        <v>0</v>
      </c>
      <c r="BI357" s="163">
        <f t="shared" si="98"/>
        <v>0</v>
      </c>
      <c r="BJ357" s="15" t="s">
        <v>85</v>
      </c>
      <c r="BK357" s="163">
        <f t="shared" si="99"/>
        <v>0</v>
      </c>
      <c r="BL357" s="15" t="s">
        <v>466</v>
      </c>
      <c r="BM357" s="162" t="s">
        <v>8349</v>
      </c>
    </row>
    <row r="358" spans="1:65" s="2" customFormat="1" ht="16.5" customHeight="1">
      <c r="A358" s="30"/>
      <c r="B358" s="154"/>
      <c r="C358" s="201" t="s">
        <v>1644</v>
      </c>
      <c r="D358" s="201" t="s">
        <v>751</v>
      </c>
      <c r="E358" s="202" t="s">
        <v>8208</v>
      </c>
      <c r="F358" s="203" t="s">
        <v>8209</v>
      </c>
      <c r="G358" s="204" t="s">
        <v>404</v>
      </c>
      <c r="H358" s="205">
        <v>5</v>
      </c>
      <c r="I358" s="177"/>
      <c r="J358" s="290">
        <f t="shared" si="90"/>
        <v>0</v>
      </c>
      <c r="K358" s="178"/>
      <c r="L358" s="179"/>
      <c r="M358" s="180" t="s">
        <v>1</v>
      </c>
      <c r="N358" s="181" t="s">
        <v>38</v>
      </c>
      <c r="O358" s="59"/>
      <c r="P358" s="160">
        <f t="shared" si="91"/>
        <v>0</v>
      </c>
      <c r="Q358" s="160">
        <v>0</v>
      </c>
      <c r="R358" s="160">
        <f t="shared" si="92"/>
        <v>0</v>
      </c>
      <c r="S358" s="160">
        <v>0</v>
      </c>
      <c r="T358" s="161">
        <f t="shared" si="93"/>
        <v>0</v>
      </c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R358" s="162" t="s">
        <v>1849</v>
      </c>
      <c r="AT358" s="162" t="s">
        <v>751</v>
      </c>
      <c r="AU358" s="162" t="s">
        <v>214</v>
      </c>
      <c r="AY358" s="15" t="s">
        <v>208</v>
      </c>
      <c r="BE358" s="163">
        <f t="shared" si="94"/>
        <v>0</v>
      </c>
      <c r="BF358" s="163">
        <f t="shared" si="95"/>
        <v>0</v>
      </c>
      <c r="BG358" s="163">
        <f t="shared" si="96"/>
        <v>0</v>
      </c>
      <c r="BH358" s="163">
        <f t="shared" si="97"/>
        <v>0</v>
      </c>
      <c r="BI358" s="163">
        <f t="shared" si="98"/>
        <v>0</v>
      </c>
      <c r="BJ358" s="15" t="s">
        <v>85</v>
      </c>
      <c r="BK358" s="163">
        <f t="shared" si="99"/>
        <v>0</v>
      </c>
      <c r="BL358" s="15" t="s">
        <v>466</v>
      </c>
      <c r="BM358" s="162" t="s">
        <v>8350</v>
      </c>
    </row>
    <row r="359" spans="1:65" s="2" customFormat="1" ht="16.5" customHeight="1">
      <c r="A359" s="30"/>
      <c r="B359" s="154"/>
      <c r="C359" s="195" t="s">
        <v>1646</v>
      </c>
      <c r="D359" s="195" t="s">
        <v>210</v>
      </c>
      <c r="E359" s="196" t="s">
        <v>8229</v>
      </c>
      <c r="F359" s="200" t="s">
        <v>8230</v>
      </c>
      <c r="G359" s="198" t="s">
        <v>404</v>
      </c>
      <c r="H359" s="199">
        <v>3</v>
      </c>
      <c r="I359" s="155"/>
      <c r="J359" s="287">
        <f t="shared" si="90"/>
        <v>0</v>
      </c>
      <c r="K359" s="157"/>
      <c r="L359" s="31"/>
      <c r="M359" s="158" t="s">
        <v>1</v>
      </c>
      <c r="N359" s="159" t="s">
        <v>38</v>
      </c>
      <c r="O359" s="59"/>
      <c r="P359" s="160">
        <f t="shared" si="91"/>
        <v>0</v>
      </c>
      <c r="Q359" s="160">
        <v>0</v>
      </c>
      <c r="R359" s="160">
        <f t="shared" si="92"/>
        <v>0</v>
      </c>
      <c r="S359" s="160">
        <v>0</v>
      </c>
      <c r="T359" s="161">
        <f t="shared" si="93"/>
        <v>0</v>
      </c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R359" s="162" t="s">
        <v>466</v>
      </c>
      <c r="AT359" s="162" t="s">
        <v>210</v>
      </c>
      <c r="AU359" s="162" t="s">
        <v>214</v>
      </c>
      <c r="AY359" s="15" t="s">
        <v>208</v>
      </c>
      <c r="BE359" s="163">
        <f t="shared" si="94"/>
        <v>0</v>
      </c>
      <c r="BF359" s="163">
        <f t="shared" si="95"/>
        <v>0</v>
      </c>
      <c r="BG359" s="163">
        <f t="shared" si="96"/>
        <v>0</v>
      </c>
      <c r="BH359" s="163">
        <f t="shared" si="97"/>
        <v>0</v>
      </c>
      <c r="BI359" s="163">
        <f t="shared" si="98"/>
        <v>0</v>
      </c>
      <c r="BJ359" s="15" t="s">
        <v>85</v>
      </c>
      <c r="BK359" s="163">
        <f t="shared" si="99"/>
        <v>0</v>
      </c>
      <c r="BL359" s="15" t="s">
        <v>466</v>
      </c>
      <c r="BM359" s="162" t="s">
        <v>8351</v>
      </c>
    </row>
    <row r="360" spans="1:65" s="2" customFormat="1" ht="16.5" customHeight="1">
      <c r="A360" s="30"/>
      <c r="B360" s="154"/>
      <c r="C360" s="195" t="s">
        <v>1650</v>
      </c>
      <c r="D360" s="195" t="s">
        <v>210</v>
      </c>
      <c r="E360" s="196" t="s">
        <v>8232</v>
      </c>
      <c r="F360" s="200" t="s">
        <v>8233</v>
      </c>
      <c r="G360" s="198" t="s">
        <v>861</v>
      </c>
      <c r="H360" s="199">
        <v>163</v>
      </c>
      <c r="I360" s="155"/>
      <c r="J360" s="287">
        <f t="shared" si="90"/>
        <v>0</v>
      </c>
      <c r="K360" s="157"/>
      <c r="L360" s="31"/>
      <c r="M360" s="158" t="s">
        <v>1</v>
      </c>
      <c r="N360" s="159" t="s">
        <v>38</v>
      </c>
      <c r="O360" s="59"/>
      <c r="P360" s="160">
        <f t="shared" si="91"/>
        <v>0</v>
      </c>
      <c r="Q360" s="160">
        <v>0</v>
      </c>
      <c r="R360" s="160">
        <f t="shared" si="92"/>
        <v>0</v>
      </c>
      <c r="S360" s="160">
        <v>0</v>
      </c>
      <c r="T360" s="161">
        <f t="shared" si="93"/>
        <v>0</v>
      </c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R360" s="162" t="s">
        <v>466</v>
      </c>
      <c r="AT360" s="162" t="s">
        <v>210</v>
      </c>
      <c r="AU360" s="162" t="s">
        <v>214</v>
      </c>
      <c r="AY360" s="15" t="s">
        <v>208</v>
      </c>
      <c r="BE360" s="163">
        <f t="shared" si="94"/>
        <v>0</v>
      </c>
      <c r="BF360" s="163">
        <f t="shared" si="95"/>
        <v>0</v>
      </c>
      <c r="BG360" s="163">
        <f t="shared" si="96"/>
        <v>0</v>
      </c>
      <c r="BH360" s="163">
        <f t="shared" si="97"/>
        <v>0</v>
      </c>
      <c r="BI360" s="163">
        <f t="shared" si="98"/>
        <v>0</v>
      </c>
      <c r="BJ360" s="15" t="s">
        <v>85</v>
      </c>
      <c r="BK360" s="163">
        <f t="shared" si="99"/>
        <v>0</v>
      </c>
      <c r="BL360" s="15" t="s">
        <v>466</v>
      </c>
      <c r="BM360" s="162" t="s">
        <v>8352</v>
      </c>
    </row>
    <row r="361" spans="1:65" s="2" customFormat="1" ht="21.75" customHeight="1">
      <c r="A361" s="30"/>
      <c r="B361" s="154"/>
      <c r="C361" s="195" t="s">
        <v>1654</v>
      </c>
      <c r="D361" s="195" t="s">
        <v>210</v>
      </c>
      <c r="E361" s="196" t="s">
        <v>8235</v>
      </c>
      <c r="F361" s="200" t="s">
        <v>8236</v>
      </c>
      <c r="G361" s="198" t="s">
        <v>404</v>
      </c>
      <c r="H361" s="199">
        <v>1</v>
      </c>
      <c r="I361" s="155"/>
      <c r="J361" s="287">
        <f t="shared" si="90"/>
        <v>0</v>
      </c>
      <c r="K361" s="157"/>
      <c r="L361" s="31"/>
      <c r="M361" s="158" t="s">
        <v>1</v>
      </c>
      <c r="N361" s="159" t="s">
        <v>38</v>
      </c>
      <c r="O361" s="59"/>
      <c r="P361" s="160">
        <f t="shared" si="91"/>
        <v>0</v>
      </c>
      <c r="Q361" s="160">
        <v>0</v>
      </c>
      <c r="R361" s="160">
        <f t="shared" si="92"/>
        <v>0</v>
      </c>
      <c r="S361" s="160">
        <v>0</v>
      </c>
      <c r="T361" s="161">
        <f t="shared" si="93"/>
        <v>0</v>
      </c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R361" s="162" t="s">
        <v>466</v>
      </c>
      <c r="AT361" s="162" t="s">
        <v>210</v>
      </c>
      <c r="AU361" s="162" t="s">
        <v>214</v>
      </c>
      <c r="AY361" s="15" t="s">
        <v>208</v>
      </c>
      <c r="BE361" s="163">
        <f t="shared" si="94"/>
        <v>0</v>
      </c>
      <c r="BF361" s="163">
        <f t="shared" si="95"/>
        <v>0</v>
      </c>
      <c r="BG361" s="163">
        <f t="shared" si="96"/>
        <v>0</v>
      </c>
      <c r="BH361" s="163">
        <f t="shared" si="97"/>
        <v>0</v>
      </c>
      <c r="BI361" s="163">
        <f t="shared" si="98"/>
        <v>0</v>
      </c>
      <c r="BJ361" s="15" t="s">
        <v>85</v>
      </c>
      <c r="BK361" s="163">
        <f t="shared" si="99"/>
        <v>0</v>
      </c>
      <c r="BL361" s="15" t="s">
        <v>466</v>
      </c>
      <c r="BM361" s="162" t="s">
        <v>8353</v>
      </c>
    </row>
    <row r="362" spans="1:65" s="2" customFormat="1" ht="16.5" customHeight="1">
      <c r="A362" s="30"/>
      <c r="B362" s="154"/>
      <c r="C362" s="195" t="s">
        <v>1658</v>
      </c>
      <c r="D362" s="195" t="s">
        <v>210</v>
      </c>
      <c r="E362" s="196" t="s">
        <v>7321</v>
      </c>
      <c r="F362" s="200" t="s">
        <v>7322</v>
      </c>
      <c r="G362" s="198" t="s">
        <v>404</v>
      </c>
      <c r="H362" s="199">
        <v>1</v>
      </c>
      <c r="I362" s="155"/>
      <c r="J362" s="287">
        <f t="shared" si="90"/>
        <v>0</v>
      </c>
      <c r="K362" s="157"/>
      <c r="L362" s="31"/>
      <c r="M362" s="158" t="s">
        <v>1</v>
      </c>
      <c r="N362" s="159" t="s">
        <v>38</v>
      </c>
      <c r="O362" s="59"/>
      <c r="P362" s="160">
        <f t="shared" si="91"/>
        <v>0</v>
      </c>
      <c r="Q362" s="160">
        <v>0</v>
      </c>
      <c r="R362" s="160">
        <f t="shared" si="92"/>
        <v>0</v>
      </c>
      <c r="S362" s="160">
        <v>0</v>
      </c>
      <c r="T362" s="161">
        <f t="shared" si="93"/>
        <v>0</v>
      </c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R362" s="162" t="s">
        <v>466</v>
      </c>
      <c r="AT362" s="162" t="s">
        <v>210</v>
      </c>
      <c r="AU362" s="162" t="s">
        <v>214</v>
      </c>
      <c r="AY362" s="15" t="s">
        <v>208</v>
      </c>
      <c r="BE362" s="163">
        <f t="shared" si="94"/>
        <v>0</v>
      </c>
      <c r="BF362" s="163">
        <f t="shared" si="95"/>
        <v>0</v>
      </c>
      <c r="BG362" s="163">
        <f t="shared" si="96"/>
        <v>0</v>
      </c>
      <c r="BH362" s="163">
        <f t="shared" si="97"/>
        <v>0</v>
      </c>
      <c r="BI362" s="163">
        <f t="shared" si="98"/>
        <v>0</v>
      </c>
      <c r="BJ362" s="15" t="s">
        <v>85</v>
      </c>
      <c r="BK362" s="163">
        <f t="shared" si="99"/>
        <v>0</v>
      </c>
      <c r="BL362" s="15" t="s">
        <v>466</v>
      </c>
      <c r="BM362" s="162" t="s">
        <v>8354</v>
      </c>
    </row>
    <row r="363" spans="1:65" s="2" customFormat="1" ht="37.9" customHeight="1">
      <c r="A363" s="30"/>
      <c r="B363" s="154"/>
      <c r="C363" s="195" t="s">
        <v>1662</v>
      </c>
      <c r="D363" s="195" t="s">
        <v>210</v>
      </c>
      <c r="E363" s="196" t="s">
        <v>8054</v>
      </c>
      <c r="F363" s="200" t="s">
        <v>7164</v>
      </c>
      <c r="G363" s="198" t="s">
        <v>404</v>
      </c>
      <c r="H363" s="199">
        <v>1</v>
      </c>
      <c r="I363" s="155"/>
      <c r="J363" s="287">
        <f t="shared" si="90"/>
        <v>0</v>
      </c>
      <c r="K363" s="157"/>
      <c r="L363" s="31"/>
      <c r="M363" s="158" t="s">
        <v>1</v>
      </c>
      <c r="N363" s="159" t="s">
        <v>38</v>
      </c>
      <c r="O363" s="59"/>
      <c r="P363" s="160">
        <f t="shared" si="91"/>
        <v>0</v>
      </c>
      <c r="Q363" s="160">
        <v>0</v>
      </c>
      <c r="R363" s="160">
        <f t="shared" si="92"/>
        <v>0</v>
      </c>
      <c r="S363" s="160">
        <v>0</v>
      </c>
      <c r="T363" s="161">
        <f t="shared" si="93"/>
        <v>0</v>
      </c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R363" s="162" t="s">
        <v>466</v>
      </c>
      <c r="AT363" s="162" t="s">
        <v>210</v>
      </c>
      <c r="AU363" s="162" t="s">
        <v>214</v>
      </c>
      <c r="AY363" s="15" t="s">
        <v>208</v>
      </c>
      <c r="BE363" s="163">
        <f t="shared" si="94"/>
        <v>0</v>
      </c>
      <c r="BF363" s="163">
        <f t="shared" si="95"/>
        <v>0</v>
      </c>
      <c r="BG363" s="163">
        <f t="shared" si="96"/>
        <v>0</v>
      </c>
      <c r="BH363" s="163">
        <f t="shared" si="97"/>
        <v>0</v>
      </c>
      <c r="BI363" s="163">
        <f t="shared" si="98"/>
        <v>0</v>
      </c>
      <c r="BJ363" s="15" t="s">
        <v>85</v>
      </c>
      <c r="BK363" s="163">
        <f t="shared" si="99"/>
        <v>0</v>
      </c>
      <c r="BL363" s="15" t="s">
        <v>466</v>
      </c>
      <c r="BM363" s="162" t="s">
        <v>8355</v>
      </c>
    </row>
    <row r="364" spans="1:65" s="12" customFormat="1" ht="20.85" customHeight="1">
      <c r="B364" s="142"/>
      <c r="C364" s="206"/>
      <c r="D364" s="207" t="s">
        <v>71</v>
      </c>
      <c r="E364" s="208" t="s">
        <v>8356</v>
      </c>
      <c r="F364" s="208" t="s">
        <v>8357</v>
      </c>
      <c r="G364" s="206"/>
      <c r="H364" s="206"/>
      <c r="I364" s="145"/>
      <c r="J364" s="286">
        <f>BK364</f>
        <v>0</v>
      </c>
      <c r="L364" s="142"/>
      <c r="M364" s="146"/>
      <c r="N364" s="147"/>
      <c r="O364" s="147"/>
      <c r="P364" s="148">
        <f>P365+SUM(P366:P406)+P419</f>
        <v>0</v>
      </c>
      <c r="Q364" s="147"/>
      <c r="R364" s="148">
        <f>R365+SUM(R366:R406)+R419</f>
        <v>0</v>
      </c>
      <c r="S364" s="147"/>
      <c r="T364" s="149">
        <f>T365+SUM(T366:T406)+T419</f>
        <v>0</v>
      </c>
      <c r="AR364" s="143" t="s">
        <v>219</v>
      </c>
      <c r="AT364" s="150" t="s">
        <v>71</v>
      </c>
      <c r="AU364" s="150" t="s">
        <v>85</v>
      </c>
      <c r="AY364" s="143" t="s">
        <v>208</v>
      </c>
      <c r="BK364" s="151">
        <f>BK365+SUM(BK366:BK406)+BK419</f>
        <v>0</v>
      </c>
    </row>
    <row r="365" spans="1:65" s="2" customFormat="1" ht="37.9" customHeight="1">
      <c r="A365" s="30"/>
      <c r="B365" s="154"/>
      <c r="C365" s="201" t="s">
        <v>1666</v>
      </c>
      <c r="D365" s="201" t="s">
        <v>751</v>
      </c>
      <c r="E365" s="202" t="s">
        <v>8058</v>
      </c>
      <c r="F365" s="203" t="s">
        <v>8059</v>
      </c>
      <c r="G365" s="204" t="s">
        <v>404</v>
      </c>
      <c r="H365" s="205">
        <v>1</v>
      </c>
      <c r="I365" s="177"/>
      <c r="J365" s="290">
        <f t="shared" ref="J365:J405" si="100">ROUND(I365*H365,2)</f>
        <v>0</v>
      </c>
      <c r="K365" s="178"/>
      <c r="L365" s="179"/>
      <c r="M365" s="180" t="s">
        <v>1</v>
      </c>
      <c r="N365" s="181" t="s">
        <v>38</v>
      </c>
      <c r="O365" s="59"/>
      <c r="P365" s="160">
        <f t="shared" ref="P365:P405" si="101">O365*H365</f>
        <v>0</v>
      </c>
      <c r="Q365" s="160">
        <v>0</v>
      </c>
      <c r="R365" s="160">
        <f t="shared" ref="R365:R405" si="102">Q365*H365</f>
        <v>0</v>
      </c>
      <c r="S365" s="160">
        <v>0</v>
      </c>
      <c r="T365" s="161">
        <f t="shared" ref="T365:T405" si="103">S365*H365</f>
        <v>0</v>
      </c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R365" s="162" t="s">
        <v>1849</v>
      </c>
      <c r="AT365" s="162" t="s">
        <v>751</v>
      </c>
      <c r="AU365" s="162" t="s">
        <v>219</v>
      </c>
      <c r="AY365" s="15" t="s">
        <v>208</v>
      </c>
      <c r="BE365" s="163">
        <f t="shared" ref="BE365:BE405" si="104">IF(N365="základná",J365,0)</f>
        <v>0</v>
      </c>
      <c r="BF365" s="163">
        <f t="shared" ref="BF365:BF405" si="105">IF(N365="znížená",J365,0)</f>
        <v>0</v>
      </c>
      <c r="BG365" s="163">
        <f t="shared" ref="BG365:BG405" si="106">IF(N365="zákl. prenesená",J365,0)</f>
        <v>0</v>
      </c>
      <c r="BH365" s="163">
        <f t="shared" ref="BH365:BH405" si="107">IF(N365="zníž. prenesená",J365,0)</f>
        <v>0</v>
      </c>
      <c r="BI365" s="163">
        <f t="shared" ref="BI365:BI405" si="108">IF(N365="nulová",J365,0)</f>
        <v>0</v>
      </c>
      <c r="BJ365" s="15" t="s">
        <v>85</v>
      </c>
      <c r="BK365" s="163">
        <f t="shared" ref="BK365:BK405" si="109">ROUND(I365*H365,2)</f>
        <v>0</v>
      </c>
      <c r="BL365" s="15" t="s">
        <v>466</v>
      </c>
      <c r="BM365" s="162" t="s">
        <v>8358</v>
      </c>
    </row>
    <row r="366" spans="1:65" s="2" customFormat="1" ht="24.2" customHeight="1">
      <c r="A366" s="30"/>
      <c r="B366" s="154"/>
      <c r="C366" s="201" t="s">
        <v>1670</v>
      </c>
      <c r="D366" s="201" t="s">
        <v>751</v>
      </c>
      <c r="E366" s="202" t="s">
        <v>8061</v>
      </c>
      <c r="F366" s="203" t="s">
        <v>8062</v>
      </c>
      <c r="G366" s="204" t="s">
        <v>404</v>
      </c>
      <c r="H366" s="205">
        <v>1</v>
      </c>
      <c r="I366" s="177"/>
      <c r="J366" s="290">
        <f t="shared" si="100"/>
        <v>0</v>
      </c>
      <c r="K366" s="178"/>
      <c r="L366" s="179"/>
      <c r="M366" s="180" t="s">
        <v>1</v>
      </c>
      <c r="N366" s="181" t="s">
        <v>38</v>
      </c>
      <c r="O366" s="59"/>
      <c r="P366" s="160">
        <f t="shared" si="101"/>
        <v>0</v>
      </c>
      <c r="Q366" s="160">
        <v>0</v>
      </c>
      <c r="R366" s="160">
        <f t="shared" si="102"/>
        <v>0</v>
      </c>
      <c r="S366" s="160">
        <v>0</v>
      </c>
      <c r="T366" s="161">
        <f t="shared" si="103"/>
        <v>0</v>
      </c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R366" s="162" t="s">
        <v>1849</v>
      </c>
      <c r="AT366" s="162" t="s">
        <v>751</v>
      </c>
      <c r="AU366" s="162" t="s">
        <v>219</v>
      </c>
      <c r="AY366" s="15" t="s">
        <v>208</v>
      </c>
      <c r="BE366" s="163">
        <f t="shared" si="104"/>
        <v>0</v>
      </c>
      <c r="BF366" s="163">
        <f t="shared" si="105"/>
        <v>0</v>
      </c>
      <c r="BG366" s="163">
        <f t="shared" si="106"/>
        <v>0</v>
      </c>
      <c r="BH366" s="163">
        <f t="shared" si="107"/>
        <v>0</v>
      </c>
      <c r="BI366" s="163">
        <f t="shared" si="108"/>
        <v>0</v>
      </c>
      <c r="BJ366" s="15" t="s">
        <v>85</v>
      </c>
      <c r="BK366" s="163">
        <f t="shared" si="109"/>
        <v>0</v>
      </c>
      <c r="BL366" s="15" t="s">
        <v>466</v>
      </c>
      <c r="BM366" s="162" t="s">
        <v>8359</v>
      </c>
    </row>
    <row r="367" spans="1:65" s="2" customFormat="1" ht="37.9" customHeight="1">
      <c r="A367" s="30"/>
      <c r="B367" s="154"/>
      <c r="C367" s="201" t="s">
        <v>1674</v>
      </c>
      <c r="D367" s="201" t="s">
        <v>751</v>
      </c>
      <c r="E367" s="202" t="s">
        <v>8064</v>
      </c>
      <c r="F367" s="203" t="s">
        <v>8065</v>
      </c>
      <c r="G367" s="204" t="s">
        <v>404</v>
      </c>
      <c r="H367" s="205">
        <v>1</v>
      </c>
      <c r="I367" s="177"/>
      <c r="J367" s="290">
        <f t="shared" si="100"/>
        <v>0</v>
      </c>
      <c r="K367" s="178"/>
      <c r="L367" s="179"/>
      <c r="M367" s="180" t="s">
        <v>1</v>
      </c>
      <c r="N367" s="181" t="s">
        <v>38</v>
      </c>
      <c r="O367" s="59"/>
      <c r="P367" s="160">
        <f t="shared" si="101"/>
        <v>0</v>
      </c>
      <c r="Q367" s="160">
        <v>0</v>
      </c>
      <c r="R367" s="160">
        <f t="shared" si="102"/>
        <v>0</v>
      </c>
      <c r="S367" s="160">
        <v>0</v>
      </c>
      <c r="T367" s="161">
        <f t="shared" si="103"/>
        <v>0</v>
      </c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R367" s="162" t="s">
        <v>1849</v>
      </c>
      <c r="AT367" s="162" t="s">
        <v>751</v>
      </c>
      <c r="AU367" s="162" t="s">
        <v>219</v>
      </c>
      <c r="AY367" s="15" t="s">
        <v>208</v>
      </c>
      <c r="BE367" s="163">
        <f t="shared" si="104"/>
        <v>0</v>
      </c>
      <c r="BF367" s="163">
        <f t="shared" si="105"/>
        <v>0</v>
      </c>
      <c r="BG367" s="163">
        <f t="shared" si="106"/>
        <v>0</v>
      </c>
      <c r="BH367" s="163">
        <f t="shared" si="107"/>
        <v>0</v>
      </c>
      <c r="BI367" s="163">
        <f t="shared" si="108"/>
        <v>0</v>
      </c>
      <c r="BJ367" s="15" t="s">
        <v>85</v>
      </c>
      <c r="BK367" s="163">
        <f t="shared" si="109"/>
        <v>0</v>
      </c>
      <c r="BL367" s="15" t="s">
        <v>466</v>
      </c>
      <c r="BM367" s="162" t="s">
        <v>8360</v>
      </c>
    </row>
    <row r="368" spans="1:65" s="2" customFormat="1" ht="33" customHeight="1">
      <c r="A368" s="30"/>
      <c r="B368" s="154"/>
      <c r="C368" s="201" t="s">
        <v>1678</v>
      </c>
      <c r="D368" s="201" t="s">
        <v>751</v>
      </c>
      <c r="E368" s="202" t="s">
        <v>8067</v>
      </c>
      <c r="F368" s="203" t="s">
        <v>8068</v>
      </c>
      <c r="G368" s="204" t="s">
        <v>404</v>
      </c>
      <c r="H368" s="205">
        <v>2</v>
      </c>
      <c r="I368" s="177"/>
      <c r="J368" s="290">
        <f t="shared" si="100"/>
        <v>0</v>
      </c>
      <c r="K368" s="178"/>
      <c r="L368" s="179"/>
      <c r="M368" s="180" t="s">
        <v>1</v>
      </c>
      <c r="N368" s="181" t="s">
        <v>38</v>
      </c>
      <c r="O368" s="59"/>
      <c r="P368" s="160">
        <f t="shared" si="101"/>
        <v>0</v>
      </c>
      <c r="Q368" s="160">
        <v>0</v>
      </c>
      <c r="R368" s="160">
        <f t="shared" si="102"/>
        <v>0</v>
      </c>
      <c r="S368" s="160">
        <v>0</v>
      </c>
      <c r="T368" s="161">
        <f t="shared" si="103"/>
        <v>0</v>
      </c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R368" s="162" t="s">
        <v>1849</v>
      </c>
      <c r="AT368" s="162" t="s">
        <v>751</v>
      </c>
      <c r="AU368" s="162" t="s">
        <v>219</v>
      </c>
      <c r="AY368" s="15" t="s">
        <v>208</v>
      </c>
      <c r="BE368" s="163">
        <f t="shared" si="104"/>
        <v>0</v>
      </c>
      <c r="BF368" s="163">
        <f t="shared" si="105"/>
        <v>0</v>
      </c>
      <c r="BG368" s="163">
        <f t="shared" si="106"/>
        <v>0</v>
      </c>
      <c r="BH368" s="163">
        <f t="shared" si="107"/>
        <v>0</v>
      </c>
      <c r="BI368" s="163">
        <f t="shared" si="108"/>
        <v>0</v>
      </c>
      <c r="BJ368" s="15" t="s">
        <v>85</v>
      </c>
      <c r="BK368" s="163">
        <f t="shared" si="109"/>
        <v>0</v>
      </c>
      <c r="BL368" s="15" t="s">
        <v>466</v>
      </c>
      <c r="BM368" s="162" t="s">
        <v>8361</v>
      </c>
    </row>
    <row r="369" spans="1:65" s="2" customFormat="1" ht="24.2" customHeight="1">
      <c r="A369" s="30"/>
      <c r="B369" s="154"/>
      <c r="C369" s="201" t="s">
        <v>1682</v>
      </c>
      <c r="D369" s="201" t="s">
        <v>751</v>
      </c>
      <c r="E369" s="202" t="s">
        <v>8070</v>
      </c>
      <c r="F369" s="203" t="s">
        <v>8071</v>
      </c>
      <c r="G369" s="204" t="s">
        <v>404</v>
      </c>
      <c r="H369" s="205">
        <v>1</v>
      </c>
      <c r="I369" s="177"/>
      <c r="J369" s="290">
        <f t="shared" si="100"/>
        <v>0</v>
      </c>
      <c r="K369" s="178"/>
      <c r="L369" s="179"/>
      <c r="M369" s="180" t="s">
        <v>1</v>
      </c>
      <c r="N369" s="181" t="s">
        <v>38</v>
      </c>
      <c r="O369" s="59"/>
      <c r="P369" s="160">
        <f t="shared" si="101"/>
        <v>0</v>
      </c>
      <c r="Q369" s="160">
        <v>0</v>
      </c>
      <c r="R369" s="160">
        <f t="shared" si="102"/>
        <v>0</v>
      </c>
      <c r="S369" s="160">
        <v>0</v>
      </c>
      <c r="T369" s="161">
        <f t="shared" si="103"/>
        <v>0</v>
      </c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R369" s="162" t="s">
        <v>1849</v>
      </c>
      <c r="AT369" s="162" t="s">
        <v>751</v>
      </c>
      <c r="AU369" s="162" t="s">
        <v>219</v>
      </c>
      <c r="AY369" s="15" t="s">
        <v>208</v>
      </c>
      <c r="BE369" s="163">
        <f t="shared" si="104"/>
        <v>0</v>
      </c>
      <c r="BF369" s="163">
        <f t="shared" si="105"/>
        <v>0</v>
      </c>
      <c r="BG369" s="163">
        <f t="shared" si="106"/>
        <v>0</v>
      </c>
      <c r="BH369" s="163">
        <f t="shared" si="107"/>
        <v>0</v>
      </c>
      <c r="BI369" s="163">
        <f t="shared" si="108"/>
        <v>0</v>
      </c>
      <c r="BJ369" s="15" t="s">
        <v>85</v>
      </c>
      <c r="BK369" s="163">
        <f t="shared" si="109"/>
        <v>0</v>
      </c>
      <c r="BL369" s="15" t="s">
        <v>466</v>
      </c>
      <c r="BM369" s="162" t="s">
        <v>8362</v>
      </c>
    </row>
    <row r="370" spans="1:65" s="2" customFormat="1" ht="76.349999999999994" customHeight="1">
      <c r="A370" s="30"/>
      <c r="B370" s="154"/>
      <c r="C370" s="201" t="s">
        <v>1686</v>
      </c>
      <c r="D370" s="201" t="s">
        <v>751</v>
      </c>
      <c r="E370" s="202" t="s">
        <v>8073</v>
      </c>
      <c r="F370" s="203" t="s">
        <v>8074</v>
      </c>
      <c r="G370" s="204" t="s">
        <v>404</v>
      </c>
      <c r="H370" s="205">
        <v>1</v>
      </c>
      <c r="I370" s="177"/>
      <c r="J370" s="290">
        <f t="shared" si="100"/>
        <v>0</v>
      </c>
      <c r="K370" s="178"/>
      <c r="L370" s="179"/>
      <c r="M370" s="180" t="s">
        <v>1</v>
      </c>
      <c r="N370" s="181" t="s">
        <v>38</v>
      </c>
      <c r="O370" s="59"/>
      <c r="P370" s="160">
        <f t="shared" si="101"/>
        <v>0</v>
      </c>
      <c r="Q370" s="160">
        <v>0</v>
      </c>
      <c r="R370" s="160">
        <f t="shared" si="102"/>
        <v>0</v>
      </c>
      <c r="S370" s="160">
        <v>0</v>
      </c>
      <c r="T370" s="161">
        <f t="shared" si="103"/>
        <v>0</v>
      </c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R370" s="162" t="s">
        <v>1849</v>
      </c>
      <c r="AT370" s="162" t="s">
        <v>751</v>
      </c>
      <c r="AU370" s="162" t="s">
        <v>219</v>
      </c>
      <c r="AY370" s="15" t="s">
        <v>208</v>
      </c>
      <c r="BE370" s="163">
        <f t="shared" si="104"/>
        <v>0</v>
      </c>
      <c r="BF370" s="163">
        <f t="shared" si="105"/>
        <v>0</v>
      </c>
      <c r="BG370" s="163">
        <f t="shared" si="106"/>
        <v>0</v>
      </c>
      <c r="BH370" s="163">
        <f t="shared" si="107"/>
        <v>0</v>
      </c>
      <c r="BI370" s="163">
        <f t="shared" si="108"/>
        <v>0</v>
      </c>
      <c r="BJ370" s="15" t="s">
        <v>85</v>
      </c>
      <c r="BK370" s="163">
        <f t="shared" si="109"/>
        <v>0</v>
      </c>
      <c r="BL370" s="15" t="s">
        <v>466</v>
      </c>
      <c r="BM370" s="162" t="s">
        <v>8363</v>
      </c>
    </row>
    <row r="371" spans="1:65" s="2" customFormat="1" ht="78" customHeight="1">
      <c r="A371" s="30"/>
      <c r="B371" s="154"/>
      <c r="C371" s="201" t="s">
        <v>1690</v>
      </c>
      <c r="D371" s="201" t="s">
        <v>751</v>
      </c>
      <c r="E371" s="202" t="s">
        <v>8076</v>
      </c>
      <c r="F371" s="203" t="s">
        <v>8077</v>
      </c>
      <c r="G371" s="204" t="s">
        <v>404</v>
      </c>
      <c r="H371" s="205">
        <v>80</v>
      </c>
      <c r="I371" s="177"/>
      <c r="J371" s="290">
        <f t="shared" si="100"/>
        <v>0</v>
      </c>
      <c r="K371" s="178"/>
      <c r="L371" s="179"/>
      <c r="M371" s="180" t="s">
        <v>1</v>
      </c>
      <c r="N371" s="181" t="s">
        <v>38</v>
      </c>
      <c r="O371" s="59"/>
      <c r="P371" s="160">
        <f t="shared" si="101"/>
        <v>0</v>
      </c>
      <c r="Q371" s="160">
        <v>0</v>
      </c>
      <c r="R371" s="160">
        <f t="shared" si="102"/>
        <v>0</v>
      </c>
      <c r="S371" s="160">
        <v>0</v>
      </c>
      <c r="T371" s="161">
        <f t="shared" si="103"/>
        <v>0</v>
      </c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R371" s="162" t="s">
        <v>1849</v>
      </c>
      <c r="AT371" s="162" t="s">
        <v>751</v>
      </c>
      <c r="AU371" s="162" t="s">
        <v>219</v>
      </c>
      <c r="AY371" s="15" t="s">
        <v>208</v>
      </c>
      <c r="BE371" s="163">
        <f t="shared" si="104"/>
        <v>0</v>
      </c>
      <c r="BF371" s="163">
        <f t="shared" si="105"/>
        <v>0</v>
      </c>
      <c r="BG371" s="163">
        <f t="shared" si="106"/>
        <v>0</v>
      </c>
      <c r="BH371" s="163">
        <f t="shared" si="107"/>
        <v>0</v>
      </c>
      <c r="BI371" s="163">
        <f t="shared" si="108"/>
        <v>0</v>
      </c>
      <c r="BJ371" s="15" t="s">
        <v>85</v>
      </c>
      <c r="BK371" s="163">
        <f t="shared" si="109"/>
        <v>0</v>
      </c>
      <c r="BL371" s="15" t="s">
        <v>466</v>
      </c>
      <c r="BM371" s="162" t="s">
        <v>8364</v>
      </c>
    </row>
    <row r="372" spans="1:65" s="2" customFormat="1" ht="66.75" customHeight="1">
      <c r="A372" s="30"/>
      <c r="B372" s="154"/>
      <c r="C372" s="201" t="s">
        <v>1694</v>
      </c>
      <c r="D372" s="201" t="s">
        <v>751</v>
      </c>
      <c r="E372" s="202" t="s">
        <v>8079</v>
      </c>
      <c r="F372" s="203" t="s">
        <v>8080</v>
      </c>
      <c r="G372" s="204" t="s">
        <v>404</v>
      </c>
      <c r="H372" s="205">
        <v>45</v>
      </c>
      <c r="I372" s="177"/>
      <c r="J372" s="290">
        <f t="shared" si="100"/>
        <v>0</v>
      </c>
      <c r="K372" s="178"/>
      <c r="L372" s="179"/>
      <c r="M372" s="180" t="s">
        <v>1</v>
      </c>
      <c r="N372" s="181" t="s">
        <v>38</v>
      </c>
      <c r="O372" s="59"/>
      <c r="P372" s="160">
        <f t="shared" si="101"/>
        <v>0</v>
      </c>
      <c r="Q372" s="160">
        <v>0</v>
      </c>
      <c r="R372" s="160">
        <f t="shared" si="102"/>
        <v>0</v>
      </c>
      <c r="S372" s="160">
        <v>0</v>
      </c>
      <c r="T372" s="161">
        <f t="shared" si="103"/>
        <v>0</v>
      </c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R372" s="162" t="s">
        <v>1849</v>
      </c>
      <c r="AT372" s="162" t="s">
        <v>751</v>
      </c>
      <c r="AU372" s="162" t="s">
        <v>219</v>
      </c>
      <c r="AY372" s="15" t="s">
        <v>208</v>
      </c>
      <c r="BE372" s="163">
        <f t="shared" si="104"/>
        <v>0</v>
      </c>
      <c r="BF372" s="163">
        <f t="shared" si="105"/>
        <v>0</v>
      </c>
      <c r="BG372" s="163">
        <f t="shared" si="106"/>
        <v>0</v>
      </c>
      <c r="BH372" s="163">
        <f t="shared" si="107"/>
        <v>0</v>
      </c>
      <c r="BI372" s="163">
        <f t="shared" si="108"/>
        <v>0</v>
      </c>
      <c r="BJ372" s="15" t="s">
        <v>85</v>
      </c>
      <c r="BK372" s="163">
        <f t="shared" si="109"/>
        <v>0</v>
      </c>
      <c r="BL372" s="15" t="s">
        <v>466</v>
      </c>
      <c r="BM372" s="162" t="s">
        <v>8365</v>
      </c>
    </row>
    <row r="373" spans="1:65" s="2" customFormat="1" ht="24.2" customHeight="1">
      <c r="A373" s="30"/>
      <c r="B373" s="154"/>
      <c r="C373" s="201" t="s">
        <v>1698</v>
      </c>
      <c r="D373" s="201" t="s">
        <v>751</v>
      </c>
      <c r="E373" s="202" t="s">
        <v>8082</v>
      </c>
      <c r="F373" s="203" t="s">
        <v>8083</v>
      </c>
      <c r="G373" s="204" t="s">
        <v>404</v>
      </c>
      <c r="H373" s="205">
        <v>3</v>
      </c>
      <c r="I373" s="177"/>
      <c r="J373" s="290">
        <f t="shared" si="100"/>
        <v>0</v>
      </c>
      <c r="K373" s="178"/>
      <c r="L373" s="179"/>
      <c r="M373" s="180" t="s">
        <v>1</v>
      </c>
      <c r="N373" s="181" t="s">
        <v>38</v>
      </c>
      <c r="O373" s="59"/>
      <c r="P373" s="160">
        <f t="shared" si="101"/>
        <v>0</v>
      </c>
      <c r="Q373" s="160">
        <v>0</v>
      </c>
      <c r="R373" s="160">
        <f t="shared" si="102"/>
        <v>0</v>
      </c>
      <c r="S373" s="160">
        <v>0</v>
      </c>
      <c r="T373" s="161">
        <f t="shared" si="103"/>
        <v>0</v>
      </c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R373" s="162" t="s">
        <v>1849</v>
      </c>
      <c r="AT373" s="162" t="s">
        <v>751</v>
      </c>
      <c r="AU373" s="162" t="s">
        <v>219</v>
      </c>
      <c r="AY373" s="15" t="s">
        <v>208</v>
      </c>
      <c r="BE373" s="163">
        <f t="shared" si="104"/>
        <v>0</v>
      </c>
      <c r="BF373" s="163">
        <f t="shared" si="105"/>
        <v>0</v>
      </c>
      <c r="BG373" s="163">
        <f t="shared" si="106"/>
        <v>0</v>
      </c>
      <c r="BH373" s="163">
        <f t="shared" si="107"/>
        <v>0</v>
      </c>
      <c r="BI373" s="163">
        <f t="shared" si="108"/>
        <v>0</v>
      </c>
      <c r="BJ373" s="15" t="s">
        <v>85</v>
      </c>
      <c r="BK373" s="163">
        <f t="shared" si="109"/>
        <v>0</v>
      </c>
      <c r="BL373" s="15" t="s">
        <v>466</v>
      </c>
      <c r="BM373" s="162" t="s">
        <v>8366</v>
      </c>
    </row>
    <row r="374" spans="1:65" s="2" customFormat="1" ht="24.2" customHeight="1">
      <c r="A374" s="30"/>
      <c r="B374" s="154"/>
      <c r="C374" s="201" t="s">
        <v>1702</v>
      </c>
      <c r="D374" s="201" t="s">
        <v>751</v>
      </c>
      <c r="E374" s="202" t="s">
        <v>8085</v>
      </c>
      <c r="F374" s="203" t="s">
        <v>8086</v>
      </c>
      <c r="G374" s="204" t="s">
        <v>404</v>
      </c>
      <c r="H374" s="205">
        <v>8</v>
      </c>
      <c r="I374" s="177"/>
      <c r="J374" s="290">
        <f t="shared" si="100"/>
        <v>0</v>
      </c>
      <c r="K374" s="178"/>
      <c r="L374" s="179"/>
      <c r="M374" s="180" t="s">
        <v>1</v>
      </c>
      <c r="N374" s="181" t="s">
        <v>38</v>
      </c>
      <c r="O374" s="59"/>
      <c r="P374" s="160">
        <f t="shared" si="101"/>
        <v>0</v>
      </c>
      <c r="Q374" s="160">
        <v>0</v>
      </c>
      <c r="R374" s="160">
        <f t="shared" si="102"/>
        <v>0</v>
      </c>
      <c r="S374" s="160">
        <v>0</v>
      </c>
      <c r="T374" s="161">
        <f t="shared" si="103"/>
        <v>0</v>
      </c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R374" s="162" t="s">
        <v>1849</v>
      </c>
      <c r="AT374" s="162" t="s">
        <v>751</v>
      </c>
      <c r="AU374" s="162" t="s">
        <v>219</v>
      </c>
      <c r="AY374" s="15" t="s">
        <v>208</v>
      </c>
      <c r="BE374" s="163">
        <f t="shared" si="104"/>
        <v>0</v>
      </c>
      <c r="BF374" s="163">
        <f t="shared" si="105"/>
        <v>0</v>
      </c>
      <c r="BG374" s="163">
        <f t="shared" si="106"/>
        <v>0</v>
      </c>
      <c r="BH374" s="163">
        <f t="shared" si="107"/>
        <v>0</v>
      </c>
      <c r="BI374" s="163">
        <f t="shared" si="108"/>
        <v>0</v>
      </c>
      <c r="BJ374" s="15" t="s">
        <v>85</v>
      </c>
      <c r="BK374" s="163">
        <f t="shared" si="109"/>
        <v>0</v>
      </c>
      <c r="BL374" s="15" t="s">
        <v>466</v>
      </c>
      <c r="BM374" s="162" t="s">
        <v>8367</v>
      </c>
    </row>
    <row r="375" spans="1:65" s="2" customFormat="1" ht="62.65" customHeight="1">
      <c r="A375" s="30"/>
      <c r="B375" s="154"/>
      <c r="C375" s="201" t="s">
        <v>1706</v>
      </c>
      <c r="D375" s="201" t="s">
        <v>751</v>
      </c>
      <c r="E375" s="202" t="s">
        <v>8088</v>
      </c>
      <c r="F375" s="203" t="s">
        <v>8089</v>
      </c>
      <c r="G375" s="204" t="s">
        <v>404</v>
      </c>
      <c r="H375" s="205">
        <v>3</v>
      </c>
      <c r="I375" s="177"/>
      <c r="J375" s="290">
        <f t="shared" si="100"/>
        <v>0</v>
      </c>
      <c r="K375" s="178"/>
      <c r="L375" s="179"/>
      <c r="M375" s="180" t="s">
        <v>1</v>
      </c>
      <c r="N375" s="181" t="s">
        <v>38</v>
      </c>
      <c r="O375" s="59"/>
      <c r="P375" s="160">
        <f t="shared" si="101"/>
        <v>0</v>
      </c>
      <c r="Q375" s="160">
        <v>0</v>
      </c>
      <c r="R375" s="160">
        <f t="shared" si="102"/>
        <v>0</v>
      </c>
      <c r="S375" s="160">
        <v>0</v>
      </c>
      <c r="T375" s="161">
        <f t="shared" si="103"/>
        <v>0</v>
      </c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R375" s="162" t="s">
        <v>1849</v>
      </c>
      <c r="AT375" s="162" t="s">
        <v>751</v>
      </c>
      <c r="AU375" s="162" t="s">
        <v>219</v>
      </c>
      <c r="AY375" s="15" t="s">
        <v>208</v>
      </c>
      <c r="BE375" s="163">
        <f t="shared" si="104"/>
        <v>0</v>
      </c>
      <c r="BF375" s="163">
        <f t="shared" si="105"/>
        <v>0</v>
      </c>
      <c r="BG375" s="163">
        <f t="shared" si="106"/>
        <v>0</v>
      </c>
      <c r="BH375" s="163">
        <f t="shared" si="107"/>
        <v>0</v>
      </c>
      <c r="BI375" s="163">
        <f t="shared" si="108"/>
        <v>0</v>
      </c>
      <c r="BJ375" s="15" t="s">
        <v>85</v>
      </c>
      <c r="BK375" s="163">
        <f t="shared" si="109"/>
        <v>0</v>
      </c>
      <c r="BL375" s="15" t="s">
        <v>466</v>
      </c>
      <c r="BM375" s="162" t="s">
        <v>8368</v>
      </c>
    </row>
    <row r="376" spans="1:65" s="2" customFormat="1" ht="16.5" customHeight="1">
      <c r="A376" s="30"/>
      <c r="B376" s="154"/>
      <c r="C376" s="201" t="s">
        <v>1710</v>
      </c>
      <c r="D376" s="201" t="s">
        <v>751</v>
      </c>
      <c r="E376" s="202" t="s">
        <v>8091</v>
      </c>
      <c r="F376" s="203" t="s">
        <v>8092</v>
      </c>
      <c r="G376" s="204" t="s">
        <v>404</v>
      </c>
      <c r="H376" s="205">
        <v>2</v>
      </c>
      <c r="I376" s="177"/>
      <c r="J376" s="290">
        <f t="shared" si="100"/>
        <v>0</v>
      </c>
      <c r="K376" s="178"/>
      <c r="L376" s="179"/>
      <c r="M376" s="180" t="s">
        <v>1</v>
      </c>
      <c r="N376" s="181" t="s">
        <v>38</v>
      </c>
      <c r="O376" s="59"/>
      <c r="P376" s="160">
        <f t="shared" si="101"/>
        <v>0</v>
      </c>
      <c r="Q376" s="160">
        <v>0</v>
      </c>
      <c r="R376" s="160">
        <f t="shared" si="102"/>
        <v>0</v>
      </c>
      <c r="S376" s="160">
        <v>0</v>
      </c>
      <c r="T376" s="161">
        <f t="shared" si="103"/>
        <v>0</v>
      </c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R376" s="162" t="s">
        <v>1849</v>
      </c>
      <c r="AT376" s="162" t="s">
        <v>751</v>
      </c>
      <c r="AU376" s="162" t="s">
        <v>219</v>
      </c>
      <c r="AY376" s="15" t="s">
        <v>208</v>
      </c>
      <c r="BE376" s="163">
        <f t="shared" si="104"/>
        <v>0</v>
      </c>
      <c r="BF376" s="163">
        <f t="shared" si="105"/>
        <v>0</v>
      </c>
      <c r="BG376" s="163">
        <f t="shared" si="106"/>
        <v>0</v>
      </c>
      <c r="BH376" s="163">
        <f t="shared" si="107"/>
        <v>0</v>
      </c>
      <c r="BI376" s="163">
        <f t="shared" si="108"/>
        <v>0</v>
      </c>
      <c r="BJ376" s="15" t="s">
        <v>85</v>
      </c>
      <c r="BK376" s="163">
        <f t="shared" si="109"/>
        <v>0</v>
      </c>
      <c r="BL376" s="15" t="s">
        <v>466</v>
      </c>
      <c r="BM376" s="162" t="s">
        <v>8369</v>
      </c>
    </row>
    <row r="377" spans="1:65" s="2" customFormat="1" ht="16.5" customHeight="1">
      <c r="A377" s="30"/>
      <c r="B377" s="154"/>
      <c r="C377" s="201" t="s">
        <v>1714</v>
      </c>
      <c r="D377" s="201" t="s">
        <v>751</v>
      </c>
      <c r="E377" s="202" t="s">
        <v>8370</v>
      </c>
      <c r="F377" s="203" t="s">
        <v>7381</v>
      </c>
      <c r="G377" s="204" t="s">
        <v>404</v>
      </c>
      <c r="H377" s="205">
        <v>3</v>
      </c>
      <c r="I377" s="177"/>
      <c r="J377" s="290">
        <f t="shared" si="100"/>
        <v>0</v>
      </c>
      <c r="K377" s="178"/>
      <c r="L377" s="179"/>
      <c r="M377" s="180" t="s">
        <v>1</v>
      </c>
      <c r="N377" s="181" t="s">
        <v>38</v>
      </c>
      <c r="O377" s="59"/>
      <c r="P377" s="160">
        <f t="shared" si="101"/>
        <v>0</v>
      </c>
      <c r="Q377" s="160">
        <v>0</v>
      </c>
      <c r="R377" s="160">
        <f t="shared" si="102"/>
        <v>0</v>
      </c>
      <c r="S377" s="160">
        <v>0</v>
      </c>
      <c r="T377" s="161">
        <f t="shared" si="103"/>
        <v>0</v>
      </c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R377" s="162" t="s">
        <v>1849</v>
      </c>
      <c r="AT377" s="162" t="s">
        <v>751</v>
      </c>
      <c r="AU377" s="162" t="s">
        <v>219</v>
      </c>
      <c r="AY377" s="15" t="s">
        <v>208</v>
      </c>
      <c r="BE377" s="163">
        <f t="shared" si="104"/>
        <v>0</v>
      </c>
      <c r="BF377" s="163">
        <f t="shared" si="105"/>
        <v>0</v>
      </c>
      <c r="BG377" s="163">
        <f t="shared" si="106"/>
        <v>0</v>
      </c>
      <c r="BH377" s="163">
        <f t="shared" si="107"/>
        <v>0</v>
      </c>
      <c r="BI377" s="163">
        <f t="shared" si="108"/>
        <v>0</v>
      </c>
      <c r="BJ377" s="15" t="s">
        <v>85</v>
      </c>
      <c r="BK377" s="163">
        <f t="shared" si="109"/>
        <v>0</v>
      </c>
      <c r="BL377" s="15" t="s">
        <v>466</v>
      </c>
      <c r="BM377" s="162" t="s">
        <v>8371</v>
      </c>
    </row>
    <row r="378" spans="1:65" s="2" customFormat="1" ht="16.5" customHeight="1">
      <c r="A378" s="30"/>
      <c r="B378" s="154"/>
      <c r="C378" s="201" t="s">
        <v>1718</v>
      </c>
      <c r="D378" s="201" t="s">
        <v>751</v>
      </c>
      <c r="E378" s="202" t="s">
        <v>8372</v>
      </c>
      <c r="F378" s="203" t="s">
        <v>7416</v>
      </c>
      <c r="G378" s="204" t="s">
        <v>404</v>
      </c>
      <c r="H378" s="205">
        <v>1</v>
      </c>
      <c r="I378" s="177"/>
      <c r="J378" s="290">
        <f t="shared" si="100"/>
        <v>0</v>
      </c>
      <c r="K378" s="178"/>
      <c r="L378" s="179"/>
      <c r="M378" s="180" t="s">
        <v>1</v>
      </c>
      <c r="N378" s="181" t="s">
        <v>38</v>
      </c>
      <c r="O378" s="59"/>
      <c r="P378" s="160">
        <f t="shared" si="101"/>
        <v>0</v>
      </c>
      <c r="Q378" s="160">
        <v>0</v>
      </c>
      <c r="R378" s="160">
        <f t="shared" si="102"/>
        <v>0</v>
      </c>
      <c r="S378" s="160">
        <v>0</v>
      </c>
      <c r="T378" s="161">
        <f t="shared" si="103"/>
        <v>0</v>
      </c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R378" s="162" t="s">
        <v>1849</v>
      </c>
      <c r="AT378" s="162" t="s">
        <v>751</v>
      </c>
      <c r="AU378" s="162" t="s">
        <v>219</v>
      </c>
      <c r="AY378" s="15" t="s">
        <v>208</v>
      </c>
      <c r="BE378" s="163">
        <f t="shared" si="104"/>
        <v>0</v>
      </c>
      <c r="BF378" s="163">
        <f t="shared" si="105"/>
        <v>0</v>
      </c>
      <c r="BG378" s="163">
        <f t="shared" si="106"/>
        <v>0</v>
      </c>
      <c r="BH378" s="163">
        <f t="shared" si="107"/>
        <v>0</v>
      </c>
      <c r="BI378" s="163">
        <f t="shared" si="108"/>
        <v>0</v>
      </c>
      <c r="BJ378" s="15" t="s">
        <v>85</v>
      </c>
      <c r="BK378" s="163">
        <f t="shared" si="109"/>
        <v>0</v>
      </c>
      <c r="BL378" s="15" t="s">
        <v>466</v>
      </c>
      <c r="BM378" s="162" t="s">
        <v>8373</v>
      </c>
    </row>
    <row r="379" spans="1:65" s="2" customFormat="1" ht="16.5" customHeight="1">
      <c r="A379" s="30"/>
      <c r="B379" s="154"/>
      <c r="C379" s="201" t="s">
        <v>1722</v>
      </c>
      <c r="D379" s="201" t="s">
        <v>751</v>
      </c>
      <c r="E379" s="202" t="s">
        <v>8374</v>
      </c>
      <c r="F379" s="203" t="s">
        <v>7527</v>
      </c>
      <c r="G379" s="204" t="s">
        <v>404</v>
      </c>
      <c r="H379" s="205">
        <v>1</v>
      </c>
      <c r="I379" s="177"/>
      <c r="J379" s="290">
        <f t="shared" si="100"/>
        <v>0</v>
      </c>
      <c r="K379" s="178"/>
      <c r="L379" s="179"/>
      <c r="M379" s="180" t="s">
        <v>1</v>
      </c>
      <c r="N379" s="181" t="s">
        <v>38</v>
      </c>
      <c r="O379" s="59"/>
      <c r="P379" s="160">
        <f t="shared" si="101"/>
        <v>0</v>
      </c>
      <c r="Q379" s="160">
        <v>0</v>
      </c>
      <c r="R379" s="160">
        <f t="shared" si="102"/>
        <v>0</v>
      </c>
      <c r="S379" s="160">
        <v>0</v>
      </c>
      <c r="T379" s="161">
        <f t="shared" si="103"/>
        <v>0</v>
      </c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R379" s="162" t="s">
        <v>1849</v>
      </c>
      <c r="AT379" s="162" t="s">
        <v>751</v>
      </c>
      <c r="AU379" s="162" t="s">
        <v>219</v>
      </c>
      <c r="AY379" s="15" t="s">
        <v>208</v>
      </c>
      <c r="BE379" s="163">
        <f t="shared" si="104"/>
        <v>0</v>
      </c>
      <c r="BF379" s="163">
        <f t="shared" si="105"/>
        <v>0</v>
      </c>
      <c r="BG379" s="163">
        <f t="shared" si="106"/>
        <v>0</v>
      </c>
      <c r="BH379" s="163">
        <f t="shared" si="107"/>
        <v>0</v>
      </c>
      <c r="BI379" s="163">
        <f t="shared" si="108"/>
        <v>0</v>
      </c>
      <c r="BJ379" s="15" t="s">
        <v>85</v>
      </c>
      <c r="BK379" s="163">
        <f t="shared" si="109"/>
        <v>0</v>
      </c>
      <c r="BL379" s="15" t="s">
        <v>466</v>
      </c>
      <c r="BM379" s="162" t="s">
        <v>8375</v>
      </c>
    </row>
    <row r="380" spans="1:65" s="2" customFormat="1" ht="16.5" customHeight="1">
      <c r="A380" s="30"/>
      <c r="B380" s="154"/>
      <c r="C380" s="201" t="s">
        <v>1726</v>
      </c>
      <c r="D380" s="201" t="s">
        <v>751</v>
      </c>
      <c r="E380" s="202" t="s">
        <v>8376</v>
      </c>
      <c r="F380" s="203" t="s">
        <v>7715</v>
      </c>
      <c r="G380" s="204" t="s">
        <v>404</v>
      </c>
      <c r="H380" s="205">
        <v>4</v>
      </c>
      <c r="I380" s="177"/>
      <c r="J380" s="290">
        <f t="shared" si="100"/>
        <v>0</v>
      </c>
      <c r="K380" s="178"/>
      <c r="L380" s="179"/>
      <c r="M380" s="180" t="s">
        <v>1</v>
      </c>
      <c r="N380" s="181" t="s">
        <v>38</v>
      </c>
      <c r="O380" s="59"/>
      <c r="P380" s="160">
        <f t="shared" si="101"/>
        <v>0</v>
      </c>
      <c r="Q380" s="160">
        <v>0</v>
      </c>
      <c r="R380" s="160">
        <f t="shared" si="102"/>
        <v>0</v>
      </c>
      <c r="S380" s="160">
        <v>0</v>
      </c>
      <c r="T380" s="161">
        <f t="shared" si="103"/>
        <v>0</v>
      </c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R380" s="162" t="s">
        <v>1849</v>
      </c>
      <c r="AT380" s="162" t="s">
        <v>751</v>
      </c>
      <c r="AU380" s="162" t="s">
        <v>219</v>
      </c>
      <c r="AY380" s="15" t="s">
        <v>208</v>
      </c>
      <c r="BE380" s="163">
        <f t="shared" si="104"/>
        <v>0</v>
      </c>
      <c r="BF380" s="163">
        <f t="shared" si="105"/>
        <v>0</v>
      </c>
      <c r="BG380" s="163">
        <f t="shared" si="106"/>
        <v>0</v>
      </c>
      <c r="BH380" s="163">
        <f t="shared" si="107"/>
        <v>0</v>
      </c>
      <c r="BI380" s="163">
        <f t="shared" si="108"/>
        <v>0</v>
      </c>
      <c r="BJ380" s="15" t="s">
        <v>85</v>
      </c>
      <c r="BK380" s="163">
        <f t="shared" si="109"/>
        <v>0</v>
      </c>
      <c r="BL380" s="15" t="s">
        <v>466</v>
      </c>
      <c r="BM380" s="162" t="s">
        <v>8377</v>
      </c>
    </row>
    <row r="381" spans="1:65" s="2" customFormat="1" ht="16.5" customHeight="1">
      <c r="A381" s="30"/>
      <c r="B381" s="154"/>
      <c r="C381" s="201" t="s">
        <v>1730</v>
      </c>
      <c r="D381" s="201" t="s">
        <v>751</v>
      </c>
      <c r="E381" s="202" t="s">
        <v>8102</v>
      </c>
      <c r="F381" s="203" t="s">
        <v>8103</v>
      </c>
      <c r="G381" s="204" t="s">
        <v>404</v>
      </c>
      <c r="H381" s="205">
        <v>1</v>
      </c>
      <c r="I381" s="177"/>
      <c r="J381" s="290">
        <f t="shared" si="100"/>
        <v>0</v>
      </c>
      <c r="K381" s="178"/>
      <c r="L381" s="179"/>
      <c r="M381" s="180" t="s">
        <v>1</v>
      </c>
      <c r="N381" s="181" t="s">
        <v>38</v>
      </c>
      <c r="O381" s="59"/>
      <c r="P381" s="160">
        <f t="shared" si="101"/>
        <v>0</v>
      </c>
      <c r="Q381" s="160">
        <v>0</v>
      </c>
      <c r="R381" s="160">
        <f t="shared" si="102"/>
        <v>0</v>
      </c>
      <c r="S381" s="160">
        <v>0</v>
      </c>
      <c r="T381" s="161">
        <f t="shared" si="103"/>
        <v>0</v>
      </c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R381" s="162" t="s">
        <v>1849</v>
      </c>
      <c r="AT381" s="162" t="s">
        <v>751</v>
      </c>
      <c r="AU381" s="162" t="s">
        <v>219</v>
      </c>
      <c r="AY381" s="15" t="s">
        <v>208</v>
      </c>
      <c r="BE381" s="163">
        <f t="shared" si="104"/>
        <v>0</v>
      </c>
      <c r="BF381" s="163">
        <f t="shared" si="105"/>
        <v>0</v>
      </c>
      <c r="BG381" s="163">
        <f t="shared" si="106"/>
        <v>0</v>
      </c>
      <c r="BH381" s="163">
        <f t="shared" si="107"/>
        <v>0</v>
      </c>
      <c r="BI381" s="163">
        <f t="shared" si="108"/>
        <v>0</v>
      </c>
      <c r="BJ381" s="15" t="s">
        <v>85</v>
      </c>
      <c r="BK381" s="163">
        <f t="shared" si="109"/>
        <v>0</v>
      </c>
      <c r="BL381" s="15" t="s">
        <v>466</v>
      </c>
      <c r="BM381" s="162" t="s">
        <v>8378</v>
      </c>
    </row>
    <row r="382" spans="1:65" s="2" customFormat="1" ht="16.5" customHeight="1">
      <c r="A382" s="30"/>
      <c r="B382" s="154"/>
      <c r="C382" s="201" t="s">
        <v>1732</v>
      </c>
      <c r="D382" s="201" t="s">
        <v>751</v>
      </c>
      <c r="E382" s="202" t="s">
        <v>8105</v>
      </c>
      <c r="F382" s="203" t="s">
        <v>8106</v>
      </c>
      <c r="G382" s="204" t="s">
        <v>404</v>
      </c>
      <c r="H382" s="205">
        <v>1</v>
      </c>
      <c r="I382" s="177"/>
      <c r="J382" s="290">
        <f t="shared" si="100"/>
        <v>0</v>
      </c>
      <c r="K382" s="178"/>
      <c r="L382" s="179"/>
      <c r="M382" s="180" t="s">
        <v>1</v>
      </c>
      <c r="N382" s="181" t="s">
        <v>38</v>
      </c>
      <c r="O382" s="59"/>
      <c r="P382" s="160">
        <f t="shared" si="101"/>
        <v>0</v>
      </c>
      <c r="Q382" s="160">
        <v>0</v>
      </c>
      <c r="R382" s="160">
        <f t="shared" si="102"/>
        <v>0</v>
      </c>
      <c r="S382" s="160">
        <v>0</v>
      </c>
      <c r="T382" s="161">
        <f t="shared" si="103"/>
        <v>0</v>
      </c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R382" s="162" t="s">
        <v>1849</v>
      </c>
      <c r="AT382" s="162" t="s">
        <v>751</v>
      </c>
      <c r="AU382" s="162" t="s">
        <v>219</v>
      </c>
      <c r="AY382" s="15" t="s">
        <v>208</v>
      </c>
      <c r="BE382" s="163">
        <f t="shared" si="104"/>
        <v>0</v>
      </c>
      <c r="BF382" s="163">
        <f t="shared" si="105"/>
        <v>0</v>
      </c>
      <c r="BG382" s="163">
        <f t="shared" si="106"/>
        <v>0</v>
      </c>
      <c r="BH382" s="163">
        <f t="shared" si="107"/>
        <v>0</v>
      </c>
      <c r="BI382" s="163">
        <f t="shared" si="108"/>
        <v>0</v>
      </c>
      <c r="BJ382" s="15" t="s">
        <v>85</v>
      </c>
      <c r="BK382" s="163">
        <f t="shared" si="109"/>
        <v>0</v>
      </c>
      <c r="BL382" s="15" t="s">
        <v>466</v>
      </c>
      <c r="BM382" s="162" t="s">
        <v>8379</v>
      </c>
    </row>
    <row r="383" spans="1:65" s="2" customFormat="1" ht="16.5" customHeight="1">
      <c r="A383" s="30"/>
      <c r="B383" s="154"/>
      <c r="C383" s="201" t="s">
        <v>1736</v>
      </c>
      <c r="D383" s="201" t="s">
        <v>751</v>
      </c>
      <c r="E383" s="202" t="s">
        <v>8108</v>
      </c>
      <c r="F383" s="203" t="s">
        <v>8109</v>
      </c>
      <c r="G383" s="204" t="s">
        <v>404</v>
      </c>
      <c r="H383" s="205">
        <v>1</v>
      </c>
      <c r="I383" s="177"/>
      <c r="J383" s="290">
        <f t="shared" si="100"/>
        <v>0</v>
      </c>
      <c r="K383" s="178"/>
      <c r="L383" s="179"/>
      <c r="M383" s="180" t="s">
        <v>1</v>
      </c>
      <c r="N383" s="181" t="s">
        <v>38</v>
      </c>
      <c r="O383" s="59"/>
      <c r="P383" s="160">
        <f t="shared" si="101"/>
        <v>0</v>
      </c>
      <c r="Q383" s="160">
        <v>0</v>
      </c>
      <c r="R383" s="160">
        <f t="shared" si="102"/>
        <v>0</v>
      </c>
      <c r="S383" s="160">
        <v>0</v>
      </c>
      <c r="T383" s="161">
        <f t="shared" si="103"/>
        <v>0</v>
      </c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R383" s="162" t="s">
        <v>1849</v>
      </c>
      <c r="AT383" s="162" t="s">
        <v>751</v>
      </c>
      <c r="AU383" s="162" t="s">
        <v>219</v>
      </c>
      <c r="AY383" s="15" t="s">
        <v>208</v>
      </c>
      <c r="BE383" s="163">
        <f t="shared" si="104"/>
        <v>0</v>
      </c>
      <c r="BF383" s="163">
        <f t="shared" si="105"/>
        <v>0</v>
      </c>
      <c r="BG383" s="163">
        <f t="shared" si="106"/>
        <v>0</v>
      </c>
      <c r="BH383" s="163">
        <f t="shared" si="107"/>
        <v>0</v>
      </c>
      <c r="BI383" s="163">
        <f t="shared" si="108"/>
        <v>0</v>
      </c>
      <c r="BJ383" s="15" t="s">
        <v>85</v>
      </c>
      <c r="BK383" s="163">
        <f t="shared" si="109"/>
        <v>0</v>
      </c>
      <c r="BL383" s="15" t="s">
        <v>466</v>
      </c>
      <c r="BM383" s="162" t="s">
        <v>8380</v>
      </c>
    </row>
    <row r="384" spans="1:65" s="2" customFormat="1" ht="16.5" customHeight="1">
      <c r="A384" s="30"/>
      <c r="B384" s="154"/>
      <c r="C384" s="201" t="s">
        <v>1740</v>
      </c>
      <c r="D384" s="201" t="s">
        <v>751</v>
      </c>
      <c r="E384" s="202" t="s">
        <v>8111</v>
      </c>
      <c r="F384" s="203" t="s">
        <v>8112</v>
      </c>
      <c r="G384" s="204" t="s">
        <v>404</v>
      </c>
      <c r="H384" s="205">
        <v>2</v>
      </c>
      <c r="I384" s="177"/>
      <c r="J384" s="290">
        <f t="shared" si="100"/>
        <v>0</v>
      </c>
      <c r="K384" s="178"/>
      <c r="L384" s="179"/>
      <c r="M384" s="180" t="s">
        <v>1</v>
      </c>
      <c r="N384" s="181" t="s">
        <v>38</v>
      </c>
      <c r="O384" s="59"/>
      <c r="P384" s="160">
        <f t="shared" si="101"/>
        <v>0</v>
      </c>
      <c r="Q384" s="160">
        <v>0</v>
      </c>
      <c r="R384" s="160">
        <f t="shared" si="102"/>
        <v>0</v>
      </c>
      <c r="S384" s="160">
        <v>0</v>
      </c>
      <c r="T384" s="161">
        <f t="shared" si="103"/>
        <v>0</v>
      </c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R384" s="162" t="s">
        <v>1849</v>
      </c>
      <c r="AT384" s="162" t="s">
        <v>751</v>
      </c>
      <c r="AU384" s="162" t="s">
        <v>219</v>
      </c>
      <c r="AY384" s="15" t="s">
        <v>208</v>
      </c>
      <c r="BE384" s="163">
        <f t="shared" si="104"/>
        <v>0</v>
      </c>
      <c r="BF384" s="163">
        <f t="shared" si="105"/>
        <v>0</v>
      </c>
      <c r="BG384" s="163">
        <f t="shared" si="106"/>
        <v>0</v>
      </c>
      <c r="BH384" s="163">
        <f t="shared" si="107"/>
        <v>0</v>
      </c>
      <c r="BI384" s="163">
        <f t="shared" si="108"/>
        <v>0</v>
      </c>
      <c r="BJ384" s="15" t="s">
        <v>85</v>
      </c>
      <c r="BK384" s="163">
        <f t="shared" si="109"/>
        <v>0</v>
      </c>
      <c r="BL384" s="15" t="s">
        <v>466</v>
      </c>
      <c r="BM384" s="162" t="s">
        <v>8381</v>
      </c>
    </row>
    <row r="385" spans="1:65" s="2" customFormat="1" ht="37.9" customHeight="1">
      <c r="A385" s="30"/>
      <c r="B385" s="154"/>
      <c r="C385" s="201" t="s">
        <v>1744</v>
      </c>
      <c r="D385" s="201" t="s">
        <v>751</v>
      </c>
      <c r="E385" s="202" t="s">
        <v>8114</v>
      </c>
      <c r="F385" s="203" t="s">
        <v>8115</v>
      </c>
      <c r="G385" s="204" t="s">
        <v>404</v>
      </c>
      <c r="H385" s="205">
        <v>1</v>
      </c>
      <c r="I385" s="177"/>
      <c r="J385" s="290">
        <f t="shared" si="100"/>
        <v>0</v>
      </c>
      <c r="K385" s="178"/>
      <c r="L385" s="179"/>
      <c r="M385" s="180" t="s">
        <v>1</v>
      </c>
      <c r="N385" s="181" t="s">
        <v>38</v>
      </c>
      <c r="O385" s="59"/>
      <c r="P385" s="160">
        <f t="shared" si="101"/>
        <v>0</v>
      </c>
      <c r="Q385" s="160">
        <v>0</v>
      </c>
      <c r="R385" s="160">
        <f t="shared" si="102"/>
        <v>0</v>
      </c>
      <c r="S385" s="160">
        <v>0</v>
      </c>
      <c r="T385" s="161">
        <f t="shared" si="103"/>
        <v>0</v>
      </c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R385" s="162" t="s">
        <v>1849</v>
      </c>
      <c r="AT385" s="162" t="s">
        <v>751</v>
      </c>
      <c r="AU385" s="162" t="s">
        <v>219</v>
      </c>
      <c r="AY385" s="15" t="s">
        <v>208</v>
      </c>
      <c r="BE385" s="163">
        <f t="shared" si="104"/>
        <v>0</v>
      </c>
      <c r="BF385" s="163">
        <f t="shared" si="105"/>
        <v>0</v>
      </c>
      <c r="BG385" s="163">
        <f t="shared" si="106"/>
        <v>0</v>
      </c>
      <c r="BH385" s="163">
        <f t="shared" si="107"/>
        <v>0</v>
      </c>
      <c r="BI385" s="163">
        <f t="shared" si="108"/>
        <v>0</v>
      </c>
      <c r="BJ385" s="15" t="s">
        <v>85</v>
      </c>
      <c r="BK385" s="163">
        <f t="shared" si="109"/>
        <v>0</v>
      </c>
      <c r="BL385" s="15" t="s">
        <v>466</v>
      </c>
      <c r="BM385" s="162" t="s">
        <v>8382</v>
      </c>
    </row>
    <row r="386" spans="1:65" s="2" customFormat="1" ht="37.9" customHeight="1">
      <c r="A386" s="30"/>
      <c r="B386" s="154"/>
      <c r="C386" s="201" t="s">
        <v>1748</v>
      </c>
      <c r="D386" s="201" t="s">
        <v>751</v>
      </c>
      <c r="E386" s="202" t="s">
        <v>8117</v>
      </c>
      <c r="F386" s="203" t="s">
        <v>8118</v>
      </c>
      <c r="G386" s="204" t="s">
        <v>404</v>
      </c>
      <c r="H386" s="205">
        <v>8</v>
      </c>
      <c r="I386" s="177"/>
      <c r="J386" s="290">
        <f t="shared" si="100"/>
        <v>0</v>
      </c>
      <c r="K386" s="178"/>
      <c r="L386" s="179"/>
      <c r="M386" s="180" t="s">
        <v>1</v>
      </c>
      <c r="N386" s="181" t="s">
        <v>38</v>
      </c>
      <c r="O386" s="59"/>
      <c r="P386" s="160">
        <f t="shared" si="101"/>
        <v>0</v>
      </c>
      <c r="Q386" s="160">
        <v>0</v>
      </c>
      <c r="R386" s="160">
        <f t="shared" si="102"/>
        <v>0</v>
      </c>
      <c r="S386" s="160">
        <v>0</v>
      </c>
      <c r="T386" s="161">
        <f t="shared" si="103"/>
        <v>0</v>
      </c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R386" s="162" t="s">
        <v>1849</v>
      </c>
      <c r="AT386" s="162" t="s">
        <v>751</v>
      </c>
      <c r="AU386" s="162" t="s">
        <v>219</v>
      </c>
      <c r="AY386" s="15" t="s">
        <v>208</v>
      </c>
      <c r="BE386" s="163">
        <f t="shared" si="104"/>
        <v>0</v>
      </c>
      <c r="BF386" s="163">
        <f t="shared" si="105"/>
        <v>0</v>
      </c>
      <c r="BG386" s="163">
        <f t="shared" si="106"/>
        <v>0</v>
      </c>
      <c r="BH386" s="163">
        <f t="shared" si="107"/>
        <v>0</v>
      </c>
      <c r="BI386" s="163">
        <f t="shared" si="108"/>
        <v>0</v>
      </c>
      <c r="BJ386" s="15" t="s">
        <v>85</v>
      </c>
      <c r="BK386" s="163">
        <f t="shared" si="109"/>
        <v>0</v>
      </c>
      <c r="BL386" s="15" t="s">
        <v>466</v>
      </c>
      <c r="BM386" s="162" t="s">
        <v>8383</v>
      </c>
    </row>
    <row r="387" spans="1:65" s="2" customFormat="1" ht="24.2" customHeight="1">
      <c r="A387" s="30"/>
      <c r="B387" s="154"/>
      <c r="C387" s="201" t="s">
        <v>1752</v>
      </c>
      <c r="D387" s="201" t="s">
        <v>751</v>
      </c>
      <c r="E387" s="202" t="s">
        <v>8029</v>
      </c>
      <c r="F387" s="203" t="s">
        <v>8030</v>
      </c>
      <c r="G387" s="204" t="s">
        <v>404</v>
      </c>
      <c r="H387" s="205">
        <v>5</v>
      </c>
      <c r="I387" s="177"/>
      <c r="J387" s="290">
        <f t="shared" si="100"/>
        <v>0</v>
      </c>
      <c r="K387" s="178"/>
      <c r="L387" s="179"/>
      <c r="M387" s="180" t="s">
        <v>1</v>
      </c>
      <c r="N387" s="181" t="s">
        <v>38</v>
      </c>
      <c r="O387" s="59"/>
      <c r="P387" s="160">
        <f t="shared" si="101"/>
        <v>0</v>
      </c>
      <c r="Q387" s="160">
        <v>0</v>
      </c>
      <c r="R387" s="160">
        <f t="shared" si="102"/>
        <v>0</v>
      </c>
      <c r="S387" s="160">
        <v>0</v>
      </c>
      <c r="T387" s="161">
        <f t="shared" si="103"/>
        <v>0</v>
      </c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R387" s="162" t="s">
        <v>1849</v>
      </c>
      <c r="AT387" s="162" t="s">
        <v>751</v>
      </c>
      <c r="AU387" s="162" t="s">
        <v>219</v>
      </c>
      <c r="AY387" s="15" t="s">
        <v>208</v>
      </c>
      <c r="BE387" s="163">
        <f t="shared" si="104"/>
        <v>0</v>
      </c>
      <c r="BF387" s="163">
        <f t="shared" si="105"/>
        <v>0</v>
      </c>
      <c r="BG387" s="163">
        <f t="shared" si="106"/>
        <v>0</v>
      </c>
      <c r="BH387" s="163">
        <f t="shared" si="107"/>
        <v>0</v>
      </c>
      <c r="BI387" s="163">
        <f t="shared" si="108"/>
        <v>0</v>
      </c>
      <c r="BJ387" s="15" t="s">
        <v>85</v>
      </c>
      <c r="BK387" s="163">
        <f t="shared" si="109"/>
        <v>0</v>
      </c>
      <c r="BL387" s="15" t="s">
        <v>466</v>
      </c>
      <c r="BM387" s="162" t="s">
        <v>8384</v>
      </c>
    </row>
    <row r="388" spans="1:65" s="2" customFormat="1" ht="49.15" customHeight="1">
      <c r="A388" s="30"/>
      <c r="B388" s="154"/>
      <c r="C388" s="201" t="s">
        <v>1756</v>
      </c>
      <c r="D388" s="201" t="s">
        <v>751</v>
      </c>
      <c r="E388" s="202" t="s">
        <v>8121</v>
      </c>
      <c r="F388" s="203" t="s">
        <v>8122</v>
      </c>
      <c r="G388" s="204" t="s">
        <v>404</v>
      </c>
      <c r="H388" s="205">
        <v>1</v>
      </c>
      <c r="I388" s="177"/>
      <c r="J388" s="290">
        <f t="shared" si="100"/>
        <v>0</v>
      </c>
      <c r="K388" s="178"/>
      <c r="L388" s="179"/>
      <c r="M388" s="180" t="s">
        <v>1</v>
      </c>
      <c r="N388" s="181" t="s">
        <v>38</v>
      </c>
      <c r="O388" s="59"/>
      <c r="P388" s="160">
        <f t="shared" si="101"/>
        <v>0</v>
      </c>
      <c r="Q388" s="160">
        <v>0</v>
      </c>
      <c r="R388" s="160">
        <f t="shared" si="102"/>
        <v>0</v>
      </c>
      <c r="S388" s="160">
        <v>0</v>
      </c>
      <c r="T388" s="161">
        <f t="shared" si="103"/>
        <v>0</v>
      </c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R388" s="162" t="s">
        <v>1849</v>
      </c>
      <c r="AT388" s="162" t="s">
        <v>751</v>
      </c>
      <c r="AU388" s="162" t="s">
        <v>219</v>
      </c>
      <c r="AY388" s="15" t="s">
        <v>208</v>
      </c>
      <c r="BE388" s="163">
        <f t="shared" si="104"/>
        <v>0</v>
      </c>
      <c r="BF388" s="163">
        <f t="shared" si="105"/>
        <v>0</v>
      </c>
      <c r="BG388" s="163">
        <f t="shared" si="106"/>
        <v>0</v>
      </c>
      <c r="BH388" s="163">
        <f t="shared" si="107"/>
        <v>0</v>
      </c>
      <c r="BI388" s="163">
        <f t="shared" si="108"/>
        <v>0</v>
      </c>
      <c r="BJ388" s="15" t="s">
        <v>85</v>
      </c>
      <c r="BK388" s="163">
        <f t="shared" si="109"/>
        <v>0</v>
      </c>
      <c r="BL388" s="15" t="s">
        <v>466</v>
      </c>
      <c r="BM388" s="162" t="s">
        <v>8385</v>
      </c>
    </row>
    <row r="389" spans="1:65" s="2" customFormat="1" ht="24.2" customHeight="1">
      <c r="A389" s="30"/>
      <c r="B389" s="154"/>
      <c r="C389" s="201" t="s">
        <v>1760</v>
      </c>
      <c r="D389" s="201" t="s">
        <v>751</v>
      </c>
      <c r="E389" s="202" t="s">
        <v>8124</v>
      </c>
      <c r="F389" s="203" t="s">
        <v>8125</v>
      </c>
      <c r="G389" s="204" t="s">
        <v>404</v>
      </c>
      <c r="H389" s="205">
        <v>6</v>
      </c>
      <c r="I389" s="177"/>
      <c r="J389" s="290">
        <f t="shared" si="100"/>
        <v>0</v>
      </c>
      <c r="K389" s="178"/>
      <c r="L389" s="179"/>
      <c r="M389" s="180" t="s">
        <v>1</v>
      </c>
      <c r="N389" s="181" t="s">
        <v>38</v>
      </c>
      <c r="O389" s="59"/>
      <c r="P389" s="160">
        <f t="shared" si="101"/>
        <v>0</v>
      </c>
      <c r="Q389" s="160">
        <v>0</v>
      </c>
      <c r="R389" s="160">
        <f t="shared" si="102"/>
        <v>0</v>
      </c>
      <c r="S389" s="160">
        <v>0</v>
      </c>
      <c r="T389" s="161">
        <f t="shared" si="103"/>
        <v>0</v>
      </c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R389" s="162" t="s">
        <v>1849</v>
      </c>
      <c r="AT389" s="162" t="s">
        <v>751</v>
      </c>
      <c r="AU389" s="162" t="s">
        <v>219</v>
      </c>
      <c r="AY389" s="15" t="s">
        <v>208</v>
      </c>
      <c r="BE389" s="163">
        <f t="shared" si="104"/>
        <v>0</v>
      </c>
      <c r="BF389" s="163">
        <f t="shared" si="105"/>
        <v>0</v>
      </c>
      <c r="BG389" s="163">
        <f t="shared" si="106"/>
        <v>0</v>
      </c>
      <c r="BH389" s="163">
        <f t="shared" si="107"/>
        <v>0</v>
      </c>
      <c r="BI389" s="163">
        <f t="shared" si="108"/>
        <v>0</v>
      </c>
      <c r="BJ389" s="15" t="s">
        <v>85</v>
      </c>
      <c r="BK389" s="163">
        <f t="shared" si="109"/>
        <v>0</v>
      </c>
      <c r="BL389" s="15" t="s">
        <v>466</v>
      </c>
      <c r="BM389" s="162" t="s">
        <v>8386</v>
      </c>
    </row>
    <row r="390" spans="1:65" s="2" customFormat="1" ht="24.2" customHeight="1">
      <c r="A390" s="30"/>
      <c r="B390" s="154"/>
      <c r="C390" s="201" t="s">
        <v>1766</v>
      </c>
      <c r="D390" s="201" t="s">
        <v>751</v>
      </c>
      <c r="E390" s="202" t="s">
        <v>8127</v>
      </c>
      <c r="F390" s="203" t="s">
        <v>8128</v>
      </c>
      <c r="G390" s="204" t="s">
        <v>404</v>
      </c>
      <c r="H390" s="205">
        <v>144</v>
      </c>
      <c r="I390" s="177"/>
      <c r="J390" s="290">
        <f t="shared" si="100"/>
        <v>0</v>
      </c>
      <c r="K390" s="178"/>
      <c r="L390" s="179"/>
      <c r="M390" s="180" t="s">
        <v>1</v>
      </c>
      <c r="N390" s="181" t="s">
        <v>38</v>
      </c>
      <c r="O390" s="59"/>
      <c r="P390" s="160">
        <f t="shared" si="101"/>
        <v>0</v>
      </c>
      <c r="Q390" s="160">
        <v>0</v>
      </c>
      <c r="R390" s="160">
        <f t="shared" si="102"/>
        <v>0</v>
      </c>
      <c r="S390" s="160">
        <v>0</v>
      </c>
      <c r="T390" s="161">
        <f t="shared" si="103"/>
        <v>0</v>
      </c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R390" s="162" t="s">
        <v>1849</v>
      </c>
      <c r="AT390" s="162" t="s">
        <v>751</v>
      </c>
      <c r="AU390" s="162" t="s">
        <v>219</v>
      </c>
      <c r="AY390" s="15" t="s">
        <v>208</v>
      </c>
      <c r="BE390" s="163">
        <f t="shared" si="104"/>
        <v>0</v>
      </c>
      <c r="BF390" s="163">
        <f t="shared" si="105"/>
        <v>0</v>
      </c>
      <c r="BG390" s="163">
        <f t="shared" si="106"/>
        <v>0</v>
      </c>
      <c r="BH390" s="163">
        <f t="shared" si="107"/>
        <v>0</v>
      </c>
      <c r="BI390" s="163">
        <f t="shared" si="108"/>
        <v>0</v>
      </c>
      <c r="BJ390" s="15" t="s">
        <v>85</v>
      </c>
      <c r="BK390" s="163">
        <f t="shared" si="109"/>
        <v>0</v>
      </c>
      <c r="BL390" s="15" t="s">
        <v>466</v>
      </c>
      <c r="BM390" s="162" t="s">
        <v>8387</v>
      </c>
    </row>
    <row r="391" spans="1:65" s="2" customFormat="1" ht="24.2" customHeight="1">
      <c r="A391" s="30"/>
      <c r="B391" s="154"/>
      <c r="C391" s="201" t="s">
        <v>1768</v>
      </c>
      <c r="D391" s="201" t="s">
        <v>751</v>
      </c>
      <c r="E391" s="202" t="s">
        <v>8130</v>
      </c>
      <c r="F391" s="203" t="s">
        <v>8131</v>
      </c>
      <c r="G391" s="204" t="s">
        <v>404</v>
      </c>
      <c r="H391" s="205">
        <v>144</v>
      </c>
      <c r="I391" s="177"/>
      <c r="J391" s="290">
        <f t="shared" si="100"/>
        <v>0</v>
      </c>
      <c r="K391" s="178"/>
      <c r="L391" s="179"/>
      <c r="M391" s="180" t="s">
        <v>1</v>
      </c>
      <c r="N391" s="181" t="s">
        <v>38</v>
      </c>
      <c r="O391" s="59"/>
      <c r="P391" s="160">
        <f t="shared" si="101"/>
        <v>0</v>
      </c>
      <c r="Q391" s="160">
        <v>0</v>
      </c>
      <c r="R391" s="160">
        <f t="shared" si="102"/>
        <v>0</v>
      </c>
      <c r="S391" s="160">
        <v>0</v>
      </c>
      <c r="T391" s="161">
        <f t="shared" si="103"/>
        <v>0</v>
      </c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R391" s="162" t="s">
        <v>1849</v>
      </c>
      <c r="AT391" s="162" t="s">
        <v>751</v>
      </c>
      <c r="AU391" s="162" t="s">
        <v>219</v>
      </c>
      <c r="AY391" s="15" t="s">
        <v>208</v>
      </c>
      <c r="BE391" s="163">
        <f t="shared" si="104"/>
        <v>0</v>
      </c>
      <c r="BF391" s="163">
        <f t="shared" si="105"/>
        <v>0</v>
      </c>
      <c r="BG391" s="163">
        <f t="shared" si="106"/>
        <v>0</v>
      </c>
      <c r="BH391" s="163">
        <f t="shared" si="107"/>
        <v>0</v>
      </c>
      <c r="BI391" s="163">
        <f t="shared" si="108"/>
        <v>0</v>
      </c>
      <c r="BJ391" s="15" t="s">
        <v>85</v>
      </c>
      <c r="BK391" s="163">
        <f t="shared" si="109"/>
        <v>0</v>
      </c>
      <c r="BL391" s="15" t="s">
        <v>466</v>
      </c>
      <c r="BM391" s="162" t="s">
        <v>8388</v>
      </c>
    </row>
    <row r="392" spans="1:65" s="2" customFormat="1" ht="37.9" customHeight="1">
      <c r="A392" s="30"/>
      <c r="B392" s="154"/>
      <c r="C392" s="201" t="s">
        <v>1770</v>
      </c>
      <c r="D392" s="201" t="s">
        <v>751</v>
      </c>
      <c r="E392" s="202" t="s">
        <v>8133</v>
      </c>
      <c r="F392" s="203" t="s">
        <v>8134</v>
      </c>
      <c r="G392" s="204" t="s">
        <v>404</v>
      </c>
      <c r="H392" s="205">
        <v>1</v>
      </c>
      <c r="I392" s="177"/>
      <c r="J392" s="290">
        <f t="shared" si="100"/>
        <v>0</v>
      </c>
      <c r="K392" s="178"/>
      <c r="L392" s="179"/>
      <c r="M392" s="180" t="s">
        <v>1</v>
      </c>
      <c r="N392" s="181" t="s">
        <v>38</v>
      </c>
      <c r="O392" s="59"/>
      <c r="P392" s="160">
        <f t="shared" si="101"/>
        <v>0</v>
      </c>
      <c r="Q392" s="160">
        <v>0</v>
      </c>
      <c r="R392" s="160">
        <f t="shared" si="102"/>
        <v>0</v>
      </c>
      <c r="S392" s="160">
        <v>0</v>
      </c>
      <c r="T392" s="161">
        <f t="shared" si="103"/>
        <v>0</v>
      </c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R392" s="162" t="s">
        <v>1849</v>
      </c>
      <c r="AT392" s="162" t="s">
        <v>751</v>
      </c>
      <c r="AU392" s="162" t="s">
        <v>219</v>
      </c>
      <c r="AY392" s="15" t="s">
        <v>208</v>
      </c>
      <c r="BE392" s="163">
        <f t="shared" si="104"/>
        <v>0</v>
      </c>
      <c r="BF392" s="163">
        <f t="shared" si="105"/>
        <v>0</v>
      </c>
      <c r="BG392" s="163">
        <f t="shared" si="106"/>
        <v>0</v>
      </c>
      <c r="BH392" s="163">
        <f t="shared" si="107"/>
        <v>0</v>
      </c>
      <c r="BI392" s="163">
        <f t="shared" si="108"/>
        <v>0</v>
      </c>
      <c r="BJ392" s="15" t="s">
        <v>85</v>
      </c>
      <c r="BK392" s="163">
        <f t="shared" si="109"/>
        <v>0</v>
      </c>
      <c r="BL392" s="15" t="s">
        <v>466</v>
      </c>
      <c r="BM392" s="162" t="s">
        <v>8389</v>
      </c>
    </row>
    <row r="393" spans="1:65" s="2" customFormat="1" ht="33" customHeight="1">
      <c r="A393" s="30"/>
      <c r="B393" s="154"/>
      <c r="C393" s="201" t="s">
        <v>1772</v>
      </c>
      <c r="D393" s="201" t="s">
        <v>751</v>
      </c>
      <c r="E393" s="202" t="s">
        <v>8136</v>
      </c>
      <c r="F393" s="203" t="s">
        <v>8137</v>
      </c>
      <c r="G393" s="204" t="s">
        <v>404</v>
      </c>
      <c r="H393" s="205">
        <v>6</v>
      </c>
      <c r="I393" s="177"/>
      <c r="J393" s="290">
        <f t="shared" si="100"/>
        <v>0</v>
      </c>
      <c r="K393" s="178"/>
      <c r="L393" s="179"/>
      <c r="M393" s="180" t="s">
        <v>1</v>
      </c>
      <c r="N393" s="181" t="s">
        <v>38</v>
      </c>
      <c r="O393" s="59"/>
      <c r="P393" s="160">
        <f t="shared" si="101"/>
        <v>0</v>
      </c>
      <c r="Q393" s="160">
        <v>0</v>
      </c>
      <c r="R393" s="160">
        <f t="shared" si="102"/>
        <v>0</v>
      </c>
      <c r="S393" s="160">
        <v>0</v>
      </c>
      <c r="T393" s="161">
        <f t="shared" si="103"/>
        <v>0</v>
      </c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R393" s="162" t="s">
        <v>1849</v>
      </c>
      <c r="AT393" s="162" t="s">
        <v>751</v>
      </c>
      <c r="AU393" s="162" t="s">
        <v>219</v>
      </c>
      <c r="AY393" s="15" t="s">
        <v>208</v>
      </c>
      <c r="BE393" s="163">
        <f t="shared" si="104"/>
        <v>0</v>
      </c>
      <c r="BF393" s="163">
        <f t="shared" si="105"/>
        <v>0</v>
      </c>
      <c r="BG393" s="163">
        <f t="shared" si="106"/>
        <v>0</v>
      </c>
      <c r="BH393" s="163">
        <f t="shared" si="107"/>
        <v>0</v>
      </c>
      <c r="BI393" s="163">
        <f t="shared" si="108"/>
        <v>0</v>
      </c>
      <c r="BJ393" s="15" t="s">
        <v>85</v>
      </c>
      <c r="BK393" s="163">
        <f t="shared" si="109"/>
        <v>0</v>
      </c>
      <c r="BL393" s="15" t="s">
        <v>466</v>
      </c>
      <c r="BM393" s="162" t="s">
        <v>8390</v>
      </c>
    </row>
    <row r="394" spans="1:65" s="2" customFormat="1" ht="33" customHeight="1">
      <c r="A394" s="30"/>
      <c r="B394" s="154"/>
      <c r="C394" s="201" t="s">
        <v>1774</v>
      </c>
      <c r="D394" s="201" t="s">
        <v>751</v>
      </c>
      <c r="E394" s="202" t="s">
        <v>8139</v>
      </c>
      <c r="F394" s="203" t="s">
        <v>8140</v>
      </c>
      <c r="G394" s="204" t="s">
        <v>404</v>
      </c>
      <c r="H394" s="205">
        <v>6</v>
      </c>
      <c r="I394" s="177"/>
      <c r="J394" s="290">
        <f t="shared" si="100"/>
        <v>0</v>
      </c>
      <c r="K394" s="178"/>
      <c r="L394" s="179"/>
      <c r="M394" s="180" t="s">
        <v>1</v>
      </c>
      <c r="N394" s="181" t="s">
        <v>38</v>
      </c>
      <c r="O394" s="59"/>
      <c r="P394" s="160">
        <f t="shared" si="101"/>
        <v>0</v>
      </c>
      <c r="Q394" s="160">
        <v>0</v>
      </c>
      <c r="R394" s="160">
        <f t="shared" si="102"/>
        <v>0</v>
      </c>
      <c r="S394" s="160">
        <v>0</v>
      </c>
      <c r="T394" s="161">
        <f t="shared" si="103"/>
        <v>0</v>
      </c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R394" s="162" t="s">
        <v>1849</v>
      </c>
      <c r="AT394" s="162" t="s">
        <v>751</v>
      </c>
      <c r="AU394" s="162" t="s">
        <v>219</v>
      </c>
      <c r="AY394" s="15" t="s">
        <v>208</v>
      </c>
      <c r="BE394" s="163">
        <f t="shared" si="104"/>
        <v>0</v>
      </c>
      <c r="BF394" s="163">
        <f t="shared" si="105"/>
        <v>0</v>
      </c>
      <c r="BG394" s="163">
        <f t="shared" si="106"/>
        <v>0</v>
      </c>
      <c r="BH394" s="163">
        <f t="shared" si="107"/>
        <v>0</v>
      </c>
      <c r="BI394" s="163">
        <f t="shared" si="108"/>
        <v>0</v>
      </c>
      <c r="BJ394" s="15" t="s">
        <v>85</v>
      </c>
      <c r="BK394" s="163">
        <f t="shared" si="109"/>
        <v>0</v>
      </c>
      <c r="BL394" s="15" t="s">
        <v>466</v>
      </c>
      <c r="BM394" s="162" t="s">
        <v>8391</v>
      </c>
    </row>
    <row r="395" spans="1:65" s="2" customFormat="1" ht="24.2" customHeight="1">
      <c r="A395" s="30"/>
      <c r="B395" s="154"/>
      <c r="C395" s="201" t="s">
        <v>1778</v>
      </c>
      <c r="D395" s="201" t="s">
        <v>751</v>
      </c>
      <c r="E395" s="202" t="s">
        <v>8142</v>
      </c>
      <c r="F395" s="203" t="s">
        <v>8143</v>
      </c>
      <c r="G395" s="204" t="s">
        <v>404</v>
      </c>
      <c r="H395" s="205">
        <v>15</v>
      </c>
      <c r="I395" s="177"/>
      <c r="J395" s="290">
        <f t="shared" si="100"/>
        <v>0</v>
      </c>
      <c r="K395" s="178"/>
      <c r="L395" s="179"/>
      <c r="M395" s="180" t="s">
        <v>1</v>
      </c>
      <c r="N395" s="181" t="s">
        <v>38</v>
      </c>
      <c r="O395" s="59"/>
      <c r="P395" s="160">
        <f t="shared" si="101"/>
        <v>0</v>
      </c>
      <c r="Q395" s="160">
        <v>0</v>
      </c>
      <c r="R395" s="160">
        <f t="shared" si="102"/>
        <v>0</v>
      </c>
      <c r="S395" s="160">
        <v>0</v>
      </c>
      <c r="T395" s="161">
        <f t="shared" si="103"/>
        <v>0</v>
      </c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R395" s="162" t="s">
        <v>1849</v>
      </c>
      <c r="AT395" s="162" t="s">
        <v>751</v>
      </c>
      <c r="AU395" s="162" t="s">
        <v>219</v>
      </c>
      <c r="AY395" s="15" t="s">
        <v>208</v>
      </c>
      <c r="BE395" s="163">
        <f t="shared" si="104"/>
        <v>0</v>
      </c>
      <c r="BF395" s="163">
        <f t="shared" si="105"/>
        <v>0</v>
      </c>
      <c r="BG395" s="163">
        <f t="shared" si="106"/>
        <v>0</v>
      </c>
      <c r="BH395" s="163">
        <f t="shared" si="107"/>
        <v>0</v>
      </c>
      <c r="BI395" s="163">
        <f t="shared" si="108"/>
        <v>0</v>
      </c>
      <c r="BJ395" s="15" t="s">
        <v>85</v>
      </c>
      <c r="BK395" s="163">
        <f t="shared" si="109"/>
        <v>0</v>
      </c>
      <c r="BL395" s="15" t="s">
        <v>466</v>
      </c>
      <c r="BM395" s="162" t="s">
        <v>8392</v>
      </c>
    </row>
    <row r="396" spans="1:65" s="2" customFormat="1" ht="16.5" customHeight="1">
      <c r="A396" s="30"/>
      <c r="B396" s="154"/>
      <c r="C396" s="201" t="s">
        <v>1782</v>
      </c>
      <c r="D396" s="201" t="s">
        <v>751</v>
      </c>
      <c r="E396" s="202" t="s">
        <v>8309</v>
      </c>
      <c r="F396" s="203" t="s">
        <v>8310</v>
      </c>
      <c r="G396" s="204" t="s">
        <v>404</v>
      </c>
      <c r="H396" s="205">
        <v>2</v>
      </c>
      <c r="I396" s="177"/>
      <c r="J396" s="290">
        <f t="shared" si="100"/>
        <v>0</v>
      </c>
      <c r="K396" s="178"/>
      <c r="L396" s="179"/>
      <c r="M396" s="180" t="s">
        <v>1</v>
      </c>
      <c r="N396" s="181" t="s">
        <v>38</v>
      </c>
      <c r="O396" s="59"/>
      <c r="P396" s="160">
        <f t="shared" si="101"/>
        <v>0</v>
      </c>
      <c r="Q396" s="160">
        <v>0</v>
      </c>
      <c r="R396" s="160">
        <f t="shared" si="102"/>
        <v>0</v>
      </c>
      <c r="S396" s="160">
        <v>0</v>
      </c>
      <c r="T396" s="161">
        <f t="shared" si="103"/>
        <v>0</v>
      </c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R396" s="162" t="s">
        <v>1849</v>
      </c>
      <c r="AT396" s="162" t="s">
        <v>751</v>
      </c>
      <c r="AU396" s="162" t="s">
        <v>219</v>
      </c>
      <c r="AY396" s="15" t="s">
        <v>208</v>
      </c>
      <c r="BE396" s="163">
        <f t="shared" si="104"/>
        <v>0</v>
      </c>
      <c r="BF396" s="163">
        <f t="shared" si="105"/>
        <v>0</v>
      </c>
      <c r="BG396" s="163">
        <f t="shared" si="106"/>
        <v>0</v>
      </c>
      <c r="BH396" s="163">
        <f t="shared" si="107"/>
        <v>0</v>
      </c>
      <c r="BI396" s="163">
        <f t="shared" si="108"/>
        <v>0</v>
      </c>
      <c r="BJ396" s="15" t="s">
        <v>85</v>
      </c>
      <c r="BK396" s="163">
        <f t="shared" si="109"/>
        <v>0</v>
      </c>
      <c r="BL396" s="15" t="s">
        <v>466</v>
      </c>
      <c r="BM396" s="162" t="s">
        <v>8393</v>
      </c>
    </row>
    <row r="397" spans="1:65" s="2" customFormat="1" ht="33" customHeight="1">
      <c r="A397" s="30"/>
      <c r="B397" s="154"/>
      <c r="C397" s="201" t="s">
        <v>1786</v>
      </c>
      <c r="D397" s="201" t="s">
        <v>751</v>
      </c>
      <c r="E397" s="202" t="s">
        <v>8146</v>
      </c>
      <c r="F397" s="203" t="s">
        <v>8147</v>
      </c>
      <c r="G397" s="204" t="s">
        <v>404</v>
      </c>
      <c r="H397" s="205">
        <v>2</v>
      </c>
      <c r="I397" s="177"/>
      <c r="J397" s="290">
        <f t="shared" si="100"/>
        <v>0</v>
      </c>
      <c r="K397" s="178"/>
      <c r="L397" s="179"/>
      <c r="M397" s="180" t="s">
        <v>1</v>
      </c>
      <c r="N397" s="181" t="s">
        <v>38</v>
      </c>
      <c r="O397" s="59"/>
      <c r="P397" s="160">
        <f t="shared" si="101"/>
        <v>0</v>
      </c>
      <c r="Q397" s="160">
        <v>0</v>
      </c>
      <c r="R397" s="160">
        <f t="shared" si="102"/>
        <v>0</v>
      </c>
      <c r="S397" s="160">
        <v>0</v>
      </c>
      <c r="T397" s="161">
        <f t="shared" si="103"/>
        <v>0</v>
      </c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R397" s="162" t="s">
        <v>1849</v>
      </c>
      <c r="AT397" s="162" t="s">
        <v>751</v>
      </c>
      <c r="AU397" s="162" t="s">
        <v>219</v>
      </c>
      <c r="AY397" s="15" t="s">
        <v>208</v>
      </c>
      <c r="BE397" s="163">
        <f t="shared" si="104"/>
        <v>0</v>
      </c>
      <c r="BF397" s="163">
        <f t="shared" si="105"/>
        <v>0</v>
      </c>
      <c r="BG397" s="163">
        <f t="shared" si="106"/>
        <v>0</v>
      </c>
      <c r="BH397" s="163">
        <f t="shared" si="107"/>
        <v>0</v>
      </c>
      <c r="BI397" s="163">
        <f t="shared" si="108"/>
        <v>0</v>
      </c>
      <c r="BJ397" s="15" t="s">
        <v>85</v>
      </c>
      <c r="BK397" s="163">
        <f t="shared" si="109"/>
        <v>0</v>
      </c>
      <c r="BL397" s="15" t="s">
        <v>466</v>
      </c>
      <c r="BM397" s="162" t="s">
        <v>8394</v>
      </c>
    </row>
    <row r="398" spans="1:65" s="2" customFormat="1" ht="33" customHeight="1">
      <c r="A398" s="30"/>
      <c r="B398" s="154"/>
      <c r="C398" s="201" t="s">
        <v>1790</v>
      </c>
      <c r="D398" s="201" t="s">
        <v>751</v>
      </c>
      <c r="E398" s="202" t="s">
        <v>8149</v>
      </c>
      <c r="F398" s="203" t="s">
        <v>8150</v>
      </c>
      <c r="G398" s="204" t="s">
        <v>404</v>
      </c>
      <c r="H398" s="205">
        <v>2</v>
      </c>
      <c r="I398" s="177"/>
      <c r="J398" s="290">
        <f t="shared" si="100"/>
        <v>0</v>
      </c>
      <c r="K398" s="178"/>
      <c r="L398" s="179"/>
      <c r="M398" s="180" t="s">
        <v>1</v>
      </c>
      <c r="N398" s="181" t="s">
        <v>38</v>
      </c>
      <c r="O398" s="59"/>
      <c r="P398" s="160">
        <f t="shared" si="101"/>
        <v>0</v>
      </c>
      <c r="Q398" s="160">
        <v>0</v>
      </c>
      <c r="R398" s="160">
        <f t="shared" si="102"/>
        <v>0</v>
      </c>
      <c r="S398" s="160">
        <v>0</v>
      </c>
      <c r="T398" s="161">
        <f t="shared" si="103"/>
        <v>0</v>
      </c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R398" s="162" t="s">
        <v>1849</v>
      </c>
      <c r="AT398" s="162" t="s">
        <v>751</v>
      </c>
      <c r="AU398" s="162" t="s">
        <v>219</v>
      </c>
      <c r="AY398" s="15" t="s">
        <v>208</v>
      </c>
      <c r="BE398" s="163">
        <f t="shared" si="104"/>
        <v>0</v>
      </c>
      <c r="BF398" s="163">
        <f t="shared" si="105"/>
        <v>0</v>
      </c>
      <c r="BG398" s="163">
        <f t="shared" si="106"/>
        <v>0</v>
      </c>
      <c r="BH398" s="163">
        <f t="shared" si="107"/>
        <v>0</v>
      </c>
      <c r="BI398" s="163">
        <f t="shared" si="108"/>
        <v>0</v>
      </c>
      <c r="BJ398" s="15" t="s">
        <v>85</v>
      </c>
      <c r="BK398" s="163">
        <f t="shared" si="109"/>
        <v>0</v>
      </c>
      <c r="BL398" s="15" t="s">
        <v>466</v>
      </c>
      <c r="BM398" s="162" t="s">
        <v>8395</v>
      </c>
    </row>
    <row r="399" spans="1:65" s="2" customFormat="1" ht="24.2" customHeight="1">
      <c r="A399" s="30"/>
      <c r="B399" s="154"/>
      <c r="C399" s="201" t="s">
        <v>1794</v>
      </c>
      <c r="D399" s="201" t="s">
        <v>751</v>
      </c>
      <c r="E399" s="202" t="s">
        <v>8152</v>
      </c>
      <c r="F399" s="203" t="s">
        <v>8153</v>
      </c>
      <c r="G399" s="204" t="s">
        <v>404</v>
      </c>
      <c r="H399" s="205">
        <v>12</v>
      </c>
      <c r="I399" s="177"/>
      <c r="J399" s="290">
        <f t="shared" si="100"/>
        <v>0</v>
      </c>
      <c r="K399" s="178"/>
      <c r="L399" s="179"/>
      <c r="M399" s="180" t="s">
        <v>1</v>
      </c>
      <c r="N399" s="181" t="s">
        <v>38</v>
      </c>
      <c r="O399" s="59"/>
      <c r="P399" s="160">
        <f t="shared" si="101"/>
        <v>0</v>
      </c>
      <c r="Q399" s="160">
        <v>0</v>
      </c>
      <c r="R399" s="160">
        <f t="shared" si="102"/>
        <v>0</v>
      </c>
      <c r="S399" s="160">
        <v>0</v>
      </c>
      <c r="T399" s="161">
        <f t="shared" si="103"/>
        <v>0</v>
      </c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R399" s="162" t="s">
        <v>1849</v>
      </c>
      <c r="AT399" s="162" t="s">
        <v>751</v>
      </c>
      <c r="AU399" s="162" t="s">
        <v>219</v>
      </c>
      <c r="AY399" s="15" t="s">
        <v>208</v>
      </c>
      <c r="BE399" s="163">
        <f t="shared" si="104"/>
        <v>0</v>
      </c>
      <c r="BF399" s="163">
        <f t="shared" si="105"/>
        <v>0</v>
      </c>
      <c r="BG399" s="163">
        <f t="shared" si="106"/>
        <v>0</v>
      </c>
      <c r="BH399" s="163">
        <f t="shared" si="107"/>
        <v>0</v>
      </c>
      <c r="BI399" s="163">
        <f t="shared" si="108"/>
        <v>0</v>
      </c>
      <c r="BJ399" s="15" t="s">
        <v>85</v>
      </c>
      <c r="BK399" s="163">
        <f t="shared" si="109"/>
        <v>0</v>
      </c>
      <c r="BL399" s="15" t="s">
        <v>466</v>
      </c>
      <c r="BM399" s="162" t="s">
        <v>8396</v>
      </c>
    </row>
    <row r="400" spans="1:65" s="2" customFormat="1" ht="24.2" customHeight="1">
      <c r="A400" s="30"/>
      <c r="B400" s="154"/>
      <c r="C400" s="201" t="s">
        <v>1799</v>
      </c>
      <c r="D400" s="201" t="s">
        <v>751</v>
      </c>
      <c r="E400" s="202" t="s">
        <v>8155</v>
      </c>
      <c r="F400" s="203" t="s">
        <v>8156</v>
      </c>
      <c r="G400" s="204" t="s">
        <v>404</v>
      </c>
      <c r="H400" s="205">
        <v>12</v>
      </c>
      <c r="I400" s="177"/>
      <c r="J400" s="290">
        <f t="shared" si="100"/>
        <v>0</v>
      </c>
      <c r="K400" s="178"/>
      <c r="L400" s="179"/>
      <c r="M400" s="180" t="s">
        <v>1</v>
      </c>
      <c r="N400" s="181" t="s">
        <v>38</v>
      </c>
      <c r="O400" s="59"/>
      <c r="P400" s="160">
        <f t="shared" si="101"/>
        <v>0</v>
      </c>
      <c r="Q400" s="160">
        <v>0</v>
      </c>
      <c r="R400" s="160">
        <f t="shared" si="102"/>
        <v>0</v>
      </c>
      <c r="S400" s="160">
        <v>0</v>
      </c>
      <c r="T400" s="161">
        <f t="shared" si="103"/>
        <v>0</v>
      </c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R400" s="162" t="s">
        <v>1849</v>
      </c>
      <c r="AT400" s="162" t="s">
        <v>751</v>
      </c>
      <c r="AU400" s="162" t="s">
        <v>219</v>
      </c>
      <c r="AY400" s="15" t="s">
        <v>208</v>
      </c>
      <c r="BE400" s="163">
        <f t="shared" si="104"/>
        <v>0</v>
      </c>
      <c r="BF400" s="163">
        <f t="shared" si="105"/>
        <v>0</v>
      </c>
      <c r="BG400" s="163">
        <f t="shared" si="106"/>
        <v>0</v>
      </c>
      <c r="BH400" s="163">
        <f t="shared" si="107"/>
        <v>0</v>
      </c>
      <c r="BI400" s="163">
        <f t="shared" si="108"/>
        <v>0</v>
      </c>
      <c r="BJ400" s="15" t="s">
        <v>85</v>
      </c>
      <c r="BK400" s="163">
        <f t="shared" si="109"/>
        <v>0</v>
      </c>
      <c r="BL400" s="15" t="s">
        <v>466</v>
      </c>
      <c r="BM400" s="162" t="s">
        <v>8397</v>
      </c>
    </row>
    <row r="401" spans="1:65" s="2" customFormat="1" ht="24.2" customHeight="1">
      <c r="A401" s="30"/>
      <c r="B401" s="154"/>
      <c r="C401" s="201" t="s">
        <v>1803</v>
      </c>
      <c r="D401" s="201" t="s">
        <v>751</v>
      </c>
      <c r="E401" s="202" t="s">
        <v>8158</v>
      </c>
      <c r="F401" s="203" t="s">
        <v>8159</v>
      </c>
      <c r="G401" s="204" t="s">
        <v>404</v>
      </c>
      <c r="H401" s="205">
        <v>12</v>
      </c>
      <c r="I401" s="177"/>
      <c r="J401" s="290">
        <f t="shared" si="100"/>
        <v>0</v>
      </c>
      <c r="K401" s="178"/>
      <c r="L401" s="179"/>
      <c r="M401" s="180" t="s">
        <v>1</v>
      </c>
      <c r="N401" s="181" t="s">
        <v>38</v>
      </c>
      <c r="O401" s="59"/>
      <c r="P401" s="160">
        <f t="shared" si="101"/>
        <v>0</v>
      </c>
      <c r="Q401" s="160">
        <v>0</v>
      </c>
      <c r="R401" s="160">
        <f t="shared" si="102"/>
        <v>0</v>
      </c>
      <c r="S401" s="160">
        <v>0</v>
      </c>
      <c r="T401" s="161">
        <f t="shared" si="103"/>
        <v>0</v>
      </c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R401" s="162" t="s">
        <v>1849</v>
      </c>
      <c r="AT401" s="162" t="s">
        <v>751</v>
      </c>
      <c r="AU401" s="162" t="s">
        <v>219</v>
      </c>
      <c r="AY401" s="15" t="s">
        <v>208</v>
      </c>
      <c r="BE401" s="163">
        <f t="shared" si="104"/>
        <v>0</v>
      </c>
      <c r="BF401" s="163">
        <f t="shared" si="105"/>
        <v>0</v>
      </c>
      <c r="BG401" s="163">
        <f t="shared" si="106"/>
        <v>0</v>
      </c>
      <c r="BH401" s="163">
        <f t="shared" si="107"/>
        <v>0</v>
      </c>
      <c r="BI401" s="163">
        <f t="shared" si="108"/>
        <v>0</v>
      </c>
      <c r="BJ401" s="15" t="s">
        <v>85</v>
      </c>
      <c r="BK401" s="163">
        <f t="shared" si="109"/>
        <v>0</v>
      </c>
      <c r="BL401" s="15" t="s">
        <v>466</v>
      </c>
      <c r="BM401" s="162" t="s">
        <v>8398</v>
      </c>
    </row>
    <row r="402" spans="1:65" s="2" customFormat="1" ht="24.2" customHeight="1">
      <c r="A402" s="30"/>
      <c r="B402" s="154"/>
      <c r="C402" s="201" t="s">
        <v>1805</v>
      </c>
      <c r="D402" s="201" t="s">
        <v>751</v>
      </c>
      <c r="E402" s="202" t="s">
        <v>8161</v>
      </c>
      <c r="F402" s="203" t="s">
        <v>8162</v>
      </c>
      <c r="G402" s="204" t="s">
        <v>404</v>
      </c>
      <c r="H402" s="205">
        <v>3</v>
      </c>
      <c r="I402" s="177"/>
      <c r="J402" s="290">
        <f t="shared" si="100"/>
        <v>0</v>
      </c>
      <c r="K402" s="178"/>
      <c r="L402" s="179"/>
      <c r="M402" s="180" t="s">
        <v>1</v>
      </c>
      <c r="N402" s="181" t="s">
        <v>38</v>
      </c>
      <c r="O402" s="59"/>
      <c r="P402" s="160">
        <f t="shared" si="101"/>
        <v>0</v>
      </c>
      <c r="Q402" s="160">
        <v>0</v>
      </c>
      <c r="R402" s="160">
        <f t="shared" si="102"/>
        <v>0</v>
      </c>
      <c r="S402" s="160">
        <v>0</v>
      </c>
      <c r="T402" s="161">
        <f t="shared" si="103"/>
        <v>0</v>
      </c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R402" s="162" t="s">
        <v>1849</v>
      </c>
      <c r="AT402" s="162" t="s">
        <v>751</v>
      </c>
      <c r="AU402" s="162" t="s">
        <v>219</v>
      </c>
      <c r="AY402" s="15" t="s">
        <v>208</v>
      </c>
      <c r="BE402" s="163">
        <f t="shared" si="104"/>
        <v>0</v>
      </c>
      <c r="BF402" s="163">
        <f t="shared" si="105"/>
        <v>0</v>
      </c>
      <c r="BG402" s="163">
        <f t="shared" si="106"/>
        <v>0</v>
      </c>
      <c r="BH402" s="163">
        <f t="shared" si="107"/>
        <v>0</v>
      </c>
      <c r="BI402" s="163">
        <f t="shared" si="108"/>
        <v>0</v>
      </c>
      <c r="BJ402" s="15" t="s">
        <v>85</v>
      </c>
      <c r="BK402" s="163">
        <f t="shared" si="109"/>
        <v>0</v>
      </c>
      <c r="BL402" s="15" t="s">
        <v>466</v>
      </c>
      <c r="BM402" s="162" t="s">
        <v>8399</v>
      </c>
    </row>
    <row r="403" spans="1:65" s="2" customFormat="1" ht="24.2" customHeight="1">
      <c r="A403" s="30"/>
      <c r="B403" s="154"/>
      <c r="C403" s="201" t="s">
        <v>1807</v>
      </c>
      <c r="D403" s="201" t="s">
        <v>751</v>
      </c>
      <c r="E403" s="202" t="s">
        <v>8164</v>
      </c>
      <c r="F403" s="203" t="s">
        <v>8165</v>
      </c>
      <c r="G403" s="204" t="s">
        <v>404</v>
      </c>
      <c r="H403" s="205">
        <v>1</v>
      </c>
      <c r="I403" s="177"/>
      <c r="J403" s="290">
        <f t="shared" si="100"/>
        <v>0</v>
      </c>
      <c r="K403" s="178"/>
      <c r="L403" s="179"/>
      <c r="M403" s="180" t="s">
        <v>1</v>
      </c>
      <c r="N403" s="181" t="s">
        <v>38</v>
      </c>
      <c r="O403" s="59"/>
      <c r="P403" s="160">
        <f t="shared" si="101"/>
        <v>0</v>
      </c>
      <c r="Q403" s="160">
        <v>0</v>
      </c>
      <c r="R403" s="160">
        <f t="shared" si="102"/>
        <v>0</v>
      </c>
      <c r="S403" s="160">
        <v>0</v>
      </c>
      <c r="T403" s="161">
        <f t="shared" si="103"/>
        <v>0</v>
      </c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R403" s="162" t="s">
        <v>1849</v>
      </c>
      <c r="AT403" s="162" t="s">
        <v>751</v>
      </c>
      <c r="AU403" s="162" t="s">
        <v>219</v>
      </c>
      <c r="AY403" s="15" t="s">
        <v>208</v>
      </c>
      <c r="BE403" s="163">
        <f t="shared" si="104"/>
        <v>0</v>
      </c>
      <c r="BF403" s="163">
        <f t="shared" si="105"/>
        <v>0</v>
      </c>
      <c r="BG403" s="163">
        <f t="shared" si="106"/>
        <v>0</v>
      </c>
      <c r="BH403" s="163">
        <f t="shared" si="107"/>
        <v>0</v>
      </c>
      <c r="BI403" s="163">
        <f t="shared" si="108"/>
        <v>0</v>
      </c>
      <c r="BJ403" s="15" t="s">
        <v>85</v>
      </c>
      <c r="BK403" s="163">
        <f t="shared" si="109"/>
        <v>0</v>
      </c>
      <c r="BL403" s="15" t="s">
        <v>466</v>
      </c>
      <c r="BM403" s="162" t="s">
        <v>8400</v>
      </c>
    </row>
    <row r="404" spans="1:65" s="2" customFormat="1" ht="24.2" customHeight="1">
      <c r="A404" s="30"/>
      <c r="B404" s="154"/>
      <c r="C404" s="201" t="s">
        <v>1809</v>
      </c>
      <c r="D404" s="201" t="s">
        <v>751</v>
      </c>
      <c r="E404" s="202" t="s">
        <v>8167</v>
      </c>
      <c r="F404" s="203" t="s">
        <v>8168</v>
      </c>
      <c r="G404" s="204" t="s">
        <v>404</v>
      </c>
      <c r="H404" s="205">
        <v>1</v>
      </c>
      <c r="I404" s="177"/>
      <c r="J404" s="290">
        <f t="shared" si="100"/>
        <v>0</v>
      </c>
      <c r="K404" s="178"/>
      <c r="L404" s="179"/>
      <c r="M404" s="180" t="s">
        <v>1</v>
      </c>
      <c r="N404" s="181" t="s">
        <v>38</v>
      </c>
      <c r="O404" s="59"/>
      <c r="P404" s="160">
        <f t="shared" si="101"/>
        <v>0</v>
      </c>
      <c r="Q404" s="160">
        <v>0</v>
      </c>
      <c r="R404" s="160">
        <f t="shared" si="102"/>
        <v>0</v>
      </c>
      <c r="S404" s="160">
        <v>0</v>
      </c>
      <c r="T404" s="161">
        <f t="shared" si="103"/>
        <v>0</v>
      </c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R404" s="162" t="s">
        <v>1849</v>
      </c>
      <c r="AT404" s="162" t="s">
        <v>751</v>
      </c>
      <c r="AU404" s="162" t="s">
        <v>219</v>
      </c>
      <c r="AY404" s="15" t="s">
        <v>208</v>
      </c>
      <c r="BE404" s="163">
        <f t="shared" si="104"/>
        <v>0</v>
      </c>
      <c r="BF404" s="163">
        <f t="shared" si="105"/>
        <v>0</v>
      </c>
      <c r="BG404" s="163">
        <f t="shared" si="106"/>
        <v>0</v>
      </c>
      <c r="BH404" s="163">
        <f t="shared" si="107"/>
        <v>0</v>
      </c>
      <c r="BI404" s="163">
        <f t="shared" si="108"/>
        <v>0</v>
      </c>
      <c r="BJ404" s="15" t="s">
        <v>85</v>
      </c>
      <c r="BK404" s="163">
        <f t="shared" si="109"/>
        <v>0</v>
      </c>
      <c r="BL404" s="15" t="s">
        <v>466</v>
      </c>
      <c r="BM404" s="162" t="s">
        <v>8401</v>
      </c>
    </row>
    <row r="405" spans="1:65" s="2" customFormat="1" ht="24.2" customHeight="1">
      <c r="A405" s="30"/>
      <c r="B405" s="154"/>
      <c r="C405" s="201" t="s">
        <v>1811</v>
      </c>
      <c r="D405" s="201" t="s">
        <v>751</v>
      </c>
      <c r="E405" s="202" t="s">
        <v>8402</v>
      </c>
      <c r="F405" s="203" t="s">
        <v>8321</v>
      </c>
      <c r="G405" s="204" t="s">
        <v>1614</v>
      </c>
      <c r="H405" s="292"/>
      <c r="I405" s="177"/>
      <c r="J405" s="290">
        <f t="shared" si="100"/>
        <v>0</v>
      </c>
      <c r="K405" s="178"/>
      <c r="L405" s="179"/>
      <c r="M405" s="180" t="s">
        <v>1</v>
      </c>
      <c r="N405" s="181" t="s">
        <v>38</v>
      </c>
      <c r="O405" s="59"/>
      <c r="P405" s="160">
        <f t="shared" si="101"/>
        <v>0</v>
      </c>
      <c r="Q405" s="160">
        <v>0</v>
      </c>
      <c r="R405" s="160">
        <f t="shared" si="102"/>
        <v>0</v>
      </c>
      <c r="S405" s="160">
        <v>0</v>
      </c>
      <c r="T405" s="161">
        <f t="shared" si="103"/>
        <v>0</v>
      </c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R405" s="162" t="s">
        <v>1849</v>
      </c>
      <c r="AT405" s="162" t="s">
        <v>751</v>
      </c>
      <c r="AU405" s="162" t="s">
        <v>219</v>
      </c>
      <c r="AY405" s="15" t="s">
        <v>208</v>
      </c>
      <c r="BE405" s="163">
        <f t="shared" si="104"/>
        <v>0</v>
      </c>
      <c r="BF405" s="163">
        <f t="shared" si="105"/>
        <v>0</v>
      </c>
      <c r="BG405" s="163">
        <f t="shared" si="106"/>
        <v>0</v>
      </c>
      <c r="BH405" s="163">
        <f t="shared" si="107"/>
        <v>0</v>
      </c>
      <c r="BI405" s="163">
        <f t="shared" si="108"/>
        <v>0</v>
      </c>
      <c r="BJ405" s="15" t="s">
        <v>85</v>
      </c>
      <c r="BK405" s="163">
        <f t="shared" si="109"/>
        <v>0</v>
      </c>
      <c r="BL405" s="15" t="s">
        <v>466</v>
      </c>
      <c r="BM405" s="162" t="s">
        <v>8403</v>
      </c>
    </row>
    <row r="406" spans="1:65" s="13" customFormat="1" ht="20.85" customHeight="1">
      <c r="B406" s="183"/>
      <c r="C406" s="210"/>
      <c r="D406" s="211" t="s">
        <v>71</v>
      </c>
      <c r="E406" s="211" t="s">
        <v>8404</v>
      </c>
      <c r="F406" s="211" t="s">
        <v>8174</v>
      </c>
      <c r="G406" s="210"/>
      <c r="H406" s="210"/>
      <c r="I406" s="185"/>
      <c r="J406" s="291">
        <f>BK406</f>
        <v>0</v>
      </c>
      <c r="L406" s="183"/>
      <c r="M406" s="186"/>
      <c r="N406" s="187"/>
      <c r="O406" s="187"/>
      <c r="P406" s="188">
        <f>SUM(P407:P418)</f>
        <v>0</v>
      </c>
      <c r="Q406" s="187"/>
      <c r="R406" s="188">
        <f>SUM(R407:R418)</f>
        <v>0</v>
      </c>
      <c r="S406" s="187"/>
      <c r="T406" s="189">
        <f>SUM(T407:T418)</f>
        <v>0</v>
      </c>
      <c r="AR406" s="184" t="s">
        <v>219</v>
      </c>
      <c r="AT406" s="190" t="s">
        <v>71</v>
      </c>
      <c r="AU406" s="190" t="s">
        <v>219</v>
      </c>
      <c r="AY406" s="184" t="s">
        <v>208</v>
      </c>
      <c r="BK406" s="191">
        <f>SUM(BK407:BK418)</f>
        <v>0</v>
      </c>
    </row>
    <row r="407" spans="1:65" s="2" customFormat="1" ht="24.2" customHeight="1">
      <c r="A407" s="30"/>
      <c r="B407" s="154"/>
      <c r="C407" s="201" t="s">
        <v>1813</v>
      </c>
      <c r="D407" s="201" t="s">
        <v>751</v>
      </c>
      <c r="E407" s="202" t="s">
        <v>8175</v>
      </c>
      <c r="F407" s="203" t="s">
        <v>8176</v>
      </c>
      <c r="G407" s="204" t="s">
        <v>404</v>
      </c>
      <c r="H407" s="205">
        <v>2</v>
      </c>
      <c r="I407" s="177"/>
      <c r="J407" s="290">
        <f t="shared" ref="J407:J418" si="110">ROUND(I407*H407,2)</f>
        <v>0</v>
      </c>
      <c r="K407" s="178"/>
      <c r="L407" s="179"/>
      <c r="M407" s="180" t="s">
        <v>1</v>
      </c>
      <c r="N407" s="181" t="s">
        <v>38</v>
      </c>
      <c r="O407" s="59"/>
      <c r="P407" s="160">
        <f t="shared" ref="P407:P418" si="111">O407*H407</f>
        <v>0</v>
      </c>
      <c r="Q407" s="160">
        <v>0</v>
      </c>
      <c r="R407" s="160">
        <f t="shared" ref="R407:R418" si="112">Q407*H407</f>
        <v>0</v>
      </c>
      <c r="S407" s="160">
        <v>0</v>
      </c>
      <c r="T407" s="161">
        <f t="shared" ref="T407:T418" si="113">S407*H407</f>
        <v>0</v>
      </c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R407" s="162" t="s">
        <v>1849</v>
      </c>
      <c r="AT407" s="162" t="s">
        <v>751</v>
      </c>
      <c r="AU407" s="162" t="s">
        <v>214</v>
      </c>
      <c r="AY407" s="15" t="s">
        <v>208</v>
      </c>
      <c r="BE407" s="163">
        <f t="shared" ref="BE407:BE418" si="114">IF(N407="základná",J407,0)</f>
        <v>0</v>
      </c>
      <c r="BF407" s="163">
        <f t="shared" ref="BF407:BF418" si="115">IF(N407="znížená",J407,0)</f>
        <v>0</v>
      </c>
      <c r="BG407" s="163">
        <f t="shared" ref="BG407:BG418" si="116">IF(N407="zákl. prenesená",J407,0)</f>
        <v>0</v>
      </c>
      <c r="BH407" s="163">
        <f t="shared" ref="BH407:BH418" si="117">IF(N407="zníž. prenesená",J407,0)</f>
        <v>0</v>
      </c>
      <c r="BI407" s="163">
        <f t="shared" ref="BI407:BI418" si="118">IF(N407="nulová",J407,0)</f>
        <v>0</v>
      </c>
      <c r="BJ407" s="15" t="s">
        <v>85</v>
      </c>
      <c r="BK407" s="163">
        <f t="shared" ref="BK407:BK418" si="119">ROUND(I407*H407,2)</f>
        <v>0</v>
      </c>
      <c r="BL407" s="15" t="s">
        <v>466</v>
      </c>
      <c r="BM407" s="162" t="s">
        <v>8405</v>
      </c>
    </row>
    <row r="408" spans="1:65" s="2" customFormat="1" ht="24.2" customHeight="1">
      <c r="A408" s="30"/>
      <c r="B408" s="154"/>
      <c r="C408" s="201" t="s">
        <v>1817</v>
      </c>
      <c r="D408" s="201" t="s">
        <v>751</v>
      </c>
      <c r="E408" s="202" t="s">
        <v>8178</v>
      </c>
      <c r="F408" s="203" t="s">
        <v>8179</v>
      </c>
      <c r="G408" s="204" t="s">
        <v>404</v>
      </c>
      <c r="H408" s="205">
        <v>2</v>
      </c>
      <c r="I408" s="177"/>
      <c r="J408" s="290">
        <f t="shared" si="110"/>
        <v>0</v>
      </c>
      <c r="K408" s="178"/>
      <c r="L408" s="179"/>
      <c r="M408" s="180" t="s">
        <v>1</v>
      </c>
      <c r="N408" s="181" t="s">
        <v>38</v>
      </c>
      <c r="O408" s="59"/>
      <c r="P408" s="160">
        <f t="shared" si="111"/>
        <v>0</v>
      </c>
      <c r="Q408" s="160">
        <v>0</v>
      </c>
      <c r="R408" s="160">
        <f t="shared" si="112"/>
        <v>0</v>
      </c>
      <c r="S408" s="160">
        <v>0</v>
      </c>
      <c r="T408" s="161">
        <f t="shared" si="113"/>
        <v>0</v>
      </c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R408" s="162" t="s">
        <v>1849</v>
      </c>
      <c r="AT408" s="162" t="s">
        <v>751</v>
      </c>
      <c r="AU408" s="162" t="s">
        <v>214</v>
      </c>
      <c r="AY408" s="15" t="s">
        <v>208</v>
      </c>
      <c r="BE408" s="163">
        <f t="shared" si="114"/>
        <v>0</v>
      </c>
      <c r="BF408" s="163">
        <f t="shared" si="115"/>
        <v>0</v>
      </c>
      <c r="BG408" s="163">
        <f t="shared" si="116"/>
        <v>0</v>
      </c>
      <c r="BH408" s="163">
        <f t="shared" si="117"/>
        <v>0</v>
      </c>
      <c r="BI408" s="163">
        <f t="shared" si="118"/>
        <v>0</v>
      </c>
      <c r="BJ408" s="15" t="s">
        <v>85</v>
      </c>
      <c r="BK408" s="163">
        <f t="shared" si="119"/>
        <v>0</v>
      </c>
      <c r="BL408" s="15" t="s">
        <v>466</v>
      </c>
      <c r="BM408" s="162" t="s">
        <v>8406</v>
      </c>
    </row>
    <row r="409" spans="1:65" s="2" customFormat="1" ht="33" customHeight="1">
      <c r="A409" s="30"/>
      <c r="B409" s="154"/>
      <c r="C409" s="201" t="s">
        <v>1821</v>
      </c>
      <c r="D409" s="201" t="s">
        <v>751</v>
      </c>
      <c r="E409" s="202" t="s">
        <v>8181</v>
      </c>
      <c r="F409" s="203" t="s">
        <v>8182</v>
      </c>
      <c r="G409" s="204" t="s">
        <v>404</v>
      </c>
      <c r="H409" s="205">
        <v>2</v>
      </c>
      <c r="I409" s="177"/>
      <c r="J409" s="290">
        <f t="shared" si="110"/>
        <v>0</v>
      </c>
      <c r="K409" s="178"/>
      <c r="L409" s="179"/>
      <c r="M409" s="180" t="s">
        <v>1</v>
      </c>
      <c r="N409" s="181" t="s">
        <v>38</v>
      </c>
      <c r="O409" s="59"/>
      <c r="P409" s="160">
        <f t="shared" si="111"/>
        <v>0</v>
      </c>
      <c r="Q409" s="160">
        <v>0</v>
      </c>
      <c r="R409" s="160">
        <f t="shared" si="112"/>
        <v>0</v>
      </c>
      <c r="S409" s="160">
        <v>0</v>
      </c>
      <c r="T409" s="161">
        <f t="shared" si="113"/>
        <v>0</v>
      </c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R409" s="162" t="s">
        <v>1849</v>
      </c>
      <c r="AT409" s="162" t="s">
        <v>751</v>
      </c>
      <c r="AU409" s="162" t="s">
        <v>214</v>
      </c>
      <c r="AY409" s="15" t="s">
        <v>208</v>
      </c>
      <c r="BE409" s="163">
        <f t="shared" si="114"/>
        <v>0</v>
      </c>
      <c r="BF409" s="163">
        <f t="shared" si="115"/>
        <v>0</v>
      </c>
      <c r="BG409" s="163">
        <f t="shared" si="116"/>
        <v>0</v>
      </c>
      <c r="BH409" s="163">
        <f t="shared" si="117"/>
        <v>0</v>
      </c>
      <c r="BI409" s="163">
        <f t="shared" si="118"/>
        <v>0</v>
      </c>
      <c r="BJ409" s="15" t="s">
        <v>85</v>
      </c>
      <c r="BK409" s="163">
        <f t="shared" si="119"/>
        <v>0</v>
      </c>
      <c r="BL409" s="15" t="s">
        <v>466</v>
      </c>
      <c r="BM409" s="162" t="s">
        <v>8407</v>
      </c>
    </row>
    <row r="410" spans="1:65" s="2" customFormat="1" ht="33" customHeight="1">
      <c r="A410" s="30"/>
      <c r="B410" s="154"/>
      <c r="C410" s="201" t="s">
        <v>1823</v>
      </c>
      <c r="D410" s="201" t="s">
        <v>751</v>
      </c>
      <c r="E410" s="202" t="s">
        <v>8184</v>
      </c>
      <c r="F410" s="203" t="s">
        <v>8185</v>
      </c>
      <c r="G410" s="204" t="s">
        <v>404</v>
      </c>
      <c r="H410" s="205">
        <v>2</v>
      </c>
      <c r="I410" s="177"/>
      <c r="J410" s="290">
        <f t="shared" si="110"/>
        <v>0</v>
      </c>
      <c r="K410" s="178"/>
      <c r="L410" s="179"/>
      <c r="M410" s="180" t="s">
        <v>1</v>
      </c>
      <c r="N410" s="181" t="s">
        <v>38</v>
      </c>
      <c r="O410" s="59"/>
      <c r="P410" s="160">
        <f t="shared" si="111"/>
        <v>0</v>
      </c>
      <c r="Q410" s="160">
        <v>0</v>
      </c>
      <c r="R410" s="160">
        <f t="shared" si="112"/>
        <v>0</v>
      </c>
      <c r="S410" s="160">
        <v>0</v>
      </c>
      <c r="T410" s="161">
        <f t="shared" si="113"/>
        <v>0</v>
      </c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R410" s="162" t="s">
        <v>1849</v>
      </c>
      <c r="AT410" s="162" t="s">
        <v>751</v>
      </c>
      <c r="AU410" s="162" t="s">
        <v>214</v>
      </c>
      <c r="AY410" s="15" t="s">
        <v>208</v>
      </c>
      <c r="BE410" s="163">
        <f t="shared" si="114"/>
        <v>0</v>
      </c>
      <c r="BF410" s="163">
        <f t="shared" si="115"/>
        <v>0</v>
      </c>
      <c r="BG410" s="163">
        <f t="shared" si="116"/>
        <v>0</v>
      </c>
      <c r="BH410" s="163">
        <f t="shared" si="117"/>
        <v>0</v>
      </c>
      <c r="BI410" s="163">
        <f t="shared" si="118"/>
        <v>0</v>
      </c>
      <c r="BJ410" s="15" t="s">
        <v>85</v>
      </c>
      <c r="BK410" s="163">
        <f t="shared" si="119"/>
        <v>0</v>
      </c>
      <c r="BL410" s="15" t="s">
        <v>466</v>
      </c>
      <c r="BM410" s="162" t="s">
        <v>8408</v>
      </c>
    </row>
    <row r="411" spans="1:65" s="2" customFormat="1" ht="24.2" customHeight="1">
      <c r="A411" s="30"/>
      <c r="B411" s="154"/>
      <c r="C411" s="201" t="s">
        <v>1825</v>
      </c>
      <c r="D411" s="201" t="s">
        <v>751</v>
      </c>
      <c r="E411" s="202" t="s">
        <v>8187</v>
      </c>
      <c r="F411" s="203" t="s">
        <v>8188</v>
      </c>
      <c r="G411" s="204" t="s">
        <v>404</v>
      </c>
      <c r="H411" s="205">
        <v>2</v>
      </c>
      <c r="I411" s="177"/>
      <c r="J411" s="290">
        <f t="shared" si="110"/>
        <v>0</v>
      </c>
      <c r="K411" s="178"/>
      <c r="L411" s="179"/>
      <c r="M411" s="180" t="s">
        <v>1</v>
      </c>
      <c r="N411" s="181" t="s">
        <v>38</v>
      </c>
      <c r="O411" s="59"/>
      <c r="P411" s="160">
        <f t="shared" si="111"/>
        <v>0</v>
      </c>
      <c r="Q411" s="160">
        <v>0</v>
      </c>
      <c r="R411" s="160">
        <f t="shared" si="112"/>
        <v>0</v>
      </c>
      <c r="S411" s="160">
        <v>0</v>
      </c>
      <c r="T411" s="161">
        <f t="shared" si="113"/>
        <v>0</v>
      </c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R411" s="162" t="s">
        <v>1849</v>
      </c>
      <c r="AT411" s="162" t="s">
        <v>751</v>
      </c>
      <c r="AU411" s="162" t="s">
        <v>214</v>
      </c>
      <c r="AY411" s="15" t="s">
        <v>208</v>
      </c>
      <c r="BE411" s="163">
        <f t="shared" si="114"/>
        <v>0</v>
      </c>
      <c r="BF411" s="163">
        <f t="shared" si="115"/>
        <v>0</v>
      </c>
      <c r="BG411" s="163">
        <f t="shared" si="116"/>
        <v>0</v>
      </c>
      <c r="BH411" s="163">
        <f t="shared" si="117"/>
        <v>0</v>
      </c>
      <c r="BI411" s="163">
        <f t="shared" si="118"/>
        <v>0</v>
      </c>
      <c r="BJ411" s="15" t="s">
        <v>85</v>
      </c>
      <c r="BK411" s="163">
        <f t="shared" si="119"/>
        <v>0</v>
      </c>
      <c r="BL411" s="15" t="s">
        <v>466</v>
      </c>
      <c r="BM411" s="162" t="s">
        <v>8409</v>
      </c>
    </row>
    <row r="412" spans="1:65" s="2" customFormat="1" ht="37.9" customHeight="1">
      <c r="A412" s="30"/>
      <c r="B412" s="154"/>
      <c r="C412" s="201" t="s">
        <v>1827</v>
      </c>
      <c r="D412" s="201" t="s">
        <v>751</v>
      </c>
      <c r="E412" s="202" t="s">
        <v>8190</v>
      </c>
      <c r="F412" s="203" t="s">
        <v>8191</v>
      </c>
      <c r="G412" s="204" t="s">
        <v>404</v>
      </c>
      <c r="H412" s="205">
        <v>2</v>
      </c>
      <c r="I412" s="177"/>
      <c r="J412" s="290">
        <f t="shared" si="110"/>
        <v>0</v>
      </c>
      <c r="K412" s="178"/>
      <c r="L412" s="179"/>
      <c r="M412" s="180" t="s">
        <v>1</v>
      </c>
      <c r="N412" s="181" t="s">
        <v>38</v>
      </c>
      <c r="O412" s="59"/>
      <c r="P412" s="160">
        <f t="shared" si="111"/>
        <v>0</v>
      </c>
      <c r="Q412" s="160">
        <v>0</v>
      </c>
      <c r="R412" s="160">
        <f t="shared" si="112"/>
        <v>0</v>
      </c>
      <c r="S412" s="160">
        <v>0</v>
      </c>
      <c r="T412" s="161">
        <f t="shared" si="113"/>
        <v>0</v>
      </c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R412" s="162" t="s">
        <v>1849</v>
      </c>
      <c r="AT412" s="162" t="s">
        <v>751</v>
      </c>
      <c r="AU412" s="162" t="s">
        <v>214</v>
      </c>
      <c r="AY412" s="15" t="s">
        <v>208</v>
      </c>
      <c r="BE412" s="163">
        <f t="shared" si="114"/>
        <v>0</v>
      </c>
      <c r="BF412" s="163">
        <f t="shared" si="115"/>
        <v>0</v>
      </c>
      <c r="BG412" s="163">
        <f t="shared" si="116"/>
        <v>0</v>
      </c>
      <c r="BH412" s="163">
        <f t="shared" si="117"/>
        <v>0</v>
      </c>
      <c r="BI412" s="163">
        <f t="shared" si="118"/>
        <v>0</v>
      </c>
      <c r="BJ412" s="15" t="s">
        <v>85</v>
      </c>
      <c r="BK412" s="163">
        <f t="shared" si="119"/>
        <v>0</v>
      </c>
      <c r="BL412" s="15" t="s">
        <v>466</v>
      </c>
      <c r="BM412" s="162" t="s">
        <v>8410</v>
      </c>
    </row>
    <row r="413" spans="1:65" s="2" customFormat="1" ht="24.2" customHeight="1">
      <c r="A413" s="30"/>
      <c r="B413" s="154"/>
      <c r="C413" s="201" t="s">
        <v>1829</v>
      </c>
      <c r="D413" s="201" t="s">
        <v>751</v>
      </c>
      <c r="E413" s="202" t="s">
        <v>8193</v>
      </c>
      <c r="F413" s="203" t="s">
        <v>8194</v>
      </c>
      <c r="G413" s="204" t="s">
        <v>404</v>
      </c>
      <c r="H413" s="205">
        <v>2</v>
      </c>
      <c r="I413" s="177"/>
      <c r="J413" s="290">
        <f t="shared" si="110"/>
        <v>0</v>
      </c>
      <c r="K413" s="178"/>
      <c r="L413" s="179"/>
      <c r="M413" s="180" t="s">
        <v>1</v>
      </c>
      <c r="N413" s="181" t="s">
        <v>38</v>
      </c>
      <c r="O413" s="59"/>
      <c r="P413" s="160">
        <f t="shared" si="111"/>
        <v>0</v>
      </c>
      <c r="Q413" s="160">
        <v>0</v>
      </c>
      <c r="R413" s="160">
        <f t="shared" si="112"/>
        <v>0</v>
      </c>
      <c r="S413" s="160">
        <v>0</v>
      </c>
      <c r="T413" s="161">
        <f t="shared" si="113"/>
        <v>0</v>
      </c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R413" s="162" t="s">
        <v>1849</v>
      </c>
      <c r="AT413" s="162" t="s">
        <v>751</v>
      </c>
      <c r="AU413" s="162" t="s">
        <v>214</v>
      </c>
      <c r="AY413" s="15" t="s">
        <v>208</v>
      </c>
      <c r="BE413" s="163">
        <f t="shared" si="114"/>
        <v>0</v>
      </c>
      <c r="BF413" s="163">
        <f t="shared" si="115"/>
        <v>0</v>
      </c>
      <c r="BG413" s="163">
        <f t="shared" si="116"/>
        <v>0</v>
      </c>
      <c r="BH413" s="163">
        <f t="shared" si="117"/>
        <v>0</v>
      </c>
      <c r="BI413" s="163">
        <f t="shared" si="118"/>
        <v>0</v>
      </c>
      <c r="BJ413" s="15" t="s">
        <v>85</v>
      </c>
      <c r="BK413" s="163">
        <f t="shared" si="119"/>
        <v>0</v>
      </c>
      <c r="BL413" s="15" t="s">
        <v>466</v>
      </c>
      <c r="BM413" s="162" t="s">
        <v>8411</v>
      </c>
    </row>
    <row r="414" spans="1:65" s="2" customFormat="1" ht="21.75" customHeight="1">
      <c r="A414" s="30"/>
      <c r="B414" s="154"/>
      <c r="C414" s="201" t="s">
        <v>1831</v>
      </c>
      <c r="D414" s="201" t="s">
        <v>751</v>
      </c>
      <c r="E414" s="202" t="s">
        <v>8196</v>
      </c>
      <c r="F414" s="203" t="s">
        <v>8197</v>
      </c>
      <c r="G414" s="204" t="s">
        <v>404</v>
      </c>
      <c r="H414" s="205">
        <v>2</v>
      </c>
      <c r="I414" s="177"/>
      <c r="J414" s="290">
        <f t="shared" si="110"/>
        <v>0</v>
      </c>
      <c r="K414" s="178"/>
      <c r="L414" s="179"/>
      <c r="M414" s="180" t="s">
        <v>1</v>
      </c>
      <c r="N414" s="181" t="s">
        <v>38</v>
      </c>
      <c r="O414" s="59"/>
      <c r="P414" s="160">
        <f t="shared" si="111"/>
        <v>0</v>
      </c>
      <c r="Q414" s="160">
        <v>0</v>
      </c>
      <c r="R414" s="160">
        <f t="shared" si="112"/>
        <v>0</v>
      </c>
      <c r="S414" s="160">
        <v>0</v>
      </c>
      <c r="T414" s="161">
        <f t="shared" si="113"/>
        <v>0</v>
      </c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R414" s="162" t="s">
        <v>1849</v>
      </c>
      <c r="AT414" s="162" t="s">
        <v>751</v>
      </c>
      <c r="AU414" s="162" t="s">
        <v>214</v>
      </c>
      <c r="AY414" s="15" t="s">
        <v>208</v>
      </c>
      <c r="BE414" s="163">
        <f t="shared" si="114"/>
        <v>0</v>
      </c>
      <c r="BF414" s="163">
        <f t="shared" si="115"/>
        <v>0</v>
      </c>
      <c r="BG414" s="163">
        <f t="shared" si="116"/>
        <v>0</v>
      </c>
      <c r="BH414" s="163">
        <f t="shared" si="117"/>
        <v>0</v>
      </c>
      <c r="BI414" s="163">
        <f t="shared" si="118"/>
        <v>0</v>
      </c>
      <c r="BJ414" s="15" t="s">
        <v>85</v>
      </c>
      <c r="BK414" s="163">
        <f t="shared" si="119"/>
        <v>0</v>
      </c>
      <c r="BL414" s="15" t="s">
        <v>466</v>
      </c>
      <c r="BM414" s="162" t="s">
        <v>8412</v>
      </c>
    </row>
    <row r="415" spans="1:65" s="2" customFormat="1" ht="24.2" customHeight="1">
      <c r="A415" s="30"/>
      <c r="B415" s="154"/>
      <c r="C415" s="201" t="s">
        <v>1833</v>
      </c>
      <c r="D415" s="201" t="s">
        <v>751</v>
      </c>
      <c r="E415" s="202" t="s">
        <v>8199</v>
      </c>
      <c r="F415" s="203" t="s">
        <v>8200</v>
      </c>
      <c r="G415" s="204" t="s">
        <v>404</v>
      </c>
      <c r="H415" s="205">
        <v>4</v>
      </c>
      <c r="I415" s="177"/>
      <c r="J415" s="290">
        <f t="shared" si="110"/>
        <v>0</v>
      </c>
      <c r="K415" s="178"/>
      <c r="L415" s="179"/>
      <c r="M415" s="180" t="s">
        <v>1</v>
      </c>
      <c r="N415" s="181" t="s">
        <v>38</v>
      </c>
      <c r="O415" s="59"/>
      <c r="P415" s="160">
        <f t="shared" si="111"/>
        <v>0</v>
      </c>
      <c r="Q415" s="160">
        <v>0</v>
      </c>
      <c r="R415" s="160">
        <f t="shared" si="112"/>
        <v>0</v>
      </c>
      <c r="S415" s="160">
        <v>0</v>
      </c>
      <c r="T415" s="161">
        <f t="shared" si="113"/>
        <v>0</v>
      </c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R415" s="162" t="s">
        <v>1849</v>
      </c>
      <c r="AT415" s="162" t="s">
        <v>751</v>
      </c>
      <c r="AU415" s="162" t="s">
        <v>214</v>
      </c>
      <c r="AY415" s="15" t="s">
        <v>208</v>
      </c>
      <c r="BE415" s="163">
        <f t="shared" si="114"/>
        <v>0</v>
      </c>
      <c r="BF415" s="163">
        <f t="shared" si="115"/>
        <v>0</v>
      </c>
      <c r="BG415" s="163">
        <f t="shared" si="116"/>
        <v>0</v>
      </c>
      <c r="BH415" s="163">
        <f t="shared" si="117"/>
        <v>0</v>
      </c>
      <c r="BI415" s="163">
        <f t="shared" si="118"/>
        <v>0</v>
      </c>
      <c r="BJ415" s="15" t="s">
        <v>85</v>
      </c>
      <c r="BK415" s="163">
        <f t="shared" si="119"/>
        <v>0</v>
      </c>
      <c r="BL415" s="15" t="s">
        <v>466</v>
      </c>
      <c r="BM415" s="162" t="s">
        <v>8413</v>
      </c>
    </row>
    <row r="416" spans="1:65" s="2" customFormat="1" ht="24.2" customHeight="1">
      <c r="A416" s="30"/>
      <c r="B416" s="154"/>
      <c r="C416" s="201" t="s">
        <v>1835</v>
      </c>
      <c r="D416" s="201" t="s">
        <v>751</v>
      </c>
      <c r="E416" s="202" t="s">
        <v>8202</v>
      </c>
      <c r="F416" s="203" t="s">
        <v>8203</v>
      </c>
      <c r="G416" s="204" t="s">
        <v>404</v>
      </c>
      <c r="H416" s="205">
        <v>2</v>
      </c>
      <c r="I416" s="177"/>
      <c r="J416" s="290">
        <f t="shared" si="110"/>
        <v>0</v>
      </c>
      <c r="K416" s="178"/>
      <c r="L416" s="179"/>
      <c r="M416" s="180" t="s">
        <v>1</v>
      </c>
      <c r="N416" s="181" t="s">
        <v>38</v>
      </c>
      <c r="O416" s="59"/>
      <c r="P416" s="160">
        <f t="shared" si="111"/>
        <v>0</v>
      </c>
      <c r="Q416" s="160">
        <v>0</v>
      </c>
      <c r="R416" s="160">
        <f t="shared" si="112"/>
        <v>0</v>
      </c>
      <c r="S416" s="160">
        <v>0</v>
      </c>
      <c r="T416" s="161">
        <f t="shared" si="113"/>
        <v>0</v>
      </c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R416" s="162" t="s">
        <v>1849</v>
      </c>
      <c r="AT416" s="162" t="s">
        <v>751</v>
      </c>
      <c r="AU416" s="162" t="s">
        <v>214</v>
      </c>
      <c r="AY416" s="15" t="s">
        <v>208</v>
      </c>
      <c r="BE416" s="163">
        <f t="shared" si="114"/>
        <v>0</v>
      </c>
      <c r="BF416" s="163">
        <f t="shared" si="115"/>
        <v>0</v>
      </c>
      <c r="BG416" s="163">
        <f t="shared" si="116"/>
        <v>0</v>
      </c>
      <c r="BH416" s="163">
        <f t="shared" si="117"/>
        <v>0</v>
      </c>
      <c r="BI416" s="163">
        <f t="shared" si="118"/>
        <v>0</v>
      </c>
      <c r="BJ416" s="15" t="s">
        <v>85</v>
      </c>
      <c r="BK416" s="163">
        <f t="shared" si="119"/>
        <v>0</v>
      </c>
      <c r="BL416" s="15" t="s">
        <v>466</v>
      </c>
      <c r="BM416" s="162" t="s">
        <v>8414</v>
      </c>
    </row>
    <row r="417" spans="1:65" s="2" customFormat="1" ht="37.9" customHeight="1">
      <c r="A417" s="30"/>
      <c r="B417" s="154"/>
      <c r="C417" s="201" t="s">
        <v>1837</v>
      </c>
      <c r="D417" s="201" t="s">
        <v>751</v>
      </c>
      <c r="E417" s="202" t="s">
        <v>8205</v>
      </c>
      <c r="F417" s="203" t="s">
        <v>8206</v>
      </c>
      <c r="G417" s="204" t="s">
        <v>404</v>
      </c>
      <c r="H417" s="205">
        <v>2</v>
      </c>
      <c r="I417" s="177"/>
      <c r="J417" s="290">
        <f t="shared" si="110"/>
        <v>0</v>
      </c>
      <c r="K417" s="178"/>
      <c r="L417" s="179"/>
      <c r="M417" s="180" t="s">
        <v>1</v>
      </c>
      <c r="N417" s="181" t="s">
        <v>38</v>
      </c>
      <c r="O417" s="59"/>
      <c r="P417" s="160">
        <f t="shared" si="111"/>
        <v>0</v>
      </c>
      <c r="Q417" s="160">
        <v>0</v>
      </c>
      <c r="R417" s="160">
        <f t="shared" si="112"/>
        <v>0</v>
      </c>
      <c r="S417" s="160">
        <v>0</v>
      </c>
      <c r="T417" s="161">
        <f t="shared" si="113"/>
        <v>0</v>
      </c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R417" s="162" t="s">
        <v>1849</v>
      </c>
      <c r="AT417" s="162" t="s">
        <v>751</v>
      </c>
      <c r="AU417" s="162" t="s">
        <v>214</v>
      </c>
      <c r="AY417" s="15" t="s">
        <v>208</v>
      </c>
      <c r="BE417" s="163">
        <f t="shared" si="114"/>
        <v>0</v>
      </c>
      <c r="BF417" s="163">
        <f t="shared" si="115"/>
        <v>0</v>
      </c>
      <c r="BG417" s="163">
        <f t="shared" si="116"/>
        <v>0</v>
      </c>
      <c r="BH417" s="163">
        <f t="shared" si="117"/>
        <v>0</v>
      </c>
      <c r="BI417" s="163">
        <f t="shared" si="118"/>
        <v>0</v>
      </c>
      <c r="BJ417" s="15" t="s">
        <v>85</v>
      </c>
      <c r="BK417" s="163">
        <f t="shared" si="119"/>
        <v>0</v>
      </c>
      <c r="BL417" s="15" t="s">
        <v>466</v>
      </c>
      <c r="BM417" s="162" t="s">
        <v>8415</v>
      </c>
    </row>
    <row r="418" spans="1:65" s="2" customFormat="1" ht="16.5" customHeight="1">
      <c r="A418" s="30"/>
      <c r="B418" s="154"/>
      <c r="C418" s="201" t="s">
        <v>1839</v>
      </c>
      <c r="D418" s="201" t="s">
        <v>751</v>
      </c>
      <c r="E418" s="202" t="s">
        <v>8208</v>
      </c>
      <c r="F418" s="203" t="s">
        <v>8209</v>
      </c>
      <c r="G418" s="204" t="s">
        <v>404</v>
      </c>
      <c r="H418" s="205">
        <v>1</v>
      </c>
      <c r="I418" s="177"/>
      <c r="J418" s="290">
        <f t="shared" si="110"/>
        <v>0</v>
      </c>
      <c r="K418" s="178"/>
      <c r="L418" s="179"/>
      <c r="M418" s="180" t="s">
        <v>1</v>
      </c>
      <c r="N418" s="181" t="s">
        <v>38</v>
      </c>
      <c r="O418" s="59"/>
      <c r="P418" s="160">
        <f t="shared" si="111"/>
        <v>0</v>
      </c>
      <c r="Q418" s="160">
        <v>0</v>
      </c>
      <c r="R418" s="160">
        <f t="shared" si="112"/>
        <v>0</v>
      </c>
      <c r="S418" s="160">
        <v>0</v>
      </c>
      <c r="T418" s="161">
        <f t="shared" si="113"/>
        <v>0</v>
      </c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R418" s="162" t="s">
        <v>1849</v>
      </c>
      <c r="AT418" s="162" t="s">
        <v>751</v>
      </c>
      <c r="AU418" s="162" t="s">
        <v>214</v>
      </c>
      <c r="AY418" s="15" t="s">
        <v>208</v>
      </c>
      <c r="BE418" s="163">
        <f t="shared" si="114"/>
        <v>0</v>
      </c>
      <c r="BF418" s="163">
        <f t="shared" si="115"/>
        <v>0</v>
      </c>
      <c r="BG418" s="163">
        <f t="shared" si="116"/>
        <v>0</v>
      </c>
      <c r="BH418" s="163">
        <f t="shared" si="117"/>
        <v>0</v>
      </c>
      <c r="BI418" s="163">
        <f t="shared" si="118"/>
        <v>0</v>
      </c>
      <c r="BJ418" s="15" t="s">
        <v>85</v>
      </c>
      <c r="BK418" s="163">
        <f t="shared" si="119"/>
        <v>0</v>
      </c>
      <c r="BL418" s="15" t="s">
        <v>466</v>
      </c>
      <c r="BM418" s="162" t="s">
        <v>8416</v>
      </c>
    </row>
    <row r="419" spans="1:65" s="13" customFormat="1" ht="20.85" customHeight="1">
      <c r="B419" s="183"/>
      <c r="C419" s="210"/>
      <c r="D419" s="211" t="s">
        <v>71</v>
      </c>
      <c r="E419" s="211" t="s">
        <v>8417</v>
      </c>
      <c r="F419" s="211" t="s">
        <v>8212</v>
      </c>
      <c r="G419" s="210"/>
      <c r="H419" s="210"/>
      <c r="I419" s="185"/>
      <c r="J419" s="291">
        <f>BK419</f>
        <v>0</v>
      </c>
      <c r="L419" s="183"/>
      <c r="M419" s="186"/>
      <c r="N419" s="187"/>
      <c r="O419" s="187"/>
      <c r="P419" s="188">
        <f>SUM(P420:P444)</f>
        <v>0</v>
      </c>
      <c r="Q419" s="187"/>
      <c r="R419" s="188">
        <f>SUM(R420:R444)</f>
        <v>0</v>
      </c>
      <c r="S419" s="187"/>
      <c r="T419" s="189">
        <f>SUM(T420:T444)</f>
        <v>0</v>
      </c>
      <c r="AR419" s="184" t="s">
        <v>219</v>
      </c>
      <c r="AT419" s="190" t="s">
        <v>71</v>
      </c>
      <c r="AU419" s="190" t="s">
        <v>219</v>
      </c>
      <c r="AY419" s="184" t="s">
        <v>208</v>
      </c>
      <c r="BK419" s="191">
        <f>SUM(BK420:BK444)</f>
        <v>0</v>
      </c>
    </row>
    <row r="420" spans="1:65" s="2" customFormat="1" ht="24.2" customHeight="1">
      <c r="A420" s="30"/>
      <c r="B420" s="154"/>
      <c r="C420" s="201" t="s">
        <v>1841</v>
      </c>
      <c r="D420" s="201" t="s">
        <v>751</v>
      </c>
      <c r="E420" s="202" t="s">
        <v>8213</v>
      </c>
      <c r="F420" s="203" t="s">
        <v>8214</v>
      </c>
      <c r="G420" s="204" t="s">
        <v>404</v>
      </c>
      <c r="H420" s="205">
        <v>1</v>
      </c>
      <c r="I420" s="177"/>
      <c r="J420" s="290">
        <f t="shared" ref="J420:J444" si="120">ROUND(I420*H420,2)</f>
        <v>0</v>
      </c>
      <c r="K420" s="178"/>
      <c r="L420" s="179"/>
      <c r="M420" s="180" t="s">
        <v>1</v>
      </c>
      <c r="N420" s="181" t="s">
        <v>38</v>
      </c>
      <c r="O420" s="59"/>
      <c r="P420" s="160">
        <f t="shared" ref="P420:P444" si="121">O420*H420</f>
        <v>0</v>
      </c>
      <c r="Q420" s="160">
        <v>0</v>
      </c>
      <c r="R420" s="160">
        <f t="shared" ref="R420:R444" si="122">Q420*H420</f>
        <v>0</v>
      </c>
      <c r="S420" s="160">
        <v>0</v>
      </c>
      <c r="T420" s="161">
        <f t="shared" ref="T420:T444" si="123">S420*H420</f>
        <v>0</v>
      </c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R420" s="162" t="s">
        <v>1849</v>
      </c>
      <c r="AT420" s="162" t="s">
        <v>751</v>
      </c>
      <c r="AU420" s="162" t="s">
        <v>214</v>
      </c>
      <c r="AY420" s="15" t="s">
        <v>208</v>
      </c>
      <c r="BE420" s="163">
        <f t="shared" ref="BE420:BE444" si="124">IF(N420="základná",J420,0)</f>
        <v>0</v>
      </c>
      <c r="BF420" s="163">
        <f t="shared" ref="BF420:BF444" si="125">IF(N420="znížená",J420,0)</f>
        <v>0</v>
      </c>
      <c r="BG420" s="163">
        <f t="shared" ref="BG420:BG444" si="126">IF(N420="zákl. prenesená",J420,0)</f>
        <v>0</v>
      </c>
      <c r="BH420" s="163">
        <f t="shared" ref="BH420:BH444" si="127">IF(N420="zníž. prenesená",J420,0)</f>
        <v>0</v>
      </c>
      <c r="BI420" s="163">
        <f t="shared" ref="BI420:BI444" si="128">IF(N420="nulová",J420,0)</f>
        <v>0</v>
      </c>
      <c r="BJ420" s="15" t="s">
        <v>85</v>
      </c>
      <c r="BK420" s="163">
        <f t="shared" ref="BK420:BK444" si="129">ROUND(I420*H420,2)</f>
        <v>0</v>
      </c>
      <c r="BL420" s="15" t="s">
        <v>466</v>
      </c>
      <c r="BM420" s="162" t="s">
        <v>8418</v>
      </c>
    </row>
    <row r="421" spans="1:65" s="2" customFormat="1" ht="24.2" customHeight="1">
      <c r="A421" s="30"/>
      <c r="B421" s="154"/>
      <c r="C421" s="201" t="s">
        <v>1843</v>
      </c>
      <c r="D421" s="201" t="s">
        <v>751</v>
      </c>
      <c r="E421" s="202" t="s">
        <v>8216</v>
      </c>
      <c r="F421" s="203" t="s">
        <v>8217</v>
      </c>
      <c r="G421" s="204" t="s">
        <v>404</v>
      </c>
      <c r="H421" s="205">
        <v>1</v>
      </c>
      <c r="I421" s="177"/>
      <c r="J421" s="290">
        <f t="shared" si="120"/>
        <v>0</v>
      </c>
      <c r="K421" s="178"/>
      <c r="L421" s="179"/>
      <c r="M421" s="180" t="s">
        <v>1</v>
      </c>
      <c r="N421" s="181" t="s">
        <v>38</v>
      </c>
      <c r="O421" s="59"/>
      <c r="P421" s="160">
        <f t="shared" si="121"/>
        <v>0</v>
      </c>
      <c r="Q421" s="160">
        <v>0</v>
      </c>
      <c r="R421" s="160">
        <f t="shared" si="122"/>
        <v>0</v>
      </c>
      <c r="S421" s="160">
        <v>0</v>
      </c>
      <c r="T421" s="161">
        <f t="shared" si="123"/>
        <v>0</v>
      </c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R421" s="162" t="s">
        <v>1849</v>
      </c>
      <c r="AT421" s="162" t="s">
        <v>751</v>
      </c>
      <c r="AU421" s="162" t="s">
        <v>214</v>
      </c>
      <c r="AY421" s="15" t="s">
        <v>208</v>
      </c>
      <c r="BE421" s="163">
        <f t="shared" si="124"/>
        <v>0</v>
      </c>
      <c r="BF421" s="163">
        <f t="shared" si="125"/>
        <v>0</v>
      </c>
      <c r="BG421" s="163">
        <f t="shared" si="126"/>
        <v>0</v>
      </c>
      <c r="BH421" s="163">
        <f t="shared" si="127"/>
        <v>0</v>
      </c>
      <c r="BI421" s="163">
        <f t="shared" si="128"/>
        <v>0</v>
      </c>
      <c r="BJ421" s="15" t="s">
        <v>85</v>
      </c>
      <c r="BK421" s="163">
        <f t="shared" si="129"/>
        <v>0</v>
      </c>
      <c r="BL421" s="15" t="s">
        <v>466</v>
      </c>
      <c r="BM421" s="162" t="s">
        <v>8419</v>
      </c>
    </row>
    <row r="422" spans="1:65" s="2" customFormat="1" ht="33" customHeight="1">
      <c r="A422" s="30"/>
      <c r="B422" s="154"/>
      <c r="C422" s="201" t="s">
        <v>1845</v>
      </c>
      <c r="D422" s="201" t="s">
        <v>751</v>
      </c>
      <c r="E422" s="202" t="s">
        <v>8181</v>
      </c>
      <c r="F422" s="203" t="s">
        <v>8182</v>
      </c>
      <c r="G422" s="204" t="s">
        <v>404</v>
      </c>
      <c r="H422" s="205">
        <v>1</v>
      </c>
      <c r="I422" s="177"/>
      <c r="J422" s="290">
        <f t="shared" si="120"/>
        <v>0</v>
      </c>
      <c r="K422" s="178"/>
      <c r="L422" s="179"/>
      <c r="M422" s="180" t="s">
        <v>1</v>
      </c>
      <c r="N422" s="181" t="s">
        <v>38</v>
      </c>
      <c r="O422" s="59"/>
      <c r="P422" s="160">
        <f t="shared" si="121"/>
        <v>0</v>
      </c>
      <c r="Q422" s="160">
        <v>0</v>
      </c>
      <c r="R422" s="160">
        <f t="shared" si="122"/>
        <v>0</v>
      </c>
      <c r="S422" s="160">
        <v>0</v>
      </c>
      <c r="T422" s="161">
        <f t="shared" si="123"/>
        <v>0</v>
      </c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R422" s="162" t="s">
        <v>1849</v>
      </c>
      <c r="AT422" s="162" t="s">
        <v>751</v>
      </c>
      <c r="AU422" s="162" t="s">
        <v>214</v>
      </c>
      <c r="AY422" s="15" t="s">
        <v>208</v>
      </c>
      <c r="BE422" s="163">
        <f t="shared" si="124"/>
        <v>0</v>
      </c>
      <c r="BF422" s="163">
        <f t="shared" si="125"/>
        <v>0</v>
      </c>
      <c r="BG422" s="163">
        <f t="shared" si="126"/>
        <v>0</v>
      </c>
      <c r="BH422" s="163">
        <f t="shared" si="127"/>
        <v>0</v>
      </c>
      <c r="BI422" s="163">
        <f t="shared" si="128"/>
        <v>0</v>
      </c>
      <c r="BJ422" s="15" t="s">
        <v>85</v>
      </c>
      <c r="BK422" s="163">
        <f t="shared" si="129"/>
        <v>0</v>
      </c>
      <c r="BL422" s="15" t="s">
        <v>466</v>
      </c>
      <c r="BM422" s="162" t="s">
        <v>8420</v>
      </c>
    </row>
    <row r="423" spans="1:65" s="2" customFormat="1" ht="33" customHeight="1">
      <c r="A423" s="30"/>
      <c r="B423" s="154"/>
      <c r="C423" s="201" t="s">
        <v>1847</v>
      </c>
      <c r="D423" s="201" t="s">
        <v>751</v>
      </c>
      <c r="E423" s="202" t="s">
        <v>8184</v>
      </c>
      <c r="F423" s="203" t="s">
        <v>8185</v>
      </c>
      <c r="G423" s="204" t="s">
        <v>404</v>
      </c>
      <c r="H423" s="205">
        <v>1</v>
      </c>
      <c r="I423" s="177"/>
      <c r="J423" s="290">
        <f t="shared" si="120"/>
        <v>0</v>
      </c>
      <c r="K423" s="178"/>
      <c r="L423" s="179"/>
      <c r="M423" s="180" t="s">
        <v>1</v>
      </c>
      <c r="N423" s="181" t="s">
        <v>38</v>
      </c>
      <c r="O423" s="59"/>
      <c r="P423" s="160">
        <f t="shared" si="121"/>
        <v>0</v>
      </c>
      <c r="Q423" s="160">
        <v>0</v>
      </c>
      <c r="R423" s="160">
        <f t="shared" si="122"/>
        <v>0</v>
      </c>
      <c r="S423" s="160">
        <v>0</v>
      </c>
      <c r="T423" s="161">
        <f t="shared" si="123"/>
        <v>0</v>
      </c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R423" s="162" t="s">
        <v>1849</v>
      </c>
      <c r="AT423" s="162" t="s">
        <v>751</v>
      </c>
      <c r="AU423" s="162" t="s">
        <v>214</v>
      </c>
      <c r="AY423" s="15" t="s">
        <v>208</v>
      </c>
      <c r="BE423" s="163">
        <f t="shared" si="124"/>
        <v>0</v>
      </c>
      <c r="BF423" s="163">
        <f t="shared" si="125"/>
        <v>0</v>
      </c>
      <c r="BG423" s="163">
        <f t="shared" si="126"/>
        <v>0</v>
      </c>
      <c r="BH423" s="163">
        <f t="shared" si="127"/>
        <v>0</v>
      </c>
      <c r="BI423" s="163">
        <f t="shared" si="128"/>
        <v>0</v>
      </c>
      <c r="BJ423" s="15" t="s">
        <v>85</v>
      </c>
      <c r="BK423" s="163">
        <f t="shared" si="129"/>
        <v>0</v>
      </c>
      <c r="BL423" s="15" t="s">
        <v>466</v>
      </c>
      <c r="BM423" s="162" t="s">
        <v>8421</v>
      </c>
    </row>
    <row r="424" spans="1:65" s="2" customFormat="1" ht="24.2" customHeight="1">
      <c r="A424" s="30"/>
      <c r="B424" s="154"/>
      <c r="C424" s="201" t="s">
        <v>1849</v>
      </c>
      <c r="D424" s="201" t="s">
        <v>751</v>
      </c>
      <c r="E424" s="202" t="s">
        <v>8187</v>
      </c>
      <c r="F424" s="203" t="s">
        <v>8188</v>
      </c>
      <c r="G424" s="204" t="s">
        <v>404</v>
      </c>
      <c r="H424" s="205">
        <v>1</v>
      </c>
      <c r="I424" s="177"/>
      <c r="J424" s="290">
        <f t="shared" si="120"/>
        <v>0</v>
      </c>
      <c r="K424" s="178"/>
      <c r="L424" s="179"/>
      <c r="M424" s="180" t="s">
        <v>1</v>
      </c>
      <c r="N424" s="181" t="s">
        <v>38</v>
      </c>
      <c r="O424" s="59"/>
      <c r="P424" s="160">
        <f t="shared" si="121"/>
        <v>0</v>
      </c>
      <c r="Q424" s="160">
        <v>0</v>
      </c>
      <c r="R424" s="160">
        <f t="shared" si="122"/>
        <v>0</v>
      </c>
      <c r="S424" s="160">
        <v>0</v>
      </c>
      <c r="T424" s="161">
        <f t="shared" si="123"/>
        <v>0</v>
      </c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R424" s="162" t="s">
        <v>1849</v>
      </c>
      <c r="AT424" s="162" t="s">
        <v>751</v>
      </c>
      <c r="AU424" s="162" t="s">
        <v>214</v>
      </c>
      <c r="AY424" s="15" t="s">
        <v>208</v>
      </c>
      <c r="BE424" s="163">
        <f t="shared" si="124"/>
        <v>0</v>
      </c>
      <c r="BF424" s="163">
        <f t="shared" si="125"/>
        <v>0</v>
      </c>
      <c r="BG424" s="163">
        <f t="shared" si="126"/>
        <v>0</v>
      </c>
      <c r="BH424" s="163">
        <f t="shared" si="127"/>
        <v>0</v>
      </c>
      <c r="BI424" s="163">
        <f t="shared" si="128"/>
        <v>0</v>
      </c>
      <c r="BJ424" s="15" t="s">
        <v>85</v>
      </c>
      <c r="BK424" s="163">
        <f t="shared" si="129"/>
        <v>0</v>
      </c>
      <c r="BL424" s="15" t="s">
        <v>466</v>
      </c>
      <c r="BM424" s="162" t="s">
        <v>8422</v>
      </c>
    </row>
    <row r="425" spans="1:65" s="2" customFormat="1" ht="37.9" customHeight="1">
      <c r="A425" s="30"/>
      <c r="B425" s="154"/>
      <c r="C425" s="201" t="s">
        <v>1851</v>
      </c>
      <c r="D425" s="201" t="s">
        <v>751</v>
      </c>
      <c r="E425" s="202" t="s">
        <v>8190</v>
      </c>
      <c r="F425" s="203" t="s">
        <v>8191</v>
      </c>
      <c r="G425" s="204" t="s">
        <v>404</v>
      </c>
      <c r="H425" s="205">
        <v>1</v>
      </c>
      <c r="I425" s="177"/>
      <c r="J425" s="290">
        <f t="shared" si="120"/>
        <v>0</v>
      </c>
      <c r="K425" s="178"/>
      <c r="L425" s="179"/>
      <c r="M425" s="180" t="s">
        <v>1</v>
      </c>
      <c r="N425" s="181" t="s">
        <v>38</v>
      </c>
      <c r="O425" s="59"/>
      <c r="P425" s="160">
        <f t="shared" si="121"/>
        <v>0</v>
      </c>
      <c r="Q425" s="160">
        <v>0</v>
      </c>
      <c r="R425" s="160">
        <f t="shared" si="122"/>
        <v>0</v>
      </c>
      <c r="S425" s="160">
        <v>0</v>
      </c>
      <c r="T425" s="161">
        <f t="shared" si="123"/>
        <v>0</v>
      </c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R425" s="162" t="s">
        <v>1849</v>
      </c>
      <c r="AT425" s="162" t="s">
        <v>751</v>
      </c>
      <c r="AU425" s="162" t="s">
        <v>214</v>
      </c>
      <c r="AY425" s="15" t="s">
        <v>208</v>
      </c>
      <c r="BE425" s="163">
        <f t="shared" si="124"/>
        <v>0</v>
      </c>
      <c r="BF425" s="163">
        <f t="shared" si="125"/>
        <v>0</v>
      </c>
      <c r="BG425" s="163">
        <f t="shared" si="126"/>
        <v>0</v>
      </c>
      <c r="BH425" s="163">
        <f t="shared" si="127"/>
        <v>0</v>
      </c>
      <c r="BI425" s="163">
        <f t="shared" si="128"/>
        <v>0</v>
      </c>
      <c r="BJ425" s="15" t="s">
        <v>85</v>
      </c>
      <c r="BK425" s="163">
        <f t="shared" si="129"/>
        <v>0</v>
      </c>
      <c r="BL425" s="15" t="s">
        <v>466</v>
      </c>
      <c r="BM425" s="162" t="s">
        <v>8423</v>
      </c>
    </row>
    <row r="426" spans="1:65" s="2" customFormat="1" ht="24.2" customHeight="1">
      <c r="A426" s="30"/>
      <c r="B426" s="154"/>
      <c r="C426" s="201" t="s">
        <v>1853</v>
      </c>
      <c r="D426" s="201" t="s">
        <v>751</v>
      </c>
      <c r="E426" s="202" t="s">
        <v>8193</v>
      </c>
      <c r="F426" s="203" t="s">
        <v>8194</v>
      </c>
      <c r="G426" s="204" t="s">
        <v>404</v>
      </c>
      <c r="H426" s="205">
        <v>1</v>
      </c>
      <c r="I426" s="177"/>
      <c r="J426" s="290">
        <f t="shared" si="120"/>
        <v>0</v>
      </c>
      <c r="K426" s="178"/>
      <c r="L426" s="179"/>
      <c r="M426" s="180" t="s">
        <v>1</v>
      </c>
      <c r="N426" s="181" t="s">
        <v>38</v>
      </c>
      <c r="O426" s="59"/>
      <c r="P426" s="160">
        <f t="shared" si="121"/>
        <v>0</v>
      </c>
      <c r="Q426" s="160">
        <v>0</v>
      </c>
      <c r="R426" s="160">
        <f t="shared" si="122"/>
        <v>0</v>
      </c>
      <c r="S426" s="160">
        <v>0</v>
      </c>
      <c r="T426" s="161">
        <f t="shared" si="123"/>
        <v>0</v>
      </c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R426" s="162" t="s">
        <v>1849</v>
      </c>
      <c r="AT426" s="162" t="s">
        <v>751</v>
      </c>
      <c r="AU426" s="162" t="s">
        <v>214</v>
      </c>
      <c r="AY426" s="15" t="s">
        <v>208</v>
      </c>
      <c r="BE426" s="163">
        <f t="shared" si="124"/>
        <v>0</v>
      </c>
      <c r="BF426" s="163">
        <f t="shared" si="125"/>
        <v>0</v>
      </c>
      <c r="BG426" s="163">
        <f t="shared" si="126"/>
        <v>0</v>
      </c>
      <c r="BH426" s="163">
        <f t="shared" si="127"/>
        <v>0</v>
      </c>
      <c r="BI426" s="163">
        <f t="shared" si="128"/>
        <v>0</v>
      </c>
      <c r="BJ426" s="15" t="s">
        <v>85</v>
      </c>
      <c r="BK426" s="163">
        <f t="shared" si="129"/>
        <v>0</v>
      </c>
      <c r="BL426" s="15" t="s">
        <v>466</v>
      </c>
      <c r="BM426" s="162" t="s">
        <v>8424</v>
      </c>
    </row>
    <row r="427" spans="1:65" s="2" customFormat="1" ht="21.75" customHeight="1">
      <c r="A427" s="30"/>
      <c r="B427" s="154"/>
      <c r="C427" s="201" t="s">
        <v>1856</v>
      </c>
      <c r="D427" s="201" t="s">
        <v>751</v>
      </c>
      <c r="E427" s="202" t="s">
        <v>8196</v>
      </c>
      <c r="F427" s="203" t="s">
        <v>8197</v>
      </c>
      <c r="G427" s="204" t="s">
        <v>404</v>
      </c>
      <c r="H427" s="205">
        <v>1</v>
      </c>
      <c r="I427" s="177"/>
      <c r="J427" s="290">
        <f t="shared" si="120"/>
        <v>0</v>
      </c>
      <c r="K427" s="178"/>
      <c r="L427" s="179"/>
      <c r="M427" s="180" t="s">
        <v>1</v>
      </c>
      <c r="N427" s="181" t="s">
        <v>38</v>
      </c>
      <c r="O427" s="59"/>
      <c r="P427" s="160">
        <f t="shared" si="121"/>
        <v>0</v>
      </c>
      <c r="Q427" s="160">
        <v>0</v>
      </c>
      <c r="R427" s="160">
        <f t="shared" si="122"/>
        <v>0</v>
      </c>
      <c r="S427" s="160">
        <v>0</v>
      </c>
      <c r="T427" s="161">
        <f t="shared" si="123"/>
        <v>0</v>
      </c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R427" s="162" t="s">
        <v>1849</v>
      </c>
      <c r="AT427" s="162" t="s">
        <v>751</v>
      </c>
      <c r="AU427" s="162" t="s">
        <v>214</v>
      </c>
      <c r="AY427" s="15" t="s">
        <v>208</v>
      </c>
      <c r="BE427" s="163">
        <f t="shared" si="124"/>
        <v>0</v>
      </c>
      <c r="BF427" s="163">
        <f t="shared" si="125"/>
        <v>0</v>
      </c>
      <c r="BG427" s="163">
        <f t="shared" si="126"/>
        <v>0</v>
      </c>
      <c r="BH427" s="163">
        <f t="shared" si="127"/>
        <v>0</v>
      </c>
      <c r="BI427" s="163">
        <f t="shared" si="128"/>
        <v>0</v>
      </c>
      <c r="BJ427" s="15" t="s">
        <v>85</v>
      </c>
      <c r="BK427" s="163">
        <f t="shared" si="129"/>
        <v>0</v>
      </c>
      <c r="BL427" s="15" t="s">
        <v>466</v>
      </c>
      <c r="BM427" s="162" t="s">
        <v>8425</v>
      </c>
    </row>
    <row r="428" spans="1:65" s="2" customFormat="1" ht="24.2" customHeight="1">
      <c r="A428" s="30"/>
      <c r="B428" s="154"/>
      <c r="C428" s="201" t="s">
        <v>1860</v>
      </c>
      <c r="D428" s="201" t="s">
        <v>751</v>
      </c>
      <c r="E428" s="202" t="s">
        <v>8199</v>
      </c>
      <c r="F428" s="203" t="s">
        <v>8200</v>
      </c>
      <c r="G428" s="204" t="s">
        <v>404</v>
      </c>
      <c r="H428" s="205">
        <v>2</v>
      </c>
      <c r="I428" s="177"/>
      <c r="J428" s="290">
        <f t="shared" si="120"/>
        <v>0</v>
      </c>
      <c r="K428" s="178"/>
      <c r="L428" s="179"/>
      <c r="M428" s="180" t="s">
        <v>1</v>
      </c>
      <c r="N428" s="181" t="s">
        <v>38</v>
      </c>
      <c r="O428" s="59"/>
      <c r="P428" s="160">
        <f t="shared" si="121"/>
        <v>0</v>
      </c>
      <c r="Q428" s="160">
        <v>0</v>
      </c>
      <c r="R428" s="160">
        <f t="shared" si="122"/>
        <v>0</v>
      </c>
      <c r="S428" s="160">
        <v>0</v>
      </c>
      <c r="T428" s="161">
        <f t="shared" si="123"/>
        <v>0</v>
      </c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R428" s="162" t="s">
        <v>1849</v>
      </c>
      <c r="AT428" s="162" t="s">
        <v>751</v>
      </c>
      <c r="AU428" s="162" t="s">
        <v>214</v>
      </c>
      <c r="AY428" s="15" t="s">
        <v>208</v>
      </c>
      <c r="BE428" s="163">
        <f t="shared" si="124"/>
        <v>0</v>
      </c>
      <c r="BF428" s="163">
        <f t="shared" si="125"/>
        <v>0</v>
      </c>
      <c r="BG428" s="163">
        <f t="shared" si="126"/>
        <v>0</v>
      </c>
      <c r="BH428" s="163">
        <f t="shared" si="127"/>
        <v>0</v>
      </c>
      <c r="BI428" s="163">
        <f t="shared" si="128"/>
        <v>0</v>
      </c>
      <c r="BJ428" s="15" t="s">
        <v>85</v>
      </c>
      <c r="BK428" s="163">
        <f t="shared" si="129"/>
        <v>0</v>
      </c>
      <c r="BL428" s="15" t="s">
        <v>466</v>
      </c>
      <c r="BM428" s="162" t="s">
        <v>8426</v>
      </c>
    </row>
    <row r="429" spans="1:65" s="2" customFormat="1" ht="24.2" customHeight="1">
      <c r="A429" s="30"/>
      <c r="B429" s="154"/>
      <c r="C429" s="201" t="s">
        <v>1864</v>
      </c>
      <c r="D429" s="201" t="s">
        <v>751</v>
      </c>
      <c r="E429" s="202" t="s">
        <v>8202</v>
      </c>
      <c r="F429" s="203" t="s">
        <v>8203</v>
      </c>
      <c r="G429" s="204" t="s">
        <v>404</v>
      </c>
      <c r="H429" s="205">
        <v>1</v>
      </c>
      <c r="I429" s="177"/>
      <c r="J429" s="290">
        <f t="shared" si="120"/>
        <v>0</v>
      </c>
      <c r="K429" s="178"/>
      <c r="L429" s="179"/>
      <c r="M429" s="180" t="s">
        <v>1</v>
      </c>
      <c r="N429" s="181" t="s">
        <v>38</v>
      </c>
      <c r="O429" s="59"/>
      <c r="P429" s="160">
        <f t="shared" si="121"/>
        <v>0</v>
      </c>
      <c r="Q429" s="160">
        <v>0</v>
      </c>
      <c r="R429" s="160">
        <f t="shared" si="122"/>
        <v>0</v>
      </c>
      <c r="S429" s="160">
        <v>0</v>
      </c>
      <c r="T429" s="161">
        <f t="shared" si="123"/>
        <v>0</v>
      </c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R429" s="162" t="s">
        <v>1849</v>
      </c>
      <c r="AT429" s="162" t="s">
        <v>751</v>
      </c>
      <c r="AU429" s="162" t="s">
        <v>214</v>
      </c>
      <c r="AY429" s="15" t="s">
        <v>208</v>
      </c>
      <c r="BE429" s="163">
        <f t="shared" si="124"/>
        <v>0</v>
      </c>
      <c r="BF429" s="163">
        <f t="shared" si="125"/>
        <v>0</v>
      </c>
      <c r="BG429" s="163">
        <f t="shared" si="126"/>
        <v>0</v>
      </c>
      <c r="BH429" s="163">
        <f t="shared" si="127"/>
        <v>0</v>
      </c>
      <c r="BI429" s="163">
        <f t="shared" si="128"/>
        <v>0</v>
      </c>
      <c r="BJ429" s="15" t="s">
        <v>85</v>
      </c>
      <c r="BK429" s="163">
        <f t="shared" si="129"/>
        <v>0</v>
      </c>
      <c r="BL429" s="15" t="s">
        <v>466</v>
      </c>
      <c r="BM429" s="162" t="s">
        <v>8427</v>
      </c>
    </row>
    <row r="430" spans="1:65" s="2" customFormat="1" ht="37.9" customHeight="1">
      <c r="A430" s="30"/>
      <c r="B430" s="154"/>
      <c r="C430" s="201" t="s">
        <v>1868</v>
      </c>
      <c r="D430" s="201" t="s">
        <v>751</v>
      </c>
      <c r="E430" s="202" t="s">
        <v>8205</v>
      </c>
      <c r="F430" s="203" t="s">
        <v>8206</v>
      </c>
      <c r="G430" s="204" t="s">
        <v>404</v>
      </c>
      <c r="H430" s="205">
        <v>1</v>
      </c>
      <c r="I430" s="177"/>
      <c r="J430" s="290">
        <f t="shared" si="120"/>
        <v>0</v>
      </c>
      <c r="K430" s="178"/>
      <c r="L430" s="179"/>
      <c r="M430" s="180" t="s">
        <v>1</v>
      </c>
      <c r="N430" s="181" t="s">
        <v>38</v>
      </c>
      <c r="O430" s="59"/>
      <c r="P430" s="160">
        <f t="shared" si="121"/>
        <v>0</v>
      </c>
      <c r="Q430" s="160">
        <v>0</v>
      </c>
      <c r="R430" s="160">
        <f t="shared" si="122"/>
        <v>0</v>
      </c>
      <c r="S430" s="160">
        <v>0</v>
      </c>
      <c r="T430" s="161">
        <f t="shared" si="123"/>
        <v>0</v>
      </c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R430" s="162" t="s">
        <v>1849</v>
      </c>
      <c r="AT430" s="162" t="s">
        <v>751</v>
      </c>
      <c r="AU430" s="162" t="s">
        <v>214</v>
      </c>
      <c r="AY430" s="15" t="s">
        <v>208</v>
      </c>
      <c r="BE430" s="163">
        <f t="shared" si="124"/>
        <v>0</v>
      </c>
      <c r="BF430" s="163">
        <f t="shared" si="125"/>
        <v>0</v>
      </c>
      <c r="BG430" s="163">
        <f t="shared" si="126"/>
        <v>0</v>
      </c>
      <c r="BH430" s="163">
        <f t="shared" si="127"/>
        <v>0</v>
      </c>
      <c r="BI430" s="163">
        <f t="shared" si="128"/>
        <v>0</v>
      </c>
      <c r="BJ430" s="15" t="s">
        <v>85</v>
      </c>
      <c r="BK430" s="163">
        <f t="shared" si="129"/>
        <v>0</v>
      </c>
      <c r="BL430" s="15" t="s">
        <v>466</v>
      </c>
      <c r="BM430" s="162" t="s">
        <v>8428</v>
      </c>
    </row>
    <row r="431" spans="1:65" s="2" customFormat="1" ht="16.5" customHeight="1">
      <c r="A431" s="30"/>
      <c r="B431" s="154"/>
      <c r="C431" s="201" t="s">
        <v>1872</v>
      </c>
      <c r="D431" s="201" t="s">
        <v>751</v>
      </c>
      <c r="E431" s="202" t="s">
        <v>8208</v>
      </c>
      <c r="F431" s="203" t="s">
        <v>8209</v>
      </c>
      <c r="G431" s="204" t="s">
        <v>404</v>
      </c>
      <c r="H431" s="205">
        <v>1</v>
      </c>
      <c r="I431" s="177"/>
      <c r="J431" s="290">
        <f t="shared" si="120"/>
        <v>0</v>
      </c>
      <c r="K431" s="178"/>
      <c r="L431" s="179"/>
      <c r="M431" s="180" t="s">
        <v>1</v>
      </c>
      <c r="N431" s="181" t="s">
        <v>38</v>
      </c>
      <c r="O431" s="59"/>
      <c r="P431" s="160">
        <f t="shared" si="121"/>
        <v>0</v>
      </c>
      <c r="Q431" s="160">
        <v>0</v>
      </c>
      <c r="R431" s="160">
        <f t="shared" si="122"/>
        <v>0</v>
      </c>
      <c r="S431" s="160">
        <v>0</v>
      </c>
      <c r="T431" s="161">
        <f t="shared" si="123"/>
        <v>0</v>
      </c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R431" s="162" t="s">
        <v>1849</v>
      </c>
      <c r="AT431" s="162" t="s">
        <v>751</v>
      </c>
      <c r="AU431" s="162" t="s">
        <v>214</v>
      </c>
      <c r="AY431" s="15" t="s">
        <v>208</v>
      </c>
      <c r="BE431" s="163">
        <f t="shared" si="124"/>
        <v>0</v>
      </c>
      <c r="BF431" s="163">
        <f t="shared" si="125"/>
        <v>0</v>
      </c>
      <c r="BG431" s="163">
        <f t="shared" si="126"/>
        <v>0</v>
      </c>
      <c r="BH431" s="163">
        <f t="shared" si="127"/>
        <v>0</v>
      </c>
      <c r="BI431" s="163">
        <f t="shared" si="128"/>
        <v>0</v>
      </c>
      <c r="BJ431" s="15" t="s">
        <v>85</v>
      </c>
      <c r="BK431" s="163">
        <f t="shared" si="129"/>
        <v>0</v>
      </c>
      <c r="BL431" s="15" t="s">
        <v>466</v>
      </c>
      <c r="BM431" s="162" t="s">
        <v>8429</v>
      </c>
    </row>
    <row r="432" spans="1:65" s="2" customFormat="1" ht="24.2" customHeight="1">
      <c r="A432" s="30"/>
      <c r="B432" s="154"/>
      <c r="C432" s="201" t="s">
        <v>1876</v>
      </c>
      <c r="D432" s="201" t="s">
        <v>751</v>
      </c>
      <c r="E432" s="202" t="s">
        <v>8430</v>
      </c>
      <c r="F432" s="203" t="s">
        <v>8431</v>
      </c>
      <c r="G432" s="204" t="s">
        <v>404</v>
      </c>
      <c r="H432" s="205">
        <v>1</v>
      </c>
      <c r="I432" s="177"/>
      <c r="J432" s="290">
        <f t="shared" si="120"/>
        <v>0</v>
      </c>
      <c r="K432" s="178"/>
      <c r="L432" s="179"/>
      <c r="M432" s="180" t="s">
        <v>1</v>
      </c>
      <c r="N432" s="181" t="s">
        <v>38</v>
      </c>
      <c r="O432" s="59"/>
      <c r="P432" s="160">
        <f t="shared" si="121"/>
        <v>0</v>
      </c>
      <c r="Q432" s="160">
        <v>0</v>
      </c>
      <c r="R432" s="160">
        <f t="shared" si="122"/>
        <v>0</v>
      </c>
      <c r="S432" s="160">
        <v>0</v>
      </c>
      <c r="T432" s="161">
        <f t="shared" si="123"/>
        <v>0</v>
      </c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R432" s="162" t="s">
        <v>1849</v>
      </c>
      <c r="AT432" s="162" t="s">
        <v>751</v>
      </c>
      <c r="AU432" s="162" t="s">
        <v>214</v>
      </c>
      <c r="AY432" s="15" t="s">
        <v>208</v>
      </c>
      <c r="BE432" s="163">
        <f t="shared" si="124"/>
        <v>0</v>
      </c>
      <c r="BF432" s="163">
        <f t="shared" si="125"/>
        <v>0</v>
      </c>
      <c r="BG432" s="163">
        <f t="shared" si="126"/>
        <v>0</v>
      </c>
      <c r="BH432" s="163">
        <f t="shared" si="127"/>
        <v>0</v>
      </c>
      <c r="BI432" s="163">
        <f t="shared" si="128"/>
        <v>0</v>
      </c>
      <c r="BJ432" s="15" t="s">
        <v>85</v>
      </c>
      <c r="BK432" s="163">
        <f t="shared" si="129"/>
        <v>0</v>
      </c>
      <c r="BL432" s="15" t="s">
        <v>466</v>
      </c>
      <c r="BM432" s="162" t="s">
        <v>8432</v>
      </c>
    </row>
    <row r="433" spans="1:65" s="2" customFormat="1" ht="24.2" customHeight="1">
      <c r="A433" s="30"/>
      <c r="B433" s="154"/>
      <c r="C433" s="201" t="s">
        <v>1880</v>
      </c>
      <c r="D433" s="201" t="s">
        <v>751</v>
      </c>
      <c r="E433" s="202" t="s">
        <v>8433</v>
      </c>
      <c r="F433" s="203" t="s">
        <v>8434</v>
      </c>
      <c r="G433" s="204" t="s">
        <v>404</v>
      </c>
      <c r="H433" s="205">
        <v>1</v>
      </c>
      <c r="I433" s="177"/>
      <c r="J433" s="290">
        <f t="shared" si="120"/>
        <v>0</v>
      </c>
      <c r="K433" s="178"/>
      <c r="L433" s="179"/>
      <c r="M433" s="180" t="s">
        <v>1</v>
      </c>
      <c r="N433" s="181" t="s">
        <v>38</v>
      </c>
      <c r="O433" s="59"/>
      <c r="P433" s="160">
        <f t="shared" si="121"/>
        <v>0</v>
      </c>
      <c r="Q433" s="160">
        <v>0</v>
      </c>
      <c r="R433" s="160">
        <f t="shared" si="122"/>
        <v>0</v>
      </c>
      <c r="S433" s="160">
        <v>0</v>
      </c>
      <c r="T433" s="161">
        <f t="shared" si="123"/>
        <v>0</v>
      </c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R433" s="162" t="s">
        <v>1849</v>
      </c>
      <c r="AT433" s="162" t="s">
        <v>751</v>
      </c>
      <c r="AU433" s="162" t="s">
        <v>214</v>
      </c>
      <c r="AY433" s="15" t="s">
        <v>208</v>
      </c>
      <c r="BE433" s="163">
        <f t="shared" si="124"/>
        <v>0</v>
      </c>
      <c r="BF433" s="163">
        <f t="shared" si="125"/>
        <v>0</v>
      </c>
      <c r="BG433" s="163">
        <f t="shared" si="126"/>
        <v>0</v>
      </c>
      <c r="BH433" s="163">
        <f t="shared" si="127"/>
        <v>0</v>
      </c>
      <c r="BI433" s="163">
        <f t="shared" si="128"/>
        <v>0</v>
      </c>
      <c r="BJ433" s="15" t="s">
        <v>85</v>
      </c>
      <c r="BK433" s="163">
        <f t="shared" si="129"/>
        <v>0</v>
      </c>
      <c r="BL433" s="15" t="s">
        <v>466</v>
      </c>
      <c r="BM433" s="162" t="s">
        <v>8435</v>
      </c>
    </row>
    <row r="434" spans="1:65" s="2" customFormat="1" ht="33" customHeight="1">
      <c r="A434" s="30"/>
      <c r="B434" s="154"/>
      <c r="C434" s="201" t="s">
        <v>1884</v>
      </c>
      <c r="D434" s="201" t="s">
        <v>751</v>
      </c>
      <c r="E434" s="202" t="s">
        <v>8436</v>
      </c>
      <c r="F434" s="203" t="s">
        <v>8437</v>
      </c>
      <c r="G434" s="204" t="s">
        <v>404</v>
      </c>
      <c r="H434" s="205">
        <v>1</v>
      </c>
      <c r="I434" s="177"/>
      <c r="J434" s="290">
        <f t="shared" si="120"/>
        <v>0</v>
      </c>
      <c r="K434" s="178"/>
      <c r="L434" s="179"/>
      <c r="M434" s="180" t="s">
        <v>1</v>
      </c>
      <c r="N434" s="181" t="s">
        <v>38</v>
      </c>
      <c r="O434" s="59"/>
      <c r="P434" s="160">
        <f t="shared" si="121"/>
        <v>0</v>
      </c>
      <c r="Q434" s="160">
        <v>0</v>
      </c>
      <c r="R434" s="160">
        <f t="shared" si="122"/>
        <v>0</v>
      </c>
      <c r="S434" s="160">
        <v>0</v>
      </c>
      <c r="T434" s="161">
        <f t="shared" si="123"/>
        <v>0</v>
      </c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R434" s="162" t="s">
        <v>1849</v>
      </c>
      <c r="AT434" s="162" t="s">
        <v>751</v>
      </c>
      <c r="AU434" s="162" t="s">
        <v>214</v>
      </c>
      <c r="AY434" s="15" t="s">
        <v>208</v>
      </c>
      <c r="BE434" s="163">
        <f t="shared" si="124"/>
        <v>0</v>
      </c>
      <c r="BF434" s="163">
        <f t="shared" si="125"/>
        <v>0</v>
      </c>
      <c r="BG434" s="163">
        <f t="shared" si="126"/>
        <v>0</v>
      </c>
      <c r="BH434" s="163">
        <f t="shared" si="127"/>
        <v>0</v>
      </c>
      <c r="BI434" s="163">
        <f t="shared" si="128"/>
        <v>0</v>
      </c>
      <c r="BJ434" s="15" t="s">
        <v>85</v>
      </c>
      <c r="BK434" s="163">
        <f t="shared" si="129"/>
        <v>0</v>
      </c>
      <c r="BL434" s="15" t="s">
        <v>466</v>
      </c>
      <c r="BM434" s="162" t="s">
        <v>8438</v>
      </c>
    </row>
    <row r="435" spans="1:65" s="2" customFormat="1" ht="24.2" customHeight="1">
      <c r="A435" s="30"/>
      <c r="B435" s="154"/>
      <c r="C435" s="201" t="s">
        <v>1888</v>
      </c>
      <c r="D435" s="201" t="s">
        <v>751</v>
      </c>
      <c r="E435" s="202" t="s">
        <v>8439</v>
      </c>
      <c r="F435" s="203" t="s">
        <v>8440</v>
      </c>
      <c r="G435" s="204" t="s">
        <v>404</v>
      </c>
      <c r="H435" s="205">
        <v>1</v>
      </c>
      <c r="I435" s="177"/>
      <c r="J435" s="290">
        <f t="shared" si="120"/>
        <v>0</v>
      </c>
      <c r="K435" s="178"/>
      <c r="L435" s="179"/>
      <c r="M435" s="180" t="s">
        <v>1</v>
      </c>
      <c r="N435" s="181" t="s">
        <v>38</v>
      </c>
      <c r="O435" s="59"/>
      <c r="P435" s="160">
        <f t="shared" si="121"/>
        <v>0</v>
      </c>
      <c r="Q435" s="160">
        <v>0</v>
      </c>
      <c r="R435" s="160">
        <f t="shared" si="122"/>
        <v>0</v>
      </c>
      <c r="S435" s="160">
        <v>0</v>
      </c>
      <c r="T435" s="161">
        <f t="shared" si="123"/>
        <v>0</v>
      </c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R435" s="162" t="s">
        <v>1849</v>
      </c>
      <c r="AT435" s="162" t="s">
        <v>751</v>
      </c>
      <c r="AU435" s="162" t="s">
        <v>214</v>
      </c>
      <c r="AY435" s="15" t="s">
        <v>208</v>
      </c>
      <c r="BE435" s="163">
        <f t="shared" si="124"/>
        <v>0</v>
      </c>
      <c r="BF435" s="163">
        <f t="shared" si="125"/>
        <v>0</v>
      </c>
      <c r="BG435" s="163">
        <f t="shared" si="126"/>
        <v>0</v>
      </c>
      <c r="BH435" s="163">
        <f t="shared" si="127"/>
        <v>0</v>
      </c>
      <c r="BI435" s="163">
        <f t="shared" si="128"/>
        <v>0</v>
      </c>
      <c r="BJ435" s="15" t="s">
        <v>85</v>
      </c>
      <c r="BK435" s="163">
        <f t="shared" si="129"/>
        <v>0</v>
      </c>
      <c r="BL435" s="15" t="s">
        <v>466</v>
      </c>
      <c r="BM435" s="162" t="s">
        <v>8441</v>
      </c>
    </row>
    <row r="436" spans="1:65" s="2" customFormat="1" ht="37.9" customHeight="1">
      <c r="A436" s="30"/>
      <c r="B436" s="154"/>
      <c r="C436" s="201" t="s">
        <v>1892</v>
      </c>
      <c r="D436" s="201" t="s">
        <v>751</v>
      </c>
      <c r="E436" s="202" t="s">
        <v>8442</v>
      </c>
      <c r="F436" s="203" t="s">
        <v>8443</v>
      </c>
      <c r="G436" s="204" t="s">
        <v>404</v>
      </c>
      <c r="H436" s="205">
        <v>1</v>
      </c>
      <c r="I436" s="177"/>
      <c r="J436" s="290">
        <f t="shared" si="120"/>
        <v>0</v>
      </c>
      <c r="K436" s="178"/>
      <c r="L436" s="179"/>
      <c r="M436" s="180" t="s">
        <v>1</v>
      </c>
      <c r="N436" s="181" t="s">
        <v>38</v>
      </c>
      <c r="O436" s="59"/>
      <c r="P436" s="160">
        <f t="shared" si="121"/>
        <v>0</v>
      </c>
      <c r="Q436" s="160">
        <v>0</v>
      </c>
      <c r="R436" s="160">
        <f t="shared" si="122"/>
        <v>0</v>
      </c>
      <c r="S436" s="160">
        <v>0</v>
      </c>
      <c r="T436" s="161">
        <f t="shared" si="123"/>
        <v>0</v>
      </c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R436" s="162" t="s">
        <v>1849</v>
      </c>
      <c r="AT436" s="162" t="s">
        <v>751</v>
      </c>
      <c r="AU436" s="162" t="s">
        <v>214</v>
      </c>
      <c r="AY436" s="15" t="s">
        <v>208</v>
      </c>
      <c r="BE436" s="163">
        <f t="shared" si="124"/>
        <v>0</v>
      </c>
      <c r="BF436" s="163">
        <f t="shared" si="125"/>
        <v>0</v>
      </c>
      <c r="BG436" s="163">
        <f t="shared" si="126"/>
        <v>0</v>
      </c>
      <c r="BH436" s="163">
        <f t="shared" si="127"/>
        <v>0</v>
      </c>
      <c r="BI436" s="163">
        <f t="shared" si="128"/>
        <v>0</v>
      </c>
      <c r="BJ436" s="15" t="s">
        <v>85</v>
      </c>
      <c r="BK436" s="163">
        <f t="shared" si="129"/>
        <v>0</v>
      </c>
      <c r="BL436" s="15" t="s">
        <v>466</v>
      </c>
      <c r="BM436" s="162" t="s">
        <v>8444</v>
      </c>
    </row>
    <row r="437" spans="1:65" s="2" customFormat="1" ht="33" customHeight="1">
      <c r="A437" s="30"/>
      <c r="B437" s="154"/>
      <c r="C437" s="201" t="s">
        <v>1894</v>
      </c>
      <c r="D437" s="201" t="s">
        <v>751</v>
      </c>
      <c r="E437" s="202" t="s">
        <v>8445</v>
      </c>
      <c r="F437" s="203" t="s">
        <v>8446</v>
      </c>
      <c r="G437" s="204" t="s">
        <v>404</v>
      </c>
      <c r="H437" s="205">
        <v>1</v>
      </c>
      <c r="I437" s="177"/>
      <c r="J437" s="290">
        <f t="shared" si="120"/>
        <v>0</v>
      </c>
      <c r="K437" s="178"/>
      <c r="L437" s="179"/>
      <c r="M437" s="180" t="s">
        <v>1</v>
      </c>
      <c r="N437" s="181" t="s">
        <v>38</v>
      </c>
      <c r="O437" s="59"/>
      <c r="P437" s="160">
        <f t="shared" si="121"/>
        <v>0</v>
      </c>
      <c r="Q437" s="160">
        <v>0</v>
      </c>
      <c r="R437" s="160">
        <f t="shared" si="122"/>
        <v>0</v>
      </c>
      <c r="S437" s="160">
        <v>0</v>
      </c>
      <c r="T437" s="161">
        <f t="shared" si="123"/>
        <v>0</v>
      </c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R437" s="162" t="s">
        <v>1849</v>
      </c>
      <c r="AT437" s="162" t="s">
        <v>751</v>
      </c>
      <c r="AU437" s="162" t="s">
        <v>214</v>
      </c>
      <c r="AY437" s="15" t="s">
        <v>208</v>
      </c>
      <c r="BE437" s="163">
        <f t="shared" si="124"/>
        <v>0</v>
      </c>
      <c r="BF437" s="163">
        <f t="shared" si="125"/>
        <v>0</v>
      </c>
      <c r="BG437" s="163">
        <f t="shared" si="126"/>
        <v>0</v>
      </c>
      <c r="BH437" s="163">
        <f t="shared" si="127"/>
        <v>0</v>
      </c>
      <c r="BI437" s="163">
        <f t="shared" si="128"/>
        <v>0</v>
      </c>
      <c r="BJ437" s="15" t="s">
        <v>85</v>
      </c>
      <c r="BK437" s="163">
        <f t="shared" si="129"/>
        <v>0</v>
      </c>
      <c r="BL437" s="15" t="s">
        <v>466</v>
      </c>
      <c r="BM437" s="162" t="s">
        <v>8447</v>
      </c>
    </row>
    <row r="438" spans="1:65" s="2" customFormat="1" ht="37.9" customHeight="1">
      <c r="A438" s="30"/>
      <c r="B438" s="154"/>
      <c r="C438" s="201" t="s">
        <v>1898</v>
      </c>
      <c r="D438" s="201" t="s">
        <v>751</v>
      </c>
      <c r="E438" s="202" t="s">
        <v>8205</v>
      </c>
      <c r="F438" s="203" t="s">
        <v>8206</v>
      </c>
      <c r="G438" s="204" t="s">
        <v>404</v>
      </c>
      <c r="H438" s="205">
        <v>1</v>
      </c>
      <c r="I438" s="177"/>
      <c r="J438" s="290">
        <f t="shared" si="120"/>
        <v>0</v>
      </c>
      <c r="K438" s="178"/>
      <c r="L438" s="179"/>
      <c r="M438" s="180" t="s">
        <v>1</v>
      </c>
      <c r="N438" s="181" t="s">
        <v>38</v>
      </c>
      <c r="O438" s="59"/>
      <c r="P438" s="160">
        <f t="shared" si="121"/>
        <v>0</v>
      </c>
      <c r="Q438" s="160">
        <v>0</v>
      </c>
      <c r="R438" s="160">
        <f t="shared" si="122"/>
        <v>0</v>
      </c>
      <c r="S438" s="160">
        <v>0</v>
      </c>
      <c r="T438" s="161">
        <f t="shared" si="123"/>
        <v>0</v>
      </c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R438" s="162" t="s">
        <v>1849</v>
      </c>
      <c r="AT438" s="162" t="s">
        <v>751</v>
      </c>
      <c r="AU438" s="162" t="s">
        <v>214</v>
      </c>
      <c r="AY438" s="15" t="s">
        <v>208</v>
      </c>
      <c r="BE438" s="163">
        <f t="shared" si="124"/>
        <v>0</v>
      </c>
      <c r="BF438" s="163">
        <f t="shared" si="125"/>
        <v>0</v>
      </c>
      <c r="BG438" s="163">
        <f t="shared" si="126"/>
        <v>0</v>
      </c>
      <c r="BH438" s="163">
        <f t="shared" si="127"/>
        <v>0</v>
      </c>
      <c r="BI438" s="163">
        <f t="shared" si="128"/>
        <v>0</v>
      </c>
      <c r="BJ438" s="15" t="s">
        <v>85</v>
      </c>
      <c r="BK438" s="163">
        <f t="shared" si="129"/>
        <v>0</v>
      </c>
      <c r="BL438" s="15" t="s">
        <v>466</v>
      </c>
      <c r="BM438" s="162" t="s">
        <v>8448</v>
      </c>
    </row>
    <row r="439" spans="1:65" s="2" customFormat="1" ht="16.5" customHeight="1">
      <c r="A439" s="30"/>
      <c r="B439" s="154"/>
      <c r="C439" s="201" t="s">
        <v>1902</v>
      </c>
      <c r="D439" s="201" t="s">
        <v>751</v>
      </c>
      <c r="E439" s="202" t="s">
        <v>8208</v>
      </c>
      <c r="F439" s="203" t="s">
        <v>8209</v>
      </c>
      <c r="G439" s="204" t="s">
        <v>404</v>
      </c>
      <c r="H439" s="205">
        <v>2</v>
      </c>
      <c r="I439" s="177"/>
      <c r="J439" s="290">
        <f t="shared" si="120"/>
        <v>0</v>
      </c>
      <c r="K439" s="178"/>
      <c r="L439" s="179"/>
      <c r="M439" s="180" t="s">
        <v>1</v>
      </c>
      <c r="N439" s="181" t="s">
        <v>38</v>
      </c>
      <c r="O439" s="59"/>
      <c r="P439" s="160">
        <f t="shared" si="121"/>
        <v>0</v>
      </c>
      <c r="Q439" s="160">
        <v>0</v>
      </c>
      <c r="R439" s="160">
        <f t="shared" si="122"/>
        <v>0</v>
      </c>
      <c r="S439" s="160">
        <v>0</v>
      </c>
      <c r="T439" s="161">
        <f t="shared" si="123"/>
        <v>0</v>
      </c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R439" s="162" t="s">
        <v>1849</v>
      </c>
      <c r="AT439" s="162" t="s">
        <v>751</v>
      </c>
      <c r="AU439" s="162" t="s">
        <v>214</v>
      </c>
      <c r="AY439" s="15" t="s">
        <v>208</v>
      </c>
      <c r="BE439" s="163">
        <f t="shared" si="124"/>
        <v>0</v>
      </c>
      <c r="BF439" s="163">
        <f t="shared" si="125"/>
        <v>0</v>
      </c>
      <c r="BG439" s="163">
        <f t="shared" si="126"/>
        <v>0</v>
      </c>
      <c r="BH439" s="163">
        <f t="shared" si="127"/>
        <v>0</v>
      </c>
      <c r="BI439" s="163">
        <f t="shared" si="128"/>
        <v>0</v>
      </c>
      <c r="BJ439" s="15" t="s">
        <v>85</v>
      </c>
      <c r="BK439" s="163">
        <f t="shared" si="129"/>
        <v>0</v>
      </c>
      <c r="BL439" s="15" t="s">
        <v>466</v>
      </c>
      <c r="BM439" s="162" t="s">
        <v>8449</v>
      </c>
    </row>
    <row r="440" spans="1:65" s="2" customFormat="1" ht="16.5" customHeight="1">
      <c r="A440" s="30"/>
      <c r="B440" s="154"/>
      <c r="C440" s="201" t="s">
        <v>1906</v>
      </c>
      <c r="D440" s="201" t="s">
        <v>751</v>
      </c>
      <c r="E440" s="202" t="s">
        <v>8261</v>
      </c>
      <c r="F440" s="203" t="s">
        <v>8230</v>
      </c>
      <c r="G440" s="204" t="s">
        <v>404</v>
      </c>
      <c r="H440" s="205">
        <v>4</v>
      </c>
      <c r="I440" s="177"/>
      <c r="J440" s="290">
        <f t="shared" si="120"/>
        <v>0</v>
      </c>
      <c r="K440" s="178"/>
      <c r="L440" s="179"/>
      <c r="M440" s="180" t="s">
        <v>1</v>
      </c>
      <c r="N440" s="181" t="s">
        <v>38</v>
      </c>
      <c r="O440" s="59"/>
      <c r="P440" s="160">
        <f t="shared" si="121"/>
        <v>0</v>
      </c>
      <c r="Q440" s="160">
        <v>0</v>
      </c>
      <c r="R440" s="160">
        <f t="shared" si="122"/>
        <v>0</v>
      </c>
      <c r="S440" s="160">
        <v>0</v>
      </c>
      <c r="T440" s="161">
        <f t="shared" si="123"/>
        <v>0</v>
      </c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R440" s="162" t="s">
        <v>1849</v>
      </c>
      <c r="AT440" s="162" t="s">
        <v>751</v>
      </c>
      <c r="AU440" s="162" t="s">
        <v>214</v>
      </c>
      <c r="AY440" s="15" t="s">
        <v>208</v>
      </c>
      <c r="BE440" s="163">
        <f t="shared" si="124"/>
        <v>0</v>
      </c>
      <c r="BF440" s="163">
        <f t="shared" si="125"/>
        <v>0</v>
      </c>
      <c r="BG440" s="163">
        <f t="shared" si="126"/>
        <v>0</v>
      </c>
      <c r="BH440" s="163">
        <f t="shared" si="127"/>
        <v>0</v>
      </c>
      <c r="BI440" s="163">
        <f t="shared" si="128"/>
        <v>0</v>
      </c>
      <c r="BJ440" s="15" t="s">
        <v>85</v>
      </c>
      <c r="BK440" s="163">
        <f t="shared" si="129"/>
        <v>0</v>
      </c>
      <c r="BL440" s="15" t="s">
        <v>466</v>
      </c>
      <c r="BM440" s="162" t="s">
        <v>8450</v>
      </c>
    </row>
    <row r="441" spans="1:65" s="2" customFormat="1" ht="16.5" customHeight="1">
      <c r="A441" s="30"/>
      <c r="B441" s="154"/>
      <c r="C441" s="201" t="s">
        <v>1910</v>
      </c>
      <c r="D441" s="201" t="s">
        <v>751</v>
      </c>
      <c r="E441" s="202" t="s">
        <v>8451</v>
      </c>
      <c r="F441" s="203" t="s">
        <v>8233</v>
      </c>
      <c r="G441" s="204" t="s">
        <v>861</v>
      </c>
      <c r="H441" s="205">
        <v>122</v>
      </c>
      <c r="I441" s="177"/>
      <c r="J441" s="290">
        <f t="shared" si="120"/>
        <v>0</v>
      </c>
      <c r="K441" s="178"/>
      <c r="L441" s="179"/>
      <c r="M441" s="180" t="s">
        <v>1</v>
      </c>
      <c r="N441" s="181" t="s">
        <v>38</v>
      </c>
      <c r="O441" s="59"/>
      <c r="P441" s="160">
        <f t="shared" si="121"/>
        <v>0</v>
      </c>
      <c r="Q441" s="160">
        <v>0</v>
      </c>
      <c r="R441" s="160">
        <f t="shared" si="122"/>
        <v>0</v>
      </c>
      <c r="S441" s="160">
        <v>0</v>
      </c>
      <c r="T441" s="161">
        <f t="shared" si="123"/>
        <v>0</v>
      </c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R441" s="162" t="s">
        <v>1849</v>
      </c>
      <c r="AT441" s="162" t="s">
        <v>751</v>
      </c>
      <c r="AU441" s="162" t="s">
        <v>214</v>
      </c>
      <c r="AY441" s="15" t="s">
        <v>208</v>
      </c>
      <c r="BE441" s="163">
        <f t="shared" si="124"/>
        <v>0</v>
      </c>
      <c r="BF441" s="163">
        <f t="shared" si="125"/>
        <v>0</v>
      </c>
      <c r="BG441" s="163">
        <f t="shared" si="126"/>
        <v>0</v>
      </c>
      <c r="BH441" s="163">
        <f t="shared" si="127"/>
        <v>0</v>
      </c>
      <c r="BI441" s="163">
        <f t="shared" si="128"/>
        <v>0</v>
      </c>
      <c r="BJ441" s="15" t="s">
        <v>85</v>
      </c>
      <c r="BK441" s="163">
        <f t="shared" si="129"/>
        <v>0</v>
      </c>
      <c r="BL441" s="15" t="s">
        <v>466</v>
      </c>
      <c r="BM441" s="162" t="s">
        <v>8452</v>
      </c>
    </row>
    <row r="442" spans="1:65" s="2" customFormat="1" ht="21.75" customHeight="1">
      <c r="A442" s="30"/>
      <c r="B442" s="154"/>
      <c r="C442" s="201" t="s">
        <v>1916</v>
      </c>
      <c r="D442" s="201" t="s">
        <v>751</v>
      </c>
      <c r="E442" s="202" t="s">
        <v>8453</v>
      </c>
      <c r="F442" s="203" t="s">
        <v>8236</v>
      </c>
      <c r="G442" s="204" t="s">
        <v>404</v>
      </c>
      <c r="H442" s="205">
        <v>1</v>
      </c>
      <c r="I442" s="177"/>
      <c r="J442" s="290">
        <f t="shared" si="120"/>
        <v>0</v>
      </c>
      <c r="K442" s="178"/>
      <c r="L442" s="179"/>
      <c r="M442" s="180" t="s">
        <v>1</v>
      </c>
      <c r="N442" s="181" t="s">
        <v>38</v>
      </c>
      <c r="O442" s="59"/>
      <c r="P442" s="160">
        <f t="shared" si="121"/>
        <v>0</v>
      </c>
      <c r="Q442" s="160">
        <v>0</v>
      </c>
      <c r="R442" s="160">
        <f t="shared" si="122"/>
        <v>0</v>
      </c>
      <c r="S442" s="160">
        <v>0</v>
      </c>
      <c r="T442" s="161">
        <f t="shared" si="123"/>
        <v>0</v>
      </c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R442" s="162" t="s">
        <v>1849</v>
      </c>
      <c r="AT442" s="162" t="s">
        <v>751</v>
      </c>
      <c r="AU442" s="162" t="s">
        <v>214</v>
      </c>
      <c r="AY442" s="15" t="s">
        <v>208</v>
      </c>
      <c r="BE442" s="163">
        <f t="shared" si="124"/>
        <v>0</v>
      </c>
      <c r="BF442" s="163">
        <f t="shared" si="125"/>
        <v>0</v>
      </c>
      <c r="BG442" s="163">
        <f t="shared" si="126"/>
        <v>0</v>
      </c>
      <c r="BH442" s="163">
        <f t="shared" si="127"/>
        <v>0</v>
      </c>
      <c r="BI442" s="163">
        <f t="shared" si="128"/>
        <v>0</v>
      </c>
      <c r="BJ442" s="15" t="s">
        <v>85</v>
      </c>
      <c r="BK442" s="163">
        <f t="shared" si="129"/>
        <v>0</v>
      </c>
      <c r="BL442" s="15" t="s">
        <v>466</v>
      </c>
      <c r="BM442" s="162" t="s">
        <v>8454</v>
      </c>
    </row>
    <row r="443" spans="1:65" s="2" customFormat="1" ht="16.5" customHeight="1">
      <c r="A443" s="30"/>
      <c r="B443" s="154"/>
      <c r="C443" s="201" t="s">
        <v>1920</v>
      </c>
      <c r="D443" s="201" t="s">
        <v>751</v>
      </c>
      <c r="E443" s="202" t="s">
        <v>8455</v>
      </c>
      <c r="F443" s="203" t="s">
        <v>7322</v>
      </c>
      <c r="G443" s="204" t="s">
        <v>404</v>
      </c>
      <c r="H443" s="205">
        <v>1</v>
      </c>
      <c r="I443" s="177"/>
      <c r="J443" s="290">
        <f t="shared" si="120"/>
        <v>0</v>
      </c>
      <c r="K443" s="178"/>
      <c r="L443" s="179"/>
      <c r="M443" s="180" t="s">
        <v>1</v>
      </c>
      <c r="N443" s="181" t="s">
        <v>38</v>
      </c>
      <c r="O443" s="59"/>
      <c r="P443" s="160">
        <f t="shared" si="121"/>
        <v>0</v>
      </c>
      <c r="Q443" s="160">
        <v>0</v>
      </c>
      <c r="R443" s="160">
        <f t="shared" si="122"/>
        <v>0</v>
      </c>
      <c r="S443" s="160">
        <v>0</v>
      </c>
      <c r="T443" s="161">
        <f t="shared" si="123"/>
        <v>0</v>
      </c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R443" s="162" t="s">
        <v>1849</v>
      </c>
      <c r="AT443" s="162" t="s">
        <v>751</v>
      </c>
      <c r="AU443" s="162" t="s">
        <v>214</v>
      </c>
      <c r="AY443" s="15" t="s">
        <v>208</v>
      </c>
      <c r="BE443" s="163">
        <f t="shared" si="124"/>
        <v>0</v>
      </c>
      <c r="BF443" s="163">
        <f t="shared" si="125"/>
        <v>0</v>
      </c>
      <c r="BG443" s="163">
        <f t="shared" si="126"/>
        <v>0</v>
      </c>
      <c r="BH443" s="163">
        <f t="shared" si="127"/>
        <v>0</v>
      </c>
      <c r="BI443" s="163">
        <f t="shared" si="128"/>
        <v>0</v>
      </c>
      <c r="BJ443" s="15" t="s">
        <v>85</v>
      </c>
      <c r="BK443" s="163">
        <f t="shared" si="129"/>
        <v>0</v>
      </c>
      <c r="BL443" s="15" t="s">
        <v>466</v>
      </c>
      <c r="BM443" s="162" t="s">
        <v>8456</v>
      </c>
    </row>
    <row r="444" spans="1:65" s="2" customFormat="1" ht="37.9" customHeight="1">
      <c r="A444" s="30"/>
      <c r="B444" s="154"/>
      <c r="C444" s="201" t="s">
        <v>1924</v>
      </c>
      <c r="D444" s="201" t="s">
        <v>751</v>
      </c>
      <c r="E444" s="202" t="s">
        <v>8457</v>
      </c>
      <c r="F444" s="203" t="s">
        <v>7164</v>
      </c>
      <c r="G444" s="204" t="s">
        <v>404</v>
      </c>
      <c r="H444" s="205">
        <v>1</v>
      </c>
      <c r="I444" s="177"/>
      <c r="J444" s="290">
        <f t="shared" si="120"/>
        <v>0</v>
      </c>
      <c r="K444" s="178"/>
      <c r="L444" s="179"/>
      <c r="M444" s="180" t="s">
        <v>1</v>
      </c>
      <c r="N444" s="181" t="s">
        <v>38</v>
      </c>
      <c r="O444" s="59"/>
      <c r="P444" s="160">
        <f t="shared" si="121"/>
        <v>0</v>
      </c>
      <c r="Q444" s="160">
        <v>0</v>
      </c>
      <c r="R444" s="160">
        <f t="shared" si="122"/>
        <v>0</v>
      </c>
      <c r="S444" s="160">
        <v>0</v>
      </c>
      <c r="T444" s="161">
        <f t="shared" si="123"/>
        <v>0</v>
      </c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R444" s="162" t="s">
        <v>1849</v>
      </c>
      <c r="AT444" s="162" t="s">
        <v>751</v>
      </c>
      <c r="AU444" s="162" t="s">
        <v>214</v>
      </c>
      <c r="AY444" s="15" t="s">
        <v>208</v>
      </c>
      <c r="BE444" s="163">
        <f t="shared" si="124"/>
        <v>0</v>
      </c>
      <c r="BF444" s="163">
        <f t="shared" si="125"/>
        <v>0</v>
      </c>
      <c r="BG444" s="163">
        <f t="shared" si="126"/>
        <v>0</v>
      </c>
      <c r="BH444" s="163">
        <f t="shared" si="127"/>
        <v>0</v>
      </c>
      <c r="BI444" s="163">
        <f t="shared" si="128"/>
        <v>0</v>
      </c>
      <c r="BJ444" s="15" t="s">
        <v>85</v>
      </c>
      <c r="BK444" s="163">
        <f t="shared" si="129"/>
        <v>0</v>
      </c>
      <c r="BL444" s="15" t="s">
        <v>466</v>
      </c>
      <c r="BM444" s="162" t="s">
        <v>8458</v>
      </c>
    </row>
    <row r="445" spans="1:65" s="12" customFormat="1" ht="20.85" customHeight="1">
      <c r="B445" s="142"/>
      <c r="C445" s="206"/>
      <c r="D445" s="207" t="s">
        <v>71</v>
      </c>
      <c r="E445" s="208" t="s">
        <v>8459</v>
      </c>
      <c r="F445" s="208" t="s">
        <v>8460</v>
      </c>
      <c r="G445" s="206"/>
      <c r="H445" s="206"/>
      <c r="I445" s="145"/>
      <c r="J445" s="286">
        <f>BK445</f>
        <v>0</v>
      </c>
      <c r="L445" s="142"/>
      <c r="M445" s="146"/>
      <c r="N445" s="147"/>
      <c r="O445" s="147"/>
      <c r="P445" s="148">
        <f>P446+SUM(P447:P480)+P493</f>
        <v>0</v>
      </c>
      <c r="Q445" s="147"/>
      <c r="R445" s="148">
        <f>R446+SUM(R447:R480)+R493</f>
        <v>0</v>
      </c>
      <c r="S445" s="147"/>
      <c r="T445" s="149">
        <f>T446+SUM(T447:T480)+T493</f>
        <v>0</v>
      </c>
      <c r="AR445" s="143" t="s">
        <v>219</v>
      </c>
      <c r="AT445" s="150" t="s">
        <v>71</v>
      </c>
      <c r="AU445" s="150" t="s">
        <v>85</v>
      </c>
      <c r="AY445" s="143" t="s">
        <v>208</v>
      </c>
      <c r="BK445" s="151">
        <f>BK446+SUM(BK447:BK480)+BK493</f>
        <v>0</v>
      </c>
    </row>
    <row r="446" spans="1:65" s="2" customFormat="1" ht="24.2" customHeight="1">
      <c r="A446" s="30"/>
      <c r="B446" s="154"/>
      <c r="C446" s="201" t="s">
        <v>1928</v>
      </c>
      <c r="D446" s="201" t="s">
        <v>751</v>
      </c>
      <c r="E446" s="202" t="s">
        <v>8461</v>
      </c>
      <c r="F446" s="203" t="s">
        <v>8462</v>
      </c>
      <c r="G446" s="204" t="s">
        <v>404</v>
      </c>
      <c r="H446" s="205">
        <v>2</v>
      </c>
      <c r="I446" s="177"/>
      <c r="J446" s="290">
        <f t="shared" ref="J446:J479" si="130">ROUND(I446*H446,2)</f>
        <v>0</v>
      </c>
      <c r="K446" s="178"/>
      <c r="L446" s="179"/>
      <c r="M446" s="180" t="s">
        <v>1</v>
      </c>
      <c r="N446" s="181" t="s">
        <v>38</v>
      </c>
      <c r="O446" s="59"/>
      <c r="P446" s="160">
        <f t="shared" ref="P446:P479" si="131">O446*H446</f>
        <v>0</v>
      </c>
      <c r="Q446" s="160">
        <v>0</v>
      </c>
      <c r="R446" s="160">
        <f t="shared" ref="R446:R479" si="132">Q446*H446</f>
        <v>0</v>
      </c>
      <c r="S446" s="160">
        <v>0</v>
      </c>
      <c r="T446" s="161">
        <f t="shared" ref="T446:T479" si="133">S446*H446</f>
        <v>0</v>
      </c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R446" s="162" t="s">
        <v>1849</v>
      </c>
      <c r="AT446" s="162" t="s">
        <v>751</v>
      </c>
      <c r="AU446" s="162" t="s">
        <v>219</v>
      </c>
      <c r="AY446" s="15" t="s">
        <v>208</v>
      </c>
      <c r="BE446" s="163">
        <f t="shared" ref="BE446:BE479" si="134">IF(N446="základná",J446,0)</f>
        <v>0</v>
      </c>
      <c r="BF446" s="163">
        <f t="shared" ref="BF446:BF479" si="135">IF(N446="znížená",J446,0)</f>
        <v>0</v>
      </c>
      <c r="BG446" s="163">
        <f t="shared" ref="BG446:BG479" si="136">IF(N446="zákl. prenesená",J446,0)</f>
        <v>0</v>
      </c>
      <c r="BH446" s="163">
        <f t="shared" ref="BH446:BH479" si="137">IF(N446="zníž. prenesená",J446,0)</f>
        <v>0</v>
      </c>
      <c r="BI446" s="163">
        <f t="shared" ref="BI446:BI479" si="138">IF(N446="nulová",J446,0)</f>
        <v>0</v>
      </c>
      <c r="BJ446" s="15" t="s">
        <v>85</v>
      </c>
      <c r="BK446" s="163">
        <f t="shared" ref="BK446:BK479" si="139">ROUND(I446*H446,2)</f>
        <v>0</v>
      </c>
      <c r="BL446" s="15" t="s">
        <v>466</v>
      </c>
      <c r="BM446" s="162" t="s">
        <v>8463</v>
      </c>
    </row>
    <row r="447" spans="1:65" s="2" customFormat="1" ht="24.2" customHeight="1">
      <c r="A447" s="30"/>
      <c r="B447" s="154"/>
      <c r="C447" s="201" t="s">
        <v>1932</v>
      </c>
      <c r="D447" s="201" t="s">
        <v>751</v>
      </c>
      <c r="E447" s="202" t="s">
        <v>8464</v>
      </c>
      <c r="F447" s="203" t="s">
        <v>8465</v>
      </c>
      <c r="G447" s="204" t="s">
        <v>404</v>
      </c>
      <c r="H447" s="205">
        <v>2</v>
      </c>
      <c r="I447" s="177"/>
      <c r="J447" s="290">
        <f t="shared" si="130"/>
        <v>0</v>
      </c>
      <c r="K447" s="178"/>
      <c r="L447" s="179"/>
      <c r="M447" s="180" t="s">
        <v>1</v>
      </c>
      <c r="N447" s="181" t="s">
        <v>38</v>
      </c>
      <c r="O447" s="59"/>
      <c r="P447" s="160">
        <f t="shared" si="131"/>
        <v>0</v>
      </c>
      <c r="Q447" s="160">
        <v>0</v>
      </c>
      <c r="R447" s="160">
        <f t="shared" si="132"/>
        <v>0</v>
      </c>
      <c r="S447" s="160">
        <v>0</v>
      </c>
      <c r="T447" s="161">
        <f t="shared" si="133"/>
        <v>0</v>
      </c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R447" s="162" t="s">
        <v>1849</v>
      </c>
      <c r="AT447" s="162" t="s">
        <v>751</v>
      </c>
      <c r="AU447" s="162" t="s">
        <v>219</v>
      </c>
      <c r="AY447" s="15" t="s">
        <v>208</v>
      </c>
      <c r="BE447" s="163">
        <f t="shared" si="134"/>
        <v>0</v>
      </c>
      <c r="BF447" s="163">
        <f t="shared" si="135"/>
        <v>0</v>
      </c>
      <c r="BG447" s="163">
        <f t="shared" si="136"/>
        <v>0</v>
      </c>
      <c r="BH447" s="163">
        <f t="shared" si="137"/>
        <v>0</v>
      </c>
      <c r="BI447" s="163">
        <f t="shared" si="138"/>
        <v>0</v>
      </c>
      <c r="BJ447" s="15" t="s">
        <v>85</v>
      </c>
      <c r="BK447" s="163">
        <f t="shared" si="139"/>
        <v>0</v>
      </c>
      <c r="BL447" s="15" t="s">
        <v>466</v>
      </c>
      <c r="BM447" s="162" t="s">
        <v>8466</v>
      </c>
    </row>
    <row r="448" spans="1:65" s="2" customFormat="1" ht="24.2" customHeight="1">
      <c r="A448" s="30"/>
      <c r="B448" s="154"/>
      <c r="C448" s="201" t="s">
        <v>1936</v>
      </c>
      <c r="D448" s="201" t="s">
        <v>751</v>
      </c>
      <c r="E448" s="202" t="s">
        <v>8467</v>
      </c>
      <c r="F448" s="203" t="s">
        <v>8468</v>
      </c>
      <c r="G448" s="204" t="s">
        <v>404</v>
      </c>
      <c r="H448" s="205">
        <v>2</v>
      </c>
      <c r="I448" s="177"/>
      <c r="J448" s="290">
        <f t="shared" si="130"/>
        <v>0</v>
      </c>
      <c r="K448" s="178"/>
      <c r="L448" s="179"/>
      <c r="M448" s="180" t="s">
        <v>1</v>
      </c>
      <c r="N448" s="181" t="s">
        <v>38</v>
      </c>
      <c r="O448" s="59"/>
      <c r="P448" s="160">
        <f t="shared" si="131"/>
        <v>0</v>
      </c>
      <c r="Q448" s="160">
        <v>0</v>
      </c>
      <c r="R448" s="160">
        <f t="shared" si="132"/>
        <v>0</v>
      </c>
      <c r="S448" s="160">
        <v>0</v>
      </c>
      <c r="T448" s="161">
        <f t="shared" si="133"/>
        <v>0</v>
      </c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R448" s="162" t="s">
        <v>1849</v>
      </c>
      <c r="AT448" s="162" t="s">
        <v>751</v>
      </c>
      <c r="AU448" s="162" t="s">
        <v>219</v>
      </c>
      <c r="AY448" s="15" t="s">
        <v>208</v>
      </c>
      <c r="BE448" s="163">
        <f t="shared" si="134"/>
        <v>0</v>
      </c>
      <c r="BF448" s="163">
        <f t="shared" si="135"/>
        <v>0</v>
      </c>
      <c r="BG448" s="163">
        <f t="shared" si="136"/>
        <v>0</v>
      </c>
      <c r="BH448" s="163">
        <f t="shared" si="137"/>
        <v>0</v>
      </c>
      <c r="BI448" s="163">
        <f t="shared" si="138"/>
        <v>0</v>
      </c>
      <c r="BJ448" s="15" t="s">
        <v>85</v>
      </c>
      <c r="BK448" s="163">
        <f t="shared" si="139"/>
        <v>0</v>
      </c>
      <c r="BL448" s="15" t="s">
        <v>466</v>
      </c>
      <c r="BM448" s="162" t="s">
        <v>8469</v>
      </c>
    </row>
    <row r="449" spans="1:65" s="2" customFormat="1" ht="33" customHeight="1">
      <c r="A449" s="30"/>
      <c r="B449" s="154"/>
      <c r="C449" s="201" t="s">
        <v>1940</v>
      </c>
      <c r="D449" s="201" t="s">
        <v>751</v>
      </c>
      <c r="E449" s="202" t="s">
        <v>8067</v>
      </c>
      <c r="F449" s="203" t="s">
        <v>8068</v>
      </c>
      <c r="G449" s="204" t="s">
        <v>404</v>
      </c>
      <c r="H449" s="205">
        <v>2</v>
      </c>
      <c r="I449" s="177"/>
      <c r="J449" s="290">
        <f t="shared" si="130"/>
        <v>0</v>
      </c>
      <c r="K449" s="178"/>
      <c r="L449" s="179"/>
      <c r="M449" s="180" t="s">
        <v>1</v>
      </c>
      <c r="N449" s="181" t="s">
        <v>38</v>
      </c>
      <c r="O449" s="59"/>
      <c r="P449" s="160">
        <f t="shared" si="131"/>
        <v>0</v>
      </c>
      <c r="Q449" s="160">
        <v>0</v>
      </c>
      <c r="R449" s="160">
        <f t="shared" si="132"/>
        <v>0</v>
      </c>
      <c r="S449" s="160">
        <v>0</v>
      </c>
      <c r="T449" s="161">
        <f t="shared" si="133"/>
        <v>0</v>
      </c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R449" s="162" t="s">
        <v>1849</v>
      </c>
      <c r="AT449" s="162" t="s">
        <v>751</v>
      </c>
      <c r="AU449" s="162" t="s">
        <v>219</v>
      </c>
      <c r="AY449" s="15" t="s">
        <v>208</v>
      </c>
      <c r="BE449" s="163">
        <f t="shared" si="134"/>
        <v>0</v>
      </c>
      <c r="BF449" s="163">
        <f t="shared" si="135"/>
        <v>0</v>
      </c>
      <c r="BG449" s="163">
        <f t="shared" si="136"/>
        <v>0</v>
      </c>
      <c r="BH449" s="163">
        <f t="shared" si="137"/>
        <v>0</v>
      </c>
      <c r="BI449" s="163">
        <f t="shared" si="138"/>
        <v>0</v>
      </c>
      <c r="BJ449" s="15" t="s">
        <v>85</v>
      </c>
      <c r="BK449" s="163">
        <f t="shared" si="139"/>
        <v>0</v>
      </c>
      <c r="BL449" s="15" t="s">
        <v>466</v>
      </c>
      <c r="BM449" s="162" t="s">
        <v>8470</v>
      </c>
    </row>
    <row r="450" spans="1:65" s="2" customFormat="1" ht="24.2" customHeight="1">
      <c r="A450" s="30"/>
      <c r="B450" s="154"/>
      <c r="C450" s="201" t="s">
        <v>1944</v>
      </c>
      <c r="D450" s="201" t="s">
        <v>751</v>
      </c>
      <c r="E450" s="202" t="s">
        <v>8070</v>
      </c>
      <c r="F450" s="203" t="s">
        <v>8071</v>
      </c>
      <c r="G450" s="204" t="s">
        <v>404</v>
      </c>
      <c r="H450" s="205">
        <v>2</v>
      </c>
      <c r="I450" s="177"/>
      <c r="J450" s="290">
        <f t="shared" si="130"/>
        <v>0</v>
      </c>
      <c r="K450" s="178"/>
      <c r="L450" s="179"/>
      <c r="M450" s="180" t="s">
        <v>1</v>
      </c>
      <c r="N450" s="181" t="s">
        <v>38</v>
      </c>
      <c r="O450" s="59"/>
      <c r="P450" s="160">
        <f t="shared" si="131"/>
        <v>0</v>
      </c>
      <c r="Q450" s="160">
        <v>0</v>
      </c>
      <c r="R450" s="160">
        <f t="shared" si="132"/>
        <v>0</v>
      </c>
      <c r="S450" s="160">
        <v>0</v>
      </c>
      <c r="T450" s="161">
        <f t="shared" si="133"/>
        <v>0</v>
      </c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R450" s="162" t="s">
        <v>1849</v>
      </c>
      <c r="AT450" s="162" t="s">
        <v>751</v>
      </c>
      <c r="AU450" s="162" t="s">
        <v>219</v>
      </c>
      <c r="AY450" s="15" t="s">
        <v>208</v>
      </c>
      <c r="BE450" s="163">
        <f t="shared" si="134"/>
        <v>0</v>
      </c>
      <c r="BF450" s="163">
        <f t="shared" si="135"/>
        <v>0</v>
      </c>
      <c r="BG450" s="163">
        <f t="shared" si="136"/>
        <v>0</v>
      </c>
      <c r="BH450" s="163">
        <f t="shared" si="137"/>
        <v>0</v>
      </c>
      <c r="BI450" s="163">
        <f t="shared" si="138"/>
        <v>0</v>
      </c>
      <c r="BJ450" s="15" t="s">
        <v>85</v>
      </c>
      <c r="BK450" s="163">
        <f t="shared" si="139"/>
        <v>0</v>
      </c>
      <c r="BL450" s="15" t="s">
        <v>466</v>
      </c>
      <c r="BM450" s="162" t="s">
        <v>8471</v>
      </c>
    </row>
    <row r="451" spans="1:65" s="2" customFormat="1" ht="66.75" customHeight="1">
      <c r="A451" s="30"/>
      <c r="B451" s="154"/>
      <c r="C451" s="201" t="s">
        <v>1948</v>
      </c>
      <c r="D451" s="201" t="s">
        <v>751</v>
      </c>
      <c r="E451" s="202" t="s">
        <v>8472</v>
      </c>
      <c r="F451" s="203" t="s">
        <v>8473</v>
      </c>
      <c r="G451" s="204" t="s">
        <v>404</v>
      </c>
      <c r="H451" s="205">
        <v>2</v>
      </c>
      <c r="I451" s="177"/>
      <c r="J451" s="290">
        <f t="shared" si="130"/>
        <v>0</v>
      </c>
      <c r="K451" s="178"/>
      <c r="L451" s="179"/>
      <c r="M451" s="180" t="s">
        <v>1</v>
      </c>
      <c r="N451" s="181" t="s">
        <v>38</v>
      </c>
      <c r="O451" s="59"/>
      <c r="P451" s="160">
        <f t="shared" si="131"/>
        <v>0</v>
      </c>
      <c r="Q451" s="160">
        <v>0</v>
      </c>
      <c r="R451" s="160">
        <f t="shared" si="132"/>
        <v>0</v>
      </c>
      <c r="S451" s="160">
        <v>0</v>
      </c>
      <c r="T451" s="161">
        <f t="shared" si="133"/>
        <v>0</v>
      </c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R451" s="162" t="s">
        <v>1849</v>
      </c>
      <c r="AT451" s="162" t="s">
        <v>751</v>
      </c>
      <c r="AU451" s="162" t="s">
        <v>219</v>
      </c>
      <c r="AY451" s="15" t="s">
        <v>208</v>
      </c>
      <c r="BE451" s="163">
        <f t="shared" si="134"/>
        <v>0</v>
      </c>
      <c r="BF451" s="163">
        <f t="shared" si="135"/>
        <v>0</v>
      </c>
      <c r="BG451" s="163">
        <f t="shared" si="136"/>
        <v>0</v>
      </c>
      <c r="BH451" s="163">
        <f t="shared" si="137"/>
        <v>0</v>
      </c>
      <c r="BI451" s="163">
        <f t="shared" si="138"/>
        <v>0</v>
      </c>
      <c r="BJ451" s="15" t="s">
        <v>85</v>
      </c>
      <c r="BK451" s="163">
        <f t="shared" si="139"/>
        <v>0</v>
      </c>
      <c r="BL451" s="15" t="s">
        <v>466</v>
      </c>
      <c r="BM451" s="162" t="s">
        <v>8474</v>
      </c>
    </row>
    <row r="452" spans="1:65" s="2" customFormat="1" ht="78" customHeight="1">
      <c r="A452" s="30"/>
      <c r="B452" s="154"/>
      <c r="C452" s="201" t="s">
        <v>1952</v>
      </c>
      <c r="D452" s="201" t="s">
        <v>751</v>
      </c>
      <c r="E452" s="202" t="s">
        <v>8076</v>
      </c>
      <c r="F452" s="203" t="s">
        <v>8077</v>
      </c>
      <c r="G452" s="204" t="s">
        <v>404</v>
      </c>
      <c r="H452" s="205">
        <v>64</v>
      </c>
      <c r="I452" s="177"/>
      <c r="J452" s="290">
        <f t="shared" si="130"/>
        <v>0</v>
      </c>
      <c r="K452" s="178"/>
      <c r="L452" s="179"/>
      <c r="M452" s="180" t="s">
        <v>1</v>
      </c>
      <c r="N452" s="181" t="s">
        <v>38</v>
      </c>
      <c r="O452" s="59"/>
      <c r="P452" s="160">
        <f t="shared" si="131"/>
        <v>0</v>
      </c>
      <c r="Q452" s="160">
        <v>0</v>
      </c>
      <c r="R452" s="160">
        <f t="shared" si="132"/>
        <v>0</v>
      </c>
      <c r="S452" s="160">
        <v>0</v>
      </c>
      <c r="T452" s="161">
        <f t="shared" si="133"/>
        <v>0</v>
      </c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R452" s="162" t="s">
        <v>1849</v>
      </c>
      <c r="AT452" s="162" t="s">
        <v>751</v>
      </c>
      <c r="AU452" s="162" t="s">
        <v>219</v>
      </c>
      <c r="AY452" s="15" t="s">
        <v>208</v>
      </c>
      <c r="BE452" s="163">
        <f t="shared" si="134"/>
        <v>0</v>
      </c>
      <c r="BF452" s="163">
        <f t="shared" si="135"/>
        <v>0</v>
      </c>
      <c r="BG452" s="163">
        <f t="shared" si="136"/>
        <v>0</v>
      </c>
      <c r="BH452" s="163">
        <f t="shared" si="137"/>
        <v>0</v>
      </c>
      <c r="BI452" s="163">
        <f t="shared" si="138"/>
        <v>0</v>
      </c>
      <c r="BJ452" s="15" t="s">
        <v>85</v>
      </c>
      <c r="BK452" s="163">
        <f t="shared" si="139"/>
        <v>0</v>
      </c>
      <c r="BL452" s="15" t="s">
        <v>466</v>
      </c>
      <c r="BM452" s="162" t="s">
        <v>8475</v>
      </c>
    </row>
    <row r="453" spans="1:65" s="2" customFormat="1" ht="66.75" customHeight="1">
      <c r="A453" s="30"/>
      <c r="B453" s="154"/>
      <c r="C453" s="201" t="s">
        <v>1956</v>
      </c>
      <c r="D453" s="201" t="s">
        <v>751</v>
      </c>
      <c r="E453" s="202" t="s">
        <v>8079</v>
      </c>
      <c r="F453" s="203" t="s">
        <v>8080</v>
      </c>
      <c r="G453" s="204" t="s">
        <v>404</v>
      </c>
      <c r="H453" s="205">
        <v>64</v>
      </c>
      <c r="I453" s="177"/>
      <c r="J453" s="290">
        <f t="shared" si="130"/>
        <v>0</v>
      </c>
      <c r="K453" s="178"/>
      <c r="L453" s="179"/>
      <c r="M453" s="180" t="s">
        <v>1</v>
      </c>
      <c r="N453" s="181" t="s">
        <v>38</v>
      </c>
      <c r="O453" s="59"/>
      <c r="P453" s="160">
        <f t="shared" si="131"/>
        <v>0</v>
      </c>
      <c r="Q453" s="160">
        <v>0</v>
      </c>
      <c r="R453" s="160">
        <f t="shared" si="132"/>
        <v>0</v>
      </c>
      <c r="S453" s="160">
        <v>0</v>
      </c>
      <c r="T453" s="161">
        <f t="shared" si="133"/>
        <v>0</v>
      </c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R453" s="162" t="s">
        <v>1849</v>
      </c>
      <c r="AT453" s="162" t="s">
        <v>751</v>
      </c>
      <c r="AU453" s="162" t="s">
        <v>219</v>
      </c>
      <c r="AY453" s="15" t="s">
        <v>208</v>
      </c>
      <c r="BE453" s="163">
        <f t="shared" si="134"/>
        <v>0</v>
      </c>
      <c r="BF453" s="163">
        <f t="shared" si="135"/>
        <v>0</v>
      </c>
      <c r="BG453" s="163">
        <f t="shared" si="136"/>
        <v>0</v>
      </c>
      <c r="BH453" s="163">
        <f t="shared" si="137"/>
        <v>0</v>
      </c>
      <c r="BI453" s="163">
        <f t="shared" si="138"/>
        <v>0</v>
      </c>
      <c r="BJ453" s="15" t="s">
        <v>85</v>
      </c>
      <c r="BK453" s="163">
        <f t="shared" si="139"/>
        <v>0</v>
      </c>
      <c r="BL453" s="15" t="s">
        <v>466</v>
      </c>
      <c r="BM453" s="162" t="s">
        <v>8476</v>
      </c>
    </row>
    <row r="454" spans="1:65" s="2" customFormat="1" ht="24.2" customHeight="1">
      <c r="A454" s="30"/>
      <c r="B454" s="154"/>
      <c r="C454" s="201" t="s">
        <v>1962</v>
      </c>
      <c r="D454" s="201" t="s">
        <v>751</v>
      </c>
      <c r="E454" s="202" t="s">
        <v>8085</v>
      </c>
      <c r="F454" s="203" t="s">
        <v>8086</v>
      </c>
      <c r="G454" s="204" t="s">
        <v>404</v>
      </c>
      <c r="H454" s="205">
        <v>8</v>
      </c>
      <c r="I454" s="177"/>
      <c r="J454" s="290">
        <f t="shared" si="130"/>
        <v>0</v>
      </c>
      <c r="K454" s="178"/>
      <c r="L454" s="179"/>
      <c r="M454" s="180" t="s">
        <v>1</v>
      </c>
      <c r="N454" s="181" t="s">
        <v>38</v>
      </c>
      <c r="O454" s="59"/>
      <c r="P454" s="160">
        <f t="shared" si="131"/>
        <v>0</v>
      </c>
      <c r="Q454" s="160">
        <v>0</v>
      </c>
      <c r="R454" s="160">
        <f t="shared" si="132"/>
        <v>0</v>
      </c>
      <c r="S454" s="160">
        <v>0</v>
      </c>
      <c r="T454" s="161">
        <f t="shared" si="133"/>
        <v>0</v>
      </c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R454" s="162" t="s">
        <v>1849</v>
      </c>
      <c r="AT454" s="162" t="s">
        <v>751</v>
      </c>
      <c r="AU454" s="162" t="s">
        <v>219</v>
      </c>
      <c r="AY454" s="15" t="s">
        <v>208</v>
      </c>
      <c r="BE454" s="163">
        <f t="shared" si="134"/>
        <v>0</v>
      </c>
      <c r="BF454" s="163">
        <f t="shared" si="135"/>
        <v>0</v>
      </c>
      <c r="BG454" s="163">
        <f t="shared" si="136"/>
        <v>0</v>
      </c>
      <c r="BH454" s="163">
        <f t="shared" si="137"/>
        <v>0</v>
      </c>
      <c r="BI454" s="163">
        <f t="shared" si="138"/>
        <v>0</v>
      </c>
      <c r="BJ454" s="15" t="s">
        <v>85</v>
      </c>
      <c r="BK454" s="163">
        <f t="shared" si="139"/>
        <v>0</v>
      </c>
      <c r="BL454" s="15" t="s">
        <v>466</v>
      </c>
      <c r="BM454" s="162" t="s">
        <v>8477</v>
      </c>
    </row>
    <row r="455" spans="1:65" s="2" customFormat="1" ht="62.65" customHeight="1">
      <c r="A455" s="30"/>
      <c r="B455" s="154"/>
      <c r="C455" s="201" t="s">
        <v>1966</v>
      </c>
      <c r="D455" s="201" t="s">
        <v>751</v>
      </c>
      <c r="E455" s="202" t="s">
        <v>8088</v>
      </c>
      <c r="F455" s="203" t="s">
        <v>8089</v>
      </c>
      <c r="G455" s="204" t="s">
        <v>404</v>
      </c>
      <c r="H455" s="205">
        <v>4</v>
      </c>
      <c r="I455" s="177"/>
      <c r="J455" s="290">
        <f t="shared" si="130"/>
        <v>0</v>
      </c>
      <c r="K455" s="178"/>
      <c r="L455" s="179"/>
      <c r="M455" s="180" t="s">
        <v>1</v>
      </c>
      <c r="N455" s="181" t="s">
        <v>38</v>
      </c>
      <c r="O455" s="59"/>
      <c r="P455" s="160">
        <f t="shared" si="131"/>
        <v>0</v>
      </c>
      <c r="Q455" s="160">
        <v>0</v>
      </c>
      <c r="R455" s="160">
        <f t="shared" si="132"/>
        <v>0</v>
      </c>
      <c r="S455" s="160">
        <v>0</v>
      </c>
      <c r="T455" s="161">
        <f t="shared" si="133"/>
        <v>0</v>
      </c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R455" s="162" t="s">
        <v>1849</v>
      </c>
      <c r="AT455" s="162" t="s">
        <v>751</v>
      </c>
      <c r="AU455" s="162" t="s">
        <v>219</v>
      </c>
      <c r="AY455" s="15" t="s">
        <v>208</v>
      </c>
      <c r="BE455" s="163">
        <f t="shared" si="134"/>
        <v>0</v>
      </c>
      <c r="BF455" s="163">
        <f t="shared" si="135"/>
        <v>0</v>
      </c>
      <c r="BG455" s="163">
        <f t="shared" si="136"/>
        <v>0</v>
      </c>
      <c r="BH455" s="163">
        <f t="shared" si="137"/>
        <v>0</v>
      </c>
      <c r="BI455" s="163">
        <f t="shared" si="138"/>
        <v>0</v>
      </c>
      <c r="BJ455" s="15" t="s">
        <v>85</v>
      </c>
      <c r="BK455" s="163">
        <f t="shared" si="139"/>
        <v>0</v>
      </c>
      <c r="BL455" s="15" t="s">
        <v>466</v>
      </c>
      <c r="BM455" s="162" t="s">
        <v>8478</v>
      </c>
    </row>
    <row r="456" spans="1:65" s="2" customFormat="1" ht="16.5" customHeight="1">
      <c r="A456" s="30"/>
      <c r="B456" s="154"/>
      <c r="C456" s="201" t="s">
        <v>1970</v>
      </c>
      <c r="D456" s="201" t="s">
        <v>751</v>
      </c>
      <c r="E456" s="202" t="s">
        <v>8091</v>
      </c>
      <c r="F456" s="203" t="s">
        <v>8092</v>
      </c>
      <c r="G456" s="204" t="s">
        <v>404</v>
      </c>
      <c r="H456" s="205">
        <v>4</v>
      </c>
      <c r="I456" s="177"/>
      <c r="J456" s="290">
        <f t="shared" si="130"/>
        <v>0</v>
      </c>
      <c r="K456" s="178"/>
      <c r="L456" s="179"/>
      <c r="M456" s="180" t="s">
        <v>1</v>
      </c>
      <c r="N456" s="181" t="s">
        <v>38</v>
      </c>
      <c r="O456" s="59"/>
      <c r="P456" s="160">
        <f t="shared" si="131"/>
        <v>0</v>
      </c>
      <c r="Q456" s="160">
        <v>0</v>
      </c>
      <c r="R456" s="160">
        <f t="shared" si="132"/>
        <v>0</v>
      </c>
      <c r="S456" s="160">
        <v>0</v>
      </c>
      <c r="T456" s="161">
        <f t="shared" si="133"/>
        <v>0</v>
      </c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R456" s="162" t="s">
        <v>1849</v>
      </c>
      <c r="AT456" s="162" t="s">
        <v>751</v>
      </c>
      <c r="AU456" s="162" t="s">
        <v>219</v>
      </c>
      <c r="AY456" s="15" t="s">
        <v>208</v>
      </c>
      <c r="BE456" s="163">
        <f t="shared" si="134"/>
        <v>0</v>
      </c>
      <c r="BF456" s="163">
        <f t="shared" si="135"/>
        <v>0</v>
      </c>
      <c r="BG456" s="163">
        <f t="shared" si="136"/>
        <v>0</v>
      </c>
      <c r="BH456" s="163">
        <f t="shared" si="137"/>
        <v>0</v>
      </c>
      <c r="BI456" s="163">
        <f t="shared" si="138"/>
        <v>0</v>
      </c>
      <c r="BJ456" s="15" t="s">
        <v>85</v>
      </c>
      <c r="BK456" s="163">
        <f t="shared" si="139"/>
        <v>0</v>
      </c>
      <c r="BL456" s="15" t="s">
        <v>466</v>
      </c>
      <c r="BM456" s="162" t="s">
        <v>8479</v>
      </c>
    </row>
    <row r="457" spans="1:65" s="2" customFormat="1" ht="16.5" customHeight="1">
      <c r="A457" s="30"/>
      <c r="B457" s="154"/>
      <c r="C457" s="201" t="s">
        <v>1974</v>
      </c>
      <c r="D457" s="201" t="s">
        <v>751</v>
      </c>
      <c r="E457" s="202" t="s">
        <v>8480</v>
      </c>
      <c r="F457" s="203" t="s">
        <v>7381</v>
      </c>
      <c r="G457" s="204" t="s">
        <v>404</v>
      </c>
      <c r="H457" s="205">
        <v>6</v>
      </c>
      <c r="I457" s="177"/>
      <c r="J457" s="290">
        <f t="shared" si="130"/>
        <v>0</v>
      </c>
      <c r="K457" s="178"/>
      <c r="L457" s="179"/>
      <c r="M457" s="180" t="s">
        <v>1</v>
      </c>
      <c r="N457" s="181" t="s">
        <v>38</v>
      </c>
      <c r="O457" s="59"/>
      <c r="P457" s="160">
        <f t="shared" si="131"/>
        <v>0</v>
      </c>
      <c r="Q457" s="160">
        <v>0</v>
      </c>
      <c r="R457" s="160">
        <f t="shared" si="132"/>
        <v>0</v>
      </c>
      <c r="S457" s="160">
        <v>0</v>
      </c>
      <c r="T457" s="161">
        <f t="shared" si="133"/>
        <v>0</v>
      </c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R457" s="162" t="s">
        <v>1849</v>
      </c>
      <c r="AT457" s="162" t="s">
        <v>751</v>
      </c>
      <c r="AU457" s="162" t="s">
        <v>219</v>
      </c>
      <c r="AY457" s="15" t="s">
        <v>208</v>
      </c>
      <c r="BE457" s="163">
        <f t="shared" si="134"/>
        <v>0</v>
      </c>
      <c r="BF457" s="163">
        <f t="shared" si="135"/>
        <v>0</v>
      </c>
      <c r="BG457" s="163">
        <f t="shared" si="136"/>
        <v>0</v>
      </c>
      <c r="BH457" s="163">
        <f t="shared" si="137"/>
        <v>0</v>
      </c>
      <c r="BI457" s="163">
        <f t="shared" si="138"/>
        <v>0</v>
      </c>
      <c r="BJ457" s="15" t="s">
        <v>85</v>
      </c>
      <c r="BK457" s="163">
        <f t="shared" si="139"/>
        <v>0</v>
      </c>
      <c r="BL457" s="15" t="s">
        <v>466</v>
      </c>
      <c r="BM457" s="162" t="s">
        <v>8481</v>
      </c>
    </row>
    <row r="458" spans="1:65" s="2" customFormat="1" ht="16.5" customHeight="1">
      <c r="A458" s="30"/>
      <c r="B458" s="154"/>
      <c r="C458" s="201" t="s">
        <v>1978</v>
      </c>
      <c r="D458" s="201" t="s">
        <v>751</v>
      </c>
      <c r="E458" s="202" t="s">
        <v>8482</v>
      </c>
      <c r="F458" s="203" t="s">
        <v>7715</v>
      </c>
      <c r="G458" s="204" t="s">
        <v>404</v>
      </c>
      <c r="H458" s="205">
        <v>6</v>
      </c>
      <c r="I458" s="177"/>
      <c r="J458" s="290">
        <f t="shared" si="130"/>
        <v>0</v>
      </c>
      <c r="K458" s="178"/>
      <c r="L458" s="179"/>
      <c r="M458" s="180" t="s">
        <v>1</v>
      </c>
      <c r="N458" s="181" t="s">
        <v>38</v>
      </c>
      <c r="O458" s="59"/>
      <c r="P458" s="160">
        <f t="shared" si="131"/>
        <v>0</v>
      </c>
      <c r="Q458" s="160">
        <v>0</v>
      </c>
      <c r="R458" s="160">
        <f t="shared" si="132"/>
        <v>0</v>
      </c>
      <c r="S458" s="160">
        <v>0</v>
      </c>
      <c r="T458" s="161">
        <f t="shared" si="133"/>
        <v>0</v>
      </c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R458" s="162" t="s">
        <v>1849</v>
      </c>
      <c r="AT458" s="162" t="s">
        <v>751</v>
      </c>
      <c r="AU458" s="162" t="s">
        <v>219</v>
      </c>
      <c r="AY458" s="15" t="s">
        <v>208</v>
      </c>
      <c r="BE458" s="163">
        <f t="shared" si="134"/>
        <v>0</v>
      </c>
      <c r="BF458" s="163">
        <f t="shared" si="135"/>
        <v>0</v>
      </c>
      <c r="BG458" s="163">
        <f t="shared" si="136"/>
        <v>0</v>
      </c>
      <c r="BH458" s="163">
        <f t="shared" si="137"/>
        <v>0</v>
      </c>
      <c r="BI458" s="163">
        <f t="shared" si="138"/>
        <v>0</v>
      </c>
      <c r="BJ458" s="15" t="s">
        <v>85</v>
      </c>
      <c r="BK458" s="163">
        <f t="shared" si="139"/>
        <v>0</v>
      </c>
      <c r="BL458" s="15" t="s">
        <v>466</v>
      </c>
      <c r="BM458" s="162" t="s">
        <v>8483</v>
      </c>
    </row>
    <row r="459" spans="1:65" s="2" customFormat="1" ht="16.5" customHeight="1">
      <c r="A459" s="30"/>
      <c r="B459" s="154"/>
      <c r="C459" s="201" t="s">
        <v>1982</v>
      </c>
      <c r="D459" s="201" t="s">
        <v>751</v>
      </c>
      <c r="E459" s="202" t="s">
        <v>8484</v>
      </c>
      <c r="F459" s="203" t="s">
        <v>8485</v>
      </c>
      <c r="G459" s="204" t="s">
        <v>404</v>
      </c>
      <c r="H459" s="205">
        <v>2</v>
      </c>
      <c r="I459" s="177"/>
      <c r="J459" s="290">
        <f t="shared" si="130"/>
        <v>0</v>
      </c>
      <c r="K459" s="178"/>
      <c r="L459" s="179"/>
      <c r="M459" s="180" t="s">
        <v>1</v>
      </c>
      <c r="N459" s="181" t="s">
        <v>38</v>
      </c>
      <c r="O459" s="59"/>
      <c r="P459" s="160">
        <f t="shared" si="131"/>
        <v>0</v>
      </c>
      <c r="Q459" s="160">
        <v>0</v>
      </c>
      <c r="R459" s="160">
        <f t="shared" si="132"/>
        <v>0</v>
      </c>
      <c r="S459" s="160">
        <v>0</v>
      </c>
      <c r="T459" s="161">
        <f t="shared" si="133"/>
        <v>0</v>
      </c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R459" s="162" t="s">
        <v>1849</v>
      </c>
      <c r="AT459" s="162" t="s">
        <v>751</v>
      </c>
      <c r="AU459" s="162" t="s">
        <v>219</v>
      </c>
      <c r="AY459" s="15" t="s">
        <v>208</v>
      </c>
      <c r="BE459" s="163">
        <f t="shared" si="134"/>
        <v>0</v>
      </c>
      <c r="BF459" s="163">
        <f t="shared" si="135"/>
        <v>0</v>
      </c>
      <c r="BG459" s="163">
        <f t="shared" si="136"/>
        <v>0</v>
      </c>
      <c r="BH459" s="163">
        <f t="shared" si="137"/>
        <v>0</v>
      </c>
      <c r="BI459" s="163">
        <f t="shared" si="138"/>
        <v>0</v>
      </c>
      <c r="BJ459" s="15" t="s">
        <v>85</v>
      </c>
      <c r="BK459" s="163">
        <f t="shared" si="139"/>
        <v>0</v>
      </c>
      <c r="BL459" s="15" t="s">
        <v>466</v>
      </c>
      <c r="BM459" s="162" t="s">
        <v>8486</v>
      </c>
    </row>
    <row r="460" spans="1:65" s="2" customFormat="1" ht="16.5" customHeight="1">
      <c r="A460" s="30"/>
      <c r="B460" s="154"/>
      <c r="C460" s="201" t="s">
        <v>1986</v>
      </c>
      <c r="D460" s="201" t="s">
        <v>751</v>
      </c>
      <c r="E460" s="202" t="s">
        <v>8487</v>
      </c>
      <c r="F460" s="203" t="s">
        <v>8488</v>
      </c>
      <c r="G460" s="204" t="s">
        <v>404</v>
      </c>
      <c r="H460" s="205">
        <v>2</v>
      </c>
      <c r="I460" s="177"/>
      <c r="J460" s="290">
        <f t="shared" si="130"/>
        <v>0</v>
      </c>
      <c r="K460" s="178"/>
      <c r="L460" s="179"/>
      <c r="M460" s="180" t="s">
        <v>1</v>
      </c>
      <c r="N460" s="181" t="s">
        <v>38</v>
      </c>
      <c r="O460" s="59"/>
      <c r="P460" s="160">
        <f t="shared" si="131"/>
        <v>0</v>
      </c>
      <c r="Q460" s="160">
        <v>0</v>
      </c>
      <c r="R460" s="160">
        <f t="shared" si="132"/>
        <v>0</v>
      </c>
      <c r="S460" s="160">
        <v>0</v>
      </c>
      <c r="T460" s="161">
        <f t="shared" si="133"/>
        <v>0</v>
      </c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R460" s="162" t="s">
        <v>1849</v>
      </c>
      <c r="AT460" s="162" t="s">
        <v>751</v>
      </c>
      <c r="AU460" s="162" t="s">
        <v>219</v>
      </c>
      <c r="AY460" s="15" t="s">
        <v>208</v>
      </c>
      <c r="BE460" s="163">
        <f t="shared" si="134"/>
        <v>0</v>
      </c>
      <c r="BF460" s="163">
        <f t="shared" si="135"/>
        <v>0</v>
      </c>
      <c r="BG460" s="163">
        <f t="shared" si="136"/>
        <v>0</v>
      </c>
      <c r="BH460" s="163">
        <f t="shared" si="137"/>
        <v>0</v>
      </c>
      <c r="BI460" s="163">
        <f t="shared" si="138"/>
        <v>0</v>
      </c>
      <c r="BJ460" s="15" t="s">
        <v>85</v>
      </c>
      <c r="BK460" s="163">
        <f t="shared" si="139"/>
        <v>0</v>
      </c>
      <c r="BL460" s="15" t="s">
        <v>466</v>
      </c>
      <c r="BM460" s="162" t="s">
        <v>8489</v>
      </c>
    </row>
    <row r="461" spans="1:65" s="2" customFormat="1" ht="24.2" customHeight="1">
      <c r="A461" s="30"/>
      <c r="B461" s="154"/>
      <c r="C461" s="201" t="s">
        <v>1990</v>
      </c>
      <c r="D461" s="201" t="s">
        <v>751</v>
      </c>
      <c r="E461" s="202" t="s">
        <v>8490</v>
      </c>
      <c r="F461" s="203" t="s">
        <v>8491</v>
      </c>
      <c r="G461" s="204" t="s">
        <v>404</v>
      </c>
      <c r="H461" s="205">
        <v>2</v>
      </c>
      <c r="I461" s="177"/>
      <c r="J461" s="290">
        <f t="shared" si="130"/>
        <v>0</v>
      </c>
      <c r="K461" s="178"/>
      <c r="L461" s="179"/>
      <c r="M461" s="180" t="s">
        <v>1</v>
      </c>
      <c r="N461" s="181" t="s">
        <v>38</v>
      </c>
      <c r="O461" s="59"/>
      <c r="P461" s="160">
        <f t="shared" si="131"/>
        <v>0</v>
      </c>
      <c r="Q461" s="160">
        <v>0</v>
      </c>
      <c r="R461" s="160">
        <f t="shared" si="132"/>
        <v>0</v>
      </c>
      <c r="S461" s="160">
        <v>0</v>
      </c>
      <c r="T461" s="161">
        <f t="shared" si="133"/>
        <v>0</v>
      </c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R461" s="162" t="s">
        <v>1849</v>
      </c>
      <c r="AT461" s="162" t="s">
        <v>751</v>
      </c>
      <c r="AU461" s="162" t="s">
        <v>219</v>
      </c>
      <c r="AY461" s="15" t="s">
        <v>208</v>
      </c>
      <c r="BE461" s="163">
        <f t="shared" si="134"/>
        <v>0</v>
      </c>
      <c r="BF461" s="163">
        <f t="shared" si="135"/>
        <v>0</v>
      </c>
      <c r="BG461" s="163">
        <f t="shared" si="136"/>
        <v>0</v>
      </c>
      <c r="BH461" s="163">
        <f t="shared" si="137"/>
        <v>0</v>
      </c>
      <c r="BI461" s="163">
        <f t="shared" si="138"/>
        <v>0</v>
      </c>
      <c r="BJ461" s="15" t="s">
        <v>85</v>
      </c>
      <c r="BK461" s="163">
        <f t="shared" si="139"/>
        <v>0</v>
      </c>
      <c r="BL461" s="15" t="s">
        <v>466</v>
      </c>
      <c r="BM461" s="162" t="s">
        <v>8492</v>
      </c>
    </row>
    <row r="462" spans="1:65" s="2" customFormat="1" ht="37.9" customHeight="1">
      <c r="A462" s="30"/>
      <c r="B462" s="154"/>
      <c r="C462" s="201" t="s">
        <v>1994</v>
      </c>
      <c r="D462" s="201" t="s">
        <v>751</v>
      </c>
      <c r="E462" s="202" t="s">
        <v>8117</v>
      </c>
      <c r="F462" s="203" t="s">
        <v>8118</v>
      </c>
      <c r="G462" s="204" t="s">
        <v>404</v>
      </c>
      <c r="H462" s="205">
        <v>8</v>
      </c>
      <c r="I462" s="177"/>
      <c r="J462" s="290">
        <f t="shared" si="130"/>
        <v>0</v>
      </c>
      <c r="K462" s="178"/>
      <c r="L462" s="179"/>
      <c r="M462" s="180" t="s">
        <v>1</v>
      </c>
      <c r="N462" s="181" t="s">
        <v>38</v>
      </c>
      <c r="O462" s="59"/>
      <c r="P462" s="160">
        <f t="shared" si="131"/>
        <v>0</v>
      </c>
      <c r="Q462" s="160">
        <v>0</v>
      </c>
      <c r="R462" s="160">
        <f t="shared" si="132"/>
        <v>0</v>
      </c>
      <c r="S462" s="160">
        <v>0</v>
      </c>
      <c r="T462" s="161">
        <f t="shared" si="133"/>
        <v>0</v>
      </c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R462" s="162" t="s">
        <v>1849</v>
      </c>
      <c r="AT462" s="162" t="s">
        <v>751</v>
      </c>
      <c r="AU462" s="162" t="s">
        <v>219</v>
      </c>
      <c r="AY462" s="15" t="s">
        <v>208</v>
      </c>
      <c r="BE462" s="163">
        <f t="shared" si="134"/>
        <v>0</v>
      </c>
      <c r="BF462" s="163">
        <f t="shared" si="135"/>
        <v>0</v>
      </c>
      <c r="BG462" s="163">
        <f t="shared" si="136"/>
        <v>0</v>
      </c>
      <c r="BH462" s="163">
        <f t="shared" si="137"/>
        <v>0</v>
      </c>
      <c r="BI462" s="163">
        <f t="shared" si="138"/>
        <v>0</v>
      </c>
      <c r="BJ462" s="15" t="s">
        <v>85</v>
      </c>
      <c r="BK462" s="163">
        <f t="shared" si="139"/>
        <v>0</v>
      </c>
      <c r="BL462" s="15" t="s">
        <v>466</v>
      </c>
      <c r="BM462" s="162" t="s">
        <v>8493</v>
      </c>
    </row>
    <row r="463" spans="1:65" s="2" customFormat="1" ht="24.2" customHeight="1">
      <c r="A463" s="30"/>
      <c r="B463" s="154"/>
      <c r="C463" s="201" t="s">
        <v>1998</v>
      </c>
      <c r="D463" s="201" t="s">
        <v>751</v>
      </c>
      <c r="E463" s="202" t="s">
        <v>8029</v>
      </c>
      <c r="F463" s="203" t="s">
        <v>8030</v>
      </c>
      <c r="G463" s="204" t="s">
        <v>404</v>
      </c>
      <c r="H463" s="205">
        <v>8</v>
      </c>
      <c r="I463" s="177"/>
      <c r="J463" s="290">
        <f t="shared" si="130"/>
        <v>0</v>
      </c>
      <c r="K463" s="178"/>
      <c r="L463" s="179"/>
      <c r="M463" s="180" t="s">
        <v>1</v>
      </c>
      <c r="N463" s="181" t="s">
        <v>38</v>
      </c>
      <c r="O463" s="59"/>
      <c r="P463" s="160">
        <f t="shared" si="131"/>
        <v>0</v>
      </c>
      <c r="Q463" s="160">
        <v>0</v>
      </c>
      <c r="R463" s="160">
        <f t="shared" si="132"/>
        <v>0</v>
      </c>
      <c r="S463" s="160">
        <v>0</v>
      </c>
      <c r="T463" s="161">
        <f t="shared" si="133"/>
        <v>0</v>
      </c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R463" s="162" t="s">
        <v>1849</v>
      </c>
      <c r="AT463" s="162" t="s">
        <v>751</v>
      </c>
      <c r="AU463" s="162" t="s">
        <v>219</v>
      </c>
      <c r="AY463" s="15" t="s">
        <v>208</v>
      </c>
      <c r="BE463" s="163">
        <f t="shared" si="134"/>
        <v>0</v>
      </c>
      <c r="BF463" s="163">
        <f t="shared" si="135"/>
        <v>0</v>
      </c>
      <c r="BG463" s="163">
        <f t="shared" si="136"/>
        <v>0</v>
      </c>
      <c r="BH463" s="163">
        <f t="shared" si="137"/>
        <v>0</v>
      </c>
      <c r="BI463" s="163">
        <f t="shared" si="138"/>
        <v>0</v>
      </c>
      <c r="BJ463" s="15" t="s">
        <v>85</v>
      </c>
      <c r="BK463" s="163">
        <f t="shared" si="139"/>
        <v>0</v>
      </c>
      <c r="BL463" s="15" t="s">
        <v>466</v>
      </c>
      <c r="BM463" s="162" t="s">
        <v>8494</v>
      </c>
    </row>
    <row r="464" spans="1:65" s="2" customFormat="1" ht="49.15" customHeight="1">
      <c r="A464" s="30"/>
      <c r="B464" s="154"/>
      <c r="C464" s="201" t="s">
        <v>2002</v>
      </c>
      <c r="D464" s="201" t="s">
        <v>751</v>
      </c>
      <c r="E464" s="202" t="s">
        <v>8121</v>
      </c>
      <c r="F464" s="203" t="s">
        <v>8122</v>
      </c>
      <c r="G464" s="204" t="s">
        <v>404</v>
      </c>
      <c r="H464" s="205">
        <v>2</v>
      </c>
      <c r="I464" s="177"/>
      <c r="J464" s="290">
        <f t="shared" si="130"/>
        <v>0</v>
      </c>
      <c r="K464" s="178"/>
      <c r="L464" s="179"/>
      <c r="M464" s="180" t="s">
        <v>1</v>
      </c>
      <c r="N464" s="181" t="s">
        <v>38</v>
      </c>
      <c r="O464" s="59"/>
      <c r="P464" s="160">
        <f t="shared" si="131"/>
        <v>0</v>
      </c>
      <c r="Q464" s="160">
        <v>0</v>
      </c>
      <c r="R464" s="160">
        <f t="shared" si="132"/>
        <v>0</v>
      </c>
      <c r="S464" s="160">
        <v>0</v>
      </c>
      <c r="T464" s="161">
        <f t="shared" si="133"/>
        <v>0</v>
      </c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R464" s="162" t="s">
        <v>1849</v>
      </c>
      <c r="AT464" s="162" t="s">
        <v>751</v>
      </c>
      <c r="AU464" s="162" t="s">
        <v>219</v>
      </c>
      <c r="AY464" s="15" t="s">
        <v>208</v>
      </c>
      <c r="BE464" s="163">
        <f t="shared" si="134"/>
        <v>0</v>
      </c>
      <c r="BF464" s="163">
        <f t="shared" si="135"/>
        <v>0</v>
      </c>
      <c r="BG464" s="163">
        <f t="shared" si="136"/>
        <v>0</v>
      </c>
      <c r="BH464" s="163">
        <f t="shared" si="137"/>
        <v>0</v>
      </c>
      <c r="BI464" s="163">
        <f t="shared" si="138"/>
        <v>0</v>
      </c>
      <c r="BJ464" s="15" t="s">
        <v>85</v>
      </c>
      <c r="BK464" s="163">
        <f t="shared" si="139"/>
        <v>0</v>
      </c>
      <c r="BL464" s="15" t="s">
        <v>466</v>
      </c>
      <c r="BM464" s="162" t="s">
        <v>8495</v>
      </c>
    </row>
    <row r="465" spans="1:65" s="2" customFormat="1" ht="24.2" customHeight="1">
      <c r="A465" s="30"/>
      <c r="B465" s="154"/>
      <c r="C465" s="201" t="s">
        <v>2006</v>
      </c>
      <c r="D465" s="201" t="s">
        <v>751</v>
      </c>
      <c r="E465" s="202" t="s">
        <v>8124</v>
      </c>
      <c r="F465" s="203" t="s">
        <v>8125</v>
      </c>
      <c r="G465" s="204" t="s">
        <v>404</v>
      </c>
      <c r="H465" s="205">
        <v>6</v>
      </c>
      <c r="I465" s="177"/>
      <c r="J465" s="290">
        <f t="shared" si="130"/>
        <v>0</v>
      </c>
      <c r="K465" s="178"/>
      <c r="L465" s="179"/>
      <c r="M465" s="180" t="s">
        <v>1</v>
      </c>
      <c r="N465" s="181" t="s">
        <v>38</v>
      </c>
      <c r="O465" s="59"/>
      <c r="P465" s="160">
        <f t="shared" si="131"/>
        <v>0</v>
      </c>
      <c r="Q465" s="160">
        <v>0</v>
      </c>
      <c r="R465" s="160">
        <f t="shared" si="132"/>
        <v>0</v>
      </c>
      <c r="S465" s="160">
        <v>0</v>
      </c>
      <c r="T465" s="161">
        <f t="shared" si="133"/>
        <v>0</v>
      </c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R465" s="162" t="s">
        <v>1849</v>
      </c>
      <c r="AT465" s="162" t="s">
        <v>751</v>
      </c>
      <c r="AU465" s="162" t="s">
        <v>219</v>
      </c>
      <c r="AY465" s="15" t="s">
        <v>208</v>
      </c>
      <c r="BE465" s="163">
        <f t="shared" si="134"/>
        <v>0</v>
      </c>
      <c r="BF465" s="163">
        <f t="shared" si="135"/>
        <v>0</v>
      </c>
      <c r="BG465" s="163">
        <f t="shared" si="136"/>
        <v>0</v>
      </c>
      <c r="BH465" s="163">
        <f t="shared" si="137"/>
        <v>0</v>
      </c>
      <c r="BI465" s="163">
        <f t="shared" si="138"/>
        <v>0</v>
      </c>
      <c r="BJ465" s="15" t="s">
        <v>85</v>
      </c>
      <c r="BK465" s="163">
        <f t="shared" si="139"/>
        <v>0</v>
      </c>
      <c r="BL465" s="15" t="s">
        <v>466</v>
      </c>
      <c r="BM465" s="162" t="s">
        <v>8496</v>
      </c>
    </row>
    <row r="466" spans="1:65" s="2" customFormat="1" ht="24.2" customHeight="1">
      <c r="A466" s="30"/>
      <c r="B466" s="154"/>
      <c r="C466" s="201" t="s">
        <v>2010</v>
      </c>
      <c r="D466" s="201" t="s">
        <v>751</v>
      </c>
      <c r="E466" s="202" t="s">
        <v>8127</v>
      </c>
      <c r="F466" s="203" t="s">
        <v>8128</v>
      </c>
      <c r="G466" s="204" t="s">
        <v>404</v>
      </c>
      <c r="H466" s="205">
        <v>144</v>
      </c>
      <c r="I466" s="177"/>
      <c r="J466" s="290">
        <f t="shared" si="130"/>
        <v>0</v>
      </c>
      <c r="K466" s="178"/>
      <c r="L466" s="179"/>
      <c r="M466" s="180" t="s">
        <v>1</v>
      </c>
      <c r="N466" s="181" t="s">
        <v>38</v>
      </c>
      <c r="O466" s="59"/>
      <c r="P466" s="160">
        <f t="shared" si="131"/>
        <v>0</v>
      </c>
      <c r="Q466" s="160">
        <v>0</v>
      </c>
      <c r="R466" s="160">
        <f t="shared" si="132"/>
        <v>0</v>
      </c>
      <c r="S466" s="160">
        <v>0</v>
      </c>
      <c r="T466" s="161">
        <f t="shared" si="133"/>
        <v>0</v>
      </c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R466" s="162" t="s">
        <v>1849</v>
      </c>
      <c r="AT466" s="162" t="s">
        <v>751</v>
      </c>
      <c r="AU466" s="162" t="s">
        <v>219</v>
      </c>
      <c r="AY466" s="15" t="s">
        <v>208</v>
      </c>
      <c r="BE466" s="163">
        <f t="shared" si="134"/>
        <v>0</v>
      </c>
      <c r="BF466" s="163">
        <f t="shared" si="135"/>
        <v>0</v>
      </c>
      <c r="BG466" s="163">
        <f t="shared" si="136"/>
        <v>0</v>
      </c>
      <c r="BH466" s="163">
        <f t="shared" si="137"/>
        <v>0</v>
      </c>
      <c r="BI466" s="163">
        <f t="shared" si="138"/>
        <v>0</v>
      </c>
      <c r="BJ466" s="15" t="s">
        <v>85</v>
      </c>
      <c r="BK466" s="163">
        <f t="shared" si="139"/>
        <v>0</v>
      </c>
      <c r="BL466" s="15" t="s">
        <v>466</v>
      </c>
      <c r="BM466" s="162" t="s">
        <v>8497</v>
      </c>
    </row>
    <row r="467" spans="1:65" s="2" customFormat="1" ht="24.2" customHeight="1">
      <c r="A467" s="30"/>
      <c r="B467" s="154"/>
      <c r="C467" s="201" t="s">
        <v>2014</v>
      </c>
      <c r="D467" s="201" t="s">
        <v>751</v>
      </c>
      <c r="E467" s="202" t="s">
        <v>8130</v>
      </c>
      <c r="F467" s="203" t="s">
        <v>8131</v>
      </c>
      <c r="G467" s="204" t="s">
        <v>404</v>
      </c>
      <c r="H467" s="205">
        <v>144</v>
      </c>
      <c r="I467" s="177"/>
      <c r="J467" s="290">
        <f t="shared" si="130"/>
        <v>0</v>
      </c>
      <c r="K467" s="178"/>
      <c r="L467" s="179"/>
      <c r="M467" s="180" t="s">
        <v>1</v>
      </c>
      <c r="N467" s="181" t="s">
        <v>38</v>
      </c>
      <c r="O467" s="59"/>
      <c r="P467" s="160">
        <f t="shared" si="131"/>
        <v>0</v>
      </c>
      <c r="Q467" s="160">
        <v>0</v>
      </c>
      <c r="R467" s="160">
        <f t="shared" si="132"/>
        <v>0</v>
      </c>
      <c r="S467" s="160">
        <v>0</v>
      </c>
      <c r="T467" s="161">
        <f t="shared" si="133"/>
        <v>0</v>
      </c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R467" s="162" t="s">
        <v>1849</v>
      </c>
      <c r="AT467" s="162" t="s">
        <v>751</v>
      </c>
      <c r="AU467" s="162" t="s">
        <v>219</v>
      </c>
      <c r="AY467" s="15" t="s">
        <v>208</v>
      </c>
      <c r="BE467" s="163">
        <f t="shared" si="134"/>
        <v>0</v>
      </c>
      <c r="BF467" s="163">
        <f t="shared" si="135"/>
        <v>0</v>
      </c>
      <c r="BG467" s="163">
        <f t="shared" si="136"/>
        <v>0</v>
      </c>
      <c r="BH467" s="163">
        <f t="shared" si="137"/>
        <v>0</v>
      </c>
      <c r="BI467" s="163">
        <f t="shared" si="138"/>
        <v>0</v>
      </c>
      <c r="BJ467" s="15" t="s">
        <v>85</v>
      </c>
      <c r="BK467" s="163">
        <f t="shared" si="139"/>
        <v>0</v>
      </c>
      <c r="BL467" s="15" t="s">
        <v>466</v>
      </c>
      <c r="BM467" s="162" t="s">
        <v>8498</v>
      </c>
    </row>
    <row r="468" spans="1:65" s="2" customFormat="1" ht="37.9" customHeight="1">
      <c r="A468" s="30"/>
      <c r="B468" s="154"/>
      <c r="C468" s="201" t="s">
        <v>2018</v>
      </c>
      <c r="D468" s="201" t="s">
        <v>751</v>
      </c>
      <c r="E468" s="202" t="s">
        <v>8133</v>
      </c>
      <c r="F468" s="203" t="s">
        <v>8134</v>
      </c>
      <c r="G468" s="204" t="s">
        <v>404</v>
      </c>
      <c r="H468" s="205">
        <v>4</v>
      </c>
      <c r="I468" s="177"/>
      <c r="J468" s="290">
        <f t="shared" si="130"/>
        <v>0</v>
      </c>
      <c r="K468" s="178"/>
      <c r="L468" s="179"/>
      <c r="M468" s="180" t="s">
        <v>1</v>
      </c>
      <c r="N468" s="181" t="s">
        <v>38</v>
      </c>
      <c r="O468" s="59"/>
      <c r="P468" s="160">
        <f t="shared" si="131"/>
        <v>0</v>
      </c>
      <c r="Q468" s="160">
        <v>0</v>
      </c>
      <c r="R468" s="160">
        <f t="shared" si="132"/>
        <v>0</v>
      </c>
      <c r="S468" s="160">
        <v>0</v>
      </c>
      <c r="T468" s="161">
        <f t="shared" si="133"/>
        <v>0</v>
      </c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R468" s="162" t="s">
        <v>1849</v>
      </c>
      <c r="AT468" s="162" t="s">
        <v>751</v>
      </c>
      <c r="AU468" s="162" t="s">
        <v>219</v>
      </c>
      <c r="AY468" s="15" t="s">
        <v>208</v>
      </c>
      <c r="BE468" s="163">
        <f t="shared" si="134"/>
        <v>0</v>
      </c>
      <c r="BF468" s="163">
        <f t="shared" si="135"/>
        <v>0</v>
      </c>
      <c r="BG468" s="163">
        <f t="shared" si="136"/>
        <v>0</v>
      </c>
      <c r="BH468" s="163">
        <f t="shared" si="137"/>
        <v>0</v>
      </c>
      <c r="BI468" s="163">
        <f t="shared" si="138"/>
        <v>0</v>
      </c>
      <c r="BJ468" s="15" t="s">
        <v>85</v>
      </c>
      <c r="BK468" s="163">
        <f t="shared" si="139"/>
        <v>0</v>
      </c>
      <c r="BL468" s="15" t="s">
        <v>466</v>
      </c>
      <c r="BM468" s="162" t="s">
        <v>8499</v>
      </c>
    </row>
    <row r="469" spans="1:65" s="2" customFormat="1" ht="33" customHeight="1">
      <c r="A469" s="30"/>
      <c r="B469" s="154"/>
      <c r="C469" s="201" t="s">
        <v>2022</v>
      </c>
      <c r="D469" s="201" t="s">
        <v>751</v>
      </c>
      <c r="E469" s="202" t="s">
        <v>8136</v>
      </c>
      <c r="F469" s="203" t="s">
        <v>8137</v>
      </c>
      <c r="G469" s="204" t="s">
        <v>404</v>
      </c>
      <c r="H469" s="205">
        <v>24</v>
      </c>
      <c r="I469" s="177"/>
      <c r="J469" s="290">
        <f t="shared" si="130"/>
        <v>0</v>
      </c>
      <c r="K469" s="178"/>
      <c r="L469" s="179"/>
      <c r="M469" s="180" t="s">
        <v>1</v>
      </c>
      <c r="N469" s="181" t="s">
        <v>38</v>
      </c>
      <c r="O469" s="59"/>
      <c r="P469" s="160">
        <f t="shared" si="131"/>
        <v>0</v>
      </c>
      <c r="Q469" s="160">
        <v>0</v>
      </c>
      <c r="R469" s="160">
        <f t="shared" si="132"/>
        <v>0</v>
      </c>
      <c r="S469" s="160">
        <v>0</v>
      </c>
      <c r="T469" s="161">
        <f t="shared" si="133"/>
        <v>0</v>
      </c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R469" s="162" t="s">
        <v>1849</v>
      </c>
      <c r="AT469" s="162" t="s">
        <v>751</v>
      </c>
      <c r="AU469" s="162" t="s">
        <v>219</v>
      </c>
      <c r="AY469" s="15" t="s">
        <v>208</v>
      </c>
      <c r="BE469" s="163">
        <f t="shared" si="134"/>
        <v>0</v>
      </c>
      <c r="BF469" s="163">
        <f t="shared" si="135"/>
        <v>0</v>
      </c>
      <c r="BG469" s="163">
        <f t="shared" si="136"/>
        <v>0</v>
      </c>
      <c r="BH469" s="163">
        <f t="shared" si="137"/>
        <v>0</v>
      </c>
      <c r="BI469" s="163">
        <f t="shared" si="138"/>
        <v>0</v>
      </c>
      <c r="BJ469" s="15" t="s">
        <v>85</v>
      </c>
      <c r="BK469" s="163">
        <f t="shared" si="139"/>
        <v>0</v>
      </c>
      <c r="BL469" s="15" t="s">
        <v>466</v>
      </c>
      <c r="BM469" s="162" t="s">
        <v>8500</v>
      </c>
    </row>
    <row r="470" spans="1:65" s="2" customFormat="1" ht="33" customHeight="1">
      <c r="A470" s="30"/>
      <c r="B470" s="154"/>
      <c r="C470" s="201" t="s">
        <v>2026</v>
      </c>
      <c r="D470" s="201" t="s">
        <v>751</v>
      </c>
      <c r="E470" s="202" t="s">
        <v>8139</v>
      </c>
      <c r="F470" s="203" t="s">
        <v>8140</v>
      </c>
      <c r="G470" s="204" t="s">
        <v>404</v>
      </c>
      <c r="H470" s="205">
        <v>24</v>
      </c>
      <c r="I470" s="177"/>
      <c r="J470" s="290">
        <f t="shared" si="130"/>
        <v>0</v>
      </c>
      <c r="K470" s="178"/>
      <c r="L470" s="179"/>
      <c r="M470" s="180" t="s">
        <v>1</v>
      </c>
      <c r="N470" s="181" t="s">
        <v>38</v>
      </c>
      <c r="O470" s="59"/>
      <c r="P470" s="160">
        <f t="shared" si="131"/>
        <v>0</v>
      </c>
      <c r="Q470" s="160">
        <v>0</v>
      </c>
      <c r="R470" s="160">
        <f t="shared" si="132"/>
        <v>0</v>
      </c>
      <c r="S470" s="160">
        <v>0</v>
      </c>
      <c r="T470" s="161">
        <f t="shared" si="133"/>
        <v>0</v>
      </c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R470" s="162" t="s">
        <v>1849</v>
      </c>
      <c r="AT470" s="162" t="s">
        <v>751</v>
      </c>
      <c r="AU470" s="162" t="s">
        <v>219</v>
      </c>
      <c r="AY470" s="15" t="s">
        <v>208</v>
      </c>
      <c r="BE470" s="163">
        <f t="shared" si="134"/>
        <v>0</v>
      </c>
      <c r="BF470" s="163">
        <f t="shared" si="135"/>
        <v>0</v>
      </c>
      <c r="BG470" s="163">
        <f t="shared" si="136"/>
        <v>0</v>
      </c>
      <c r="BH470" s="163">
        <f t="shared" si="137"/>
        <v>0</v>
      </c>
      <c r="BI470" s="163">
        <f t="shared" si="138"/>
        <v>0</v>
      </c>
      <c r="BJ470" s="15" t="s">
        <v>85</v>
      </c>
      <c r="BK470" s="163">
        <f t="shared" si="139"/>
        <v>0</v>
      </c>
      <c r="BL470" s="15" t="s">
        <v>466</v>
      </c>
      <c r="BM470" s="162" t="s">
        <v>8501</v>
      </c>
    </row>
    <row r="471" spans="1:65" s="2" customFormat="1" ht="24.2" customHeight="1">
      <c r="A471" s="30"/>
      <c r="B471" s="154"/>
      <c r="C471" s="201" t="s">
        <v>2030</v>
      </c>
      <c r="D471" s="201" t="s">
        <v>751</v>
      </c>
      <c r="E471" s="202" t="s">
        <v>8142</v>
      </c>
      <c r="F471" s="203" t="s">
        <v>8143</v>
      </c>
      <c r="G471" s="204" t="s">
        <v>404</v>
      </c>
      <c r="H471" s="205">
        <v>24</v>
      </c>
      <c r="I471" s="177"/>
      <c r="J471" s="290">
        <f t="shared" si="130"/>
        <v>0</v>
      </c>
      <c r="K471" s="178"/>
      <c r="L471" s="179"/>
      <c r="M471" s="180" t="s">
        <v>1</v>
      </c>
      <c r="N471" s="181" t="s">
        <v>38</v>
      </c>
      <c r="O471" s="59"/>
      <c r="P471" s="160">
        <f t="shared" si="131"/>
        <v>0</v>
      </c>
      <c r="Q471" s="160">
        <v>0</v>
      </c>
      <c r="R471" s="160">
        <f t="shared" si="132"/>
        <v>0</v>
      </c>
      <c r="S471" s="160">
        <v>0</v>
      </c>
      <c r="T471" s="161">
        <f t="shared" si="133"/>
        <v>0</v>
      </c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R471" s="162" t="s">
        <v>1849</v>
      </c>
      <c r="AT471" s="162" t="s">
        <v>751</v>
      </c>
      <c r="AU471" s="162" t="s">
        <v>219</v>
      </c>
      <c r="AY471" s="15" t="s">
        <v>208</v>
      </c>
      <c r="BE471" s="163">
        <f t="shared" si="134"/>
        <v>0</v>
      </c>
      <c r="BF471" s="163">
        <f t="shared" si="135"/>
        <v>0</v>
      </c>
      <c r="BG471" s="163">
        <f t="shared" si="136"/>
        <v>0</v>
      </c>
      <c r="BH471" s="163">
        <f t="shared" si="137"/>
        <v>0</v>
      </c>
      <c r="BI471" s="163">
        <f t="shared" si="138"/>
        <v>0</v>
      </c>
      <c r="BJ471" s="15" t="s">
        <v>85</v>
      </c>
      <c r="BK471" s="163">
        <f t="shared" si="139"/>
        <v>0</v>
      </c>
      <c r="BL471" s="15" t="s">
        <v>466</v>
      </c>
      <c r="BM471" s="162" t="s">
        <v>8502</v>
      </c>
    </row>
    <row r="472" spans="1:65" s="2" customFormat="1" ht="16.5" customHeight="1">
      <c r="A472" s="30"/>
      <c r="B472" s="154"/>
      <c r="C472" s="201" t="s">
        <v>2034</v>
      </c>
      <c r="D472" s="201" t="s">
        <v>751</v>
      </c>
      <c r="E472" s="202" t="s">
        <v>8309</v>
      </c>
      <c r="F472" s="203" t="s">
        <v>8310</v>
      </c>
      <c r="G472" s="204" t="s">
        <v>404</v>
      </c>
      <c r="H472" s="205">
        <v>4</v>
      </c>
      <c r="I472" s="177"/>
      <c r="J472" s="290">
        <f t="shared" si="130"/>
        <v>0</v>
      </c>
      <c r="K472" s="178"/>
      <c r="L472" s="179"/>
      <c r="M472" s="180" t="s">
        <v>1</v>
      </c>
      <c r="N472" s="181" t="s">
        <v>38</v>
      </c>
      <c r="O472" s="59"/>
      <c r="P472" s="160">
        <f t="shared" si="131"/>
        <v>0</v>
      </c>
      <c r="Q472" s="160">
        <v>0</v>
      </c>
      <c r="R472" s="160">
        <f t="shared" si="132"/>
        <v>0</v>
      </c>
      <c r="S472" s="160">
        <v>0</v>
      </c>
      <c r="T472" s="161">
        <f t="shared" si="133"/>
        <v>0</v>
      </c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R472" s="162" t="s">
        <v>1849</v>
      </c>
      <c r="AT472" s="162" t="s">
        <v>751</v>
      </c>
      <c r="AU472" s="162" t="s">
        <v>219</v>
      </c>
      <c r="AY472" s="15" t="s">
        <v>208</v>
      </c>
      <c r="BE472" s="163">
        <f t="shared" si="134"/>
        <v>0</v>
      </c>
      <c r="BF472" s="163">
        <f t="shared" si="135"/>
        <v>0</v>
      </c>
      <c r="BG472" s="163">
        <f t="shared" si="136"/>
        <v>0</v>
      </c>
      <c r="BH472" s="163">
        <f t="shared" si="137"/>
        <v>0</v>
      </c>
      <c r="BI472" s="163">
        <f t="shared" si="138"/>
        <v>0</v>
      </c>
      <c r="BJ472" s="15" t="s">
        <v>85</v>
      </c>
      <c r="BK472" s="163">
        <f t="shared" si="139"/>
        <v>0</v>
      </c>
      <c r="BL472" s="15" t="s">
        <v>466</v>
      </c>
      <c r="BM472" s="162" t="s">
        <v>8503</v>
      </c>
    </row>
    <row r="473" spans="1:65" s="2" customFormat="1" ht="24.2" customHeight="1">
      <c r="A473" s="30"/>
      <c r="B473" s="154"/>
      <c r="C473" s="201" t="s">
        <v>2038</v>
      </c>
      <c r="D473" s="201" t="s">
        <v>751</v>
      </c>
      <c r="E473" s="202" t="s">
        <v>8152</v>
      </c>
      <c r="F473" s="203" t="s">
        <v>8153</v>
      </c>
      <c r="G473" s="204" t="s">
        <v>404</v>
      </c>
      <c r="H473" s="205">
        <v>16</v>
      </c>
      <c r="I473" s="177"/>
      <c r="J473" s="290">
        <f t="shared" si="130"/>
        <v>0</v>
      </c>
      <c r="K473" s="178"/>
      <c r="L473" s="179"/>
      <c r="M473" s="180" t="s">
        <v>1</v>
      </c>
      <c r="N473" s="181" t="s">
        <v>38</v>
      </c>
      <c r="O473" s="59"/>
      <c r="P473" s="160">
        <f t="shared" si="131"/>
        <v>0</v>
      </c>
      <c r="Q473" s="160">
        <v>0</v>
      </c>
      <c r="R473" s="160">
        <f t="shared" si="132"/>
        <v>0</v>
      </c>
      <c r="S473" s="160">
        <v>0</v>
      </c>
      <c r="T473" s="161">
        <f t="shared" si="133"/>
        <v>0</v>
      </c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R473" s="162" t="s">
        <v>1849</v>
      </c>
      <c r="AT473" s="162" t="s">
        <v>751</v>
      </c>
      <c r="AU473" s="162" t="s">
        <v>219</v>
      </c>
      <c r="AY473" s="15" t="s">
        <v>208</v>
      </c>
      <c r="BE473" s="163">
        <f t="shared" si="134"/>
        <v>0</v>
      </c>
      <c r="BF473" s="163">
        <f t="shared" si="135"/>
        <v>0</v>
      </c>
      <c r="BG473" s="163">
        <f t="shared" si="136"/>
        <v>0</v>
      </c>
      <c r="BH473" s="163">
        <f t="shared" si="137"/>
        <v>0</v>
      </c>
      <c r="BI473" s="163">
        <f t="shared" si="138"/>
        <v>0</v>
      </c>
      <c r="BJ473" s="15" t="s">
        <v>85</v>
      </c>
      <c r="BK473" s="163">
        <f t="shared" si="139"/>
        <v>0</v>
      </c>
      <c r="BL473" s="15" t="s">
        <v>466</v>
      </c>
      <c r="BM473" s="162" t="s">
        <v>8504</v>
      </c>
    </row>
    <row r="474" spans="1:65" s="2" customFormat="1" ht="24.2" customHeight="1">
      <c r="A474" s="30"/>
      <c r="B474" s="154"/>
      <c r="C474" s="201" t="s">
        <v>2042</v>
      </c>
      <c r="D474" s="201" t="s">
        <v>751</v>
      </c>
      <c r="E474" s="202" t="s">
        <v>8155</v>
      </c>
      <c r="F474" s="203" t="s">
        <v>8156</v>
      </c>
      <c r="G474" s="204" t="s">
        <v>404</v>
      </c>
      <c r="H474" s="205">
        <v>16</v>
      </c>
      <c r="I474" s="177"/>
      <c r="J474" s="290">
        <f t="shared" si="130"/>
        <v>0</v>
      </c>
      <c r="K474" s="178"/>
      <c r="L474" s="179"/>
      <c r="M474" s="180" t="s">
        <v>1</v>
      </c>
      <c r="N474" s="181" t="s">
        <v>38</v>
      </c>
      <c r="O474" s="59"/>
      <c r="P474" s="160">
        <f t="shared" si="131"/>
        <v>0</v>
      </c>
      <c r="Q474" s="160">
        <v>0</v>
      </c>
      <c r="R474" s="160">
        <f t="shared" si="132"/>
        <v>0</v>
      </c>
      <c r="S474" s="160">
        <v>0</v>
      </c>
      <c r="T474" s="161">
        <f t="shared" si="133"/>
        <v>0</v>
      </c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R474" s="162" t="s">
        <v>1849</v>
      </c>
      <c r="AT474" s="162" t="s">
        <v>751</v>
      </c>
      <c r="AU474" s="162" t="s">
        <v>219</v>
      </c>
      <c r="AY474" s="15" t="s">
        <v>208</v>
      </c>
      <c r="BE474" s="163">
        <f t="shared" si="134"/>
        <v>0</v>
      </c>
      <c r="BF474" s="163">
        <f t="shared" si="135"/>
        <v>0</v>
      </c>
      <c r="BG474" s="163">
        <f t="shared" si="136"/>
        <v>0</v>
      </c>
      <c r="BH474" s="163">
        <f t="shared" si="137"/>
        <v>0</v>
      </c>
      <c r="BI474" s="163">
        <f t="shared" si="138"/>
        <v>0</v>
      </c>
      <c r="BJ474" s="15" t="s">
        <v>85</v>
      </c>
      <c r="BK474" s="163">
        <f t="shared" si="139"/>
        <v>0</v>
      </c>
      <c r="BL474" s="15" t="s">
        <v>466</v>
      </c>
      <c r="BM474" s="162" t="s">
        <v>8505</v>
      </c>
    </row>
    <row r="475" spans="1:65" s="2" customFormat="1" ht="24.2" customHeight="1">
      <c r="A475" s="30"/>
      <c r="B475" s="154"/>
      <c r="C475" s="201" t="s">
        <v>2046</v>
      </c>
      <c r="D475" s="201" t="s">
        <v>751</v>
      </c>
      <c r="E475" s="202" t="s">
        <v>8158</v>
      </c>
      <c r="F475" s="203" t="s">
        <v>8159</v>
      </c>
      <c r="G475" s="204" t="s">
        <v>404</v>
      </c>
      <c r="H475" s="205">
        <v>16</v>
      </c>
      <c r="I475" s="177"/>
      <c r="J475" s="290">
        <f t="shared" si="130"/>
        <v>0</v>
      </c>
      <c r="K475" s="178"/>
      <c r="L475" s="179"/>
      <c r="M475" s="180" t="s">
        <v>1</v>
      </c>
      <c r="N475" s="181" t="s">
        <v>38</v>
      </c>
      <c r="O475" s="59"/>
      <c r="P475" s="160">
        <f t="shared" si="131"/>
        <v>0</v>
      </c>
      <c r="Q475" s="160">
        <v>0</v>
      </c>
      <c r="R475" s="160">
        <f t="shared" si="132"/>
        <v>0</v>
      </c>
      <c r="S475" s="160">
        <v>0</v>
      </c>
      <c r="T475" s="161">
        <f t="shared" si="133"/>
        <v>0</v>
      </c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R475" s="162" t="s">
        <v>1849</v>
      </c>
      <c r="AT475" s="162" t="s">
        <v>751</v>
      </c>
      <c r="AU475" s="162" t="s">
        <v>219</v>
      </c>
      <c r="AY475" s="15" t="s">
        <v>208</v>
      </c>
      <c r="BE475" s="163">
        <f t="shared" si="134"/>
        <v>0</v>
      </c>
      <c r="BF475" s="163">
        <f t="shared" si="135"/>
        <v>0</v>
      </c>
      <c r="BG475" s="163">
        <f t="shared" si="136"/>
        <v>0</v>
      </c>
      <c r="BH475" s="163">
        <f t="shared" si="137"/>
        <v>0</v>
      </c>
      <c r="BI475" s="163">
        <f t="shared" si="138"/>
        <v>0</v>
      </c>
      <c r="BJ475" s="15" t="s">
        <v>85</v>
      </c>
      <c r="BK475" s="163">
        <f t="shared" si="139"/>
        <v>0</v>
      </c>
      <c r="BL475" s="15" t="s">
        <v>466</v>
      </c>
      <c r="BM475" s="162" t="s">
        <v>8506</v>
      </c>
    </row>
    <row r="476" spans="1:65" s="2" customFormat="1" ht="24.2" customHeight="1">
      <c r="A476" s="30"/>
      <c r="B476" s="154"/>
      <c r="C476" s="201" t="s">
        <v>2050</v>
      </c>
      <c r="D476" s="201" t="s">
        <v>751</v>
      </c>
      <c r="E476" s="202" t="s">
        <v>8161</v>
      </c>
      <c r="F476" s="203" t="s">
        <v>8162</v>
      </c>
      <c r="G476" s="204" t="s">
        <v>404</v>
      </c>
      <c r="H476" s="205">
        <v>6</v>
      </c>
      <c r="I476" s="177"/>
      <c r="J476" s="290">
        <f t="shared" si="130"/>
        <v>0</v>
      </c>
      <c r="K476" s="178"/>
      <c r="L476" s="179"/>
      <c r="M476" s="180" t="s">
        <v>1</v>
      </c>
      <c r="N476" s="181" t="s">
        <v>38</v>
      </c>
      <c r="O476" s="59"/>
      <c r="P476" s="160">
        <f t="shared" si="131"/>
        <v>0</v>
      </c>
      <c r="Q476" s="160">
        <v>0</v>
      </c>
      <c r="R476" s="160">
        <f t="shared" si="132"/>
        <v>0</v>
      </c>
      <c r="S476" s="160">
        <v>0</v>
      </c>
      <c r="T476" s="161">
        <f t="shared" si="133"/>
        <v>0</v>
      </c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R476" s="162" t="s">
        <v>1849</v>
      </c>
      <c r="AT476" s="162" t="s">
        <v>751</v>
      </c>
      <c r="AU476" s="162" t="s">
        <v>219</v>
      </c>
      <c r="AY476" s="15" t="s">
        <v>208</v>
      </c>
      <c r="BE476" s="163">
        <f t="shared" si="134"/>
        <v>0</v>
      </c>
      <c r="BF476" s="163">
        <f t="shared" si="135"/>
        <v>0</v>
      </c>
      <c r="BG476" s="163">
        <f t="shared" si="136"/>
        <v>0</v>
      </c>
      <c r="BH476" s="163">
        <f t="shared" si="137"/>
        <v>0</v>
      </c>
      <c r="BI476" s="163">
        <f t="shared" si="138"/>
        <v>0</v>
      </c>
      <c r="BJ476" s="15" t="s">
        <v>85</v>
      </c>
      <c r="BK476" s="163">
        <f t="shared" si="139"/>
        <v>0</v>
      </c>
      <c r="BL476" s="15" t="s">
        <v>466</v>
      </c>
      <c r="BM476" s="162" t="s">
        <v>8507</v>
      </c>
    </row>
    <row r="477" spans="1:65" s="2" customFormat="1" ht="24.2" customHeight="1">
      <c r="A477" s="30"/>
      <c r="B477" s="154"/>
      <c r="C477" s="201" t="s">
        <v>2054</v>
      </c>
      <c r="D477" s="201" t="s">
        <v>751</v>
      </c>
      <c r="E477" s="202" t="s">
        <v>8164</v>
      </c>
      <c r="F477" s="203" t="s">
        <v>8165</v>
      </c>
      <c r="G477" s="204" t="s">
        <v>404</v>
      </c>
      <c r="H477" s="205">
        <v>2</v>
      </c>
      <c r="I477" s="177"/>
      <c r="J477" s="290">
        <f t="shared" si="130"/>
        <v>0</v>
      </c>
      <c r="K477" s="178"/>
      <c r="L477" s="179"/>
      <c r="M477" s="180" t="s">
        <v>1</v>
      </c>
      <c r="N477" s="181" t="s">
        <v>38</v>
      </c>
      <c r="O477" s="59"/>
      <c r="P477" s="160">
        <f t="shared" si="131"/>
        <v>0</v>
      </c>
      <c r="Q477" s="160">
        <v>0</v>
      </c>
      <c r="R477" s="160">
        <f t="shared" si="132"/>
        <v>0</v>
      </c>
      <c r="S477" s="160">
        <v>0</v>
      </c>
      <c r="T477" s="161">
        <f t="shared" si="133"/>
        <v>0</v>
      </c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R477" s="162" t="s">
        <v>1849</v>
      </c>
      <c r="AT477" s="162" t="s">
        <v>751</v>
      </c>
      <c r="AU477" s="162" t="s">
        <v>219</v>
      </c>
      <c r="AY477" s="15" t="s">
        <v>208</v>
      </c>
      <c r="BE477" s="163">
        <f t="shared" si="134"/>
        <v>0</v>
      </c>
      <c r="BF477" s="163">
        <f t="shared" si="135"/>
        <v>0</v>
      </c>
      <c r="BG477" s="163">
        <f t="shared" si="136"/>
        <v>0</v>
      </c>
      <c r="BH477" s="163">
        <f t="shared" si="137"/>
        <v>0</v>
      </c>
      <c r="BI477" s="163">
        <f t="shared" si="138"/>
        <v>0</v>
      </c>
      <c r="BJ477" s="15" t="s">
        <v>85</v>
      </c>
      <c r="BK477" s="163">
        <f t="shared" si="139"/>
        <v>0</v>
      </c>
      <c r="BL477" s="15" t="s">
        <v>466</v>
      </c>
      <c r="BM477" s="162" t="s">
        <v>8508</v>
      </c>
    </row>
    <row r="478" spans="1:65" s="2" customFormat="1" ht="24.2" customHeight="1">
      <c r="A478" s="30"/>
      <c r="B478" s="154"/>
      <c r="C478" s="201" t="s">
        <v>2058</v>
      </c>
      <c r="D478" s="201" t="s">
        <v>751</v>
      </c>
      <c r="E478" s="202" t="s">
        <v>8167</v>
      </c>
      <c r="F478" s="203" t="s">
        <v>8168</v>
      </c>
      <c r="G478" s="204" t="s">
        <v>404</v>
      </c>
      <c r="H478" s="205">
        <v>2</v>
      </c>
      <c r="I478" s="177"/>
      <c r="J478" s="290">
        <f t="shared" si="130"/>
        <v>0</v>
      </c>
      <c r="K478" s="178"/>
      <c r="L478" s="179"/>
      <c r="M478" s="180" t="s">
        <v>1</v>
      </c>
      <c r="N478" s="181" t="s">
        <v>38</v>
      </c>
      <c r="O478" s="59"/>
      <c r="P478" s="160">
        <f t="shared" si="131"/>
        <v>0</v>
      </c>
      <c r="Q478" s="160">
        <v>0</v>
      </c>
      <c r="R478" s="160">
        <f t="shared" si="132"/>
        <v>0</v>
      </c>
      <c r="S478" s="160">
        <v>0</v>
      </c>
      <c r="T478" s="161">
        <f t="shared" si="133"/>
        <v>0</v>
      </c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R478" s="162" t="s">
        <v>1849</v>
      </c>
      <c r="AT478" s="162" t="s">
        <v>751</v>
      </c>
      <c r="AU478" s="162" t="s">
        <v>219</v>
      </c>
      <c r="AY478" s="15" t="s">
        <v>208</v>
      </c>
      <c r="BE478" s="163">
        <f t="shared" si="134"/>
        <v>0</v>
      </c>
      <c r="BF478" s="163">
        <f t="shared" si="135"/>
        <v>0</v>
      </c>
      <c r="BG478" s="163">
        <f t="shared" si="136"/>
        <v>0</v>
      </c>
      <c r="BH478" s="163">
        <f t="shared" si="137"/>
        <v>0</v>
      </c>
      <c r="BI478" s="163">
        <f t="shared" si="138"/>
        <v>0</v>
      </c>
      <c r="BJ478" s="15" t="s">
        <v>85</v>
      </c>
      <c r="BK478" s="163">
        <f t="shared" si="139"/>
        <v>0</v>
      </c>
      <c r="BL478" s="15" t="s">
        <v>466</v>
      </c>
      <c r="BM478" s="162" t="s">
        <v>8509</v>
      </c>
    </row>
    <row r="479" spans="1:65" s="2" customFormat="1" ht="24.2" customHeight="1">
      <c r="A479" s="30"/>
      <c r="B479" s="154"/>
      <c r="C479" s="195" t="s">
        <v>2062</v>
      </c>
      <c r="D479" s="195" t="s">
        <v>210</v>
      </c>
      <c r="E479" s="196" t="s">
        <v>8510</v>
      </c>
      <c r="F479" s="200" t="s">
        <v>8321</v>
      </c>
      <c r="G479" s="198" t="s">
        <v>1614</v>
      </c>
      <c r="H479" s="182"/>
      <c r="I479" s="155"/>
      <c r="J479" s="287">
        <f t="shared" si="130"/>
        <v>0</v>
      </c>
      <c r="K479" s="157"/>
      <c r="L479" s="31"/>
      <c r="M479" s="158" t="s">
        <v>1</v>
      </c>
      <c r="N479" s="159" t="s">
        <v>38</v>
      </c>
      <c r="O479" s="59"/>
      <c r="P479" s="160">
        <f t="shared" si="131"/>
        <v>0</v>
      </c>
      <c r="Q479" s="160">
        <v>0</v>
      </c>
      <c r="R479" s="160">
        <f t="shared" si="132"/>
        <v>0</v>
      </c>
      <c r="S479" s="160">
        <v>0</v>
      </c>
      <c r="T479" s="161">
        <f t="shared" si="133"/>
        <v>0</v>
      </c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R479" s="162" t="s">
        <v>466</v>
      </c>
      <c r="AT479" s="162" t="s">
        <v>210</v>
      </c>
      <c r="AU479" s="162" t="s">
        <v>219</v>
      </c>
      <c r="AY479" s="15" t="s">
        <v>208</v>
      </c>
      <c r="BE479" s="163">
        <f t="shared" si="134"/>
        <v>0</v>
      </c>
      <c r="BF479" s="163">
        <f t="shared" si="135"/>
        <v>0</v>
      </c>
      <c r="BG479" s="163">
        <f t="shared" si="136"/>
        <v>0</v>
      </c>
      <c r="BH479" s="163">
        <f t="shared" si="137"/>
        <v>0</v>
      </c>
      <c r="BI479" s="163">
        <f t="shared" si="138"/>
        <v>0</v>
      </c>
      <c r="BJ479" s="15" t="s">
        <v>85</v>
      </c>
      <c r="BK479" s="163">
        <f t="shared" si="139"/>
        <v>0</v>
      </c>
      <c r="BL479" s="15" t="s">
        <v>466</v>
      </c>
      <c r="BM479" s="162" t="s">
        <v>8511</v>
      </c>
    </row>
    <row r="480" spans="1:65" s="13" customFormat="1" ht="20.85" customHeight="1">
      <c r="B480" s="183"/>
      <c r="C480" s="210"/>
      <c r="D480" s="211" t="s">
        <v>71</v>
      </c>
      <c r="E480" s="211" t="s">
        <v>8512</v>
      </c>
      <c r="F480" s="211" t="s">
        <v>8174</v>
      </c>
      <c r="G480" s="210"/>
      <c r="H480" s="210"/>
      <c r="I480" s="185"/>
      <c r="J480" s="291">
        <f>BK480</f>
        <v>0</v>
      </c>
      <c r="L480" s="183"/>
      <c r="M480" s="186"/>
      <c r="N480" s="187"/>
      <c r="O480" s="187"/>
      <c r="P480" s="188">
        <f>SUM(P481:P492)</f>
        <v>0</v>
      </c>
      <c r="Q480" s="187"/>
      <c r="R480" s="188">
        <f>SUM(R481:R492)</f>
        <v>0</v>
      </c>
      <c r="S480" s="187"/>
      <c r="T480" s="189">
        <f>SUM(T481:T492)</f>
        <v>0</v>
      </c>
      <c r="AR480" s="184" t="s">
        <v>219</v>
      </c>
      <c r="AT480" s="190" t="s">
        <v>71</v>
      </c>
      <c r="AU480" s="190" t="s">
        <v>219</v>
      </c>
      <c r="AY480" s="184" t="s">
        <v>208</v>
      </c>
      <c r="BK480" s="191">
        <f>SUM(BK481:BK492)</f>
        <v>0</v>
      </c>
    </row>
    <row r="481" spans="1:65" s="2" customFormat="1" ht="24.2" customHeight="1">
      <c r="A481" s="30"/>
      <c r="B481" s="154"/>
      <c r="C481" s="201" t="s">
        <v>2066</v>
      </c>
      <c r="D481" s="201" t="s">
        <v>751</v>
      </c>
      <c r="E481" s="202" t="s">
        <v>8175</v>
      </c>
      <c r="F481" s="203" t="s">
        <v>8176</v>
      </c>
      <c r="G481" s="204" t="s">
        <v>404</v>
      </c>
      <c r="H481" s="205">
        <v>2</v>
      </c>
      <c r="I481" s="177"/>
      <c r="J481" s="290">
        <f t="shared" ref="J481:J492" si="140">ROUND(I481*H481,2)</f>
        <v>0</v>
      </c>
      <c r="K481" s="178"/>
      <c r="L481" s="179"/>
      <c r="M481" s="180" t="s">
        <v>1</v>
      </c>
      <c r="N481" s="181" t="s">
        <v>38</v>
      </c>
      <c r="O481" s="59"/>
      <c r="P481" s="160">
        <f t="shared" ref="P481:P492" si="141">O481*H481</f>
        <v>0</v>
      </c>
      <c r="Q481" s="160">
        <v>0</v>
      </c>
      <c r="R481" s="160">
        <f t="shared" ref="R481:R492" si="142">Q481*H481</f>
        <v>0</v>
      </c>
      <c r="S481" s="160">
        <v>0</v>
      </c>
      <c r="T481" s="161">
        <f t="shared" ref="T481:T492" si="143">S481*H481</f>
        <v>0</v>
      </c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R481" s="162" t="s">
        <v>1849</v>
      </c>
      <c r="AT481" s="162" t="s">
        <v>751</v>
      </c>
      <c r="AU481" s="162" t="s">
        <v>214</v>
      </c>
      <c r="AY481" s="15" t="s">
        <v>208</v>
      </c>
      <c r="BE481" s="163">
        <f t="shared" ref="BE481:BE492" si="144">IF(N481="základná",J481,0)</f>
        <v>0</v>
      </c>
      <c r="BF481" s="163">
        <f t="shared" ref="BF481:BF492" si="145">IF(N481="znížená",J481,0)</f>
        <v>0</v>
      </c>
      <c r="BG481" s="163">
        <f t="shared" ref="BG481:BG492" si="146">IF(N481="zákl. prenesená",J481,0)</f>
        <v>0</v>
      </c>
      <c r="BH481" s="163">
        <f t="shared" ref="BH481:BH492" si="147">IF(N481="zníž. prenesená",J481,0)</f>
        <v>0</v>
      </c>
      <c r="BI481" s="163">
        <f t="shared" ref="BI481:BI492" si="148">IF(N481="nulová",J481,0)</f>
        <v>0</v>
      </c>
      <c r="BJ481" s="15" t="s">
        <v>85</v>
      </c>
      <c r="BK481" s="163">
        <f t="shared" ref="BK481:BK492" si="149">ROUND(I481*H481,2)</f>
        <v>0</v>
      </c>
      <c r="BL481" s="15" t="s">
        <v>466</v>
      </c>
      <c r="BM481" s="162" t="s">
        <v>8513</v>
      </c>
    </row>
    <row r="482" spans="1:65" s="2" customFormat="1" ht="24.2" customHeight="1">
      <c r="A482" s="30"/>
      <c r="B482" s="154"/>
      <c r="C482" s="201" t="s">
        <v>2070</v>
      </c>
      <c r="D482" s="201" t="s">
        <v>751</v>
      </c>
      <c r="E482" s="202" t="s">
        <v>8178</v>
      </c>
      <c r="F482" s="203" t="s">
        <v>8179</v>
      </c>
      <c r="G482" s="204" t="s">
        <v>404</v>
      </c>
      <c r="H482" s="205">
        <v>2</v>
      </c>
      <c r="I482" s="177"/>
      <c r="J482" s="290">
        <f t="shared" si="140"/>
        <v>0</v>
      </c>
      <c r="K482" s="178"/>
      <c r="L482" s="179"/>
      <c r="M482" s="180" t="s">
        <v>1</v>
      </c>
      <c r="N482" s="181" t="s">
        <v>38</v>
      </c>
      <c r="O482" s="59"/>
      <c r="P482" s="160">
        <f t="shared" si="141"/>
        <v>0</v>
      </c>
      <c r="Q482" s="160">
        <v>0</v>
      </c>
      <c r="R482" s="160">
        <f t="shared" si="142"/>
        <v>0</v>
      </c>
      <c r="S482" s="160">
        <v>0</v>
      </c>
      <c r="T482" s="161">
        <f t="shared" si="143"/>
        <v>0</v>
      </c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R482" s="162" t="s">
        <v>1849</v>
      </c>
      <c r="AT482" s="162" t="s">
        <v>751</v>
      </c>
      <c r="AU482" s="162" t="s">
        <v>214</v>
      </c>
      <c r="AY482" s="15" t="s">
        <v>208</v>
      </c>
      <c r="BE482" s="163">
        <f t="shared" si="144"/>
        <v>0</v>
      </c>
      <c r="BF482" s="163">
        <f t="shared" si="145"/>
        <v>0</v>
      </c>
      <c r="BG482" s="163">
        <f t="shared" si="146"/>
        <v>0</v>
      </c>
      <c r="BH482" s="163">
        <f t="shared" si="147"/>
        <v>0</v>
      </c>
      <c r="BI482" s="163">
        <f t="shared" si="148"/>
        <v>0</v>
      </c>
      <c r="BJ482" s="15" t="s">
        <v>85</v>
      </c>
      <c r="BK482" s="163">
        <f t="shared" si="149"/>
        <v>0</v>
      </c>
      <c r="BL482" s="15" t="s">
        <v>466</v>
      </c>
      <c r="BM482" s="162" t="s">
        <v>8514</v>
      </c>
    </row>
    <row r="483" spans="1:65" s="2" customFormat="1" ht="33" customHeight="1">
      <c r="A483" s="30"/>
      <c r="B483" s="154"/>
      <c r="C483" s="201" t="s">
        <v>2074</v>
      </c>
      <c r="D483" s="201" t="s">
        <v>751</v>
      </c>
      <c r="E483" s="202" t="s">
        <v>8181</v>
      </c>
      <c r="F483" s="203" t="s">
        <v>8182</v>
      </c>
      <c r="G483" s="204" t="s">
        <v>404</v>
      </c>
      <c r="H483" s="205">
        <v>2</v>
      </c>
      <c r="I483" s="177"/>
      <c r="J483" s="290">
        <f t="shared" si="140"/>
        <v>0</v>
      </c>
      <c r="K483" s="178"/>
      <c r="L483" s="179"/>
      <c r="M483" s="180" t="s">
        <v>1</v>
      </c>
      <c r="N483" s="181" t="s">
        <v>38</v>
      </c>
      <c r="O483" s="59"/>
      <c r="P483" s="160">
        <f t="shared" si="141"/>
        <v>0</v>
      </c>
      <c r="Q483" s="160">
        <v>0</v>
      </c>
      <c r="R483" s="160">
        <f t="shared" si="142"/>
        <v>0</v>
      </c>
      <c r="S483" s="160">
        <v>0</v>
      </c>
      <c r="T483" s="161">
        <f t="shared" si="143"/>
        <v>0</v>
      </c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R483" s="162" t="s">
        <v>1849</v>
      </c>
      <c r="AT483" s="162" t="s">
        <v>751</v>
      </c>
      <c r="AU483" s="162" t="s">
        <v>214</v>
      </c>
      <c r="AY483" s="15" t="s">
        <v>208</v>
      </c>
      <c r="BE483" s="163">
        <f t="shared" si="144"/>
        <v>0</v>
      </c>
      <c r="BF483" s="163">
        <f t="shared" si="145"/>
        <v>0</v>
      </c>
      <c r="BG483" s="163">
        <f t="shared" si="146"/>
        <v>0</v>
      </c>
      <c r="BH483" s="163">
        <f t="shared" si="147"/>
        <v>0</v>
      </c>
      <c r="BI483" s="163">
        <f t="shared" si="148"/>
        <v>0</v>
      </c>
      <c r="BJ483" s="15" t="s">
        <v>85</v>
      </c>
      <c r="BK483" s="163">
        <f t="shared" si="149"/>
        <v>0</v>
      </c>
      <c r="BL483" s="15" t="s">
        <v>466</v>
      </c>
      <c r="BM483" s="162" t="s">
        <v>8515</v>
      </c>
    </row>
    <row r="484" spans="1:65" s="2" customFormat="1" ht="33" customHeight="1">
      <c r="A484" s="30"/>
      <c r="B484" s="154"/>
      <c r="C484" s="201" t="s">
        <v>2078</v>
      </c>
      <c r="D484" s="201" t="s">
        <v>751</v>
      </c>
      <c r="E484" s="202" t="s">
        <v>8184</v>
      </c>
      <c r="F484" s="203" t="s">
        <v>8185</v>
      </c>
      <c r="G484" s="204" t="s">
        <v>404</v>
      </c>
      <c r="H484" s="205">
        <v>2</v>
      </c>
      <c r="I484" s="177"/>
      <c r="J484" s="290">
        <f t="shared" si="140"/>
        <v>0</v>
      </c>
      <c r="K484" s="178"/>
      <c r="L484" s="179"/>
      <c r="M484" s="180" t="s">
        <v>1</v>
      </c>
      <c r="N484" s="181" t="s">
        <v>38</v>
      </c>
      <c r="O484" s="59"/>
      <c r="P484" s="160">
        <f t="shared" si="141"/>
        <v>0</v>
      </c>
      <c r="Q484" s="160">
        <v>0</v>
      </c>
      <c r="R484" s="160">
        <f t="shared" si="142"/>
        <v>0</v>
      </c>
      <c r="S484" s="160">
        <v>0</v>
      </c>
      <c r="T484" s="161">
        <f t="shared" si="143"/>
        <v>0</v>
      </c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R484" s="162" t="s">
        <v>1849</v>
      </c>
      <c r="AT484" s="162" t="s">
        <v>751</v>
      </c>
      <c r="AU484" s="162" t="s">
        <v>214</v>
      </c>
      <c r="AY484" s="15" t="s">
        <v>208</v>
      </c>
      <c r="BE484" s="163">
        <f t="shared" si="144"/>
        <v>0</v>
      </c>
      <c r="BF484" s="163">
        <f t="shared" si="145"/>
        <v>0</v>
      </c>
      <c r="BG484" s="163">
        <f t="shared" si="146"/>
        <v>0</v>
      </c>
      <c r="BH484" s="163">
        <f t="shared" si="147"/>
        <v>0</v>
      </c>
      <c r="BI484" s="163">
        <f t="shared" si="148"/>
        <v>0</v>
      </c>
      <c r="BJ484" s="15" t="s">
        <v>85</v>
      </c>
      <c r="BK484" s="163">
        <f t="shared" si="149"/>
        <v>0</v>
      </c>
      <c r="BL484" s="15" t="s">
        <v>466</v>
      </c>
      <c r="BM484" s="162" t="s">
        <v>8516</v>
      </c>
    </row>
    <row r="485" spans="1:65" s="2" customFormat="1" ht="24.2" customHeight="1">
      <c r="A485" s="30"/>
      <c r="B485" s="154"/>
      <c r="C485" s="201" t="s">
        <v>2082</v>
      </c>
      <c r="D485" s="201" t="s">
        <v>751</v>
      </c>
      <c r="E485" s="202" t="s">
        <v>8187</v>
      </c>
      <c r="F485" s="203" t="s">
        <v>8188</v>
      </c>
      <c r="G485" s="204" t="s">
        <v>404</v>
      </c>
      <c r="H485" s="205">
        <v>2</v>
      </c>
      <c r="I485" s="177"/>
      <c r="J485" s="290">
        <f t="shared" si="140"/>
        <v>0</v>
      </c>
      <c r="K485" s="178"/>
      <c r="L485" s="179"/>
      <c r="M485" s="180" t="s">
        <v>1</v>
      </c>
      <c r="N485" s="181" t="s">
        <v>38</v>
      </c>
      <c r="O485" s="59"/>
      <c r="P485" s="160">
        <f t="shared" si="141"/>
        <v>0</v>
      </c>
      <c r="Q485" s="160">
        <v>0</v>
      </c>
      <c r="R485" s="160">
        <f t="shared" si="142"/>
        <v>0</v>
      </c>
      <c r="S485" s="160">
        <v>0</v>
      </c>
      <c r="T485" s="161">
        <f t="shared" si="143"/>
        <v>0</v>
      </c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R485" s="162" t="s">
        <v>1849</v>
      </c>
      <c r="AT485" s="162" t="s">
        <v>751</v>
      </c>
      <c r="AU485" s="162" t="s">
        <v>214</v>
      </c>
      <c r="AY485" s="15" t="s">
        <v>208</v>
      </c>
      <c r="BE485" s="163">
        <f t="shared" si="144"/>
        <v>0</v>
      </c>
      <c r="BF485" s="163">
        <f t="shared" si="145"/>
        <v>0</v>
      </c>
      <c r="BG485" s="163">
        <f t="shared" si="146"/>
        <v>0</v>
      </c>
      <c r="BH485" s="163">
        <f t="shared" si="147"/>
        <v>0</v>
      </c>
      <c r="BI485" s="163">
        <f t="shared" si="148"/>
        <v>0</v>
      </c>
      <c r="BJ485" s="15" t="s">
        <v>85</v>
      </c>
      <c r="BK485" s="163">
        <f t="shared" si="149"/>
        <v>0</v>
      </c>
      <c r="BL485" s="15" t="s">
        <v>466</v>
      </c>
      <c r="BM485" s="162" t="s">
        <v>8517</v>
      </c>
    </row>
    <row r="486" spans="1:65" s="2" customFormat="1" ht="37.9" customHeight="1">
      <c r="A486" s="30"/>
      <c r="B486" s="154"/>
      <c r="C486" s="201" t="s">
        <v>2086</v>
      </c>
      <c r="D486" s="201" t="s">
        <v>751</v>
      </c>
      <c r="E486" s="202" t="s">
        <v>8190</v>
      </c>
      <c r="F486" s="203" t="s">
        <v>8191</v>
      </c>
      <c r="G486" s="204" t="s">
        <v>404</v>
      </c>
      <c r="H486" s="205">
        <v>2</v>
      </c>
      <c r="I486" s="177"/>
      <c r="J486" s="290">
        <f t="shared" si="140"/>
        <v>0</v>
      </c>
      <c r="K486" s="178"/>
      <c r="L486" s="179"/>
      <c r="M486" s="180" t="s">
        <v>1</v>
      </c>
      <c r="N486" s="181" t="s">
        <v>38</v>
      </c>
      <c r="O486" s="59"/>
      <c r="P486" s="160">
        <f t="shared" si="141"/>
        <v>0</v>
      </c>
      <c r="Q486" s="160">
        <v>0</v>
      </c>
      <c r="R486" s="160">
        <f t="shared" si="142"/>
        <v>0</v>
      </c>
      <c r="S486" s="160">
        <v>0</v>
      </c>
      <c r="T486" s="161">
        <f t="shared" si="143"/>
        <v>0</v>
      </c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R486" s="162" t="s">
        <v>1849</v>
      </c>
      <c r="AT486" s="162" t="s">
        <v>751</v>
      </c>
      <c r="AU486" s="162" t="s">
        <v>214</v>
      </c>
      <c r="AY486" s="15" t="s">
        <v>208</v>
      </c>
      <c r="BE486" s="163">
        <f t="shared" si="144"/>
        <v>0</v>
      </c>
      <c r="BF486" s="163">
        <f t="shared" si="145"/>
        <v>0</v>
      </c>
      <c r="BG486" s="163">
        <f t="shared" si="146"/>
        <v>0</v>
      </c>
      <c r="BH486" s="163">
        <f t="shared" si="147"/>
        <v>0</v>
      </c>
      <c r="BI486" s="163">
        <f t="shared" si="148"/>
        <v>0</v>
      </c>
      <c r="BJ486" s="15" t="s">
        <v>85</v>
      </c>
      <c r="BK486" s="163">
        <f t="shared" si="149"/>
        <v>0</v>
      </c>
      <c r="BL486" s="15" t="s">
        <v>466</v>
      </c>
      <c r="BM486" s="162" t="s">
        <v>8518</v>
      </c>
    </row>
    <row r="487" spans="1:65" s="2" customFormat="1" ht="24.2" customHeight="1">
      <c r="A487" s="30"/>
      <c r="B487" s="154"/>
      <c r="C487" s="201" t="s">
        <v>2090</v>
      </c>
      <c r="D487" s="201" t="s">
        <v>751</v>
      </c>
      <c r="E487" s="202" t="s">
        <v>8193</v>
      </c>
      <c r="F487" s="203" t="s">
        <v>8194</v>
      </c>
      <c r="G487" s="204" t="s">
        <v>404</v>
      </c>
      <c r="H487" s="205">
        <v>2</v>
      </c>
      <c r="I487" s="177"/>
      <c r="J487" s="290">
        <f t="shared" si="140"/>
        <v>0</v>
      </c>
      <c r="K487" s="178"/>
      <c r="L487" s="179"/>
      <c r="M487" s="180" t="s">
        <v>1</v>
      </c>
      <c r="N487" s="181" t="s">
        <v>38</v>
      </c>
      <c r="O487" s="59"/>
      <c r="P487" s="160">
        <f t="shared" si="141"/>
        <v>0</v>
      </c>
      <c r="Q487" s="160">
        <v>0</v>
      </c>
      <c r="R487" s="160">
        <f t="shared" si="142"/>
        <v>0</v>
      </c>
      <c r="S487" s="160">
        <v>0</v>
      </c>
      <c r="T487" s="161">
        <f t="shared" si="143"/>
        <v>0</v>
      </c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R487" s="162" t="s">
        <v>1849</v>
      </c>
      <c r="AT487" s="162" t="s">
        <v>751</v>
      </c>
      <c r="AU487" s="162" t="s">
        <v>214</v>
      </c>
      <c r="AY487" s="15" t="s">
        <v>208</v>
      </c>
      <c r="BE487" s="163">
        <f t="shared" si="144"/>
        <v>0</v>
      </c>
      <c r="BF487" s="163">
        <f t="shared" si="145"/>
        <v>0</v>
      </c>
      <c r="BG487" s="163">
        <f t="shared" si="146"/>
        <v>0</v>
      </c>
      <c r="BH487" s="163">
        <f t="shared" si="147"/>
        <v>0</v>
      </c>
      <c r="BI487" s="163">
        <f t="shared" si="148"/>
        <v>0</v>
      </c>
      <c r="BJ487" s="15" t="s">
        <v>85</v>
      </c>
      <c r="BK487" s="163">
        <f t="shared" si="149"/>
        <v>0</v>
      </c>
      <c r="BL487" s="15" t="s">
        <v>466</v>
      </c>
      <c r="BM487" s="162" t="s">
        <v>8519</v>
      </c>
    </row>
    <row r="488" spans="1:65" s="2" customFormat="1" ht="21.75" customHeight="1">
      <c r="A488" s="30"/>
      <c r="B488" s="154"/>
      <c r="C488" s="201" t="s">
        <v>2094</v>
      </c>
      <c r="D488" s="201" t="s">
        <v>751</v>
      </c>
      <c r="E488" s="202" t="s">
        <v>8196</v>
      </c>
      <c r="F488" s="203" t="s">
        <v>8197</v>
      </c>
      <c r="G488" s="204" t="s">
        <v>404</v>
      </c>
      <c r="H488" s="205">
        <v>2</v>
      </c>
      <c r="I488" s="177"/>
      <c r="J488" s="290">
        <f t="shared" si="140"/>
        <v>0</v>
      </c>
      <c r="K488" s="178"/>
      <c r="L488" s="179"/>
      <c r="M488" s="180" t="s">
        <v>1</v>
      </c>
      <c r="N488" s="181" t="s">
        <v>38</v>
      </c>
      <c r="O488" s="59"/>
      <c r="P488" s="160">
        <f t="shared" si="141"/>
        <v>0</v>
      </c>
      <c r="Q488" s="160">
        <v>0</v>
      </c>
      <c r="R488" s="160">
        <f t="shared" si="142"/>
        <v>0</v>
      </c>
      <c r="S488" s="160">
        <v>0</v>
      </c>
      <c r="T488" s="161">
        <f t="shared" si="143"/>
        <v>0</v>
      </c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R488" s="162" t="s">
        <v>1849</v>
      </c>
      <c r="AT488" s="162" t="s">
        <v>751</v>
      </c>
      <c r="AU488" s="162" t="s">
        <v>214</v>
      </c>
      <c r="AY488" s="15" t="s">
        <v>208</v>
      </c>
      <c r="BE488" s="163">
        <f t="shared" si="144"/>
        <v>0</v>
      </c>
      <c r="BF488" s="163">
        <f t="shared" si="145"/>
        <v>0</v>
      </c>
      <c r="BG488" s="163">
        <f t="shared" si="146"/>
        <v>0</v>
      </c>
      <c r="BH488" s="163">
        <f t="shared" si="147"/>
        <v>0</v>
      </c>
      <c r="BI488" s="163">
        <f t="shared" si="148"/>
        <v>0</v>
      </c>
      <c r="BJ488" s="15" t="s">
        <v>85</v>
      </c>
      <c r="BK488" s="163">
        <f t="shared" si="149"/>
        <v>0</v>
      </c>
      <c r="BL488" s="15" t="s">
        <v>466</v>
      </c>
      <c r="BM488" s="162" t="s">
        <v>8520</v>
      </c>
    </row>
    <row r="489" spans="1:65" s="2" customFormat="1" ht="24.2" customHeight="1">
      <c r="A489" s="30"/>
      <c r="B489" s="154"/>
      <c r="C489" s="201" t="s">
        <v>2098</v>
      </c>
      <c r="D489" s="201" t="s">
        <v>751</v>
      </c>
      <c r="E489" s="202" t="s">
        <v>8199</v>
      </c>
      <c r="F489" s="203" t="s">
        <v>8200</v>
      </c>
      <c r="G489" s="204" t="s">
        <v>404</v>
      </c>
      <c r="H489" s="205">
        <v>4</v>
      </c>
      <c r="I489" s="177"/>
      <c r="J489" s="290">
        <f t="shared" si="140"/>
        <v>0</v>
      </c>
      <c r="K489" s="178"/>
      <c r="L489" s="179"/>
      <c r="M489" s="180" t="s">
        <v>1</v>
      </c>
      <c r="N489" s="181" t="s">
        <v>38</v>
      </c>
      <c r="O489" s="59"/>
      <c r="P489" s="160">
        <f t="shared" si="141"/>
        <v>0</v>
      </c>
      <c r="Q489" s="160">
        <v>0</v>
      </c>
      <c r="R489" s="160">
        <f t="shared" si="142"/>
        <v>0</v>
      </c>
      <c r="S489" s="160">
        <v>0</v>
      </c>
      <c r="T489" s="161">
        <f t="shared" si="143"/>
        <v>0</v>
      </c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R489" s="162" t="s">
        <v>1849</v>
      </c>
      <c r="AT489" s="162" t="s">
        <v>751</v>
      </c>
      <c r="AU489" s="162" t="s">
        <v>214</v>
      </c>
      <c r="AY489" s="15" t="s">
        <v>208</v>
      </c>
      <c r="BE489" s="163">
        <f t="shared" si="144"/>
        <v>0</v>
      </c>
      <c r="BF489" s="163">
        <f t="shared" si="145"/>
        <v>0</v>
      </c>
      <c r="BG489" s="163">
        <f t="shared" si="146"/>
        <v>0</v>
      </c>
      <c r="BH489" s="163">
        <f t="shared" si="147"/>
        <v>0</v>
      </c>
      <c r="BI489" s="163">
        <f t="shared" si="148"/>
        <v>0</v>
      </c>
      <c r="BJ489" s="15" t="s">
        <v>85</v>
      </c>
      <c r="BK489" s="163">
        <f t="shared" si="149"/>
        <v>0</v>
      </c>
      <c r="BL489" s="15" t="s">
        <v>466</v>
      </c>
      <c r="BM489" s="162" t="s">
        <v>8521</v>
      </c>
    </row>
    <row r="490" spans="1:65" s="2" customFormat="1" ht="24.2" customHeight="1">
      <c r="A490" s="30"/>
      <c r="B490" s="154"/>
      <c r="C490" s="201" t="s">
        <v>2102</v>
      </c>
      <c r="D490" s="201" t="s">
        <v>751</v>
      </c>
      <c r="E490" s="202" t="s">
        <v>8202</v>
      </c>
      <c r="F490" s="203" t="s">
        <v>8203</v>
      </c>
      <c r="G490" s="204" t="s">
        <v>404</v>
      </c>
      <c r="H490" s="205">
        <v>2</v>
      </c>
      <c r="I490" s="177"/>
      <c r="J490" s="290">
        <f t="shared" si="140"/>
        <v>0</v>
      </c>
      <c r="K490" s="178"/>
      <c r="L490" s="179"/>
      <c r="M490" s="180" t="s">
        <v>1</v>
      </c>
      <c r="N490" s="181" t="s">
        <v>38</v>
      </c>
      <c r="O490" s="59"/>
      <c r="P490" s="160">
        <f t="shared" si="141"/>
        <v>0</v>
      </c>
      <c r="Q490" s="160">
        <v>0</v>
      </c>
      <c r="R490" s="160">
        <f t="shared" si="142"/>
        <v>0</v>
      </c>
      <c r="S490" s="160">
        <v>0</v>
      </c>
      <c r="T490" s="161">
        <f t="shared" si="143"/>
        <v>0</v>
      </c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R490" s="162" t="s">
        <v>1849</v>
      </c>
      <c r="AT490" s="162" t="s">
        <v>751</v>
      </c>
      <c r="AU490" s="162" t="s">
        <v>214</v>
      </c>
      <c r="AY490" s="15" t="s">
        <v>208</v>
      </c>
      <c r="BE490" s="163">
        <f t="shared" si="144"/>
        <v>0</v>
      </c>
      <c r="BF490" s="163">
        <f t="shared" si="145"/>
        <v>0</v>
      </c>
      <c r="BG490" s="163">
        <f t="shared" si="146"/>
        <v>0</v>
      </c>
      <c r="BH490" s="163">
        <f t="shared" si="147"/>
        <v>0</v>
      </c>
      <c r="BI490" s="163">
        <f t="shared" si="148"/>
        <v>0</v>
      </c>
      <c r="BJ490" s="15" t="s">
        <v>85</v>
      </c>
      <c r="BK490" s="163">
        <f t="shared" si="149"/>
        <v>0</v>
      </c>
      <c r="BL490" s="15" t="s">
        <v>466</v>
      </c>
      <c r="BM490" s="162" t="s">
        <v>8522</v>
      </c>
    </row>
    <row r="491" spans="1:65" s="2" customFormat="1" ht="37.9" customHeight="1">
      <c r="A491" s="30"/>
      <c r="B491" s="154"/>
      <c r="C491" s="201" t="s">
        <v>2106</v>
      </c>
      <c r="D491" s="201" t="s">
        <v>751</v>
      </c>
      <c r="E491" s="202" t="s">
        <v>8205</v>
      </c>
      <c r="F491" s="203" t="s">
        <v>8206</v>
      </c>
      <c r="G491" s="204" t="s">
        <v>404</v>
      </c>
      <c r="H491" s="205">
        <v>2</v>
      </c>
      <c r="I491" s="177"/>
      <c r="J491" s="290">
        <f t="shared" si="140"/>
        <v>0</v>
      </c>
      <c r="K491" s="178"/>
      <c r="L491" s="179"/>
      <c r="M491" s="180" t="s">
        <v>1</v>
      </c>
      <c r="N491" s="181" t="s">
        <v>38</v>
      </c>
      <c r="O491" s="59"/>
      <c r="P491" s="160">
        <f t="shared" si="141"/>
        <v>0</v>
      </c>
      <c r="Q491" s="160">
        <v>0</v>
      </c>
      <c r="R491" s="160">
        <f t="shared" si="142"/>
        <v>0</v>
      </c>
      <c r="S491" s="160">
        <v>0</v>
      </c>
      <c r="T491" s="161">
        <f t="shared" si="143"/>
        <v>0</v>
      </c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R491" s="162" t="s">
        <v>1849</v>
      </c>
      <c r="AT491" s="162" t="s">
        <v>751</v>
      </c>
      <c r="AU491" s="162" t="s">
        <v>214</v>
      </c>
      <c r="AY491" s="15" t="s">
        <v>208</v>
      </c>
      <c r="BE491" s="163">
        <f t="shared" si="144"/>
        <v>0</v>
      </c>
      <c r="BF491" s="163">
        <f t="shared" si="145"/>
        <v>0</v>
      </c>
      <c r="BG491" s="163">
        <f t="shared" si="146"/>
        <v>0</v>
      </c>
      <c r="BH491" s="163">
        <f t="shared" si="147"/>
        <v>0</v>
      </c>
      <c r="BI491" s="163">
        <f t="shared" si="148"/>
        <v>0</v>
      </c>
      <c r="BJ491" s="15" t="s">
        <v>85</v>
      </c>
      <c r="BK491" s="163">
        <f t="shared" si="149"/>
        <v>0</v>
      </c>
      <c r="BL491" s="15" t="s">
        <v>466</v>
      </c>
      <c r="BM491" s="162" t="s">
        <v>8523</v>
      </c>
    </row>
    <row r="492" spans="1:65" s="2" customFormat="1" ht="16.5" customHeight="1">
      <c r="A492" s="30"/>
      <c r="B492" s="154"/>
      <c r="C492" s="201" t="s">
        <v>2110</v>
      </c>
      <c r="D492" s="201" t="s">
        <v>751</v>
      </c>
      <c r="E492" s="202" t="s">
        <v>8208</v>
      </c>
      <c r="F492" s="203" t="s">
        <v>8209</v>
      </c>
      <c r="G492" s="204" t="s">
        <v>404</v>
      </c>
      <c r="H492" s="205">
        <v>2</v>
      </c>
      <c r="I492" s="177"/>
      <c r="J492" s="290">
        <f t="shared" si="140"/>
        <v>0</v>
      </c>
      <c r="K492" s="178"/>
      <c r="L492" s="179"/>
      <c r="M492" s="180" t="s">
        <v>1</v>
      </c>
      <c r="N492" s="181" t="s">
        <v>38</v>
      </c>
      <c r="O492" s="59"/>
      <c r="P492" s="160">
        <f t="shared" si="141"/>
        <v>0</v>
      </c>
      <c r="Q492" s="160">
        <v>0</v>
      </c>
      <c r="R492" s="160">
        <f t="shared" si="142"/>
        <v>0</v>
      </c>
      <c r="S492" s="160">
        <v>0</v>
      </c>
      <c r="T492" s="161">
        <f t="shared" si="143"/>
        <v>0</v>
      </c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R492" s="162" t="s">
        <v>1849</v>
      </c>
      <c r="AT492" s="162" t="s">
        <v>751</v>
      </c>
      <c r="AU492" s="162" t="s">
        <v>214</v>
      </c>
      <c r="AY492" s="15" t="s">
        <v>208</v>
      </c>
      <c r="BE492" s="163">
        <f t="shared" si="144"/>
        <v>0</v>
      </c>
      <c r="BF492" s="163">
        <f t="shared" si="145"/>
        <v>0</v>
      </c>
      <c r="BG492" s="163">
        <f t="shared" si="146"/>
        <v>0</v>
      </c>
      <c r="BH492" s="163">
        <f t="shared" si="147"/>
        <v>0</v>
      </c>
      <c r="BI492" s="163">
        <f t="shared" si="148"/>
        <v>0</v>
      </c>
      <c r="BJ492" s="15" t="s">
        <v>85</v>
      </c>
      <c r="BK492" s="163">
        <f t="shared" si="149"/>
        <v>0</v>
      </c>
      <c r="BL492" s="15" t="s">
        <v>466</v>
      </c>
      <c r="BM492" s="162" t="s">
        <v>8524</v>
      </c>
    </row>
    <row r="493" spans="1:65" s="13" customFormat="1" ht="20.85" customHeight="1">
      <c r="B493" s="183"/>
      <c r="C493" s="210"/>
      <c r="D493" s="211" t="s">
        <v>71</v>
      </c>
      <c r="E493" s="211" t="s">
        <v>8525</v>
      </c>
      <c r="F493" s="211" t="s">
        <v>8212</v>
      </c>
      <c r="G493" s="210"/>
      <c r="H493" s="210"/>
      <c r="I493" s="185"/>
      <c r="J493" s="291">
        <f>BK493</f>
        <v>0</v>
      </c>
      <c r="L493" s="183"/>
      <c r="M493" s="186"/>
      <c r="N493" s="187"/>
      <c r="O493" s="187"/>
      <c r="P493" s="188">
        <f>SUM(P494:P510)</f>
        <v>0</v>
      </c>
      <c r="Q493" s="187"/>
      <c r="R493" s="188">
        <f>SUM(R494:R510)</f>
        <v>0</v>
      </c>
      <c r="S493" s="187"/>
      <c r="T493" s="189">
        <f>SUM(T494:T510)</f>
        <v>0</v>
      </c>
      <c r="AR493" s="184" t="s">
        <v>219</v>
      </c>
      <c r="AT493" s="190" t="s">
        <v>71</v>
      </c>
      <c r="AU493" s="190" t="s">
        <v>219</v>
      </c>
      <c r="AY493" s="184" t="s">
        <v>208</v>
      </c>
      <c r="BK493" s="191">
        <f>SUM(BK494:BK510)</f>
        <v>0</v>
      </c>
    </row>
    <row r="494" spans="1:65" s="2" customFormat="1" ht="24.2" customHeight="1">
      <c r="A494" s="30"/>
      <c r="B494" s="154"/>
      <c r="C494" s="201" t="s">
        <v>2114</v>
      </c>
      <c r="D494" s="201" t="s">
        <v>751</v>
      </c>
      <c r="E494" s="202" t="s">
        <v>8213</v>
      </c>
      <c r="F494" s="203" t="s">
        <v>8214</v>
      </c>
      <c r="G494" s="204" t="s">
        <v>404</v>
      </c>
      <c r="H494" s="205">
        <v>2</v>
      </c>
      <c r="I494" s="177"/>
      <c r="J494" s="290">
        <f t="shared" ref="J494:J510" si="150">ROUND(I494*H494,2)</f>
        <v>0</v>
      </c>
      <c r="K494" s="178"/>
      <c r="L494" s="179"/>
      <c r="M494" s="180" t="s">
        <v>1</v>
      </c>
      <c r="N494" s="181" t="s">
        <v>38</v>
      </c>
      <c r="O494" s="59"/>
      <c r="P494" s="160">
        <f t="shared" ref="P494:P510" si="151">O494*H494</f>
        <v>0</v>
      </c>
      <c r="Q494" s="160">
        <v>0</v>
      </c>
      <c r="R494" s="160">
        <f t="shared" ref="R494:R510" si="152">Q494*H494</f>
        <v>0</v>
      </c>
      <c r="S494" s="160">
        <v>0</v>
      </c>
      <c r="T494" s="161">
        <f t="shared" ref="T494:T510" si="153">S494*H494</f>
        <v>0</v>
      </c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R494" s="162" t="s">
        <v>1849</v>
      </c>
      <c r="AT494" s="162" t="s">
        <v>751</v>
      </c>
      <c r="AU494" s="162" t="s">
        <v>214</v>
      </c>
      <c r="AY494" s="15" t="s">
        <v>208</v>
      </c>
      <c r="BE494" s="163">
        <f t="shared" ref="BE494:BE510" si="154">IF(N494="základná",J494,0)</f>
        <v>0</v>
      </c>
      <c r="BF494" s="163">
        <f t="shared" ref="BF494:BF510" si="155">IF(N494="znížená",J494,0)</f>
        <v>0</v>
      </c>
      <c r="BG494" s="163">
        <f t="shared" ref="BG494:BG510" si="156">IF(N494="zákl. prenesená",J494,0)</f>
        <v>0</v>
      </c>
      <c r="BH494" s="163">
        <f t="shared" ref="BH494:BH510" si="157">IF(N494="zníž. prenesená",J494,0)</f>
        <v>0</v>
      </c>
      <c r="BI494" s="163">
        <f t="shared" ref="BI494:BI510" si="158">IF(N494="nulová",J494,0)</f>
        <v>0</v>
      </c>
      <c r="BJ494" s="15" t="s">
        <v>85</v>
      </c>
      <c r="BK494" s="163">
        <f t="shared" ref="BK494:BK510" si="159">ROUND(I494*H494,2)</f>
        <v>0</v>
      </c>
      <c r="BL494" s="15" t="s">
        <v>466</v>
      </c>
      <c r="BM494" s="162" t="s">
        <v>8526</v>
      </c>
    </row>
    <row r="495" spans="1:65" s="2" customFormat="1" ht="24.2" customHeight="1">
      <c r="A495" s="30"/>
      <c r="B495" s="154"/>
      <c r="C495" s="201" t="s">
        <v>2118</v>
      </c>
      <c r="D495" s="201" t="s">
        <v>751</v>
      </c>
      <c r="E495" s="202" t="s">
        <v>8216</v>
      </c>
      <c r="F495" s="203" t="s">
        <v>8217</v>
      </c>
      <c r="G495" s="204" t="s">
        <v>404</v>
      </c>
      <c r="H495" s="205">
        <v>2</v>
      </c>
      <c r="I495" s="177"/>
      <c r="J495" s="290">
        <f t="shared" si="150"/>
        <v>0</v>
      </c>
      <c r="K495" s="178"/>
      <c r="L495" s="179"/>
      <c r="M495" s="180" t="s">
        <v>1</v>
      </c>
      <c r="N495" s="181" t="s">
        <v>38</v>
      </c>
      <c r="O495" s="59"/>
      <c r="P495" s="160">
        <f t="shared" si="151"/>
        <v>0</v>
      </c>
      <c r="Q495" s="160">
        <v>0</v>
      </c>
      <c r="R495" s="160">
        <f t="shared" si="152"/>
        <v>0</v>
      </c>
      <c r="S495" s="160">
        <v>0</v>
      </c>
      <c r="T495" s="161">
        <f t="shared" si="153"/>
        <v>0</v>
      </c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R495" s="162" t="s">
        <v>1849</v>
      </c>
      <c r="AT495" s="162" t="s">
        <v>751</v>
      </c>
      <c r="AU495" s="162" t="s">
        <v>214</v>
      </c>
      <c r="AY495" s="15" t="s">
        <v>208</v>
      </c>
      <c r="BE495" s="163">
        <f t="shared" si="154"/>
        <v>0</v>
      </c>
      <c r="BF495" s="163">
        <f t="shared" si="155"/>
        <v>0</v>
      </c>
      <c r="BG495" s="163">
        <f t="shared" si="156"/>
        <v>0</v>
      </c>
      <c r="BH495" s="163">
        <f t="shared" si="157"/>
        <v>0</v>
      </c>
      <c r="BI495" s="163">
        <f t="shared" si="158"/>
        <v>0</v>
      </c>
      <c r="BJ495" s="15" t="s">
        <v>85</v>
      </c>
      <c r="BK495" s="163">
        <f t="shared" si="159"/>
        <v>0</v>
      </c>
      <c r="BL495" s="15" t="s">
        <v>466</v>
      </c>
      <c r="BM495" s="162" t="s">
        <v>8527</v>
      </c>
    </row>
    <row r="496" spans="1:65" s="2" customFormat="1" ht="33" customHeight="1">
      <c r="A496" s="30"/>
      <c r="B496" s="154"/>
      <c r="C496" s="201" t="s">
        <v>2122</v>
      </c>
      <c r="D496" s="201" t="s">
        <v>751</v>
      </c>
      <c r="E496" s="202" t="s">
        <v>8181</v>
      </c>
      <c r="F496" s="203" t="s">
        <v>8182</v>
      </c>
      <c r="G496" s="204" t="s">
        <v>404</v>
      </c>
      <c r="H496" s="205">
        <v>2</v>
      </c>
      <c r="I496" s="177"/>
      <c r="J496" s="290">
        <f t="shared" si="150"/>
        <v>0</v>
      </c>
      <c r="K496" s="178"/>
      <c r="L496" s="179"/>
      <c r="M496" s="180" t="s">
        <v>1</v>
      </c>
      <c r="N496" s="181" t="s">
        <v>38</v>
      </c>
      <c r="O496" s="59"/>
      <c r="P496" s="160">
        <f t="shared" si="151"/>
        <v>0</v>
      </c>
      <c r="Q496" s="160">
        <v>0</v>
      </c>
      <c r="R496" s="160">
        <f t="shared" si="152"/>
        <v>0</v>
      </c>
      <c r="S496" s="160">
        <v>0</v>
      </c>
      <c r="T496" s="161">
        <f t="shared" si="153"/>
        <v>0</v>
      </c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R496" s="162" t="s">
        <v>1849</v>
      </c>
      <c r="AT496" s="162" t="s">
        <v>751</v>
      </c>
      <c r="AU496" s="162" t="s">
        <v>214</v>
      </c>
      <c r="AY496" s="15" t="s">
        <v>208</v>
      </c>
      <c r="BE496" s="163">
        <f t="shared" si="154"/>
        <v>0</v>
      </c>
      <c r="BF496" s="163">
        <f t="shared" si="155"/>
        <v>0</v>
      </c>
      <c r="BG496" s="163">
        <f t="shared" si="156"/>
        <v>0</v>
      </c>
      <c r="BH496" s="163">
        <f t="shared" si="157"/>
        <v>0</v>
      </c>
      <c r="BI496" s="163">
        <f t="shared" si="158"/>
        <v>0</v>
      </c>
      <c r="BJ496" s="15" t="s">
        <v>85</v>
      </c>
      <c r="BK496" s="163">
        <f t="shared" si="159"/>
        <v>0</v>
      </c>
      <c r="BL496" s="15" t="s">
        <v>466</v>
      </c>
      <c r="BM496" s="162" t="s">
        <v>8528</v>
      </c>
    </row>
    <row r="497" spans="1:65" s="2" customFormat="1" ht="33" customHeight="1">
      <c r="A497" s="30"/>
      <c r="B497" s="154"/>
      <c r="C497" s="201" t="s">
        <v>2126</v>
      </c>
      <c r="D497" s="201" t="s">
        <v>751</v>
      </c>
      <c r="E497" s="202" t="s">
        <v>8184</v>
      </c>
      <c r="F497" s="203" t="s">
        <v>8185</v>
      </c>
      <c r="G497" s="204" t="s">
        <v>404</v>
      </c>
      <c r="H497" s="205">
        <v>2</v>
      </c>
      <c r="I497" s="177"/>
      <c r="J497" s="290">
        <f t="shared" si="150"/>
        <v>0</v>
      </c>
      <c r="K497" s="178"/>
      <c r="L497" s="179"/>
      <c r="M497" s="180" t="s">
        <v>1</v>
      </c>
      <c r="N497" s="181" t="s">
        <v>38</v>
      </c>
      <c r="O497" s="59"/>
      <c r="P497" s="160">
        <f t="shared" si="151"/>
        <v>0</v>
      </c>
      <c r="Q497" s="160">
        <v>0</v>
      </c>
      <c r="R497" s="160">
        <f t="shared" si="152"/>
        <v>0</v>
      </c>
      <c r="S497" s="160">
        <v>0</v>
      </c>
      <c r="T497" s="161">
        <f t="shared" si="153"/>
        <v>0</v>
      </c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R497" s="162" t="s">
        <v>1849</v>
      </c>
      <c r="AT497" s="162" t="s">
        <v>751</v>
      </c>
      <c r="AU497" s="162" t="s">
        <v>214</v>
      </c>
      <c r="AY497" s="15" t="s">
        <v>208</v>
      </c>
      <c r="BE497" s="163">
        <f t="shared" si="154"/>
        <v>0</v>
      </c>
      <c r="BF497" s="163">
        <f t="shared" si="155"/>
        <v>0</v>
      </c>
      <c r="BG497" s="163">
        <f t="shared" si="156"/>
        <v>0</v>
      </c>
      <c r="BH497" s="163">
        <f t="shared" si="157"/>
        <v>0</v>
      </c>
      <c r="BI497" s="163">
        <f t="shared" si="158"/>
        <v>0</v>
      </c>
      <c r="BJ497" s="15" t="s">
        <v>85</v>
      </c>
      <c r="BK497" s="163">
        <f t="shared" si="159"/>
        <v>0</v>
      </c>
      <c r="BL497" s="15" t="s">
        <v>466</v>
      </c>
      <c r="BM497" s="162" t="s">
        <v>8529</v>
      </c>
    </row>
    <row r="498" spans="1:65" s="2" customFormat="1" ht="24.2" customHeight="1">
      <c r="A498" s="30"/>
      <c r="B498" s="154"/>
      <c r="C498" s="201" t="s">
        <v>2130</v>
      </c>
      <c r="D498" s="201" t="s">
        <v>751</v>
      </c>
      <c r="E498" s="202" t="s">
        <v>8187</v>
      </c>
      <c r="F498" s="203" t="s">
        <v>8188</v>
      </c>
      <c r="G498" s="204" t="s">
        <v>404</v>
      </c>
      <c r="H498" s="205">
        <v>2</v>
      </c>
      <c r="I498" s="177"/>
      <c r="J498" s="290">
        <f t="shared" si="150"/>
        <v>0</v>
      </c>
      <c r="K498" s="178"/>
      <c r="L498" s="179"/>
      <c r="M498" s="180" t="s">
        <v>1</v>
      </c>
      <c r="N498" s="181" t="s">
        <v>38</v>
      </c>
      <c r="O498" s="59"/>
      <c r="P498" s="160">
        <f t="shared" si="151"/>
        <v>0</v>
      </c>
      <c r="Q498" s="160">
        <v>0</v>
      </c>
      <c r="R498" s="160">
        <f t="shared" si="152"/>
        <v>0</v>
      </c>
      <c r="S498" s="160">
        <v>0</v>
      </c>
      <c r="T498" s="161">
        <f t="shared" si="153"/>
        <v>0</v>
      </c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R498" s="162" t="s">
        <v>1849</v>
      </c>
      <c r="AT498" s="162" t="s">
        <v>751</v>
      </c>
      <c r="AU498" s="162" t="s">
        <v>214</v>
      </c>
      <c r="AY498" s="15" t="s">
        <v>208</v>
      </c>
      <c r="BE498" s="163">
        <f t="shared" si="154"/>
        <v>0</v>
      </c>
      <c r="BF498" s="163">
        <f t="shared" si="155"/>
        <v>0</v>
      </c>
      <c r="BG498" s="163">
        <f t="shared" si="156"/>
        <v>0</v>
      </c>
      <c r="BH498" s="163">
        <f t="shared" si="157"/>
        <v>0</v>
      </c>
      <c r="BI498" s="163">
        <f t="shared" si="158"/>
        <v>0</v>
      </c>
      <c r="BJ498" s="15" t="s">
        <v>85</v>
      </c>
      <c r="BK498" s="163">
        <f t="shared" si="159"/>
        <v>0</v>
      </c>
      <c r="BL498" s="15" t="s">
        <v>466</v>
      </c>
      <c r="BM498" s="162" t="s">
        <v>8530</v>
      </c>
    </row>
    <row r="499" spans="1:65" s="2" customFormat="1" ht="37.9" customHeight="1">
      <c r="A499" s="30"/>
      <c r="B499" s="154"/>
      <c r="C499" s="201" t="s">
        <v>2134</v>
      </c>
      <c r="D499" s="201" t="s">
        <v>751</v>
      </c>
      <c r="E499" s="202" t="s">
        <v>8190</v>
      </c>
      <c r="F499" s="203" t="s">
        <v>8191</v>
      </c>
      <c r="G499" s="204" t="s">
        <v>404</v>
      </c>
      <c r="H499" s="205">
        <v>2</v>
      </c>
      <c r="I499" s="177"/>
      <c r="J499" s="290">
        <f t="shared" si="150"/>
        <v>0</v>
      </c>
      <c r="K499" s="178"/>
      <c r="L499" s="179"/>
      <c r="M499" s="180" t="s">
        <v>1</v>
      </c>
      <c r="N499" s="181" t="s">
        <v>38</v>
      </c>
      <c r="O499" s="59"/>
      <c r="P499" s="160">
        <f t="shared" si="151"/>
        <v>0</v>
      </c>
      <c r="Q499" s="160">
        <v>0</v>
      </c>
      <c r="R499" s="160">
        <f t="shared" si="152"/>
        <v>0</v>
      </c>
      <c r="S499" s="160">
        <v>0</v>
      </c>
      <c r="T499" s="161">
        <f t="shared" si="153"/>
        <v>0</v>
      </c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R499" s="162" t="s">
        <v>1849</v>
      </c>
      <c r="AT499" s="162" t="s">
        <v>751</v>
      </c>
      <c r="AU499" s="162" t="s">
        <v>214</v>
      </c>
      <c r="AY499" s="15" t="s">
        <v>208</v>
      </c>
      <c r="BE499" s="163">
        <f t="shared" si="154"/>
        <v>0</v>
      </c>
      <c r="BF499" s="163">
        <f t="shared" si="155"/>
        <v>0</v>
      </c>
      <c r="BG499" s="163">
        <f t="shared" si="156"/>
        <v>0</v>
      </c>
      <c r="BH499" s="163">
        <f t="shared" si="157"/>
        <v>0</v>
      </c>
      <c r="BI499" s="163">
        <f t="shared" si="158"/>
        <v>0</v>
      </c>
      <c r="BJ499" s="15" t="s">
        <v>85</v>
      </c>
      <c r="BK499" s="163">
        <f t="shared" si="159"/>
        <v>0</v>
      </c>
      <c r="BL499" s="15" t="s">
        <v>466</v>
      </c>
      <c r="BM499" s="162" t="s">
        <v>8531</v>
      </c>
    </row>
    <row r="500" spans="1:65" s="2" customFormat="1" ht="24.2" customHeight="1">
      <c r="A500" s="30"/>
      <c r="B500" s="154"/>
      <c r="C500" s="201" t="s">
        <v>2138</v>
      </c>
      <c r="D500" s="201" t="s">
        <v>751</v>
      </c>
      <c r="E500" s="202" t="s">
        <v>8193</v>
      </c>
      <c r="F500" s="203" t="s">
        <v>8194</v>
      </c>
      <c r="G500" s="204" t="s">
        <v>404</v>
      </c>
      <c r="H500" s="205">
        <v>2</v>
      </c>
      <c r="I500" s="177"/>
      <c r="J500" s="290">
        <f t="shared" si="150"/>
        <v>0</v>
      </c>
      <c r="K500" s="178"/>
      <c r="L500" s="179"/>
      <c r="M500" s="180" t="s">
        <v>1</v>
      </c>
      <c r="N500" s="181" t="s">
        <v>38</v>
      </c>
      <c r="O500" s="59"/>
      <c r="P500" s="160">
        <f t="shared" si="151"/>
        <v>0</v>
      </c>
      <c r="Q500" s="160">
        <v>0</v>
      </c>
      <c r="R500" s="160">
        <f t="shared" si="152"/>
        <v>0</v>
      </c>
      <c r="S500" s="160">
        <v>0</v>
      </c>
      <c r="T500" s="161">
        <f t="shared" si="153"/>
        <v>0</v>
      </c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R500" s="162" t="s">
        <v>1849</v>
      </c>
      <c r="AT500" s="162" t="s">
        <v>751</v>
      </c>
      <c r="AU500" s="162" t="s">
        <v>214</v>
      </c>
      <c r="AY500" s="15" t="s">
        <v>208</v>
      </c>
      <c r="BE500" s="163">
        <f t="shared" si="154"/>
        <v>0</v>
      </c>
      <c r="BF500" s="163">
        <f t="shared" si="155"/>
        <v>0</v>
      </c>
      <c r="BG500" s="163">
        <f t="shared" si="156"/>
        <v>0</v>
      </c>
      <c r="BH500" s="163">
        <f t="shared" si="157"/>
        <v>0</v>
      </c>
      <c r="BI500" s="163">
        <f t="shared" si="158"/>
        <v>0</v>
      </c>
      <c r="BJ500" s="15" t="s">
        <v>85</v>
      </c>
      <c r="BK500" s="163">
        <f t="shared" si="159"/>
        <v>0</v>
      </c>
      <c r="BL500" s="15" t="s">
        <v>466</v>
      </c>
      <c r="BM500" s="162" t="s">
        <v>8532</v>
      </c>
    </row>
    <row r="501" spans="1:65" s="2" customFormat="1" ht="21.75" customHeight="1">
      <c r="A501" s="30"/>
      <c r="B501" s="154"/>
      <c r="C501" s="201" t="s">
        <v>2141</v>
      </c>
      <c r="D501" s="201" t="s">
        <v>751</v>
      </c>
      <c r="E501" s="202" t="s">
        <v>8196</v>
      </c>
      <c r="F501" s="203" t="s">
        <v>8197</v>
      </c>
      <c r="G501" s="204" t="s">
        <v>404</v>
      </c>
      <c r="H501" s="205">
        <v>2</v>
      </c>
      <c r="I501" s="177"/>
      <c r="J501" s="290">
        <f t="shared" si="150"/>
        <v>0</v>
      </c>
      <c r="K501" s="178"/>
      <c r="L501" s="179"/>
      <c r="M501" s="180" t="s">
        <v>1</v>
      </c>
      <c r="N501" s="181" t="s">
        <v>38</v>
      </c>
      <c r="O501" s="59"/>
      <c r="P501" s="160">
        <f t="shared" si="151"/>
        <v>0</v>
      </c>
      <c r="Q501" s="160">
        <v>0</v>
      </c>
      <c r="R501" s="160">
        <f t="shared" si="152"/>
        <v>0</v>
      </c>
      <c r="S501" s="160">
        <v>0</v>
      </c>
      <c r="T501" s="161">
        <f t="shared" si="153"/>
        <v>0</v>
      </c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R501" s="162" t="s">
        <v>1849</v>
      </c>
      <c r="AT501" s="162" t="s">
        <v>751</v>
      </c>
      <c r="AU501" s="162" t="s">
        <v>214</v>
      </c>
      <c r="AY501" s="15" t="s">
        <v>208</v>
      </c>
      <c r="BE501" s="163">
        <f t="shared" si="154"/>
        <v>0</v>
      </c>
      <c r="BF501" s="163">
        <f t="shared" si="155"/>
        <v>0</v>
      </c>
      <c r="BG501" s="163">
        <f t="shared" si="156"/>
        <v>0</v>
      </c>
      <c r="BH501" s="163">
        <f t="shared" si="157"/>
        <v>0</v>
      </c>
      <c r="BI501" s="163">
        <f t="shared" si="158"/>
        <v>0</v>
      </c>
      <c r="BJ501" s="15" t="s">
        <v>85</v>
      </c>
      <c r="BK501" s="163">
        <f t="shared" si="159"/>
        <v>0</v>
      </c>
      <c r="BL501" s="15" t="s">
        <v>466</v>
      </c>
      <c r="BM501" s="162" t="s">
        <v>8533</v>
      </c>
    </row>
    <row r="502" spans="1:65" s="2" customFormat="1" ht="24.2" customHeight="1">
      <c r="A502" s="30"/>
      <c r="B502" s="154"/>
      <c r="C502" s="201" t="s">
        <v>2145</v>
      </c>
      <c r="D502" s="201" t="s">
        <v>751</v>
      </c>
      <c r="E502" s="202" t="s">
        <v>8199</v>
      </c>
      <c r="F502" s="203" t="s">
        <v>8200</v>
      </c>
      <c r="G502" s="204" t="s">
        <v>404</v>
      </c>
      <c r="H502" s="205">
        <v>4</v>
      </c>
      <c r="I502" s="177"/>
      <c r="J502" s="290">
        <f t="shared" si="150"/>
        <v>0</v>
      </c>
      <c r="K502" s="178"/>
      <c r="L502" s="179"/>
      <c r="M502" s="180" t="s">
        <v>1</v>
      </c>
      <c r="N502" s="181" t="s">
        <v>38</v>
      </c>
      <c r="O502" s="59"/>
      <c r="P502" s="160">
        <f t="shared" si="151"/>
        <v>0</v>
      </c>
      <c r="Q502" s="160">
        <v>0</v>
      </c>
      <c r="R502" s="160">
        <f t="shared" si="152"/>
        <v>0</v>
      </c>
      <c r="S502" s="160">
        <v>0</v>
      </c>
      <c r="T502" s="161">
        <f t="shared" si="153"/>
        <v>0</v>
      </c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R502" s="162" t="s">
        <v>1849</v>
      </c>
      <c r="AT502" s="162" t="s">
        <v>751</v>
      </c>
      <c r="AU502" s="162" t="s">
        <v>214</v>
      </c>
      <c r="AY502" s="15" t="s">
        <v>208</v>
      </c>
      <c r="BE502" s="163">
        <f t="shared" si="154"/>
        <v>0</v>
      </c>
      <c r="BF502" s="163">
        <f t="shared" si="155"/>
        <v>0</v>
      </c>
      <c r="BG502" s="163">
        <f t="shared" si="156"/>
        <v>0</v>
      </c>
      <c r="BH502" s="163">
        <f t="shared" si="157"/>
        <v>0</v>
      </c>
      <c r="BI502" s="163">
        <f t="shared" si="158"/>
        <v>0</v>
      </c>
      <c r="BJ502" s="15" t="s">
        <v>85</v>
      </c>
      <c r="BK502" s="163">
        <f t="shared" si="159"/>
        <v>0</v>
      </c>
      <c r="BL502" s="15" t="s">
        <v>466</v>
      </c>
      <c r="BM502" s="162" t="s">
        <v>8534</v>
      </c>
    </row>
    <row r="503" spans="1:65" s="2" customFormat="1" ht="24.2" customHeight="1">
      <c r="A503" s="30"/>
      <c r="B503" s="154"/>
      <c r="C503" s="201" t="s">
        <v>2148</v>
      </c>
      <c r="D503" s="201" t="s">
        <v>751</v>
      </c>
      <c r="E503" s="202" t="s">
        <v>8202</v>
      </c>
      <c r="F503" s="203" t="s">
        <v>8203</v>
      </c>
      <c r="G503" s="204" t="s">
        <v>404</v>
      </c>
      <c r="H503" s="205">
        <v>2</v>
      </c>
      <c r="I503" s="177"/>
      <c r="J503" s="290">
        <f t="shared" si="150"/>
        <v>0</v>
      </c>
      <c r="K503" s="178"/>
      <c r="L503" s="179"/>
      <c r="M503" s="180" t="s">
        <v>1</v>
      </c>
      <c r="N503" s="181" t="s">
        <v>38</v>
      </c>
      <c r="O503" s="59"/>
      <c r="P503" s="160">
        <f t="shared" si="151"/>
        <v>0</v>
      </c>
      <c r="Q503" s="160">
        <v>0</v>
      </c>
      <c r="R503" s="160">
        <f t="shared" si="152"/>
        <v>0</v>
      </c>
      <c r="S503" s="160">
        <v>0</v>
      </c>
      <c r="T503" s="161">
        <f t="shared" si="153"/>
        <v>0</v>
      </c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R503" s="162" t="s">
        <v>1849</v>
      </c>
      <c r="AT503" s="162" t="s">
        <v>751</v>
      </c>
      <c r="AU503" s="162" t="s">
        <v>214</v>
      </c>
      <c r="AY503" s="15" t="s">
        <v>208</v>
      </c>
      <c r="BE503" s="163">
        <f t="shared" si="154"/>
        <v>0</v>
      </c>
      <c r="BF503" s="163">
        <f t="shared" si="155"/>
        <v>0</v>
      </c>
      <c r="BG503" s="163">
        <f t="shared" si="156"/>
        <v>0</v>
      </c>
      <c r="BH503" s="163">
        <f t="shared" si="157"/>
        <v>0</v>
      </c>
      <c r="BI503" s="163">
        <f t="shared" si="158"/>
        <v>0</v>
      </c>
      <c r="BJ503" s="15" t="s">
        <v>85</v>
      </c>
      <c r="BK503" s="163">
        <f t="shared" si="159"/>
        <v>0</v>
      </c>
      <c r="BL503" s="15" t="s">
        <v>466</v>
      </c>
      <c r="BM503" s="162" t="s">
        <v>8535</v>
      </c>
    </row>
    <row r="504" spans="1:65" s="2" customFormat="1" ht="37.9" customHeight="1">
      <c r="A504" s="30"/>
      <c r="B504" s="154"/>
      <c r="C504" s="201" t="s">
        <v>2152</v>
      </c>
      <c r="D504" s="201" t="s">
        <v>751</v>
      </c>
      <c r="E504" s="202" t="s">
        <v>8205</v>
      </c>
      <c r="F504" s="203" t="s">
        <v>8206</v>
      </c>
      <c r="G504" s="204" t="s">
        <v>404</v>
      </c>
      <c r="H504" s="205">
        <v>2</v>
      </c>
      <c r="I504" s="177"/>
      <c r="J504" s="290">
        <f t="shared" si="150"/>
        <v>0</v>
      </c>
      <c r="K504" s="178"/>
      <c r="L504" s="179"/>
      <c r="M504" s="180" t="s">
        <v>1</v>
      </c>
      <c r="N504" s="181" t="s">
        <v>38</v>
      </c>
      <c r="O504" s="59"/>
      <c r="P504" s="160">
        <f t="shared" si="151"/>
        <v>0</v>
      </c>
      <c r="Q504" s="160">
        <v>0</v>
      </c>
      <c r="R504" s="160">
        <f t="shared" si="152"/>
        <v>0</v>
      </c>
      <c r="S504" s="160">
        <v>0</v>
      </c>
      <c r="T504" s="161">
        <f t="shared" si="153"/>
        <v>0</v>
      </c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R504" s="162" t="s">
        <v>1849</v>
      </c>
      <c r="AT504" s="162" t="s">
        <v>751</v>
      </c>
      <c r="AU504" s="162" t="s">
        <v>214</v>
      </c>
      <c r="AY504" s="15" t="s">
        <v>208</v>
      </c>
      <c r="BE504" s="163">
        <f t="shared" si="154"/>
        <v>0</v>
      </c>
      <c r="BF504" s="163">
        <f t="shared" si="155"/>
        <v>0</v>
      </c>
      <c r="BG504" s="163">
        <f t="shared" si="156"/>
        <v>0</v>
      </c>
      <c r="BH504" s="163">
        <f t="shared" si="157"/>
        <v>0</v>
      </c>
      <c r="BI504" s="163">
        <f t="shared" si="158"/>
        <v>0</v>
      </c>
      <c r="BJ504" s="15" t="s">
        <v>85</v>
      </c>
      <c r="BK504" s="163">
        <f t="shared" si="159"/>
        <v>0</v>
      </c>
      <c r="BL504" s="15" t="s">
        <v>466</v>
      </c>
      <c r="BM504" s="162" t="s">
        <v>8536</v>
      </c>
    </row>
    <row r="505" spans="1:65" s="2" customFormat="1" ht="16.5" customHeight="1">
      <c r="A505" s="30"/>
      <c r="B505" s="154"/>
      <c r="C505" s="201" t="s">
        <v>2156</v>
      </c>
      <c r="D505" s="201" t="s">
        <v>751</v>
      </c>
      <c r="E505" s="202" t="s">
        <v>8208</v>
      </c>
      <c r="F505" s="203" t="s">
        <v>8209</v>
      </c>
      <c r="G505" s="204" t="s">
        <v>404</v>
      </c>
      <c r="H505" s="205">
        <v>2</v>
      </c>
      <c r="I505" s="177"/>
      <c r="J505" s="290">
        <f t="shared" si="150"/>
        <v>0</v>
      </c>
      <c r="K505" s="178"/>
      <c r="L505" s="179"/>
      <c r="M505" s="180" t="s">
        <v>1</v>
      </c>
      <c r="N505" s="181" t="s">
        <v>38</v>
      </c>
      <c r="O505" s="59"/>
      <c r="P505" s="160">
        <f t="shared" si="151"/>
        <v>0</v>
      </c>
      <c r="Q505" s="160">
        <v>0</v>
      </c>
      <c r="R505" s="160">
        <f t="shared" si="152"/>
        <v>0</v>
      </c>
      <c r="S505" s="160">
        <v>0</v>
      </c>
      <c r="T505" s="161">
        <f t="shared" si="153"/>
        <v>0</v>
      </c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R505" s="162" t="s">
        <v>1849</v>
      </c>
      <c r="AT505" s="162" t="s">
        <v>751</v>
      </c>
      <c r="AU505" s="162" t="s">
        <v>214</v>
      </c>
      <c r="AY505" s="15" t="s">
        <v>208</v>
      </c>
      <c r="BE505" s="163">
        <f t="shared" si="154"/>
        <v>0</v>
      </c>
      <c r="BF505" s="163">
        <f t="shared" si="155"/>
        <v>0</v>
      </c>
      <c r="BG505" s="163">
        <f t="shared" si="156"/>
        <v>0</v>
      </c>
      <c r="BH505" s="163">
        <f t="shared" si="157"/>
        <v>0</v>
      </c>
      <c r="BI505" s="163">
        <f t="shared" si="158"/>
        <v>0</v>
      </c>
      <c r="BJ505" s="15" t="s">
        <v>85</v>
      </c>
      <c r="BK505" s="163">
        <f t="shared" si="159"/>
        <v>0</v>
      </c>
      <c r="BL505" s="15" t="s">
        <v>466</v>
      </c>
      <c r="BM505" s="162" t="s">
        <v>8537</v>
      </c>
    </row>
    <row r="506" spans="1:65" s="2" customFormat="1" ht="16.5" customHeight="1">
      <c r="A506" s="30"/>
      <c r="B506" s="154"/>
      <c r="C506" s="195" t="s">
        <v>2160</v>
      </c>
      <c r="D506" s="195" t="s">
        <v>210</v>
      </c>
      <c r="E506" s="196" t="s">
        <v>8229</v>
      </c>
      <c r="F506" s="200" t="s">
        <v>8230</v>
      </c>
      <c r="G506" s="198" t="s">
        <v>404</v>
      </c>
      <c r="H506" s="199">
        <v>4</v>
      </c>
      <c r="I506" s="155"/>
      <c r="J506" s="287">
        <f t="shared" si="150"/>
        <v>0</v>
      </c>
      <c r="K506" s="157"/>
      <c r="L506" s="31"/>
      <c r="M506" s="158" t="s">
        <v>1</v>
      </c>
      <c r="N506" s="159" t="s">
        <v>38</v>
      </c>
      <c r="O506" s="59"/>
      <c r="P506" s="160">
        <f t="shared" si="151"/>
        <v>0</v>
      </c>
      <c r="Q506" s="160">
        <v>0</v>
      </c>
      <c r="R506" s="160">
        <f t="shared" si="152"/>
        <v>0</v>
      </c>
      <c r="S506" s="160">
        <v>0</v>
      </c>
      <c r="T506" s="161">
        <f t="shared" si="153"/>
        <v>0</v>
      </c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R506" s="162" t="s">
        <v>466</v>
      </c>
      <c r="AT506" s="162" t="s">
        <v>210</v>
      </c>
      <c r="AU506" s="162" t="s">
        <v>214</v>
      </c>
      <c r="AY506" s="15" t="s">
        <v>208</v>
      </c>
      <c r="BE506" s="163">
        <f t="shared" si="154"/>
        <v>0</v>
      </c>
      <c r="BF506" s="163">
        <f t="shared" si="155"/>
        <v>0</v>
      </c>
      <c r="BG506" s="163">
        <f t="shared" si="156"/>
        <v>0</v>
      </c>
      <c r="BH506" s="163">
        <f t="shared" si="157"/>
        <v>0</v>
      </c>
      <c r="BI506" s="163">
        <f t="shared" si="158"/>
        <v>0</v>
      </c>
      <c r="BJ506" s="15" t="s">
        <v>85</v>
      </c>
      <c r="BK506" s="163">
        <f t="shared" si="159"/>
        <v>0</v>
      </c>
      <c r="BL506" s="15" t="s">
        <v>466</v>
      </c>
      <c r="BM506" s="162" t="s">
        <v>8538</v>
      </c>
    </row>
    <row r="507" spans="1:65" s="2" customFormat="1" ht="16.5" customHeight="1">
      <c r="A507" s="30"/>
      <c r="B507" s="154"/>
      <c r="C507" s="195" t="s">
        <v>2164</v>
      </c>
      <c r="D507" s="195" t="s">
        <v>210</v>
      </c>
      <c r="E507" s="196" t="s">
        <v>8232</v>
      </c>
      <c r="F507" s="200" t="s">
        <v>8233</v>
      </c>
      <c r="G507" s="198" t="s">
        <v>861</v>
      </c>
      <c r="H507" s="199">
        <v>138</v>
      </c>
      <c r="I507" s="155"/>
      <c r="J507" s="287">
        <f t="shared" si="150"/>
        <v>0</v>
      </c>
      <c r="K507" s="157"/>
      <c r="L507" s="31"/>
      <c r="M507" s="158" t="s">
        <v>1</v>
      </c>
      <c r="N507" s="159" t="s">
        <v>38</v>
      </c>
      <c r="O507" s="59"/>
      <c r="P507" s="160">
        <f t="shared" si="151"/>
        <v>0</v>
      </c>
      <c r="Q507" s="160">
        <v>0</v>
      </c>
      <c r="R507" s="160">
        <f t="shared" si="152"/>
        <v>0</v>
      </c>
      <c r="S507" s="160">
        <v>0</v>
      </c>
      <c r="T507" s="161">
        <f t="shared" si="153"/>
        <v>0</v>
      </c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R507" s="162" t="s">
        <v>466</v>
      </c>
      <c r="AT507" s="162" t="s">
        <v>210</v>
      </c>
      <c r="AU507" s="162" t="s">
        <v>214</v>
      </c>
      <c r="AY507" s="15" t="s">
        <v>208</v>
      </c>
      <c r="BE507" s="163">
        <f t="shared" si="154"/>
        <v>0</v>
      </c>
      <c r="BF507" s="163">
        <f t="shared" si="155"/>
        <v>0</v>
      </c>
      <c r="BG507" s="163">
        <f t="shared" si="156"/>
        <v>0</v>
      </c>
      <c r="BH507" s="163">
        <f t="shared" si="157"/>
        <v>0</v>
      </c>
      <c r="BI507" s="163">
        <f t="shared" si="158"/>
        <v>0</v>
      </c>
      <c r="BJ507" s="15" t="s">
        <v>85</v>
      </c>
      <c r="BK507" s="163">
        <f t="shared" si="159"/>
        <v>0</v>
      </c>
      <c r="BL507" s="15" t="s">
        <v>466</v>
      </c>
      <c r="BM507" s="162" t="s">
        <v>8539</v>
      </c>
    </row>
    <row r="508" spans="1:65" s="2" customFormat="1" ht="21.75" customHeight="1">
      <c r="A508" s="30"/>
      <c r="B508" s="154"/>
      <c r="C508" s="195" t="s">
        <v>2167</v>
      </c>
      <c r="D508" s="195" t="s">
        <v>210</v>
      </c>
      <c r="E508" s="196" t="s">
        <v>8235</v>
      </c>
      <c r="F508" s="200" t="s">
        <v>8236</v>
      </c>
      <c r="G508" s="198" t="s">
        <v>404</v>
      </c>
      <c r="H508" s="199">
        <v>2</v>
      </c>
      <c r="I508" s="155"/>
      <c r="J508" s="287">
        <f t="shared" si="150"/>
        <v>0</v>
      </c>
      <c r="K508" s="157"/>
      <c r="L508" s="31"/>
      <c r="M508" s="158" t="s">
        <v>1</v>
      </c>
      <c r="N508" s="159" t="s">
        <v>38</v>
      </c>
      <c r="O508" s="59"/>
      <c r="P508" s="160">
        <f t="shared" si="151"/>
        <v>0</v>
      </c>
      <c r="Q508" s="160">
        <v>0</v>
      </c>
      <c r="R508" s="160">
        <f t="shared" si="152"/>
        <v>0</v>
      </c>
      <c r="S508" s="160">
        <v>0</v>
      </c>
      <c r="T508" s="161">
        <f t="shared" si="153"/>
        <v>0</v>
      </c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R508" s="162" t="s">
        <v>466</v>
      </c>
      <c r="AT508" s="162" t="s">
        <v>210</v>
      </c>
      <c r="AU508" s="162" t="s">
        <v>214</v>
      </c>
      <c r="AY508" s="15" t="s">
        <v>208</v>
      </c>
      <c r="BE508" s="163">
        <f t="shared" si="154"/>
        <v>0</v>
      </c>
      <c r="BF508" s="163">
        <f t="shared" si="155"/>
        <v>0</v>
      </c>
      <c r="BG508" s="163">
        <f t="shared" si="156"/>
        <v>0</v>
      </c>
      <c r="BH508" s="163">
        <f t="shared" si="157"/>
        <v>0</v>
      </c>
      <c r="BI508" s="163">
        <f t="shared" si="158"/>
        <v>0</v>
      </c>
      <c r="BJ508" s="15" t="s">
        <v>85</v>
      </c>
      <c r="BK508" s="163">
        <f t="shared" si="159"/>
        <v>0</v>
      </c>
      <c r="BL508" s="15" t="s">
        <v>466</v>
      </c>
      <c r="BM508" s="162" t="s">
        <v>8540</v>
      </c>
    </row>
    <row r="509" spans="1:65" s="2" customFormat="1" ht="16.5" customHeight="1">
      <c r="A509" s="30"/>
      <c r="B509" s="154"/>
      <c r="C509" s="195" t="s">
        <v>2171</v>
      </c>
      <c r="D509" s="195" t="s">
        <v>210</v>
      </c>
      <c r="E509" s="196" t="s">
        <v>7321</v>
      </c>
      <c r="F509" s="200" t="s">
        <v>7322</v>
      </c>
      <c r="G509" s="198" t="s">
        <v>404</v>
      </c>
      <c r="H509" s="199">
        <v>2</v>
      </c>
      <c r="I509" s="155"/>
      <c r="J509" s="287">
        <f t="shared" si="150"/>
        <v>0</v>
      </c>
      <c r="K509" s="157"/>
      <c r="L509" s="31"/>
      <c r="M509" s="158" t="s">
        <v>1</v>
      </c>
      <c r="N509" s="159" t="s">
        <v>38</v>
      </c>
      <c r="O509" s="59"/>
      <c r="P509" s="160">
        <f t="shared" si="151"/>
        <v>0</v>
      </c>
      <c r="Q509" s="160">
        <v>0</v>
      </c>
      <c r="R509" s="160">
        <f t="shared" si="152"/>
        <v>0</v>
      </c>
      <c r="S509" s="160">
        <v>0</v>
      </c>
      <c r="T509" s="161">
        <f t="shared" si="153"/>
        <v>0</v>
      </c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R509" s="162" t="s">
        <v>466</v>
      </c>
      <c r="AT509" s="162" t="s">
        <v>210</v>
      </c>
      <c r="AU509" s="162" t="s">
        <v>214</v>
      </c>
      <c r="AY509" s="15" t="s">
        <v>208</v>
      </c>
      <c r="BE509" s="163">
        <f t="shared" si="154"/>
        <v>0</v>
      </c>
      <c r="BF509" s="163">
        <f t="shared" si="155"/>
        <v>0</v>
      </c>
      <c r="BG509" s="163">
        <f t="shared" si="156"/>
        <v>0</v>
      </c>
      <c r="BH509" s="163">
        <f t="shared" si="157"/>
        <v>0</v>
      </c>
      <c r="BI509" s="163">
        <f t="shared" si="158"/>
        <v>0</v>
      </c>
      <c r="BJ509" s="15" t="s">
        <v>85</v>
      </c>
      <c r="BK509" s="163">
        <f t="shared" si="159"/>
        <v>0</v>
      </c>
      <c r="BL509" s="15" t="s">
        <v>466</v>
      </c>
      <c r="BM509" s="162" t="s">
        <v>8541</v>
      </c>
    </row>
    <row r="510" spans="1:65" s="2" customFormat="1" ht="37.9" customHeight="1">
      <c r="A510" s="30"/>
      <c r="B510" s="154"/>
      <c r="C510" s="195" t="s">
        <v>2175</v>
      </c>
      <c r="D510" s="195" t="s">
        <v>210</v>
      </c>
      <c r="E510" s="196" t="s">
        <v>8054</v>
      </c>
      <c r="F510" s="200" t="s">
        <v>7164</v>
      </c>
      <c r="G510" s="198" t="s">
        <v>404</v>
      </c>
      <c r="H510" s="199">
        <v>2</v>
      </c>
      <c r="I510" s="155"/>
      <c r="J510" s="287">
        <f t="shared" si="150"/>
        <v>0</v>
      </c>
      <c r="K510" s="157"/>
      <c r="L510" s="31"/>
      <c r="M510" s="158" t="s">
        <v>1</v>
      </c>
      <c r="N510" s="159" t="s">
        <v>38</v>
      </c>
      <c r="O510" s="59"/>
      <c r="P510" s="160">
        <f t="shared" si="151"/>
        <v>0</v>
      </c>
      <c r="Q510" s="160">
        <v>0</v>
      </c>
      <c r="R510" s="160">
        <f t="shared" si="152"/>
        <v>0</v>
      </c>
      <c r="S510" s="160">
        <v>0</v>
      </c>
      <c r="T510" s="161">
        <f t="shared" si="153"/>
        <v>0</v>
      </c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R510" s="162" t="s">
        <v>466</v>
      </c>
      <c r="AT510" s="162" t="s">
        <v>210</v>
      </c>
      <c r="AU510" s="162" t="s">
        <v>214</v>
      </c>
      <c r="AY510" s="15" t="s">
        <v>208</v>
      </c>
      <c r="BE510" s="163">
        <f t="shared" si="154"/>
        <v>0</v>
      </c>
      <c r="BF510" s="163">
        <f t="shared" si="155"/>
        <v>0</v>
      </c>
      <c r="BG510" s="163">
        <f t="shared" si="156"/>
        <v>0</v>
      </c>
      <c r="BH510" s="163">
        <f t="shared" si="157"/>
        <v>0</v>
      </c>
      <c r="BI510" s="163">
        <f t="shared" si="158"/>
        <v>0</v>
      </c>
      <c r="BJ510" s="15" t="s">
        <v>85</v>
      </c>
      <c r="BK510" s="163">
        <f t="shared" si="159"/>
        <v>0</v>
      </c>
      <c r="BL510" s="15" t="s">
        <v>466</v>
      </c>
      <c r="BM510" s="162" t="s">
        <v>8542</v>
      </c>
    </row>
    <row r="511" spans="1:65" s="12" customFormat="1" ht="20.85" customHeight="1">
      <c r="B511" s="142"/>
      <c r="C511" s="206"/>
      <c r="D511" s="207" t="s">
        <v>71</v>
      </c>
      <c r="E511" s="208" t="s">
        <v>8543</v>
      </c>
      <c r="F511" s="208" t="s">
        <v>8544</v>
      </c>
      <c r="G511" s="206"/>
      <c r="H511" s="206"/>
      <c r="I511" s="145"/>
      <c r="J511" s="286">
        <f>BK511</f>
        <v>0</v>
      </c>
      <c r="L511" s="142"/>
      <c r="M511" s="146"/>
      <c r="N511" s="147"/>
      <c r="O511" s="147"/>
      <c r="P511" s="148">
        <f>SUM(P512:P518)</f>
        <v>0</v>
      </c>
      <c r="Q511" s="147"/>
      <c r="R511" s="148">
        <f>SUM(R512:R518)</f>
        <v>0</v>
      </c>
      <c r="S511" s="147"/>
      <c r="T511" s="149">
        <f>SUM(T512:T518)</f>
        <v>0</v>
      </c>
      <c r="AR511" s="143" t="s">
        <v>219</v>
      </c>
      <c r="AT511" s="150" t="s">
        <v>71</v>
      </c>
      <c r="AU511" s="150" t="s">
        <v>85</v>
      </c>
      <c r="AY511" s="143" t="s">
        <v>208</v>
      </c>
      <c r="BK511" s="151">
        <f>SUM(BK512:BK518)</f>
        <v>0</v>
      </c>
    </row>
    <row r="512" spans="1:65" s="2" customFormat="1" ht="24.2" customHeight="1">
      <c r="A512" s="30"/>
      <c r="B512" s="154"/>
      <c r="C512" s="201" t="s">
        <v>2179</v>
      </c>
      <c r="D512" s="201" t="s">
        <v>751</v>
      </c>
      <c r="E512" s="202" t="s">
        <v>8545</v>
      </c>
      <c r="F512" s="203" t="s">
        <v>8546</v>
      </c>
      <c r="G512" s="204" t="s">
        <v>404</v>
      </c>
      <c r="H512" s="205">
        <v>13</v>
      </c>
      <c r="I512" s="177"/>
      <c r="J512" s="290">
        <f t="shared" ref="J512:J518" si="160">ROUND(I512*H512,2)</f>
        <v>0</v>
      </c>
      <c r="K512" s="178"/>
      <c r="L512" s="179"/>
      <c r="M512" s="180" t="s">
        <v>1</v>
      </c>
      <c r="N512" s="181" t="s">
        <v>38</v>
      </c>
      <c r="O512" s="59"/>
      <c r="P512" s="160">
        <f t="shared" ref="P512:P518" si="161">O512*H512</f>
        <v>0</v>
      </c>
      <c r="Q512" s="160">
        <v>0</v>
      </c>
      <c r="R512" s="160">
        <f t="shared" ref="R512:R518" si="162">Q512*H512</f>
        <v>0</v>
      </c>
      <c r="S512" s="160">
        <v>0</v>
      </c>
      <c r="T512" s="161">
        <f t="shared" ref="T512:T518" si="163">S512*H512</f>
        <v>0</v>
      </c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R512" s="162" t="s">
        <v>1849</v>
      </c>
      <c r="AT512" s="162" t="s">
        <v>751</v>
      </c>
      <c r="AU512" s="162" t="s">
        <v>219</v>
      </c>
      <c r="AY512" s="15" t="s">
        <v>208</v>
      </c>
      <c r="BE512" s="163">
        <f t="shared" ref="BE512:BE518" si="164">IF(N512="základná",J512,0)</f>
        <v>0</v>
      </c>
      <c r="BF512" s="163">
        <f t="shared" ref="BF512:BF518" si="165">IF(N512="znížená",J512,0)</f>
        <v>0</v>
      </c>
      <c r="BG512" s="163">
        <f t="shared" ref="BG512:BG518" si="166">IF(N512="zákl. prenesená",J512,0)</f>
        <v>0</v>
      </c>
      <c r="BH512" s="163">
        <f t="shared" ref="BH512:BH518" si="167">IF(N512="zníž. prenesená",J512,0)</f>
        <v>0</v>
      </c>
      <c r="BI512" s="163">
        <f t="shared" ref="BI512:BI518" si="168">IF(N512="nulová",J512,0)</f>
        <v>0</v>
      </c>
      <c r="BJ512" s="15" t="s">
        <v>85</v>
      </c>
      <c r="BK512" s="163">
        <f t="shared" ref="BK512:BK518" si="169">ROUND(I512*H512,2)</f>
        <v>0</v>
      </c>
      <c r="BL512" s="15" t="s">
        <v>466</v>
      </c>
      <c r="BM512" s="162" t="s">
        <v>8547</v>
      </c>
    </row>
    <row r="513" spans="1:65" s="2" customFormat="1" ht="55.5" customHeight="1">
      <c r="A513" s="30"/>
      <c r="B513" s="154"/>
      <c r="C513" s="201" t="s">
        <v>2183</v>
      </c>
      <c r="D513" s="201" t="s">
        <v>751</v>
      </c>
      <c r="E513" s="202" t="s">
        <v>8548</v>
      </c>
      <c r="F513" s="203" t="s">
        <v>8549</v>
      </c>
      <c r="G513" s="204" t="s">
        <v>404</v>
      </c>
      <c r="H513" s="205">
        <v>13</v>
      </c>
      <c r="I513" s="177"/>
      <c r="J513" s="290">
        <f t="shared" si="160"/>
        <v>0</v>
      </c>
      <c r="K513" s="178"/>
      <c r="L513" s="179"/>
      <c r="M513" s="180" t="s">
        <v>1</v>
      </c>
      <c r="N513" s="181" t="s">
        <v>38</v>
      </c>
      <c r="O513" s="59"/>
      <c r="P513" s="160">
        <f t="shared" si="161"/>
        <v>0</v>
      </c>
      <c r="Q513" s="160">
        <v>0</v>
      </c>
      <c r="R513" s="160">
        <f t="shared" si="162"/>
        <v>0</v>
      </c>
      <c r="S513" s="160">
        <v>0</v>
      </c>
      <c r="T513" s="161">
        <f t="shared" si="163"/>
        <v>0</v>
      </c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R513" s="162" t="s">
        <v>1849</v>
      </c>
      <c r="AT513" s="162" t="s">
        <v>751</v>
      </c>
      <c r="AU513" s="162" t="s">
        <v>219</v>
      </c>
      <c r="AY513" s="15" t="s">
        <v>208</v>
      </c>
      <c r="BE513" s="163">
        <f t="shared" si="164"/>
        <v>0</v>
      </c>
      <c r="BF513" s="163">
        <f t="shared" si="165"/>
        <v>0</v>
      </c>
      <c r="BG513" s="163">
        <f t="shared" si="166"/>
        <v>0</v>
      </c>
      <c r="BH513" s="163">
        <f t="shared" si="167"/>
        <v>0</v>
      </c>
      <c r="BI513" s="163">
        <f t="shared" si="168"/>
        <v>0</v>
      </c>
      <c r="BJ513" s="15" t="s">
        <v>85</v>
      </c>
      <c r="BK513" s="163">
        <f t="shared" si="169"/>
        <v>0</v>
      </c>
      <c r="BL513" s="15" t="s">
        <v>466</v>
      </c>
      <c r="BM513" s="162" t="s">
        <v>8550</v>
      </c>
    </row>
    <row r="514" spans="1:65" s="2" customFormat="1" ht="21.75" customHeight="1">
      <c r="A514" s="30"/>
      <c r="B514" s="154"/>
      <c r="C514" s="201" t="s">
        <v>2187</v>
      </c>
      <c r="D514" s="201" t="s">
        <v>751</v>
      </c>
      <c r="E514" s="202" t="s">
        <v>8551</v>
      </c>
      <c r="F514" s="203" t="s">
        <v>8552</v>
      </c>
      <c r="G514" s="204" t="s">
        <v>404</v>
      </c>
      <c r="H514" s="205">
        <v>13</v>
      </c>
      <c r="I514" s="177"/>
      <c r="J514" s="290">
        <f t="shared" si="160"/>
        <v>0</v>
      </c>
      <c r="K514" s="178"/>
      <c r="L514" s="179"/>
      <c r="M514" s="180" t="s">
        <v>1</v>
      </c>
      <c r="N514" s="181" t="s">
        <v>38</v>
      </c>
      <c r="O514" s="59"/>
      <c r="P514" s="160">
        <f t="shared" si="161"/>
        <v>0</v>
      </c>
      <c r="Q514" s="160">
        <v>0</v>
      </c>
      <c r="R514" s="160">
        <f t="shared" si="162"/>
        <v>0</v>
      </c>
      <c r="S514" s="160">
        <v>0</v>
      </c>
      <c r="T514" s="161">
        <f t="shared" si="163"/>
        <v>0</v>
      </c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R514" s="162" t="s">
        <v>1849</v>
      </c>
      <c r="AT514" s="162" t="s">
        <v>751</v>
      </c>
      <c r="AU514" s="162" t="s">
        <v>219</v>
      </c>
      <c r="AY514" s="15" t="s">
        <v>208</v>
      </c>
      <c r="BE514" s="163">
        <f t="shared" si="164"/>
        <v>0</v>
      </c>
      <c r="BF514" s="163">
        <f t="shared" si="165"/>
        <v>0</v>
      </c>
      <c r="BG514" s="163">
        <f t="shared" si="166"/>
        <v>0</v>
      </c>
      <c r="BH514" s="163">
        <f t="shared" si="167"/>
        <v>0</v>
      </c>
      <c r="BI514" s="163">
        <f t="shared" si="168"/>
        <v>0</v>
      </c>
      <c r="BJ514" s="15" t="s">
        <v>85</v>
      </c>
      <c r="BK514" s="163">
        <f t="shared" si="169"/>
        <v>0</v>
      </c>
      <c r="BL514" s="15" t="s">
        <v>466</v>
      </c>
      <c r="BM514" s="162" t="s">
        <v>8553</v>
      </c>
    </row>
    <row r="515" spans="1:65" s="2" customFormat="1" ht="16.5" customHeight="1">
      <c r="A515" s="30"/>
      <c r="B515" s="154"/>
      <c r="C515" s="201" t="s">
        <v>2191</v>
      </c>
      <c r="D515" s="201" t="s">
        <v>751</v>
      </c>
      <c r="E515" s="202" t="s">
        <v>8554</v>
      </c>
      <c r="F515" s="203" t="s">
        <v>8555</v>
      </c>
      <c r="G515" s="204" t="s">
        <v>404</v>
      </c>
      <c r="H515" s="205">
        <v>13</v>
      </c>
      <c r="I515" s="177"/>
      <c r="J515" s="290">
        <f t="shared" si="160"/>
        <v>0</v>
      </c>
      <c r="K515" s="178"/>
      <c r="L515" s="179"/>
      <c r="M515" s="180" t="s">
        <v>1</v>
      </c>
      <c r="N515" s="181" t="s">
        <v>38</v>
      </c>
      <c r="O515" s="59"/>
      <c r="P515" s="160">
        <f t="shared" si="161"/>
        <v>0</v>
      </c>
      <c r="Q515" s="160">
        <v>0</v>
      </c>
      <c r="R515" s="160">
        <f t="shared" si="162"/>
        <v>0</v>
      </c>
      <c r="S515" s="160">
        <v>0</v>
      </c>
      <c r="T515" s="161">
        <f t="shared" si="163"/>
        <v>0</v>
      </c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R515" s="162" t="s">
        <v>1849</v>
      </c>
      <c r="AT515" s="162" t="s">
        <v>751</v>
      </c>
      <c r="AU515" s="162" t="s">
        <v>219</v>
      </c>
      <c r="AY515" s="15" t="s">
        <v>208</v>
      </c>
      <c r="BE515" s="163">
        <f t="shared" si="164"/>
        <v>0</v>
      </c>
      <c r="BF515" s="163">
        <f t="shared" si="165"/>
        <v>0</v>
      </c>
      <c r="BG515" s="163">
        <f t="shared" si="166"/>
        <v>0</v>
      </c>
      <c r="BH515" s="163">
        <f t="shared" si="167"/>
        <v>0</v>
      </c>
      <c r="BI515" s="163">
        <f t="shared" si="168"/>
        <v>0</v>
      </c>
      <c r="BJ515" s="15" t="s">
        <v>85</v>
      </c>
      <c r="BK515" s="163">
        <f t="shared" si="169"/>
        <v>0</v>
      </c>
      <c r="BL515" s="15" t="s">
        <v>466</v>
      </c>
      <c r="BM515" s="162" t="s">
        <v>8556</v>
      </c>
    </row>
    <row r="516" spans="1:65" s="2" customFormat="1" ht="24.2" customHeight="1">
      <c r="A516" s="30"/>
      <c r="B516" s="154"/>
      <c r="C516" s="201" t="s">
        <v>2194</v>
      </c>
      <c r="D516" s="201" t="s">
        <v>751</v>
      </c>
      <c r="E516" s="202" t="s">
        <v>8557</v>
      </c>
      <c r="F516" s="203" t="s">
        <v>8558</v>
      </c>
      <c r="G516" s="204" t="s">
        <v>404</v>
      </c>
      <c r="H516" s="205">
        <v>13</v>
      </c>
      <c r="I516" s="177"/>
      <c r="J516" s="290">
        <f t="shared" si="160"/>
        <v>0</v>
      </c>
      <c r="K516" s="178"/>
      <c r="L516" s="179"/>
      <c r="M516" s="180" t="s">
        <v>1</v>
      </c>
      <c r="N516" s="181" t="s">
        <v>38</v>
      </c>
      <c r="O516" s="59"/>
      <c r="P516" s="160">
        <f t="shared" si="161"/>
        <v>0</v>
      </c>
      <c r="Q516" s="160">
        <v>0</v>
      </c>
      <c r="R516" s="160">
        <f t="shared" si="162"/>
        <v>0</v>
      </c>
      <c r="S516" s="160">
        <v>0</v>
      </c>
      <c r="T516" s="161">
        <f t="shared" si="163"/>
        <v>0</v>
      </c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R516" s="162" t="s">
        <v>1849</v>
      </c>
      <c r="AT516" s="162" t="s">
        <v>751</v>
      </c>
      <c r="AU516" s="162" t="s">
        <v>219</v>
      </c>
      <c r="AY516" s="15" t="s">
        <v>208</v>
      </c>
      <c r="BE516" s="163">
        <f t="shared" si="164"/>
        <v>0</v>
      </c>
      <c r="BF516" s="163">
        <f t="shared" si="165"/>
        <v>0</v>
      </c>
      <c r="BG516" s="163">
        <f t="shared" si="166"/>
        <v>0</v>
      </c>
      <c r="BH516" s="163">
        <f t="shared" si="167"/>
        <v>0</v>
      </c>
      <c r="BI516" s="163">
        <f t="shared" si="168"/>
        <v>0</v>
      </c>
      <c r="BJ516" s="15" t="s">
        <v>85</v>
      </c>
      <c r="BK516" s="163">
        <f t="shared" si="169"/>
        <v>0</v>
      </c>
      <c r="BL516" s="15" t="s">
        <v>466</v>
      </c>
      <c r="BM516" s="162" t="s">
        <v>8559</v>
      </c>
    </row>
    <row r="517" spans="1:65" s="2" customFormat="1" ht="16.5" customHeight="1">
      <c r="A517" s="30"/>
      <c r="B517" s="154"/>
      <c r="C517" s="195" t="s">
        <v>2198</v>
      </c>
      <c r="D517" s="195" t="s">
        <v>210</v>
      </c>
      <c r="E517" s="196" t="s">
        <v>8560</v>
      </c>
      <c r="F517" s="200" t="s">
        <v>8561</v>
      </c>
      <c r="G517" s="198" t="s">
        <v>404</v>
      </c>
      <c r="H517" s="199">
        <v>13</v>
      </c>
      <c r="I517" s="155"/>
      <c r="J517" s="287">
        <f t="shared" si="160"/>
        <v>0</v>
      </c>
      <c r="K517" s="157"/>
      <c r="L517" s="31"/>
      <c r="M517" s="158" t="s">
        <v>1</v>
      </c>
      <c r="N517" s="159" t="s">
        <v>38</v>
      </c>
      <c r="O517" s="59"/>
      <c r="P517" s="160">
        <f t="shared" si="161"/>
        <v>0</v>
      </c>
      <c r="Q517" s="160">
        <v>0</v>
      </c>
      <c r="R517" s="160">
        <f t="shared" si="162"/>
        <v>0</v>
      </c>
      <c r="S517" s="160">
        <v>0</v>
      </c>
      <c r="T517" s="161">
        <f t="shared" si="163"/>
        <v>0</v>
      </c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R517" s="162" t="s">
        <v>466</v>
      </c>
      <c r="AT517" s="162" t="s">
        <v>210</v>
      </c>
      <c r="AU517" s="162" t="s">
        <v>219</v>
      </c>
      <c r="AY517" s="15" t="s">
        <v>208</v>
      </c>
      <c r="BE517" s="163">
        <f t="shared" si="164"/>
        <v>0</v>
      </c>
      <c r="BF517" s="163">
        <f t="shared" si="165"/>
        <v>0</v>
      </c>
      <c r="BG517" s="163">
        <f t="shared" si="166"/>
        <v>0</v>
      </c>
      <c r="BH517" s="163">
        <f t="shared" si="167"/>
        <v>0</v>
      </c>
      <c r="BI517" s="163">
        <f t="shared" si="168"/>
        <v>0</v>
      </c>
      <c r="BJ517" s="15" t="s">
        <v>85</v>
      </c>
      <c r="BK517" s="163">
        <f t="shared" si="169"/>
        <v>0</v>
      </c>
      <c r="BL517" s="15" t="s">
        <v>466</v>
      </c>
      <c r="BM517" s="162" t="s">
        <v>8562</v>
      </c>
    </row>
    <row r="518" spans="1:65" s="2" customFormat="1" ht="16.5" customHeight="1">
      <c r="A518" s="30"/>
      <c r="B518" s="154"/>
      <c r="C518" s="195" t="s">
        <v>2202</v>
      </c>
      <c r="D518" s="195" t="s">
        <v>210</v>
      </c>
      <c r="E518" s="196" t="s">
        <v>8563</v>
      </c>
      <c r="F518" s="200" t="s">
        <v>8564</v>
      </c>
      <c r="G518" s="198" t="s">
        <v>404</v>
      </c>
      <c r="H518" s="199">
        <v>13</v>
      </c>
      <c r="I518" s="155"/>
      <c r="J518" s="287">
        <f t="shared" si="160"/>
        <v>0</v>
      </c>
      <c r="K518" s="157"/>
      <c r="L518" s="31"/>
      <c r="M518" s="158" t="s">
        <v>1</v>
      </c>
      <c r="N518" s="159" t="s">
        <v>38</v>
      </c>
      <c r="O518" s="59"/>
      <c r="P518" s="160">
        <f t="shared" si="161"/>
        <v>0</v>
      </c>
      <c r="Q518" s="160">
        <v>0</v>
      </c>
      <c r="R518" s="160">
        <f t="shared" si="162"/>
        <v>0</v>
      </c>
      <c r="S518" s="160">
        <v>0</v>
      </c>
      <c r="T518" s="161">
        <f t="shared" si="163"/>
        <v>0</v>
      </c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R518" s="162" t="s">
        <v>466</v>
      </c>
      <c r="AT518" s="162" t="s">
        <v>210</v>
      </c>
      <c r="AU518" s="162" t="s">
        <v>219</v>
      </c>
      <c r="AY518" s="15" t="s">
        <v>208</v>
      </c>
      <c r="BE518" s="163">
        <f t="shared" si="164"/>
        <v>0</v>
      </c>
      <c r="BF518" s="163">
        <f t="shared" si="165"/>
        <v>0</v>
      </c>
      <c r="BG518" s="163">
        <f t="shared" si="166"/>
        <v>0</v>
      </c>
      <c r="BH518" s="163">
        <f t="shared" si="167"/>
        <v>0</v>
      </c>
      <c r="BI518" s="163">
        <f t="shared" si="168"/>
        <v>0</v>
      </c>
      <c r="BJ518" s="15" t="s">
        <v>85</v>
      </c>
      <c r="BK518" s="163">
        <f t="shared" si="169"/>
        <v>0</v>
      </c>
      <c r="BL518" s="15" t="s">
        <v>466</v>
      </c>
      <c r="BM518" s="162" t="s">
        <v>8565</v>
      </c>
    </row>
    <row r="519" spans="1:65" s="12" customFormat="1" ht="20.85" customHeight="1">
      <c r="B519" s="142"/>
      <c r="C519" s="206"/>
      <c r="D519" s="207" t="s">
        <v>71</v>
      </c>
      <c r="E519" s="208" t="s">
        <v>8566</v>
      </c>
      <c r="F519" s="208" t="s">
        <v>8567</v>
      </c>
      <c r="G519" s="206"/>
      <c r="H519" s="206"/>
      <c r="I519" s="145"/>
      <c r="J519" s="286">
        <f>BK519</f>
        <v>0</v>
      </c>
      <c r="L519" s="142"/>
      <c r="M519" s="146"/>
      <c r="N519" s="147"/>
      <c r="O519" s="147"/>
      <c r="P519" s="148">
        <f>SUM(P520:P528)</f>
        <v>0</v>
      </c>
      <c r="Q519" s="147"/>
      <c r="R519" s="148">
        <f>SUM(R520:R528)</f>
        <v>0</v>
      </c>
      <c r="S519" s="147"/>
      <c r="T519" s="149">
        <f>SUM(T520:T528)</f>
        <v>0</v>
      </c>
      <c r="AR519" s="143" t="s">
        <v>219</v>
      </c>
      <c r="AT519" s="150" t="s">
        <v>71</v>
      </c>
      <c r="AU519" s="150" t="s">
        <v>85</v>
      </c>
      <c r="AY519" s="143" t="s">
        <v>208</v>
      </c>
      <c r="BK519" s="151">
        <f>SUM(BK520:BK528)</f>
        <v>0</v>
      </c>
    </row>
    <row r="520" spans="1:65" s="2" customFormat="1" ht="24.2" customHeight="1">
      <c r="A520" s="30"/>
      <c r="B520" s="154"/>
      <c r="C520" s="201" t="s">
        <v>2206</v>
      </c>
      <c r="D520" s="201" t="s">
        <v>751</v>
      </c>
      <c r="E520" s="202" t="s">
        <v>8568</v>
      </c>
      <c r="F520" s="203" t="s">
        <v>8569</v>
      </c>
      <c r="G520" s="204" t="s">
        <v>404</v>
      </c>
      <c r="H520" s="205">
        <v>142</v>
      </c>
      <c r="I520" s="177"/>
      <c r="J520" s="290">
        <f t="shared" ref="J520:J528" si="170">ROUND(I520*H520,2)</f>
        <v>0</v>
      </c>
      <c r="K520" s="178"/>
      <c r="L520" s="179"/>
      <c r="M520" s="180" t="s">
        <v>1</v>
      </c>
      <c r="N520" s="181" t="s">
        <v>38</v>
      </c>
      <c r="O520" s="59"/>
      <c r="P520" s="160">
        <f t="shared" ref="P520:P528" si="171">O520*H520</f>
        <v>0</v>
      </c>
      <c r="Q520" s="160">
        <v>0</v>
      </c>
      <c r="R520" s="160">
        <f t="shared" ref="R520:R528" si="172">Q520*H520</f>
        <v>0</v>
      </c>
      <c r="S520" s="160">
        <v>0</v>
      </c>
      <c r="T520" s="161">
        <f t="shared" ref="T520:T528" si="173">S520*H520</f>
        <v>0</v>
      </c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R520" s="162" t="s">
        <v>1849</v>
      </c>
      <c r="AT520" s="162" t="s">
        <v>751</v>
      </c>
      <c r="AU520" s="162" t="s">
        <v>219</v>
      </c>
      <c r="AY520" s="15" t="s">
        <v>208</v>
      </c>
      <c r="BE520" s="163">
        <f t="shared" ref="BE520:BE528" si="174">IF(N520="základná",J520,0)</f>
        <v>0</v>
      </c>
      <c r="BF520" s="163">
        <f t="shared" ref="BF520:BF528" si="175">IF(N520="znížená",J520,0)</f>
        <v>0</v>
      </c>
      <c r="BG520" s="163">
        <f t="shared" ref="BG520:BG528" si="176">IF(N520="zákl. prenesená",J520,0)</f>
        <v>0</v>
      </c>
      <c r="BH520" s="163">
        <f t="shared" ref="BH520:BH528" si="177">IF(N520="zníž. prenesená",J520,0)</f>
        <v>0</v>
      </c>
      <c r="BI520" s="163">
        <f t="shared" ref="BI520:BI528" si="178">IF(N520="nulová",J520,0)</f>
        <v>0</v>
      </c>
      <c r="BJ520" s="15" t="s">
        <v>85</v>
      </c>
      <c r="BK520" s="163">
        <f t="shared" ref="BK520:BK528" si="179">ROUND(I520*H520,2)</f>
        <v>0</v>
      </c>
      <c r="BL520" s="15" t="s">
        <v>466</v>
      </c>
      <c r="BM520" s="162" t="s">
        <v>8570</v>
      </c>
    </row>
    <row r="521" spans="1:65" s="2" customFormat="1" ht="24.2" customHeight="1">
      <c r="A521" s="30"/>
      <c r="B521" s="154"/>
      <c r="C521" s="201" t="s">
        <v>2210</v>
      </c>
      <c r="D521" s="201" t="s">
        <v>751</v>
      </c>
      <c r="E521" s="202" t="s">
        <v>8571</v>
      </c>
      <c r="F521" s="203" t="s">
        <v>8572</v>
      </c>
      <c r="G521" s="204" t="s">
        <v>404</v>
      </c>
      <c r="H521" s="205">
        <v>71</v>
      </c>
      <c r="I521" s="177"/>
      <c r="J521" s="290">
        <f t="shared" si="170"/>
        <v>0</v>
      </c>
      <c r="K521" s="178"/>
      <c r="L521" s="179"/>
      <c r="M521" s="180" t="s">
        <v>1</v>
      </c>
      <c r="N521" s="181" t="s">
        <v>38</v>
      </c>
      <c r="O521" s="59"/>
      <c r="P521" s="160">
        <f t="shared" si="171"/>
        <v>0</v>
      </c>
      <c r="Q521" s="160">
        <v>0</v>
      </c>
      <c r="R521" s="160">
        <f t="shared" si="172"/>
        <v>0</v>
      </c>
      <c r="S521" s="160">
        <v>0</v>
      </c>
      <c r="T521" s="161">
        <f t="shared" si="173"/>
        <v>0</v>
      </c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R521" s="162" t="s">
        <v>1849</v>
      </c>
      <c r="AT521" s="162" t="s">
        <v>751</v>
      </c>
      <c r="AU521" s="162" t="s">
        <v>219</v>
      </c>
      <c r="AY521" s="15" t="s">
        <v>208</v>
      </c>
      <c r="BE521" s="163">
        <f t="shared" si="174"/>
        <v>0</v>
      </c>
      <c r="BF521" s="163">
        <f t="shared" si="175"/>
        <v>0</v>
      </c>
      <c r="BG521" s="163">
        <f t="shared" si="176"/>
        <v>0</v>
      </c>
      <c r="BH521" s="163">
        <f t="shared" si="177"/>
        <v>0</v>
      </c>
      <c r="BI521" s="163">
        <f t="shared" si="178"/>
        <v>0</v>
      </c>
      <c r="BJ521" s="15" t="s">
        <v>85</v>
      </c>
      <c r="BK521" s="163">
        <f t="shared" si="179"/>
        <v>0</v>
      </c>
      <c r="BL521" s="15" t="s">
        <v>466</v>
      </c>
      <c r="BM521" s="162" t="s">
        <v>8573</v>
      </c>
    </row>
    <row r="522" spans="1:65" s="2" customFormat="1" ht="37.9" customHeight="1">
      <c r="A522" s="30"/>
      <c r="B522" s="154"/>
      <c r="C522" s="201" t="s">
        <v>2214</v>
      </c>
      <c r="D522" s="201" t="s">
        <v>751</v>
      </c>
      <c r="E522" s="202" t="s">
        <v>8574</v>
      </c>
      <c r="F522" s="203" t="s">
        <v>8575</v>
      </c>
      <c r="G522" s="204" t="s">
        <v>404</v>
      </c>
      <c r="H522" s="205">
        <v>71</v>
      </c>
      <c r="I522" s="177"/>
      <c r="J522" s="290">
        <f t="shared" si="170"/>
        <v>0</v>
      </c>
      <c r="K522" s="178"/>
      <c r="L522" s="179"/>
      <c r="M522" s="180" t="s">
        <v>1</v>
      </c>
      <c r="N522" s="181" t="s">
        <v>38</v>
      </c>
      <c r="O522" s="59"/>
      <c r="P522" s="160">
        <f t="shared" si="171"/>
        <v>0</v>
      </c>
      <c r="Q522" s="160">
        <v>0</v>
      </c>
      <c r="R522" s="160">
        <f t="shared" si="172"/>
        <v>0</v>
      </c>
      <c r="S522" s="160">
        <v>0</v>
      </c>
      <c r="T522" s="161">
        <f t="shared" si="173"/>
        <v>0</v>
      </c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R522" s="162" t="s">
        <v>1849</v>
      </c>
      <c r="AT522" s="162" t="s">
        <v>751</v>
      </c>
      <c r="AU522" s="162" t="s">
        <v>219</v>
      </c>
      <c r="AY522" s="15" t="s">
        <v>208</v>
      </c>
      <c r="BE522" s="163">
        <f t="shared" si="174"/>
        <v>0</v>
      </c>
      <c r="BF522" s="163">
        <f t="shared" si="175"/>
        <v>0</v>
      </c>
      <c r="BG522" s="163">
        <f t="shared" si="176"/>
        <v>0</v>
      </c>
      <c r="BH522" s="163">
        <f t="shared" si="177"/>
        <v>0</v>
      </c>
      <c r="BI522" s="163">
        <f t="shared" si="178"/>
        <v>0</v>
      </c>
      <c r="BJ522" s="15" t="s">
        <v>85</v>
      </c>
      <c r="BK522" s="163">
        <f t="shared" si="179"/>
        <v>0</v>
      </c>
      <c r="BL522" s="15" t="s">
        <v>466</v>
      </c>
      <c r="BM522" s="162" t="s">
        <v>8576</v>
      </c>
    </row>
    <row r="523" spans="1:65" s="2" customFormat="1" ht="33" customHeight="1">
      <c r="A523" s="30"/>
      <c r="B523" s="154"/>
      <c r="C523" s="201" t="s">
        <v>2218</v>
      </c>
      <c r="D523" s="201" t="s">
        <v>751</v>
      </c>
      <c r="E523" s="202" t="s">
        <v>8577</v>
      </c>
      <c r="F523" s="203" t="s">
        <v>8578</v>
      </c>
      <c r="G523" s="204" t="s">
        <v>404</v>
      </c>
      <c r="H523" s="205">
        <v>71</v>
      </c>
      <c r="I523" s="177"/>
      <c r="J523" s="290">
        <f t="shared" si="170"/>
        <v>0</v>
      </c>
      <c r="K523" s="178"/>
      <c r="L523" s="179"/>
      <c r="M523" s="180" t="s">
        <v>1</v>
      </c>
      <c r="N523" s="181" t="s">
        <v>38</v>
      </c>
      <c r="O523" s="59"/>
      <c r="P523" s="160">
        <f t="shared" si="171"/>
        <v>0</v>
      </c>
      <c r="Q523" s="160">
        <v>0</v>
      </c>
      <c r="R523" s="160">
        <f t="shared" si="172"/>
        <v>0</v>
      </c>
      <c r="S523" s="160">
        <v>0</v>
      </c>
      <c r="T523" s="161">
        <f t="shared" si="173"/>
        <v>0</v>
      </c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R523" s="162" t="s">
        <v>1849</v>
      </c>
      <c r="AT523" s="162" t="s">
        <v>751</v>
      </c>
      <c r="AU523" s="162" t="s">
        <v>219</v>
      </c>
      <c r="AY523" s="15" t="s">
        <v>208</v>
      </c>
      <c r="BE523" s="163">
        <f t="shared" si="174"/>
        <v>0</v>
      </c>
      <c r="BF523" s="163">
        <f t="shared" si="175"/>
        <v>0</v>
      </c>
      <c r="BG523" s="163">
        <f t="shared" si="176"/>
        <v>0</v>
      </c>
      <c r="BH523" s="163">
        <f t="shared" si="177"/>
        <v>0</v>
      </c>
      <c r="BI523" s="163">
        <f t="shared" si="178"/>
        <v>0</v>
      </c>
      <c r="BJ523" s="15" t="s">
        <v>85</v>
      </c>
      <c r="BK523" s="163">
        <f t="shared" si="179"/>
        <v>0</v>
      </c>
      <c r="BL523" s="15" t="s">
        <v>466</v>
      </c>
      <c r="BM523" s="162" t="s">
        <v>8579</v>
      </c>
    </row>
    <row r="524" spans="1:65" s="2" customFormat="1" ht="24.2" customHeight="1">
      <c r="A524" s="30"/>
      <c r="B524" s="154"/>
      <c r="C524" s="201" t="s">
        <v>2222</v>
      </c>
      <c r="D524" s="201" t="s">
        <v>751</v>
      </c>
      <c r="E524" s="202" t="s">
        <v>8580</v>
      </c>
      <c r="F524" s="203" t="s">
        <v>8581</v>
      </c>
      <c r="G524" s="204" t="s">
        <v>404</v>
      </c>
      <c r="H524" s="205">
        <v>71</v>
      </c>
      <c r="I524" s="177"/>
      <c r="J524" s="290">
        <f t="shared" si="170"/>
        <v>0</v>
      </c>
      <c r="K524" s="178"/>
      <c r="L524" s="179"/>
      <c r="M524" s="180" t="s">
        <v>1</v>
      </c>
      <c r="N524" s="181" t="s">
        <v>38</v>
      </c>
      <c r="O524" s="59"/>
      <c r="P524" s="160">
        <f t="shared" si="171"/>
        <v>0</v>
      </c>
      <c r="Q524" s="160">
        <v>0</v>
      </c>
      <c r="R524" s="160">
        <f t="shared" si="172"/>
        <v>0</v>
      </c>
      <c r="S524" s="160">
        <v>0</v>
      </c>
      <c r="T524" s="161">
        <f t="shared" si="173"/>
        <v>0</v>
      </c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R524" s="162" t="s">
        <v>1849</v>
      </c>
      <c r="AT524" s="162" t="s">
        <v>751</v>
      </c>
      <c r="AU524" s="162" t="s">
        <v>219</v>
      </c>
      <c r="AY524" s="15" t="s">
        <v>208</v>
      </c>
      <c r="BE524" s="163">
        <f t="shared" si="174"/>
        <v>0</v>
      </c>
      <c r="BF524" s="163">
        <f t="shared" si="175"/>
        <v>0</v>
      </c>
      <c r="BG524" s="163">
        <f t="shared" si="176"/>
        <v>0</v>
      </c>
      <c r="BH524" s="163">
        <f t="shared" si="177"/>
        <v>0</v>
      </c>
      <c r="BI524" s="163">
        <f t="shared" si="178"/>
        <v>0</v>
      </c>
      <c r="BJ524" s="15" t="s">
        <v>85</v>
      </c>
      <c r="BK524" s="163">
        <f t="shared" si="179"/>
        <v>0</v>
      </c>
      <c r="BL524" s="15" t="s">
        <v>466</v>
      </c>
      <c r="BM524" s="162" t="s">
        <v>8582</v>
      </c>
    </row>
    <row r="525" spans="1:65" s="2" customFormat="1" ht="16.5" customHeight="1">
      <c r="A525" s="30"/>
      <c r="B525" s="154"/>
      <c r="C525" s="201" t="s">
        <v>2226</v>
      </c>
      <c r="D525" s="201" t="s">
        <v>751</v>
      </c>
      <c r="E525" s="202" t="s">
        <v>8554</v>
      </c>
      <c r="F525" s="203" t="s">
        <v>8555</v>
      </c>
      <c r="G525" s="204" t="s">
        <v>404</v>
      </c>
      <c r="H525" s="205">
        <v>71</v>
      </c>
      <c r="I525" s="177"/>
      <c r="J525" s="290">
        <f t="shared" si="170"/>
        <v>0</v>
      </c>
      <c r="K525" s="178"/>
      <c r="L525" s="179"/>
      <c r="M525" s="180" t="s">
        <v>1</v>
      </c>
      <c r="N525" s="181" t="s">
        <v>38</v>
      </c>
      <c r="O525" s="59"/>
      <c r="P525" s="160">
        <f t="shared" si="171"/>
        <v>0</v>
      </c>
      <c r="Q525" s="160">
        <v>0</v>
      </c>
      <c r="R525" s="160">
        <f t="shared" si="172"/>
        <v>0</v>
      </c>
      <c r="S525" s="160">
        <v>0</v>
      </c>
      <c r="T525" s="161">
        <f t="shared" si="173"/>
        <v>0</v>
      </c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R525" s="162" t="s">
        <v>1849</v>
      </c>
      <c r="AT525" s="162" t="s">
        <v>751</v>
      </c>
      <c r="AU525" s="162" t="s">
        <v>219</v>
      </c>
      <c r="AY525" s="15" t="s">
        <v>208</v>
      </c>
      <c r="BE525" s="163">
        <f t="shared" si="174"/>
        <v>0</v>
      </c>
      <c r="BF525" s="163">
        <f t="shared" si="175"/>
        <v>0</v>
      </c>
      <c r="BG525" s="163">
        <f t="shared" si="176"/>
        <v>0</v>
      </c>
      <c r="BH525" s="163">
        <f t="shared" si="177"/>
        <v>0</v>
      </c>
      <c r="BI525" s="163">
        <f t="shared" si="178"/>
        <v>0</v>
      </c>
      <c r="BJ525" s="15" t="s">
        <v>85</v>
      </c>
      <c r="BK525" s="163">
        <f t="shared" si="179"/>
        <v>0</v>
      </c>
      <c r="BL525" s="15" t="s">
        <v>466</v>
      </c>
      <c r="BM525" s="162" t="s">
        <v>8583</v>
      </c>
    </row>
    <row r="526" spans="1:65" s="2" customFormat="1" ht="16.5" customHeight="1">
      <c r="A526" s="30"/>
      <c r="B526" s="154"/>
      <c r="C526" s="195" t="s">
        <v>2230</v>
      </c>
      <c r="D526" s="195" t="s">
        <v>210</v>
      </c>
      <c r="E526" s="196" t="s">
        <v>8584</v>
      </c>
      <c r="F526" s="200" t="s">
        <v>8585</v>
      </c>
      <c r="G526" s="198" t="s">
        <v>404</v>
      </c>
      <c r="H526" s="199">
        <v>142</v>
      </c>
      <c r="I526" s="155"/>
      <c r="J526" s="287">
        <f t="shared" si="170"/>
        <v>0</v>
      </c>
      <c r="K526" s="157"/>
      <c r="L526" s="31"/>
      <c r="M526" s="158" t="s">
        <v>1</v>
      </c>
      <c r="N526" s="159" t="s">
        <v>38</v>
      </c>
      <c r="O526" s="59"/>
      <c r="P526" s="160">
        <f t="shared" si="171"/>
        <v>0</v>
      </c>
      <c r="Q526" s="160">
        <v>0</v>
      </c>
      <c r="R526" s="160">
        <f t="shared" si="172"/>
        <v>0</v>
      </c>
      <c r="S526" s="160">
        <v>0</v>
      </c>
      <c r="T526" s="161">
        <f t="shared" si="173"/>
        <v>0</v>
      </c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R526" s="162" t="s">
        <v>466</v>
      </c>
      <c r="AT526" s="162" t="s">
        <v>210</v>
      </c>
      <c r="AU526" s="162" t="s">
        <v>219</v>
      </c>
      <c r="AY526" s="15" t="s">
        <v>208</v>
      </c>
      <c r="BE526" s="163">
        <f t="shared" si="174"/>
        <v>0</v>
      </c>
      <c r="BF526" s="163">
        <f t="shared" si="175"/>
        <v>0</v>
      </c>
      <c r="BG526" s="163">
        <f t="shared" si="176"/>
        <v>0</v>
      </c>
      <c r="BH526" s="163">
        <f t="shared" si="177"/>
        <v>0</v>
      </c>
      <c r="BI526" s="163">
        <f t="shared" si="178"/>
        <v>0</v>
      </c>
      <c r="BJ526" s="15" t="s">
        <v>85</v>
      </c>
      <c r="BK526" s="163">
        <f t="shared" si="179"/>
        <v>0</v>
      </c>
      <c r="BL526" s="15" t="s">
        <v>466</v>
      </c>
      <c r="BM526" s="162" t="s">
        <v>8586</v>
      </c>
    </row>
    <row r="527" spans="1:65" s="2" customFormat="1" ht="16.5" customHeight="1">
      <c r="A527" s="30"/>
      <c r="B527" s="154"/>
      <c r="C527" s="195" t="s">
        <v>2234</v>
      </c>
      <c r="D527" s="195" t="s">
        <v>210</v>
      </c>
      <c r="E527" s="196" t="s">
        <v>8587</v>
      </c>
      <c r="F527" s="200" t="s">
        <v>8588</v>
      </c>
      <c r="G527" s="198" t="s">
        <v>404</v>
      </c>
      <c r="H527" s="199">
        <v>71</v>
      </c>
      <c r="I527" s="155"/>
      <c r="J527" s="287">
        <f t="shared" si="170"/>
        <v>0</v>
      </c>
      <c r="K527" s="157"/>
      <c r="L527" s="31"/>
      <c r="M527" s="158" t="s">
        <v>1</v>
      </c>
      <c r="N527" s="159" t="s">
        <v>38</v>
      </c>
      <c r="O527" s="59"/>
      <c r="P527" s="160">
        <f t="shared" si="171"/>
        <v>0</v>
      </c>
      <c r="Q527" s="160">
        <v>0</v>
      </c>
      <c r="R527" s="160">
        <f t="shared" si="172"/>
        <v>0</v>
      </c>
      <c r="S527" s="160">
        <v>0</v>
      </c>
      <c r="T527" s="161">
        <f t="shared" si="173"/>
        <v>0</v>
      </c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R527" s="162" t="s">
        <v>466</v>
      </c>
      <c r="AT527" s="162" t="s">
        <v>210</v>
      </c>
      <c r="AU527" s="162" t="s">
        <v>219</v>
      </c>
      <c r="AY527" s="15" t="s">
        <v>208</v>
      </c>
      <c r="BE527" s="163">
        <f t="shared" si="174"/>
        <v>0</v>
      </c>
      <c r="BF527" s="163">
        <f t="shared" si="175"/>
        <v>0</v>
      </c>
      <c r="BG527" s="163">
        <f t="shared" si="176"/>
        <v>0</v>
      </c>
      <c r="BH527" s="163">
        <f t="shared" si="177"/>
        <v>0</v>
      </c>
      <c r="BI527" s="163">
        <f t="shared" si="178"/>
        <v>0</v>
      </c>
      <c r="BJ527" s="15" t="s">
        <v>85</v>
      </c>
      <c r="BK527" s="163">
        <f t="shared" si="179"/>
        <v>0</v>
      </c>
      <c r="BL527" s="15" t="s">
        <v>466</v>
      </c>
      <c r="BM527" s="162" t="s">
        <v>8589</v>
      </c>
    </row>
    <row r="528" spans="1:65" s="2" customFormat="1" ht="24.2" customHeight="1">
      <c r="A528" s="30"/>
      <c r="B528" s="154"/>
      <c r="C528" s="195" t="s">
        <v>2238</v>
      </c>
      <c r="D528" s="195" t="s">
        <v>210</v>
      </c>
      <c r="E528" s="196" t="s">
        <v>8590</v>
      </c>
      <c r="F528" s="200" t="s">
        <v>8591</v>
      </c>
      <c r="G528" s="198" t="s">
        <v>404</v>
      </c>
      <c r="H528" s="199">
        <v>71</v>
      </c>
      <c r="I528" s="155"/>
      <c r="J528" s="287">
        <f t="shared" si="170"/>
        <v>0</v>
      </c>
      <c r="K528" s="157"/>
      <c r="L528" s="31"/>
      <c r="M528" s="158" t="s">
        <v>1</v>
      </c>
      <c r="N528" s="159" t="s">
        <v>38</v>
      </c>
      <c r="O528" s="59"/>
      <c r="P528" s="160">
        <f t="shared" si="171"/>
        <v>0</v>
      </c>
      <c r="Q528" s="160">
        <v>0</v>
      </c>
      <c r="R528" s="160">
        <f t="shared" si="172"/>
        <v>0</v>
      </c>
      <c r="S528" s="160">
        <v>0</v>
      </c>
      <c r="T528" s="161">
        <f t="shared" si="173"/>
        <v>0</v>
      </c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R528" s="162" t="s">
        <v>466</v>
      </c>
      <c r="AT528" s="162" t="s">
        <v>210</v>
      </c>
      <c r="AU528" s="162" t="s">
        <v>219</v>
      </c>
      <c r="AY528" s="15" t="s">
        <v>208</v>
      </c>
      <c r="BE528" s="163">
        <f t="shared" si="174"/>
        <v>0</v>
      </c>
      <c r="BF528" s="163">
        <f t="shared" si="175"/>
        <v>0</v>
      </c>
      <c r="BG528" s="163">
        <f t="shared" si="176"/>
        <v>0</v>
      </c>
      <c r="BH528" s="163">
        <f t="shared" si="177"/>
        <v>0</v>
      </c>
      <c r="BI528" s="163">
        <f t="shared" si="178"/>
        <v>0</v>
      </c>
      <c r="BJ528" s="15" t="s">
        <v>85</v>
      </c>
      <c r="BK528" s="163">
        <f t="shared" si="179"/>
        <v>0</v>
      </c>
      <c r="BL528" s="15" t="s">
        <v>466</v>
      </c>
      <c r="BM528" s="162" t="s">
        <v>8592</v>
      </c>
    </row>
    <row r="529" spans="1:65" s="12" customFormat="1" ht="20.85" customHeight="1">
      <c r="B529" s="142"/>
      <c r="C529" s="206"/>
      <c r="D529" s="207" t="s">
        <v>71</v>
      </c>
      <c r="E529" s="208" t="s">
        <v>8593</v>
      </c>
      <c r="F529" s="208" t="s">
        <v>8594</v>
      </c>
      <c r="G529" s="206"/>
      <c r="H529" s="206"/>
      <c r="I529" s="145"/>
      <c r="J529" s="286">
        <f>BK529</f>
        <v>0</v>
      </c>
      <c r="L529" s="142"/>
      <c r="M529" s="146"/>
      <c r="N529" s="147"/>
      <c r="O529" s="147"/>
      <c r="P529" s="148">
        <f>SUM(P530:P536)</f>
        <v>0</v>
      </c>
      <c r="Q529" s="147"/>
      <c r="R529" s="148">
        <f>SUM(R530:R536)</f>
        <v>0</v>
      </c>
      <c r="S529" s="147"/>
      <c r="T529" s="149">
        <f>SUM(T530:T536)</f>
        <v>0</v>
      </c>
      <c r="AR529" s="143" t="s">
        <v>219</v>
      </c>
      <c r="AT529" s="150" t="s">
        <v>71</v>
      </c>
      <c r="AU529" s="150" t="s">
        <v>85</v>
      </c>
      <c r="AY529" s="143" t="s">
        <v>208</v>
      </c>
      <c r="BK529" s="151">
        <f>SUM(BK530:BK536)</f>
        <v>0</v>
      </c>
    </row>
    <row r="530" spans="1:65" s="2" customFormat="1" ht="24.2" customHeight="1">
      <c r="A530" s="30"/>
      <c r="B530" s="154"/>
      <c r="C530" s="201" t="s">
        <v>2242</v>
      </c>
      <c r="D530" s="201" t="s">
        <v>751</v>
      </c>
      <c r="E530" s="202" t="s">
        <v>8568</v>
      </c>
      <c r="F530" s="203" t="s">
        <v>8569</v>
      </c>
      <c r="G530" s="204" t="s">
        <v>404</v>
      </c>
      <c r="H530" s="205">
        <v>134</v>
      </c>
      <c r="I530" s="177"/>
      <c r="J530" s="290">
        <f t="shared" ref="J530:J536" si="180">ROUND(I530*H530,2)</f>
        <v>0</v>
      </c>
      <c r="K530" s="178"/>
      <c r="L530" s="179"/>
      <c r="M530" s="180" t="s">
        <v>1</v>
      </c>
      <c r="N530" s="181" t="s">
        <v>38</v>
      </c>
      <c r="O530" s="59"/>
      <c r="P530" s="160">
        <f t="shared" ref="P530:P536" si="181">O530*H530</f>
        <v>0</v>
      </c>
      <c r="Q530" s="160">
        <v>0</v>
      </c>
      <c r="R530" s="160">
        <f t="shared" ref="R530:R536" si="182">Q530*H530</f>
        <v>0</v>
      </c>
      <c r="S530" s="160">
        <v>0</v>
      </c>
      <c r="T530" s="161">
        <f t="shared" ref="T530:T536" si="183">S530*H530</f>
        <v>0</v>
      </c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R530" s="162" t="s">
        <v>1849</v>
      </c>
      <c r="AT530" s="162" t="s">
        <v>751</v>
      </c>
      <c r="AU530" s="162" t="s">
        <v>219</v>
      </c>
      <c r="AY530" s="15" t="s">
        <v>208</v>
      </c>
      <c r="BE530" s="163">
        <f t="shared" ref="BE530:BE536" si="184">IF(N530="základná",J530,0)</f>
        <v>0</v>
      </c>
      <c r="BF530" s="163">
        <f t="shared" ref="BF530:BF536" si="185">IF(N530="znížená",J530,0)</f>
        <v>0</v>
      </c>
      <c r="BG530" s="163">
        <f t="shared" ref="BG530:BG536" si="186">IF(N530="zákl. prenesená",J530,0)</f>
        <v>0</v>
      </c>
      <c r="BH530" s="163">
        <f t="shared" ref="BH530:BH536" si="187">IF(N530="zníž. prenesená",J530,0)</f>
        <v>0</v>
      </c>
      <c r="BI530" s="163">
        <f t="shared" ref="BI530:BI536" si="188">IF(N530="nulová",J530,0)</f>
        <v>0</v>
      </c>
      <c r="BJ530" s="15" t="s">
        <v>85</v>
      </c>
      <c r="BK530" s="163">
        <f t="shared" ref="BK530:BK536" si="189">ROUND(I530*H530,2)</f>
        <v>0</v>
      </c>
      <c r="BL530" s="15" t="s">
        <v>466</v>
      </c>
      <c r="BM530" s="162" t="s">
        <v>8595</v>
      </c>
    </row>
    <row r="531" spans="1:65" s="2" customFormat="1" ht="37.9" customHeight="1">
      <c r="A531" s="30"/>
      <c r="B531" s="154"/>
      <c r="C531" s="201" t="s">
        <v>2246</v>
      </c>
      <c r="D531" s="201" t="s">
        <v>751</v>
      </c>
      <c r="E531" s="202" t="s">
        <v>8574</v>
      </c>
      <c r="F531" s="203" t="s">
        <v>8575</v>
      </c>
      <c r="G531" s="204" t="s">
        <v>404</v>
      </c>
      <c r="H531" s="205">
        <v>67</v>
      </c>
      <c r="I531" s="177"/>
      <c r="J531" s="290">
        <f t="shared" si="180"/>
        <v>0</v>
      </c>
      <c r="K531" s="178"/>
      <c r="L531" s="179"/>
      <c r="M531" s="180" t="s">
        <v>1</v>
      </c>
      <c r="N531" s="181" t="s">
        <v>38</v>
      </c>
      <c r="O531" s="59"/>
      <c r="P531" s="160">
        <f t="shared" si="181"/>
        <v>0</v>
      </c>
      <c r="Q531" s="160">
        <v>0</v>
      </c>
      <c r="R531" s="160">
        <f t="shared" si="182"/>
        <v>0</v>
      </c>
      <c r="S531" s="160">
        <v>0</v>
      </c>
      <c r="T531" s="161">
        <f t="shared" si="183"/>
        <v>0</v>
      </c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R531" s="162" t="s">
        <v>1849</v>
      </c>
      <c r="AT531" s="162" t="s">
        <v>751</v>
      </c>
      <c r="AU531" s="162" t="s">
        <v>219</v>
      </c>
      <c r="AY531" s="15" t="s">
        <v>208</v>
      </c>
      <c r="BE531" s="163">
        <f t="shared" si="184"/>
        <v>0</v>
      </c>
      <c r="BF531" s="163">
        <f t="shared" si="185"/>
        <v>0</v>
      </c>
      <c r="BG531" s="163">
        <f t="shared" si="186"/>
        <v>0</v>
      </c>
      <c r="BH531" s="163">
        <f t="shared" si="187"/>
        <v>0</v>
      </c>
      <c r="BI531" s="163">
        <f t="shared" si="188"/>
        <v>0</v>
      </c>
      <c r="BJ531" s="15" t="s">
        <v>85</v>
      </c>
      <c r="BK531" s="163">
        <f t="shared" si="189"/>
        <v>0</v>
      </c>
      <c r="BL531" s="15" t="s">
        <v>466</v>
      </c>
      <c r="BM531" s="162" t="s">
        <v>8596</v>
      </c>
    </row>
    <row r="532" spans="1:65" s="2" customFormat="1" ht="33" customHeight="1">
      <c r="A532" s="30"/>
      <c r="B532" s="154"/>
      <c r="C532" s="201" t="s">
        <v>2250</v>
      </c>
      <c r="D532" s="201" t="s">
        <v>751</v>
      </c>
      <c r="E532" s="202" t="s">
        <v>8577</v>
      </c>
      <c r="F532" s="203" t="s">
        <v>8578</v>
      </c>
      <c r="G532" s="204" t="s">
        <v>404</v>
      </c>
      <c r="H532" s="205">
        <v>67</v>
      </c>
      <c r="I532" s="177"/>
      <c r="J532" s="290">
        <f t="shared" si="180"/>
        <v>0</v>
      </c>
      <c r="K532" s="178"/>
      <c r="L532" s="179"/>
      <c r="M532" s="180" t="s">
        <v>1</v>
      </c>
      <c r="N532" s="181" t="s">
        <v>38</v>
      </c>
      <c r="O532" s="59"/>
      <c r="P532" s="160">
        <f t="shared" si="181"/>
        <v>0</v>
      </c>
      <c r="Q532" s="160">
        <v>0</v>
      </c>
      <c r="R532" s="160">
        <f t="shared" si="182"/>
        <v>0</v>
      </c>
      <c r="S532" s="160">
        <v>0</v>
      </c>
      <c r="T532" s="161">
        <f t="shared" si="183"/>
        <v>0</v>
      </c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R532" s="162" t="s">
        <v>1849</v>
      </c>
      <c r="AT532" s="162" t="s">
        <v>751</v>
      </c>
      <c r="AU532" s="162" t="s">
        <v>219</v>
      </c>
      <c r="AY532" s="15" t="s">
        <v>208</v>
      </c>
      <c r="BE532" s="163">
        <f t="shared" si="184"/>
        <v>0</v>
      </c>
      <c r="BF532" s="163">
        <f t="shared" si="185"/>
        <v>0</v>
      </c>
      <c r="BG532" s="163">
        <f t="shared" si="186"/>
        <v>0</v>
      </c>
      <c r="BH532" s="163">
        <f t="shared" si="187"/>
        <v>0</v>
      </c>
      <c r="BI532" s="163">
        <f t="shared" si="188"/>
        <v>0</v>
      </c>
      <c r="BJ532" s="15" t="s">
        <v>85</v>
      </c>
      <c r="BK532" s="163">
        <f t="shared" si="189"/>
        <v>0</v>
      </c>
      <c r="BL532" s="15" t="s">
        <v>466</v>
      </c>
      <c r="BM532" s="162" t="s">
        <v>8597</v>
      </c>
    </row>
    <row r="533" spans="1:65" s="2" customFormat="1" ht="24.2" customHeight="1">
      <c r="A533" s="30"/>
      <c r="B533" s="154"/>
      <c r="C533" s="201" t="s">
        <v>2254</v>
      </c>
      <c r="D533" s="201" t="s">
        <v>751</v>
      </c>
      <c r="E533" s="202" t="s">
        <v>8580</v>
      </c>
      <c r="F533" s="203" t="s">
        <v>8581</v>
      </c>
      <c r="G533" s="204" t="s">
        <v>404</v>
      </c>
      <c r="H533" s="205">
        <v>67</v>
      </c>
      <c r="I533" s="177"/>
      <c r="J533" s="290">
        <f t="shared" si="180"/>
        <v>0</v>
      </c>
      <c r="K533" s="178"/>
      <c r="L533" s="179"/>
      <c r="M533" s="180" t="s">
        <v>1</v>
      </c>
      <c r="N533" s="181" t="s">
        <v>38</v>
      </c>
      <c r="O533" s="59"/>
      <c r="P533" s="160">
        <f t="shared" si="181"/>
        <v>0</v>
      </c>
      <c r="Q533" s="160">
        <v>0</v>
      </c>
      <c r="R533" s="160">
        <f t="shared" si="182"/>
        <v>0</v>
      </c>
      <c r="S533" s="160">
        <v>0</v>
      </c>
      <c r="T533" s="161">
        <f t="shared" si="183"/>
        <v>0</v>
      </c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R533" s="162" t="s">
        <v>1849</v>
      </c>
      <c r="AT533" s="162" t="s">
        <v>751</v>
      </c>
      <c r="AU533" s="162" t="s">
        <v>219</v>
      </c>
      <c r="AY533" s="15" t="s">
        <v>208</v>
      </c>
      <c r="BE533" s="163">
        <f t="shared" si="184"/>
        <v>0</v>
      </c>
      <c r="BF533" s="163">
        <f t="shared" si="185"/>
        <v>0</v>
      </c>
      <c r="BG533" s="163">
        <f t="shared" si="186"/>
        <v>0</v>
      </c>
      <c r="BH533" s="163">
        <f t="shared" si="187"/>
        <v>0</v>
      </c>
      <c r="BI533" s="163">
        <f t="shared" si="188"/>
        <v>0</v>
      </c>
      <c r="BJ533" s="15" t="s">
        <v>85</v>
      </c>
      <c r="BK533" s="163">
        <f t="shared" si="189"/>
        <v>0</v>
      </c>
      <c r="BL533" s="15" t="s">
        <v>466</v>
      </c>
      <c r="BM533" s="162" t="s">
        <v>8598</v>
      </c>
    </row>
    <row r="534" spans="1:65" s="2" customFormat="1" ht="24.2" customHeight="1">
      <c r="A534" s="30"/>
      <c r="B534" s="154"/>
      <c r="C534" s="201" t="s">
        <v>2258</v>
      </c>
      <c r="D534" s="201" t="s">
        <v>751</v>
      </c>
      <c r="E534" s="202" t="s">
        <v>8599</v>
      </c>
      <c r="F534" s="203" t="s">
        <v>8600</v>
      </c>
      <c r="G534" s="204" t="s">
        <v>404</v>
      </c>
      <c r="H534" s="205">
        <v>67</v>
      </c>
      <c r="I534" s="177"/>
      <c r="J534" s="290">
        <f t="shared" si="180"/>
        <v>0</v>
      </c>
      <c r="K534" s="178"/>
      <c r="L534" s="179"/>
      <c r="M534" s="180" t="s">
        <v>1</v>
      </c>
      <c r="N534" s="181" t="s">
        <v>38</v>
      </c>
      <c r="O534" s="59"/>
      <c r="P534" s="160">
        <f t="shared" si="181"/>
        <v>0</v>
      </c>
      <c r="Q534" s="160">
        <v>0</v>
      </c>
      <c r="R534" s="160">
        <f t="shared" si="182"/>
        <v>0</v>
      </c>
      <c r="S534" s="160">
        <v>0</v>
      </c>
      <c r="T534" s="161">
        <f t="shared" si="183"/>
        <v>0</v>
      </c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R534" s="162" t="s">
        <v>1849</v>
      </c>
      <c r="AT534" s="162" t="s">
        <v>751</v>
      </c>
      <c r="AU534" s="162" t="s">
        <v>219</v>
      </c>
      <c r="AY534" s="15" t="s">
        <v>208</v>
      </c>
      <c r="BE534" s="163">
        <f t="shared" si="184"/>
        <v>0</v>
      </c>
      <c r="BF534" s="163">
        <f t="shared" si="185"/>
        <v>0</v>
      </c>
      <c r="BG534" s="163">
        <f t="shared" si="186"/>
        <v>0</v>
      </c>
      <c r="BH534" s="163">
        <f t="shared" si="187"/>
        <v>0</v>
      </c>
      <c r="BI534" s="163">
        <f t="shared" si="188"/>
        <v>0</v>
      </c>
      <c r="BJ534" s="15" t="s">
        <v>85</v>
      </c>
      <c r="BK534" s="163">
        <f t="shared" si="189"/>
        <v>0</v>
      </c>
      <c r="BL534" s="15" t="s">
        <v>466</v>
      </c>
      <c r="BM534" s="162" t="s">
        <v>8601</v>
      </c>
    </row>
    <row r="535" spans="1:65" s="2" customFormat="1" ht="16.5" customHeight="1">
      <c r="A535" s="30"/>
      <c r="B535" s="154"/>
      <c r="C535" s="195" t="s">
        <v>2262</v>
      </c>
      <c r="D535" s="195" t="s">
        <v>210</v>
      </c>
      <c r="E535" s="196" t="s">
        <v>8584</v>
      </c>
      <c r="F535" s="200" t="s">
        <v>8585</v>
      </c>
      <c r="G535" s="198" t="s">
        <v>404</v>
      </c>
      <c r="H535" s="199">
        <v>134</v>
      </c>
      <c r="I535" s="155"/>
      <c r="J535" s="287">
        <f t="shared" si="180"/>
        <v>0</v>
      </c>
      <c r="K535" s="157"/>
      <c r="L535" s="31"/>
      <c r="M535" s="158" t="s">
        <v>1</v>
      </c>
      <c r="N535" s="159" t="s">
        <v>38</v>
      </c>
      <c r="O535" s="59"/>
      <c r="P535" s="160">
        <f t="shared" si="181"/>
        <v>0</v>
      </c>
      <c r="Q535" s="160">
        <v>0</v>
      </c>
      <c r="R535" s="160">
        <f t="shared" si="182"/>
        <v>0</v>
      </c>
      <c r="S535" s="160">
        <v>0</v>
      </c>
      <c r="T535" s="161">
        <f t="shared" si="183"/>
        <v>0</v>
      </c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R535" s="162" t="s">
        <v>466</v>
      </c>
      <c r="AT535" s="162" t="s">
        <v>210</v>
      </c>
      <c r="AU535" s="162" t="s">
        <v>219</v>
      </c>
      <c r="AY535" s="15" t="s">
        <v>208</v>
      </c>
      <c r="BE535" s="163">
        <f t="shared" si="184"/>
        <v>0</v>
      </c>
      <c r="BF535" s="163">
        <f t="shared" si="185"/>
        <v>0</v>
      </c>
      <c r="BG535" s="163">
        <f t="shared" si="186"/>
        <v>0</v>
      </c>
      <c r="BH535" s="163">
        <f t="shared" si="187"/>
        <v>0</v>
      </c>
      <c r="BI535" s="163">
        <f t="shared" si="188"/>
        <v>0</v>
      </c>
      <c r="BJ535" s="15" t="s">
        <v>85</v>
      </c>
      <c r="BK535" s="163">
        <f t="shared" si="189"/>
        <v>0</v>
      </c>
      <c r="BL535" s="15" t="s">
        <v>466</v>
      </c>
      <c r="BM535" s="162" t="s">
        <v>8602</v>
      </c>
    </row>
    <row r="536" spans="1:65" s="2" customFormat="1" ht="24.2" customHeight="1">
      <c r="A536" s="30"/>
      <c r="B536" s="154"/>
      <c r="C536" s="195" t="s">
        <v>2266</v>
      </c>
      <c r="D536" s="195" t="s">
        <v>210</v>
      </c>
      <c r="E536" s="196" t="s">
        <v>8590</v>
      </c>
      <c r="F536" s="200" t="s">
        <v>8591</v>
      </c>
      <c r="G536" s="198" t="s">
        <v>404</v>
      </c>
      <c r="H536" s="199">
        <v>67</v>
      </c>
      <c r="I536" s="155"/>
      <c r="J536" s="287">
        <f t="shared" si="180"/>
        <v>0</v>
      </c>
      <c r="K536" s="157"/>
      <c r="L536" s="31"/>
      <c r="M536" s="158" t="s">
        <v>1</v>
      </c>
      <c r="N536" s="159" t="s">
        <v>38</v>
      </c>
      <c r="O536" s="59"/>
      <c r="P536" s="160">
        <f t="shared" si="181"/>
        <v>0</v>
      </c>
      <c r="Q536" s="160">
        <v>0</v>
      </c>
      <c r="R536" s="160">
        <f t="shared" si="182"/>
        <v>0</v>
      </c>
      <c r="S536" s="160">
        <v>0</v>
      </c>
      <c r="T536" s="161">
        <f t="shared" si="183"/>
        <v>0</v>
      </c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R536" s="162" t="s">
        <v>466</v>
      </c>
      <c r="AT536" s="162" t="s">
        <v>210</v>
      </c>
      <c r="AU536" s="162" t="s">
        <v>219</v>
      </c>
      <c r="AY536" s="15" t="s">
        <v>208</v>
      </c>
      <c r="BE536" s="163">
        <f t="shared" si="184"/>
        <v>0</v>
      </c>
      <c r="BF536" s="163">
        <f t="shared" si="185"/>
        <v>0</v>
      </c>
      <c r="BG536" s="163">
        <f t="shared" si="186"/>
        <v>0</v>
      </c>
      <c r="BH536" s="163">
        <f t="shared" si="187"/>
        <v>0</v>
      </c>
      <c r="BI536" s="163">
        <f t="shared" si="188"/>
        <v>0</v>
      </c>
      <c r="BJ536" s="15" t="s">
        <v>85</v>
      </c>
      <c r="BK536" s="163">
        <f t="shared" si="189"/>
        <v>0</v>
      </c>
      <c r="BL536" s="15" t="s">
        <v>466</v>
      </c>
      <c r="BM536" s="162" t="s">
        <v>8603</v>
      </c>
    </row>
    <row r="537" spans="1:65" s="12" customFormat="1" ht="20.85" customHeight="1">
      <c r="B537" s="142"/>
      <c r="C537" s="206"/>
      <c r="D537" s="207" t="s">
        <v>71</v>
      </c>
      <c r="E537" s="208" t="s">
        <v>8604</v>
      </c>
      <c r="F537" s="208" t="s">
        <v>8605</v>
      </c>
      <c r="G537" s="206"/>
      <c r="H537" s="206"/>
      <c r="I537" s="145"/>
      <c r="J537" s="286">
        <f>BK537</f>
        <v>0</v>
      </c>
      <c r="L537" s="142"/>
      <c r="M537" s="146"/>
      <c r="N537" s="147"/>
      <c r="O537" s="147"/>
      <c r="P537" s="148">
        <f>SUM(P538:P544)</f>
        <v>0</v>
      </c>
      <c r="Q537" s="147"/>
      <c r="R537" s="148">
        <f>SUM(R538:R544)</f>
        <v>0</v>
      </c>
      <c r="S537" s="147"/>
      <c r="T537" s="149">
        <f>SUM(T538:T544)</f>
        <v>0</v>
      </c>
      <c r="AR537" s="143" t="s">
        <v>219</v>
      </c>
      <c r="AT537" s="150" t="s">
        <v>71</v>
      </c>
      <c r="AU537" s="150" t="s">
        <v>85</v>
      </c>
      <c r="AY537" s="143" t="s">
        <v>208</v>
      </c>
      <c r="BK537" s="151">
        <f>SUM(BK538:BK544)</f>
        <v>0</v>
      </c>
    </row>
    <row r="538" spans="1:65" s="2" customFormat="1" ht="24.2" customHeight="1">
      <c r="A538" s="30"/>
      <c r="B538" s="154"/>
      <c r="C538" s="201" t="s">
        <v>2270</v>
      </c>
      <c r="D538" s="201" t="s">
        <v>751</v>
      </c>
      <c r="E538" s="202" t="s">
        <v>8568</v>
      </c>
      <c r="F538" s="203" t="s">
        <v>8569</v>
      </c>
      <c r="G538" s="204" t="s">
        <v>404</v>
      </c>
      <c r="H538" s="205">
        <v>10</v>
      </c>
      <c r="I538" s="177"/>
      <c r="J538" s="290">
        <f t="shared" ref="J538:J544" si="190">ROUND(I538*H538,2)</f>
        <v>0</v>
      </c>
      <c r="K538" s="178"/>
      <c r="L538" s="179"/>
      <c r="M538" s="180" t="s">
        <v>1</v>
      </c>
      <c r="N538" s="181" t="s">
        <v>38</v>
      </c>
      <c r="O538" s="59"/>
      <c r="P538" s="160">
        <f t="shared" ref="P538:P544" si="191">O538*H538</f>
        <v>0</v>
      </c>
      <c r="Q538" s="160">
        <v>0</v>
      </c>
      <c r="R538" s="160">
        <f t="shared" ref="R538:R544" si="192">Q538*H538</f>
        <v>0</v>
      </c>
      <c r="S538" s="160">
        <v>0</v>
      </c>
      <c r="T538" s="161">
        <f t="shared" ref="T538:T544" si="193">S538*H538</f>
        <v>0</v>
      </c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R538" s="162" t="s">
        <v>1849</v>
      </c>
      <c r="AT538" s="162" t="s">
        <v>751</v>
      </c>
      <c r="AU538" s="162" t="s">
        <v>219</v>
      </c>
      <c r="AY538" s="15" t="s">
        <v>208</v>
      </c>
      <c r="BE538" s="163">
        <f t="shared" ref="BE538:BE544" si="194">IF(N538="základná",J538,0)</f>
        <v>0</v>
      </c>
      <c r="BF538" s="163">
        <f t="shared" ref="BF538:BF544" si="195">IF(N538="znížená",J538,0)</f>
        <v>0</v>
      </c>
      <c r="BG538" s="163">
        <f t="shared" ref="BG538:BG544" si="196">IF(N538="zákl. prenesená",J538,0)</f>
        <v>0</v>
      </c>
      <c r="BH538" s="163">
        <f t="shared" ref="BH538:BH544" si="197">IF(N538="zníž. prenesená",J538,0)</f>
        <v>0</v>
      </c>
      <c r="BI538" s="163">
        <f t="shared" ref="BI538:BI544" si="198">IF(N538="nulová",J538,0)</f>
        <v>0</v>
      </c>
      <c r="BJ538" s="15" t="s">
        <v>85</v>
      </c>
      <c r="BK538" s="163">
        <f t="shared" ref="BK538:BK544" si="199">ROUND(I538*H538,2)</f>
        <v>0</v>
      </c>
      <c r="BL538" s="15" t="s">
        <v>466</v>
      </c>
      <c r="BM538" s="162" t="s">
        <v>8606</v>
      </c>
    </row>
    <row r="539" spans="1:65" s="2" customFormat="1" ht="33" customHeight="1">
      <c r="A539" s="30"/>
      <c r="B539" s="154"/>
      <c r="C539" s="201" t="s">
        <v>2274</v>
      </c>
      <c r="D539" s="201" t="s">
        <v>751</v>
      </c>
      <c r="E539" s="202" t="s">
        <v>8607</v>
      </c>
      <c r="F539" s="203" t="s">
        <v>8608</v>
      </c>
      <c r="G539" s="204" t="s">
        <v>404</v>
      </c>
      <c r="H539" s="205">
        <v>5</v>
      </c>
      <c r="I539" s="177"/>
      <c r="J539" s="290">
        <f t="shared" si="190"/>
        <v>0</v>
      </c>
      <c r="K539" s="178"/>
      <c r="L539" s="179"/>
      <c r="M539" s="180" t="s">
        <v>1</v>
      </c>
      <c r="N539" s="181" t="s">
        <v>38</v>
      </c>
      <c r="O539" s="59"/>
      <c r="P539" s="160">
        <f t="shared" si="191"/>
        <v>0</v>
      </c>
      <c r="Q539" s="160">
        <v>0</v>
      </c>
      <c r="R539" s="160">
        <f t="shared" si="192"/>
        <v>0</v>
      </c>
      <c r="S539" s="160">
        <v>0</v>
      </c>
      <c r="T539" s="161">
        <f t="shared" si="193"/>
        <v>0</v>
      </c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R539" s="162" t="s">
        <v>1849</v>
      </c>
      <c r="AT539" s="162" t="s">
        <v>751</v>
      </c>
      <c r="AU539" s="162" t="s">
        <v>219</v>
      </c>
      <c r="AY539" s="15" t="s">
        <v>208</v>
      </c>
      <c r="BE539" s="163">
        <f t="shared" si="194"/>
        <v>0</v>
      </c>
      <c r="BF539" s="163">
        <f t="shared" si="195"/>
        <v>0</v>
      </c>
      <c r="BG539" s="163">
        <f t="shared" si="196"/>
        <v>0</v>
      </c>
      <c r="BH539" s="163">
        <f t="shared" si="197"/>
        <v>0</v>
      </c>
      <c r="BI539" s="163">
        <f t="shared" si="198"/>
        <v>0</v>
      </c>
      <c r="BJ539" s="15" t="s">
        <v>85</v>
      </c>
      <c r="BK539" s="163">
        <f t="shared" si="199"/>
        <v>0</v>
      </c>
      <c r="BL539" s="15" t="s">
        <v>466</v>
      </c>
      <c r="BM539" s="162" t="s">
        <v>8609</v>
      </c>
    </row>
    <row r="540" spans="1:65" s="2" customFormat="1" ht="33" customHeight="1">
      <c r="A540" s="30"/>
      <c r="B540" s="154"/>
      <c r="C540" s="201" t="s">
        <v>2278</v>
      </c>
      <c r="D540" s="201" t="s">
        <v>751</v>
      </c>
      <c r="E540" s="202" t="s">
        <v>8577</v>
      </c>
      <c r="F540" s="203" t="s">
        <v>8578</v>
      </c>
      <c r="G540" s="204" t="s">
        <v>404</v>
      </c>
      <c r="H540" s="205">
        <v>5</v>
      </c>
      <c r="I540" s="177"/>
      <c r="J540" s="290">
        <f t="shared" si="190"/>
        <v>0</v>
      </c>
      <c r="K540" s="178"/>
      <c r="L540" s="179"/>
      <c r="M540" s="180" t="s">
        <v>1</v>
      </c>
      <c r="N540" s="181" t="s">
        <v>38</v>
      </c>
      <c r="O540" s="59"/>
      <c r="P540" s="160">
        <f t="shared" si="191"/>
        <v>0</v>
      </c>
      <c r="Q540" s="160">
        <v>0</v>
      </c>
      <c r="R540" s="160">
        <f t="shared" si="192"/>
        <v>0</v>
      </c>
      <c r="S540" s="160">
        <v>0</v>
      </c>
      <c r="T540" s="161">
        <f t="shared" si="193"/>
        <v>0</v>
      </c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R540" s="162" t="s">
        <v>1849</v>
      </c>
      <c r="AT540" s="162" t="s">
        <v>751</v>
      </c>
      <c r="AU540" s="162" t="s">
        <v>219</v>
      </c>
      <c r="AY540" s="15" t="s">
        <v>208</v>
      </c>
      <c r="BE540" s="163">
        <f t="shared" si="194"/>
        <v>0</v>
      </c>
      <c r="BF540" s="163">
        <f t="shared" si="195"/>
        <v>0</v>
      </c>
      <c r="BG540" s="163">
        <f t="shared" si="196"/>
        <v>0</v>
      </c>
      <c r="BH540" s="163">
        <f t="shared" si="197"/>
        <v>0</v>
      </c>
      <c r="BI540" s="163">
        <f t="shared" si="198"/>
        <v>0</v>
      </c>
      <c r="BJ540" s="15" t="s">
        <v>85</v>
      </c>
      <c r="BK540" s="163">
        <f t="shared" si="199"/>
        <v>0</v>
      </c>
      <c r="BL540" s="15" t="s">
        <v>466</v>
      </c>
      <c r="BM540" s="162" t="s">
        <v>8610</v>
      </c>
    </row>
    <row r="541" spans="1:65" s="2" customFormat="1" ht="24.2" customHeight="1">
      <c r="A541" s="30"/>
      <c r="B541" s="154"/>
      <c r="C541" s="201" t="s">
        <v>2282</v>
      </c>
      <c r="D541" s="201" t="s">
        <v>751</v>
      </c>
      <c r="E541" s="202" t="s">
        <v>8580</v>
      </c>
      <c r="F541" s="203" t="s">
        <v>8581</v>
      </c>
      <c r="G541" s="204" t="s">
        <v>404</v>
      </c>
      <c r="H541" s="205">
        <v>5</v>
      </c>
      <c r="I541" s="177"/>
      <c r="J541" s="290">
        <f t="shared" si="190"/>
        <v>0</v>
      </c>
      <c r="K541" s="178"/>
      <c r="L541" s="179"/>
      <c r="M541" s="180" t="s">
        <v>1</v>
      </c>
      <c r="N541" s="181" t="s">
        <v>38</v>
      </c>
      <c r="O541" s="59"/>
      <c r="P541" s="160">
        <f t="shared" si="191"/>
        <v>0</v>
      </c>
      <c r="Q541" s="160">
        <v>0</v>
      </c>
      <c r="R541" s="160">
        <f t="shared" si="192"/>
        <v>0</v>
      </c>
      <c r="S541" s="160">
        <v>0</v>
      </c>
      <c r="T541" s="161">
        <f t="shared" si="193"/>
        <v>0</v>
      </c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R541" s="162" t="s">
        <v>1849</v>
      </c>
      <c r="AT541" s="162" t="s">
        <v>751</v>
      </c>
      <c r="AU541" s="162" t="s">
        <v>219</v>
      </c>
      <c r="AY541" s="15" t="s">
        <v>208</v>
      </c>
      <c r="BE541" s="163">
        <f t="shared" si="194"/>
        <v>0</v>
      </c>
      <c r="BF541" s="163">
        <f t="shared" si="195"/>
        <v>0</v>
      </c>
      <c r="BG541" s="163">
        <f t="shared" si="196"/>
        <v>0</v>
      </c>
      <c r="BH541" s="163">
        <f t="shared" si="197"/>
        <v>0</v>
      </c>
      <c r="BI541" s="163">
        <f t="shared" si="198"/>
        <v>0</v>
      </c>
      <c r="BJ541" s="15" t="s">
        <v>85</v>
      </c>
      <c r="BK541" s="163">
        <f t="shared" si="199"/>
        <v>0</v>
      </c>
      <c r="BL541" s="15" t="s">
        <v>466</v>
      </c>
      <c r="BM541" s="162" t="s">
        <v>8611</v>
      </c>
    </row>
    <row r="542" spans="1:65" s="2" customFormat="1" ht="24.2" customHeight="1">
      <c r="A542" s="30"/>
      <c r="B542" s="154"/>
      <c r="C542" s="201" t="s">
        <v>2286</v>
      </c>
      <c r="D542" s="201" t="s">
        <v>751</v>
      </c>
      <c r="E542" s="202" t="s">
        <v>8599</v>
      </c>
      <c r="F542" s="203" t="s">
        <v>8600</v>
      </c>
      <c r="G542" s="204" t="s">
        <v>404</v>
      </c>
      <c r="H542" s="205">
        <v>5</v>
      </c>
      <c r="I542" s="177"/>
      <c r="J542" s="290">
        <f t="shared" si="190"/>
        <v>0</v>
      </c>
      <c r="K542" s="178"/>
      <c r="L542" s="179"/>
      <c r="M542" s="180" t="s">
        <v>1</v>
      </c>
      <c r="N542" s="181" t="s">
        <v>38</v>
      </c>
      <c r="O542" s="59"/>
      <c r="P542" s="160">
        <f t="shared" si="191"/>
        <v>0</v>
      </c>
      <c r="Q542" s="160">
        <v>0</v>
      </c>
      <c r="R542" s="160">
        <f t="shared" si="192"/>
        <v>0</v>
      </c>
      <c r="S542" s="160">
        <v>0</v>
      </c>
      <c r="T542" s="161">
        <f t="shared" si="193"/>
        <v>0</v>
      </c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R542" s="162" t="s">
        <v>1849</v>
      </c>
      <c r="AT542" s="162" t="s">
        <v>751</v>
      </c>
      <c r="AU542" s="162" t="s">
        <v>219</v>
      </c>
      <c r="AY542" s="15" t="s">
        <v>208</v>
      </c>
      <c r="BE542" s="163">
        <f t="shared" si="194"/>
        <v>0</v>
      </c>
      <c r="BF542" s="163">
        <f t="shared" si="195"/>
        <v>0</v>
      </c>
      <c r="BG542" s="163">
        <f t="shared" si="196"/>
        <v>0</v>
      </c>
      <c r="BH542" s="163">
        <f t="shared" si="197"/>
        <v>0</v>
      </c>
      <c r="BI542" s="163">
        <f t="shared" si="198"/>
        <v>0</v>
      </c>
      <c r="BJ542" s="15" t="s">
        <v>85</v>
      </c>
      <c r="BK542" s="163">
        <f t="shared" si="199"/>
        <v>0</v>
      </c>
      <c r="BL542" s="15" t="s">
        <v>466</v>
      </c>
      <c r="BM542" s="162" t="s">
        <v>8612</v>
      </c>
    </row>
    <row r="543" spans="1:65" s="2" customFormat="1" ht="16.5" customHeight="1">
      <c r="A543" s="30"/>
      <c r="B543" s="154"/>
      <c r="C543" s="195" t="s">
        <v>2290</v>
      </c>
      <c r="D543" s="195" t="s">
        <v>210</v>
      </c>
      <c r="E543" s="196" t="s">
        <v>8563</v>
      </c>
      <c r="F543" s="200" t="s">
        <v>8564</v>
      </c>
      <c r="G543" s="198" t="s">
        <v>404</v>
      </c>
      <c r="H543" s="199">
        <v>10</v>
      </c>
      <c r="I543" s="155"/>
      <c r="J543" s="287">
        <f t="shared" si="190"/>
        <v>0</v>
      </c>
      <c r="K543" s="157"/>
      <c r="L543" s="31"/>
      <c r="M543" s="158" t="s">
        <v>1</v>
      </c>
      <c r="N543" s="159" t="s">
        <v>38</v>
      </c>
      <c r="O543" s="59"/>
      <c r="P543" s="160">
        <f t="shared" si="191"/>
        <v>0</v>
      </c>
      <c r="Q543" s="160">
        <v>0</v>
      </c>
      <c r="R543" s="160">
        <f t="shared" si="192"/>
        <v>0</v>
      </c>
      <c r="S543" s="160">
        <v>0</v>
      </c>
      <c r="T543" s="161">
        <f t="shared" si="193"/>
        <v>0</v>
      </c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R543" s="162" t="s">
        <v>466</v>
      </c>
      <c r="AT543" s="162" t="s">
        <v>210</v>
      </c>
      <c r="AU543" s="162" t="s">
        <v>219</v>
      </c>
      <c r="AY543" s="15" t="s">
        <v>208</v>
      </c>
      <c r="BE543" s="163">
        <f t="shared" si="194"/>
        <v>0</v>
      </c>
      <c r="BF543" s="163">
        <f t="shared" si="195"/>
        <v>0</v>
      </c>
      <c r="BG543" s="163">
        <f t="shared" si="196"/>
        <v>0</v>
      </c>
      <c r="BH543" s="163">
        <f t="shared" si="197"/>
        <v>0</v>
      </c>
      <c r="BI543" s="163">
        <f t="shared" si="198"/>
        <v>0</v>
      </c>
      <c r="BJ543" s="15" t="s">
        <v>85</v>
      </c>
      <c r="BK543" s="163">
        <f t="shared" si="199"/>
        <v>0</v>
      </c>
      <c r="BL543" s="15" t="s">
        <v>466</v>
      </c>
      <c r="BM543" s="162" t="s">
        <v>8613</v>
      </c>
    </row>
    <row r="544" spans="1:65" s="2" customFormat="1" ht="21.75" customHeight="1">
      <c r="A544" s="30"/>
      <c r="B544" s="154"/>
      <c r="C544" s="195" t="s">
        <v>2294</v>
      </c>
      <c r="D544" s="195" t="s">
        <v>210</v>
      </c>
      <c r="E544" s="196" t="s">
        <v>8614</v>
      </c>
      <c r="F544" s="200" t="s">
        <v>8615</v>
      </c>
      <c r="G544" s="198" t="s">
        <v>404</v>
      </c>
      <c r="H544" s="199">
        <v>5</v>
      </c>
      <c r="I544" s="155"/>
      <c r="J544" s="287">
        <f t="shared" si="190"/>
        <v>0</v>
      </c>
      <c r="K544" s="157"/>
      <c r="L544" s="31"/>
      <c r="M544" s="158" t="s">
        <v>1</v>
      </c>
      <c r="N544" s="159" t="s">
        <v>38</v>
      </c>
      <c r="O544" s="59"/>
      <c r="P544" s="160">
        <f t="shared" si="191"/>
        <v>0</v>
      </c>
      <c r="Q544" s="160">
        <v>0</v>
      </c>
      <c r="R544" s="160">
        <f t="shared" si="192"/>
        <v>0</v>
      </c>
      <c r="S544" s="160">
        <v>0</v>
      </c>
      <c r="T544" s="161">
        <f t="shared" si="193"/>
        <v>0</v>
      </c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R544" s="162" t="s">
        <v>466</v>
      </c>
      <c r="AT544" s="162" t="s">
        <v>210</v>
      </c>
      <c r="AU544" s="162" t="s">
        <v>219</v>
      </c>
      <c r="AY544" s="15" t="s">
        <v>208</v>
      </c>
      <c r="BE544" s="163">
        <f t="shared" si="194"/>
        <v>0</v>
      </c>
      <c r="BF544" s="163">
        <f t="shared" si="195"/>
        <v>0</v>
      </c>
      <c r="BG544" s="163">
        <f t="shared" si="196"/>
        <v>0</v>
      </c>
      <c r="BH544" s="163">
        <f t="shared" si="197"/>
        <v>0</v>
      </c>
      <c r="BI544" s="163">
        <f t="shared" si="198"/>
        <v>0</v>
      </c>
      <c r="BJ544" s="15" t="s">
        <v>85</v>
      </c>
      <c r="BK544" s="163">
        <f t="shared" si="199"/>
        <v>0</v>
      </c>
      <c r="BL544" s="15" t="s">
        <v>466</v>
      </c>
      <c r="BM544" s="162" t="s">
        <v>8616</v>
      </c>
    </row>
    <row r="545" spans="1:65" s="12" customFormat="1" ht="20.85" customHeight="1">
      <c r="B545" s="142"/>
      <c r="C545" s="206"/>
      <c r="D545" s="207" t="s">
        <v>71</v>
      </c>
      <c r="E545" s="208" t="s">
        <v>8617</v>
      </c>
      <c r="F545" s="208" t="s">
        <v>8618</v>
      </c>
      <c r="G545" s="206"/>
      <c r="H545" s="206"/>
      <c r="I545" s="145"/>
      <c r="J545" s="286">
        <f>BK545</f>
        <v>0</v>
      </c>
      <c r="L545" s="142"/>
      <c r="M545" s="146"/>
      <c r="N545" s="147"/>
      <c r="O545" s="147"/>
      <c r="P545" s="148">
        <f>SUM(P546:P553)</f>
        <v>0</v>
      </c>
      <c r="Q545" s="147"/>
      <c r="R545" s="148">
        <f>SUM(R546:R553)</f>
        <v>0</v>
      </c>
      <c r="S545" s="147"/>
      <c r="T545" s="149">
        <f>SUM(T546:T553)</f>
        <v>0</v>
      </c>
      <c r="AR545" s="143" t="s">
        <v>219</v>
      </c>
      <c r="AT545" s="150" t="s">
        <v>71</v>
      </c>
      <c r="AU545" s="150" t="s">
        <v>85</v>
      </c>
      <c r="AY545" s="143" t="s">
        <v>208</v>
      </c>
      <c r="BK545" s="151">
        <f>SUM(BK546:BK553)</f>
        <v>0</v>
      </c>
    </row>
    <row r="546" spans="1:65" s="2" customFormat="1" ht="24.2" customHeight="1">
      <c r="A546" s="30"/>
      <c r="B546" s="154"/>
      <c r="C546" s="201" t="s">
        <v>2298</v>
      </c>
      <c r="D546" s="201" t="s">
        <v>751</v>
      </c>
      <c r="E546" s="202" t="s">
        <v>8568</v>
      </c>
      <c r="F546" s="203" t="s">
        <v>8569</v>
      </c>
      <c r="G546" s="204" t="s">
        <v>404</v>
      </c>
      <c r="H546" s="205">
        <v>10</v>
      </c>
      <c r="I546" s="177"/>
      <c r="J546" s="290">
        <f t="shared" ref="J546:J553" si="200">ROUND(I546*H546,2)</f>
        <v>0</v>
      </c>
      <c r="K546" s="178"/>
      <c r="L546" s="179"/>
      <c r="M546" s="180" t="s">
        <v>1</v>
      </c>
      <c r="N546" s="181" t="s">
        <v>38</v>
      </c>
      <c r="O546" s="59"/>
      <c r="P546" s="160">
        <f t="shared" ref="P546:P553" si="201">O546*H546</f>
        <v>0</v>
      </c>
      <c r="Q546" s="160">
        <v>0</v>
      </c>
      <c r="R546" s="160">
        <f t="shared" ref="R546:R553" si="202">Q546*H546</f>
        <v>0</v>
      </c>
      <c r="S546" s="160">
        <v>0</v>
      </c>
      <c r="T546" s="161">
        <f t="shared" ref="T546:T553" si="203">S546*H546</f>
        <v>0</v>
      </c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R546" s="162" t="s">
        <v>1849</v>
      </c>
      <c r="AT546" s="162" t="s">
        <v>751</v>
      </c>
      <c r="AU546" s="162" t="s">
        <v>219</v>
      </c>
      <c r="AY546" s="15" t="s">
        <v>208</v>
      </c>
      <c r="BE546" s="163">
        <f t="shared" ref="BE546:BE553" si="204">IF(N546="základná",J546,0)</f>
        <v>0</v>
      </c>
      <c r="BF546" s="163">
        <f t="shared" ref="BF546:BF553" si="205">IF(N546="znížená",J546,0)</f>
        <v>0</v>
      </c>
      <c r="BG546" s="163">
        <f t="shared" ref="BG546:BG553" si="206">IF(N546="zákl. prenesená",J546,0)</f>
        <v>0</v>
      </c>
      <c r="BH546" s="163">
        <f t="shared" ref="BH546:BH553" si="207">IF(N546="zníž. prenesená",J546,0)</f>
        <v>0</v>
      </c>
      <c r="BI546" s="163">
        <f t="shared" ref="BI546:BI553" si="208">IF(N546="nulová",J546,0)</f>
        <v>0</v>
      </c>
      <c r="BJ546" s="15" t="s">
        <v>85</v>
      </c>
      <c r="BK546" s="163">
        <f t="shared" ref="BK546:BK553" si="209">ROUND(I546*H546,2)</f>
        <v>0</v>
      </c>
      <c r="BL546" s="15" t="s">
        <v>466</v>
      </c>
      <c r="BM546" s="162" t="s">
        <v>8619</v>
      </c>
    </row>
    <row r="547" spans="1:65" s="2" customFormat="1" ht="37.9" customHeight="1">
      <c r="A547" s="30"/>
      <c r="B547" s="154"/>
      <c r="C547" s="201" t="s">
        <v>2302</v>
      </c>
      <c r="D547" s="201" t="s">
        <v>751</v>
      </c>
      <c r="E547" s="202" t="s">
        <v>8620</v>
      </c>
      <c r="F547" s="203" t="s">
        <v>8621</v>
      </c>
      <c r="G547" s="204" t="s">
        <v>404</v>
      </c>
      <c r="H547" s="205">
        <v>5</v>
      </c>
      <c r="I547" s="177"/>
      <c r="J547" s="290">
        <f t="shared" si="200"/>
        <v>0</v>
      </c>
      <c r="K547" s="178"/>
      <c r="L547" s="179"/>
      <c r="M547" s="180" t="s">
        <v>1</v>
      </c>
      <c r="N547" s="181" t="s">
        <v>38</v>
      </c>
      <c r="O547" s="59"/>
      <c r="P547" s="160">
        <f t="shared" si="201"/>
        <v>0</v>
      </c>
      <c r="Q547" s="160">
        <v>0</v>
      </c>
      <c r="R547" s="160">
        <f t="shared" si="202"/>
        <v>0</v>
      </c>
      <c r="S547" s="160">
        <v>0</v>
      </c>
      <c r="T547" s="161">
        <f t="shared" si="203"/>
        <v>0</v>
      </c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R547" s="162" t="s">
        <v>1849</v>
      </c>
      <c r="AT547" s="162" t="s">
        <v>751</v>
      </c>
      <c r="AU547" s="162" t="s">
        <v>219</v>
      </c>
      <c r="AY547" s="15" t="s">
        <v>208</v>
      </c>
      <c r="BE547" s="163">
        <f t="shared" si="204"/>
        <v>0</v>
      </c>
      <c r="BF547" s="163">
        <f t="shared" si="205"/>
        <v>0</v>
      </c>
      <c r="BG547" s="163">
        <f t="shared" si="206"/>
        <v>0</v>
      </c>
      <c r="BH547" s="163">
        <f t="shared" si="207"/>
        <v>0</v>
      </c>
      <c r="BI547" s="163">
        <f t="shared" si="208"/>
        <v>0</v>
      </c>
      <c r="BJ547" s="15" t="s">
        <v>85</v>
      </c>
      <c r="BK547" s="163">
        <f t="shared" si="209"/>
        <v>0</v>
      </c>
      <c r="BL547" s="15" t="s">
        <v>466</v>
      </c>
      <c r="BM547" s="162" t="s">
        <v>8622</v>
      </c>
    </row>
    <row r="548" spans="1:65" s="2" customFormat="1" ht="37.9" customHeight="1">
      <c r="A548" s="30"/>
      <c r="B548" s="154"/>
      <c r="C548" s="201" t="s">
        <v>2306</v>
      </c>
      <c r="D548" s="201" t="s">
        <v>751</v>
      </c>
      <c r="E548" s="202" t="s">
        <v>8623</v>
      </c>
      <c r="F548" s="203" t="s">
        <v>8624</v>
      </c>
      <c r="G548" s="204" t="s">
        <v>404</v>
      </c>
      <c r="H548" s="205">
        <v>5</v>
      </c>
      <c r="I548" s="177"/>
      <c r="J548" s="290">
        <f t="shared" si="200"/>
        <v>0</v>
      </c>
      <c r="K548" s="178"/>
      <c r="L548" s="179"/>
      <c r="M548" s="180" t="s">
        <v>1</v>
      </c>
      <c r="N548" s="181" t="s">
        <v>38</v>
      </c>
      <c r="O548" s="59"/>
      <c r="P548" s="160">
        <f t="shared" si="201"/>
        <v>0</v>
      </c>
      <c r="Q548" s="160">
        <v>0</v>
      </c>
      <c r="R548" s="160">
        <f t="shared" si="202"/>
        <v>0</v>
      </c>
      <c r="S548" s="160">
        <v>0</v>
      </c>
      <c r="T548" s="161">
        <f t="shared" si="203"/>
        <v>0</v>
      </c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R548" s="162" t="s">
        <v>1849</v>
      </c>
      <c r="AT548" s="162" t="s">
        <v>751</v>
      </c>
      <c r="AU548" s="162" t="s">
        <v>219</v>
      </c>
      <c r="AY548" s="15" t="s">
        <v>208</v>
      </c>
      <c r="BE548" s="163">
        <f t="shared" si="204"/>
        <v>0</v>
      </c>
      <c r="BF548" s="163">
        <f t="shared" si="205"/>
        <v>0</v>
      </c>
      <c r="BG548" s="163">
        <f t="shared" si="206"/>
        <v>0</v>
      </c>
      <c r="BH548" s="163">
        <f t="shared" si="207"/>
        <v>0</v>
      </c>
      <c r="BI548" s="163">
        <f t="shared" si="208"/>
        <v>0</v>
      </c>
      <c r="BJ548" s="15" t="s">
        <v>85</v>
      </c>
      <c r="BK548" s="163">
        <f t="shared" si="209"/>
        <v>0</v>
      </c>
      <c r="BL548" s="15" t="s">
        <v>466</v>
      </c>
      <c r="BM548" s="162" t="s">
        <v>8625</v>
      </c>
    </row>
    <row r="549" spans="1:65" s="2" customFormat="1" ht="33" customHeight="1">
      <c r="A549" s="30"/>
      <c r="B549" s="154"/>
      <c r="C549" s="201" t="s">
        <v>2310</v>
      </c>
      <c r="D549" s="201" t="s">
        <v>751</v>
      </c>
      <c r="E549" s="202" t="s">
        <v>8626</v>
      </c>
      <c r="F549" s="203" t="s">
        <v>8627</v>
      </c>
      <c r="G549" s="204" t="s">
        <v>404</v>
      </c>
      <c r="H549" s="205">
        <v>5</v>
      </c>
      <c r="I549" s="177"/>
      <c r="J549" s="290">
        <f t="shared" si="200"/>
        <v>0</v>
      </c>
      <c r="K549" s="178"/>
      <c r="L549" s="179"/>
      <c r="M549" s="180" t="s">
        <v>1</v>
      </c>
      <c r="N549" s="181" t="s">
        <v>38</v>
      </c>
      <c r="O549" s="59"/>
      <c r="P549" s="160">
        <f t="shared" si="201"/>
        <v>0</v>
      </c>
      <c r="Q549" s="160">
        <v>0</v>
      </c>
      <c r="R549" s="160">
        <f t="shared" si="202"/>
        <v>0</v>
      </c>
      <c r="S549" s="160">
        <v>0</v>
      </c>
      <c r="T549" s="161">
        <f t="shared" si="203"/>
        <v>0</v>
      </c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R549" s="162" t="s">
        <v>1849</v>
      </c>
      <c r="AT549" s="162" t="s">
        <v>751</v>
      </c>
      <c r="AU549" s="162" t="s">
        <v>219</v>
      </c>
      <c r="AY549" s="15" t="s">
        <v>208</v>
      </c>
      <c r="BE549" s="163">
        <f t="shared" si="204"/>
        <v>0</v>
      </c>
      <c r="BF549" s="163">
        <f t="shared" si="205"/>
        <v>0</v>
      </c>
      <c r="BG549" s="163">
        <f t="shared" si="206"/>
        <v>0</v>
      </c>
      <c r="BH549" s="163">
        <f t="shared" si="207"/>
        <v>0</v>
      </c>
      <c r="BI549" s="163">
        <f t="shared" si="208"/>
        <v>0</v>
      </c>
      <c r="BJ549" s="15" t="s">
        <v>85</v>
      </c>
      <c r="BK549" s="163">
        <f t="shared" si="209"/>
        <v>0</v>
      </c>
      <c r="BL549" s="15" t="s">
        <v>466</v>
      </c>
      <c r="BM549" s="162" t="s">
        <v>8628</v>
      </c>
    </row>
    <row r="550" spans="1:65" s="2" customFormat="1" ht="24.2" customHeight="1">
      <c r="A550" s="30"/>
      <c r="B550" s="154"/>
      <c r="C550" s="201" t="s">
        <v>2314</v>
      </c>
      <c r="D550" s="201" t="s">
        <v>751</v>
      </c>
      <c r="E550" s="202" t="s">
        <v>8629</v>
      </c>
      <c r="F550" s="203" t="s">
        <v>8630</v>
      </c>
      <c r="G550" s="204" t="s">
        <v>404</v>
      </c>
      <c r="H550" s="205">
        <v>5</v>
      </c>
      <c r="I550" s="177"/>
      <c r="J550" s="290">
        <f t="shared" si="200"/>
        <v>0</v>
      </c>
      <c r="K550" s="178"/>
      <c r="L550" s="179"/>
      <c r="M550" s="180" t="s">
        <v>1</v>
      </c>
      <c r="N550" s="181" t="s">
        <v>38</v>
      </c>
      <c r="O550" s="59"/>
      <c r="P550" s="160">
        <f t="shared" si="201"/>
        <v>0</v>
      </c>
      <c r="Q550" s="160">
        <v>0</v>
      </c>
      <c r="R550" s="160">
        <f t="shared" si="202"/>
        <v>0</v>
      </c>
      <c r="S550" s="160">
        <v>0</v>
      </c>
      <c r="T550" s="161">
        <f t="shared" si="203"/>
        <v>0</v>
      </c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R550" s="162" t="s">
        <v>1849</v>
      </c>
      <c r="AT550" s="162" t="s">
        <v>751</v>
      </c>
      <c r="AU550" s="162" t="s">
        <v>219</v>
      </c>
      <c r="AY550" s="15" t="s">
        <v>208</v>
      </c>
      <c r="BE550" s="163">
        <f t="shared" si="204"/>
        <v>0</v>
      </c>
      <c r="BF550" s="163">
        <f t="shared" si="205"/>
        <v>0</v>
      </c>
      <c r="BG550" s="163">
        <f t="shared" si="206"/>
        <v>0</v>
      </c>
      <c r="BH550" s="163">
        <f t="shared" si="207"/>
        <v>0</v>
      </c>
      <c r="BI550" s="163">
        <f t="shared" si="208"/>
        <v>0</v>
      </c>
      <c r="BJ550" s="15" t="s">
        <v>85</v>
      </c>
      <c r="BK550" s="163">
        <f t="shared" si="209"/>
        <v>0</v>
      </c>
      <c r="BL550" s="15" t="s">
        <v>466</v>
      </c>
      <c r="BM550" s="162" t="s">
        <v>8631</v>
      </c>
    </row>
    <row r="551" spans="1:65" s="2" customFormat="1" ht="16.5" customHeight="1">
      <c r="A551" s="30"/>
      <c r="B551" s="154"/>
      <c r="C551" s="201" t="s">
        <v>2318</v>
      </c>
      <c r="D551" s="201" t="s">
        <v>751</v>
      </c>
      <c r="E551" s="202" t="s">
        <v>8632</v>
      </c>
      <c r="F551" s="203" t="s">
        <v>8555</v>
      </c>
      <c r="G551" s="204" t="s">
        <v>404</v>
      </c>
      <c r="H551" s="205">
        <v>60</v>
      </c>
      <c r="I551" s="177"/>
      <c r="J551" s="290">
        <f t="shared" si="200"/>
        <v>0</v>
      </c>
      <c r="K551" s="178"/>
      <c r="L551" s="179"/>
      <c r="M551" s="180" t="s">
        <v>1</v>
      </c>
      <c r="N551" s="181" t="s">
        <v>38</v>
      </c>
      <c r="O551" s="59"/>
      <c r="P551" s="160">
        <f t="shared" si="201"/>
        <v>0</v>
      </c>
      <c r="Q551" s="160">
        <v>0</v>
      </c>
      <c r="R551" s="160">
        <f t="shared" si="202"/>
        <v>0</v>
      </c>
      <c r="S551" s="160">
        <v>0</v>
      </c>
      <c r="T551" s="161">
        <f t="shared" si="203"/>
        <v>0</v>
      </c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R551" s="162" t="s">
        <v>1849</v>
      </c>
      <c r="AT551" s="162" t="s">
        <v>751</v>
      </c>
      <c r="AU551" s="162" t="s">
        <v>219</v>
      </c>
      <c r="AY551" s="15" t="s">
        <v>208</v>
      </c>
      <c r="BE551" s="163">
        <f t="shared" si="204"/>
        <v>0</v>
      </c>
      <c r="BF551" s="163">
        <f t="shared" si="205"/>
        <v>0</v>
      </c>
      <c r="BG551" s="163">
        <f t="shared" si="206"/>
        <v>0</v>
      </c>
      <c r="BH551" s="163">
        <f t="shared" si="207"/>
        <v>0</v>
      </c>
      <c r="BI551" s="163">
        <f t="shared" si="208"/>
        <v>0</v>
      </c>
      <c r="BJ551" s="15" t="s">
        <v>85</v>
      </c>
      <c r="BK551" s="163">
        <f t="shared" si="209"/>
        <v>0</v>
      </c>
      <c r="BL551" s="15" t="s">
        <v>466</v>
      </c>
      <c r="BM551" s="162" t="s">
        <v>8633</v>
      </c>
    </row>
    <row r="552" spans="1:65" s="2" customFormat="1" ht="16.5" customHeight="1">
      <c r="A552" s="30"/>
      <c r="B552" s="154"/>
      <c r="C552" s="195" t="s">
        <v>2322</v>
      </c>
      <c r="D552" s="195" t="s">
        <v>210</v>
      </c>
      <c r="E552" s="196" t="s">
        <v>8634</v>
      </c>
      <c r="F552" s="200" t="s">
        <v>8635</v>
      </c>
      <c r="G552" s="198" t="s">
        <v>404</v>
      </c>
      <c r="H552" s="199">
        <v>5</v>
      </c>
      <c r="I552" s="155"/>
      <c r="J552" s="287">
        <f t="shared" si="200"/>
        <v>0</v>
      </c>
      <c r="K552" s="157"/>
      <c r="L552" s="31"/>
      <c r="M552" s="158" t="s">
        <v>1</v>
      </c>
      <c r="N552" s="159" t="s">
        <v>38</v>
      </c>
      <c r="O552" s="59"/>
      <c r="P552" s="160">
        <f t="shared" si="201"/>
        <v>0</v>
      </c>
      <c r="Q552" s="160">
        <v>0</v>
      </c>
      <c r="R552" s="160">
        <f t="shared" si="202"/>
        <v>0</v>
      </c>
      <c r="S552" s="160">
        <v>0</v>
      </c>
      <c r="T552" s="161">
        <f t="shared" si="203"/>
        <v>0</v>
      </c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R552" s="162" t="s">
        <v>466</v>
      </c>
      <c r="AT552" s="162" t="s">
        <v>210</v>
      </c>
      <c r="AU552" s="162" t="s">
        <v>219</v>
      </c>
      <c r="AY552" s="15" t="s">
        <v>208</v>
      </c>
      <c r="BE552" s="163">
        <f t="shared" si="204"/>
        <v>0</v>
      </c>
      <c r="BF552" s="163">
        <f t="shared" si="205"/>
        <v>0</v>
      </c>
      <c r="BG552" s="163">
        <f t="shared" si="206"/>
        <v>0</v>
      </c>
      <c r="BH552" s="163">
        <f t="shared" si="207"/>
        <v>0</v>
      </c>
      <c r="BI552" s="163">
        <f t="shared" si="208"/>
        <v>0</v>
      </c>
      <c r="BJ552" s="15" t="s">
        <v>85</v>
      </c>
      <c r="BK552" s="163">
        <f t="shared" si="209"/>
        <v>0</v>
      </c>
      <c r="BL552" s="15" t="s">
        <v>466</v>
      </c>
      <c r="BM552" s="162" t="s">
        <v>8636</v>
      </c>
    </row>
    <row r="553" spans="1:65" s="2" customFormat="1" ht="16.5" customHeight="1">
      <c r="A553" s="30"/>
      <c r="B553" s="154"/>
      <c r="C553" s="195" t="s">
        <v>2326</v>
      </c>
      <c r="D553" s="195" t="s">
        <v>210</v>
      </c>
      <c r="E553" s="196" t="s">
        <v>8637</v>
      </c>
      <c r="F553" s="200" t="s">
        <v>8585</v>
      </c>
      <c r="G553" s="198" t="s">
        <v>404</v>
      </c>
      <c r="H553" s="199">
        <v>10</v>
      </c>
      <c r="I553" s="155"/>
      <c r="J553" s="287">
        <f t="shared" si="200"/>
        <v>0</v>
      </c>
      <c r="K553" s="157"/>
      <c r="L553" s="31"/>
      <c r="M553" s="158" t="s">
        <v>1</v>
      </c>
      <c r="N553" s="159" t="s">
        <v>38</v>
      </c>
      <c r="O553" s="59"/>
      <c r="P553" s="160">
        <f t="shared" si="201"/>
        <v>0</v>
      </c>
      <c r="Q553" s="160">
        <v>0</v>
      </c>
      <c r="R553" s="160">
        <f t="shared" si="202"/>
        <v>0</v>
      </c>
      <c r="S553" s="160">
        <v>0</v>
      </c>
      <c r="T553" s="161">
        <f t="shared" si="203"/>
        <v>0</v>
      </c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R553" s="162" t="s">
        <v>466</v>
      </c>
      <c r="AT553" s="162" t="s">
        <v>210</v>
      </c>
      <c r="AU553" s="162" t="s">
        <v>219</v>
      </c>
      <c r="AY553" s="15" t="s">
        <v>208</v>
      </c>
      <c r="BE553" s="163">
        <f t="shared" si="204"/>
        <v>0</v>
      </c>
      <c r="BF553" s="163">
        <f t="shared" si="205"/>
        <v>0</v>
      </c>
      <c r="BG553" s="163">
        <f t="shared" si="206"/>
        <v>0</v>
      </c>
      <c r="BH553" s="163">
        <f t="shared" si="207"/>
        <v>0</v>
      </c>
      <c r="BI553" s="163">
        <f t="shared" si="208"/>
        <v>0</v>
      </c>
      <c r="BJ553" s="15" t="s">
        <v>85</v>
      </c>
      <c r="BK553" s="163">
        <f t="shared" si="209"/>
        <v>0</v>
      </c>
      <c r="BL553" s="15" t="s">
        <v>466</v>
      </c>
      <c r="BM553" s="162" t="s">
        <v>8638</v>
      </c>
    </row>
    <row r="554" spans="1:65" s="12" customFormat="1" ht="20.85" customHeight="1">
      <c r="B554" s="142"/>
      <c r="C554" s="206"/>
      <c r="D554" s="207" t="s">
        <v>71</v>
      </c>
      <c r="E554" s="208" t="s">
        <v>8639</v>
      </c>
      <c r="F554" s="208" t="s">
        <v>8640</v>
      </c>
      <c r="G554" s="206"/>
      <c r="H554" s="206"/>
      <c r="I554" s="145"/>
      <c r="J554" s="286">
        <f>BK554</f>
        <v>0</v>
      </c>
      <c r="L554" s="142"/>
      <c r="M554" s="146"/>
      <c r="N554" s="147"/>
      <c r="O554" s="147"/>
      <c r="P554" s="148">
        <f>SUM(P555:P562)</f>
        <v>0</v>
      </c>
      <c r="Q554" s="147"/>
      <c r="R554" s="148">
        <f>SUM(R555:R562)</f>
        <v>0</v>
      </c>
      <c r="S554" s="147"/>
      <c r="T554" s="149">
        <f>SUM(T555:T562)</f>
        <v>0</v>
      </c>
      <c r="AR554" s="143" t="s">
        <v>219</v>
      </c>
      <c r="AT554" s="150" t="s">
        <v>71</v>
      </c>
      <c r="AU554" s="150" t="s">
        <v>85</v>
      </c>
      <c r="AY554" s="143" t="s">
        <v>208</v>
      </c>
      <c r="BK554" s="151">
        <f>SUM(BK555:BK562)</f>
        <v>0</v>
      </c>
    </row>
    <row r="555" spans="1:65" s="2" customFormat="1" ht="24.2" customHeight="1">
      <c r="A555" s="30"/>
      <c r="B555" s="154"/>
      <c r="C555" s="201" t="s">
        <v>2330</v>
      </c>
      <c r="D555" s="201" t="s">
        <v>751</v>
      </c>
      <c r="E555" s="202" t="s">
        <v>8568</v>
      </c>
      <c r="F555" s="203" t="s">
        <v>8569</v>
      </c>
      <c r="G555" s="204" t="s">
        <v>404</v>
      </c>
      <c r="H555" s="205">
        <v>96</v>
      </c>
      <c r="I555" s="177"/>
      <c r="J555" s="290">
        <f t="shared" ref="J555:J562" si="210">ROUND(I555*H555,2)</f>
        <v>0</v>
      </c>
      <c r="K555" s="178"/>
      <c r="L555" s="179"/>
      <c r="M555" s="180" t="s">
        <v>1</v>
      </c>
      <c r="N555" s="181" t="s">
        <v>38</v>
      </c>
      <c r="O555" s="59"/>
      <c r="P555" s="160">
        <f t="shared" ref="P555:P562" si="211">O555*H555</f>
        <v>0</v>
      </c>
      <c r="Q555" s="160">
        <v>0</v>
      </c>
      <c r="R555" s="160">
        <f t="shared" ref="R555:R562" si="212">Q555*H555</f>
        <v>0</v>
      </c>
      <c r="S555" s="160">
        <v>0</v>
      </c>
      <c r="T555" s="161">
        <f t="shared" ref="T555:T562" si="213">S555*H555</f>
        <v>0</v>
      </c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R555" s="162" t="s">
        <v>1849</v>
      </c>
      <c r="AT555" s="162" t="s">
        <v>751</v>
      </c>
      <c r="AU555" s="162" t="s">
        <v>219</v>
      </c>
      <c r="AY555" s="15" t="s">
        <v>208</v>
      </c>
      <c r="BE555" s="163">
        <f t="shared" ref="BE555:BE562" si="214">IF(N555="základná",J555,0)</f>
        <v>0</v>
      </c>
      <c r="BF555" s="163">
        <f t="shared" ref="BF555:BF562" si="215">IF(N555="znížená",J555,0)</f>
        <v>0</v>
      </c>
      <c r="BG555" s="163">
        <f t="shared" ref="BG555:BG562" si="216">IF(N555="zákl. prenesená",J555,0)</f>
        <v>0</v>
      </c>
      <c r="BH555" s="163">
        <f t="shared" ref="BH555:BH562" si="217">IF(N555="zníž. prenesená",J555,0)</f>
        <v>0</v>
      </c>
      <c r="BI555" s="163">
        <f t="shared" ref="BI555:BI562" si="218">IF(N555="nulová",J555,0)</f>
        <v>0</v>
      </c>
      <c r="BJ555" s="15" t="s">
        <v>85</v>
      </c>
      <c r="BK555" s="163">
        <f t="shared" ref="BK555:BK562" si="219">ROUND(I555*H555,2)</f>
        <v>0</v>
      </c>
      <c r="BL555" s="15" t="s">
        <v>466</v>
      </c>
      <c r="BM555" s="162" t="s">
        <v>8641</v>
      </c>
    </row>
    <row r="556" spans="1:65" s="2" customFormat="1" ht="37.9" customHeight="1">
      <c r="A556" s="30"/>
      <c r="B556" s="154"/>
      <c r="C556" s="201" t="s">
        <v>2334</v>
      </c>
      <c r="D556" s="201" t="s">
        <v>751</v>
      </c>
      <c r="E556" s="202" t="s">
        <v>8620</v>
      </c>
      <c r="F556" s="203" t="s">
        <v>8621</v>
      </c>
      <c r="G556" s="204" t="s">
        <v>404</v>
      </c>
      <c r="H556" s="205">
        <v>24</v>
      </c>
      <c r="I556" s="177"/>
      <c r="J556" s="290">
        <f t="shared" si="210"/>
        <v>0</v>
      </c>
      <c r="K556" s="178"/>
      <c r="L556" s="179"/>
      <c r="M556" s="180" t="s">
        <v>1</v>
      </c>
      <c r="N556" s="181" t="s">
        <v>38</v>
      </c>
      <c r="O556" s="59"/>
      <c r="P556" s="160">
        <f t="shared" si="211"/>
        <v>0</v>
      </c>
      <c r="Q556" s="160">
        <v>0</v>
      </c>
      <c r="R556" s="160">
        <f t="shared" si="212"/>
        <v>0</v>
      </c>
      <c r="S556" s="160">
        <v>0</v>
      </c>
      <c r="T556" s="161">
        <f t="shared" si="213"/>
        <v>0</v>
      </c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R556" s="162" t="s">
        <v>1849</v>
      </c>
      <c r="AT556" s="162" t="s">
        <v>751</v>
      </c>
      <c r="AU556" s="162" t="s">
        <v>219</v>
      </c>
      <c r="AY556" s="15" t="s">
        <v>208</v>
      </c>
      <c r="BE556" s="163">
        <f t="shared" si="214"/>
        <v>0</v>
      </c>
      <c r="BF556" s="163">
        <f t="shared" si="215"/>
        <v>0</v>
      </c>
      <c r="BG556" s="163">
        <f t="shared" si="216"/>
        <v>0</v>
      </c>
      <c r="BH556" s="163">
        <f t="shared" si="217"/>
        <v>0</v>
      </c>
      <c r="BI556" s="163">
        <f t="shared" si="218"/>
        <v>0</v>
      </c>
      <c r="BJ556" s="15" t="s">
        <v>85</v>
      </c>
      <c r="BK556" s="163">
        <f t="shared" si="219"/>
        <v>0</v>
      </c>
      <c r="BL556" s="15" t="s">
        <v>466</v>
      </c>
      <c r="BM556" s="162" t="s">
        <v>8642</v>
      </c>
    </row>
    <row r="557" spans="1:65" s="2" customFormat="1" ht="37.9" customHeight="1">
      <c r="A557" s="30"/>
      <c r="B557" s="154"/>
      <c r="C557" s="201" t="s">
        <v>2338</v>
      </c>
      <c r="D557" s="201" t="s">
        <v>751</v>
      </c>
      <c r="E557" s="202" t="s">
        <v>8623</v>
      </c>
      <c r="F557" s="203" t="s">
        <v>8624</v>
      </c>
      <c r="G557" s="204" t="s">
        <v>404</v>
      </c>
      <c r="H557" s="205">
        <v>24</v>
      </c>
      <c r="I557" s="177"/>
      <c r="J557" s="290">
        <f t="shared" si="210"/>
        <v>0</v>
      </c>
      <c r="K557" s="178"/>
      <c r="L557" s="179"/>
      <c r="M557" s="180" t="s">
        <v>1</v>
      </c>
      <c r="N557" s="181" t="s">
        <v>38</v>
      </c>
      <c r="O557" s="59"/>
      <c r="P557" s="160">
        <f t="shared" si="211"/>
        <v>0</v>
      </c>
      <c r="Q557" s="160">
        <v>0</v>
      </c>
      <c r="R557" s="160">
        <f t="shared" si="212"/>
        <v>0</v>
      </c>
      <c r="S557" s="160">
        <v>0</v>
      </c>
      <c r="T557" s="161">
        <f t="shared" si="213"/>
        <v>0</v>
      </c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R557" s="162" t="s">
        <v>1849</v>
      </c>
      <c r="AT557" s="162" t="s">
        <v>751</v>
      </c>
      <c r="AU557" s="162" t="s">
        <v>219</v>
      </c>
      <c r="AY557" s="15" t="s">
        <v>208</v>
      </c>
      <c r="BE557" s="163">
        <f t="shared" si="214"/>
        <v>0</v>
      </c>
      <c r="BF557" s="163">
        <f t="shared" si="215"/>
        <v>0</v>
      </c>
      <c r="BG557" s="163">
        <f t="shared" si="216"/>
        <v>0</v>
      </c>
      <c r="BH557" s="163">
        <f t="shared" si="217"/>
        <v>0</v>
      </c>
      <c r="BI557" s="163">
        <f t="shared" si="218"/>
        <v>0</v>
      </c>
      <c r="BJ557" s="15" t="s">
        <v>85</v>
      </c>
      <c r="BK557" s="163">
        <f t="shared" si="219"/>
        <v>0</v>
      </c>
      <c r="BL557" s="15" t="s">
        <v>466</v>
      </c>
      <c r="BM557" s="162" t="s">
        <v>8643</v>
      </c>
    </row>
    <row r="558" spans="1:65" s="2" customFormat="1" ht="33" customHeight="1">
      <c r="A558" s="30"/>
      <c r="B558" s="154"/>
      <c r="C558" s="201" t="s">
        <v>2342</v>
      </c>
      <c r="D558" s="201" t="s">
        <v>751</v>
      </c>
      <c r="E558" s="202" t="s">
        <v>8626</v>
      </c>
      <c r="F558" s="203" t="s">
        <v>8627</v>
      </c>
      <c r="G558" s="204" t="s">
        <v>404</v>
      </c>
      <c r="H558" s="205">
        <v>24</v>
      </c>
      <c r="I558" s="177"/>
      <c r="J558" s="290">
        <f t="shared" si="210"/>
        <v>0</v>
      </c>
      <c r="K558" s="178"/>
      <c r="L558" s="179"/>
      <c r="M558" s="180" t="s">
        <v>1</v>
      </c>
      <c r="N558" s="181" t="s">
        <v>38</v>
      </c>
      <c r="O558" s="59"/>
      <c r="P558" s="160">
        <f t="shared" si="211"/>
        <v>0</v>
      </c>
      <c r="Q558" s="160">
        <v>0</v>
      </c>
      <c r="R558" s="160">
        <f t="shared" si="212"/>
        <v>0</v>
      </c>
      <c r="S558" s="160">
        <v>0</v>
      </c>
      <c r="T558" s="161">
        <f t="shared" si="213"/>
        <v>0</v>
      </c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R558" s="162" t="s">
        <v>1849</v>
      </c>
      <c r="AT558" s="162" t="s">
        <v>751</v>
      </c>
      <c r="AU558" s="162" t="s">
        <v>219</v>
      </c>
      <c r="AY558" s="15" t="s">
        <v>208</v>
      </c>
      <c r="BE558" s="163">
        <f t="shared" si="214"/>
        <v>0</v>
      </c>
      <c r="BF558" s="163">
        <f t="shared" si="215"/>
        <v>0</v>
      </c>
      <c r="BG558" s="163">
        <f t="shared" si="216"/>
        <v>0</v>
      </c>
      <c r="BH558" s="163">
        <f t="shared" si="217"/>
        <v>0</v>
      </c>
      <c r="BI558" s="163">
        <f t="shared" si="218"/>
        <v>0</v>
      </c>
      <c r="BJ558" s="15" t="s">
        <v>85</v>
      </c>
      <c r="BK558" s="163">
        <f t="shared" si="219"/>
        <v>0</v>
      </c>
      <c r="BL558" s="15" t="s">
        <v>466</v>
      </c>
      <c r="BM558" s="162" t="s">
        <v>8644</v>
      </c>
    </row>
    <row r="559" spans="1:65" s="2" customFormat="1" ht="24.2" customHeight="1">
      <c r="A559" s="30"/>
      <c r="B559" s="154"/>
      <c r="C559" s="201" t="s">
        <v>2346</v>
      </c>
      <c r="D559" s="201" t="s">
        <v>751</v>
      </c>
      <c r="E559" s="202" t="s">
        <v>8629</v>
      </c>
      <c r="F559" s="203" t="s">
        <v>8630</v>
      </c>
      <c r="G559" s="204" t="s">
        <v>404</v>
      </c>
      <c r="H559" s="205">
        <v>24</v>
      </c>
      <c r="I559" s="177"/>
      <c r="J559" s="290">
        <f t="shared" si="210"/>
        <v>0</v>
      </c>
      <c r="K559" s="178"/>
      <c r="L559" s="179"/>
      <c r="M559" s="180" t="s">
        <v>1</v>
      </c>
      <c r="N559" s="181" t="s">
        <v>38</v>
      </c>
      <c r="O559" s="59"/>
      <c r="P559" s="160">
        <f t="shared" si="211"/>
        <v>0</v>
      </c>
      <c r="Q559" s="160">
        <v>0</v>
      </c>
      <c r="R559" s="160">
        <f t="shared" si="212"/>
        <v>0</v>
      </c>
      <c r="S559" s="160">
        <v>0</v>
      </c>
      <c r="T559" s="161">
        <f t="shared" si="213"/>
        <v>0</v>
      </c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R559" s="162" t="s">
        <v>1849</v>
      </c>
      <c r="AT559" s="162" t="s">
        <v>751</v>
      </c>
      <c r="AU559" s="162" t="s">
        <v>219</v>
      </c>
      <c r="AY559" s="15" t="s">
        <v>208</v>
      </c>
      <c r="BE559" s="163">
        <f t="shared" si="214"/>
        <v>0</v>
      </c>
      <c r="BF559" s="163">
        <f t="shared" si="215"/>
        <v>0</v>
      </c>
      <c r="BG559" s="163">
        <f t="shared" si="216"/>
        <v>0</v>
      </c>
      <c r="BH559" s="163">
        <f t="shared" si="217"/>
        <v>0</v>
      </c>
      <c r="BI559" s="163">
        <f t="shared" si="218"/>
        <v>0</v>
      </c>
      <c r="BJ559" s="15" t="s">
        <v>85</v>
      </c>
      <c r="BK559" s="163">
        <f t="shared" si="219"/>
        <v>0</v>
      </c>
      <c r="BL559" s="15" t="s">
        <v>466</v>
      </c>
      <c r="BM559" s="162" t="s">
        <v>8645</v>
      </c>
    </row>
    <row r="560" spans="1:65" s="2" customFormat="1" ht="16.5" customHeight="1">
      <c r="A560" s="30"/>
      <c r="B560" s="154"/>
      <c r="C560" s="201" t="s">
        <v>2350</v>
      </c>
      <c r="D560" s="201" t="s">
        <v>751</v>
      </c>
      <c r="E560" s="202" t="s">
        <v>8632</v>
      </c>
      <c r="F560" s="203" t="s">
        <v>8555</v>
      </c>
      <c r="G560" s="204" t="s">
        <v>404</v>
      </c>
      <c r="H560" s="205">
        <v>288</v>
      </c>
      <c r="I560" s="177"/>
      <c r="J560" s="290">
        <f t="shared" si="210"/>
        <v>0</v>
      </c>
      <c r="K560" s="178"/>
      <c r="L560" s="179"/>
      <c r="M560" s="180" t="s">
        <v>1</v>
      </c>
      <c r="N560" s="181" t="s">
        <v>38</v>
      </c>
      <c r="O560" s="59"/>
      <c r="P560" s="160">
        <f t="shared" si="211"/>
        <v>0</v>
      </c>
      <c r="Q560" s="160">
        <v>0</v>
      </c>
      <c r="R560" s="160">
        <f t="shared" si="212"/>
        <v>0</v>
      </c>
      <c r="S560" s="160">
        <v>0</v>
      </c>
      <c r="T560" s="161">
        <f t="shared" si="213"/>
        <v>0</v>
      </c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R560" s="162" t="s">
        <v>1849</v>
      </c>
      <c r="AT560" s="162" t="s">
        <v>751</v>
      </c>
      <c r="AU560" s="162" t="s">
        <v>219</v>
      </c>
      <c r="AY560" s="15" t="s">
        <v>208</v>
      </c>
      <c r="BE560" s="163">
        <f t="shared" si="214"/>
        <v>0</v>
      </c>
      <c r="BF560" s="163">
        <f t="shared" si="215"/>
        <v>0</v>
      </c>
      <c r="BG560" s="163">
        <f t="shared" si="216"/>
        <v>0</v>
      </c>
      <c r="BH560" s="163">
        <f t="shared" si="217"/>
        <v>0</v>
      </c>
      <c r="BI560" s="163">
        <f t="shared" si="218"/>
        <v>0</v>
      </c>
      <c r="BJ560" s="15" t="s">
        <v>85</v>
      </c>
      <c r="BK560" s="163">
        <f t="shared" si="219"/>
        <v>0</v>
      </c>
      <c r="BL560" s="15" t="s">
        <v>466</v>
      </c>
      <c r="BM560" s="162" t="s">
        <v>8646</v>
      </c>
    </row>
    <row r="561" spans="1:65" s="2" customFormat="1" ht="16.5" customHeight="1">
      <c r="A561" s="30"/>
      <c r="B561" s="154"/>
      <c r="C561" s="195" t="s">
        <v>2354</v>
      </c>
      <c r="D561" s="195" t="s">
        <v>210</v>
      </c>
      <c r="E561" s="196" t="s">
        <v>8634</v>
      </c>
      <c r="F561" s="200" t="s">
        <v>8635</v>
      </c>
      <c r="G561" s="198" t="s">
        <v>404</v>
      </c>
      <c r="H561" s="199">
        <v>24</v>
      </c>
      <c r="I561" s="155"/>
      <c r="J561" s="287">
        <f t="shared" si="210"/>
        <v>0</v>
      </c>
      <c r="K561" s="157"/>
      <c r="L561" s="31"/>
      <c r="M561" s="158" t="s">
        <v>1</v>
      </c>
      <c r="N561" s="159" t="s">
        <v>38</v>
      </c>
      <c r="O561" s="59"/>
      <c r="P561" s="160">
        <f t="shared" si="211"/>
        <v>0</v>
      </c>
      <c r="Q561" s="160">
        <v>0</v>
      </c>
      <c r="R561" s="160">
        <f t="shared" si="212"/>
        <v>0</v>
      </c>
      <c r="S561" s="160">
        <v>0</v>
      </c>
      <c r="T561" s="161">
        <f t="shared" si="213"/>
        <v>0</v>
      </c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R561" s="162" t="s">
        <v>466</v>
      </c>
      <c r="AT561" s="162" t="s">
        <v>210</v>
      </c>
      <c r="AU561" s="162" t="s">
        <v>219</v>
      </c>
      <c r="AY561" s="15" t="s">
        <v>208</v>
      </c>
      <c r="BE561" s="163">
        <f t="shared" si="214"/>
        <v>0</v>
      </c>
      <c r="BF561" s="163">
        <f t="shared" si="215"/>
        <v>0</v>
      </c>
      <c r="BG561" s="163">
        <f t="shared" si="216"/>
        <v>0</v>
      </c>
      <c r="BH561" s="163">
        <f t="shared" si="217"/>
        <v>0</v>
      </c>
      <c r="BI561" s="163">
        <f t="shared" si="218"/>
        <v>0</v>
      </c>
      <c r="BJ561" s="15" t="s">
        <v>85</v>
      </c>
      <c r="BK561" s="163">
        <f t="shared" si="219"/>
        <v>0</v>
      </c>
      <c r="BL561" s="15" t="s">
        <v>466</v>
      </c>
      <c r="BM561" s="162" t="s">
        <v>8647</v>
      </c>
    </row>
    <row r="562" spans="1:65" s="2" customFormat="1" ht="16.5" customHeight="1">
      <c r="A562" s="30"/>
      <c r="B562" s="154"/>
      <c r="C562" s="195" t="s">
        <v>2358</v>
      </c>
      <c r="D562" s="195" t="s">
        <v>210</v>
      </c>
      <c r="E562" s="196" t="s">
        <v>8637</v>
      </c>
      <c r="F562" s="200" t="s">
        <v>8585</v>
      </c>
      <c r="G562" s="198" t="s">
        <v>404</v>
      </c>
      <c r="H562" s="199">
        <v>96</v>
      </c>
      <c r="I562" s="155"/>
      <c r="J562" s="287">
        <f t="shared" si="210"/>
        <v>0</v>
      </c>
      <c r="K562" s="157"/>
      <c r="L562" s="31"/>
      <c r="M562" s="158" t="s">
        <v>1</v>
      </c>
      <c r="N562" s="159" t="s">
        <v>38</v>
      </c>
      <c r="O562" s="59"/>
      <c r="P562" s="160">
        <f t="shared" si="211"/>
        <v>0</v>
      </c>
      <c r="Q562" s="160">
        <v>0</v>
      </c>
      <c r="R562" s="160">
        <f t="shared" si="212"/>
        <v>0</v>
      </c>
      <c r="S562" s="160">
        <v>0</v>
      </c>
      <c r="T562" s="161">
        <f t="shared" si="213"/>
        <v>0</v>
      </c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R562" s="162" t="s">
        <v>466</v>
      </c>
      <c r="AT562" s="162" t="s">
        <v>210</v>
      </c>
      <c r="AU562" s="162" t="s">
        <v>219</v>
      </c>
      <c r="AY562" s="15" t="s">
        <v>208</v>
      </c>
      <c r="BE562" s="163">
        <f t="shared" si="214"/>
        <v>0</v>
      </c>
      <c r="BF562" s="163">
        <f t="shared" si="215"/>
        <v>0</v>
      </c>
      <c r="BG562" s="163">
        <f t="shared" si="216"/>
        <v>0</v>
      </c>
      <c r="BH562" s="163">
        <f t="shared" si="217"/>
        <v>0</v>
      </c>
      <c r="BI562" s="163">
        <f t="shared" si="218"/>
        <v>0</v>
      </c>
      <c r="BJ562" s="15" t="s">
        <v>85</v>
      </c>
      <c r="BK562" s="163">
        <f t="shared" si="219"/>
        <v>0</v>
      </c>
      <c r="BL562" s="15" t="s">
        <v>466</v>
      </c>
      <c r="BM562" s="162" t="s">
        <v>8648</v>
      </c>
    </row>
    <row r="563" spans="1:65" s="12" customFormat="1" ht="20.85" customHeight="1">
      <c r="B563" s="142"/>
      <c r="C563" s="206"/>
      <c r="D563" s="207" t="s">
        <v>71</v>
      </c>
      <c r="E563" s="208" t="s">
        <v>8649</v>
      </c>
      <c r="F563" s="208" t="s">
        <v>8650</v>
      </c>
      <c r="G563" s="206"/>
      <c r="H563" s="206"/>
      <c r="I563" s="145"/>
      <c r="J563" s="286">
        <f>BK563</f>
        <v>0</v>
      </c>
      <c r="L563" s="142"/>
      <c r="M563" s="146"/>
      <c r="N563" s="147"/>
      <c r="O563" s="147"/>
      <c r="P563" s="148">
        <f>SUM(P564:P572)</f>
        <v>0</v>
      </c>
      <c r="Q563" s="147"/>
      <c r="R563" s="148">
        <f>SUM(R564:R572)</f>
        <v>0</v>
      </c>
      <c r="S563" s="147"/>
      <c r="T563" s="149">
        <f>SUM(T564:T572)</f>
        <v>0</v>
      </c>
      <c r="AR563" s="143" t="s">
        <v>219</v>
      </c>
      <c r="AT563" s="150" t="s">
        <v>71</v>
      </c>
      <c r="AU563" s="150" t="s">
        <v>85</v>
      </c>
      <c r="AY563" s="143" t="s">
        <v>208</v>
      </c>
      <c r="BK563" s="151">
        <f>SUM(BK564:BK572)</f>
        <v>0</v>
      </c>
    </row>
    <row r="564" spans="1:65" s="2" customFormat="1" ht="24.2" customHeight="1">
      <c r="A564" s="30"/>
      <c r="B564" s="154"/>
      <c r="C564" s="201" t="s">
        <v>2362</v>
      </c>
      <c r="D564" s="201" t="s">
        <v>751</v>
      </c>
      <c r="E564" s="202" t="s">
        <v>8568</v>
      </c>
      <c r="F564" s="203" t="s">
        <v>8569</v>
      </c>
      <c r="G564" s="204" t="s">
        <v>404</v>
      </c>
      <c r="H564" s="205">
        <v>18</v>
      </c>
      <c r="I564" s="177"/>
      <c r="J564" s="290">
        <f t="shared" ref="J564:J572" si="220">ROUND(I564*H564,2)</f>
        <v>0</v>
      </c>
      <c r="K564" s="178"/>
      <c r="L564" s="179"/>
      <c r="M564" s="180" t="s">
        <v>1</v>
      </c>
      <c r="N564" s="181" t="s">
        <v>38</v>
      </c>
      <c r="O564" s="59"/>
      <c r="P564" s="160">
        <f t="shared" ref="P564:P572" si="221">O564*H564</f>
        <v>0</v>
      </c>
      <c r="Q564" s="160">
        <v>0</v>
      </c>
      <c r="R564" s="160">
        <f t="shared" ref="R564:R572" si="222">Q564*H564</f>
        <v>0</v>
      </c>
      <c r="S564" s="160">
        <v>0</v>
      </c>
      <c r="T564" s="161">
        <f t="shared" ref="T564:T572" si="223">S564*H564</f>
        <v>0</v>
      </c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R564" s="162" t="s">
        <v>1849</v>
      </c>
      <c r="AT564" s="162" t="s">
        <v>751</v>
      </c>
      <c r="AU564" s="162" t="s">
        <v>219</v>
      </c>
      <c r="AY564" s="15" t="s">
        <v>208</v>
      </c>
      <c r="BE564" s="163">
        <f t="shared" ref="BE564:BE572" si="224">IF(N564="základná",J564,0)</f>
        <v>0</v>
      </c>
      <c r="BF564" s="163">
        <f t="shared" ref="BF564:BF572" si="225">IF(N564="znížená",J564,0)</f>
        <v>0</v>
      </c>
      <c r="BG564" s="163">
        <f t="shared" ref="BG564:BG572" si="226">IF(N564="zákl. prenesená",J564,0)</f>
        <v>0</v>
      </c>
      <c r="BH564" s="163">
        <f t="shared" ref="BH564:BH572" si="227">IF(N564="zníž. prenesená",J564,0)</f>
        <v>0</v>
      </c>
      <c r="BI564" s="163">
        <f t="shared" ref="BI564:BI572" si="228">IF(N564="nulová",J564,0)</f>
        <v>0</v>
      </c>
      <c r="BJ564" s="15" t="s">
        <v>85</v>
      </c>
      <c r="BK564" s="163">
        <f t="shared" ref="BK564:BK572" si="229">ROUND(I564*H564,2)</f>
        <v>0</v>
      </c>
      <c r="BL564" s="15" t="s">
        <v>466</v>
      </c>
      <c r="BM564" s="162" t="s">
        <v>8651</v>
      </c>
    </row>
    <row r="565" spans="1:65" s="2" customFormat="1" ht="24.2" customHeight="1">
      <c r="A565" s="30"/>
      <c r="B565" s="154"/>
      <c r="C565" s="201" t="s">
        <v>2366</v>
      </c>
      <c r="D565" s="201" t="s">
        <v>751</v>
      </c>
      <c r="E565" s="202" t="s">
        <v>8545</v>
      </c>
      <c r="F565" s="203" t="s">
        <v>8546</v>
      </c>
      <c r="G565" s="204" t="s">
        <v>404</v>
      </c>
      <c r="H565" s="205">
        <v>9</v>
      </c>
      <c r="I565" s="177"/>
      <c r="J565" s="290">
        <f t="shared" si="220"/>
        <v>0</v>
      </c>
      <c r="K565" s="178"/>
      <c r="L565" s="179"/>
      <c r="M565" s="180" t="s">
        <v>1</v>
      </c>
      <c r="N565" s="181" t="s">
        <v>38</v>
      </c>
      <c r="O565" s="59"/>
      <c r="P565" s="160">
        <f t="shared" si="221"/>
        <v>0</v>
      </c>
      <c r="Q565" s="160">
        <v>0</v>
      </c>
      <c r="R565" s="160">
        <f t="shared" si="222"/>
        <v>0</v>
      </c>
      <c r="S565" s="160">
        <v>0</v>
      </c>
      <c r="T565" s="161">
        <f t="shared" si="223"/>
        <v>0</v>
      </c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R565" s="162" t="s">
        <v>1849</v>
      </c>
      <c r="AT565" s="162" t="s">
        <v>751</v>
      </c>
      <c r="AU565" s="162" t="s">
        <v>219</v>
      </c>
      <c r="AY565" s="15" t="s">
        <v>208</v>
      </c>
      <c r="BE565" s="163">
        <f t="shared" si="224"/>
        <v>0</v>
      </c>
      <c r="BF565" s="163">
        <f t="shared" si="225"/>
        <v>0</v>
      </c>
      <c r="BG565" s="163">
        <f t="shared" si="226"/>
        <v>0</v>
      </c>
      <c r="BH565" s="163">
        <f t="shared" si="227"/>
        <v>0</v>
      </c>
      <c r="BI565" s="163">
        <f t="shared" si="228"/>
        <v>0</v>
      </c>
      <c r="BJ565" s="15" t="s">
        <v>85</v>
      </c>
      <c r="BK565" s="163">
        <f t="shared" si="229"/>
        <v>0</v>
      </c>
      <c r="BL565" s="15" t="s">
        <v>466</v>
      </c>
      <c r="BM565" s="162" t="s">
        <v>8652</v>
      </c>
    </row>
    <row r="566" spans="1:65" s="2" customFormat="1" ht="37.9" customHeight="1">
      <c r="A566" s="30"/>
      <c r="B566" s="154"/>
      <c r="C566" s="201" t="s">
        <v>2370</v>
      </c>
      <c r="D566" s="201" t="s">
        <v>751</v>
      </c>
      <c r="E566" s="202" t="s">
        <v>8620</v>
      </c>
      <c r="F566" s="203" t="s">
        <v>8621</v>
      </c>
      <c r="G566" s="204" t="s">
        <v>404</v>
      </c>
      <c r="H566" s="205">
        <v>9</v>
      </c>
      <c r="I566" s="177"/>
      <c r="J566" s="290">
        <f t="shared" si="220"/>
        <v>0</v>
      </c>
      <c r="K566" s="178"/>
      <c r="L566" s="179"/>
      <c r="M566" s="180" t="s">
        <v>1</v>
      </c>
      <c r="N566" s="181" t="s">
        <v>38</v>
      </c>
      <c r="O566" s="59"/>
      <c r="P566" s="160">
        <f t="shared" si="221"/>
        <v>0</v>
      </c>
      <c r="Q566" s="160">
        <v>0</v>
      </c>
      <c r="R566" s="160">
        <f t="shared" si="222"/>
        <v>0</v>
      </c>
      <c r="S566" s="160">
        <v>0</v>
      </c>
      <c r="T566" s="161">
        <f t="shared" si="223"/>
        <v>0</v>
      </c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R566" s="162" t="s">
        <v>1849</v>
      </c>
      <c r="AT566" s="162" t="s">
        <v>751</v>
      </c>
      <c r="AU566" s="162" t="s">
        <v>219</v>
      </c>
      <c r="AY566" s="15" t="s">
        <v>208</v>
      </c>
      <c r="BE566" s="163">
        <f t="shared" si="224"/>
        <v>0</v>
      </c>
      <c r="BF566" s="163">
        <f t="shared" si="225"/>
        <v>0</v>
      </c>
      <c r="BG566" s="163">
        <f t="shared" si="226"/>
        <v>0</v>
      </c>
      <c r="BH566" s="163">
        <f t="shared" si="227"/>
        <v>0</v>
      </c>
      <c r="BI566" s="163">
        <f t="shared" si="228"/>
        <v>0</v>
      </c>
      <c r="BJ566" s="15" t="s">
        <v>85</v>
      </c>
      <c r="BK566" s="163">
        <f t="shared" si="229"/>
        <v>0</v>
      </c>
      <c r="BL566" s="15" t="s">
        <v>466</v>
      </c>
      <c r="BM566" s="162" t="s">
        <v>8653</v>
      </c>
    </row>
    <row r="567" spans="1:65" s="2" customFormat="1" ht="37.9" customHeight="1">
      <c r="A567" s="30"/>
      <c r="B567" s="154"/>
      <c r="C567" s="201" t="s">
        <v>2374</v>
      </c>
      <c r="D567" s="201" t="s">
        <v>751</v>
      </c>
      <c r="E567" s="202" t="s">
        <v>8623</v>
      </c>
      <c r="F567" s="203" t="s">
        <v>8624</v>
      </c>
      <c r="G567" s="204" t="s">
        <v>404</v>
      </c>
      <c r="H567" s="205">
        <v>9</v>
      </c>
      <c r="I567" s="177"/>
      <c r="J567" s="290">
        <f t="shared" si="220"/>
        <v>0</v>
      </c>
      <c r="K567" s="178"/>
      <c r="L567" s="179"/>
      <c r="M567" s="180" t="s">
        <v>1</v>
      </c>
      <c r="N567" s="181" t="s">
        <v>38</v>
      </c>
      <c r="O567" s="59"/>
      <c r="P567" s="160">
        <f t="shared" si="221"/>
        <v>0</v>
      </c>
      <c r="Q567" s="160">
        <v>0</v>
      </c>
      <c r="R567" s="160">
        <f t="shared" si="222"/>
        <v>0</v>
      </c>
      <c r="S567" s="160">
        <v>0</v>
      </c>
      <c r="T567" s="161">
        <f t="shared" si="223"/>
        <v>0</v>
      </c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R567" s="162" t="s">
        <v>1849</v>
      </c>
      <c r="AT567" s="162" t="s">
        <v>751</v>
      </c>
      <c r="AU567" s="162" t="s">
        <v>219</v>
      </c>
      <c r="AY567" s="15" t="s">
        <v>208</v>
      </c>
      <c r="BE567" s="163">
        <f t="shared" si="224"/>
        <v>0</v>
      </c>
      <c r="BF567" s="163">
        <f t="shared" si="225"/>
        <v>0</v>
      </c>
      <c r="BG567" s="163">
        <f t="shared" si="226"/>
        <v>0</v>
      </c>
      <c r="BH567" s="163">
        <f t="shared" si="227"/>
        <v>0</v>
      </c>
      <c r="BI567" s="163">
        <f t="shared" si="228"/>
        <v>0</v>
      </c>
      <c r="BJ567" s="15" t="s">
        <v>85</v>
      </c>
      <c r="BK567" s="163">
        <f t="shared" si="229"/>
        <v>0</v>
      </c>
      <c r="BL567" s="15" t="s">
        <v>466</v>
      </c>
      <c r="BM567" s="162" t="s">
        <v>8654</v>
      </c>
    </row>
    <row r="568" spans="1:65" s="2" customFormat="1" ht="33" customHeight="1">
      <c r="A568" s="30"/>
      <c r="B568" s="154"/>
      <c r="C568" s="201" t="s">
        <v>2378</v>
      </c>
      <c r="D568" s="201" t="s">
        <v>751</v>
      </c>
      <c r="E568" s="202" t="s">
        <v>8626</v>
      </c>
      <c r="F568" s="203" t="s">
        <v>8627</v>
      </c>
      <c r="G568" s="204" t="s">
        <v>404</v>
      </c>
      <c r="H568" s="205">
        <v>9</v>
      </c>
      <c r="I568" s="177"/>
      <c r="J568" s="290">
        <f t="shared" si="220"/>
        <v>0</v>
      </c>
      <c r="K568" s="178"/>
      <c r="L568" s="179"/>
      <c r="M568" s="180" t="s">
        <v>1</v>
      </c>
      <c r="N568" s="181" t="s">
        <v>38</v>
      </c>
      <c r="O568" s="59"/>
      <c r="P568" s="160">
        <f t="shared" si="221"/>
        <v>0</v>
      </c>
      <c r="Q568" s="160">
        <v>0</v>
      </c>
      <c r="R568" s="160">
        <f t="shared" si="222"/>
        <v>0</v>
      </c>
      <c r="S568" s="160">
        <v>0</v>
      </c>
      <c r="T568" s="161">
        <f t="shared" si="223"/>
        <v>0</v>
      </c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R568" s="162" t="s">
        <v>1849</v>
      </c>
      <c r="AT568" s="162" t="s">
        <v>751</v>
      </c>
      <c r="AU568" s="162" t="s">
        <v>219</v>
      </c>
      <c r="AY568" s="15" t="s">
        <v>208</v>
      </c>
      <c r="BE568" s="163">
        <f t="shared" si="224"/>
        <v>0</v>
      </c>
      <c r="BF568" s="163">
        <f t="shared" si="225"/>
        <v>0</v>
      </c>
      <c r="BG568" s="163">
        <f t="shared" si="226"/>
        <v>0</v>
      </c>
      <c r="BH568" s="163">
        <f t="shared" si="227"/>
        <v>0</v>
      </c>
      <c r="BI568" s="163">
        <f t="shared" si="228"/>
        <v>0</v>
      </c>
      <c r="BJ568" s="15" t="s">
        <v>85</v>
      </c>
      <c r="BK568" s="163">
        <f t="shared" si="229"/>
        <v>0</v>
      </c>
      <c r="BL568" s="15" t="s">
        <v>466</v>
      </c>
      <c r="BM568" s="162" t="s">
        <v>8655</v>
      </c>
    </row>
    <row r="569" spans="1:65" s="2" customFormat="1" ht="24.2" customHeight="1">
      <c r="A569" s="30"/>
      <c r="B569" s="154"/>
      <c r="C569" s="201" t="s">
        <v>2382</v>
      </c>
      <c r="D569" s="201" t="s">
        <v>751</v>
      </c>
      <c r="E569" s="202" t="s">
        <v>8629</v>
      </c>
      <c r="F569" s="203" t="s">
        <v>8630</v>
      </c>
      <c r="G569" s="204" t="s">
        <v>404</v>
      </c>
      <c r="H569" s="205">
        <v>9</v>
      </c>
      <c r="I569" s="177"/>
      <c r="J569" s="290">
        <f t="shared" si="220"/>
        <v>0</v>
      </c>
      <c r="K569" s="178"/>
      <c r="L569" s="179"/>
      <c r="M569" s="180" t="s">
        <v>1</v>
      </c>
      <c r="N569" s="181" t="s">
        <v>38</v>
      </c>
      <c r="O569" s="59"/>
      <c r="P569" s="160">
        <f t="shared" si="221"/>
        <v>0</v>
      </c>
      <c r="Q569" s="160">
        <v>0</v>
      </c>
      <c r="R569" s="160">
        <f t="shared" si="222"/>
        <v>0</v>
      </c>
      <c r="S569" s="160">
        <v>0</v>
      </c>
      <c r="T569" s="161">
        <f t="shared" si="223"/>
        <v>0</v>
      </c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R569" s="162" t="s">
        <v>1849</v>
      </c>
      <c r="AT569" s="162" t="s">
        <v>751</v>
      </c>
      <c r="AU569" s="162" t="s">
        <v>219</v>
      </c>
      <c r="AY569" s="15" t="s">
        <v>208</v>
      </c>
      <c r="BE569" s="163">
        <f t="shared" si="224"/>
        <v>0</v>
      </c>
      <c r="BF569" s="163">
        <f t="shared" si="225"/>
        <v>0</v>
      </c>
      <c r="BG569" s="163">
        <f t="shared" si="226"/>
        <v>0</v>
      </c>
      <c r="BH569" s="163">
        <f t="shared" si="227"/>
        <v>0</v>
      </c>
      <c r="BI569" s="163">
        <f t="shared" si="228"/>
        <v>0</v>
      </c>
      <c r="BJ569" s="15" t="s">
        <v>85</v>
      </c>
      <c r="BK569" s="163">
        <f t="shared" si="229"/>
        <v>0</v>
      </c>
      <c r="BL569" s="15" t="s">
        <v>466</v>
      </c>
      <c r="BM569" s="162" t="s">
        <v>8656</v>
      </c>
    </row>
    <row r="570" spans="1:65" s="2" customFormat="1" ht="16.5" customHeight="1">
      <c r="A570" s="30"/>
      <c r="B570" s="154"/>
      <c r="C570" s="201" t="s">
        <v>2386</v>
      </c>
      <c r="D570" s="201" t="s">
        <v>751</v>
      </c>
      <c r="E570" s="202" t="s">
        <v>8632</v>
      </c>
      <c r="F570" s="203" t="s">
        <v>8555</v>
      </c>
      <c r="G570" s="204" t="s">
        <v>404</v>
      </c>
      <c r="H570" s="205">
        <v>108</v>
      </c>
      <c r="I570" s="177"/>
      <c r="J570" s="290">
        <f t="shared" si="220"/>
        <v>0</v>
      </c>
      <c r="K570" s="178"/>
      <c r="L570" s="179"/>
      <c r="M570" s="180" t="s">
        <v>1</v>
      </c>
      <c r="N570" s="181" t="s">
        <v>38</v>
      </c>
      <c r="O570" s="59"/>
      <c r="P570" s="160">
        <f t="shared" si="221"/>
        <v>0</v>
      </c>
      <c r="Q570" s="160">
        <v>0</v>
      </c>
      <c r="R570" s="160">
        <f t="shared" si="222"/>
        <v>0</v>
      </c>
      <c r="S570" s="160">
        <v>0</v>
      </c>
      <c r="T570" s="161">
        <f t="shared" si="223"/>
        <v>0</v>
      </c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R570" s="162" t="s">
        <v>1849</v>
      </c>
      <c r="AT570" s="162" t="s">
        <v>751</v>
      </c>
      <c r="AU570" s="162" t="s">
        <v>219</v>
      </c>
      <c r="AY570" s="15" t="s">
        <v>208</v>
      </c>
      <c r="BE570" s="163">
        <f t="shared" si="224"/>
        <v>0</v>
      </c>
      <c r="BF570" s="163">
        <f t="shared" si="225"/>
        <v>0</v>
      </c>
      <c r="BG570" s="163">
        <f t="shared" si="226"/>
        <v>0</v>
      </c>
      <c r="BH570" s="163">
        <f t="shared" si="227"/>
        <v>0</v>
      </c>
      <c r="BI570" s="163">
        <f t="shared" si="228"/>
        <v>0</v>
      </c>
      <c r="BJ570" s="15" t="s">
        <v>85</v>
      </c>
      <c r="BK570" s="163">
        <f t="shared" si="229"/>
        <v>0</v>
      </c>
      <c r="BL570" s="15" t="s">
        <v>466</v>
      </c>
      <c r="BM570" s="162" t="s">
        <v>8657</v>
      </c>
    </row>
    <row r="571" spans="1:65" s="2" customFormat="1" ht="16.5" customHeight="1">
      <c r="A571" s="30"/>
      <c r="B571" s="154"/>
      <c r="C571" s="195" t="s">
        <v>2390</v>
      </c>
      <c r="D571" s="195" t="s">
        <v>210</v>
      </c>
      <c r="E571" s="196" t="s">
        <v>8634</v>
      </c>
      <c r="F571" s="200" t="s">
        <v>8635</v>
      </c>
      <c r="G571" s="198" t="s">
        <v>404</v>
      </c>
      <c r="H571" s="199">
        <v>9</v>
      </c>
      <c r="I571" s="155"/>
      <c r="J571" s="287">
        <f t="shared" si="220"/>
        <v>0</v>
      </c>
      <c r="K571" s="157"/>
      <c r="L571" s="31"/>
      <c r="M571" s="158" t="s">
        <v>1</v>
      </c>
      <c r="N571" s="159" t="s">
        <v>38</v>
      </c>
      <c r="O571" s="59"/>
      <c r="P571" s="160">
        <f t="shared" si="221"/>
        <v>0</v>
      </c>
      <c r="Q571" s="160">
        <v>0</v>
      </c>
      <c r="R571" s="160">
        <f t="shared" si="222"/>
        <v>0</v>
      </c>
      <c r="S571" s="160">
        <v>0</v>
      </c>
      <c r="T571" s="161">
        <f t="shared" si="223"/>
        <v>0</v>
      </c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R571" s="162" t="s">
        <v>466</v>
      </c>
      <c r="AT571" s="162" t="s">
        <v>210</v>
      </c>
      <c r="AU571" s="162" t="s">
        <v>219</v>
      </c>
      <c r="AY571" s="15" t="s">
        <v>208</v>
      </c>
      <c r="BE571" s="163">
        <f t="shared" si="224"/>
        <v>0</v>
      </c>
      <c r="BF571" s="163">
        <f t="shared" si="225"/>
        <v>0</v>
      </c>
      <c r="BG571" s="163">
        <f t="shared" si="226"/>
        <v>0</v>
      </c>
      <c r="BH571" s="163">
        <f t="shared" si="227"/>
        <v>0</v>
      </c>
      <c r="BI571" s="163">
        <f t="shared" si="228"/>
        <v>0</v>
      </c>
      <c r="BJ571" s="15" t="s">
        <v>85</v>
      </c>
      <c r="BK571" s="163">
        <f t="shared" si="229"/>
        <v>0</v>
      </c>
      <c r="BL571" s="15" t="s">
        <v>466</v>
      </c>
      <c r="BM571" s="162" t="s">
        <v>8658</v>
      </c>
    </row>
    <row r="572" spans="1:65" s="2" customFormat="1" ht="16.5" customHeight="1">
      <c r="A572" s="30"/>
      <c r="B572" s="154"/>
      <c r="C572" s="195" t="s">
        <v>2394</v>
      </c>
      <c r="D572" s="195" t="s">
        <v>210</v>
      </c>
      <c r="E572" s="196" t="s">
        <v>8637</v>
      </c>
      <c r="F572" s="200" t="s">
        <v>8585</v>
      </c>
      <c r="G572" s="198" t="s">
        <v>404</v>
      </c>
      <c r="H572" s="199">
        <v>27</v>
      </c>
      <c r="I572" s="155"/>
      <c r="J572" s="287">
        <f t="shared" si="220"/>
        <v>0</v>
      </c>
      <c r="K572" s="157"/>
      <c r="L572" s="31"/>
      <c r="M572" s="158" t="s">
        <v>1</v>
      </c>
      <c r="N572" s="159" t="s">
        <v>38</v>
      </c>
      <c r="O572" s="59"/>
      <c r="P572" s="160">
        <f t="shared" si="221"/>
        <v>0</v>
      </c>
      <c r="Q572" s="160">
        <v>0</v>
      </c>
      <c r="R572" s="160">
        <f t="shared" si="222"/>
        <v>0</v>
      </c>
      <c r="S572" s="160">
        <v>0</v>
      </c>
      <c r="T572" s="161">
        <f t="shared" si="223"/>
        <v>0</v>
      </c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R572" s="162" t="s">
        <v>466</v>
      </c>
      <c r="AT572" s="162" t="s">
        <v>210</v>
      </c>
      <c r="AU572" s="162" t="s">
        <v>219</v>
      </c>
      <c r="AY572" s="15" t="s">
        <v>208</v>
      </c>
      <c r="BE572" s="163">
        <f t="shared" si="224"/>
        <v>0</v>
      </c>
      <c r="BF572" s="163">
        <f t="shared" si="225"/>
        <v>0</v>
      </c>
      <c r="BG572" s="163">
        <f t="shared" si="226"/>
        <v>0</v>
      </c>
      <c r="BH572" s="163">
        <f t="shared" si="227"/>
        <v>0</v>
      </c>
      <c r="BI572" s="163">
        <f t="shared" si="228"/>
        <v>0</v>
      </c>
      <c r="BJ572" s="15" t="s">
        <v>85</v>
      </c>
      <c r="BK572" s="163">
        <f t="shared" si="229"/>
        <v>0</v>
      </c>
      <c r="BL572" s="15" t="s">
        <v>466</v>
      </c>
      <c r="BM572" s="162" t="s">
        <v>8659</v>
      </c>
    </row>
    <row r="573" spans="1:65" s="12" customFormat="1" ht="20.85" customHeight="1">
      <c r="B573" s="142"/>
      <c r="C573" s="206"/>
      <c r="D573" s="207" t="s">
        <v>71</v>
      </c>
      <c r="E573" s="208" t="s">
        <v>8660</v>
      </c>
      <c r="F573" s="208" t="s">
        <v>8661</v>
      </c>
      <c r="G573" s="206"/>
      <c r="H573" s="206"/>
      <c r="I573" s="145"/>
      <c r="J573" s="286">
        <f>BK573</f>
        <v>0</v>
      </c>
      <c r="L573" s="142"/>
      <c r="M573" s="146"/>
      <c r="N573" s="147"/>
      <c r="O573" s="147"/>
      <c r="P573" s="148">
        <f>SUM(P574:P582)</f>
        <v>0</v>
      </c>
      <c r="Q573" s="147"/>
      <c r="R573" s="148">
        <f>SUM(R574:R582)</f>
        <v>0</v>
      </c>
      <c r="S573" s="147"/>
      <c r="T573" s="149">
        <f>SUM(T574:T582)</f>
        <v>0</v>
      </c>
      <c r="AR573" s="143" t="s">
        <v>219</v>
      </c>
      <c r="AT573" s="150" t="s">
        <v>71</v>
      </c>
      <c r="AU573" s="150" t="s">
        <v>85</v>
      </c>
      <c r="AY573" s="143" t="s">
        <v>208</v>
      </c>
      <c r="BK573" s="151">
        <f>SUM(BK574:BK582)</f>
        <v>0</v>
      </c>
    </row>
    <row r="574" spans="1:65" s="2" customFormat="1" ht="24.2" customHeight="1">
      <c r="A574" s="30"/>
      <c r="B574" s="154"/>
      <c r="C574" s="201" t="s">
        <v>2398</v>
      </c>
      <c r="D574" s="201" t="s">
        <v>751</v>
      </c>
      <c r="E574" s="202" t="s">
        <v>8568</v>
      </c>
      <c r="F574" s="203" t="s">
        <v>8569</v>
      </c>
      <c r="G574" s="204" t="s">
        <v>404</v>
      </c>
      <c r="H574" s="205">
        <v>2</v>
      </c>
      <c r="I574" s="177"/>
      <c r="J574" s="290">
        <f t="shared" ref="J574:J582" si="230">ROUND(I574*H574,2)</f>
        <v>0</v>
      </c>
      <c r="K574" s="178"/>
      <c r="L574" s="179"/>
      <c r="M574" s="180" t="s">
        <v>1</v>
      </c>
      <c r="N574" s="181" t="s">
        <v>38</v>
      </c>
      <c r="O574" s="59"/>
      <c r="P574" s="160">
        <f t="shared" ref="P574:P582" si="231">O574*H574</f>
        <v>0</v>
      </c>
      <c r="Q574" s="160">
        <v>0</v>
      </c>
      <c r="R574" s="160">
        <f t="shared" ref="R574:R582" si="232">Q574*H574</f>
        <v>0</v>
      </c>
      <c r="S574" s="160">
        <v>0</v>
      </c>
      <c r="T574" s="161">
        <f t="shared" ref="T574:T582" si="233">S574*H574</f>
        <v>0</v>
      </c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R574" s="162" t="s">
        <v>1849</v>
      </c>
      <c r="AT574" s="162" t="s">
        <v>751</v>
      </c>
      <c r="AU574" s="162" t="s">
        <v>219</v>
      </c>
      <c r="AY574" s="15" t="s">
        <v>208</v>
      </c>
      <c r="BE574" s="163">
        <f t="shared" ref="BE574:BE582" si="234">IF(N574="základná",J574,0)</f>
        <v>0</v>
      </c>
      <c r="BF574" s="163">
        <f t="shared" ref="BF574:BF582" si="235">IF(N574="znížená",J574,0)</f>
        <v>0</v>
      </c>
      <c r="BG574" s="163">
        <f t="shared" ref="BG574:BG582" si="236">IF(N574="zákl. prenesená",J574,0)</f>
        <v>0</v>
      </c>
      <c r="BH574" s="163">
        <f t="shared" ref="BH574:BH582" si="237">IF(N574="zníž. prenesená",J574,0)</f>
        <v>0</v>
      </c>
      <c r="BI574" s="163">
        <f t="shared" ref="BI574:BI582" si="238">IF(N574="nulová",J574,0)</f>
        <v>0</v>
      </c>
      <c r="BJ574" s="15" t="s">
        <v>85</v>
      </c>
      <c r="BK574" s="163">
        <f t="shared" ref="BK574:BK582" si="239">ROUND(I574*H574,2)</f>
        <v>0</v>
      </c>
      <c r="BL574" s="15" t="s">
        <v>466</v>
      </c>
      <c r="BM574" s="162" t="s">
        <v>8662</v>
      </c>
    </row>
    <row r="575" spans="1:65" s="2" customFormat="1" ht="24.2" customHeight="1">
      <c r="A575" s="30"/>
      <c r="B575" s="154"/>
      <c r="C575" s="201" t="s">
        <v>2402</v>
      </c>
      <c r="D575" s="201" t="s">
        <v>751</v>
      </c>
      <c r="E575" s="202" t="s">
        <v>8571</v>
      </c>
      <c r="F575" s="203" t="s">
        <v>8572</v>
      </c>
      <c r="G575" s="204" t="s">
        <v>404</v>
      </c>
      <c r="H575" s="205">
        <v>1</v>
      </c>
      <c r="I575" s="177"/>
      <c r="J575" s="290">
        <f t="shared" si="230"/>
        <v>0</v>
      </c>
      <c r="K575" s="178"/>
      <c r="L575" s="179"/>
      <c r="M575" s="180" t="s">
        <v>1</v>
      </c>
      <c r="N575" s="181" t="s">
        <v>38</v>
      </c>
      <c r="O575" s="59"/>
      <c r="P575" s="160">
        <f t="shared" si="231"/>
        <v>0</v>
      </c>
      <c r="Q575" s="160">
        <v>0</v>
      </c>
      <c r="R575" s="160">
        <f t="shared" si="232"/>
        <v>0</v>
      </c>
      <c r="S575" s="160">
        <v>0</v>
      </c>
      <c r="T575" s="161">
        <f t="shared" si="233"/>
        <v>0</v>
      </c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R575" s="162" t="s">
        <v>1849</v>
      </c>
      <c r="AT575" s="162" t="s">
        <v>751</v>
      </c>
      <c r="AU575" s="162" t="s">
        <v>219</v>
      </c>
      <c r="AY575" s="15" t="s">
        <v>208</v>
      </c>
      <c r="BE575" s="163">
        <f t="shared" si="234"/>
        <v>0</v>
      </c>
      <c r="BF575" s="163">
        <f t="shared" si="235"/>
        <v>0</v>
      </c>
      <c r="BG575" s="163">
        <f t="shared" si="236"/>
        <v>0</v>
      </c>
      <c r="BH575" s="163">
        <f t="shared" si="237"/>
        <v>0</v>
      </c>
      <c r="BI575" s="163">
        <f t="shared" si="238"/>
        <v>0</v>
      </c>
      <c r="BJ575" s="15" t="s">
        <v>85</v>
      </c>
      <c r="BK575" s="163">
        <f t="shared" si="239"/>
        <v>0</v>
      </c>
      <c r="BL575" s="15" t="s">
        <v>466</v>
      </c>
      <c r="BM575" s="162" t="s">
        <v>8663</v>
      </c>
    </row>
    <row r="576" spans="1:65" s="2" customFormat="1" ht="37.9" customHeight="1">
      <c r="A576" s="30"/>
      <c r="B576" s="154"/>
      <c r="C576" s="201" t="s">
        <v>2406</v>
      </c>
      <c r="D576" s="201" t="s">
        <v>751</v>
      </c>
      <c r="E576" s="202" t="s">
        <v>8620</v>
      </c>
      <c r="F576" s="203" t="s">
        <v>8621</v>
      </c>
      <c r="G576" s="204" t="s">
        <v>404</v>
      </c>
      <c r="H576" s="205">
        <v>1</v>
      </c>
      <c r="I576" s="177"/>
      <c r="J576" s="290">
        <f t="shared" si="230"/>
        <v>0</v>
      </c>
      <c r="K576" s="178"/>
      <c r="L576" s="179"/>
      <c r="M576" s="180" t="s">
        <v>1</v>
      </c>
      <c r="N576" s="181" t="s">
        <v>38</v>
      </c>
      <c r="O576" s="59"/>
      <c r="P576" s="160">
        <f t="shared" si="231"/>
        <v>0</v>
      </c>
      <c r="Q576" s="160">
        <v>0</v>
      </c>
      <c r="R576" s="160">
        <f t="shared" si="232"/>
        <v>0</v>
      </c>
      <c r="S576" s="160">
        <v>0</v>
      </c>
      <c r="T576" s="161">
        <f t="shared" si="233"/>
        <v>0</v>
      </c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R576" s="162" t="s">
        <v>1849</v>
      </c>
      <c r="AT576" s="162" t="s">
        <v>751</v>
      </c>
      <c r="AU576" s="162" t="s">
        <v>219</v>
      </c>
      <c r="AY576" s="15" t="s">
        <v>208</v>
      </c>
      <c r="BE576" s="163">
        <f t="shared" si="234"/>
        <v>0</v>
      </c>
      <c r="BF576" s="163">
        <f t="shared" si="235"/>
        <v>0</v>
      </c>
      <c r="BG576" s="163">
        <f t="shared" si="236"/>
        <v>0</v>
      </c>
      <c r="BH576" s="163">
        <f t="shared" si="237"/>
        <v>0</v>
      </c>
      <c r="BI576" s="163">
        <f t="shared" si="238"/>
        <v>0</v>
      </c>
      <c r="BJ576" s="15" t="s">
        <v>85</v>
      </c>
      <c r="BK576" s="163">
        <f t="shared" si="239"/>
        <v>0</v>
      </c>
      <c r="BL576" s="15" t="s">
        <v>466</v>
      </c>
      <c r="BM576" s="162" t="s">
        <v>8664</v>
      </c>
    </row>
    <row r="577" spans="1:65" s="2" customFormat="1" ht="37.9" customHeight="1">
      <c r="A577" s="30"/>
      <c r="B577" s="154"/>
      <c r="C577" s="201" t="s">
        <v>2410</v>
      </c>
      <c r="D577" s="201" t="s">
        <v>751</v>
      </c>
      <c r="E577" s="202" t="s">
        <v>8623</v>
      </c>
      <c r="F577" s="203" t="s">
        <v>8624</v>
      </c>
      <c r="G577" s="204" t="s">
        <v>404</v>
      </c>
      <c r="H577" s="205">
        <v>1</v>
      </c>
      <c r="I577" s="177"/>
      <c r="J577" s="290">
        <f t="shared" si="230"/>
        <v>0</v>
      </c>
      <c r="K577" s="178"/>
      <c r="L577" s="179"/>
      <c r="M577" s="180" t="s">
        <v>1</v>
      </c>
      <c r="N577" s="181" t="s">
        <v>38</v>
      </c>
      <c r="O577" s="59"/>
      <c r="P577" s="160">
        <f t="shared" si="231"/>
        <v>0</v>
      </c>
      <c r="Q577" s="160">
        <v>0</v>
      </c>
      <c r="R577" s="160">
        <f t="shared" si="232"/>
        <v>0</v>
      </c>
      <c r="S577" s="160">
        <v>0</v>
      </c>
      <c r="T577" s="161">
        <f t="shared" si="233"/>
        <v>0</v>
      </c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R577" s="162" t="s">
        <v>1849</v>
      </c>
      <c r="AT577" s="162" t="s">
        <v>751</v>
      </c>
      <c r="AU577" s="162" t="s">
        <v>219</v>
      </c>
      <c r="AY577" s="15" t="s">
        <v>208</v>
      </c>
      <c r="BE577" s="163">
        <f t="shared" si="234"/>
        <v>0</v>
      </c>
      <c r="BF577" s="163">
        <f t="shared" si="235"/>
        <v>0</v>
      </c>
      <c r="BG577" s="163">
        <f t="shared" si="236"/>
        <v>0</v>
      </c>
      <c r="BH577" s="163">
        <f t="shared" si="237"/>
        <v>0</v>
      </c>
      <c r="BI577" s="163">
        <f t="shared" si="238"/>
        <v>0</v>
      </c>
      <c r="BJ577" s="15" t="s">
        <v>85</v>
      </c>
      <c r="BK577" s="163">
        <f t="shared" si="239"/>
        <v>0</v>
      </c>
      <c r="BL577" s="15" t="s">
        <v>466</v>
      </c>
      <c r="BM577" s="162" t="s">
        <v>8665</v>
      </c>
    </row>
    <row r="578" spans="1:65" s="2" customFormat="1" ht="33" customHeight="1">
      <c r="A578" s="30"/>
      <c r="B578" s="154"/>
      <c r="C578" s="201" t="s">
        <v>2414</v>
      </c>
      <c r="D578" s="201" t="s">
        <v>751</v>
      </c>
      <c r="E578" s="202" t="s">
        <v>8626</v>
      </c>
      <c r="F578" s="203" t="s">
        <v>8627</v>
      </c>
      <c r="G578" s="204" t="s">
        <v>404</v>
      </c>
      <c r="H578" s="205">
        <v>1</v>
      </c>
      <c r="I578" s="177"/>
      <c r="J578" s="290">
        <f t="shared" si="230"/>
        <v>0</v>
      </c>
      <c r="K578" s="178"/>
      <c r="L578" s="179"/>
      <c r="M578" s="180" t="s">
        <v>1</v>
      </c>
      <c r="N578" s="181" t="s">
        <v>38</v>
      </c>
      <c r="O578" s="59"/>
      <c r="P578" s="160">
        <f t="shared" si="231"/>
        <v>0</v>
      </c>
      <c r="Q578" s="160">
        <v>0</v>
      </c>
      <c r="R578" s="160">
        <f t="shared" si="232"/>
        <v>0</v>
      </c>
      <c r="S578" s="160">
        <v>0</v>
      </c>
      <c r="T578" s="161">
        <f t="shared" si="233"/>
        <v>0</v>
      </c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R578" s="162" t="s">
        <v>1849</v>
      </c>
      <c r="AT578" s="162" t="s">
        <v>751</v>
      </c>
      <c r="AU578" s="162" t="s">
        <v>219</v>
      </c>
      <c r="AY578" s="15" t="s">
        <v>208</v>
      </c>
      <c r="BE578" s="163">
        <f t="shared" si="234"/>
        <v>0</v>
      </c>
      <c r="BF578" s="163">
        <f t="shared" si="235"/>
        <v>0</v>
      </c>
      <c r="BG578" s="163">
        <f t="shared" si="236"/>
        <v>0</v>
      </c>
      <c r="BH578" s="163">
        <f t="shared" si="237"/>
        <v>0</v>
      </c>
      <c r="BI578" s="163">
        <f t="shared" si="238"/>
        <v>0</v>
      </c>
      <c r="BJ578" s="15" t="s">
        <v>85</v>
      </c>
      <c r="BK578" s="163">
        <f t="shared" si="239"/>
        <v>0</v>
      </c>
      <c r="BL578" s="15" t="s">
        <v>466</v>
      </c>
      <c r="BM578" s="162" t="s">
        <v>8666</v>
      </c>
    </row>
    <row r="579" spans="1:65" s="2" customFormat="1" ht="24.2" customHeight="1">
      <c r="A579" s="30"/>
      <c r="B579" s="154"/>
      <c r="C579" s="201" t="s">
        <v>2418</v>
      </c>
      <c r="D579" s="201" t="s">
        <v>751</v>
      </c>
      <c r="E579" s="202" t="s">
        <v>8629</v>
      </c>
      <c r="F579" s="203" t="s">
        <v>8630</v>
      </c>
      <c r="G579" s="204" t="s">
        <v>404</v>
      </c>
      <c r="H579" s="205">
        <v>1</v>
      </c>
      <c r="I579" s="177"/>
      <c r="J579" s="290">
        <f t="shared" si="230"/>
        <v>0</v>
      </c>
      <c r="K579" s="178"/>
      <c r="L579" s="179"/>
      <c r="M579" s="180" t="s">
        <v>1</v>
      </c>
      <c r="N579" s="181" t="s">
        <v>38</v>
      </c>
      <c r="O579" s="59"/>
      <c r="P579" s="160">
        <f t="shared" si="231"/>
        <v>0</v>
      </c>
      <c r="Q579" s="160">
        <v>0</v>
      </c>
      <c r="R579" s="160">
        <f t="shared" si="232"/>
        <v>0</v>
      </c>
      <c r="S579" s="160">
        <v>0</v>
      </c>
      <c r="T579" s="161">
        <f t="shared" si="233"/>
        <v>0</v>
      </c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R579" s="162" t="s">
        <v>1849</v>
      </c>
      <c r="AT579" s="162" t="s">
        <v>751</v>
      </c>
      <c r="AU579" s="162" t="s">
        <v>219</v>
      </c>
      <c r="AY579" s="15" t="s">
        <v>208</v>
      </c>
      <c r="BE579" s="163">
        <f t="shared" si="234"/>
        <v>0</v>
      </c>
      <c r="BF579" s="163">
        <f t="shared" si="235"/>
        <v>0</v>
      </c>
      <c r="BG579" s="163">
        <f t="shared" si="236"/>
        <v>0</v>
      </c>
      <c r="BH579" s="163">
        <f t="shared" si="237"/>
        <v>0</v>
      </c>
      <c r="BI579" s="163">
        <f t="shared" si="238"/>
        <v>0</v>
      </c>
      <c r="BJ579" s="15" t="s">
        <v>85</v>
      </c>
      <c r="BK579" s="163">
        <f t="shared" si="239"/>
        <v>0</v>
      </c>
      <c r="BL579" s="15" t="s">
        <v>466</v>
      </c>
      <c r="BM579" s="162" t="s">
        <v>8667</v>
      </c>
    </row>
    <row r="580" spans="1:65" s="2" customFormat="1" ht="16.5" customHeight="1">
      <c r="A580" s="30"/>
      <c r="B580" s="154"/>
      <c r="C580" s="201" t="s">
        <v>2422</v>
      </c>
      <c r="D580" s="201" t="s">
        <v>751</v>
      </c>
      <c r="E580" s="202" t="s">
        <v>8632</v>
      </c>
      <c r="F580" s="203" t="s">
        <v>8555</v>
      </c>
      <c r="G580" s="204" t="s">
        <v>404</v>
      </c>
      <c r="H580" s="205">
        <v>12</v>
      </c>
      <c r="I580" s="177"/>
      <c r="J580" s="290">
        <f t="shared" si="230"/>
        <v>0</v>
      </c>
      <c r="K580" s="178"/>
      <c r="L580" s="179"/>
      <c r="M580" s="180" t="s">
        <v>1</v>
      </c>
      <c r="N580" s="181" t="s">
        <v>38</v>
      </c>
      <c r="O580" s="59"/>
      <c r="P580" s="160">
        <f t="shared" si="231"/>
        <v>0</v>
      </c>
      <c r="Q580" s="160">
        <v>0</v>
      </c>
      <c r="R580" s="160">
        <f t="shared" si="232"/>
        <v>0</v>
      </c>
      <c r="S580" s="160">
        <v>0</v>
      </c>
      <c r="T580" s="161">
        <f t="shared" si="233"/>
        <v>0</v>
      </c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R580" s="162" t="s">
        <v>1849</v>
      </c>
      <c r="AT580" s="162" t="s">
        <v>751</v>
      </c>
      <c r="AU580" s="162" t="s">
        <v>219</v>
      </c>
      <c r="AY580" s="15" t="s">
        <v>208</v>
      </c>
      <c r="BE580" s="163">
        <f t="shared" si="234"/>
        <v>0</v>
      </c>
      <c r="BF580" s="163">
        <f t="shared" si="235"/>
        <v>0</v>
      </c>
      <c r="BG580" s="163">
        <f t="shared" si="236"/>
        <v>0</v>
      </c>
      <c r="BH580" s="163">
        <f t="shared" si="237"/>
        <v>0</v>
      </c>
      <c r="BI580" s="163">
        <f t="shared" si="238"/>
        <v>0</v>
      </c>
      <c r="BJ580" s="15" t="s">
        <v>85</v>
      </c>
      <c r="BK580" s="163">
        <f t="shared" si="239"/>
        <v>0</v>
      </c>
      <c r="BL580" s="15" t="s">
        <v>466</v>
      </c>
      <c r="BM580" s="162" t="s">
        <v>8668</v>
      </c>
    </row>
    <row r="581" spans="1:65" s="2" customFormat="1" ht="16.5" customHeight="1">
      <c r="A581" s="30"/>
      <c r="B581" s="154"/>
      <c r="C581" s="195" t="s">
        <v>2426</v>
      </c>
      <c r="D581" s="195" t="s">
        <v>210</v>
      </c>
      <c r="E581" s="196" t="s">
        <v>8634</v>
      </c>
      <c r="F581" s="200" t="s">
        <v>8635</v>
      </c>
      <c r="G581" s="198" t="s">
        <v>404</v>
      </c>
      <c r="H581" s="199">
        <v>1</v>
      </c>
      <c r="I581" s="155"/>
      <c r="J581" s="287">
        <f t="shared" si="230"/>
        <v>0</v>
      </c>
      <c r="K581" s="157"/>
      <c r="L581" s="31"/>
      <c r="M581" s="158" t="s">
        <v>1</v>
      </c>
      <c r="N581" s="159" t="s">
        <v>38</v>
      </c>
      <c r="O581" s="59"/>
      <c r="P581" s="160">
        <f t="shared" si="231"/>
        <v>0</v>
      </c>
      <c r="Q581" s="160">
        <v>0</v>
      </c>
      <c r="R581" s="160">
        <f t="shared" si="232"/>
        <v>0</v>
      </c>
      <c r="S581" s="160">
        <v>0</v>
      </c>
      <c r="T581" s="161">
        <f t="shared" si="233"/>
        <v>0</v>
      </c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R581" s="162" t="s">
        <v>466</v>
      </c>
      <c r="AT581" s="162" t="s">
        <v>210</v>
      </c>
      <c r="AU581" s="162" t="s">
        <v>219</v>
      </c>
      <c r="AY581" s="15" t="s">
        <v>208</v>
      </c>
      <c r="BE581" s="163">
        <f t="shared" si="234"/>
        <v>0</v>
      </c>
      <c r="BF581" s="163">
        <f t="shared" si="235"/>
        <v>0</v>
      </c>
      <c r="BG581" s="163">
        <f t="shared" si="236"/>
        <v>0</v>
      </c>
      <c r="BH581" s="163">
        <f t="shared" si="237"/>
        <v>0</v>
      </c>
      <c r="BI581" s="163">
        <f t="shared" si="238"/>
        <v>0</v>
      </c>
      <c r="BJ581" s="15" t="s">
        <v>85</v>
      </c>
      <c r="BK581" s="163">
        <f t="shared" si="239"/>
        <v>0</v>
      </c>
      <c r="BL581" s="15" t="s">
        <v>466</v>
      </c>
      <c r="BM581" s="162" t="s">
        <v>8669</v>
      </c>
    </row>
    <row r="582" spans="1:65" s="2" customFormat="1" ht="16.5" customHeight="1">
      <c r="A582" s="30"/>
      <c r="B582" s="154"/>
      <c r="C582" s="195" t="s">
        <v>2430</v>
      </c>
      <c r="D582" s="195" t="s">
        <v>210</v>
      </c>
      <c r="E582" s="196" t="s">
        <v>8637</v>
      </c>
      <c r="F582" s="200" t="s">
        <v>8585</v>
      </c>
      <c r="G582" s="198" t="s">
        <v>404</v>
      </c>
      <c r="H582" s="199">
        <v>3</v>
      </c>
      <c r="I582" s="155"/>
      <c r="J582" s="287">
        <f t="shared" si="230"/>
        <v>0</v>
      </c>
      <c r="K582" s="157"/>
      <c r="L582" s="31"/>
      <c r="M582" s="158" t="s">
        <v>1</v>
      </c>
      <c r="N582" s="159" t="s">
        <v>38</v>
      </c>
      <c r="O582" s="59"/>
      <c r="P582" s="160">
        <f t="shared" si="231"/>
        <v>0</v>
      </c>
      <c r="Q582" s="160">
        <v>0</v>
      </c>
      <c r="R582" s="160">
        <f t="shared" si="232"/>
        <v>0</v>
      </c>
      <c r="S582" s="160">
        <v>0</v>
      </c>
      <c r="T582" s="161">
        <f t="shared" si="233"/>
        <v>0</v>
      </c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R582" s="162" t="s">
        <v>466</v>
      </c>
      <c r="AT582" s="162" t="s">
        <v>210</v>
      </c>
      <c r="AU582" s="162" t="s">
        <v>219</v>
      </c>
      <c r="AY582" s="15" t="s">
        <v>208</v>
      </c>
      <c r="BE582" s="163">
        <f t="shared" si="234"/>
        <v>0</v>
      </c>
      <c r="BF582" s="163">
        <f t="shared" si="235"/>
        <v>0</v>
      </c>
      <c r="BG582" s="163">
        <f t="shared" si="236"/>
        <v>0</v>
      </c>
      <c r="BH582" s="163">
        <f t="shared" si="237"/>
        <v>0</v>
      </c>
      <c r="BI582" s="163">
        <f t="shared" si="238"/>
        <v>0</v>
      </c>
      <c r="BJ582" s="15" t="s">
        <v>85</v>
      </c>
      <c r="BK582" s="163">
        <f t="shared" si="239"/>
        <v>0</v>
      </c>
      <c r="BL582" s="15" t="s">
        <v>466</v>
      </c>
      <c r="BM582" s="162" t="s">
        <v>8670</v>
      </c>
    </row>
    <row r="583" spans="1:65" s="12" customFormat="1" ht="20.85" customHeight="1">
      <c r="B583" s="142"/>
      <c r="C583" s="206"/>
      <c r="D583" s="207" t="s">
        <v>71</v>
      </c>
      <c r="E583" s="208" t="s">
        <v>8671</v>
      </c>
      <c r="F583" s="208" t="s">
        <v>8672</v>
      </c>
      <c r="G583" s="206"/>
      <c r="H583" s="206"/>
      <c r="I583" s="145"/>
      <c r="J583" s="286">
        <f>BK583</f>
        <v>0</v>
      </c>
      <c r="L583" s="142"/>
      <c r="M583" s="146"/>
      <c r="N583" s="147"/>
      <c r="O583" s="147"/>
      <c r="P583" s="148">
        <f>SUM(P584:P590)</f>
        <v>0</v>
      </c>
      <c r="Q583" s="147"/>
      <c r="R583" s="148">
        <f>SUM(R584:R590)</f>
        <v>0</v>
      </c>
      <c r="S583" s="147"/>
      <c r="T583" s="149">
        <f>SUM(T584:T590)</f>
        <v>0</v>
      </c>
      <c r="AR583" s="143" t="s">
        <v>219</v>
      </c>
      <c r="AT583" s="150" t="s">
        <v>71</v>
      </c>
      <c r="AU583" s="150" t="s">
        <v>85</v>
      </c>
      <c r="AY583" s="143" t="s">
        <v>208</v>
      </c>
      <c r="BK583" s="151">
        <f>SUM(BK584:BK590)</f>
        <v>0</v>
      </c>
    </row>
    <row r="584" spans="1:65" s="2" customFormat="1" ht="24.2" customHeight="1">
      <c r="A584" s="30"/>
      <c r="B584" s="154"/>
      <c r="C584" s="201" t="s">
        <v>2434</v>
      </c>
      <c r="D584" s="201" t="s">
        <v>751</v>
      </c>
      <c r="E584" s="202" t="s">
        <v>8673</v>
      </c>
      <c r="F584" s="203" t="s">
        <v>8569</v>
      </c>
      <c r="G584" s="204" t="s">
        <v>404</v>
      </c>
      <c r="H584" s="205">
        <v>96</v>
      </c>
      <c r="I584" s="177"/>
      <c r="J584" s="290">
        <f t="shared" ref="J584:J590" si="240">ROUND(I584*H584,2)</f>
        <v>0</v>
      </c>
      <c r="K584" s="178"/>
      <c r="L584" s="179"/>
      <c r="M584" s="180" t="s">
        <v>1</v>
      </c>
      <c r="N584" s="181" t="s">
        <v>38</v>
      </c>
      <c r="O584" s="59"/>
      <c r="P584" s="160">
        <f t="shared" ref="P584:P590" si="241">O584*H584</f>
        <v>0</v>
      </c>
      <c r="Q584" s="160">
        <v>0</v>
      </c>
      <c r="R584" s="160">
        <f t="shared" ref="R584:R590" si="242">Q584*H584</f>
        <v>0</v>
      </c>
      <c r="S584" s="160">
        <v>0</v>
      </c>
      <c r="T584" s="161">
        <f t="shared" ref="T584:T590" si="243">S584*H584</f>
        <v>0</v>
      </c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R584" s="162" t="s">
        <v>1849</v>
      </c>
      <c r="AT584" s="162" t="s">
        <v>751</v>
      </c>
      <c r="AU584" s="162" t="s">
        <v>219</v>
      </c>
      <c r="AY584" s="15" t="s">
        <v>208</v>
      </c>
      <c r="BE584" s="163">
        <f t="shared" ref="BE584:BE590" si="244">IF(N584="základná",J584,0)</f>
        <v>0</v>
      </c>
      <c r="BF584" s="163">
        <f t="shared" ref="BF584:BF590" si="245">IF(N584="znížená",J584,0)</f>
        <v>0</v>
      </c>
      <c r="BG584" s="163">
        <f t="shared" ref="BG584:BG590" si="246">IF(N584="zákl. prenesená",J584,0)</f>
        <v>0</v>
      </c>
      <c r="BH584" s="163">
        <f t="shared" ref="BH584:BH590" si="247">IF(N584="zníž. prenesená",J584,0)</f>
        <v>0</v>
      </c>
      <c r="BI584" s="163">
        <f t="shared" ref="BI584:BI590" si="248">IF(N584="nulová",J584,0)</f>
        <v>0</v>
      </c>
      <c r="BJ584" s="15" t="s">
        <v>85</v>
      </c>
      <c r="BK584" s="163">
        <f t="shared" ref="BK584:BK590" si="249">ROUND(I584*H584,2)</f>
        <v>0</v>
      </c>
      <c r="BL584" s="15" t="s">
        <v>466</v>
      </c>
      <c r="BM584" s="162" t="s">
        <v>8674</v>
      </c>
    </row>
    <row r="585" spans="1:65" s="2" customFormat="1" ht="44.25" customHeight="1">
      <c r="A585" s="30"/>
      <c r="B585" s="154"/>
      <c r="C585" s="201" t="s">
        <v>2438</v>
      </c>
      <c r="D585" s="201" t="s">
        <v>751</v>
      </c>
      <c r="E585" s="202" t="s">
        <v>8675</v>
      </c>
      <c r="F585" s="203" t="s">
        <v>8676</v>
      </c>
      <c r="G585" s="204" t="s">
        <v>404</v>
      </c>
      <c r="H585" s="205">
        <v>48</v>
      </c>
      <c r="I585" s="177"/>
      <c r="J585" s="290">
        <f t="shared" si="240"/>
        <v>0</v>
      </c>
      <c r="K585" s="178"/>
      <c r="L585" s="179"/>
      <c r="M585" s="180" t="s">
        <v>1</v>
      </c>
      <c r="N585" s="181" t="s">
        <v>38</v>
      </c>
      <c r="O585" s="59"/>
      <c r="P585" s="160">
        <f t="shared" si="241"/>
        <v>0</v>
      </c>
      <c r="Q585" s="160">
        <v>0</v>
      </c>
      <c r="R585" s="160">
        <f t="shared" si="242"/>
        <v>0</v>
      </c>
      <c r="S585" s="160">
        <v>0</v>
      </c>
      <c r="T585" s="161">
        <f t="shared" si="243"/>
        <v>0</v>
      </c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R585" s="162" t="s">
        <v>1849</v>
      </c>
      <c r="AT585" s="162" t="s">
        <v>751</v>
      </c>
      <c r="AU585" s="162" t="s">
        <v>219</v>
      </c>
      <c r="AY585" s="15" t="s">
        <v>208</v>
      </c>
      <c r="BE585" s="163">
        <f t="shared" si="244"/>
        <v>0</v>
      </c>
      <c r="BF585" s="163">
        <f t="shared" si="245"/>
        <v>0</v>
      </c>
      <c r="BG585" s="163">
        <f t="shared" si="246"/>
        <v>0</v>
      </c>
      <c r="BH585" s="163">
        <f t="shared" si="247"/>
        <v>0</v>
      </c>
      <c r="BI585" s="163">
        <f t="shared" si="248"/>
        <v>0</v>
      </c>
      <c r="BJ585" s="15" t="s">
        <v>85</v>
      </c>
      <c r="BK585" s="163">
        <f t="shared" si="249"/>
        <v>0</v>
      </c>
      <c r="BL585" s="15" t="s">
        <v>466</v>
      </c>
      <c r="BM585" s="162" t="s">
        <v>8677</v>
      </c>
    </row>
    <row r="586" spans="1:65" s="2" customFormat="1" ht="33" customHeight="1">
      <c r="A586" s="30"/>
      <c r="B586" s="154"/>
      <c r="C586" s="201" t="s">
        <v>2442</v>
      </c>
      <c r="D586" s="201" t="s">
        <v>751</v>
      </c>
      <c r="E586" s="202" t="s">
        <v>8678</v>
      </c>
      <c r="F586" s="203" t="s">
        <v>8578</v>
      </c>
      <c r="G586" s="204" t="s">
        <v>404</v>
      </c>
      <c r="H586" s="205">
        <v>48</v>
      </c>
      <c r="I586" s="177"/>
      <c r="J586" s="290">
        <f t="shared" si="240"/>
        <v>0</v>
      </c>
      <c r="K586" s="178"/>
      <c r="L586" s="179"/>
      <c r="M586" s="180" t="s">
        <v>1</v>
      </c>
      <c r="N586" s="181" t="s">
        <v>38</v>
      </c>
      <c r="O586" s="59"/>
      <c r="P586" s="160">
        <f t="shared" si="241"/>
        <v>0</v>
      </c>
      <c r="Q586" s="160">
        <v>0</v>
      </c>
      <c r="R586" s="160">
        <f t="shared" si="242"/>
        <v>0</v>
      </c>
      <c r="S586" s="160">
        <v>0</v>
      </c>
      <c r="T586" s="161">
        <f t="shared" si="243"/>
        <v>0</v>
      </c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R586" s="162" t="s">
        <v>1849</v>
      </c>
      <c r="AT586" s="162" t="s">
        <v>751</v>
      </c>
      <c r="AU586" s="162" t="s">
        <v>219</v>
      </c>
      <c r="AY586" s="15" t="s">
        <v>208</v>
      </c>
      <c r="BE586" s="163">
        <f t="shared" si="244"/>
        <v>0</v>
      </c>
      <c r="BF586" s="163">
        <f t="shared" si="245"/>
        <v>0</v>
      </c>
      <c r="BG586" s="163">
        <f t="shared" si="246"/>
        <v>0</v>
      </c>
      <c r="BH586" s="163">
        <f t="shared" si="247"/>
        <v>0</v>
      </c>
      <c r="BI586" s="163">
        <f t="shared" si="248"/>
        <v>0</v>
      </c>
      <c r="BJ586" s="15" t="s">
        <v>85</v>
      </c>
      <c r="BK586" s="163">
        <f t="shared" si="249"/>
        <v>0</v>
      </c>
      <c r="BL586" s="15" t="s">
        <v>466</v>
      </c>
      <c r="BM586" s="162" t="s">
        <v>8679</v>
      </c>
    </row>
    <row r="587" spans="1:65" s="2" customFormat="1" ht="24.2" customHeight="1">
      <c r="A587" s="30"/>
      <c r="B587" s="154"/>
      <c r="C587" s="201" t="s">
        <v>2446</v>
      </c>
      <c r="D587" s="201" t="s">
        <v>751</v>
      </c>
      <c r="E587" s="202" t="s">
        <v>8680</v>
      </c>
      <c r="F587" s="203" t="s">
        <v>8581</v>
      </c>
      <c r="G587" s="204" t="s">
        <v>404</v>
      </c>
      <c r="H587" s="205">
        <v>48</v>
      </c>
      <c r="I587" s="177"/>
      <c r="J587" s="290">
        <f t="shared" si="240"/>
        <v>0</v>
      </c>
      <c r="K587" s="178"/>
      <c r="L587" s="179"/>
      <c r="M587" s="180" t="s">
        <v>1</v>
      </c>
      <c r="N587" s="181" t="s">
        <v>38</v>
      </c>
      <c r="O587" s="59"/>
      <c r="P587" s="160">
        <f t="shared" si="241"/>
        <v>0</v>
      </c>
      <c r="Q587" s="160">
        <v>0</v>
      </c>
      <c r="R587" s="160">
        <f t="shared" si="242"/>
        <v>0</v>
      </c>
      <c r="S587" s="160">
        <v>0</v>
      </c>
      <c r="T587" s="161">
        <f t="shared" si="243"/>
        <v>0</v>
      </c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R587" s="162" t="s">
        <v>1849</v>
      </c>
      <c r="AT587" s="162" t="s">
        <v>751</v>
      </c>
      <c r="AU587" s="162" t="s">
        <v>219</v>
      </c>
      <c r="AY587" s="15" t="s">
        <v>208</v>
      </c>
      <c r="BE587" s="163">
        <f t="shared" si="244"/>
        <v>0</v>
      </c>
      <c r="BF587" s="163">
        <f t="shared" si="245"/>
        <v>0</v>
      </c>
      <c r="BG587" s="163">
        <f t="shared" si="246"/>
        <v>0</v>
      </c>
      <c r="BH587" s="163">
        <f t="shared" si="247"/>
        <v>0</v>
      </c>
      <c r="BI587" s="163">
        <f t="shared" si="248"/>
        <v>0</v>
      </c>
      <c r="BJ587" s="15" t="s">
        <v>85</v>
      </c>
      <c r="BK587" s="163">
        <f t="shared" si="249"/>
        <v>0</v>
      </c>
      <c r="BL587" s="15" t="s">
        <v>466</v>
      </c>
      <c r="BM587" s="162" t="s">
        <v>8681</v>
      </c>
    </row>
    <row r="588" spans="1:65" s="2" customFormat="1" ht="24.2" customHeight="1">
      <c r="A588" s="30"/>
      <c r="B588" s="154"/>
      <c r="C588" s="201" t="s">
        <v>2450</v>
      </c>
      <c r="D588" s="201" t="s">
        <v>751</v>
      </c>
      <c r="E588" s="202" t="s">
        <v>8682</v>
      </c>
      <c r="F588" s="203" t="s">
        <v>8600</v>
      </c>
      <c r="G588" s="204" t="s">
        <v>404</v>
      </c>
      <c r="H588" s="205">
        <v>96</v>
      </c>
      <c r="I588" s="177"/>
      <c r="J588" s="290">
        <f t="shared" si="240"/>
        <v>0</v>
      </c>
      <c r="K588" s="178"/>
      <c r="L588" s="179"/>
      <c r="M588" s="180" t="s">
        <v>1</v>
      </c>
      <c r="N588" s="181" t="s">
        <v>38</v>
      </c>
      <c r="O588" s="59"/>
      <c r="P588" s="160">
        <f t="shared" si="241"/>
        <v>0</v>
      </c>
      <c r="Q588" s="160">
        <v>0</v>
      </c>
      <c r="R588" s="160">
        <f t="shared" si="242"/>
        <v>0</v>
      </c>
      <c r="S588" s="160">
        <v>0</v>
      </c>
      <c r="T588" s="161">
        <f t="shared" si="243"/>
        <v>0</v>
      </c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R588" s="162" t="s">
        <v>1849</v>
      </c>
      <c r="AT588" s="162" t="s">
        <v>751</v>
      </c>
      <c r="AU588" s="162" t="s">
        <v>219</v>
      </c>
      <c r="AY588" s="15" t="s">
        <v>208</v>
      </c>
      <c r="BE588" s="163">
        <f t="shared" si="244"/>
        <v>0</v>
      </c>
      <c r="BF588" s="163">
        <f t="shared" si="245"/>
        <v>0</v>
      </c>
      <c r="BG588" s="163">
        <f t="shared" si="246"/>
        <v>0</v>
      </c>
      <c r="BH588" s="163">
        <f t="shared" si="247"/>
        <v>0</v>
      </c>
      <c r="BI588" s="163">
        <f t="shared" si="248"/>
        <v>0</v>
      </c>
      <c r="BJ588" s="15" t="s">
        <v>85</v>
      </c>
      <c r="BK588" s="163">
        <f t="shared" si="249"/>
        <v>0</v>
      </c>
      <c r="BL588" s="15" t="s">
        <v>466</v>
      </c>
      <c r="BM588" s="162" t="s">
        <v>8683</v>
      </c>
    </row>
    <row r="589" spans="1:65" s="2" customFormat="1" ht="16.5" customHeight="1">
      <c r="A589" s="30"/>
      <c r="B589" s="154"/>
      <c r="C589" s="195" t="s">
        <v>2454</v>
      </c>
      <c r="D589" s="195" t="s">
        <v>210</v>
      </c>
      <c r="E589" s="196" t="s">
        <v>8684</v>
      </c>
      <c r="F589" s="200" t="s">
        <v>8564</v>
      </c>
      <c r="G589" s="198" t="s">
        <v>404</v>
      </c>
      <c r="H589" s="199">
        <v>96</v>
      </c>
      <c r="I589" s="155"/>
      <c r="J589" s="287">
        <f t="shared" si="240"/>
        <v>0</v>
      </c>
      <c r="K589" s="157"/>
      <c r="L589" s="31"/>
      <c r="M589" s="158" t="s">
        <v>1</v>
      </c>
      <c r="N589" s="159" t="s">
        <v>38</v>
      </c>
      <c r="O589" s="59"/>
      <c r="P589" s="160">
        <f t="shared" si="241"/>
        <v>0</v>
      </c>
      <c r="Q589" s="160">
        <v>0</v>
      </c>
      <c r="R589" s="160">
        <f t="shared" si="242"/>
        <v>0</v>
      </c>
      <c r="S589" s="160">
        <v>0</v>
      </c>
      <c r="T589" s="161">
        <f t="shared" si="243"/>
        <v>0</v>
      </c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R589" s="162" t="s">
        <v>466</v>
      </c>
      <c r="AT589" s="162" t="s">
        <v>210</v>
      </c>
      <c r="AU589" s="162" t="s">
        <v>219</v>
      </c>
      <c r="AY589" s="15" t="s">
        <v>208</v>
      </c>
      <c r="BE589" s="163">
        <f t="shared" si="244"/>
        <v>0</v>
      </c>
      <c r="BF589" s="163">
        <f t="shared" si="245"/>
        <v>0</v>
      </c>
      <c r="BG589" s="163">
        <f t="shared" si="246"/>
        <v>0</v>
      </c>
      <c r="BH589" s="163">
        <f t="shared" si="247"/>
        <v>0</v>
      </c>
      <c r="BI589" s="163">
        <f t="shared" si="248"/>
        <v>0</v>
      </c>
      <c r="BJ589" s="15" t="s">
        <v>85</v>
      </c>
      <c r="BK589" s="163">
        <f t="shared" si="249"/>
        <v>0</v>
      </c>
      <c r="BL589" s="15" t="s">
        <v>466</v>
      </c>
      <c r="BM589" s="162" t="s">
        <v>8685</v>
      </c>
    </row>
    <row r="590" spans="1:65" s="2" customFormat="1" ht="21.75" customHeight="1">
      <c r="A590" s="30"/>
      <c r="B590" s="154"/>
      <c r="C590" s="195" t="s">
        <v>2458</v>
      </c>
      <c r="D590" s="195" t="s">
        <v>210</v>
      </c>
      <c r="E590" s="196" t="s">
        <v>8686</v>
      </c>
      <c r="F590" s="200" t="s">
        <v>8687</v>
      </c>
      <c r="G590" s="198" t="s">
        <v>404</v>
      </c>
      <c r="H590" s="199">
        <v>48</v>
      </c>
      <c r="I590" s="155"/>
      <c r="J590" s="287">
        <f t="shared" si="240"/>
        <v>0</v>
      </c>
      <c r="K590" s="157"/>
      <c r="L590" s="31"/>
      <c r="M590" s="158" t="s">
        <v>1</v>
      </c>
      <c r="N590" s="159" t="s">
        <v>38</v>
      </c>
      <c r="O590" s="59"/>
      <c r="P590" s="160">
        <f t="shared" si="241"/>
        <v>0</v>
      </c>
      <c r="Q590" s="160">
        <v>0</v>
      </c>
      <c r="R590" s="160">
        <f t="shared" si="242"/>
        <v>0</v>
      </c>
      <c r="S590" s="160">
        <v>0</v>
      </c>
      <c r="T590" s="161">
        <f t="shared" si="243"/>
        <v>0</v>
      </c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R590" s="162" t="s">
        <v>466</v>
      </c>
      <c r="AT590" s="162" t="s">
        <v>210</v>
      </c>
      <c r="AU590" s="162" t="s">
        <v>219</v>
      </c>
      <c r="AY590" s="15" t="s">
        <v>208</v>
      </c>
      <c r="BE590" s="163">
        <f t="shared" si="244"/>
        <v>0</v>
      </c>
      <c r="BF590" s="163">
        <f t="shared" si="245"/>
        <v>0</v>
      </c>
      <c r="BG590" s="163">
        <f t="shared" si="246"/>
        <v>0</v>
      </c>
      <c r="BH590" s="163">
        <f t="shared" si="247"/>
        <v>0</v>
      </c>
      <c r="BI590" s="163">
        <f t="shared" si="248"/>
        <v>0</v>
      </c>
      <c r="BJ590" s="15" t="s">
        <v>85</v>
      </c>
      <c r="BK590" s="163">
        <f t="shared" si="249"/>
        <v>0</v>
      </c>
      <c r="BL590" s="15" t="s">
        <v>466</v>
      </c>
      <c r="BM590" s="162" t="s">
        <v>8688</v>
      </c>
    </row>
    <row r="591" spans="1:65" s="12" customFormat="1" ht="20.85" customHeight="1">
      <c r="B591" s="142"/>
      <c r="C591" s="206"/>
      <c r="D591" s="207" t="s">
        <v>71</v>
      </c>
      <c r="E591" s="208" t="s">
        <v>8689</v>
      </c>
      <c r="F591" s="208" t="s">
        <v>8690</v>
      </c>
      <c r="G591" s="206"/>
      <c r="H591" s="206"/>
      <c r="I591" s="145"/>
      <c r="J591" s="286">
        <f>BK591</f>
        <v>0</v>
      </c>
      <c r="L591" s="142"/>
      <c r="M591" s="146"/>
      <c r="N591" s="147"/>
      <c r="O591" s="147"/>
      <c r="P591" s="148">
        <f>SUM(P592:P608)</f>
        <v>0</v>
      </c>
      <c r="Q591" s="147"/>
      <c r="R591" s="148">
        <f>SUM(R592:R608)</f>
        <v>0</v>
      </c>
      <c r="S591" s="147"/>
      <c r="T591" s="149">
        <f>SUM(T592:T608)</f>
        <v>0</v>
      </c>
      <c r="AR591" s="143" t="s">
        <v>219</v>
      </c>
      <c r="AT591" s="150" t="s">
        <v>71</v>
      </c>
      <c r="AU591" s="150" t="s">
        <v>85</v>
      </c>
      <c r="AY591" s="143" t="s">
        <v>208</v>
      </c>
      <c r="BK591" s="151">
        <f>SUM(BK592:BK608)</f>
        <v>0</v>
      </c>
    </row>
    <row r="592" spans="1:65" s="2" customFormat="1" ht="66.75" customHeight="1">
      <c r="A592" s="30"/>
      <c r="B592" s="154"/>
      <c r="C592" s="201" t="s">
        <v>2462</v>
      </c>
      <c r="D592" s="201" t="s">
        <v>751</v>
      </c>
      <c r="E592" s="202" t="s">
        <v>8691</v>
      </c>
      <c r="F592" s="203" t="s">
        <v>8692</v>
      </c>
      <c r="G592" s="204" t="s">
        <v>404</v>
      </c>
      <c r="H592" s="205">
        <v>3</v>
      </c>
      <c r="I592" s="177"/>
      <c r="J592" s="290">
        <f t="shared" ref="J592:J608" si="250">ROUND(I592*H592,2)</f>
        <v>0</v>
      </c>
      <c r="K592" s="178"/>
      <c r="L592" s="179"/>
      <c r="M592" s="180" t="s">
        <v>1</v>
      </c>
      <c r="N592" s="181" t="s">
        <v>38</v>
      </c>
      <c r="O592" s="59"/>
      <c r="P592" s="160">
        <f t="shared" ref="P592:P608" si="251">O592*H592</f>
        <v>0</v>
      </c>
      <c r="Q592" s="160">
        <v>0</v>
      </c>
      <c r="R592" s="160">
        <f t="shared" ref="R592:R608" si="252">Q592*H592</f>
        <v>0</v>
      </c>
      <c r="S592" s="160">
        <v>0</v>
      </c>
      <c r="T592" s="161">
        <f t="shared" ref="T592:T608" si="253">S592*H592</f>
        <v>0</v>
      </c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R592" s="162" t="s">
        <v>1849</v>
      </c>
      <c r="AT592" s="162" t="s">
        <v>751</v>
      </c>
      <c r="AU592" s="162" t="s">
        <v>219</v>
      </c>
      <c r="AY592" s="15" t="s">
        <v>208</v>
      </c>
      <c r="BE592" s="163">
        <f t="shared" ref="BE592:BE608" si="254">IF(N592="základná",J592,0)</f>
        <v>0</v>
      </c>
      <c r="BF592" s="163">
        <f t="shared" ref="BF592:BF608" si="255">IF(N592="znížená",J592,0)</f>
        <v>0</v>
      </c>
      <c r="BG592" s="163">
        <f t="shared" ref="BG592:BG608" si="256">IF(N592="zákl. prenesená",J592,0)</f>
        <v>0</v>
      </c>
      <c r="BH592" s="163">
        <f t="shared" ref="BH592:BH608" si="257">IF(N592="zníž. prenesená",J592,0)</f>
        <v>0</v>
      </c>
      <c r="BI592" s="163">
        <f t="shared" ref="BI592:BI608" si="258">IF(N592="nulová",J592,0)</f>
        <v>0</v>
      </c>
      <c r="BJ592" s="15" t="s">
        <v>85</v>
      </c>
      <c r="BK592" s="163">
        <f t="shared" ref="BK592:BK608" si="259">ROUND(I592*H592,2)</f>
        <v>0</v>
      </c>
      <c r="BL592" s="15" t="s">
        <v>466</v>
      </c>
      <c r="BM592" s="162" t="s">
        <v>8693</v>
      </c>
    </row>
    <row r="593" spans="1:65" s="2" customFormat="1" ht="24.2" customHeight="1">
      <c r="A593" s="30"/>
      <c r="B593" s="154"/>
      <c r="C593" s="201" t="s">
        <v>2466</v>
      </c>
      <c r="D593" s="201" t="s">
        <v>751</v>
      </c>
      <c r="E593" s="202" t="s">
        <v>8694</v>
      </c>
      <c r="F593" s="203" t="s">
        <v>8695</v>
      </c>
      <c r="G593" s="204" t="s">
        <v>404</v>
      </c>
      <c r="H593" s="205">
        <v>3</v>
      </c>
      <c r="I593" s="177"/>
      <c r="J593" s="290">
        <f t="shared" si="250"/>
        <v>0</v>
      </c>
      <c r="K593" s="178"/>
      <c r="L593" s="179"/>
      <c r="M593" s="180" t="s">
        <v>1</v>
      </c>
      <c r="N593" s="181" t="s">
        <v>38</v>
      </c>
      <c r="O593" s="59"/>
      <c r="P593" s="160">
        <f t="shared" si="251"/>
        <v>0</v>
      </c>
      <c r="Q593" s="160">
        <v>0</v>
      </c>
      <c r="R593" s="160">
        <f t="shared" si="252"/>
        <v>0</v>
      </c>
      <c r="S593" s="160">
        <v>0</v>
      </c>
      <c r="T593" s="161">
        <f t="shared" si="253"/>
        <v>0</v>
      </c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R593" s="162" t="s">
        <v>1849</v>
      </c>
      <c r="AT593" s="162" t="s">
        <v>751</v>
      </c>
      <c r="AU593" s="162" t="s">
        <v>219</v>
      </c>
      <c r="AY593" s="15" t="s">
        <v>208</v>
      </c>
      <c r="BE593" s="163">
        <f t="shared" si="254"/>
        <v>0</v>
      </c>
      <c r="BF593" s="163">
        <f t="shared" si="255"/>
        <v>0</v>
      </c>
      <c r="BG593" s="163">
        <f t="shared" si="256"/>
        <v>0</v>
      </c>
      <c r="BH593" s="163">
        <f t="shared" si="257"/>
        <v>0</v>
      </c>
      <c r="BI593" s="163">
        <f t="shared" si="258"/>
        <v>0</v>
      </c>
      <c r="BJ593" s="15" t="s">
        <v>85</v>
      </c>
      <c r="BK593" s="163">
        <f t="shared" si="259"/>
        <v>0</v>
      </c>
      <c r="BL593" s="15" t="s">
        <v>466</v>
      </c>
      <c r="BM593" s="162" t="s">
        <v>8696</v>
      </c>
    </row>
    <row r="594" spans="1:65" s="2" customFormat="1" ht="16.5" customHeight="1">
      <c r="A594" s="30"/>
      <c r="B594" s="154"/>
      <c r="C594" s="195" t="s">
        <v>2470</v>
      </c>
      <c r="D594" s="195" t="s">
        <v>210</v>
      </c>
      <c r="E594" s="196" t="s">
        <v>8697</v>
      </c>
      <c r="F594" s="200" t="s">
        <v>8698</v>
      </c>
      <c r="G594" s="198" t="s">
        <v>404</v>
      </c>
      <c r="H594" s="199">
        <v>3</v>
      </c>
      <c r="I594" s="155"/>
      <c r="J594" s="287">
        <f t="shared" si="250"/>
        <v>0</v>
      </c>
      <c r="K594" s="157"/>
      <c r="L594" s="31"/>
      <c r="M594" s="158" t="s">
        <v>1</v>
      </c>
      <c r="N594" s="159" t="s">
        <v>38</v>
      </c>
      <c r="O594" s="59"/>
      <c r="P594" s="160">
        <f t="shared" si="251"/>
        <v>0</v>
      </c>
      <c r="Q594" s="160">
        <v>0</v>
      </c>
      <c r="R594" s="160">
        <f t="shared" si="252"/>
        <v>0</v>
      </c>
      <c r="S594" s="160">
        <v>0</v>
      </c>
      <c r="T594" s="161">
        <f t="shared" si="253"/>
        <v>0</v>
      </c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R594" s="162" t="s">
        <v>466</v>
      </c>
      <c r="AT594" s="162" t="s">
        <v>210</v>
      </c>
      <c r="AU594" s="162" t="s">
        <v>219</v>
      </c>
      <c r="AY594" s="15" t="s">
        <v>208</v>
      </c>
      <c r="BE594" s="163">
        <f t="shared" si="254"/>
        <v>0</v>
      </c>
      <c r="BF594" s="163">
        <f t="shared" si="255"/>
        <v>0</v>
      </c>
      <c r="BG594" s="163">
        <f t="shared" si="256"/>
        <v>0</v>
      </c>
      <c r="BH594" s="163">
        <f t="shared" si="257"/>
        <v>0</v>
      </c>
      <c r="BI594" s="163">
        <f t="shared" si="258"/>
        <v>0</v>
      </c>
      <c r="BJ594" s="15" t="s">
        <v>85</v>
      </c>
      <c r="BK594" s="163">
        <f t="shared" si="259"/>
        <v>0</v>
      </c>
      <c r="BL594" s="15" t="s">
        <v>466</v>
      </c>
      <c r="BM594" s="162" t="s">
        <v>8699</v>
      </c>
    </row>
    <row r="595" spans="1:65" s="2" customFormat="1" ht="24.2" customHeight="1">
      <c r="A595" s="30"/>
      <c r="B595" s="154"/>
      <c r="C595" s="195" t="s">
        <v>2474</v>
      </c>
      <c r="D595" s="195" t="s">
        <v>210</v>
      </c>
      <c r="E595" s="196" t="s">
        <v>8700</v>
      </c>
      <c r="F595" s="200" t="s">
        <v>8701</v>
      </c>
      <c r="G595" s="198" t="s">
        <v>404</v>
      </c>
      <c r="H595" s="199">
        <v>3</v>
      </c>
      <c r="I595" s="155"/>
      <c r="J595" s="287">
        <f t="shared" si="250"/>
        <v>0</v>
      </c>
      <c r="K595" s="157"/>
      <c r="L595" s="31"/>
      <c r="M595" s="158" t="s">
        <v>1</v>
      </c>
      <c r="N595" s="159" t="s">
        <v>38</v>
      </c>
      <c r="O595" s="59"/>
      <c r="P595" s="160">
        <f t="shared" si="251"/>
        <v>0</v>
      </c>
      <c r="Q595" s="160">
        <v>0</v>
      </c>
      <c r="R595" s="160">
        <f t="shared" si="252"/>
        <v>0</v>
      </c>
      <c r="S595" s="160">
        <v>0</v>
      </c>
      <c r="T595" s="161">
        <f t="shared" si="253"/>
        <v>0</v>
      </c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R595" s="162" t="s">
        <v>466</v>
      </c>
      <c r="AT595" s="162" t="s">
        <v>210</v>
      </c>
      <c r="AU595" s="162" t="s">
        <v>219</v>
      </c>
      <c r="AY595" s="15" t="s">
        <v>208</v>
      </c>
      <c r="BE595" s="163">
        <f t="shared" si="254"/>
        <v>0</v>
      </c>
      <c r="BF595" s="163">
        <f t="shared" si="255"/>
        <v>0</v>
      </c>
      <c r="BG595" s="163">
        <f t="shared" si="256"/>
        <v>0</v>
      </c>
      <c r="BH595" s="163">
        <f t="shared" si="257"/>
        <v>0</v>
      </c>
      <c r="BI595" s="163">
        <f t="shared" si="258"/>
        <v>0</v>
      </c>
      <c r="BJ595" s="15" t="s">
        <v>85</v>
      </c>
      <c r="BK595" s="163">
        <f t="shared" si="259"/>
        <v>0</v>
      </c>
      <c r="BL595" s="15" t="s">
        <v>466</v>
      </c>
      <c r="BM595" s="162" t="s">
        <v>8702</v>
      </c>
    </row>
    <row r="596" spans="1:65" s="2" customFormat="1" ht="16.5" customHeight="1">
      <c r="A596" s="30"/>
      <c r="B596" s="154"/>
      <c r="C596" s="195" t="s">
        <v>2478</v>
      </c>
      <c r="D596" s="195" t="s">
        <v>210</v>
      </c>
      <c r="E596" s="196" t="s">
        <v>8703</v>
      </c>
      <c r="F596" s="200" t="s">
        <v>8704</v>
      </c>
      <c r="G596" s="198" t="s">
        <v>233</v>
      </c>
      <c r="H596" s="199">
        <v>27.72</v>
      </c>
      <c r="I596" s="155"/>
      <c r="J596" s="287">
        <f t="shared" si="250"/>
        <v>0</v>
      </c>
      <c r="K596" s="157"/>
      <c r="L596" s="31"/>
      <c r="M596" s="158" t="s">
        <v>1</v>
      </c>
      <c r="N596" s="159" t="s">
        <v>38</v>
      </c>
      <c r="O596" s="59"/>
      <c r="P596" s="160">
        <f t="shared" si="251"/>
        <v>0</v>
      </c>
      <c r="Q596" s="160">
        <v>0</v>
      </c>
      <c r="R596" s="160">
        <f t="shared" si="252"/>
        <v>0</v>
      </c>
      <c r="S596" s="160">
        <v>0</v>
      </c>
      <c r="T596" s="161">
        <f t="shared" si="253"/>
        <v>0</v>
      </c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R596" s="162" t="s">
        <v>466</v>
      </c>
      <c r="AT596" s="162" t="s">
        <v>210</v>
      </c>
      <c r="AU596" s="162" t="s">
        <v>219</v>
      </c>
      <c r="AY596" s="15" t="s">
        <v>208</v>
      </c>
      <c r="BE596" s="163">
        <f t="shared" si="254"/>
        <v>0</v>
      </c>
      <c r="BF596" s="163">
        <f t="shared" si="255"/>
        <v>0</v>
      </c>
      <c r="BG596" s="163">
        <f t="shared" si="256"/>
        <v>0</v>
      </c>
      <c r="BH596" s="163">
        <f t="shared" si="257"/>
        <v>0</v>
      </c>
      <c r="BI596" s="163">
        <f t="shared" si="258"/>
        <v>0</v>
      </c>
      <c r="BJ596" s="15" t="s">
        <v>85</v>
      </c>
      <c r="BK596" s="163">
        <f t="shared" si="259"/>
        <v>0</v>
      </c>
      <c r="BL596" s="15" t="s">
        <v>466</v>
      </c>
      <c r="BM596" s="162" t="s">
        <v>8705</v>
      </c>
    </row>
    <row r="597" spans="1:65" s="2" customFormat="1" ht="24.2" customHeight="1">
      <c r="A597" s="30"/>
      <c r="B597" s="154"/>
      <c r="C597" s="195" t="s">
        <v>2482</v>
      </c>
      <c r="D597" s="195" t="s">
        <v>210</v>
      </c>
      <c r="E597" s="196" t="s">
        <v>8706</v>
      </c>
      <c r="F597" s="200" t="s">
        <v>8707</v>
      </c>
      <c r="G597" s="198" t="s">
        <v>233</v>
      </c>
      <c r="H597" s="199">
        <v>27.72</v>
      </c>
      <c r="I597" s="155"/>
      <c r="J597" s="287">
        <f t="shared" si="250"/>
        <v>0</v>
      </c>
      <c r="K597" s="157"/>
      <c r="L597" s="31"/>
      <c r="M597" s="158" t="s">
        <v>1</v>
      </c>
      <c r="N597" s="159" t="s">
        <v>38</v>
      </c>
      <c r="O597" s="59"/>
      <c r="P597" s="160">
        <f t="shared" si="251"/>
        <v>0</v>
      </c>
      <c r="Q597" s="160">
        <v>0</v>
      </c>
      <c r="R597" s="160">
        <f t="shared" si="252"/>
        <v>0</v>
      </c>
      <c r="S597" s="160">
        <v>0</v>
      </c>
      <c r="T597" s="161">
        <f t="shared" si="253"/>
        <v>0</v>
      </c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R597" s="162" t="s">
        <v>466</v>
      </c>
      <c r="AT597" s="162" t="s">
        <v>210</v>
      </c>
      <c r="AU597" s="162" t="s">
        <v>219</v>
      </c>
      <c r="AY597" s="15" t="s">
        <v>208</v>
      </c>
      <c r="BE597" s="163">
        <f t="shared" si="254"/>
        <v>0</v>
      </c>
      <c r="BF597" s="163">
        <f t="shared" si="255"/>
        <v>0</v>
      </c>
      <c r="BG597" s="163">
        <f t="shared" si="256"/>
        <v>0</v>
      </c>
      <c r="BH597" s="163">
        <f t="shared" si="257"/>
        <v>0</v>
      </c>
      <c r="BI597" s="163">
        <f t="shared" si="258"/>
        <v>0</v>
      </c>
      <c r="BJ597" s="15" t="s">
        <v>85</v>
      </c>
      <c r="BK597" s="163">
        <f t="shared" si="259"/>
        <v>0</v>
      </c>
      <c r="BL597" s="15" t="s">
        <v>466</v>
      </c>
      <c r="BM597" s="162" t="s">
        <v>8708</v>
      </c>
    </row>
    <row r="598" spans="1:65" s="2" customFormat="1" ht="37.9" customHeight="1">
      <c r="A598" s="30"/>
      <c r="B598" s="154"/>
      <c r="C598" s="195" t="s">
        <v>2486</v>
      </c>
      <c r="D598" s="195" t="s">
        <v>210</v>
      </c>
      <c r="E598" s="196" t="s">
        <v>8709</v>
      </c>
      <c r="F598" s="200" t="s">
        <v>3606</v>
      </c>
      <c r="G598" s="198" t="s">
        <v>233</v>
      </c>
      <c r="H598" s="199">
        <v>0.38</v>
      </c>
      <c r="I598" s="155"/>
      <c r="J598" s="287">
        <f t="shared" si="250"/>
        <v>0</v>
      </c>
      <c r="K598" s="157"/>
      <c r="L598" s="31"/>
      <c r="M598" s="158" t="s">
        <v>1</v>
      </c>
      <c r="N598" s="159" t="s">
        <v>38</v>
      </c>
      <c r="O598" s="59"/>
      <c r="P598" s="160">
        <f t="shared" si="251"/>
        <v>0</v>
      </c>
      <c r="Q598" s="160">
        <v>0</v>
      </c>
      <c r="R598" s="160">
        <f t="shared" si="252"/>
        <v>0</v>
      </c>
      <c r="S598" s="160">
        <v>0</v>
      </c>
      <c r="T598" s="161">
        <f t="shared" si="253"/>
        <v>0</v>
      </c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R598" s="162" t="s">
        <v>466</v>
      </c>
      <c r="AT598" s="162" t="s">
        <v>210</v>
      </c>
      <c r="AU598" s="162" t="s">
        <v>219</v>
      </c>
      <c r="AY598" s="15" t="s">
        <v>208</v>
      </c>
      <c r="BE598" s="163">
        <f t="shared" si="254"/>
        <v>0</v>
      </c>
      <c r="BF598" s="163">
        <f t="shared" si="255"/>
        <v>0</v>
      </c>
      <c r="BG598" s="163">
        <f t="shared" si="256"/>
        <v>0</v>
      </c>
      <c r="BH598" s="163">
        <f t="shared" si="257"/>
        <v>0</v>
      </c>
      <c r="BI598" s="163">
        <f t="shared" si="258"/>
        <v>0</v>
      </c>
      <c r="BJ598" s="15" t="s">
        <v>85</v>
      </c>
      <c r="BK598" s="163">
        <f t="shared" si="259"/>
        <v>0</v>
      </c>
      <c r="BL598" s="15" t="s">
        <v>466</v>
      </c>
      <c r="BM598" s="162" t="s">
        <v>8710</v>
      </c>
    </row>
    <row r="599" spans="1:65" s="2" customFormat="1" ht="24.2" customHeight="1">
      <c r="A599" s="30"/>
      <c r="B599" s="154"/>
      <c r="C599" s="195" t="s">
        <v>2490</v>
      </c>
      <c r="D599" s="195" t="s">
        <v>210</v>
      </c>
      <c r="E599" s="196" t="s">
        <v>8711</v>
      </c>
      <c r="F599" s="200" t="s">
        <v>3612</v>
      </c>
      <c r="G599" s="198" t="s">
        <v>233</v>
      </c>
      <c r="H599" s="199">
        <v>1.89</v>
      </c>
      <c r="I599" s="155"/>
      <c r="J599" s="287">
        <f t="shared" si="250"/>
        <v>0</v>
      </c>
      <c r="K599" s="157"/>
      <c r="L599" s="31"/>
      <c r="M599" s="158" t="s">
        <v>1</v>
      </c>
      <c r="N599" s="159" t="s">
        <v>38</v>
      </c>
      <c r="O599" s="59"/>
      <c r="P599" s="160">
        <f t="shared" si="251"/>
        <v>0</v>
      </c>
      <c r="Q599" s="160">
        <v>0</v>
      </c>
      <c r="R599" s="160">
        <f t="shared" si="252"/>
        <v>0</v>
      </c>
      <c r="S599" s="160">
        <v>0</v>
      </c>
      <c r="T599" s="161">
        <f t="shared" si="253"/>
        <v>0</v>
      </c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R599" s="162" t="s">
        <v>466</v>
      </c>
      <c r="AT599" s="162" t="s">
        <v>210</v>
      </c>
      <c r="AU599" s="162" t="s">
        <v>219</v>
      </c>
      <c r="AY599" s="15" t="s">
        <v>208</v>
      </c>
      <c r="BE599" s="163">
        <f t="shared" si="254"/>
        <v>0</v>
      </c>
      <c r="BF599" s="163">
        <f t="shared" si="255"/>
        <v>0</v>
      </c>
      <c r="BG599" s="163">
        <f t="shared" si="256"/>
        <v>0</v>
      </c>
      <c r="BH599" s="163">
        <f t="shared" si="257"/>
        <v>0</v>
      </c>
      <c r="BI599" s="163">
        <f t="shared" si="258"/>
        <v>0</v>
      </c>
      <c r="BJ599" s="15" t="s">
        <v>85</v>
      </c>
      <c r="BK599" s="163">
        <f t="shared" si="259"/>
        <v>0</v>
      </c>
      <c r="BL599" s="15" t="s">
        <v>466</v>
      </c>
      <c r="BM599" s="162" t="s">
        <v>8712</v>
      </c>
    </row>
    <row r="600" spans="1:65" s="2" customFormat="1" ht="24.2" customHeight="1">
      <c r="A600" s="30"/>
      <c r="B600" s="154"/>
      <c r="C600" s="195" t="s">
        <v>2494</v>
      </c>
      <c r="D600" s="195" t="s">
        <v>210</v>
      </c>
      <c r="E600" s="196" t="s">
        <v>8713</v>
      </c>
      <c r="F600" s="200" t="s">
        <v>3603</v>
      </c>
      <c r="G600" s="198" t="s">
        <v>233</v>
      </c>
      <c r="H600" s="199">
        <v>1.51</v>
      </c>
      <c r="I600" s="155"/>
      <c r="J600" s="287">
        <f t="shared" si="250"/>
        <v>0</v>
      </c>
      <c r="K600" s="157"/>
      <c r="L600" s="31"/>
      <c r="M600" s="158" t="s">
        <v>1</v>
      </c>
      <c r="N600" s="159" t="s">
        <v>38</v>
      </c>
      <c r="O600" s="59"/>
      <c r="P600" s="160">
        <f t="shared" si="251"/>
        <v>0</v>
      </c>
      <c r="Q600" s="160">
        <v>0</v>
      </c>
      <c r="R600" s="160">
        <f t="shared" si="252"/>
        <v>0</v>
      </c>
      <c r="S600" s="160">
        <v>0</v>
      </c>
      <c r="T600" s="161">
        <f t="shared" si="253"/>
        <v>0</v>
      </c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R600" s="162" t="s">
        <v>466</v>
      </c>
      <c r="AT600" s="162" t="s">
        <v>210</v>
      </c>
      <c r="AU600" s="162" t="s">
        <v>219</v>
      </c>
      <c r="AY600" s="15" t="s">
        <v>208</v>
      </c>
      <c r="BE600" s="163">
        <f t="shared" si="254"/>
        <v>0</v>
      </c>
      <c r="BF600" s="163">
        <f t="shared" si="255"/>
        <v>0</v>
      </c>
      <c r="BG600" s="163">
        <f t="shared" si="256"/>
        <v>0</v>
      </c>
      <c r="BH600" s="163">
        <f t="shared" si="257"/>
        <v>0</v>
      </c>
      <c r="BI600" s="163">
        <f t="shared" si="258"/>
        <v>0</v>
      </c>
      <c r="BJ600" s="15" t="s">
        <v>85</v>
      </c>
      <c r="BK600" s="163">
        <f t="shared" si="259"/>
        <v>0</v>
      </c>
      <c r="BL600" s="15" t="s">
        <v>466</v>
      </c>
      <c r="BM600" s="162" t="s">
        <v>8714</v>
      </c>
    </row>
    <row r="601" spans="1:65" s="2" customFormat="1" ht="33" customHeight="1">
      <c r="A601" s="30"/>
      <c r="B601" s="154"/>
      <c r="C601" s="195" t="s">
        <v>2498</v>
      </c>
      <c r="D601" s="195" t="s">
        <v>210</v>
      </c>
      <c r="E601" s="196" t="s">
        <v>8715</v>
      </c>
      <c r="F601" s="200" t="s">
        <v>8716</v>
      </c>
      <c r="G601" s="198" t="s">
        <v>233</v>
      </c>
      <c r="H601" s="199">
        <v>20.2</v>
      </c>
      <c r="I601" s="155"/>
      <c r="J601" s="287">
        <f t="shared" si="250"/>
        <v>0</v>
      </c>
      <c r="K601" s="157"/>
      <c r="L601" s="31"/>
      <c r="M601" s="158" t="s">
        <v>1</v>
      </c>
      <c r="N601" s="159" t="s">
        <v>38</v>
      </c>
      <c r="O601" s="59"/>
      <c r="P601" s="160">
        <f t="shared" si="251"/>
        <v>0</v>
      </c>
      <c r="Q601" s="160">
        <v>0</v>
      </c>
      <c r="R601" s="160">
        <f t="shared" si="252"/>
        <v>0</v>
      </c>
      <c r="S601" s="160">
        <v>0</v>
      </c>
      <c r="T601" s="161">
        <f t="shared" si="253"/>
        <v>0</v>
      </c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R601" s="162" t="s">
        <v>466</v>
      </c>
      <c r="AT601" s="162" t="s">
        <v>210</v>
      </c>
      <c r="AU601" s="162" t="s">
        <v>219</v>
      </c>
      <c r="AY601" s="15" t="s">
        <v>208</v>
      </c>
      <c r="BE601" s="163">
        <f t="shared" si="254"/>
        <v>0</v>
      </c>
      <c r="BF601" s="163">
        <f t="shared" si="255"/>
        <v>0</v>
      </c>
      <c r="BG601" s="163">
        <f t="shared" si="256"/>
        <v>0</v>
      </c>
      <c r="BH601" s="163">
        <f t="shared" si="257"/>
        <v>0</v>
      </c>
      <c r="BI601" s="163">
        <f t="shared" si="258"/>
        <v>0</v>
      </c>
      <c r="BJ601" s="15" t="s">
        <v>85</v>
      </c>
      <c r="BK601" s="163">
        <f t="shared" si="259"/>
        <v>0</v>
      </c>
      <c r="BL601" s="15" t="s">
        <v>466</v>
      </c>
      <c r="BM601" s="162" t="s">
        <v>8717</v>
      </c>
    </row>
    <row r="602" spans="1:65" s="2" customFormat="1" ht="37.9" customHeight="1">
      <c r="A602" s="30"/>
      <c r="B602" s="154"/>
      <c r="C602" s="195" t="s">
        <v>2502</v>
      </c>
      <c r="D602" s="195" t="s">
        <v>210</v>
      </c>
      <c r="E602" s="196" t="s">
        <v>8718</v>
      </c>
      <c r="F602" s="200" t="s">
        <v>8719</v>
      </c>
      <c r="G602" s="198" t="s">
        <v>233</v>
      </c>
      <c r="H602" s="199">
        <v>545.4</v>
      </c>
      <c r="I602" s="155"/>
      <c r="J602" s="287">
        <f t="shared" si="250"/>
        <v>0</v>
      </c>
      <c r="K602" s="157"/>
      <c r="L602" s="31"/>
      <c r="M602" s="158" t="s">
        <v>1</v>
      </c>
      <c r="N602" s="159" t="s">
        <v>38</v>
      </c>
      <c r="O602" s="59"/>
      <c r="P602" s="160">
        <f t="shared" si="251"/>
        <v>0</v>
      </c>
      <c r="Q602" s="160">
        <v>0</v>
      </c>
      <c r="R602" s="160">
        <f t="shared" si="252"/>
        <v>0</v>
      </c>
      <c r="S602" s="160">
        <v>0</v>
      </c>
      <c r="T602" s="161">
        <f t="shared" si="253"/>
        <v>0</v>
      </c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R602" s="162" t="s">
        <v>466</v>
      </c>
      <c r="AT602" s="162" t="s">
        <v>210</v>
      </c>
      <c r="AU602" s="162" t="s">
        <v>219</v>
      </c>
      <c r="AY602" s="15" t="s">
        <v>208</v>
      </c>
      <c r="BE602" s="163">
        <f t="shared" si="254"/>
        <v>0</v>
      </c>
      <c r="BF602" s="163">
        <f t="shared" si="255"/>
        <v>0</v>
      </c>
      <c r="BG602" s="163">
        <f t="shared" si="256"/>
        <v>0</v>
      </c>
      <c r="BH602" s="163">
        <f t="shared" si="257"/>
        <v>0</v>
      </c>
      <c r="BI602" s="163">
        <f t="shared" si="258"/>
        <v>0</v>
      </c>
      <c r="BJ602" s="15" t="s">
        <v>85</v>
      </c>
      <c r="BK602" s="163">
        <f t="shared" si="259"/>
        <v>0</v>
      </c>
      <c r="BL602" s="15" t="s">
        <v>466</v>
      </c>
      <c r="BM602" s="162" t="s">
        <v>8720</v>
      </c>
    </row>
    <row r="603" spans="1:65" s="2" customFormat="1" ht="16.5" customHeight="1">
      <c r="A603" s="30"/>
      <c r="B603" s="154"/>
      <c r="C603" s="195" t="s">
        <v>2506</v>
      </c>
      <c r="D603" s="195" t="s">
        <v>210</v>
      </c>
      <c r="E603" s="196" t="s">
        <v>8721</v>
      </c>
      <c r="F603" s="200" t="s">
        <v>3575</v>
      </c>
      <c r="G603" s="198" t="s">
        <v>233</v>
      </c>
      <c r="H603" s="199">
        <v>20.2</v>
      </c>
      <c r="I603" s="155"/>
      <c r="J603" s="287">
        <f t="shared" si="250"/>
        <v>0</v>
      </c>
      <c r="K603" s="157"/>
      <c r="L603" s="31"/>
      <c r="M603" s="158" t="s">
        <v>1</v>
      </c>
      <c r="N603" s="159" t="s">
        <v>38</v>
      </c>
      <c r="O603" s="59"/>
      <c r="P603" s="160">
        <f t="shared" si="251"/>
        <v>0</v>
      </c>
      <c r="Q603" s="160">
        <v>0</v>
      </c>
      <c r="R603" s="160">
        <f t="shared" si="252"/>
        <v>0</v>
      </c>
      <c r="S603" s="160">
        <v>0</v>
      </c>
      <c r="T603" s="161">
        <f t="shared" si="253"/>
        <v>0</v>
      </c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R603" s="162" t="s">
        <v>466</v>
      </c>
      <c r="AT603" s="162" t="s">
        <v>210</v>
      </c>
      <c r="AU603" s="162" t="s">
        <v>219</v>
      </c>
      <c r="AY603" s="15" t="s">
        <v>208</v>
      </c>
      <c r="BE603" s="163">
        <f t="shared" si="254"/>
        <v>0</v>
      </c>
      <c r="BF603" s="163">
        <f t="shared" si="255"/>
        <v>0</v>
      </c>
      <c r="BG603" s="163">
        <f t="shared" si="256"/>
        <v>0</v>
      </c>
      <c r="BH603" s="163">
        <f t="shared" si="257"/>
        <v>0</v>
      </c>
      <c r="BI603" s="163">
        <f t="shared" si="258"/>
        <v>0</v>
      </c>
      <c r="BJ603" s="15" t="s">
        <v>85</v>
      </c>
      <c r="BK603" s="163">
        <f t="shared" si="259"/>
        <v>0</v>
      </c>
      <c r="BL603" s="15" t="s">
        <v>466</v>
      </c>
      <c r="BM603" s="162" t="s">
        <v>8722</v>
      </c>
    </row>
    <row r="604" spans="1:65" s="2" customFormat="1" ht="24.2" customHeight="1">
      <c r="A604" s="30"/>
      <c r="B604" s="154"/>
      <c r="C604" s="195" t="s">
        <v>2510</v>
      </c>
      <c r="D604" s="195" t="s">
        <v>210</v>
      </c>
      <c r="E604" s="196" t="s">
        <v>8723</v>
      </c>
      <c r="F604" s="200" t="s">
        <v>8724</v>
      </c>
      <c r="G604" s="198" t="s">
        <v>564</v>
      </c>
      <c r="H604" s="199">
        <v>32.32</v>
      </c>
      <c r="I604" s="155"/>
      <c r="J604" s="287">
        <f t="shared" si="250"/>
        <v>0</v>
      </c>
      <c r="K604" s="157"/>
      <c r="L604" s="31"/>
      <c r="M604" s="158" t="s">
        <v>1</v>
      </c>
      <c r="N604" s="159" t="s">
        <v>38</v>
      </c>
      <c r="O604" s="59"/>
      <c r="P604" s="160">
        <f t="shared" si="251"/>
        <v>0</v>
      </c>
      <c r="Q604" s="160">
        <v>0</v>
      </c>
      <c r="R604" s="160">
        <f t="shared" si="252"/>
        <v>0</v>
      </c>
      <c r="S604" s="160">
        <v>0</v>
      </c>
      <c r="T604" s="161">
        <f t="shared" si="253"/>
        <v>0</v>
      </c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R604" s="162" t="s">
        <v>466</v>
      </c>
      <c r="AT604" s="162" t="s">
        <v>210</v>
      </c>
      <c r="AU604" s="162" t="s">
        <v>219</v>
      </c>
      <c r="AY604" s="15" t="s">
        <v>208</v>
      </c>
      <c r="BE604" s="163">
        <f t="shared" si="254"/>
        <v>0</v>
      </c>
      <c r="BF604" s="163">
        <f t="shared" si="255"/>
        <v>0</v>
      </c>
      <c r="BG604" s="163">
        <f t="shared" si="256"/>
        <v>0</v>
      </c>
      <c r="BH604" s="163">
        <f t="shared" si="257"/>
        <v>0</v>
      </c>
      <c r="BI604" s="163">
        <f t="shared" si="258"/>
        <v>0</v>
      </c>
      <c r="BJ604" s="15" t="s">
        <v>85</v>
      </c>
      <c r="BK604" s="163">
        <f t="shared" si="259"/>
        <v>0</v>
      </c>
      <c r="BL604" s="15" t="s">
        <v>466</v>
      </c>
      <c r="BM604" s="162" t="s">
        <v>8725</v>
      </c>
    </row>
    <row r="605" spans="1:65" s="2" customFormat="1" ht="24.2" customHeight="1">
      <c r="A605" s="30"/>
      <c r="B605" s="154"/>
      <c r="C605" s="195" t="s">
        <v>2514</v>
      </c>
      <c r="D605" s="195" t="s">
        <v>210</v>
      </c>
      <c r="E605" s="196" t="s">
        <v>8726</v>
      </c>
      <c r="F605" s="200" t="s">
        <v>8727</v>
      </c>
      <c r="G605" s="198" t="s">
        <v>233</v>
      </c>
      <c r="H605" s="199">
        <v>7.52</v>
      </c>
      <c r="I605" s="155"/>
      <c r="J605" s="287">
        <f t="shared" si="250"/>
        <v>0</v>
      </c>
      <c r="K605" s="157"/>
      <c r="L605" s="31"/>
      <c r="M605" s="158" t="s">
        <v>1</v>
      </c>
      <c r="N605" s="159" t="s">
        <v>38</v>
      </c>
      <c r="O605" s="59"/>
      <c r="P605" s="160">
        <f t="shared" si="251"/>
        <v>0</v>
      </c>
      <c r="Q605" s="160">
        <v>0</v>
      </c>
      <c r="R605" s="160">
        <f t="shared" si="252"/>
        <v>0</v>
      </c>
      <c r="S605" s="160">
        <v>0</v>
      </c>
      <c r="T605" s="161">
        <f t="shared" si="253"/>
        <v>0</v>
      </c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R605" s="162" t="s">
        <v>466</v>
      </c>
      <c r="AT605" s="162" t="s">
        <v>210</v>
      </c>
      <c r="AU605" s="162" t="s">
        <v>219</v>
      </c>
      <c r="AY605" s="15" t="s">
        <v>208</v>
      </c>
      <c r="BE605" s="163">
        <f t="shared" si="254"/>
        <v>0</v>
      </c>
      <c r="BF605" s="163">
        <f t="shared" si="255"/>
        <v>0</v>
      </c>
      <c r="BG605" s="163">
        <f t="shared" si="256"/>
        <v>0</v>
      </c>
      <c r="BH605" s="163">
        <f t="shared" si="257"/>
        <v>0</v>
      </c>
      <c r="BI605" s="163">
        <f t="shared" si="258"/>
        <v>0</v>
      </c>
      <c r="BJ605" s="15" t="s">
        <v>85</v>
      </c>
      <c r="BK605" s="163">
        <f t="shared" si="259"/>
        <v>0</v>
      </c>
      <c r="BL605" s="15" t="s">
        <v>466</v>
      </c>
      <c r="BM605" s="162" t="s">
        <v>8728</v>
      </c>
    </row>
    <row r="606" spans="1:65" s="2" customFormat="1" ht="24.2" customHeight="1">
      <c r="A606" s="30"/>
      <c r="B606" s="154"/>
      <c r="C606" s="195" t="s">
        <v>2518</v>
      </c>
      <c r="D606" s="195" t="s">
        <v>210</v>
      </c>
      <c r="E606" s="196" t="s">
        <v>8729</v>
      </c>
      <c r="F606" s="200" t="s">
        <v>8730</v>
      </c>
      <c r="G606" s="198" t="s">
        <v>564</v>
      </c>
      <c r="H606" s="199">
        <v>18.149999999999999</v>
      </c>
      <c r="I606" s="155"/>
      <c r="J606" s="287">
        <f t="shared" si="250"/>
        <v>0</v>
      </c>
      <c r="K606" s="157"/>
      <c r="L606" s="31"/>
      <c r="M606" s="158" t="s">
        <v>1</v>
      </c>
      <c r="N606" s="159" t="s">
        <v>38</v>
      </c>
      <c r="O606" s="59"/>
      <c r="P606" s="160">
        <f t="shared" si="251"/>
        <v>0</v>
      </c>
      <c r="Q606" s="160">
        <v>0</v>
      </c>
      <c r="R606" s="160">
        <f t="shared" si="252"/>
        <v>0</v>
      </c>
      <c r="S606" s="160">
        <v>0</v>
      </c>
      <c r="T606" s="161">
        <f t="shared" si="253"/>
        <v>0</v>
      </c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R606" s="162" t="s">
        <v>466</v>
      </c>
      <c r="AT606" s="162" t="s">
        <v>210</v>
      </c>
      <c r="AU606" s="162" t="s">
        <v>219</v>
      </c>
      <c r="AY606" s="15" t="s">
        <v>208</v>
      </c>
      <c r="BE606" s="163">
        <f t="shared" si="254"/>
        <v>0</v>
      </c>
      <c r="BF606" s="163">
        <f t="shared" si="255"/>
        <v>0</v>
      </c>
      <c r="BG606" s="163">
        <f t="shared" si="256"/>
        <v>0</v>
      </c>
      <c r="BH606" s="163">
        <f t="shared" si="257"/>
        <v>0</v>
      </c>
      <c r="BI606" s="163">
        <f t="shared" si="258"/>
        <v>0</v>
      </c>
      <c r="BJ606" s="15" t="s">
        <v>85</v>
      </c>
      <c r="BK606" s="163">
        <f t="shared" si="259"/>
        <v>0</v>
      </c>
      <c r="BL606" s="15" t="s">
        <v>466</v>
      </c>
      <c r="BM606" s="162" t="s">
        <v>8731</v>
      </c>
    </row>
    <row r="607" spans="1:65" s="2" customFormat="1" ht="49.15" customHeight="1">
      <c r="A607" s="30"/>
      <c r="B607" s="154"/>
      <c r="C607" s="195" t="s">
        <v>2522</v>
      </c>
      <c r="D607" s="195" t="s">
        <v>210</v>
      </c>
      <c r="E607" s="196" t="s">
        <v>8732</v>
      </c>
      <c r="F607" s="200" t="s">
        <v>8733</v>
      </c>
      <c r="G607" s="198" t="s">
        <v>564</v>
      </c>
      <c r="H607" s="199">
        <v>18.149999999999999</v>
      </c>
      <c r="I607" s="155"/>
      <c r="J607" s="287">
        <f t="shared" si="250"/>
        <v>0</v>
      </c>
      <c r="K607" s="157"/>
      <c r="L607" s="31"/>
      <c r="M607" s="158" t="s">
        <v>1</v>
      </c>
      <c r="N607" s="159" t="s">
        <v>38</v>
      </c>
      <c r="O607" s="59"/>
      <c r="P607" s="160">
        <f t="shared" si="251"/>
        <v>0</v>
      </c>
      <c r="Q607" s="160">
        <v>0</v>
      </c>
      <c r="R607" s="160">
        <f t="shared" si="252"/>
        <v>0</v>
      </c>
      <c r="S607" s="160">
        <v>0</v>
      </c>
      <c r="T607" s="161">
        <f t="shared" si="253"/>
        <v>0</v>
      </c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R607" s="162" t="s">
        <v>466</v>
      </c>
      <c r="AT607" s="162" t="s">
        <v>210</v>
      </c>
      <c r="AU607" s="162" t="s">
        <v>219</v>
      </c>
      <c r="AY607" s="15" t="s">
        <v>208</v>
      </c>
      <c r="BE607" s="163">
        <f t="shared" si="254"/>
        <v>0</v>
      </c>
      <c r="BF607" s="163">
        <f t="shared" si="255"/>
        <v>0</v>
      </c>
      <c r="BG607" s="163">
        <f t="shared" si="256"/>
        <v>0</v>
      </c>
      <c r="BH607" s="163">
        <f t="shared" si="257"/>
        <v>0</v>
      </c>
      <c r="BI607" s="163">
        <f t="shared" si="258"/>
        <v>0</v>
      </c>
      <c r="BJ607" s="15" t="s">
        <v>85</v>
      </c>
      <c r="BK607" s="163">
        <f t="shared" si="259"/>
        <v>0</v>
      </c>
      <c r="BL607" s="15" t="s">
        <v>466</v>
      </c>
      <c r="BM607" s="162" t="s">
        <v>8734</v>
      </c>
    </row>
    <row r="608" spans="1:65" s="2" customFormat="1" ht="37.9" customHeight="1">
      <c r="A608" s="30"/>
      <c r="B608" s="154"/>
      <c r="C608" s="195" t="s">
        <v>2526</v>
      </c>
      <c r="D608" s="195" t="s">
        <v>210</v>
      </c>
      <c r="E608" s="196" t="s">
        <v>8735</v>
      </c>
      <c r="F608" s="200" t="s">
        <v>8736</v>
      </c>
      <c r="G608" s="198" t="s">
        <v>564</v>
      </c>
      <c r="H608" s="199">
        <v>363</v>
      </c>
      <c r="I608" s="155"/>
      <c r="J608" s="287">
        <f t="shared" si="250"/>
        <v>0</v>
      </c>
      <c r="K608" s="157"/>
      <c r="L608" s="31"/>
      <c r="M608" s="158" t="s">
        <v>1</v>
      </c>
      <c r="N608" s="159" t="s">
        <v>38</v>
      </c>
      <c r="O608" s="59"/>
      <c r="P608" s="160">
        <f t="shared" si="251"/>
        <v>0</v>
      </c>
      <c r="Q608" s="160">
        <v>0</v>
      </c>
      <c r="R608" s="160">
        <f t="shared" si="252"/>
        <v>0</v>
      </c>
      <c r="S608" s="160">
        <v>0</v>
      </c>
      <c r="T608" s="161">
        <f t="shared" si="253"/>
        <v>0</v>
      </c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R608" s="162" t="s">
        <v>466</v>
      </c>
      <c r="AT608" s="162" t="s">
        <v>210</v>
      </c>
      <c r="AU608" s="162" t="s">
        <v>219</v>
      </c>
      <c r="AY608" s="15" t="s">
        <v>208</v>
      </c>
      <c r="BE608" s="163">
        <f t="shared" si="254"/>
        <v>0</v>
      </c>
      <c r="BF608" s="163">
        <f t="shared" si="255"/>
        <v>0</v>
      </c>
      <c r="BG608" s="163">
        <f t="shared" si="256"/>
        <v>0</v>
      </c>
      <c r="BH608" s="163">
        <f t="shared" si="257"/>
        <v>0</v>
      </c>
      <c r="BI608" s="163">
        <f t="shared" si="258"/>
        <v>0</v>
      </c>
      <c r="BJ608" s="15" t="s">
        <v>85</v>
      </c>
      <c r="BK608" s="163">
        <f t="shared" si="259"/>
        <v>0</v>
      </c>
      <c r="BL608" s="15" t="s">
        <v>466</v>
      </c>
      <c r="BM608" s="162" t="s">
        <v>8737</v>
      </c>
    </row>
    <row r="609" spans="1:65" s="12" customFormat="1" ht="20.85" customHeight="1">
      <c r="B609" s="142"/>
      <c r="C609" s="206"/>
      <c r="D609" s="207" t="s">
        <v>71</v>
      </c>
      <c r="E609" s="208" t="s">
        <v>8738</v>
      </c>
      <c r="F609" s="208" t="s">
        <v>8739</v>
      </c>
      <c r="G609" s="206"/>
      <c r="H609" s="206"/>
      <c r="I609" s="145"/>
      <c r="J609" s="286">
        <f>BK609</f>
        <v>0</v>
      </c>
      <c r="L609" s="142"/>
      <c r="M609" s="146"/>
      <c r="N609" s="147"/>
      <c r="O609" s="147"/>
      <c r="P609" s="148">
        <f>SUM(P610:P714)</f>
        <v>0</v>
      </c>
      <c r="Q609" s="147"/>
      <c r="R609" s="148">
        <f>SUM(R610:R714)</f>
        <v>0</v>
      </c>
      <c r="S609" s="147"/>
      <c r="T609" s="149">
        <f>SUM(T610:T714)</f>
        <v>0</v>
      </c>
      <c r="AR609" s="143" t="s">
        <v>219</v>
      </c>
      <c r="AT609" s="150" t="s">
        <v>71</v>
      </c>
      <c r="AU609" s="150" t="s">
        <v>85</v>
      </c>
      <c r="AY609" s="143" t="s">
        <v>208</v>
      </c>
      <c r="BK609" s="151">
        <f>SUM(BK610:BK714)</f>
        <v>0</v>
      </c>
    </row>
    <row r="610" spans="1:65" s="2" customFormat="1" ht="24.2" customHeight="1">
      <c r="A610" s="30"/>
      <c r="B610" s="154"/>
      <c r="C610" s="201" t="s">
        <v>2530</v>
      </c>
      <c r="D610" s="201" t="s">
        <v>751</v>
      </c>
      <c r="E610" s="202" t="s">
        <v>8740</v>
      </c>
      <c r="F610" s="203" t="s">
        <v>8741</v>
      </c>
      <c r="G610" s="204" t="s">
        <v>252</v>
      </c>
      <c r="H610" s="205">
        <v>22432</v>
      </c>
      <c r="I610" s="177"/>
      <c r="J610" s="290">
        <f t="shared" ref="J610:J641" si="260">ROUND(I610*H610,2)</f>
        <v>0</v>
      </c>
      <c r="K610" s="178"/>
      <c r="L610" s="179"/>
      <c r="M610" s="180" t="s">
        <v>1</v>
      </c>
      <c r="N610" s="181" t="s">
        <v>38</v>
      </c>
      <c r="O610" s="59"/>
      <c r="P610" s="160">
        <f t="shared" ref="P610:P641" si="261">O610*H610</f>
        <v>0</v>
      </c>
      <c r="Q610" s="160">
        <v>0</v>
      </c>
      <c r="R610" s="160">
        <f t="shared" ref="R610:R641" si="262">Q610*H610</f>
        <v>0</v>
      </c>
      <c r="S610" s="160">
        <v>0</v>
      </c>
      <c r="T610" s="161">
        <f t="shared" ref="T610:T641" si="263">S610*H610</f>
        <v>0</v>
      </c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R610" s="162" t="s">
        <v>1849</v>
      </c>
      <c r="AT610" s="162" t="s">
        <v>751</v>
      </c>
      <c r="AU610" s="162" t="s">
        <v>219</v>
      </c>
      <c r="AY610" s="15" t="s">
        <v>208</v>
      </c>
      <c r="BE610" s="163">
        <f t="shared" ref="BE610:BE641" si="264">IF(N610="základná",J610,0)</f>
        <v>0</v>
      </c>
      <c r="BF610" s="163">
        <f t="shared" ref="BF610:BF641" si="265">IF(N610="znížená",J610,0)</f>
        <v>0</v>
      </c>
      <c r="BG610" s="163">
        <f t="shared" ref="BG610:BG641" si="266">IF(N610="zákl. prenesená",J610,0)</f>
        <v>0</v>
      </c>
      <c r="BH610" s="163">
        <f t="shared" ref="BH610:BH641" si="267">IF(N610="zníž. prenesená",J610,0)</f>
        <v>0</v>
      </c>
      <c r="BI610" s="163">
        <f t="shared" ref="BI610:BI641" si="268">IF(N610="nulová",J610,0)</f>
        <v>0</v>
      </c>
      <c r="BJ610" s="15" t="s">
        <v>85</v>
      </c>
      <c r="BK610" s="163">
        <f t="shared" ref="BK610:BK641" si="269">ROUND(I610*H610,2)</f>
        <v>0</v>
      </c>
      <c r="BL610" s="15" t="s">
        <v>466</v>
      </c>
      <c r="BM610" s="162" t="s">
        <v>8742</v>
      </c>
    </row>
    <row r="611" spans="1:65" s="2" customFormat="1" ht="24.2" customHeight="1">
      <c r="A611" s="30"/>
      <c r="B611" s="154"/>
      <c r="C611" s="201" t="s">
        <v>2534</v>
      </c>
      <c r="D611" s="201" t="s">
        <v>751</v>
      </c>
      <c r="E611" s="202" t="s">
        <v>8743</v>
      </c>
      <c r="F611" s="203" t="s">
        <v>8744</v>
      </c>
      <c r="G611" s="204" t="s">
        <v>404</v>
      </c>
      <c r="H611" s="205">
        <v>10</v>
      </c>
      <c r="I611" s="177"/>
      <c r="J611" s="290">
        <f t="shared" si="260"/>
        <v>0</v>
      </c>
      <c r="K611" s="178"/>
      <c r="L611" s="179"/>
      <c r="M611" s="180" t="s">
        <v>1</v>
      </c>
      <c r="N611" s="181" t="s">
        <v>38</v>
      </c>
      <c r="O611" s="59"/>
      <c r="P611" s="160">
        <f t="shared" si="261"/>
        <v>0</v>
      </c>
      <c r="Q611" s="160">
        <v>0</v>
      </c>
      <c r="R611" s="160">
        <f t="shared" si="262"/>
        <v>0</v>
      </c>
      <c r="S611" s="160">
        <v>0</v>
      </c>
      <c r="T611" s="161">
        <f t="shared" si="263"/>
        <v>0</v>
      </c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R611" s="162" t="s">
        <v>1849</v>
      </c>
      <c r="AT611" s="162" t="s">
        <v>751</v>
      </c>
      <c r="AU611" s="162" t="s">
        <v>219</v>
      </c>
      <c r="AY611" s="15" t="s">
        <v>208</v>
      </c>
      <c r="BE611" s="163">
        <f t="shared" si="264"/>
        <v>0</v>
      </c>
      <c r="BF611" s="163">
        <f t="shared" si="265"/>
        <v>0</v>
      </c>
      <c r="BG611" s="163">
        <f t="shared" si="266"/>
        <v>0</v>
      </c>
      <c r="BH611" s="163">
        <f t="shared" si="267"/>
        <v>0</v>
      </c>
      <c r="BI611" s="163">
        <f t="shared" si="268"/>
        <v>0</v>
      </c>
      <c r="BJ611" s="15" t="s">
        <v>85</v>
      </c>
      <c r="BK611" s="163">
        <f t="shared" si="269"/>
        <v>0</v>
      </c>
      <c r="BL611" s="15" t="s">
        <v>466</v>
      </c>
      <c r="BM611" s="162" t="s">
        <v>8745</v>
      </c>
    </row>
    <row r="612" spans="1:65" s="2" customFormat="1" ht="24.2" customHeight="1">
      <c r="A612" s="30"/>
      <c r="B612" s="154"/>
      <c r="C612" s="201" t="s">
        <v>2538</v>
      </c>
      <c r="D612" s="201" t="s">
        <v>751</v>
      </c>
      <c r="E612" s="202" t="s">
        <v>8130</v>
      </c>
      <c r="F612" s="203" t="s">
        <v>8131</v>
      </c>
      <c r="G612" s="204" t="s">
        <v>404</v>
      </c>
      <c r="H612" s="205">
        <v>254</v>
      </c>
      <c r="I612" s="177"/>
      <c r="J612" s="290">
        <f t="shared" si="260"/>
        <v>0</v>
      </c>
      <c r="K612" s="178"/>
      <c r="L612" s="179"/>
      <c r="M612" s="180" t="s">
        <v>1</v>
      </c>
      <c r="N612" s="181" t="s">
        <v>38</v>
      </c>
      <c r="O612" s="59"/>
      <c r="P612" s="160">
        <f t="shared" si="261"/>
        <v>0</v>
      </c>
      <c r="Q612" s="160">
        <v>0</v>
      </c>
      <c r="R612" s="160">
        <f t="shared" si="262"/>
        <v>0</v>
      </c>
      <c r="S612" s="160">
        <v>0</v>
      </c>
      <c r="T612" s="161">
        <f t="shared" si="263"/>
        <v>0</v>
      </c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R612" s="162" t="s">
        <v>1849</v>
      </c>
      <c r="AT612" s="162" t="s">
        <v>751</v>
      </c>
      <c r="AU612" s="162" t="s">
        <v>219</v>
      </c>
      <c r="AY612" s="15" t="s">
        <v>208</v>
      </c>
      <c r="BE612" s="163">
        <f t="shared" si="264"/>
        <v>0</v>
      </c>
      <c r="BF612" s="163">
        <f t="shared" si="265"/>
        <v>0</v>
      </c>
      <c r="BG612" s="163">
        <f t="shared" si="266"/>
        <v>0</v>
      </c>
      <c r="BH612" s="163">
        <f t="shared" si="267"/>
        <v>0</v>
      </c>
      <c r="BI612" s="163">
        <f t="shared" si="268"/>
        <v>0</v>
      </c>
      <c r="BJ612" s="15" t="s">
        <v>85</v>
      </c>
      <c r="BK612" s="163">
        <f t="shared" si="269"/>
        <v>0</v>
      </c>
      <c r="BL612" s="15" t="s">
        <v>466</v>
      </c>
      <c r="BM612" s="162" t="s">
        <v>8746</v>
      </c>
    </row>
    <row r="613" spans="1:65" s="2" customFormat="1" ht="24.2" customHeight="1">
      <c r="A613" s="30"/>
      <c r="B613" s="154"/>
      <c r="C613" s="201" t="s">
        <v>2542</v>
      </c>
      <c r="D613" s="201" t="s">
        <v>751</v>
      </c>
      <c r="E613" s="202" t="s">
        <v>8747</v>
      </c>
      <c r="F613" s="203" t="s">
        <v>8748</v>
      </c>
      <c r="G613" s="204" t="s">
        <v>404</v>
      </c>
      <c r="H613" s="205">
        <v>254</v>
      </c>
      <c r="I613" s="177"/>
      <c r="J613" s="290">
        <f t="shared" si="260"/>
        <v>0</v>
      </c>
      <c r="K613" s="178"/>
      <c r="L613" s="179"/>
      <c r="M613" s="180" t="s">
        <v>1</v>
      </c>
      <c r="N613" s="181" t="s">
        <v>38</v>
      </c>
      <c r="O613" s="59"/>
      <c r="P613" s="160">
        <f t="shared" si="261"/>
        <v>0</v>
      </c>
      <c r="Q613" s="160">
        <v>0</v>
      </c>
      <c r="R613" s="160">
        <f t="shared" si="262"/>
        <v>0</v>
      </c>
      <c r="S613" s="160">
        <v>0</v>
      </c>
      <c r="T613" s="161">
        <f t="shared" si="263"/>
        <v>0</v>
      </c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R613" s="162" t="s">
        <v>1849</v>
      </c>
      <c r="AT613" s="162" t="s">
        <v>751</v>
      </c>
      <c r="AU613" s="162" t="s">
        <v>219</v>
      </c>
      <c r="AY613" s="15" t="s">
        <v>208</v>
      </c>
      <c r="BE613" s="163">
        <f t="shared" si="264"/>
        <v>0</v>
      </c>
      <c r="BF613" s="163">
        <f t="shared" si="265"/>
        <v>0</v>
      </c>
      <c r="BG613" s="163">
        <f t="shared" si="266"/>
        <v>0</v>
      </c>
      <c r="BH613" s="163">
        <f t="shared" si="267"/>
        <v>0</v>
      </c>
      <c r="BI613" s="163">
        <f t="shared" si="268"/>
        <v>0</v>
      </c>
      <c r="BJ613" s="15" t="s">
        <v>85</v>
      </c>
      <c r="BK613" s="163">
        <f t="shared" si="269"/>
        <v>0</v>
      </c>
      <c r="BL613" s="15" t="s">
        <v>466</v>
      </c>
      <c r="BM613" s="162" t="s">
        <v>8749</v>
      </c>
    </row>
    <row r="614" spans="1:65" s="2" customFormat="1" ht="49.15" customHeight="1">
      <c r="A614" s="30"/>
      <c r="B614" s="154"/>
      <c r="C614" s="201" t="s">
        <v>2546</v>
      </c>
      <c r="D614" s="201" t="s">
        <v>751</v>
      </c>
      <c r="E614" s="202" t="s">
        <v>8750</v>
      </c>
      <c r="F614" s="203" t="s">
        <v>8751</v>
      </c>
      <c r="G614" s="204" t="s">
        <v>404</v>
      </c>
      <c r="H614" s="205">
        <v>72</v>
      </c>
      <c r="I614" s="177"/>
      <c r="J614" s="290">
        <f t="shared" si="260"/>
        <v>0</v>
      </c>
      <c r="K614" s="178"/>
      <c r="L614" s="179"/>
      <c r="M614" s="180" t="s">
        <v>1</v>
      </c>
      <c r="N614" s="181" t="s">
        <v>38</v>
      </c>
      <c r="O614" s="59"/>
      <c r="P614" s="160">
        <f t="shared" si="261"/>
        <v>0</v>
      </c>
      <c r="Q614" s="160">
        <v>0</v>
      </c>
      <c r="R614" s="160">
        <f t="shared" si="262"/>
        <v>0</v>
      </c>
      <c r="S614" s="160">
        <v>0</v>
      </c>
      <c r="T614" s="161">
        <f t="shared" si="263"/>
        <v>0</v>
      </c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R614" s="162" t="s">
        <v>1849</v>
      </c>
      <c r="AT614" s="162" t="s">
        <v>751</v>
      </c>
      <c r="AU614" s="162" t="s">
        <v>219</v>
      </c>
      <c r="AY614" s="15" t="s">
        <v>208</v>
      </c>
      <c r="BE614" s="163">
        <f t="shared" si="264"/>
        <v>0</v>
      </c>
      <c r="BF614" s="163">
        <f t="shared" si="265"/>
        <v>0</v>
      </c>
      <c r="BG614" s="163">
        <f t="shared" si="266"/>
        <v>0</v>
      </c>
      <c r="BH614" s="163">
        <f t="shared" si="267"/>
        <v>0</v>
      </c>
      <c r="BI614" s="163">
        <f t="shared" si="268"/>
        <v>0</v>
      </c>
      <c r="BJ614" s="15" t="s">
        <v>85</v>
      </c>
      <c r="BK614" s="163">
        <f t="shared" si="269"/>
        <v>0</v>
      </c>
      <c r="BL614" s="15" t="s">
        <v>466</v>
      </c>
      <c r="BM614" s="162" t="s">
        <v>8752</v>
      </c>
    </row>
    <row r="615" spans="1:65" s="2" customFormat="1" ht="66.75" customHeight="1">
      <c r="A615" s="30"/>
      <c r="B615" s="154"/>
      <c r="C615" s="201" t="s">
        <v>2550</v>
      </c>
      <c r="D615" s="201" t="s">
        <v>751</v>
      </c>
      <c r="E615" s="202" t="s">
        <v>8753</v>
      </c>
      <c r="F615" s="203" t="s">
        <v>8754</v>
      </c>
      <c r="G615" s="204" t="s">
        <v>252</v>
      </c>
      <c r="H615" s="205">
        <v>1019</v>
      </c>
      <c r="I615" s="177"/>
      <c r="J615" s="290">
        <f t="shared" si="260"/>
        <v>0</v>
      </c>
      <c r="K615" s="178"/>
      <c r="L615" s="179"/>
      <c r="M615" s="180" t="s">
        <v>1</v>
      </c>
      <c r="N615" s="181" t="s">
        <v>38</v>
      </c>
      <c r="O615" s="59"/>
      <c r="P615" s="160">
        <f t="shared" si="261"/>
        <v>0</v>
      </c>
      <c r="Q615" s="160">
        <v>0</v>
      </c>
      <c r="R615" s="160">
        <f t="shared" si="262"/>
        <v>0</v>
      </c>
      <c r="S615" s="160">
        <v>0</v>
      </c>
      <c r="T615" s="161">
        <f t="shared" si="263"/>
        <v>0</v>
      </c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R615" s="162" t="s">
        <v>1849</v>
      </c>
      <c r="AT615" s="162" t="s">
        <v>751</v>
      </c>
      <c r="AU615" s="162" t="s">
        <v>219</v>
      </c>
      <c r="AY615" s="15" t="s">
        <v>208</v>
      </c>
      <c r="BE615" s="163">
        <f t="shared" si="264"/>
        <v>0</v>
      </c>
      <c r="BF615" s="163">
        <f t="shared" si="265"/>
        <v>0</v>
      </c>
      <c r="BG615" s="163">
        <f t="shared" si="266"/>
        <v>0</v>
      </c>
      <c r="BH615" s="163">
        <f t="shared" si="267"/>
        <v>0</v>
      </c>
      <c r="BI615" s="163">
        <f t="shared" si="268"/>
        <v>0</v>
      </c>
      <c r="BJ615" s="15" t="s">
        <v>85</v>
      </c>
      <c r="BK615" s="163">
        <f t="shared" si="269"/>
        <v>0</v>
      </c>
      <c r="BL615" s="15" t="s">
        <v>466</v>
      </c>
      <c r="BM615" s="162" t="s">
        <v>8755</v>
      </c>
    </row>
    <row r="616" spans="1:65" s="2" customFormat="1" ht="24.2" customHeight="1">
      <c r="A616" s="30"/>
      <c r="B616" s="154"/>
      <c r="C616" s="201" t="s">
        <v>2554</v>
      </c>
      <c r="D616" s="201" t="s">
        <v>751</v>
      </c>
      <c r="E616" s="202" t="s">
        <v>8756</v>
      </c>
      <c r="F616" s="203" t="s">
        <v>8757</v>
      </c>
      <c r="G616" s="204" t="s">
        <v>404</v>
      </c>
      <c r="H616" s="205">
        <v>15</v>
      </c>
      <c r="I616" s="177"/>
      <c r="J616" s="290">
        <f t="shared" si="260"/>
        <v>0</v>
      </c>
      <c r="K616" s="178"/>
      <c r="L616" s="179"/>
      <c r="M616" s="180" t="s">
        <v>1</v>
      </c>
      <c r="N616" s="181" t="s">
        <v>38</v>
      </c>
      <c r="O616" s="59"/>
      <c r="P616" s="160">
        <f t="shared" si="261"/>
        <v>0</v>
      </c>
      <c r="Q616" s="160">
        <v>0</v>
      </c>
      <c r="R616" s="160">
        <f t="shared" si="262"/>
        <v>0</v>
      </c>
      <c r="S616" s="160">
        <v>0</v>
      </c>
      <c r="T616" s="161">
        <f t="shared" si="263"/>
        <v>0</v>
      </c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R616" s="162" t="s">
        <v>1849</v>
      </c>
      <c r="AT616" s="162" t="s">
        <v>751</v>
      </c>
      <c r="AU616" s="162" t="s">
        <v>219</v>
      </c>
      <c r="AY616" s="15" t="s">
        <v>208</v>
      </c>
      <c r="BE616" s="163">
        <f t="shared" si="264"/>
        <v>0</v>
      </c>
      <c r="BF616" s="163">
        <f t="shared" si="265"/>
        <v>0</v>
      </c>
      <c r="BG616" s="163">
        <f t="shared" si="266"/>
        <v>0</v>
      </c>
      <c r="BH616" s="163">
        <f t="shared" si="267"/>
        <v>0</v>
      </c>
      <c r="BI616" s="163">
        <f t="shared" si="268"/>
        <v>0</v>
      </c>
      <c r="BJ616" s="15" t="s">
        <v>85</v>
      </c>
      <c r="BK616" s="163">
        <f t="shared" si="269"/>
        <v>0</v>
      </c>
      <c r="BL616" s="15" t="s">
        <v>466</v>
      </c>
      <c r="BM616" s="162" t="s">
        <v>8758</v>
      </c>
    </row>
    <row r="617" spans="1:65" s="2" customFormat="1" ht="37.9" customHeight="1">
      <c r="A617" s="30"/>
      <c r="B617" s="154"/>
      <c r="C617" s="201" t="s">
        <v>2558</v>
      </c>
      <c r="D617" s="201" t="s">
        <v>751</v>
      </c>
      <c r="E617" s="202" t="s">
        <v>8759</v>
      </c>
      <c r="F617" s="203" t="s">
        <v>8760</v>
      </c>
      <c r="G617" s="204" t="s">
        <v>252</v>
      </c>
      <c r="H617" s="205">
        <v>4286</v>
      </c>
      <c r="I617" s="177"/>
      <c r="J617" s="290">
        <f t="shared" si="260"/>
        <v>0</v>
      </c>
      <c r="K617" s="178"/>
      <c r="L617" s="179"/>
      <c r="M617" s="180" t="s">
        <v>1</v>
      </c>
      <c r="N617" s="181" t="s">
        <v>38</v>
      </c>
      <c r="O617" s="59"/>
      <c r="P617" s="160">
        <f t="shared" si="261"/>
        <v>0</v>
      </c>
      <c r="Q617" s="160">
        <v>0</v>
      </c>
      <c r="R617" s="160">
        <f t="shared" si="262"/>
        <v>0</v>
      </c>
      <c r="S617" s="160">
        <v>0</v>
      </c>
      <c r="T617" s="161">
        <f t="shared" si="263"/>
        <v>0</v>
      </c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R617" s="162" t="s">
        <v>1849</v>
      </c>
      <c r="AT617" s="162" t="s">
        <v>751</v>
      </c>
      <c r="AU617" s="162" t="s">
        <v>219</v>
      </c>
      <c r="AY617" s="15" t="s">
        <v>208</v>
      </c>
      <c r="BE617" s="163">
        <f t="shared" si="264"/>
        <v>0</v>
      </c>
      <c r="BF617" s="163">
        <f t="shared" si="265"/>
        <v>0</v>
      </c>
      <c r="BG617" s="163">
        <f t="shared" si="266"/>
        <v>0</v>
      </c>
      <c r="BH617" s="163">
        <f t="shared" si="267"/>
        <v>0</v>
      </c>
      <c r="BI617" s="163">
        <f t="shared" si="268"/>
        <v>0</v>
      </c>
      <c r="BJ617" s="15" t="s">
        <v>85</v>
      </c>
      <c r="BK617" s="163">
        <f t="shared" si="269"/>
        <v>0</v>
      </c>
      <c r="BL617" s="15" t="s">
        <v>466</v>
      </c>
      <c r="BM617" s="162" t="s">
        <v>8761</v>
      </c>
    </row>
    <row r="618" spans="1:65" s="2" customFormat="1" ht="37.9" customHeight="1">
      <c r="A618" s="30"/>
      <c r="B618" s="154"/>
      <c r="C618" s="201" t="s">
        <v>2562</v>
      </c>
      <c r="D618" s="201" t="s">
        <v>751</v>
      </c>
      <c r="E618" s="202" t="s">
        <v>8762</v>
      </c>
      <c r="F618" s="203" t="s">
        <v>8763</v>
      </c>
      <c r="G618" s="204" t="s">
        <v>252</v>
      </c>
      <c r="H618" s="205">
        <v>340</v>
      </c>
      <c r="I618" s="177"/>
      <c r="J618" s="290">
        <f t="shared" si="260"/>
        <v>0</v>
      </c>
      <c r="K618" s="178"/>
      <c r="L618" s="179"/>
      <c r="M618" s="180" t="s">
        <v>1</v>
      </c>
      <c r="N618" s="181" t="s">
        <v>38</v>
      </c>
      <c r="O618" s="59"/>
      <c r="P618" s="160">
        <f t="shared" si="261"/>
        <v>0</v>
      </c>
      <c r="Q618" s="160">
        <v>0</v>
      </c>
      <c r="R618" s="160">
        <f t="shared" si="262"/>
        <v>0</v>
      </c>
      <c r="S618" s="160">
        <v>0</v>
      </c>
      <c r="T618" s="161">
        <f t="shared" si="263"/>
        <v>0</v>
      </c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R618" s="162" t="s">
        <v>1849</v>
      </c>
      <c r="AT618" s="162" t="s">
        <v>751</v>
      </c>
      <c r="AU618" s="162" t="s">
        <v>219</v>
      </c>
      <c r="AY618" s="15" t="s">
        <v>208</v>
      </c>
      <c r="BE618" s="163">
        <f t="shared" si="264"/>
        <v>0</v>
      </c>
      <c r="BF618" s="163">
        <f t="shared" si="265"/>
        <v>0</v>
      </c>
      <c r="BG618" s="163">
        <f t="shared" si="266"/>
        <v>0</v>
      </c>
      <c r="BH618" s="163">
        <f t="shared" si="267"/>
        <v>0</v>
      </c>
      <c r="BI618" s="163">
        <f t="shared" si="268"/>
        <v>0</v>
      </c>
      <c r="BJ618" s="15" t="s">
        <v>85</v>
      </c>
      <c r="BK618" s="163">
        <f t="shared" si="269"/>
        <v>0</v>
      </c>
      <c r="BL618" s="15" t="s">
        <v>466</v>
      </c>
      <c r="BM618" s="162" t="s">
        <v>8764</v>
      </c>
    </row>
    <row r="619" spans="1:65" s="2" customFormat="1" ht="37.9" customHeight="1">
      <c r="A619" s="30"/>
      <c r="B619" s="154"/>
      <c r="C619" s="201" t="s">
        <v>2566</v>
      </c>
      <c r="D619" s="201" t="s">
        <v>751</v>
      </c>
      <c r="E619" s="202" t="s">
        <v>8765</v>
      </c>
      <c r="F619" s="203" t="s">
        <v>8766</v>
      </c>
      <c r="G619" s="204" t="s">
        <v>252</v>
      </c>
      <c r="H619" s="205">
        <v>915</v>
      </c>
      <c r="I619" s="177"/>
      <c r="J619" s="290">
        <f t="shared" si="260"/>
        <v>0</v>
      </c>
      <c r="K619" s="178"/>
      <c r="L619" s="179"/>
      <c r="M619" s="180" t="s">
        <v>1</v>
      </c>
      <c r="N619" s="181" t="s">
        <v>38</v>
      </c>
      <c r="O619" s="59"/>
      <c r="P619" s="160">
        <f t="shared" si="261"/>
        <v>0</v>
      </c>
      <c r="Q619" s="160">
        <v>0</v>
      </c>
      <c r="R619" s="160">
        <f t="shared" si="262"/>
        <v>0</v>
      </c>
      <c r="S619" s="160">
        <v>0</v>
      </c>
      <c r="T619" s="161">
        <f t="shared" si="263"/>
        <v>0</v>
      </c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R619" s="162" t="s">
        <v>1849</v>
      </c>
      <c r="AT619" s="162" t="s">
        <v>751</v>
      </c>
      <c r="AU619" s="162" t="s">
        <v>219</v>
      </c>
      <c r="AY619" s="15" t="s">
        <v>208</v>
      </c>
      <c r="BE619" s="163">
        <f t="shared" si="264"/>
        <v>0</v>
      </c>
      <c r="BF619" s="163">
        <f t="shared" si="265"/>
        <v>0</v>
      </c>
      <c r="BG619" s="163">
        <f t="shared" si="266"/>
        <v>0</v>
      </c>
      <c r="BH619" s="163">
        <f t="shared" si="267"/>
        <v>0</v>
      </c>
      <c r="BI619" s="163">
        <f t="shared" si="268"/>
        <v>0</v>
      </c>
      <c r="BJ619" s="15" t="s">
        <v>85</v>
      </c>
      <c r="BK619" s="163">
        <f t="shared" si="269"/>
        <v>0</v>
      </c>
      <c r="BL619" s="15" t="s">
        <v>466</v>
      </c>
      <c r="BM619" s="162" t="s">
        <v>8767</v>
      </c>
    </row>
    <row r="620" spans="1:65" s="2" customFormat="1" ht="37.9" customHeight="1">
      <c r="A620" s="30"/>
      <c r="B620" s="154"/>
      <c r="C620" s="201" t="s">
        <v>2570</v>
      </c>
      <c r="D620" s="201" t="s">
        <v>751</v>
      </c>
      <c r="E620" s="202" t="s">
        <v>8768</v>
      </c>
      <c r="F620" s="203" t="s">
        <v>8769</v>
      </c>
      <c r="G620" s="204" t="s">
        <v>252</v>
      </c>
      <c r="H620" s="205">
        <v>534</v>
      </c>
      <c r="I620" s="177"/>
      <c r="J620" s="290">
        <f t="shared" si="260"/>
        <v>0</v>
      </c>
      <c r="K620" s="178"/>
      <c r="L620" s="179"/>
      <c r="M620" s="180" t="s">
        <v>1</v>
      </c>
      <c r="N620" s="181" t="s">
        <v>38</v>
      </c>
      <c r="O620" s="59"/>
      <c r="P620" s="160">
        <f t="shared" si="261"/>
        <v>0</v>
      </c>
      <c r="Q620" s="160">
        <v>0</v>
      </c>
      <c r="R620" s="160">
        <f t="shared" si="262"/>
        <v>0</v>
      </c>
      <c r="S620" s="160">
        <v>0</v>
      </c>
      <c r="T620" s="161">
        <f t="shared" si="263"/>
        <v>0</v>
      </c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R620" s="162" t="s">
        <v>1849</v>
      </c>
      <c r="AT620" s="162" t="s">
        <v>751</v>
      </c>
      <c r="AU620" s="162" t="s">
        <v>219</v>
      </c>
      <c r="AY620" s="15" t="s">
        <v>208</v>
      </c>
      <c r="BE620" s="163">
        <f t="shared" si="264"/>
        <v>0</v>
      </c>
      <c r="BF620" s="163">
        <f t="shared" si="265"/>
        <v>0</v>
      </c>
      <c r="BG620" s="163">
        <f t="shared" si="266"/>
        <v>0</v>
      </c>
      <c r="BH620" s="163">
        <f t="shared" si="267"/>
        <v>0</v>
      </c>
      <c r="BI620" s="163">
        <f t="shared" si="268"/>
        <v>0</v>
      </c>
      <c r="BJ620" s="15" t="s">
        <v>85</v>
      </c>
      <c r="BK620" s="163">
        <f t="shared" si="269"/>
        <v>0</v>
      </c>
      <c r="BL620" s="15" t="s">
        <v>466</v>
      </c>
      <c r="BM620" s="162" t="s">
        <v>8770</v>
      </c>
    </row>
    <row r="621" spans="1:65" s="2" customFormat="1" ht="44.25" customHeight="1">
      <c r="A621" s="30"/>
      <c r="B621" s="154"/>
      <c r="C621" s="201" t="s">
        <v>2574</v>
      </c>
      <c r="D621" s="201" t="s">
        <v>751</v>
      </c>
      <c r="E621" s="202" t="s">
        <v>8771</v>
      </c>
      <c r="F621" s="203" t="s">
        <v>8772</v>
      </c>
      <c r="G621" s="204" t="s">
        <v>404</v>
      </c>
      <c r="H621" s="205">
        <v>2735</v>
      </c>
      <c r="I621" s="177"/>
      <c r="J621" s="290">
        <f t="shared" si="260"/>
        <v>0</v>
      </c>
      <c r="K621" s="178"/>
      <c r="L621" s="179"/>
      <c r="M621" s="180" t="s">
        <v>1</v>
      </c>
      <c r="N621" s="181" t="s">
        <v>38</v>
      </c>
      <c r="O621" s="59"/>
      <c r="P621" s="160">
        <f t="shared" si="261"/>
        <v>0</v>
      </c>
      <c r="Q621" s="160">
        <v>0</v>
      </c>
      <c r="R621" s="160">
        <f t="shared" si="262"/>
        <v>0</v>
      </c>
      <c r="S621" s="160">
        <v>0</v>
      </c>
      <c r="T621" s="161">
        <f t="shared" si="263"/>
        <v>0</v>
      </c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R621" s="162" t="s">
        <v>1849</v>
      </c>
      <c r="AT621" s="162" t="s">
        <v>751</v>
      </c>
      <c r="AU621" s="162" t="s">
        <v>219</v>
      </c>
      <c r="AY621" s="15" t="s">
        <v>208</v>
      </c>
      <c r="BE621" s="163">
        <f t="shared" si="264"/>
        <v>0</v>
      </c>
      <c r="BF621" s="163">
        <f t="shared" si="265"/>
        <v>0</v>
      </c>
      <c r="BG621" s="163">
        <f t="shared" si="266"/>
        <v>0</v>
      </c>
      <c r="BH621" s="163">
        <f t="shared" si="267"/>
        <v>0</v>
      </c>
      <c r="BI621" s="163">
        <f t="shared" si="268"/>
        <v>0</v>
      </c>
      <c r="BJ621" s="15" t="s">
        <v>85</v>
      </c>
      <c r="BK621" s="163">
        <f t="shared" si="269"/>
        <v>0</v>
      </c>
      <c r="BL621" s="15" t="s">
        <v>466</v>
      </c>
      <c r="BM621" s="162" t="s">
        <v>8773</v>
      </c>
    </row>
    <row r="622" spans="1:65" s="2" customFormat="1" ht="44.25" customHeight="1">
      <c r="A622" s="30"/>
      <c r="B622" s="154"/>
      <c r="C622" s="201" t="s">
        <v>2578</v>
      </c>
      <c r="D622" s="201" t="s">
        <v>751</v>
      </c>
      <c r="E622" s="202" t="s">
        <v>8774</v>
      </c>
      <c r="F622" s="203" t="s">
        <v>8775</v>
      </c>
      <c r="G622" s="204" t="s">
        <v>252</v>
      </c>
      <c r="H622" s="205">
        <v>161</v>
      </c>
      <c r="I622" s="177"/>
      <c r="J622" s="290">
        <f t="shared" si="260"/>
        <v>0</v>
      </c>
      <c r="K622" s="178"/>
      <c r="L622" s="179"/>
      <c r="M622" s="180" t="s">
        <v>1</v>
      </c>
      <c r="N622" s="181" t="s">
        <v>38</v>
      </c>
      <c r="O622" s="59"/>
      <c r="P622" s="160">
        <f t="shared" si="261"/>
        <v>0</v>
      </c>
      <c r="Q622" s="160">
        <v>0</v>
      </c>
      <c r="R622" s="160">
        <f t="shared" si="262"/>
        <v>0</v>
      </c>
      <c r="S622" s="160">
        <v>0</v>
      </c>
      <c r="T622" s="161">
        <f t="shared" si="263"/>
        <v>0</v>
      </c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R622" s="162" t="s">
        <v>1849</v>
      </c>
      <c r="AT622" s="162" t="s">
        <v>751</v>
      </c>
      <c r="AU622" s="162" t="s">
        <v>219</v>
      </c>
      <c r="AY622" s="15" t="s">
        <v>208</v>
      </c>
      <c r="BE622" s="163">
        <f t="shared" si="264"/>
        <v>0</v>
      </c>
      <c r="BF622" s="163">
        <f t="shared" si="265"/>
        <v>0</v>
      </c>
      <c r="BG622" s="163">
        <f t="shared" si="266"/>
        <v>0</v>
      </c>
      <c r="BH622" s="163">
        <f t="shared" si="267"/>
        <v>0</v>
      </c>
      <c r="BI622" s="163">
        <f t="shared" si="268"/>
        <v>0</v>
      </c>
      <c r="BJ622" s="15" t="s">
        <v>85</v>
      </c>
      <c r="BK622" s="163">
        <f t="shared" si="269"/>
        <v>0</v>
      </c>
      <c r="BL622" s="15" t="s">
        <v>466</v>
      </c>
      <c r="BM622" s="162" t="s">
        <v>8776</v>
      </c>
    </row>
    <row r="623" spans="1:65" s="2" customFormat="1" ht="33" customHeight="1">
      <c r="A623" s="30"/>
      <c r="B623" s="154"/>
      <c r="C623" s="201" t="s">
        <v>2582</v>
      </c>
      <c r="D623" s="201" t="s">
        <v>751</v>
      </c>
      <c r="E623" s="202" t="s">
        <v>8777</v>
      </c>
      <c r="F623" s="203" t="s">
        <v>8778</v>
      </c>
      <c r="G623" s="204" t="s">
        <v>404</v>
      </c>
      <c r="H623" s="205">
        <v>18</v>
      </c>
      <c r="I623" s="177"/>
      <c r="J623" s="290">
        <f t="shared" si="260"/>
        <v>0</v>
      </c>
      <c r="K623" s="178"/>
      <c r="L623" s="179"/>
      <c r="M623" s="180" t="s">
        <v>1</v>
      </c>
      <c r="N623" s="181" t="s">
        <v>38</v>
      </c>
      <c r="O623" s="59"/>
      <c r="P623" s="160">
        <f t="shared" si="261"/>
        <v>0</v>
      </c>
      <c r="Q623" s="160">
        <v>0</v>
      </c>
      <c r="R623" s="160">
        <f t="shared" si="262"/>
        <v>0</v>
      </c>
      <c r="S623" s="160">
        <v>0</v>
      </c>
      <c r="T623" s="161">
        <f t="shared" si="263"/>
        <v>0</v>
      </c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R623" s="162" t="s">
        <v>1849</v>
      </c>
      <c r="AT623" s="162" t="s">
        <v>751</v>
      </c>
      <c r="AU623" s="162" t="s">
        <v>219</v>
      </c>
      <c r="AY623" s="15" t="s">
        <v>208</v>
      </c>
      <c r="BE623" s="163">
        <f t="shared" si="264"/>
        <v>0</v>
      </c>
      <c r="BF623" s="163">
        <f t="shared" si="265"/>
        <v>0</v>
      </c>
      <c r="BG623" s="163">
        <f t="shared" si="266"/>
        <v>0</v>
      </c>
      <c r="BH623" s="163">
        <f t="shared" si="267"/>
        <v>0</v>
      </c>
      <c r="BI623" s="163">
        <f t="shared" si="268"/>
        <v>0</v>
      </c>
      <c r="BJ623" s="15" t="s">
        <v>85</v>
      </c>
      <c r="BK623" s="163">
        <f t="shared" si="269"/>
        <v>0</v>
      </c>
      <c r="BL623" s="15" t="s">
        <v>466</v>
      </c>
      <c r="BM623" s="162" t="s">
        <v>8779</v>
      </c>
    </row>
    <row r="624" spans="1:65" s="2" customFormat="1" ht="33" customHeight="1">
      <c r="A624" s="30"/>
      <c r="B624" s="154"/>
      <c r="C624" s="201" t="s">
        <v>2586</v>
      </c>
      <c r="D624" s="201" t="s">
        <v>751</v>
      </c>
      <c r="E624" s="202" t="s">
        <v>8780</v>
      </c>
      <c r="F624" s="203" t="s">
        <v>8781</v>
      </c>
      <c r="G624" s="204" t="s">
        <v>404</v>
      </c>
      <c r="H624" s="205">
        <v>18</v>
      </c>
      <c r="I624" s="177"/>
      <c r="J624" s="290">
        <f t="shared" si="260"/>
        <v>0</v>
      </c>
      <c r="K624" s="178"/>
      <c r="L624" s="179"/>
      <c r="M624" s="180" t="s">
        <v>1</v>
      </c>
      <c r="N624" s="181" t="s">
        <v>38</v>
      </c>
      <c r="O624" s="59"/>
      <c r="P624" s="160">
        <f t="shared" si="261"/>
        <v>0</v>
      </c>
      <c r="Q624" s="160">
        <v>0</v>
      </c>
      <c r="R624" s="160">
        <f t="shared" si="262"/>
        <v>0</v>
      </c>
      <c r="S624" s="160">
        <v>0</v>
      </c>
      <c r="T624" s="161">
        <f t="shared" si="263"/>
        <v>0</v>
      </c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R624" s="162" t="s">
        <v>1849</v>
      </c>
      <c r="AT624" s="162" t="s">
        <v>751</v>
      </c>
      <c r="AU624" s="162" t="s">
        <v>219</v>
      </c>
      <c r="AY624" s="15" t="s">
        <v>208</v>
      </c>
      <c r="BE624" s="163">
        <f t="shared" si="264"/>
        <v>0</v>
      </c>
      <c r="BF624" s="163">
        <f t="shared" si="265"/>
        <v>0</v>
      </c>
      <c r="BG624" s="163">
        <f t="shared" si="266"/>
        <v>0</v>
      </c>
      <c r="BH624" s="163">
        <f t="shared" si="267"/>
        <v>0</v>
      </c>
      <c r="BI624" s="163">
        <f t="shared" si="268"/>
        <v>0</v>
      </c>
      <c r="BJ624" s="15" t="s">
        <v>85</v>
      </c>
      <c r="BK624" s="163">
        <f t="shared" si="269"/>
        <v>0</v>
      </c>
      <c r="BL624" s="15" t="s">
        <v>466</v>
      </c>
      <c r="BM624" s="162" t="s">
        <v>8782</v>
      </c>
    </row>
    <row r="625" spans="1:65" s="2" customFormat="1" ht="37.9" customHeight="1">
      <c r="A625" s="30"/>
      <c r="B625" s="154"/>
      <c r="C625" s="201" t="s">
        <v>2590</v>
      </c>
      <c r="D625" s="201" t="s">
        <v>751</v>
      </c>
      <c r="E625" s="202" t="s">
        <v>8783</v>
      </c>
      <c r="F625" s="203" t="s">
        <v>8784</v>
      </c>
      <c r="G625" s="204" t="s">
        <v>404</v>
      </c>
      <c r="H625" s="205">
        <v>7</v>
      </c>
      <c r="I625" s="177"/>
      <c r="J625" s="290">
        <f t="shared" si="260"/>
        <v>0</v>
      </c>
      <c r="K625" s="178"/>
      <c r="L625" s="179"/>
      <c r="M625" s="180" t="s">
        <v>1</v>
      </c>
      <c r="N625" s="181" t="s">
        <v>38</v>
      </c>
      <c r="O625" s="59"/>
      <c r="P625" s="160">
        <f t="shared" si="261"/>
        <v>0</v>
      </c>
      <c r="Q625" s="160">
        <v>0</v>
      </c>
      <c r="R625" s="160">
        <f t="shared" si="262"/>
        <v>0</v>
      </c>
      <c r="S625" s="160">
        <v>0</v>
      </c>
      <c r="T625" s="161">
        <f t="shared" si="263"/>
        <v>0</v>
      </c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R625" s="162" t="s">
        <v>1849</v>
      </c>
      <c r="AT625" s="162" t="s">
        <v>751</v>
      </c>
      <c r="AU625" s="162" t="s">
        <v>219</v>
      </c>
      <c r="AY625" s="15" t="s">
        <v>208</v>
      </c>
      <c r="BE625" s="163">
        <f t="shared" si="264"/>
        <v>0</v>
      </c>
      <c r="BF625" s="163">
        <f t="shared" si="265"/>
        <v>0</v>
      </c>
      <c r="BG625" s="163">
        <f t="shared" si="266"/>
        <v>0</v>
      </c>
      <c r="BH625" s="163">
        <f t="shared" si="267"/>
        <v>0</v>
      </c>
      <c r="BI625" s="163">
        <f t="shared" si="268"/>
        <v>0</v>
      </c>
      <c r="BJ625" s="15" t="s">
        <v>85</v>
      </c>
      <c r="BK625" s="163">
        <f t="shared" si="269"/>
        <v>0</v>
      </c>
      <c r="BL625" s="15" t="s">
        <v>466</v>
      </c>
      <c r="BM625" s="162" t="s">
        <v>8785</v>
      </c>
    </row>
    <row r="626" spans="1:65" s="2" customFormat="1" ht="33" customHeight="1">
      <c r="A626" s="30"/>
      <c r="B626" s="154"/>
      <c r="C626" s="201" t="s">
        <v>2594</v>
      </c>
      <c r="D626" s="201" t="s">
        <v>751</v>
      </c>
      <c r="E626" s="202" t="s">
        <v>8786</v>
      </c>
      <c r="F626" s="203" t="s">
        <v>8787</v>
      </c>
      <c r="G626" s="204" t="s">
        <v>404</v>
      </c>
      <c r="H626" s="205">
        <v>7</v>
      </c>
      <c r="I626" s="177"/>
      <c r="J626" s="290">
        <f t="shared" si="260"/>
        <v>0</v>
      </c>
      <c r="K626" s="178"/>
      <c r="L626" s="179"/>
      <c r="M626" s="180" t="s">
        <v>1</v>
      </c>
      <c r="N626" s="181" t="s">
        <v>38</v>
      </c>
      <c r="O626" s="59"/>
      <c r="P626" s="160">
        <f t="shared" si="261"/>
        <v>0</v>
      </c>
      <c r="Q626" s="160">
        <v>0</v>
      </c>
      <c r="R626" s="160">
        <f t="shared" si="262"/>
        <v>0</v>
      </c>
      <c r="S626" s="160">
        <v>0</v>
      </c>
      <c r="T626" s="161">
        <f t="shared" si="263"/>
        <v>0</v>
      </c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R626" s="162" t="s">
        <v>1849</v>
      </c>
      <c r="AT626" s="162" t="s">
        <v>751</v>
      </c>
      <c r="AU626" s="162" t="s">
        <v>219</v>
      </c>
      <c r="AY626" s="15" t="s">
        <v>208</v>
      </c>
      <c r="BE626" s="163">
        <f t="shared" si="264"/>
        <v>0</v>
      </c>
      <c r="BF626" s="163">
        <f t="shared" si="265"/>
        <v>0</v>
      </c>
      <c r="BG626" s="163">
        <f t="shared" si="266"/>
        <v>0</v>
      </c>
      <c r="BH626" s="163">
        <f t="shared" si="267"/>
        <v>0</v>
      </c>
      <c r="BI626" s="163">
        <f t="shared" si="268"/>
        <v>0</v>
      </c>
      <c r="BJ626" s="15" t="s">
        <v>85</v>
      </c>
      <c r="BK626" s="163">
        <f t="shared" si="269"/>
        <v>0</v>
      </c>
      <c r="BL626" s="15" t="s">
        <v>466</v>
      </c>
      <c r="BM626" s="162" t="s">
        <v>8788</v>
      </c>
    </row>
    <row r="627" spans="1:65" s="2" customFormat="1" ht="24.2" customHeight="1">
      <c r="A627" s="30"/>
      <c r="B627" s="154"/>
      <c r="C627" s="201" t="s">
        <v>2598</v>
      </c>
      <c r="D627" s="201" t="s">
        <v>751</v>
      </c>
      <c r="E627" s="202" t="s">
        <v>8789</v>
      </c>
      <c r="F627" s="203" t="s">
        <v>8790</v>
      </c>
      <c r="G627" s="204" t="s">
        <v>404</v>
      </c>
      <c r="H627" s="205">
        <v>5</v>
      </c>
      <c r="I627" s="177"/>
      <c r="J627" s="290">
        <f t="shared" si="260"/>
        <v>0</v>
      </c>
      <c r="K627" s="178"/>
      <c r="L627" s="179"/>
      <c r="M627" s="180" t="s">
        <v>1</v>
      </c>
      <c r="N627" s="181" t="s">
        <v>38</v>
      </c>
      <c r="O627" s="59"/>
      <c r="P627" s="160">
        <f t="shared" si="261"/>
        <v>0</v>
      </c>
      <c r="Q627" s="160">
        <v>0</v>
      </c>
      <c r="R627" s="160">
        <f t="shared" si="262"/>
        <v>0</v>
      </c>
      <c r="S627" s="160">
        <v>0</v>
      </c>
      <c r="T627" s="161">
        <f t="shared" si="263"/>
        <v>0</v>
      </c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R627" s="162" t="s">
        <v>1849</v>
      </c>
      <c r="AT627" s="162" t="s">
        <v>751</v>
      </c>
      <c r="AU627" s="162" t="s">
        <v>219</v>
      </c>
      <c r="AY627" s="15" t="s">
        <v>208</v>
      </c>
      <c r="BE627" s="163">
        <f t="shared" si="264"/>
        <v>0</v>
      </c>
      <c r="BF627" s="163">
        <f t="shared" si="265"/>
        <v>0</v>
      </c>
      <c r="BG627" s="163">
        <f t="shared" si="266"/>
        <v>0</v>
      </c>
      <c r="BH627" s="163">
        <f t="shared" si="267"/>
        <v>0</v>
      </c>
      <c r="BI627" s="163">
        <f t="shared" si="268"/>
        <v>0</v>
      </c>
      <c r="BJ627" s="15" t="s">
        <v>85</v>
      </c>
      <c r="BK627" s="163">
        <f t="shared" si="269"/>
        <v>0</v>
      </c>
      <c r="BL627" s="15" t="s">
        <v>466</v>
      </c>
      <c r="BM627" s="162" t="s">
        <v>8791</v>
      </c>
    </row>
    <row r="628" spans="1:65" s="2" customFormat="1" ht="33" customHeight="1">
      <c r="A628" s="30"/>
      <c r="B628" s="154"/>
      <c r="C628" s="201" t="s">
        <v>2602</v>
      </c>
      <c r="D628" s="201" t="s">
        <v>751</v>
      </c>
      <c r="E628" s="202" t="s">
        <v>8792</v>
      </c>
      <c r="F628" s="203" t="s">
        <v>8793</v>
      </c>
      <c r="G628" s="204" t="s">
        <v>404</v>
      </c>
      <c r="H628" s="205">
        <v>5</v>
      </c>
      <c r="I628" s="177"/>
      <c r="J628" s="290">
        <f t="shared" si="260"/>
        <v>0</v>
      </c>
      <c r="K628" s="178"/>
      <c r="L628" s="179"/>
      <c r="M628" s="180" t="s">
        <v>1</v>
      </c>
      <c r="N628" s="181" t="s">
        <v>38</v>
      </c>
      <c r="O628" s="59"/>
      <c r="P628" s="160">
        <f t="shared" si="261"/>
        <v>0</v>
      </c>
      <c r="Q628" s="160">
        <v>0</v>
      </c>
      <c r="R628" s="160">
        <f t="shared" si="262"/>
        <v>0</v>
      </c>
      <c r="S628" s="160">
        <v>0</v>
      </c>
      <c r="T628" s="161">
        <f t="shared" si="263"/>
        <v>0</v>
      </c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R628" s="162" t="s">
        <v>1849</v>
      </c>
      <c r="AT628" s="162" t="s">
        <v>751</v>
      </c>
      <c r="AU628" s="162" t="s">
        <v>219</v>
      </c>
      <c r="AY628" s="15" t="s">
        <v>208</v>
      </c>
      <c r="BE628" s="163">
        <f t="shared" si="264"/>
        <v>0</v>
      </c>
      <c r="BF628" s="163">
        <f t="shared" si="265"/>
        <v>0</v>
      </c>
      <c r="BG628" s="163">
        <f t="shared" si="266"/>
        <v>0</v>
      </c>
      <c r="BH628" s="163">
        <f t="shared" si="267"/>
        <v>0</v>
      </c>
      <c r="BI628" s="163">
        <f t="shared" si="268"/>
        <v>0</v>
      </c>
      <c r="BJ628" s="15" t="s">
        <v>85</v>
      </c>
      <c r="BK628" s="163">
        <f t="shared" si="269"/>
        <v>0</v>
      </c>
      <c r="BL628" s="15" t="s">
        <v>466</v>
      </c>
      <c r="BM628" s="162" t="s">
        <v>8794</v>
      </c>
    </row>
    <row r="629" spans="1:65" s="2" customFormat="1" ht="33" customHeight="1">
      <c r="A629" s="30"/>
      <c r="B629" s="154"/>
      <c r="C629" s="201" t="s">
        <v>2606</v>
      </c>
      <c r="D629" s="201" t="s">
        <v>751</v>
      </c>
      <c r="E629" s="202" t="s">
        <v>8795</v>
      </c>
      <c r="F629" s="203" t="s">
        <v>8796</v>
      </c>
      <c r="G629" s="204" t="s">
        <v>252</v>
      </c>
      <c r="H629" s="205">
        <v>161</v>
      </c>
      <c r="I629" s="177"/>
      <c r="J629" s="290">
        <f t="shared" si="260"/>
        <v>0</v>
      </c>
      <c r="K629" s="178"/>
      <c r="L629" s="179"/>
      <c r="M629" s="180" t="s">
        <v>1</v>
      </c>
      <c r="N629" s="181" t="s">
        <v>38</v>
      </c>
      <c r="O629" s="59"/>
      <c r="P629" s="160">
        <f t="shared" si="261"/>
        <v>0</v>
      </c>
      <c r="Q629" s="160">
        <v>0</v>
      </c>
      <c r="R629" s="160">
        <f t="shared" si="262"/>
        <v>0</v>
      </c>
      <c r="S629" s="160">
        <v>0</v>
      </c>
      <c r="T629" s="161">
        <f t="shared" si="263"/>
        <v>0</v>
      </c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R629" s="162" t="s">
        <v>1849</v>
      </c>
      <c r="AT629" s="162" t="s">
        <v>751</v>
      </c>
      <c r="AU629" s="162" t="s">
        <v>219</v>
      </c>
      <c r="AY629" s="15" t="s">
        <v>208</v>
      </c>
      <c r="BE629" s="163">
        <f t="shared" si="264"/>
        <v>0</v>
      </c>
      <c r="BF629" s="163">
        <f t="shared" si="265"/>
        <v>0</v>
      </c>
      <c r="BG629" s="163">
        <f t="shared" si="266"/>
        <v>0</v>
      </c>
      <c r="BH629" s="163">
        <f t="shared" si="267"/>
        <v>0</v>
      </c>
      <c r="BI629" s="163">
        <f t="shared" si="268"/>
        <v>0</v>
      </c>
      <c r="BJ629" s="15" t="s">
        <v>85</v>
      </c>
      <c r="BK629" s="163">
        <f t="shared" si="269"/>
        <v>0</v>
      </c>
      <c r="BL629" s="15" t="s">
        <v>466</v>
      </c>
      <c r="BM629" s="162" t="s">
        <v>8797</v>
      </c>
    </row>
    <row r="630" spans="1:65" s="2" customFormat="1" ht="44.25" customHeight="1">
      <c r="A630" s="30"/>
      <c r="B630" s="154"/>
      <c r="C630" s="201" t="s">
        <v>2610</v>
      </c>
      <c r="D630" s="201" t="s">
        <v>751</v>
      </c>
      <c r="E630" s="202" t="s">
        <v>8798</v>
      </c>
      <c r="F630" s="203" t="s">
        <v>8799</v>
      </c>
      <c r="G630" s="204" t="s">
        <v>252</v>
      </c>
      <c r="H630" s="205">
        <v>809</v>
      </c>
      <c r="I630" s="177"/>
      <c r="J630" s="290">
        <f t="shared" si="260"/>
        <v>0</v>
      </c>
      <c r="K630" s="178"/>
      <c r="L630" s="179"/>
      <c r="M630" s="180" t="s">
        <v>1</v>
      </c>
      <c r="N630" s="181" t="s">
        <v>38</v>
      </c>
      <c r="O630" s="59"/>
      <c r="P630" s="160">
        <f t="shared" si="261"/>
        <v>0</v>
      </c>
      <c r="Q630" s="160">
        <v>0</v>
      </c>
      <c r="R630" s="160">
        <f t="shared" si="262"/>
        <v>0</v>
      </c>
      <c r="S630" s="160">
        <v>0</v>
      </c>
      <c r="T630" s="161">
        <f t="shared" si="263"/>
        <v>0</v>
      </c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R630" s="162" t="s">
        <v>1849</v>
      </c>
      <c r="AT630" s="162" t="s">
        <v>751</v>
      </c>
      <c r="AU630" s="162" t="s">
        <v>219</v>
      </c>
      <c r="AY630" s="15" t="s">
        <v>208</v>
      </c>
      <c r="BE630" s="163">
        <f t="shared" si="264"/>
        <v>0</v>
      </c>
      <c r="BF630" s="163">
        <f t="shared" si="265"/>
        <v>0</v>
      </c>
      <c r="BG630" s="163">
        <f t="shared" si="266"/>
        <v>0</v>
      </c>
      <c r="BH630" s="163">
        <f t="shared" si="267"/>
        <v>0</v>
      </c>
      <c r="BI630" s="163">
        <f t="shared" si="268"/>
        <v>0</v>
      </c>
      <c r="BJ630" s="15" t="s">
        <v>85</v>
      </c>
      <c r="BK630" s="163">
        <f t="shared" si="269"/>
        <v>0</v>
      </c>
      <c r="BL630" s="15" t="s">
        <v>466</v>
      </c>
      <c r="BM630" s="162" t="s">
        <v>8800</v>
      </c>
    </row>
    <row r="631" spans="1:65" s="2" customFormat="1" ht="37.9" customHeight="1">
      <c r="A631" s="30"/>
      <c r="B631" s="154"/>
      <c r="C631" s="201" t="s">
        <v>2614</v>
      </c>
      <c r="D631" s="201" t="s">
        <v>751</v>
      </c>
      <c r="E631" s="202" t="s">
        <v>8801</v>
      </c>
      <c r="F631" s="203" t="s">
        <v>6830</v>
      </c>
      <c r="G631" s="204" t="s">
        <v>404</v>
      </c>
      <c r="H631" s="205">
        <v>35</v>
      </c>
      <c r="I631" s="177"/>
      <c r="J631" s="290">
        <f t="shared" si="260"/>
        <v>0</v>
      </c>
      <c r="K631" s="178"/>
      <c r="L631" s="179"/>
      <c r="M631" s="180" t="s">
        <v>1</v>
      </c>
      <c r="N631" s="181" t="s">
        <v>38</v>
      </c>
      <c r="O631" s="59"/>
      <c r="P631" s="160">
        <f t="shared" si="261"/>
        <v>0</v>
      </c>
      <c r="Q631" s="160">
        <v>0</v>
      </c>
      <c r="R631" s="160">
        <f t="shared" si="262"/>
        <v>0</v>
      </c>
      <c r="S631" s="160">
        <v>0</v>
      </c>
      <c r="T631" s="161">
        <f t="shared" si="263"/>
        <v>0</v>
      </c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R631" s="162" t="s">
        <v>1849</v>
      </c>
      <c r="AT631" s="162" t="s">
        <v>751</v>
      </c>
      <c r="AU631" s="162" t="s">
        <v>219</v>
      </c>
      <c r="AY631" s="15" t="s">
        <v>208</v>
      </c>
      <c r="BE631" s="163">
        <f t="shared" si="264"/>
        <v>0</v>
      </c>
      <c r="BF631" s="163">
        <f t="shared" si="265"/>
        <v>0</v>
      </c>
      <c r="BG631" s="163">
        <f t="shared" si="266"/>
        <v>0</v>
      </c>
      <c r="BH631" s="163">
        <f t="shared" si="267"/>
        <v>0</v>
      </c>
      <c r="BI631" s="163">
        <f t="shared" si="268"/>
        <v>0</v>
      </c>
      <c r="BJ631" s="15" t="s">
        <v>85</v>
      </c>
      <c r="BK631" s="163">
        <f t="shared" si="269"/>
        <v>0</v>
      </c>
      <c r="BL631" s="15" t="s">
        <v>466</v>
      </c>
      <c r="BM631" s="162" t="s">
        <v>8802</v>
      </c>
    </row>
    <row r="632" spans="1:65" s="2" customFormat="1" ht="33" customHeight="1">
      <c r="A632" s="30"/>
      <c r="B632" s="154"/>
      <c r="C632" s="201" t="s">
        <v>2618</v>
      </c>
      <c r="D632" s="201" t="s">
        <v>751</v>
      </c>
      <c r="E632" s="202" t="s">
        <v>8803</v>
      </c>
      <c r="F632" s="203" t="s">
        <v>6833</v>
      </c>
      <c r="G632" s="204" t="s">
        <v>404</v>
      </c>
      <c r="H632" s="205">
        <v>35</v>
      </c>
      <c r="I632" s="177"/>
      <c r="J632" s="290">
        <f t="shared" si="260"/>
        <v>0</v>
      </c>
      <c r="K632" s="178"/>
      <c r="L632" s="179"/>
      <c r="M632" s="180" t="s">
        <v>1</v>
      </c>
      <c r="N632" s="181" t="s">
        <v>38</v>
      </c>
      <c r="O632" s="59"/>
      <c r="P632" s="160">
        <f t="shared" si="261"/>
        <v>0</v>
      </c>
      <c r="Q632" s="160">
        <v>0</v>
      </c>
      <c r="R632" s="160">
        <f t="shared" si="262"/>
        <v>0</v>
      </c>
      <c r="S632" s="160">
        <v>0</v>
      </c>
      <c r="T632" s="161">
        <f t="shared" si="263"/>
        <v>0</v>
      </c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R632" s="162" t="s">
        <v>1849</v>
      </c>
      <c r="AT632" s="162" t="s">
        <v>751</v>
      </c>
      <c r="AU632" s="162" t="s">
        <v>219</v>
      </c>
      <c r="AY632" s="15" t="s">
        <v>208</v>
      </c>
      <c r="BE632" s="163">
        <f t="shared" si="264"/>
        <v>0</v>
      </c>
      <c r="BF632" s="163">
        <f t="shared" si="265"/>
        <v>0</v>
      </c>
      <c r="BG632" s="163">
        <f t="shared" si="266"/>
        <v>0</v>
      </c>
      <c r="BH632" s="163">
        <f t="shared" si="267"/>
        <v>0</v>
      </c>
      <c r="BI632" s="163">
        <f t="shared" si="268"/>
        <v>0</v>
      </c>
      <c r="BJ632" s="15" t="s">
        <v>85</v>
      </c>
      <c r="BK632" s="163">
        <f t="shared" si="269"/>
        <v>0</v>
      </c>
      <c r="BL632" s="15" t="s">
        <v>466</v>
      </c>
      <c r="BM632" s="162" t="s">
        <v>8804</v>
      </c>
    </row>
    <row r="633" spans="1:65" s="2" customFormat="1" ht="37.9" customHeight="1">
      <c r="A633" s="30"/>
      <c r="B633" s="154"/>
      <c r="C633" s="201" t="s">
        <v>2622</v>
      </c>
      <c r="D633" s="201" t="s">
        <v>751</v>
      </c>
      <c r="E633" s="202" t="s">
        <v>8805</v>
      </c>
      <c r="F633" s="203" t="s">
        <v>8806</v>
      </c>
      <c r="G633" s="204" t="s">
        <v>404</v>
      </c>
      <c r="H633" s="205">
        <v>8</v>
      </c>
      <c r="I633" s="177"/>
      <c r="J633" s="290">
        <f t="shared" si="260"/>
        <v>0</v>
      </c>
      <c r="K633" s="178"/>
      <c r="L633" s="179"/>
      <c r="M633" s="180" t="s">
        <v>1</v>
      </c>
      <c r="N633" s="181" t="s">
        <v>38</v>
      </c>
      <c r="O633" s="59"/>
      <c r="P633" s="160">
        <f t="shared" si="261"/>
        <v>0</v>
      </c>
      <c r="Q633" s="160">
        <v>0</v>
      </c>
      <c r="R633" s="160">
        <f t="shared" si="262"/>
        <v>0</v>
      </c>
      <c r="S633" s="160">
        <v>0</v>
      </c>
      <c r="T633" s="161">
        <f t="shared" si="263"/>
        <v>0</v>
      </c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R633" s="162" t="s">
        <v>1849</v>
      </c>
      <c r="AT633" s="162" t="s">
        <v>751</v>
      </c>
      <c r="AU633" s="162" t="s">
        <v>219</v>
      </c>
      <c r="AY633" s="15" t="s">
        <v>208</v>
      </c>
      <c r="BE633" s="163">
        <f t="shared" si="264"/>
        <v>0</v>
      </c>
      <c r="BF633" s="163">
        <f t="shared" si="265"/>
        <v>0</v>
      </c>
      <c r="BG633" s="163">
        <f t="shared" si="266"/>
        <v>0</v>
      </c>
      <c r="BH633" s="163">
        <f t="shared" si="267"/>
        <v>0</v>
      </c>
      <c r="BI633" s="163">
        <f t="shared" si="268"/>
        <v>0</v>
      </c>
      <c r="BJ633" s="15" t="s">
        <v>85</v>
      </c>
      <c r="BK633" s="163">
        <f t="shared" si="269"/>
        <v>0</v>
      </c>
      <c r="BL633" s="15" t="s">
        <v>466</v>
      </c>
      <c r="BM633" s="162" t="s">
        <v>8807</v>
      </c>
    </row>
    <row r="634" spans="1:65" s="2" customFormat="1" ht="33" customHeight="1">
      <c r="A634" s="30"/>
      <c r="B634" s="154"/>
      <c r="C634" s="201" t="s">
        <v>2626</v>
      </c>
      <c r="D634" s="201" t="s">
        <v>751</v>
      </c>
      <c r="E634" s="202" t="s">
        <v>8808</v>
      </c>
      <c r="F634" s="203" t="s">
        <v>8809</v>
      </c>
      <c r="G634" s="204" t="s">
        <v>404</v>
      </c>
      <c r="H634" s="205">
        <v>8</v>
      </c>
      <c r="I634" s="177"/>
      <c r="J634" s="290">
        <f t="shared" si="260"/>
        <v>0</v>
      </c>
      <c r="K634" s="178"/>
      <c r="L634" s="179"/>
      <c r="M634" s="180" t="s">
        <v>1</v>
      </c>
      <c r="N634" s="181" t="s">
        <v>38</v>
      </c>
      <c r="O634" s="59"/>
      <c r="P634" s="160">
        <f t="shared" si="261"/>
        <v>0</v>
      </c>
      <c r="Q634" s="160">
        <v>0</v>
      </c>
      <c r="R634" s="160">
        <f t="shared" si="262"/>
        <v>0</v>
      </c>
      <c r="S634" s="160">
        <v>0</v>
      </c>
      <c r="T634" s="161">
        <f t="shared" si="263"/>
        <v>0</v>
      </c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R634" s="162" t="s">
        <v>1849</v>
      </c>
      <c r="AT634" s="162" t="s">
        <v>751</v>
      </c>
      <c r="AU634" s="162" t="s">
        <v>219</v>
      </c>
      <c r="AY634" s="15" t="s">
        <v>208</v>
      </c>
      <c r="BE634" s="163">
        <f t="shared" si="264"/>
        <v>0</v>
      </c>
      <c r="BF634" s="163">
        <f t="shared" si="265"/>
        <v>0</v>
      </c>
      <c r="BG634" s="163">
        <f t="shared" si="266"/>
        <v>0</v>
      </c>
      <c r="BH634" s="163">
        <f t="shared" si="267"/>
        <v>0</v>
      </c>
      <c r="BI634" s="163">
        <f t="shared" si="268"/>
        <v>0</v>
      </c>
      <c r="BJ634" s="15" t="s">
        <v>85</v>
      </c>
      <c r="BK634" s="163">
        <f t="shared" si="269"/>
        <v>0</v>
      </c>
      <c r="BL634" s="15" t="s">
        <v>466</v>
      </c>
      <c r="BM634" s="162" t="s">
        <v>8810</v>
      </c>
    </row>
    <row r="635" spans="1:65" s="2" customFormat="1" ht="24.2" customHeight="1">
      <c r="A635" s="30"/>
      <c r="B635" s="154"/>
      <c r="C635" s="201" t="s">
        <v>2630</v>
      </c>
      <c r="D635" s="201" t="s">
        <v>751</v>
      </c>
      <c r="E635" s="202" t="s">
        <v>8811</v>
      </c>
      <c r="F635" s="203" t="s">
        <v>8812</v>
      </c>
      <c r="G635" s="204" t="s">
        <v>404</v>
      </c>
      <c r="H635" s="205">
        <v>6</v>
      </c>
      <c r="I635" s="177"/>
      <c r="J635" s="290">
        <f t="shared" si="260"/>
        <v>0</v>
      </c>
      <c r="K635" s="178"/>
      <c r="L635" s="179"/>
      <c r="M635" s="180" t="s">
        <v>1</v>
      </c>
      <c r="N635" s="181" t="s">
        <v>38</v>
      </c>
      <c r="O635" s="59"/>
      <c r="P635" s="160">
        <f t="shared" si="261"/>
        <v>0</v>
      </c>
      <c r="Q635" s="160">
        <v>0</v>
      </c>
      <c r="R635" s="160">
        <f t="shared" si="262"/>
        <v>0</v>
      </c>
      <c r="S635" s="160">
        <v>0</v>
      </c>
      <c r="T635" s="161">
        <f t="shared" si="263"/>
        <v>0</v>
      </c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R635" s="162" t="s">
        <v>1849</v>
      </c>
      <c r="AT635" s="162" t="s">
        <v>751</v>
      </c>
      <c r="AU635" s="162" t="s">
        <v>219</v>
      </c>
      <c r="AY635" s="15" t="s">
        <v>208</v>
      </c>
      <c r="BE635" s="163">
        <f t="shared" si="264"/>
        <v>0</v>
      </c>
      <c r="BF635" s="163">
        <f t="shared" si="265"/>
        <v>0</v>
      </c>
      <c r="BG635" s="163">
        <f t="shared" si="266"/>
        <v>0</v>
      </c>
      <c r="BH635" s="163">
        <f t="shared" si="267"/>
        <v>0</v>
      </c>
      <c r="BI635" s="163">
        <f t="shared" si="268"/>
        <v>0</v>
      </c>
      <c r="BJ635" s="15" t="s">
        <v>85</v>
      </c>
      <c r="BK635" s="163">
        <f t="shared" si="269"/>
        <v>0</v>
      </c>
      <c r="BL635" s="15" t="s">
        <v>466</v>
      </c>
      <c r="BM635" s="162" t="s">
        <v>8813</v>
      </c>
    </row>
    <row r="636" spans="1:65" s="2" customFormat="1" ht="33" customHeight="1">
      <c r="A636" s="30"/>
      <c r="B636" s="154"/>
      <c r="C636" s="201" t="s">
        <v>2634</v>
      </c>
      <c r="D636" s="201" t="s">
        <v>751</v>
      </c>
      <c r="E636" s="202" t="s">
        <v>8814</v>
      </c>
      <c r="F636" s="203" t="s">
        <v>8815</v>
      </c>
      <c r="G636" s="204" t="s">
        <v>404</v>
      </c>
      <c r="H636" s="205">
        <v>6</v>
      </c>
      <c r="I636" s="177"/>
      <c r="J636" s="290">
        <f t="shared" si="260"/>
        <v>0</v>
      </c>
      <c r="K636" s="178"/>
      <c r="L636" s="179"/>
      <c r="M636" s="180" t="s">
        <v>1</v>
      </c>
      <c r="N636" s="181" t="s">
        <v>38</v>
      </c>
      <c r="O636" s="59"/>
      <c r="P636" s="160">
        <f t="shared" si="261"/>
        <v>0</v>
      </c>
      <c r="Q636" s="160">
        <v>0</v>
      </c>
      <c r="R636" s="160">
        <f t="shared" si="262"/>
        <v>0</v>
      </c>
      <c r="S636" s="160">
        <v>0</v>
      </c>
      <c r="T636" s="161">
        <f t="shared" si="263"/>
        <v>0</v>
      </c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R636" s="162" t="s">
        <v>1849</v>
      </c>
      <c r="AT636" s="162" t="s">
        <v>751</v>
      </c>
      <c r="AU636" s="162" t="s">
        <v>219</v>
      </c>
      <c r="AY636" s="15" t="s">
        <v>208</v>
      </c>
      <c r="BE636" s="163">
        <f t="shared" si="264"/>
        <v>0</v>
      </c>
      <c r="BF636" s="163">
        <f t="shared" si="265"/>
        <v>0</v>
      </c>
      <c r="BG636" s="163">
        <f t="shared" si="266"/>
        <v>0</v>
      </c>
      <c r="BH636" s="163">
        <f t="shared" si="267"/>
        <v>0</v>
      </c>
      <c r="BI636" s="163">
        <f t="shared" si="268"/>
        <v>0</v>
      </c>
      <c r="BJ636" s="15" t="s">
        <v>85</v>
      </c>
      <c r="BK636" s="163">
        <f t="shared" si="269"/>
        <v>0</v>
      </c>
      <c r="BL636" s="15" t="s">
        <v>466</v>
      </c>
      <c r="BM636" s="162" t="s">
        <v>8816</v>
      </c>
    </row>
    <row r="637" spans="1:65" s="2" customFormat="1" ht="33" customHeight="1">
      <c r="A637" s="30"/>
      <c r="B637" s="154"/>
      <c r="C637" s="201" t="s">
        <v>2638</v>
      </c>
      <c r="D637" s="201" t="s">
        <v>751</v>
      </c>
      <c r="E637" s="202" t="s">
        <v>8817</v>
      </c>
      <c r="F637" s="203" t="s">
        <v>8818</v>
      </c>
      <c r="G637" s="204" t="s">
        <v>252</v>
      </c>
      <c r="H637" s="205">
        <v>809</v>
      </c>
      <c r="I637" s="177"/>
      <c r="J637" s="290">
        <f t="shared" si="260"/>
        <v>0</v>
      </c>
      <c r="K637" s="178"/>
      <c r="L637" s="179"/>
      <c r="M637" s="180" t="s">
        <v>1</v>
      </c>
      <c r="N637" s="181" t="s">
        <v>38</v>
      </c>
      <c r="O637" s="59"/>
      <c r="P637" s="160">
        <f t="shared" si="261"/>
        <v>0</v>
      </c>
      <c r="Q637" s="160">
        <v>0</v>
      </c>
      <c r="R637" s="160">
        <f t="shared" si="262"/>
        <v>0</v>
      </c>
      <c r="S637" s="160">
        <v>0</v>
      </c>
      <c r="T637" s="161">
        <f t="shared" si="263"/>
        <v>0</v>
      </c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R637" s="162" t="s">
        <v>1849</v>
      </c>
      <c r="AT637" s="162" t="s">
        <v>751</v>
      </c>
      <c r="AU637" s="162" t="s">
        <v>219</v>
      </c>
      <c r="AY637" s="15" t="s">
        <v>208</v>
      </c>
      <c r="BE637" s="163">
        <f t="shared" si="264"/>
        <v>0</v>
      </c>
      <c r="BF637" s="163">
        <f t="shared" si="265"/>
        <v>0</v>
      </c>
      <c r="BG637" s="163">
        <f t="shared" si="266"/>
        <v>0</v>
      </c>
      <c r="BH637" s="163">
        <f t="shared" si="267"/>
        <v>0</v>
      </c>
      <c r="BI637" s="163">
        <f t="shared" si="268"/>
        <v>0</v>
      </c>
      <c r="BJ637" s="15" t="s">
        <v>85</v>
      </c>
      <c r="BK637" s="163">
        <f t="shared" si="269"/>
        <v>0</v>
      </c>
      <c r="BL637" s="15" t="s">
        <v>466</v>
      </c>
      <c r="BM637" s="162" t="s">
        <v>8819</v>
      </c>
    </row>
    <row r="638" spans="1:65" s="2" customFormat="1" ht="44.25" customHeight="1">
      <c r="A638" s="30"/>
      <c r="B638" s="154"/>
      <c r="C638" s="201" t="s">
        <v>2642</v>
      </c>
      <c r="D638" s="201" t="s">
        <v>751</v>
      </c>
      <c r="E638" s="202" t="s">
        <v>8820</v>
      </c>
      <c r="F638" s="203" t="s">
        <v>8821</v>
      </c>
      <c r="G638" s="204" t="s">
        <v>252</v>
      </c>
      <c r="H638" s="205">
        <v>104</v>
      </c>
      <c r="I638" s="177"/>
      <c r="J638" s="290">
        <f t="shared" si="260"/>
        <v>0</v>
      </c>
      <c r="K638" s="178"/>
      <c r="L638" s="179"/>
      <c r="M638" s="180" t="s">
        <v>1</v>
      </c>
      <c r="N638" s="181" t="s">
        <v>38</v>
      </c>
      <c r="O638" s="59"/>
      <c r="P638" s="160">
        <f t="shared" si="261"/>
        <v>0</v>
      </c>
      <c r="Q638" s="160">
        <v>0</v>
      </c>
      <c r="R638" s="160">
        <f t="shared" si="262"/>
        <v>0</v>
      </c>
      <c r="S638" s="160">
        <v>0</v>
      </c>
      <c r="T638" s="161">
        <f t="shared" si="263"/>
        <v>0</v>
      </c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R638" s="162" t="s">
        <v>1849</v>
      </c>
      <c r="AT638" s="162" t="s">
        <v>751</v>
      </c>
      <c r="AU638" s="162" t="s">
        <v>219</v>
      </c>
      <c r="AY638" s="15" t="s">
        <v>208</v>
      </c>
      <c r="BE638" s="163">
        <f t="shared" si="264"/>
        <v>0</v>
      </c>
      <c r="BF638" s="163">
        <f t="shared" si="265"/>
        <v>0</v>
      </c>
      <c r="BG638" s="163">
        <f t="shared" si="266"/>
        <v>0</v>
      </c>
      <c r="BH638" s="163">
        <f t="shared" si="267"/>
        <v>0</v>
      </c>
      <c r="BI638" s="163">
        <f t="shared" si="268"/>
        <v>0</v>
      </c>
      <c r="BJ638" s="15" t="s">
        <v>85</v>
      </c>
      <c r="BK638" s="163">
        <f t="shared" si="269"/>
        <v>0</v>
      </c>
      <c r="BL638" s="15" t="s">
        <v>466</v>
      </c>
      <c r="BM638" s="162" t="s">
        <v>8822</v>
      </c>
    </row>
    <row r="639" spans="1:65" s="2" customFormat="1" ht="33" customHeight="1">
      <c r="A639" s="30"/>
      <c r="B639" s="154"/>
      <c r="C639" s="201" t="s">
        <v>2646</v>
      </c>
      <c r="D639" s="201" t="s">
        <v>751</v>
      </c>
      <c r="E639" s="202" t="s">
        <v>8823</v>
      </c>
      <c r="F639" s="203" t="s">
        <v>8824</v>
      </c>
      <c r="G639" s="204" t="s">
        <v>404</v>
      </c>
      <c r="H639" s="205">
        <v>5</v>
      </c>
      <c r="I639" s="177"/>
      <c r="J639" s="290">
        <f t="shared" si="260"/>
        <v>0</v>
      </c>
      <c r="K639" s="178"/>
      <c r="L639" s="179"/>
      <c r="M639" s="180" t="s">
        <v>1</v>
      </c>
      <c r="N639" s="181" t="s">
        <v>38</v>
      </c>
      <c r="O639" s="59"/>
      <c r="P639" s="160">
        <f t="shared" si="261"/>
        <v>0</v>
      </c>
      <c r="Q639" s="160">
        <v>0</v>
      </c>
      <c r="R639" s="160">
        <f t="shared" si="262"/>
        <v>0</v>
      </c>
      <c r="S639" s="160">
        <v>0</v>
      </c>
      <c r="T639" s="161">
        <f t="shared" si="263"/>
        <v>0</v>
      </c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R639" s="162" t="s">
        <v>1849</v>
      </c>
      <c r="AT639" s="162" t="s">
        <v>751</v>
      </c>
      <c r="AU639" s="162" t="s">
        <v>219</v>
      </c>
      <c r="AY639" s="15" t="s">
        <v>208</v>
      </c>
      <c r="BE639" s="163">
        <f t="shared" si="264"/>
        <v>0</v>
      </c>
      <c r="BF639" s="163">
        <f t="shared" si="265"/>
        <v>0</v>
      </c>
      <c r="BG639" s="163">
        <f t="shared" si="266"/>
        <v>0</v>
      </c>
      <c r="BH639" s="163">
        <f t="shared" si="267"/>
        <v>0</v>
      </c>
      <c r="BI639" s="163">
        <f t="shared" si="268"/>
        <v>0</v>
      </c>
      <c r="BJ639" s="15" t="s">
        <v>85</v>
      </c>
      <c r="BK639" s="163">
        <f t="shared" si="269"/>
        <v>0</v>
      </c>
      <c r="BL639" s="15" t="s">
        <v>466</v>
      </c>
      <c r="BM639" s="162" t="s">
        <v>8825</v>
      </c>
    </row>
    <row r="640" spans="1:65" s="2" customFormat="1" ht="33" customHeight="1">
      <c r="A640" s="30"/>
      <c r="B640" s="154"/>
      <c r="C640" s="201" t="s">
        <v>2650</v>
      </c>
      <c r="D640" s="201" t="s">
        <v>751</v>
      </c>
      <c r="E640" s="202" t="s">
        <v>8826</v>
      </c>
      <c r="F640" s="203" t="s">
        <v>6845</v>
      </c>
      <c r="G640" s="204" t="s">
        <v>404</v>
      </c>
      <c r="H640" s="205">
        <v>5</v>
      </c>
      <c r="I640" s="177"/>
      <c r="J640" s="290">
        <f t="shared" si="260"/>
        <v>0</v>
      </c>
      <c r="K640" s="178"/>
      <c r="L640" s="179"/>
      <c r="M640" s="180" t="s">
        <v>1</v>
      </c>
      <c r="N640" s="181" t="s">
        <v>38</v>
      </c>
      <c r="O640" s="59"/>
      <c r="P640" s="160">
        <f t="shared" si="261"/>
        <v>0</v>
      </c>
      <c r="Q640" s="160">
        <v>0</v>
      </c>
      <c r="R640" s="160">
        <f t="shared" si="262"/>
        <v>0</v>
      </c>
      <c r="S640" s="160">
        <v>0</v>
      </c>
      <c r="T640" s="161">
        <f t="shared" si="263"/>
        <v>0</v>
      </c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R640" s="162" t="s">
        <v>1849</v>
      </c>
      <c r="AT640" s="162" t="s">
        <v>751</v>
      </c>
      <c r="AU640" s="162" t="s">
        <v>219</v>
      </c>
      <c r="AY640" s="15" t="s">
        <v>208</v>
      </c>
      <c r="BE640" s="163">
        <f t="shared" si="264"/>
        <v>0</v>
      </c>
      <c r="BF640" s="163">
        <f t="shared" si="265"/>
        <v>0</v>
      </c>
      <c r="BG640" s="163">
        <f t="shared" si="266"/>
        <v>0</v>
      </c>
      <c r="BH640" s="163">
        <f t="shared" si="267"/>
        <v>0</v>
      </c>
      <c r="BI640" s="163">
        <f t="shared" si="268"/>
        <v>0</v>
      </c>
      <c r="BJ640" s="15" t="s">
        <v>85</v>
      </c>
      <c r="BK640" s="163">
        <f t="shared" si="269"/>
        <v>0</v>
      </c>
      <c r="BL640" s="15" t="s">
        <v>466</v>
      </c>
      <c r="BM640" s="162" t="s">
        <v>8827</v>
      </c>
    </row>
    <row r="641" spans="1:65" s="2" customFormat="1" ht="37.9" customHeight="1">
      <c r="A641" s="30"/>
      <c r="B641" s="154"/>
      <c r="C641" s="201" t="s">
        <v>2654</v>
      </c>
      <c r="D641" s="201" t="s">
        <v>751</v>
      </c>
      <c r="E641" s="202" t="s">
        <v>8828</v>
      </c>
      <c r="F641" s="203" t="s">
        <v>8829</v>
      </c>
      <c r="G641" s="204" t="s">
        <v>404</v>
      </c>
      <c r="H641" s="205">
        <v>1</v>
      </c>
      <c r="I641" s="177"/>
      <c r="J641" s="290">
        <f t="shared" si="260"/>
        <v>0</v>
      </c>
      <c r="K641" s="178"/>
      <c r="L641" s="179"/>
      <c r="M641" s="180" t="s">
        <v>1</v>
      </c>
      <c r="N641" s="181" t="s">
        <v>38</v>
      </c>
      <c r="O641" s="59"/>
      <c r="P641" s="160">
        <f t="shared" si="261"/>
        <v>0</v>
      </c>
      <c r="Q641" s="160">
        <v>0</v>
      </c>
      <c r="R641" s="160">
        <f t="shared" si="262"/>
        <v>0</v>
      </c>
      <c r="S641" s="160">
        <v>0</v>
      </c>
      <c r="T641" s="161">
        <f t="shared" si="263"/>
        <v>0</v>
      </c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R641" s="162" t="s">
        <v>1849</v>
      </c>
      <c r="AT641" s="162" t="s">
        <v>751</v>
      </c>
      <c r="AU641" s="162" t="s">
        <v>219</v>
      </c>
      <c r="AY641" s="15" t="s">
        <v>208</v>
      </c>
      <c r="BE641" s="163">
        <f t="shared" si="264"/>
        <v>0</v>
      </c>
      <c r="BF641" s="163">
        <f t="shared" si="265"/>
        <v>0</v>
      </c>
      <c r="BG641" s="163">
        <f t="shared" si="266"/>
        <v>0</v>
      </c>
      <c r="BH641" s="163">
        <f t="shared" si="267"/>
        <v>0</v>
      </c>
      <c r="BI641" s="163">
        <f t="shared" si="268"/>
        <v>0</v>
      </c>
      <c r="BJ641" s="15" t="s">
        <v>85</v>
      </c>
      <c r="BK641" s="163">
        <f t="shared" si="269"/>
        <v>0</v>
      </c>
      <c r="BL641" s="15" t="s">
        <v>466</v>
      </c>
      <c r="BM641" s="162" t="s">
        <v>8830</v>
      </c>
    </row>
    <row r="642" spans="1:65" s="2" customFormat="1" ht="33" customHeight="1">
      <c r="A642" s="30"/>
      <c r="B642" s="154"/>
      <c r="C642" s="201" t="s">
        <v>2658</v>
      </c>
      <c r="D642" s="201" t="s">
        <v>751</v>
      </c>
      <c r="E642" s="202" t="s">
        <v>8831</v>
      </c>
      <c r="F642" s="203" t="s">
        <v>8832</v>
      </c>
      <c r="G642" s="204" t="s">
        <v>404</v>
      </c>
      <c r="H642" s="205">
        <v>1</v>
      </c>
      <c r="I642" s="177"/>
      <c r="J642" s="290">
        <f t="shared" ref="J642:J673" si="270">ROUND(I642*H642,2)</f>
        <v>0</v>
      </c>
      <c r="K642" s="178"/>
      <c r="L642" s="179"/>
      <c r="M642" s="180" t="s">
        <v>1</v>
      </c>
      <c r="N642" s="181" t="s">
        <v>38</v>
      </c>
      <c r="O642" s="59"/>
      <c r="P642" s="160">
        <f t="shared" ref="P642:P673" si="271">O642*H642</f>
        <v>0</v>
      </c>
      <c r="Q642" s="160">
        <v>0</v>
      </c>
      <c r="R642" s="160">
        <f t="shared" ref="R642:R673" si="272">Q642*H642</f>
        <v>0</v>
      </c>
      <c r="S642" s="160">
        <v>0</v>
      </c>
      <c r="T642" s="161">
        <f t="shared" ref="T642:T673" si="273">S642*H642</f>
        <v>0</v>
      </c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R642" s="162" t="s">
        <v>1849</v>
      </c>
      <c r="AT642" s="162" t="s">
        <v>751</v>
      </c>
      <c r="AU642" s="162" t="s">
        <v>219</v>
      </c>
      <c r="AY642" s="15" t="s">
        <v>208</v>
      </c>
      <c r="BE642" s="163">
        <f t="shared" ref="BE642:BE673" si="274">IF(N642="základná",J642,0)</f>
        <v>0</v>
      </c>
      <c r="BF642" s="163">
        <f t="shared" ref="BF642:BF673" si="275">IF(N642="znížená",J642,0)</f>
        <v>0</v>
      </c>
      <c r="BG642" s="163">
        <f t="shared" ref="BG642:BG673" si="276">IF(N642="zákl. prenesená",J642,0)</f>
        <v>0</v>
      </c>
      <c r="BH642" s="163">
        <f t="shared" ref="BH642:BH673" si="277">IF(N642="zníž. prenesená",J642,0)</f>
        <v>0</v>
      </c>
      <c r="BI642" s="163">
        <f t="shared" ref="BI642:BI673" si="278">IF(N642="nulová",J642,0)</f>
        <v>0</v>
      </c>
      <c r="BJ642" s="15" t="s">
        <v>85</v>
      </c>
      <c r="BK642" s="163">
        <f t="shared" ref="BK642:BK673" si="279">ROUND(I642*H642,2)</f>
        <v>0</v>
      </c>
      <c r="BL642" s="15" t="s">
        <v>466</v>
      </c>
      <c r="BM642" s="162" t="s">
        <v>8833</v>
      </c>
    </row>
    <row r="643" spans="1:65" s="2" customFormat="1" ht="24.2" customHeight="1">
      <c r="A643" s="30"/>
      <c r="B643" s="154"/>
      <c r="C643" s="201" t="s">
        <v>2662</v>
      </c>
      <c r="D643" s="201" t="s">
        <v>751</v>
      </c>
      <c r="E643" s="202" t="s">
        <v>8834</v>
      </c>
      <c r="F643" s="203" t="s">
        <v>8835</v>
      </c>
      <c r="G643" s="204" t="s">
        <v>404</v>
      </c>
      <c r="H643" s="205">
        <v>2</v>
      </c>
      <c r="I643" s="177"/>
      <c r="J643" s="290">
        <f t="shared" si="270"/>
        <v>0</v>
      </c>
      <c r="K643" s="178"/>
      <c r="L643" s="179"/>
      <c r="M643" s="180" t="s">
        <v>1</v>
      </c>
      <c r="N643" s="181" t="s">
        <v>38</v>
      </c>
      <c r="O643" s="59"/>
      <c r="P643" s="160">
        <f t="shared" si="271"/>
        <v>0</v>
      </c>
      <c r="Q643" s="160">
        <v>0</v>
      </c>
      <c r="R643" s="160">
        <f t="shared" si="272"/>
        <v>0</v>
      </c>
      <c r="S643" s="160">
        <v>0</v>
      </c>
      <c r="T643" s="161">
        <f t="shared" si="273"/>
        <v>0</v>
      </c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R643" s="162" t="s">
        <v>1849</v>
      </c>
      <c r="AT643" s="162" t="s">
        <v>751</v>
      </c>
      <c r="AU643" s="162" t="s">
        <v>219</v>
      </c>
      <c r="AY643" s="15" t="s">
        <v>208</v>
      </c>
      <c r="BE643" s="163">
        <f t="shared" si="274"/>
        <v>0</v>
      </c>
      <c r="BF643" s="163">
        <f t="shared" si="275"/>
        <v>0</v>
      </c>
      <c r="BG643" s="163">
        <f t="shared" si="276"/>
        <v>0</v>
      </c>
      <c r="BH643" s="163">
        <f t="shared" si="277"/>
        <v>0</v>
      </c>
      <c r="BI643" s="163">
        <f t="shared" si="278"/>
        <v>0</v>
      </c>
      <c r="BJ643" s="15" t="s">
        <v>85</v>
      </c>
      <c r="BK643" s="163">
        <f t="shared" si="279"/>
        <v>0</v>
      </c>
      <c r="BL643" s="15" t="s">
        <v>466</v>
      </c>
      <c r="BM643" s="162" t="s">
        <v>8836</v>
      </c>
    </row>
    <row r="644" spans="1:65" s="2" customFormat="1" ht="33" customHeight="1">
      <c r="A644" s="30"/>
      <c r="B644" s="154"/>
      <c r="C644" s="201" t="s">
        <v>2666</v>
      </c>
      <c r="D644" s="201" t="s">
        <v>751</v>
      </c>
      <c r="E644" s="202" t="s">
        <v>8837</v>
      </c>
      <c r="F644" s="203" t="s">
        <v>8838</v>
      </c>
      <c r="G644" s="204" t="s">
        <v>404</v>
      </c>
      <c r="H644" s="205">
        <v>2</v>
      </c>
      <c r="I644" s="177"/>
      <c r="J644" s="290">
        <f t="shared" si="270"/>
        <v>0</v>
      </c>
      <c r="K644" s="178"/>
      <c r="L644" s="179"/>
      <c r="M644" s="180" t="s">
        <v>1</v>
      </c>
      <c r="N644" s="181" t="s">
        <v>38</v>
      </c>
      <c r="O644" s="59"/>
      <c r="P644" s="160">
        <f t="shared" si="271"/>
        <v>0</v>
      </c>
      <c r="Q644" s="160">
        <v>0</v>
      </c>
      <c r="R644" s="160">
        <f t="shared" si="272"/>
        <v>0</v>
      </c>
      <c r="S644" s="160">
        <v>0</v>
      </c>
      <c r="T644" s="161">
        <f t="shared" si="273"/>
        <v>0</v>
      </c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R644" s="162" t="s">
        <v>1849</v>
      </c>
      <c r="AT644" s="162" t="s">
        <v>751</v>
      </c>
      <c r="AU644" s="162" t="s">
        <v>219</v>
      </c>
      <c r="AY644" s="15" t="s">
        <v>208</v>
      </c>
      <c r="BE644" s="163">
        <f t="shared" si="274"/>
        <v>0</v>
      </c>
      <c r="BF644" s="163">
        <f t="shared" si="275"/>
        <v>0</v>
      </c>
      <c r="BG644" s="163">
        <f t="shared" si="276"/>
        <v>0</v>
      </c>
      <c r="BH644" s="163">
        <f t="shared" si="277"/>
        <v>0</v>
      </c>
      <c r="BI644" s="163">
        <f t="shared" si="278"/>
        <v>0</v>
      </c>
      <c r="BJ644" s="15" t="s">
        <v>85</v>
      </c>
      <c r="BK644" s="163">
        <f t="shared" si="279"/>
        <v>0</v>
      </c>
      <c r="BL644" s="15" t="s">
        <v>466</v>
      </c>
      <c r="BM644" s="162" t="s">
        <v>8839</v>
      </c>
    </row>
    <row r="645" spans="1:65" s="2" customFormat="1" ht="37.9" customHeight="1">
      <c r="A645" s="30"/>
      <c r="B645" s="154"/>
      <c r="C645" s="201" t="s">
        <v>2670</v>
      </c>
      <c r="D645" s="201" t="s">
        <v>751</v>
      </c>
      <c r="E645" s="202" t="s">
        <v>8840</v>
      </c>
      <c r="F645" s="203" t="s">
        <v>8841</v>
      </c>
      <c r="G645" s="204" t="s">
        <v>252</v>
      </c>
      <c r="H645" s="205">
        <v>104</v>
      </c>
      <c r="I645" s="177"/>
      <c r="J645" s="290">
        <f t="shared" si="270"/>
        <v>0</v>
      </c>
      <c r="K645" s="178"/>
      <c r="L645" s="179"/>
      <c r="M645" s="180" t="s">
        <v>1</v>
      </c>
      <c r="N645" s="181" t="s">
        <v>38</v>
      </c>
      <c r="O645" s="59"/>
      <c r="P645" s="160">
        <f t="shared" si="271"/>
        <v>0</v>
      </c>
      <c r="Q645" s="160">
        <v>0</v>
      </c>
      <c r="R645" s="160">
        <f t="shared" si="272"/>
        <v>0</v>
      </c>
      <c r="S645" s="160">
        <v>0</v>
      </c>
      <c r="T645" s="161">
        <f t="shared" si="273"/>
        <v>0</v>
      </c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R645" s="162" t="s">
        <v>1849</v>
      </c>
      <c r="AT645" s="162" t="s">
        <v>751</v>
      </c>
      <c r="AU645" s="162" t="s">
        <v>219</v>
      </c>
      <c r="AY645" s="15" t="s">
        <v>208</v>
      </c>
      <c r="BE645" s="163">
        <f t="shared" si="274"/>
        <v>0</v>
      </c>
      <c r="BF645" s="163">
        <f t="shared" si="275"/>
        <v>0</v>
      </c>
      <c r="BG645" s="163">
        <f t="shared" si="276"/>
        <v>0</v>
      </c>
      <c r="BH645" s="163">
        <f t="shared" si="277"/>
        <v>0</v>
      </c>
      <c r="BI645" s="163">
        <f t="shared" si="278"/>
        <v>0</v>
      </c>
      <c r="BJ645" s="15" t="s">
        <v>85</v>
      </c>
      <c r="BK645" s="163">
        <f t="shared" si="279"/>
        <v>0</v>
      </c>
      <c r="BL645" s="15" t="s">
        <v>466</v>
      </c>
      <c r="BM645" s="162" t="s">
        <v>8842</v>
      </c>
    </row>
    <row r="646" spans="1:65" s="2" customFormat="1" ht="44.25" customHeight="1">
      <c r="A646" s="30"/>
      <c r="B646" s="154"/>
      <c r="C646" s="201" t="s">
        <v>2674</v>
      </c>
      <c r="D646" s="201" t="s">
        <v>751</v>
      </c>
      <c r="E646" s="202" t="s">
        <v>8843</v>
      </c>
      <c r="F646" s="203" t="s">
        <v>8844</v>
      </c>
      <c r="G646" s="204" t="s">
        <v>252</v>
      </c>
      <c r="H646" s="205">
        <v>3</v>
      </c>
      <c r="I646" s="177"/>
      <c r="J646" s="290">
        <f t="shared" si="270"/>
        <v>0</v>
      </c>
      <c r="K646" s="178"/>
      <c r="L646" s="179"/>
      <c r="M646" s="180" t="s">
        <v>1</v>
      </c>
      <c r="N646" s="181" t="s">
        <v>38</v>
      </c>
      <c r="O646" s="59"/>
      <c r="P646" s="160">
        <f t="shared" si="271"/>
        <v>0</v>
      </c>
      <c r="Q646" s="160">
        <v>0</v>
      </c>
      <c r="R646" s="160">
        <f t="shared" si="272"/>
        <v>0</v>
      </c>
      <c r="S646" s="160">
        <v>0</v>
      </c>
      <c r="T646" s="161">
        <f t="shared" si="273"/>
        <v>0</v>
      </c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R646" s="162" t="s">
        <v>1849</v>
      </c>
      <c r="AT646" s="162" t="s">
        <v>751</v>
      </c>
      <c r="AU646" s="162" t="s">
        <v>219</v>
      </c>
      <c r="AY646" s="15" t="s">
        <v>208</v>
      </c>
      <c r="BE646" s="163">
        <f t="shared" si="274"/>
        <v>0</v>
      </c>
      <c r="BF646" s="163">
        <f t="shared" si="275"/>
        <v>0</v>
      </c>
      <c r="BG646" s="163">
        <f t="shared" si="276"/>
        <v>0</v>
      </c>
      <c r="BH646" s="163">
        <f t="shared" si="277"/>
        <v>0</v>
      </c>
      <c r="BI646" s="163">
        <f t="shared" si="278"/>
        <v>0</v>
      </c>
      <c r="BJ646" s="15" t="s">
        <v>85</v>
      </c>
      <c r="BK646" s="163">
        <f t="shared" si="279"/>
        <v>0</v>
      </c>
      <c r="BL646" s="15" t="s">
        <v>466</v>
      </c>
      <c r="BM646" s="162" t="s">
        <v>8845</v>
      </c>
    </row>
    <row r="647" spans="1:65" s="2" customFormat="1" ht="24.2" customHeight="1">
      <c r="A647" s="30"/>
      <c r="B647" s="154"/>
      <c r="C647" s="201" t="s">
        <v>2678</v>
      </c>
      <c r="D647" s="201" t="s">
        <v>751</v>
      </c>
      <c r="E647" s="202" t="s">
        <v>8846</v>
      </c>
      <c r="F647" s="203" t="s">
        <v>8847</v>
      </c>
      <c r="G647" s="204" t="s">
        <v>404</v>
      </c>
      <c r="H647" s="205">
        <v>1</v>
      </c>
      <c r="I647" s="177"/>
      <c r="J647" s="290">
        <f t="shared" si="270"/>
        <v>0</v>
      </c>
      <c r="K647" s="178"/>
      <c r="L647" s="179"/>
      <c r="M647" s="180" t="s">
        <v>1</v>
      </c>
      <c r="N647" s="181" t="s">
        <v>38</v>
      </c>
      <c r="O647" s="59"/>
      <c r="P647" s="160">
        <f t="shared" si="271"/>
        <v>0</v>
      </c>
      <c r="Q647" s="160">
        <v>0</v>
      </c>
      <c r="R647" s="160">
        <f t="shared" si="272"/>
        <v>0</v>
      </c>
      <c r="S647" s="160">
        <v>0</v>
      </c>
      <c r="T647" s="161">
        <f t="shared" si="273"/>
        <v>0</v>
      </c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R647" s="162" t="s">
        <v>1849</v>
      </c>
      <c r="AT647" s="162" t="s">
        <v>751</v>
      </c>
      <c r="AU647" s="162" t="s">
        <v>219</v>
      </c>
      <c r="AY647" s="15" t="s">
        <v>208</v>
      </c>
      <c r="BE647" s="163">
        <f t="shared" si="274"/>
        <v>0</v>
      </c>
      <c r="BF647" s="163">
        <f t="shared" si="275"/>
        <v>0</v>
      </c>
      <c r="BG647" s="163">
        <f t="shared" si="276"/>
        <v>0</v>
      </c>
      <c r="BH647" s="163">
        <f t="shared" si="277"/>
        <v>0</v>
      </c>
      <c r="BI647" s="163">
        <f t="shared" si="278"/>
        <v>0</v>
      </c>
      <c r="BJ647" s="15" t="s">
        <v>85</v>
      </c>
      <c r="BK647" s="163">
        <f t="shared" si="279"/>
        <v>0</v>
      </c>
      <c r="BL647" s="15" t="s">
        <v>466</v>
      </c>
      <c r="BM647" s="162" t="s">
        <v>8848</v>
      </c>
    </row>
    <row r="648" spans="1:65" s="2" customFormat="1" ht="33" customHeight="1">
      <c r="A648" s="30"/>
      <c r="B648" s="154"/>
      <c r="C648" s="201" t="s">
        <v>2682</v>
      </c>
      <c r="D648" s="201" t="s">
        <v>751</v>
      </c>
      <c r="E648" s="202" t="s">
        <v>8849</v>
      </c>
      <c r="F648" s="203" t="s">
        <v>8850</v>
      </c>
      <c r="G648" s="204" t="s">
        <v>404</v>
      </c>
      <c r="H648" s="205">
        <v>1</v>
      </c>
      <c r="I648" s="177"/>
      <c r="J648" s="290">
        <f t="shared" si="270"/>
        <v>0</v>
      </c>
      <c r="K648" s="178"/>
      <c r="L648" s="179"/>
      <c r="M648" s="180" t="s">
        <v>1</v>
      </c>
      <c r="N648" s="181" t="s">
        <v>38</v>
      </c>
      <c r="O648" s="59"/>
      <c r="P648" s="160">
        <f t="shared" si="271"/>
        <v>0</v>
      </c>
      <c r="Q648" s="160">
        <v>0</v>
      </c>
      <c r="R648" s="160">
        <f t="shared" si="272"/>
        <v>0</v>
      </c>
      <c r="S648" s="160">
        <v>0</v>
      </c>
      <c r="T648" s="161">
        <f t="shared" si="273"/>
        <v>0</v>
      </c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R648" s="162" t="s">
        <v>1849</v>
      </c>
      <c r="AT648" s="162" t="s">
        <v>751</v>
      </c>
      <c r="AU648" s="162" t="s">
        <v>219</v>
      </c>
      <c r="AY648" s="15" t="s">
        <v>208</v>
      </c>
      <c r="BE648" s="163">
        <f t="shared" si="274"/>
        <v>0</v>
      </c>
      <c r="BF648" s="163">
        <f t="shared" si="275"/>
        <v>0</v>
      </c>
      <c r="BG648" s="163">
        <f t="shared" si="276"/>
        <v>0</v>
      </c>
      <c r="BH648" s="163">
        <f t="shared" si="277"/>
        <v>0</v>
      </c>
      <c r="BI648" s="163">
        <f t="shared" si="278"/>
        <v>0</v>
      </c>
      <c r="BJ648" s="15" t="s">
        <v>85</v>
      </c>
      <c r="BK648" s="163">
        <f t="shared" si="279"/>
        <v>0</v>
      </c>
      <c r="BL648" s="15" t="s">
        <v>466</v>
      </c>
      <c r="BM648" s="162" t="s">
        <v>8851</v>
      </c>
    </row>
    <row r="649" spans="1:65" s="2" customFormat="1" ht="37.9" customHeight="1">
      <c r="A649" s="30"/>
      <c r="B649" s="154"/>
      <c r="C649" s="201" t="s">
        <v>2686</v>
      </c>
      <c r="D649" s="201" t="s">
        <v>751</v>
      </c>
      <c r="E649" s="202" t="s">
        <v>8852</v>
      </c>
      <c r="F649" s="203" t="s">
        <v>8853</v>
      </c>
      <c r="G649" s="204" t="s">
        <v>252</v>
      </c>
      <c r="H649" s="205">
        <v>3</v>
      </c>
      <c r="I649" s="177"/>
      <c r="J649" s="290">
        <f t="shared" si="270"/>
        <v>0</v>
      </c>
      <c r="K649" s="178"/>
      <c r="L649" s="179"/>
      <c r="M649" s="180" t="s">
        <v>1</v>
      </c>
      <c r="N649" s="181" t="s">
        <v>38</v>
      </c>
      <c r="O649" s="59"/>
      <c r="P649" s="160">
        <f t="shared" si="271"/>
        <v>0</v>
      </c>
      <c r="Q649" s="160">
        <v>0</v>
      </c>
      <c r="R649" s="160">
        <f t="shared" si="272"/>
        <v>0</v>
      </c>
      <c r="S649" s="160">
        <v>0</v>
      </c>
      <c r="T649" s="161">
        <f t="shared" si="273"/>
        <v>0</v>
      </c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R649" s="162" t="s">
        <v>1849</v>
      </c>
      <c r="AT649" s="162" t="s">
        <v>751</v>
      </c>
      <c r="AU649" s="162" t="s">
        <v>219</v>
      </c>
      <c r="AY649" s="15" t="s">
        <v>208</v>
      </c>
      <c r="BE649" s="163">
        <f t="shared" si="274"/>
        <v>0</v>
      </c>
      <c r="BF649" s="163">
        <f t="shared" si="275"/>
        <v>0</v>
      </c>
      <c r="BG649" s="163">
        <f t="shared" si="276"/>
        <v>0</v>
      </c>
      <c r="BH649" s="163">
        <f t="shared" si="277"/>
        <v>0</v>
      </c>
      <c r="BI649" s="163">
        <f t="shared" si="278"/>
        <v>0</v>
      </c>
      <c r="BJ649" s="15" t="s">
        <v>85</v>
      </c>
      <c r="BK649" s="163">
        <f t="shared" si="279"/>
        <v>0</v>
      </c>
      <c r="BL649" s="15" t="s">
        <v>466</v>
      </c>
      <c r="BM649" s="162" t="s">
        <v>8854</v>
      </c>
    </row>
    <row r="650" spans="1:65" s="2" customFormat="1" ht="44.25" customHeight="1">
      <c r="A650" s="30"/>
      <c r="B650" s="154"/>
      <c r="C650" s="201" t="s">
        <v>2691</v>
      </c>
      <c r="D650" s="201" t="s">
        <v>751</v>
      </c>
      <c r="E650" s="202" t="s">
        <v>8855</v>
      </c>
      <c r="F650" s="203" t="s">
        <v>8856</v>
      </c>
      <c r="G650" s="204" t="s">
        <v>252</v>
      </c>
      <c r="H650" s="205">
        <v>18</v>
      </c>
      <c r="I650" s="177"/>
      <c r="J650" s="290">
        <f t="shared" si="270"/>
        <v>0</v>
      </c>
      <c r="K650" s="178"/>
      <c r="L650" s="179"/>
      <c r="M650" s="180" t="s">
        <v>1</v>
      </c>
      <c r="N650" s="181" t="s">
        <v>38</v>
      </c>
      <c r="O650" s="59"/>
      <c r="P650" s="160">
        <f t="shared" si="271"/>
        <v>0</v>
      </c>
      <c r="Q650" s="160">
        <v>0</v>
      </c>
      <c r="R650" s="160">
        <f t="shared" si="272"/>
        <v>0</v>
      </c>
      <c r="S650" s="160">
        <v>0</v>
      </c>
      <c r="T650" s="161">
        <f t="shared" si="273"/>
        <v>0</v>
      </c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R650" s="162" t="s">
        <v>1849</v>
      </c>
      <c r="AT650" s="162" t="s">
        <v>751</v>
      </c>
      <c r="AU650" s="162" t="s">
        <v>219</v>
      </c>
      <c r="AY650" s="15" t="s">
        <v>208</v>
      </c>
      <c r="BE650" s="163">
        <f t="shared" si="274"/>
        <v>0</v>
      </c>
      <c r="BF650" s="163">
        <f t="shared" si="275"/>
        <v>0</v>
      </c>
      <c r="BG650" s="163">
        <f t="shared" si="276"/>
        <v>0</v>
      </c>
      <c r="BH650" s="163">
        <f t="shared" si="277"/>
        <v>0</v>
      </c>
      <c r="BI650" s="163">
        <f t="shared" si="278"/>
        <v>0</v>
      </c>
      <c r="BJ650" s="15" t="s">
        <v>85</v>
      </c>
      <c r="BK650" s="163">
        <f t="shared" si="279"/>
        <v>0</v>
      </c>
      <c r="BL650" s="15" t="s">
        <v>466</v>
      </c>
      <c r="BM650" s="162" t="s">
        <v>8857</v>
      </c>
    </row>
    <row r="651" spans="1:65" s="2" customFormat="1" ht="37.9" customHeight="1">
      <c r="A651" s="30"/>
      <c r="B651" s="154"/>
      <c r="C651" s="201" t="s">
        <v>2695</v>
      </c>
      <c r="D651" s="201" t="s">
        <v>751</v>
      </c>
      <c r="E651" s="202" t="s">
        <v>8858</v>
      </c>
      <c r="F651" s="203" t="s">
        <v>8859</v>
      </c>
      <c r="G651" s="204" t="s">
        <v>404</v>
      </c>
      <c r="H651" s="205">
        <v>3</v>
      </c>
      <c r="I651" s="177"/>
      <c r="J651" s="290">
        <f t="shared" si="270"/>
        <v>0</v>
      </c>
      <c r="K651" s="178"/>
      <c r="L651" s="179"/>
      <c r="M651" s="180" t="s">
        <v>1</v>
      </c>
      <c r="N651" s="181" t="s">
        <v>38</v>
      </c>
      <c r="O651" s="59"/>
      <c r="P651" s="160">
        <f t="shared" si="271"/>
        <v>0</v>
      </c>
      <c r="Q651" s="160">
        <v>0</v>
      </c>
      <c r="R651" s="160">
        <f t="shared" si="272"/>
        <v>0</v>
      </c>
      <c r="S651" s="160">
        <v>0</v>
      </c>
      <c r="T651" s="161">
        <f t="shared" si="273"/>
        <v>0</v>
      </c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R651" s="162" t="s">
        <v>1849</v>
      </c>
      <c r="AT651" s="162" t="s">
        <v>751</v>
      </c>
      <c r="AU651" s="162" t="s">
        <v>219</v>
      </c>
      <c r="AY651" s="15" t="s">
        <v>208</v>
      </c>
      <c r="BE651" s="163">
        <f t="shared" si="274"/>
        <v>0</v>
      </c>
      <c r="BF651" s="163">
        <f t="shared" si="275"/>
        <v>0</v>
      </c>
      <c r="BG651" s="163">
        <f t="shared" si="276"/>
        <v>0</v>
      </c>
      <c r="BH651" s="163">
        <f t="shared" si="277"/>
        <v>0</v>
      </c>
      <c r="BI651" s="163">
        <f t="shared" si="278"/>
        <v>0</v>
      </c>
      <c r="BJ651" s="15" t="s">
        <v>85</v>
      </c>
      <c r="BK651" s="163">
        <f t="shared" si="279"/>
        <v>0</v>
      </c>
      <c r="BL651" s="15" t="s">
        <v>466</v>
      </c>
      <c r="BM651" s="162" t="s">
        <v>8860</v>
      </c>
    </row>
    <row r="652" spans="1:65" s="2" customFormat="1" ht="33" customHeight="1">
      <c r="A652" s="30"/>
      <c r="B652" s="154"/>
      <c r="C652" s="201" t="s">
        <v>2699</v>
      </c>
      <c r="D652" s="201" t="s">
        <v>751</v>
      </c>
      <c r="E652" s="202" t="s">
        <v>8861</v>
      </c>
      <c r="F652" s="203" t="s">
        <v>8862</v>
      </c>
      <c r="G652" s="204" t="s">
        <v>404</v>
      </c>
      <c r="H652" s="205">
        <v>3</v>
      </c>
      <c r="I652" s="177"/>
      <c r="J652" s="290">
        <f t="shared" si="270"/>
        <v>0</v>
      </c>
      <c r="K652" s="178"/>
      <c r="L652" s="179"/>
      <c r="M652" s="180" t="s">
        <v>1</v>
      </c>
      <c r="N652" s="181" t="s">
        <v>38</v>
      </c>
      <c r="O652" s="59"/>
      <c r="P652" s="160">
        <f t="shared" si="271"/>
        <v>0</v>
      </c>
      <c r="Q652" s="160">
        <v>0</v>
      </c>
      <c r="R652" s="160">
        <f t="shared" si="272"/>
        <v>0</v>
      </c>
      <c r="S652" s="160">
        <v>0</v>
      </c>
      <c r="T652" s="161">
        <f t="shared" si="273"/>
        <v>0</v>
      </c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R652" s="162" t="s">
        <v>1849</v>
      </c>
      <c r="AT652" s="162" t="s">
        <v>751</v>
      </c>
      <c r="AU652" s="162" t="s">
        <v>219</v>
      </c>
      <c r="AY652" s="15" t="s">
        <v>208</v>
      </c>
      <c r="BE652" s="163">
        <f t="shared" si="274"/>
        <v>0</v>
      </c>
      <c r="BF652" s="163">
        <f t="shared" si="275"/>
        <v>0</v>
      </c>
      <c r="BG652" s="163">
        <f t="shared" si="276"/>
        <v>0</v>
      </c>
      <c r="BH652" s="163">
        <f t="shared" si="277"/>
        <v>0</v>
      </c>
      <c r="BI652" s="163">
        <f t="shared" si="278"/>
        <v>0</v>
      </c>
      <c r="BJ652" s="15" t="s">
        <v>85</v>
      </c>
      <c r="BK652" s="163">
        <f t="shared" si="279"/>
        <v>0</v>
      </c>
      <c r="BL652" s="15" t="s">
        <v>466</v>
      </c>
      <c r="BM652" s="162" t="s">
        <v>8863</v>
      </c>
    </row>
    <row r="653" spans="1:65" s="2" customFormat="1" ht="24.2" customHeight="1">
      <c r="A653" s="30"/>
      <c r="B653" s="154"/>
      <c r="C653" s="201" t="s">
        <v>2703</v>
      </c>
      <c r="D653" s="201" t="s">
        <v>751</v>
      </c>
      <c r="E653" s="202" t="s">
        <v>8864</v>
      </c>
      <c r="F653" s="203" t="s">
        <v>8865</v>
      </c>
      <c r="G653" s="204" t="s">
        <v>404</v>
      </c>
      <c r="H653" s="205">
        <v>1</v>
      </c>
      <c r="I653" s="177"/>
      <c r="J653" s="290">
        <f t="shared" si="270"/>
        <v>0</v>
      </c>
      <c r="K653" s="178"/>
      <c r="L653" s="179"/>
      <c r="M653" s="180" t="s">
        <v>1</v>
      </c>
      <c r="N653" s="181" t="s">
        <v>38</v>
      </c>
      <c r="O653" s="59"/>
      <c r="P653" s="160">
        <f t="shared" si="271"/>
        <v>0</v>
      </c>
      <c r="Q653" s="160">
        <v>0</v>
      </c>
      <c r="R653" s="160">
        <f t="shared" si="272"/>
        <v>0</v>
      </c>
      <c r="S653" s="160">
        <v>0</v>
      </c>
      <c r="T653" s="161">
        <f t="shared" si="273"/>
        <v>0</v>
      </c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R653" s="162" t="s">
        <v>1849</v>
      </c>
      <c r="AT653" s="162" t="s">
        <v>751</v>
      </c>
      <c r="AU653" s="162" t="s">
        <v>219</v>
      </c>
      <c r="AY653" s="15" t="s">
        <v>208</v>
      </c>
      <c r="BE653" s="163">
        <f t="shared" si="274"/>
        <v>0</v>
      </c>
      <c r="BF653" s="163">
        <f t="shared" si="275"/>
        <v>0</v>
      </c>
      <c r="BG653" s="163">
        <f t="shared" si="276"/>
        <v>0</v>
      </c>
      <c r="BH653" s="163">
        <f t="shared" si="277"/>
        <v>0</v>
      </c>
      <c r="BI653" s="163">
        <f t="shared" si="278"/>
        <v>0</v>
      </c>
      <c r="BJ653" s="15" t="s">
        <v>85</v>
      </c>
      <c r="BK653" s="163">
        <f t="shared" si="279"/>
        <v>0</v>
      </c>
      <c r="BL653" s="15" t="s">
        <v>466</v>
      </c>
      <c r="BM653" s="162" t="s">
        <v>8866</v>
      </c>
    </row>
    <row r="654" spans="1:65" s="2" customFormat="1" ht="33" customHeight="1">
      <c r="A654" s="30"/>
      <c r="B654" s="154"/>
      <c r="C654" s="201" t="s">
        <v>2707</v>
      </c>
      <c r="D654" s="201" t="s">
        <v>751</v>
      </c>
      <c r="E654" s="202" t="s">
        <v>8867</v>
      </c>
      <c r="F654" s="203" t="s">
        <v>8868</v>
      </c>
      <c r="G654" s="204" t="s">
        <v>404</v>
      </c>
      <c r="H654" s="205">
        <v>1</v>
      </c>
      <c r="I654" s="177"/>
      <c r="J654" s="290">
        <f t="shared" si="270"/>
        <v>0</v>
      </c>
      <c r="K654" s="178"/>
      <c r="L654" s="179"/>
      <c r="M654" s="180" t="s">
        <v>1</v>
      </c>
      <c r="N654" s="181" t="s">
        <v>38</v>
      </c>
      <c r="O654" s="59"/>
      <c r="P654" s="160">
        <f t="shared" si="271"/>
        <v>0</v>
      </c>
      <c r="Q654" s="160">
        <v>0</v>
      </c>
      <c r="R654" s="160">
        <f t="shared" si="272"/>
        <v>0</v>
      </c>
      <c r="S654" s="160">
        <v>0</v>
      </c>
      <c r="T654" s="161">
        <f t="shared" si="273"/>
        <v>0</v>
      </c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R654" s="162" t="s">
        <v>1849</v>
      </c>
      <c r="AT654" s="162" t="s">
        <v>751</v>
      </c>
      <c r="AU654" s="162" t="s">
        <v>219</v>
      </c>
      <c r="AY654" s="15" t="s">
        <v>208</v>
      </c>
      <c r="BE654" s="163">
        <f t="shared" si="274"/>
        <v>0</v>
      </c>
      <c r="BF654" s="163">
        <f t="shared" si="275"/>
        <v>0</v>
      </c>
      <c r="BG654" s="163">
        <f t="shared" si="276"/>
        <v>0</v>
      </c>
      <c r="BH654" s="163">
        <f t="shared" si="277"/>
        <v>0</v>
      </c>
      <c r="BI654" s="163">
        <f t="shared" si="278"/>
        <v>0</v>
      </c>
      <c r="BJ654" s="15" t="s">
        <v>85</v>
      </c>
      <c r="BK654" s="163">
        <f t="shared" si="279"/>
        <v>0</v>
      </c>
      <c r="BL654" s="15" t="s">
        <v>466</v>
      </c>
      <c r="BM654" s="162" t="s">
        <v>8869</v>
      </c>
    </row>
    <row r="655" spans="1:65" s="2" customFormat="1" ht="33" customHeight="1">
      <c r="A655" s="30"/>
      <c r="B655" s="154"/>
      <c r="C655" s="201" t="s">
        <v>2711</v>
      </c>
      <c r="D655" s="201" t="s">
        <v>751</v>
      </c>
      <c r="E655" s="202" t="s">
        <v>8870</v>
      </c>
      <c r="F655" s="203" t="s">
        <v>8871</v>
      </c>
      <c r="G655" s="204" t="s">
        <v>252</v>
      </c>
      <c r="H655" s="205">
        <v>18</v>
      </c>
      <c r="I655" s="177"/>
      <c r="J655" s="290">
        <f t="shared" si="270"/>
        <v>0</v>
      </c>
      <c r="K655" s="178"/>
      <c r="L655" s="179"/>
      <c r="M655" s="180" t="s">
        <v>1</v>
      </c>
      <c r="N655" s="181" t="s">
        <v>38</v>
      </c>
      <c r="O655" s="59"/>
      <c r="P655" s="160">
        <f t="shared" si="271"/>
        <v>0</v>
      </c>
      <c r="Q655" s="160">
        <v>0</v>
      </c>
      <c r="R655" s="160">
        <f t="shared" si="272"/>
        <v>0</v>
      </c>
      <c r="S655" s="160">
        <v>0</v>
      </c>
      <c r="T655" s="161">
        <f t="shared" si="273"/>
        <v>0</v>
      </c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R655" s="162" t="s">
        <v>1849</v>
      </c>
      <c r="AT655" s="162" t="s">
        <v>751</v>
      </c>
      <c r="AU655" s="162" t="s">
        <v>219</v>
      </c>
      <c r="AY655" s="15" t="s">
        <v>208</v>
      </c>
      <c r="BE655" s="163">
        <f t="shared" si="274"/>
        <v>0</v>
      </c>
      <c r="BF655" s="163">
        <f t="shared" si="275"/>
        <v>0</v>
      </c>
      <c r="BG655" s="163">
        <f t="shared" si="276"/>
        <v>0</v>
      </c>
      <c r="BH655" s="163">
        <f t="shared" si="277"/>
        <v>0</v>
      </c>
      <c r="BI655" s="163">
        <f t="shared" si="278"/>
        <v>0</v>
      </c>
      <c r="BJ655" s="15" t="s">
        <v>85</v>
      </c>
      <c r="BK655" s="163">
        <f t="shared" si="279"/>
        <v>0</v>
      </c>
      <c r="BL655" s="15" t="s">
        <v>466</v>
      </c>
      <c r="BM655" s="162" t="s">
        <v>8872</v>
      </c>
    </row>
    <row r="656" spans="1:65" s="2" customFormat="1" ht="16.5" customHeight="1">
      <c r="A656" s="30"/>
      <c r="B656" s="154"/>
      <c r="C656" s="201" t="s">
        <v>2715</v>
      </c>
      <c r="D656" s="201" t="s">
        <v>751</v>
      </c>
      <c r="E656" s="202" t="s">
        <v>8873</v>
      </c>
      <c r="F656" s="203" t="s">
        <v>8874</v>
      </c>
      <c r="G656" s="204" t="s">
        <v>404</v>
      </c>
      <c r="H656" s="205">
        <v>642</v>
      </c>
      <c r="I656" s="177"/>
      <c r="J656" s="290">
        <f t="shared" si="270"/>
        <v>0</v>
      </c>
      <c r="K656" s="178"/>
      <c r="L656" s="179"/>
      <c r="M656" s="180" t="s">
        <v>1</v>
      </c>
      <c r="N656" s="181" t="s">
        <v>38</v>
      </c>
      <c r="O656" s="59"/>
      <c r="P656" s="160">
        <f t="shared" si="271"/>
        <v>0</v>
      </c>
      <c r="Q656" s="160">
        <v>0</v>
      </c>
      <c r="R656" s="160">
        <f t="shared" si="272"/>
        <v>0</v>
      </c>
      <c r="S656" s="160">
        <v>0</v>
      </c>
      <c r="T656" s="161">
        <f t="shared" si="273"/>
        <v>0</v>
      </c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R656" s="162" t="s">
        <v>1849</v>
      </c>
      <c r="AT656" s="162" t="s">
        <v>751</v>
      </c>
      <c r="AU656" s="162" t="s">
        <v>219</v>
      </c>
      <c r="AY656" s="15" t="s">
        <v>208</v>
      </c>
      <c r="BE656" s="163">
        <f t="shared" si="274"/>
        <v>0</v>
      </c>
      <c r="BF656" s="163">
        <f t="shared" si="275"/>
        <v>0</v>
      </c>
      <c r="BG656" s="163">
        <f t="shared" si="276"/>
        <v>0</v>
      </c>
      <c r="BH656" s="163">
        <f t="shared" si="277"/>
        <v>0</v>
      </c>
      <c r="BI656" s="163">
        <f t="shared" si="278"/>
        <v>0</v>
      </c>
      <c r="BJ656" s="15" t="s">
        <v>85</v>
      </c>
      <c r="BK656" s="163">
        <f t="shared" si="279"/>
        <v>0</v>
      </c>
      <c r="BL656" s="15" t="s">
        <v>466</v>
      </c>
      <c r="BM656" s="162" t="s">
        <v>8875</v>
      </c>
    </row>
    <row r="657" spans="1:65" s="2" customFormat="1" ht="24.2" customHeight="1">
      <c r="A657" s="30"/>
      <c r="B657" s="154"/>
      <c r="C657" s="201" t="s">
        <v>2719</v>
      </c>
      <c r="D657" s="201" t="s">
        <v>751</v>
      </c>
      <c r="E657" s="202" t="s">
        <v>8876</v>
      </c>
      <c r="F657" s="203" t="s">
        <v>8877</v>
      </c>
      <c r="G657" s="204" t="s">
        <v>404</v>
      </c>
      <c r="H657" s="205">
        <v>16</v>
      </c>
      <c r="I657" s="177"/>
      <c r="J657" s="290">
        <f t="shared" si="270"/>
        <v>0</v>
      </c>
      <c r="K657" s="178"/>
      <c r="L657" s="179"/>
      <c r="M657" s="180" t="s">
        <v>1</v>
      </c>
      <c r="N657" s="181" t="s">
        <v>38</v>
      </c>
      <c r="O657" s="59"/>
      <c r="P657" s="160">
        <f t="shared" si="271"/>
        <v>0</v>
      </c>
      <c r="Q657" s="160">
        <v>0</v>
      </c>
      <c r="R657" s="160">
        <f t="shared" si="272"/>
        <v>0</v>
      </c>
      <c r="S657" s="160">
        <v>0</v>
      </c>
      <c r="T657" s="161">
        <f t="shared" si="273"/>
        <v>0</v>
      </c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R657" s="162" t="s">
        <v>1849</v>
      </c>
      <c r="AT657" s="162" t="s">
        <v>751</v>
      </c>
      <c r="AU657" s="162" t="s">
        <v>219</v>
      </c>
      <c r="AY657" s="15" t="s">
        <v>208</v>
      </c>
      <c r="BE657" s="163">
        <f t="shared" si="274"/>
        <v>0</v>
      </c>
      <c r="BF657" s="163">
        <f t="shared" si="275"/>
        <v>0</v>
      </c>
      <c r="BG657" s="163">
        <f t="shared" si="276"/>
        <v>0</v>
      </c>
      <c r="BH657" s="163">
        <f t="shared" si="277"/>
        <v>0</v>
      </c>
      <c r="BI657" s="163">
        <f t="shared" si="278"/>
        <v>0</v>
      </c>
      <c r="BJ657" s="15" t="s">
        <v>85</v>
      </c>
      <c r="BK657" s="163">
        <f t="shared" si="279"/>
        <v>0</v>
      </c>
      <c r="BL657" s="15" t="s">
        <v>466</v>
      </c>
      <c r="BM657" s="162" t="s">
        <v>8878</v>
      </c>
    </row>
    <row r="658" spans="1:65" s="2" customFormat="1" ht="37.9" customHeight="1">
      <c r="A658" s="30"/>
      <c r="B658" s="154"/>
      <c r="C658" s="201" t="s">
        <v>2721</v>
      </c>
      <c r="D658" s="201" t="s">
        <v>751</v>
      </c>
      <c r="E658" s="202" t="s">
        <v>8879</v>
      </c>
      <c r="F658" s="203" t="s">
        <v>6866</v>
      </c>
      <c r="G658" s="204" t="s">
        <v>404</v>
      </c>
      <c r="H658" s="205">
        <v>133</v>
      </c>
      <c r="I658" s="177"/>
      <c r="J658" s="290">
        <f t="shared" si="270"/>
        <v>0</v>
      </c>
      <c r="K658" s="178"/>
      <c r="L658" s="179"/>
      <c r="M658" s="180" t="s">
        <v>1</v>
      </c>
      <c r="N658" s="181" t="s">
        <v>38</v>
      </c>
      <c r="O658" s="59"/>
      <c r="P658" s="160">
        <f t="shared" si="271"/>
        <v>0</v>
      </c>
      <c r="Q658" s="160">
        <v>0</v>
      </c>
      <c r="R658" s="160">
        <f t="shared" si="272"/>
        <v>0</v>
      </c>
      <c r="S658" s="160">
        <v>0</v>
      </c>
      <c r="T658" s="161">
        <f t="shared" si="273"/>
        <v>0</v>
      </c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R658" s="162" t="s">
        <v>1849</v>
      </c>
      <c r="AT658" s="162" t="s">
        <v>751</v>
      </c>
      <c r="AU658" s="162" t="s">
        <v>219</v>
      </c>
      <c r="AY658" s="15" t="s">
        <v>208</v>
      </c>
      <c r="BE658" s="163">
        <f t="shared" si="274"/>
        <v>0</v>
      </c>
      <c r="BF658" s="163">
        <f t="shared" si="275"/>
        <v>0</v>
      </c>
      <c r="BG658" s="163">
        <f t="shared" si="276"/>
        <v>0</v>
      </c>
      <c r="BH658" s="163">
        <f t="shared" si="277"/>
        <v>0</v>
      </c>
      <c r="BI658" s="163">
        <f t="shared" si="278"/>
        <v>0</v>
      </c>
      <c r="BJ658" s="15" t="s">
        <v>85</v>
      </c>
      <c r="BK658" s="163">
        <f t="shared" si="279"/>
        <v>0</v>
      </c>
      <c r="BL658" s="15" t="s">
        <v>466</v>
      </c>
      <c r="BM658" s="162" t="s">
        <v>8880</v>
      </c>
    </row>
    <row r="659" spans="1:65" s="2" customFormat="1" ht="37.9" customHeight="1">
      <c r="A659" s="30"/>
      <c r="B659" s="154"/>
      <c r="C659" s="201" t="s">
        <v>2725</v>
      </c>
      <c r="D659" s="201" t="s">
        <v>751</v>
      </c>
      <c r="E659" s="202" t="s">
        <v>8881</v>
      </c>
      <c r="F659" s="203" t="s">
        <v>6906</v>
      </c>
      <c r="G659" s="204" t="s">
        <v>404</v>
      </c>
      <c r="H659" s="205">
        <v>22</v>
      </c>
      <c r="I659" s="177"/>
      <c r="J659" s="290">
        <f t="shared" si="270"/>
        <v>0</v>
      </c>
      <c r="K659" s="178"/>
      <c r="L659" s="179"/>
      <c r="M659" s="180" t="s">
        <v>1</v>
      </c>
      <c r="N659" s="181" t="s">
        <v>38</v>
      </c>
      <c r="O659" s="59"/>
      <c r="P659" s="160">
        <f t="shared" si="271"/>
        <v>0</v>
      </c>
      <c r="Q659" s="160">
        <v>0</v>
      </c>
      <c r="R659" s="160">
        <f t="shared" si="272"/>
        <v>0</v>
      </c>
      <c r="S659" s="160">
        <v>0</v>
      </c>
      <c r="T659" s="161">
        <f t="shared" si="273"/>
        <v>0</v>
      </c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R659" s="162" t="s">
        <v>1849</v>
      </c>
      <c r="AT659" s="162" t="s">
        <v>751</v>
      </c>
      <c r="AU659" s="162" t="s">
        <v>219</v>
      </c>
      <c r="AY659" s="15" t="s">
        <v>208</v>
      </c>
      <c r="BE659" s="163">
        <f t="shared" si="274"/>
        <v>0</v>
      </c>
      <c r="BF659" s="163">
        <f t="shared" si="275"/>
        <v>0</v>
      </c>
      <c r="BG659" s="163">
        <f t="shared" si="276"/>
        <v>0</v>
      </c>
      <c r="BH659" s="163">
        <f t="shared" si="277"/>
        <v>0</v>
      </c>
      <c r="BI659" s="163">
        <f t="shared" si="278"/>
        <v>0</v>
      </c>
      <c r="BJ659" s="15" t="s">
        <v>85</v>
      </c>
      <c r="BK659" s="163">
        <f t="shared" si="279"/>
        <v>0</v>
      </c>
      <c r="BL659" s="15" t="s">
        <v>466</v>
      </c>
      <c r="BM659" s="162" t="s">
        <v>8882</v>
      </c>
    </row>
    <row r="660" spans="1:65" s="2" customFormat="1" ht="37.9" customHeight="1">
      <c r="A660" s="30"/>
      <c r="B660" s="154"/>
      <c r="C660" s="201" t="s">
        <v>2727</v>
      </c>
      <c r="D660" s="201" t="s">
        <v>751</v>
      </c>
      <c r="E660" s="202" t="s">
        <v>8883</v>
      </c>
      <c r="F660" s="203" t="s">
        <v>6851</v>
      </c>
      <c r="G660" s="204" t="s">
        <v>404</v>
      </c>
      <c r="H660" s="205">
        <v>2</v>
      </c>
      <c r="I660" s="177"/>
      <c r="J660" s="290">
        <f t="shared" si="270"/>
        <v>0</v>
      </c>
      <c r="K660" s="178"/>
      <c r="L660" s="179"/>
      <c r="M660" s="180" t="s">
        <v>1</v>
      </c>
      <c r="N660" s="181" t="s">
        <v>38</v>
      </c>
      <c r="O660" s="59"/>
      <c r="P660" s="160">
        <f t="shared" si="271"/>
        <v>0</v>
      </c>
      <c r="Q660" s="160">
        <v>0</v>
      </c>
      <c r="R660" s="160">
        <f t="shared" si="272"/>
        <v>0</v>
      </c>
      <c r="S660" s="160">
        <v>0</v>
      </c>
      <c r="T660" s="161">
        <f t="shared" si="273"/>
        <v>0</v>
      </c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R660" s="162" t="s">
        <v>1849</v>
      </c>
      <c r="AT660" s="162" t="s">
        <v>751</v>
      </c>
      <c r="AU660" s="162" t="s">
        <v>219</v>
      </c>
      <c r="AY660" s="15" t="s">
        <v>208</v>
      </c>
      <c r="BE660" s="163">
        <f t="shared" si="274"/>
        <v>0</v>
      </c>
      <c r="BF660" s="163">
        <f t="shared" si="275"/>
        <v>0</v>
      </c>
      <c r="BG660" s="163">
        <f t="shared" si="276"/>
        <v>0</v>
      </c>
      <c r="BH660" s="163">
        <f t="shared" si="277"/>
        <v>0</v>
      </c>
      <c r="BI660" s="163">
        <f t="shared" si="278"/>
        <v>0</v>
      </c>
      <c r="BJ660" s="15" t="s">
        <v>85</v>
      </c>
      <c r="BK660" s="163">
        <f t="shared" si="279"/>
        <v>0</v>
      </c>
      <c r="BL660" s="15" t="s">
        <v>466</v>
      </c>
      <c r="BM660" s="162" t="s">
        <v>8884</v>
      </c>
    </row>
    <row r="661" spans="1:65" s="2" customFormat="1" ht="37.9" customHeight="1">
      <c r="A661" s="30"/>
      <c r="B661" s="154"/>
      <c r="C661" s="201" t="s">
        <v>2731</v>
      </c>
      <c r="D661" s="201" t="s">
        <v>751</v>
      </c>
      <c r="E661" s="202" t="s">
        <v>8885</v>
      </c>
      <c r="F661" s="203" t="s">
        <v>8886</v>
      </c>
      <c r="G661" s="204" t="s">
        <v>404</v>
      </c>
      <c r="H661" s="205">
        <v>12</v>
      </c>
      <c r="I661" s="177"/>
      <c r="J661" s="290">
        <f t="shared" si="270"/>
        <v>0</v>
      </c>
      <c r="K661" s="178"/>
      <c r="L661" s="179"/>
      <c r="M661" s="180" t="s">
        <v>1</v>
      </c>
      <c r="N661" s="181" t="s">
        <v>38</v>
      </c>
      <c r="O661" s="59"/>
      <c r="P661" s="160">
        <f t="shared" si="271"/>
        <v>0</v>
      </c>
      <c r="Q661" s="160">
        <v>0</v>
      </c>
      <c r="R661" s="160">
        <f t="shared" si="272"/>
        <v>0</v>
      </c>
      <c r="S661" s="160">
        <v>0</v>
      </c>
      <c r="T661" s="161">
        <f t="shared" si="273"/>
        <v>0</v>
      </c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R661" s="162" t="s">
        <v>1849</v>
      </c>
      <c r="AT661" s="162" t="s">
        <v>751</v>
      </c>
      <c r="AU661" s="162" t="s">
        <v>219</v>
      </c>
      <c r="AY661" s="15" t="s">
        <v>208</v>
      </c>
      <c r="BE661" s="163">
        <f t="shared" si="274"/>
        <v>0</v>
      </c>
      <c r="BF661" s="163">
        <f t="shared" si="275"/>
        <v>0</v>
      </c>
      <c r="BG661" s="163">
        <f t="shared" si="276"/>
        <v>0</v>
      </c>
      <c r="BH661" s="163">
        <f t="shared" si="277"/>
        <v>0</v>
      </c>
      <c r="BI661" s="163">
        <f t="shared" si="278"/>
        <v>0</v>
      </c>
      <c r="BJ661" s="15" t="s">
        <v>85</v>
      </c>
      <c r="BK661" s="163">
        <f t="shared" si="279"/>
        <v>0</v>
      </c>
      <c r="BL661" s="15" t="s">
        <v>466</v>
      </c>
      <c r="BM661" s="162" t="s">
        <v>8887</v>
      </c>
    </row>
    <row r="662" spans="1:65" s="2" customFormat="1" ht="24.2" customHeight="1">
      <c r="A662" s="30"/>
      <c r="B662" s="154"/>
      <c r="C662" s="201" t="s">
        <v>2733</v>
      </c>
      <c r="D662" s="201" t="s">
        <v>751</v>
      </c>
      <c r="E662" s="202" t="s">
        <v>6868</v>
      </c>
      <c r="F662" s="203" t="s">
        <v>6869</v>
      </c>
      <c r="G662" s="204" t="s">
        <v>404</v>
      </c>
      <c r="H662" s="205">
        <v>169</v>
      </c>
      <c r="I662" s="177"/>
      <c r="J662" s="290">
        <f t="shared" si="270"/>
        <v>0</v>
      </c>
      <c r="K662" s="178"/>
      <c r="L662" s="179"/>
      <c r="M662" s="180" t="s">
        <v>1</v>
      </c>
      <c r="N662" s="181" t="s">
        <v>38</v>
      </c>
      <c r="O662" s="59"/>
      <c r="P662" s="160">
        <f t="shared" si="271"/>
        <v>0</v>
      </c>
      <c r="Q662" s="160">
        <v>0</v>
      </c>
      <c r="R662" s="160">
        <f t="shared" si="272"/>
        <v>0</v>
      </c>
      <c r="S662" s="160">
        <v>0</v>
      </c>
      <c r="T662" s="161">
        <f t="shared" si="273"/>
        <v>0</v>
      </c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R662" s="162" t="s">
        <v>1849</v>
      </c>
      <c r="AT662" s="162" t="s">
        <v>751</v>
      </c>
      <c r="AU662" s="162" t="s">
        <v>219</v>
      </c>
      <c r="AY662" s="15" t="s">
        <v>208</v>
      </c>
      <c r="BE662" s="163">
        <f t="shared" si="274"/>
        <v>0</v>
      </c>
      <c r="BF662" s="163">
        <f t="shared" si="275"/>
        <v>0</v>
      </c>
      <c r="BG662" s="163">
        <f t="shared" si="276"/>
        <v>0</v>
      </c>
      <c r="BH662" s="163">
        <f t="shared" si="277"/>
        <v>0</v>
      </c>
      <c r="BI662" s="163">
        <f t="shared" si="278"/>
        <v>0</v>
      </c>
      <c r="BJ662" s="15" t="s">
        <v>85</v>
      </c>
      <c r="BK662" s="163">
        <f t="shared" si="279"/>
        <v>0</v>
      </c>
      <c r="BL662" s="15" t="s">
        <v>466</v>
      </c>
      <c r="BM662" s="162" t="s">
        <v>8888</v>
      </c>
    </row>
    <row r="663" spans="1:65" s="2" customFormat="1" ht="24.2" customHeight="1">
      <c r="A663" s="30"/>
      <c r="B663" s="154"/>
      <c r="C663" s="201" t="s">
        <v>2735</v>
      </c>
      <c r="D663" s="201" t="s">
        <v>751</v>
      </c>
      <c r="E663" s="202" t="s">
        <v>8889</v>
      </c>
      <c r="F663" s="203" t="s">
        <v>6875</v>
      </c>
      <c r="G663" s="204" t="s">
        <v>404</v>
      </c>
      <c r="H663" s="205">
        <v>338</v>
      </c>
      <c r="I663" s="177"/>
      <c r="J663" s="290">
        <f t="shared" si="270"/>
        <v>0</v>
      </c>
      <c r="K663" s="178"/>
      <c r="L663" s="179"/>
      <c r="M663" s="180" t="s">
        <v>1</v>
      </c>
      <c r="N663" s="181" t="s">
        <v>38</v>
      </c>
      <c r="O663" s="59"/>
      <c r="P663" s="160">
        <f t="shared" si="271"/>
        <v>0</v>
      </c>
      <c r="Q663" s="160">
        <v>0</v>
      </c>
      <c r="R663" s="160">
        <f t="shared" si="272"/>
        <v>0</v>
      </c>
      <c r="S663" s="160">
        <v>0</v>
      </c>
      <c r="T663" s="161">
        <f t="shared" si="273"/>
        <v>0</v>
      </c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R663" s="162" t="s">
        <v>1849</v>
      </c>
      <c r="AT663" s="162" t="s">
        <v>751</v>
      </c>
      <c r="AU663" s="162" t="s">
        <v>219</v>
      </c>
      <c r="AY663" s="15" t="s">
        <v>208</v>
      </c>
      <c r="BE663" s="163">
        <f t="shared" si="274"/>
        <v>0</v>
      </c>
      <c r="BF663" s="163">
        <f t="shared" si="275"/>
        <v>0</v>
      </c>
      <c r="BG663" s="163">
        <f t="shared" si="276"/>
        <v>0</v>
      </c>
      <c r="BH663" s="163">
        <f t="shared" si="277"/>
        <v>0</v>
      </c>
      <c r="BI663" s="163">
        <f t="shared" si="278"/>
        <v>0</v>
      </c>
      <c r="BJ663" s="15" t="s">
        <v>85</v>
      </c>
      <c r="BK663" s="163">
        <f t="shared" si="279"/>
        <v>0</v>
      </c>
      <c r="BL663" s="15" t="s">
        <v>466</v>
      </c>
      <c r="BM663" s="162" t="s">
        <v>8890</v>
      </c>
    </row>
    <row r="664" spans="1:65" s="2" customFormat="1" ht="33" customHeight="1">
      <c r="A664" s="30"/>
      <c r="B664" s="154"/>
      <c r="C664" s="201" t="s">
        <v>2739</v>
      </c>
      <c r="D664" s="201" t="s">
        <v>751</v>
      </c>
      <c r="E664" s="202" t="s">
        <v>8891</v>
      </c>
      <c r="F664" s="203" t="s">
        <v>8892</v>
      </c>
      <c r="G664" s="204" t="s">
        <v>404</v>
      </c>
      <c r="H664" s="205">
        <v>169</v>
      </c>
      <c r="I664" s="177"/>
      <c r="J664" s="290">
        <f t="shared" si="270"/>
        <v>0</v>
      </c>
      <c r="K664" s="178"/>
      <c r="L664" s="179"/>
      <c r="M664" s="180" t="s">
        <v>1</v>
      </c>
      <c r="N664" s="181" t="s">
        <v>38</v>
      </c>
      <c r="O664" s="59"/>
      <c r="P664" s="160">
        <f t="shared" si="271"/>
        <v>0</v>
      </c>
      <c r="Q664" s="160">
        <v>0</v>
      </c>
      <c r="R664" s="160">
        <f t="shared" si="272"/>
        <v>0</v>
      </c>
      <c r="S664" s="160">
        <v>0</v>
      </c>
      <c r="T664" s="161">
        <f t="shared" si="273"/>
        <v>0</v>
      </c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R664" s="162" t="s">
        <v>1849</v>
      </c>
      <c r="AT664" s="162" t="s">
        <v>751</v>
      </c>
      <c r="AU664" s="162" t="s">
        <v>219</v>
      </c>
      <c r="AY664" s="15" t="s">
        <v>208</v>
      </c>
      <c r="BE664" s="163">
        <f t="shared" si="274"/>
        <v>0</v>
      </c>
      <c r="BF664" s="163">
        <f t="shared" si="275"/>
        <v>0</v>
      </c>
      <c r="BG664" s="163">
        <f t="shared" si="276"/>
        <v>0</v>
      </c>
      <c r="BH664" s="163">
        <f t="shared" si="277"/>
        <v>0</v>
      </c>
      <c r="BI664" s="163">
        <f t="shared" si="278"/>
        <v>0</v>
      </c>
      <c r="BJ664" s="15" t="s">
        <v>85</v>
      </c>
      <c r="BK664" s="163">
        <f t="shared" si="279"/>
        <v>0</v>
      </c>
      <c r="BL664" s="15" t="s">
        <v>466</v>
      </c>
      <c r="BM664" s="162" t="s">
        <v>8893</v>
      </c>
    </row>
    <row r="665" spans="1:65" s="2" customFormat="1" ht="24.2" customHeight="1">
      <c r="A665" s="30"/>
      <c r="B665" s="154"/>
      <c r="C665" s="201" t="s">
        <v>2741</v>
      </c>
      <c r="D665" s="201" t="s">
        <v>751</v>
      </c>
      <c r="E665" s="202" t="s">
        <v>8894</v>
      </c>
      <c r="F665" s="203" t="s">
        <v>6872</v>
      </c>
      <c r="G665" s="204" t="s">
        <v>404</v>
      </c>
      <c r="H665" s="205">
        <v>338</v>
      </c>
      <c r="I665" s="177"/>
      <c r="J665" s="290">
        <f t="shared" si="270"/>
        <v>0</v>
      </c>
      <c r="K665" s="178"/>
      <c r="L665" s="179"/>
      <c r="M665" s="180" t="s">
        <v>1</v>
      </c>
      <c r="N665" s="181" t="s">
        <v>38</v>
      </c>
      <c r="O665" s="59"/>
      <c r="P665" s="160">
        <f t="shared" si="271"/>
        <v>0</v>
      </c>
      <c r="Q665" s="160">
        <v>0</v>
      </c>
      <c r="R665" s="160">
        <f t="shared" si="272"/>
        <v>0</v>
      </c>
      <c r="S665" s="160">
        <v>0</v>
      </c>
      <c r="T665" s="161">
        <f t="shared" si="273"/>
        <v>0</v>
      </c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R665" s="162" t="s">
        <v>1849</v>
      </c>
      <c r="AT665" s="162" t="s">
        <v>751</v>
      </c>
      <c r="AU665" s="162" t="s">
        <v>219</v>
      </c>
      <c r="AY665" s="15" t="s">
        <v>208</v>
      </c>
      <c r="BE665" s="163">
        <f t="shared" si="274"/>
        <v>0</v>
      </c>
      <c r="BF665" s="163">
        <f t="shared" si="275"/>
        <v>0</v>
      </c>
      <c r="BG665" s="163">
        <f t="shared" si="276"/>
        <v>0</v>
      </c>
      <c r="BH665" s="163">
        <f t="shared" si="277"/>
        <v>0</v>
      </c>
      <c r="BI665" s="163">
        <f t="shared" si="278"/>
        <v>0</v>
      </c>
      <c r="BJ665" s="15" t="s">
        <v>85</v>
      </c>
      <c r="BK665" s="163">
        <f t="shared" si="279"/>
        <v>0</v>
      </c>
      <c r="BL665" s="15" t="s">
        <v>466</v>
      </c>
      <c r="BM665" s="162" t="s">
        <v>8895</v>
      </c>
    </row>
    <row r="666" spans="1:65" s="2" customFormat="1" ht="24.2" customHeight="1">
      <c r="A666" s="30"/>
      <c r="B666" s="154"/>
      <c r="C666" s="201" t="s">
        <v>2743</v>
      </c>
      <c r="D666" s="201" t="s">
        <v>751</v>
      </c>
      <c r="E666" s="202" t="s">
        <v>8896</v>
      </c>
      <c r="F666" s="203" t="s">
        <v>8897</v>
      </c>
      <c r="G666" s="204" t="s">
        <v>404</v>
      </c>
      <c r="H666" s="205">
        <v>506</v>
      </c>
      <c r="I666" s="177"/>
      <c r="J666" s="290">
        <f t="shared" si="270"/>
        <v>0</v>
      </c>
      <c r="K666" s="178"/>
      <c r="L666" s="179"/>
      <c r="M666" s="180" t="s">
        <v>1</v>
      </c>
      <c r="N666" s="181" t="s">
        <v>38</v>
      </c>
      <c r="O666" s="59"/>
      <c r="P666" s="160">
        <f t="shared" si="271"/>
        <v>0</v>
      </c>
      <c r="Q666" s="160">
        <v>0</v>
      </c>
      <c r="R666" s="160">
        <f t="shared" si="272"/>
        <v>0</v>
      </c>
      <c r="S666" s="160">
        <v>0</v>
      </c>
      <c r="T666" s="161">
        <f t="shared" si="273"/>
        <v>0</v>
      </c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R666" s="162" t="s">
        <v>1849</v>
      </c>
      <c r="AT666" s="162" t="s">
        <v>751</v>
      </c>
      <c r="AU666" s="162" t="s">
        <v>219</v>
      </c>
      <c r="AY666" s="15" t="s">
        <v>208</v>
      </c>
      <c r="BE666" s="163">
        <f t="shared" si="274"/>
        <v>0</v>
      </c>
      <c r="BF666" s="163">
        <f t="shared" si="275"/>
        <v>0</v>
      </c>
      <c r="BG666" s="163">
        <f t="shared" si="276"/>
        <v>0</v>
      </c>
      <c r="BH666" s="163">
        <f t="shared" si="277"/>
        <v>0</v>
      </c>
      <c r="BI666" s="163">
        <f t="shared" si="278"/>
        <v>0</v>
      </c>
      <c r="BJ666" s="15" t="s">
        <v>85</v>
      </c>
      <c r="BK666" s="163">
        <f t="shared" si="279"/>
        <v>0</v>
      </c>
      <c r="BL666" s="15" t="s">
        <v>466</v>
      </c>
      <c r="BM666" s="162" t="s">
        <v>8898</v>
      </c>
    </row>
    <row r="667" spans="1:65" s="2" customFormat="1" ht="24.2" customHeight="1">
      <c r="A667" s="30"/>
      <c r="B667" s="154"/>
      <c r="C667" s="201" t="s">
        <v>2745</v>
      </c>
      <c r="D667" s="201" t="s">
        <v>751</v>
      </c>
      <c r="E667" s="202" t="s">
        <v>8899</v>
      </c>
      <c r="F667" s="203" t="s">
        <v>8900</v>
      </c>
      <c r="G667" s="204" t="s">
        <v>404</v>
      </c>
      <c r="H667" s="205">
        <v>48</v>
      </c>
      <c r="I667" s="177"/>
      <c r="J667" s="290">
        <f t="shared" si="270"/>
        <v>0</v>
      </c>
      <c r="K667" s="178"/>
      <c r="L667" s="179"/>
      <c r="M667" s="180" t="s">
        <v>1</v>
      </c>
      <c r="N667" s="181" t="s">
        <v>38</v>
      </c>
      <c r="O667" s="59"/>
      <c r="P667" s="160">
        <f t="shared" si="271"/>
        <v>0</v>
      </c>
      <c r="Q667" s="160">
        <v>0</v>
      </c>
      <c r="R667" s="160">
        <f t="shared" si="272"/>
        <v>0</v>
      </c>
      <c r="S667" s="160">
        <v>0</v>
      </c>
      <c r="T667" s="161">
        <f t="shared" si="273"/>
        <v>0</v>
      </c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R667" s="162" t="s">
        <v>1849</v>
      </c>
      <c r="AT667" s="162" t="s">
        <v>751</v>
      </c>
      <c r="AU667" s="162" t="s">
        <v>219</v>
      </c>
      <c r="AY667" s="15" t="s">
        <v>208</v>
      </c>
      <c r="BE667" s="163">
        <f t="shared" si="274"/>
        <v>0</v>
      </c>
      <c r="BF667" s="163">
        <f t="shared" si="275"/>
        <v>0</v>
      </c>
      <c r="BG667" s="163">
        <f t="shared" si="276"/>
        <v>0</v>
      </c>
      <c r="BH667" s="163">
        <f t="shared" si="277"/>
        <v>0</v>
      </c>
      <c r="BI667" s="163">
        <f t="shared" si="278"/>
        <v>0</v>
      </c>
      <c r="BJ667" s="15" t="s">
        <v>85</v>
      </c>
      <c r="BK667" s="163">
        <f t="shared" si="279"/>
        <v>0</v>
      </c>
      <c r="BL667" s="15" t="s">
        <v>466</v>
      </c>
      <c r="BM667" s="162" t="s">
        <v>8901</v>
      </c>
    </row>
    <row r="668" spans="1:65" s="2" customFormat="1" ht="24.2" customHeight="1">
      <c r="A668" s="30"/>
      <c r="B668" s="154"/>
      <c r="C668" s="201" t="s">
        <v>2747</v>
      </c>
      <c r="D668" s="201" t="s">
        <v>751</v>
      </c>
      <c r="E668" s="202" t="s">
        <v>8902</v>
      </c>
      <c r="F668" s="203" t="s">
        <v>8903</v>
      </c>
      <c r="G668" s="204" t="s">
        <v>404</v>
      </c>
      <c r="H668" s="205">
        <v>1042</v>
      </c>
      <c r="I668" s="177"/>
      <c r="J668" s="290">
        <f t="shared" si="270"/>
        <v>0</v>
      </c>
      <c r="K668" s="178"/>
      <c r="L668" s="179"/>
      <c r="M668" s="180" t="s">
        <v>1</v>
      </c>
      <c r="N668" s="181" t="s">
        <v>38</v>
      </c>
      <c r="O668" s="59"/>
      <c r="P668" s="160">
        <f t="shared" si="271"/>
        <v>0</v>
      </c>
      <c r="Q668" s="160">
        <v>0</v>
      </c>
      <c r="R668" s="160">
        <f t="shared" si="272"/>
        <v>0</v>
      </c>
      <c r="S668" s="160">
        <v>0</v>
      </c>
      <c r="T668" s="161">
        <f t="shared" si="273"/>
        <v>0</v>
      </c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R668" s="162" t="s">
        <v>1849</v>
      </c>
      <c r="AT668" s="162" t="s">
        <v>751</v>
      </c>
      <c r="AU668" s="162" t="s">
        <v>219</v>
      </c>
      <c r="AY668" s="15" t="s">
        <v>208</v>
      </c>
      <c r="BE668" s="163">
        <f t="shared" si="274"/>
        <v>0</v>
      </c>
      <c r="BF668" s="163">
        <f t="shared" si="275"/>
        <v>0</v>
      </c>
      <c r="BG668" s="163">
        <f t="shared" si="276"/>
        <v>0</v>
      </c>
      <c r="BH668" s="163">
        <f t="shared" si="277"/>
        <v>0</v>
      </c>
      <c r="BI668" s="163">
        <f t="shared" si="278"/>
        <v>0</v>
      </c>
      <c r="BJ668" s="15" t="s">
        <v>85</v>
      </c>
      <c r="BK668" s="163">
        <f t="shared" si="279"/>
        <v>0</v>
      </c>
      <c r="BL668" s="15" t="s">
        <v>466</v>
      </c>
      <c r="BM668" s="162" t="s">
        <v>8904</v>
      </c>
    </row>
    <row r="669" spans="1:65" s="2" customFormat="1" ht="24.2" customHeight="1">
      <c r="A669" s="30"/>
      <c r="B669" s="154"/>
      <c r="C669" s="201" t="s">
        <v>2749</v>
      </c>
      <c r="D669" s="201" t="s">
        <v>751</v>
      </c>
      <c r="E669" s="202" t="s">
        <v>8905</v>
      </c>
      <c r="F669" s="203" t="s">
        <v>8906</v>
      </c>
      <c r="G669" s="204" t="s">
        <v>404</v>
      </c>
      <c r="H669" s="205">
        <v>3260</v>
      </c>
      <c r="I669" s="177"/>
      <c r="J669" s="290">
        <f t="shared" si="270"/>
        <v>0</v>
      </c>
      <c r="K669" s="178"/>
      <c r="L669" s="179"/>
      <c r="M669" s="180" t="s">
        <v>1</v>
      </c>
      <c r="N669" s="181" t="s">
        <v>38</v>
      </c>
      <c r="O669" s="59"/>
      <c r="P669" s="160">
        <f t="shared" si="271"/>
        <v>0</v>
      </c>
      <c r="Q669" s="160">
        <v>0</v>
      </c>
      <c r="R669" s="160">
        <f t="shared" si="272"/>
        <v>0</v>
      </c>
      <c r="S669" s="160">
        <v>0</v>
      </c>
      <c r="T669" s="161">
        <f t="shared" si="273"/>
        <v>0</v>
      </c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R669" s="162" t="s">
        <v>1849</v>
      </c>
      <c r="AT669" s="162" t="s">
        <v>751</v>
      </c>
      <c r="AU669" s="162" t="s">
        <v>219</v>
      </c>
      <c r="AY669" s="15" t="s">
        <v>208</v>
      </c>
      <c r="BE669" s="163">
        <f t="shared" si="274"/>
        <v>0</v>
      </c>
      <c r="BF669" s="163">
        <f t="shared" si="275"/>
        <v>0</v>
      </c>
      <c r="BG669" s="163">
        <f t="shared" si="276"/>
        <v>0</v>
      </c>
      <c r="BH669" s="163">
        <f t="shared" si="277"/>
        <v>0</v>
      </c>
      <c r="BI669" s="163">
        <f t="shared" si="278"/>
        <v>0</v>
      </c>
      <c r="BJ669" s="15" t="s">
        <v>85</v>
      </c>
      <c r="BK669" s="163">
        <f t="shared" si="279"/>
        <v>0</v>
      </c>
      <c r="BL669" s="15" t="s">
        <v>466</v>
      </c>
      <c r="BM669" s="162" t="s">
        <v>8907</v>
      </c>
    </row>
    <row r="670" spans="1:65" s="2" customFormat="1" ht="37.9" customHeight="1">
      <c r="A670" s="30"/>
      <c r="B670" s="154"/>
      <c r="C670" s="201" t="s">
        <v>2751</v>
      </c>
      <c r="D670" s="201" t="s">
        <v>751</v>
      </c>
      <c r="E670" s="202" t="s">
        <v>8908</v>
      </c>
      <c r="F670" s="203" t="s">
        <v>6893</v>
      </c>
      <c r="G670" s="204" t="s">
        <v>252</v>
      </c>
      <c r="H670" s="205">
        <v>18</v>
      </c>
      <c r="I670" s="177"/>
      <c r="J670" s="290">
        <f t="shared" si="270"/>
        <v>0</v>
      </c>
      <c r="K670" s="178"/>
      <c r="L670" s="179"/>
      <c r="M670" s="180" t="s">
        <v>1</v>
      </c>
      <c r="N670" s="181" t="s">
        <v>38</v>
      </c>
      <c r="O670" s="59"/>
      <c r="P670" s="160">
        <f t="shared" si="271"/>
        <v>0</v>
      </c>
      <c r="Q670" s="160">
        <v>0</v>
      </c>
      <c r="R670" s="160">
        <f t="shared" si="272"/>
        <v>0</v>
      </c>
      <c r="S670" s="160">
        <v>0</v>
      </c>
      <c r="T670" s="161">
        <f t="shared" si="273"/>
        <v>0</v>
      </c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R670" s="162" t="s">
        <v>1849</v>
      </c>
      <c r="AT670" s="162" t="s">
        <v>751</v>
      </c>
      <c r="AU670" s="162" t="s">
        <v>219</v>
      </c>
      <c r="AY670" s="15" t="s">
        <v>208</v>
      </c>
      <c r="BE670" s="163">
        <f t="shared" si="274"/>
        <v>0</v>
      </c>
      <c r="BF670" s="163">
        <f t="shared" si="275"/>
        <v>0</v>
      </c>
      <c r="BG670" s="163">
        <f t="shared" si="276"/>
        <v>0</v>
      </c>
      <c r="BH670" s="163">
        <f t="shared" si="277"/>
        <v>0</v>
      </c>
      <c r="BI670" s="163">
        <f t="shared" si="278"/>
        <v>0</v>
      </c>
      <c r="BJ670" s="15" t="s">
        <v>85</v>
      </c>
      <c r="BK670" s="163">
        <f t="shared" si="279"/>
        <v>0</v>
      </c>
      <c r="BL670" s="15" t="s">
        <v>466</v>
      </c>
      <c r="BM670" s="162" t="s">
        <v>8909</v>
      </c>
    </row>
    <row r="671" spans="1:65" s="2" customFormat="1" ht="37.9" customHeight="1">
      <c r="A671" s="30"/>
      <c r="B671" s="154"/>
      <c r="C671" s="201" t="s">
        <v>2753</v>
      </c>
      <c r="D671" s="201" t="s">
        <v>751</v>
      </c>
      <c r="E671" s="202" t="s">
        <v>8910</v>
      </c>
      <c r="F671" s="203" t="s">
        <v>8911</v>
      </c>
      <c r="G671" s="204" t="s">
        <v>252</v>
      </c>
      <c r="H671" s="205">
        <v>18</v>
      </c>
      <c r="I671" s="177"/>
      <c r="J671" s="290">
        <f t="shared" si="270"/>
        <v>0</v>
      </c>
      <c r="K671" s="178"/>
      <c r="L671" s="179"/>
      <c r="M671" s="180" t="s">
        <v>1</v>
      </c>
      <c r="N671" s="181" t="s">
        <v>38</v>
      </c>
      <c r="O671" s="59"/>
      <c r="P671" s="160">
        <f t="shared" si="271"/>
        <v>0</v>
      </c>
      <c r="Q671" s="160">
        <v>0</v>
      </c>
      <c r="R671" s="160">
        <f t="shared" si="272"/>
        <v>0</v>
      </c>
      <c r="S671" s="160">
        <v>0</v>
      </c>
      <c r="T671" s="161">
        <f t="shared" si="273"/>
        <v>0</v>
      </c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R671" s="162" t="s">
        <v>1849</v>
      </c>
      <c r="AT671" s="162" t="s">
        <v>751</v>
      </c>
      <c r="AU671" s="162" t="s">
        <v>219</v>
      </c>
      <c r="AY671" s="15" t="s">
        <v>208</v>
      </c>
      <c r="BE671" s="163">
        <f t="shared" si="274"/>
        <v>0</v>
      </c>
      <c r="BF671" s="163">
        <f t="shared" si="275"/>
        <v>0</v>
      </c>
      <c r="BG671" s="163">
        <f t="shared" si="276"/>
        <v>0</v>
      </c>
      <c r="BH671" s="163">
        <f t="shared" si="277"/>
        <v>0</v>
      </c>
      <c r="BI671" s="163">
        <f t="shared" si="278"/>
        <v>0</v>
      </c>
      <c r="BJ671" s="15" t="s">
        <v>85</v>
      </c>
      <c r="BK671" s="163">
        <f t="shared" si="279"/>
        <v>0</v>
      </c>
      <c r="BL671" s="15" t="s">
        <v>466</v>
      </c>
      <c r="BM671" s="162" t="s">
        <v>8912</v>
      </c>
    </row>
    <row r="672" spans="1:65" s="2" customFormat="1" ht="24.2" customHeight="1">
      <c r="A672" s="30"/>
      <c r="B672" s="154"/>
      <c r="C672" s="195" t="s">
        <v>2757</v>
      </c>
      <c r="D672" s="195" t="s">
        <v>210</v>
      </c>
      <c r="E672" s="196" t="s">
        <v>8913</v>
      </c>
      <c r="F672" s="200" t="s">
        <v>8914</v>
      </c>
      <c r="G672" s="198" t="s">
        <v>252</v>
      </c>
      <c r="H672" s="199">
        <v>161</v>
      </c>
      <c r="I672" s="155"/>
      <c r="J672" s="287">
        <f t="shared" si="270"/>
        <v>0</v>
      </c>
      <c r="K672" s="157"/>
      <c r="L672" s="31"/>
      <c r="M672" s="158" t="s">
        <v>1</v>
      </c>
      <c r="N672" s="159" t="s">
        <v>38</v>
      </c>
      <c r="O672" s="59"/>
      <c r="P672" s="160">
        <f t="shared" si="271"/>
        <v>0</v>
      </c>
      <c r="Q672" s="160">
        <v>0</v>
      </c>
      <c r="R672" s="160">
        <f t="shared" si="272"/>
        <v>0</v>
      </c>
      <c r="S672" s="160">
        <v>0</v>
      </c>
      <c r="T672" s="161">
        <f t="shared" si="273"/>
        <v>0</v>
      </c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R672" s="162" t="s">
        <v>466</v>
      </c>
      <c r="AT672" s="162" t="s">
        <v>210</v>
      </c>
      <c r="AU672" s="162" t="s">
        <v>219</v>
      </c>
      <c r="AY672" s="15" t="s">
        <v>208</v>
      </c>
      <c r="BE672" s="163">
        <f t="shared" si="274"/>
        <v>0</v>
      </c>
      <c r="BF672" s="163">
        <f t="shared" si="275"/>
        <v>0</v>
      </c>
      <c r="BG672" s="163">
        <f t="shared" si="276"/>
        <v>0</v>
      </c>
      <c r="BH672" s="163">
        <f t="shared" si="277"/>
        <v>0</v>
      </c>
      <c r="BI672" s="163">
        <f t="shared" si="278"/>
        <v>0</v>
      </c>
      <c r="BJ672" s="15" t="s">
        <v>85</v>
      </c>
      <c r="BK672" s="163">
        <f t="shared" si="279"/>
        <v>0</v>
      </c>
      <c r="BL672" s="15" t="s">
        <v>466</v>
      </c>
      <c r="BM672" s="162" t="s">
        <v>8915</v>
      </c>
    </row>
    <row r="673" spans="1:65" s="2" customFormat="1" ht="24.2" customHeight="1">
      <c r="A673" s="30"/>
      <c r="B673" s="154"/>
      <c r="C673" s="195" t="s">
        <v>2759</v>
      </c>
      <c r="D673" s="195" t="s">
        <v>210</v>
      </c>
      <c r="E673" s="196" t="s">
        <v>8916</v>
      </c>
      <c r="F673" s="200" t="s">
        <v>8917</v>
      </c>
      <c r="G673" s="198" t="s">
        <v>252</v>
      </c>
      <c r="H673" s="199">
        <v>809</v>
      </c>
      <c r="I673" s="155"/>
      <c r="J673" s="287">
        <f t="shared" si="270"/>
        <v>0</v>
      </c>
      <c r="K673" s="157"/>
      <c r="L673" s="31"/>
      <c r="M673" s="158" t="s">
        <v>1</v>
      </c>
      <c r="N673" s="159" t="s">
        <v>38</v>
      </c>
      <c r="O673" s="59"/>
      <c r="P673" s="160">
        <f t="shared" si="271"/>
        <v>0</v>
      </c>
      <c r="Q673" s="160">
        <v>0</v>
      </c>
      <c r="R673" s="160">
        <f t="shared" si="272"/>
        <v>0</v>
      </c>
      <c r="S673" s="160">
        <v>0</v>
      </c>
      <c r="T673" s="161">
        <f t="shared" si="273"/>
        <v>0</v>
      </c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R673" s="162" t="s">
        <v>466</v>
      </c>
      <c r="AT673" s="162" t="s">
        <v>210</v>
      </c>
      <c r="AU673" s="162" t="s">
        <v>219</v>
      </c>
      <c r="AY673" s="15" t="s">
        <v>208</v>
      </c>
      <c r="BE673" s="163">
        <f t="shared" si="274"/>
        <v>0</v>
      </c>
      <c r="BF673" s="163">
        <f t="shared" si="275"/>
        <v>0</v>
      </c>
      <c r="BG673" s="163">
        <f t="shared" si="276"/>
        <v>0</v>
      </c>
      <c r="BH673" s="163">
        <f t="shared" si="277"/>
        <v>0</v>
      </c>
      <c r="BI673" s="163">
        <f t="shared" si="278"/>
        <v>0</v>
      </c>
      <c r="BJ673" s="15" t="s">
        <v>85</v>
      </c>
      <c r="BK673" s="163">
        <f t="shared" si="279"/>
        <v>0</v>
      </c>
      <c r="BL673" s="15" t="s">
        <v>466</v>
      </c>
      <c r="BM673" s="162" t="s">
        <v>8918</v>
      </c>
    </row>
    <row r="674" spans="1:65" s="2" customFormat="1" ht="24.2" customHeight="1">
      <c r="A674" s="30"/>
      <c r="B674" s="154"/>
      <c r="C674" s="195" t="s">
        <v>2761</v>
      </c>
      <c r="D674" s="195" t="s">
        <v>210</v>
      </c>
      <c r="E674" s="196" t="s">
        <v>8919</v>
      </c>
      <c r="F674" s="200" t="s">
        <v>8920</v>
      </c>
      <c r="G674" s="198" t="s">
        <v>252</v>
      </c>
      <c r="H674" s="199">
        <v>143</v>
      </c>
      <c r="I674" s="155"/>
      <c r="J674" s="287">
        <f t="shared" ref="J674:J705" si="280">ROUND(I674*H674,2)</f>
        <v>0</v>
      </c>
      <c r="K674" s="157"/>
      <c r="L674" s="31"/>
      <c r="M674" s="158" t="s">
        <v>1</v>
      </c>
      <c r="N674" s="159" t="s">
        <v>38</v>
      </c>
      <c r="O674" s="59"/>
      <c r="P674" s="160">
        <f t="shared" ref="P674:P705" si="281">O674*H674</f>
        <v>0</v>
      </c>
      <c r="Q674" s="160">
        <v>0</v>
      </c>
      <c r="R674" s="160">
        <f t="shared" ref="R674:R705" si="282">Q674*H674</f>
        <v>0</v>
      </c>
      <c r="S674" s="160">
        <v>0</v>
      </c>
      <c r="T674" s="161">
        <f t="shared" ref="T674:T705" si="283">S674*H674</f>
        <v>0</v>
      </c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R674" s="162" t="s">
        <v>466</v>
      </c>
      <c r="AT674" s="162" t="s">
        <v>210</v>
      </c>
      <c r="AU674" s="162" t="s">
        <v>219</v>
      </c>
      <c r="AY674" s="15" t="s">
        <v>208</v>
      </c>
      <c r="BE674" s="163">
        <f t="shared" ref="BE674:BE705" si="284">IF(N674="základná",J674,0)</f>
        <v>0</v>
      </c>
      <c r="BF674" s="163">
        <f t="shared" ref="BF674:BF705" si="285">IF(N674="znížená",J674,0)</f>
        <v>0</v>
      </c>
      <c r="BG674" s="163">
        <f t="shared" ref="BG674:BG705" si="286">IF(N674="zákl. prenesená",J674,0)</f>
        <v>0</v>
      </c>
      <c r="BH674" s="163">
        <f t="shared" ref="BH674:BH705" si="287">IF(N674="zníž. prenesená",J674,0)</f>
        <v>0</v>
      </c>
      <c r="BI674" s="163">
        <f t="shared" ref="BI674:BI705" si="288">IF(N674="nulová",J674,0)</f>
        <v>0</v>
      </c>
      <c r="BJ674" s="15" t="s">
        <v>85</v>
      </c>
      <c r="BK674" s="163">
        <f t="shared" ref="BK674:BK705" si="289">ROUND(I674*H674,2)</f>
        <v>0</v>
      </c>
      <c r="BL674" s="15" t="s">
        <v>466</v>
      </c>
      <c r="BM674" s="162" t="s">
        <v>8921</v>
      </c>
    </row>
    <row r="675" spans="1:65" s="2" customFormat="1" ht="24.2" customHeight="1">
      <c r="A675" s="30"/>
      <c r="B675" s="154"/>
      <c r="C675" s="195" t="s">
        <v>2763</v>
      </c>
      <c r="D675" s="195" t="s">
        <v>210</v>
      </c>
      <c r="E675" s="196" t="s">
        <v>8922</v>
      </c>
      <c r="F675" s="200" t="s">
        <v>8923</v>
      </c>
      <c r="G675" s="198" t="s">
        <v>252</v>
      </c>
      <c r="H675" s="199">
        <v>18</v>
      </c>
      <c r="I675" s="155"/>
      <c r="J675" s="287">
        <f t="shared" si="280"/>
        <v>0</v>
      </c>
      <c r="K675" s="157"/>
      <c r="L675" s="31"/>
      <c r="M675" s="158" t="s">
        <v>1</v>
      </c>
      <c r="N675" s="159" t="s">
        <v>38</v>
      </c>
      <c r="O675" s="59"/>
      <c r="P675" s="160">
        <f t="shared" si="281"/>
        <v>0</v>
      </c>
      <c r="Q675" s="160">
        <v>0</v>
      </c>
      <c r="R675" s="160">
        <f t="shared" si="282"/>
        <v>0</v>
      </c>
      <c r="S675" s="160">
        <v>0</v>
      </c>
      <c r="T675" s="161">
        <f t="shared" si="283"/>
        <v>0</v>
      </c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R675" s="162" t="s">
        <v>466</v>
      </c>
      <c r="AT675" s="162" t="s">
        <v>210</v>
      </c>
      <c r="AU675" s="162" t="s">
        <v>219</v>
      </c>
      <c r="AY675" s="15" t="s">
        <v>208</v>
      </c>
      <c r="BE675" s="163">
        <f t="shared" si="284"/>
        <v>0</v>
      </c>
      <c r="BF675" s="163">
        <f t="shared" si="285"/>
        <v>0</v>
      </c>
      <c r="BG675" s="163">
        <f t="shared" si="286"/>
        <v>0</v>
      </c>
      <c r="BH675" s="163">
        <f t="shared" si="287"/>
        <v>0</v>
      </c>
      <c r="BI675" s="163">
        <f t="shared" si="288"/>
        <v>0</v>
      </c>
      <c r="BJ675" s="15" t="s">
        <v>85</v>
      </c>
      <c r="BK675" s="163">
        <f t="shared" si="289"/>
        <v>0</v>
      </c>
      <c r="BL675" s="15" t="s">
        <v>466</v>
      </c>
      <c r="BM675" s="162" t="s">
        <v>8924</v>
      </c>
    </row>
    <row r="676" spans="1:65" s="2" customFormat="1" ht="24.2" customHeight="1">
      <c r="A676" s="30"/>
      <c r="B676" s="154"/>
      <c r="C676" s="195" t="s">
        <v>2765</v>
      </c>
      <c r="D676" s="195" t="s">
        <v>210</v>
      </c>
      <c r="E676" s="196" t="s">
        <v>8925</v>
      </c>
      <c r="F676" s="200" t="s">
        <v>8926</v>
      </c>
      <c r="G676" s="198" t="s">
        <v>404</v>
      </c>
      <c r="H676" s="199">
        <v>338</v>
      </c>
      <c r="I676" s="155"/>
      <c r="J676" s="287">
        <f t="shared" si="280"/>
        <v>0</v>
      </c>
      <c r="K676" s="157"/>
      <c r="L676" s="31"/>
      <c r="M676" s="158" t="s">
        <v>1</v>
      </c>
      <c r="N676" s="159" t="s">
        <v>38</v>
      </c>
      <c r="O676" s="59"/>
      <c r="P676" s="160">
        <f t="shared" si="281"/>
        <v>0</v>
      </c>
      <c r="Q676" s="160">
        <v>0</v>
      </c>
      <c r="R676" s="160">
        <f t="shared" si="282"/>
        <v>0</v>
      </c>
      <c r="S676" s="160">
        <v>0</v>
      </c>
      <c r="T676" s="161">
        <f t="shared" si="283"/>
        <v>0</v>
      </c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R676" s="162" t="s">
        <v>466</v>
      </c>
      <c r="AT676" s="162" t="s">
        <v>210</v>
      </c>
      <c r="AU676" s="162" t="s">
        <v>219</v>
      </c>
      <c r="AY676" s="15" t="s">
        <v>208</v>
      </c>
      <c r="BE676" s="163">
        <f t="shared" si="284"/>
        <v>0</v>
      </c>
      <c r="BF676" s="163">
        <f t="shared" si="285"/>
        <v>0</v>
      </c>
      <c r="BG676" s="163">
        <f t="shared" si="286"/>
        <v>0</v>
      </c>
      <c r="BH676" s="163">
        <f t="shared" si="287"/>
        <v>0</v>
      </c>
      <c r="BI676" s="163">
        <f t="shared" si="288"/>
        <v>0</v>
      </c>
      <c r="BJ676" s="15" t="s">
        <v>85</v>
      </c>
      <c r="BK676" s="163">
        <f t="shared" si="289"/>
        <v>0</v>
      </c>
      <c r="BL676" s="15" t="s">
        <v>466</v>
      </c>
      <c r="BM676" s="162" t="s">
        <v>8927</v>
      </c>
    </row>
    <row r="677" spans="1:65" s="2" customFormat="1" ht="24.2" customHeight="1">
      <c r="A677" s="30"/>
      <c r="B677" s="154"/>
      <c r="C677" s="201" t="s">
        <v>2767</v>
      </c>
      <c r="D677" s="201" t="s">
        <v>751</v>
      </c>
      <c r="E677" s="202" t="s">
        <v>8928</v>
      </c>
      <c r="F677" s="203" t="s">
        <v>8929</v>
      </c>
      <c r="G677" s="204" t="s">
        <v>252</v>
      </c>
      <c r="H677" s="205">
        <v>18</v>
      </c>
      <c r="I677" s="177"/>
      <c r="J677" s="290">
        <f t="shared" si="280"/>
        <v>0</v>
      </c>
      <c r="K677" s="178"/>
      <c r="L677" s="179"/>
      <c r="M677" s="180" t="s">
        <v>1</v>
      </c>
      <c r="N677" s="181" t="s">
        <v>38</v>
      </c>
      <c r="O677" s="59"/>
      <c r="P677" s="160">
        <f t="shared" si="281"/>
        <v>0</v>
      </c>
      <c r="Q677" s="160">
        <v>0</v>
      </c>
      <c r="R677" s="160">
        <f t="shared" si="282"/>
        <v>0</v>
      </c>
      <c r="S677" s="160">
        <v>0</v>
      </c>
      <c r="T677" s="161">
        <f t="shared" si="283"/>
        <v>0</v>
      </c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R677" s="162" t="s">
        <v>1849</v>
      </c>
      <c r="AT677" s="162" t="s">
        <v>751</v>
      </c>
      <c r="AU677" s="162" t="s">
        <v>219</v>
      </c>
      <c r="AY677" s="15" t="s">
        <v>208</v>
      </c>
      <c r="BE677" s="163">
        <f t="shared" si="284"/>
        <v>0</v>
      </c>
      <c r="BF677" s="163">
        <f t="shared" si="285"/>
        <v>0</v>
      </c>
      <c r="BG677" s="163">
        <f t="shared" si="286"/>
        <v>0</v>
      </c>
      <c r="BH677" s="163">
        <f t="shared" si="287"/>
        <v>0</v>
      </c>
      <c r="BI677" s="163">
        <f t="shared" si="288"/>
        <v>0</v>
      </c>
      <c r="BJ677" s="15" t="s">
        <v>85</v>
      </c>
      <c r="BK677" s="163">
        <f t="shared" si="289"/>
        <v>0</v>
      </c>
      <c r="BL677" s="15" t="s">
        <v>466</v>
      </c>
      <c r="BM677" s="162" t="s">
        <v>8930</v>
      </c>
    </row>
    <row r="678" spans="1:65" s="2" customFormat="1" ht="24.2" customHeight="1">
      <c r="A678" s="30"/>
      <c r="B678" s="154"/>
      <c r="C678" s="201" t="s">
        <v>2769</v>
      </c>
      <c r="D678" s="201" t="s">
        <v>751</v>
      </c>
      <c r="E678" s="202" t="s">
        <v>8931</v>
      </c>
      <c r="F678" s="203" t="s">
        <v>8932</v>
      </c>
      <c r="G678" s="204" t="s">
        <v>252</v>
      </c>
      <c r="H678" s="205">
        <v>18</v>
      </c>
      <c r="I678" s="177"/>
      <c r="J678" s="290">
        <f t="shared" si="280"/>
        <v>0</v>
      </c>
      <c r="K678" s="178"/>
      <c r="L678" s="179"/>
      <c r="M678" s="180" t="s">
        <v>1</v>
      </c>
      <c r="N678" s="181" t="s">
        <v>38</v>
      </c>
      <c r="O678" s="59"/>
      <c r="P678" s="160">
        <f t="shared" si="281"/>
        <v>0</v>
      </c>
      <c r="Q678" s="160">
        <v>0</v>
      </c>
      <c r="R678" s="160">
        <f t="shared" si="282"/>
        <v>0</v>
      </c>
      <c r="S678" s="160">
        <v>0</v>
      </c>
      <c r="T678" s="161">
        <f t="shared" si="283"/>
        <v>0</v>
      </c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R678" s="162" t="s">
        <v>1849</v>
      </c>
      <c r="AT678" s="162" t="s">
        <v>751</v>
      </c>
      <c r="AU678" s="162" t="s">
        <v>219</v>
      </c>
      <c r="AY678" s="15" t="s">
        <v>208</v>
      </c>
      <c r="BE678" s="163">
        <f t="shared" si="284"/>
        <v>0</v>
      </c>
      <c r="BF678" s="163">
        <f t="shared" si="285"/>
        <v>0</v>
      </c>
      <c r="BG678" s="163">
        <f t="shared" si="286"/>
        <v>0</v>
      </c>
      <c r="BH678" s="163">
        <f t="shared" si="287"/>
        <v>0</v>
      </c>
      <c r="BI678" s="163">
        <f t="shared" si="288"/>
        <v>0</v>
      </c>
      <c r="BJ678" s="15" t="s">
        <v>85</v>
      </c>
      <c r="BK678" s="163">
        <f t="shared" si="289"/>
        <v>0</v>
      </c>
      <c r="BL678" s="15" t="s">
        <v>466</v>
      </c>
      <c r="BM678" s="162" t="s">
        <v>8933</v>
      </c>
    </row>
    <row r="679" spans="1:65" s="2" customFormat="1" ht="24.2" customHeight="1">
      <c r="A679" s="30"/>
      <c r="B679" s="154"/>
      <c r="C679" s="201" t="s">
        <v>2771</v>
      </c>
      <c r="D679" s="201" t="s">
        <v>751</v>
      </c>
      <c r="E679" s="202" t="s">
        <v>8934</v>
      </c>
      <c r="F679" s="203" t="s">
        <v>8935</v>
      </c>
      <c r="G679" s="204" t="s">
        <v>404</v>
      </c>
      <c r="H679" s="205">
        <v>24</v>
      </c>
      <c r="I679" s="177"/>
      <c r="J679" s="290">
        <f t="shared" si="280"/>
        <v>0</v>
      </c>
      <c r="K679" s="178"/>
      <c r="L679" s="179"/>
      <c r="M679" s="180" t="s">
        <v>1</v>
      </c>
      <c r="N679" s="181" t="s">
        <v>38</v>
      </c>
      <c r="O679" s="59"/>
      <c r="P679" s="160">
        <f t="shared" si="281"/>
        <v>0</v>
      </c>
      <c r="Q679" s="160">
        <v>0</v>
      </c>
      <c r="R679" s="160">
        <f t="shared" si="282"/>
        <v>0</v>
      </c>
      <c r="S679" s="160">
        <v>0</v>
      </c>
      <c r="T679" s="161">
        <f t="shared" si="283"/>
        <v>0</v>
      </c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R679" s="162" t="s">
        <v>1849</v>
      </c>
      <c r="AT679" s="162" t="s">
        <v>751</v>
      </c>
      <c r="AU679" s="162" t="s">
        <v>219</v>
      </c>
      <c r="AY679" s="15" t="s">
        <v>208</v>
      </c>
      <c r="BE679" s="163">
        <f t="shared" si="284"/>
        <v>0</v>
      </c>
      <c r="BF679" s="163">
        <f t="shared" si="285"/>
        <v>0</v>
      </c>
      <c r="BG679" s="163">
        <f t="shared" si="286"/>
        <v>0</v>
      </c>
      <c r="BH679" s="163">
        <f t="shared" si="287"/>
        <v>0</v>
      </c>
      <c r="BI679" s="163">
        <f t="shared" si="288"/>
        <v>0</v>
      </c>
      <c r="BJ679" s="15" t="s">
        <v>85</v>
      </c>
      <c r="BK679" s="163">
        <f t="shared" si="289"/>
        <v>0</v>
      </c>
      <c r="BL679" s="15" t="s">
        <v>466</v>
      </c>
      <c r="BM679" s="162" t="s">
        <v>8936</v>
      </c>
    </row>
    <row r="680" spans="1:65" s="2" customFormat="1" ht="16.5" customHeight="1">
      <c r="A680" s="30"/>
      <c r="B680" s="154"/>
      <c r="C680" s="195" t="s">
        <v>2773</v>
      </c>
      <c r="D680" s="195" t="s">
        <v>210</v>
      </c>
      <c r="E680" s="196" t="s">
        <v>8937</v>
      </c>
      <c r="F680" s="200" t="s">
        <v>8938</v>
      </c>
      <c r="G680" s="198" t="s">
        <v>404</v>
      </c>
      <c r="H680" s="199">
        <v>580</v>
      </c>
      <c r="I680" s="155"/>
      <c r="J680" s="287">
        <f t="shared" si="280"/>
        <v>0</v>
      </c>
      <c r="K680" s="157"/>
      <c r="L680" s="31"/>
      <c r="M680" s="158" t="s">
        <v>1</v>
      </c>
      <c r="N680" s="159" t="s">
        <v>38</v>
      </c>
      <c r="O680" s="59"/>
      <c r="P680" s="160">
        <f t="shared" si="281"/>
        <v>0</v>
      </c>
      <c r="Q680" s="160">
        <v>0</v>
      </c>
      <c r="R680" s="160">
        <f t="shared" si="282"/>
        <v>0</v>
      </c>
      <c r="S680" s="160">
        <v>0</v>
      </c>
      <c r="T680" s="161">
        <f t="shared" si="283"/>
        <v>0</v>
      </c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R680" s="162" t="s">
        <v>466</v>
      </c>
      <c r="AT680" s="162" t="s">
        <v>210</v>
      </c>
      <c r="AU680" s="162" t="s">
        <v>219</v>
      </c>
      <c r="AY680" s="15" t="s">
        <v>208</v>
      </c>
      <c r="BE680" s="163">
        <f t="shared" si="284"/>
        <v>0</v>
      </c>
      <c r="BF680" s="163">
        <f t="shared" si="285"/>
        <v>0</v>
      </c>
      <c r="BG680" s="163">
        <f t="shared" si="286"/>
        <v>0</v>
      </c>
      <c r="BH680" s="163">
        <f t="shared" si="287"/>
        <v>0</v>
      </c>
      <c r="BI680" s="163">
        <f t="shared" si="288"/>
        <v>0</v>
      </c>
      <c r="BJ680" s="15" t="s">
        <v>85</v>
      </c>
      <c r="BK680" s="163">
        <f t="shared" si="289"/>
        <v>0</v>
      </c>
      <c r="BL680" s="15" t="s">
        <v>466</v>
      </c>
      <c r="BM680" s="162" t="s">
        <v>8939</v>
      </c>
    </row>
    <row r="681" spans="1:65" s="2" customFormat="1" ht="24.2" customHeight="1">
      <c r="A681" s="30"/>
      <c r="B681" s="154"/>
      <c r="C681" s="195" t="s">
        <v>2777</v>
      </c>
      <c r="D681" s="195" t="s">
        <v>210</v>
      </c>
      <c r="E681" s="196" t="s">
        <v>8940</v>
      </c>
      <c r="F681" s="200" t="s">
        <v>8941</v>
      </c>
      <c r="G681" s="198" t="s">
        <v>252</v>
      </c>
      <c r="H681" s="199">
        <v>22732</v>
      </c>
      <c r="I681" s="155"/>
      <c r="J681" s="287">
        <f t="shared" si="280"/>
        <v>0</v>
      </c>
      <c r="K681" s="157"/>
      <c r="L681" s="31"/>
      <c r="M681" s="158" t="s">
        <v>1</v>
      </c>
      <c r="N681" s="159" t="s">
        <v>38</v>
      </c>
      <c r="O681" s="59"/>
      <c r="P681" s="160">
        <f t="shared" si="281"/>
        <v>0</v>
      </c>
      <c r="Q681" s="160">
        <v>0</v>
      </c>
      <c r="R681" s="160">
        <f t="shared" si="282"/>
        <v>0</v>
      </c>
      <c r="S681" s="160">
        <v>0</v>
      </c>
      <c r="T681" s="161">
        <f t="shared" si="283"/>
        <v>0</v>
      </c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R681" s="162" t="s">
        <v>466</v>
      </c>
      <c r="AT681" s="162" t="s">
        <v>210</v>
      </c>
      <c r="AU681" s="162" t="s">
        <v>219</v>
      </c>
      <c r="AY681" s="15" t="s">
        <v>208</v>
      </c>
      <c r="BE681" s="163">
        <f t="shared" si="284"/>
        <v>0</v>
      </c>
      <c r="BF681" s="163">
        <f t="shared" si="285"/>
        <v>0</v>
      </c>
      <c r="BG681" s="163">
        <f t="shared" si="286"/>
        <v>0</v>
      </c>
      <c r="BH681" s="163">
        <f t="shared" si="287"/>
        <v>0</v>
      </c>
      <c r="BI681" s="163">
        <f t="shared" si="288"/>
        <v>0</v>
      </c>
      <c r="BJ681" s="15" t="s">
        <v>85</v>
      </c>
      <c r="BK681" s="163">
        <f t="shared" si="289"/>
        <v>0</v>
      </c>
      <c r="BL681" s="15" t="s">
        <v>466</v>
      </c>
      <c r="BM681" s="162" t="s">
        <v>8942</v>
      </c>
    </row>
    <row r="682" spans="1:65" s="2" customFormat="1" ht="24.2" customHeight="1">
      <c r="A682" s="30"/>
      <c r="B682" s="154"/>
      <c r="C682" s="195" t="s">
        <v>2779</v>
      </c>
      <c r="D682" s="195" t="s">
        <v>210</v>
      </c>
      <c r="E682" s="196" t="s">
        <v>8943</v>
      </c>
      <c r="F682" s="200" t="s">
        <v>8944</v>
      </c>
      <c r="G682" s="198" t="s">
        <v>404</v>
      </c>
      <c r="H682" s="199">
        <v>1016</v>
      </c>
      <c r="I682" s="155"/>
      <c r="J682" s="287">
        <f t="shared" si="280"/>
        <v>0</v>
      </c>
      <c r="K682" s="157"/>
      <c r="L682" s="31"/>
      <c r="M682" s="158" t="s">
        <v>1</v>
      </c>
      <c r="N682" s="159" t="s">
        <v>38</v>
      </c>
      <c r="O682" s="59"/>
      <c r="P682" s="160">
        <f t="shared" si="281"/>
        <v>0</v>
      </c>
      <c r="Q682" s="160">
        <v>0</v>
      </c>
      <c r="R682" s="160">
        <f t="shared" si="282"/>
        <v>0</v>
      </c>
      <c r="S682" s="160">
        <v>0</v>
      </c>
      <c r="T682" s="161">
        <f t="shared" si="283"/>
        <v>0</v>
      </c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R682" s="162" t="s">
        <v>466</v>
      </c>
      <c r="AT682" s="162" t="s">
        <v>210</v>
      </c>
      <c r="AU682" s="162" t="s">
        <v>219</v>
      </c>
      <c r="AY682" s="15" t="s">
        <v>208</v>
      </c>
      <c r="BE682" s="163">
        <f t="shared" si="284"/>
        <v>0</v>
      </c>
      <c r="BF682" s="163">
        <f t="shared" si="285"/>
        <v>0</v>
      </c>
      <c r="BG682" s="163">
        <f t="shared" si="286"/>
        <v>0</v>
      </c>
      <c r="BH682" s="163">
        <f t="shared" si="287"/>
        <v>0</v>
      </c>
      <c r="BI682" s="163">
        <f t="shared" si="288"/>
        <v>0</v>
      </c>
      <c r="BJ682" s="15" t="s">
        <v>85</v>
      </c>
      <c r="BK682" s="163">
        <f t="shared" si="289"/>
        <v>0</v>
      </c>
      <c r="BL682" s="15" t="s">
        <v>466</v>
      </c>
      <c r="BM682" s="162" t="s">
        <v>8945</v>
      </c>
    </row>
    <row r="683" spans="1:65" s="2" customFormat="1" ht="24.2" customHeight="1">
      <c r="A683" s="30"/>
      <c r="B683" s="154"/>
      <c r="C683" s="195" t="s">
        <v>2781</v>
      </c>
      <c r="D683" s="195" t="s">
        <v>210</v>
      </c>
      <c r="E683" s="196" t="s">
        <v>8946</v>
      </c>
      <c r="F683" s="200" t="s">
        <v>6795</v>
      </c>
      <c r="G683" s="198" t="s">
        <v>404</v>
      </c>
      <c r="H683" s="199">
        <v>1016</v>
      </c>
      <c r="I683" s="155"/>
      <c r="J683" s="287">
        <f t="shared" si="280"/>
        <v>0</v>
      </c>
      <c r="K683" s="157"/>
      <c r="L683" s="31"/>
      <c r="M683" s="158" t="s">
        <v>1</v>
      </c>
      <c r="N683" s="159" t="s">
        <v>38</v>
      </c>
      <c r="O683" s="59"/>
      <c r="P683" s="160">
        <f t="shared" si="281"/>
        <v>0</v>
      </c>
      <c r="Q683" s="160">
        <v>0</v>
      </c>
      <c r="R683" s="160">
        <f t="shared" si="282"/>
        <v>0</v>
      </c>
      <c r="S683" s="160">
        <v>0</v>
      </c>
      <c r="T683" s="161">
        <f t="shared" si="283"/>
        <v>0</v>
      </c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R683" s="162" t="s">
        <v>466</v>
      </c>
      <c r="AT683" s="162" t="s">
        <v>210</v>
      </c>
      <c r="AU683" s="162" t="s">
        <v>219</v>
      </c>
      <c r="AY683" s="15" t="s">
        <v>208</v>
      </c>
      <c r="BE683" s="163">
        <f t="shared" si="284"/>
        <v>0</v>
      </c>
      <c r="BF683" s="163">
        <f t="shared" si="285"/>
        <v>0</v>
      </c>
      <c r="BG683" s="163">
        <f t="shared" si="286"/>
        <v>0</v>
      </c>
      <c r="BH683" s="163">
        <f t="shared" si="287"/>
        <v>0</v>
      </c>
      <c r="BI683" s="163">
        <f t="shared" si="288"/>
        <v>0</v>
      </c>
      <c r="BJ683" s="15" t="s">
        <v>85</v>
      </c>
      <c r="BK683" s="163">
        <f t="shared" si="289"/>
        <v>0</v>
      </c>
      <c r="BL683" s="15" t="s">
        <v>466</v>
      </c>
      <c r="BM683" s="162" t="s">
        <v>8947</v>
      </c>
    </row>
    <row r="684" spans="1:65" s="2" customFormat="1" ht="16.5" customHeight="1">
      <c r="A684" s="30"/>
      <c r="B684" s="154"/>
      <c r="C684" s="195" t="s">
        <v>2783</v>
      </c>
      <c r="D684" s="195" t="s">
        <v>210</v>
      </c>
      <c r="E684" s="196" t="s">
        <v>8948</v>
      </c>
      <c r="F684" s="200" t="s">
        <v>8949</v>
      </c>
      <c r="G684" s="198" t="s">
        <v>404</v>
      </c>
      <c r="H684" s="199">
        <v>508</v>
      </c>
      <c r="I684" s="155"/>
      <c r="J684" s="287">
        <f t="shared" si="280"/>
        <v>0</v>
      </c>
      <c r="K684" s="157"/>
      <c r="L684" s="31"/>
      <c r="M684" s="158" t="s">
        <v>1</v>
      </c>
      <c r="N684" s="159" t="s">
        <v>38</v>
      </c>
      <c r="O684" s="59"/>
      <c r="P684" s="160">
        <f t="shared" si="281"/>
        <v>0</v>
      </c>
      <c r="Q684" s="160">
        <v>0</v>
      </c>
      <c r="R684" s="160">
        <f t="shared" si="282"/>
        <v>0</v>
      </c>
      <c r="S684" s="160">
        <v>0</v>
      </c>
      <c r="T684" s="161">
        <f t="shared" si="283"/>
        <v>0</v>
      </c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R684" s="162" t="s">
        <v>466</v>
      </c>
      <c r="AT684" s="162" t="s">
        <v>210</v>
      </c>
      <c r="AU684" s="162" t="s">
        <v>219</v>
      </c>
      <c r="AY684" s="15" t="s">
        <v>208</v>
      </c>
      <c r="BE684" s="163">
        <f t="shared" si="284"/>
        <v>0</v>
      </c>
      <c r="BF684" s="163">
        <f t="shared" si="285"/>
        <v>0</v>
      </c>
      <c r="BG684" s="163">
        <f t="shared" si="286"/>
        <v>0</v>
      </c>
      <c r="BH684" s="163">
        <f t="shared" si="287"/>
        <v>0</v>
      </c>
      <c r="BI684" s="163">
        <f t="shared" si="288"/>
        <v>0</v>
      </c>
      <c r="BJ684" s="15" t="s">
        <v>85</v>
      </c>
      <c r="BK684" s="163">
        <f t="shared" si="289"/>
        <v>0</v>
      </c>
      <c r="BL684" s="15" t="s">
        <v>466</v>
      </c>
      <c r="BM684" s="162" t="s">
        <v>8950</v>
      </c>
    </row>
    <row r="685" spans="1:65" s="2" customFormat="1" ht="16.5" customHeight="1">
      <c r="A685" s="30"/>
      <c r="B685" s="154"/>
      <c r="C685" s="195" t="s">
        <v>2785</v>
      </c>
      <c r="D685" s="195" t="s">
        <v>210</v>
      </c>
      <c r="E685" s="196" t="s">
        <v>8951</v>
      </c>
      <c r="F685" s="200" t="s">
        <v>8952</v>
      </c>
      <c r="G685" s="198" t="s">
        <v>252</v>
      </c>
      <c r="H685" s="199">
        <v>1019</v>
      </c>
      <c r="I685" s="155"/>
      <c r="J685" s="287">
        <f t="shared" si="280"/>
        <v>0</v>
      </c>
      <c r="K685" s="157"/>
      <c r="L685" s="31"/>
      <c r="M685" s="158" t="s">
        <v>1</v>
      </c>
      <c r="N685" s="159" t="s">
        <v>38</v>
      </c>
      <c r="O685" s="59"/>
      <c r="P685" s="160">
        <f t="shared" si="281"/>
        <v>0</v>
      </c>
      <c r="Q685" s="160">
        <v>0</v>
      </c>
      <c r="R685" s="160">
        <f t="shared" si="282"/>
        <v>0</v>
      </c>
      <c r="S685" s="160">
        <v>0</v>
      </c>
      <c r="T685" s="161">
        <f t="shared" si="283"/>
        <v>0</v>
      </c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R685" s="162" t="s">
        <v>466</v>
      </c>
      <c r="AT685" s="162" t="s">
        <v>210</v>
      </c>
      <c r="AU685" s="162" t="s">
        <v>219</v>
      </c>
      <c r="AY685" s="15" t="s">
        <v>208</v>
      </c>
      <c r="BE685" s="163">
        <f t="shared" si="284"/>
        <v>0</v>
      </c>
      <c r="BF685" s="163">
        <f t="shared" si="285"/>
        <v>0</v>
      </c>
      <c r="BG685" s="163">
        <f t="shared" si="286"/>
        <v>0</v>
      </c>
      <c r="BH685" s="163">
        <f t="shared" si="287"/>
        <v>0</v>
      </c>
      <c r="BI685" s="163">
        <f t="shared" si="288"/>
        <v>0</v>
      </c>
      <c r="BJ685" s="15" t="s">
        <v>85</v>
      </c>
      <c r="BK685" s="163">
        <f t="shared" si="289"/>
        <v>0</v>
      </c>
      <c r="BL685" s="15" t="s">
        <v>466</v>
      </c>
      <c r="BM685" s="162" t="s">
        <v>8953</v>
      </c>
    </row>
    <row r="686" spans="1:65" s="2" customFormat="1" ht="24.2" customHeight="1">
      <c r="A686" s="30"/>
      <c r="B686" s="154"/>
      <c r="C686" s="195" t="s">
        <v>2789</v>
      </c>
      <c r="D686" s="195" t="s">
        <v>210</v>
      </c>
      <c r="E686" s="196" t="s">
        <v>8954</v>
      </c>
      <c r="F686" s="200" t="s">
        <v>8955</v>
      </c>
      <c r="G686" s="198" t="s">
        <v>404</v>
      </c>
      <c r="H686" s="199">
        <v>5</v>
      </c>
      <c r="I686" s="155"/>
      <c r="J686" s="287">
        <f t="shared" si="280"/>
        <v>0</v>
      </c>
      <c r="K686" s="157"/>
      <c r="L686" s="31"/>
      <c r="M686" s="158" t="s">
        <v>1</v>
      </c>
      <c r="N686" s="159" t="s">
        <v>38</v>
      </c>
      <c r="O686" s="59"/>
      <c r="P686" s="160">
        <f t="shared" si="281"/>
        <v>0</v>
      </c>
      <c r="Q686" s="160">
        <v>0</v>
      </c>
      <c r="R686" s="160">
        <f t="shared" si="282"/>
        <v>0</v>
      </c>
      <c r="S686" s="160">
        <v>0</v>
      </c>
      <c r="T686" s="161">
        <f t="shared" si="283"/>
        <v>0</v>
      </c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R686" s="162" t="s">
        <v>466</v>
      </c>
      <c r="AT686" s="162" t="s">
        <v>210</v>
      </c>
      <c r="AU686" s="162" t="s">
        <v>219</v>
      </c>
      <c r="AY686" s="15" t="s">
        <v>208</v>
      </c>
      <c r="BE686" s="163">
        <f t="shared" si="284"/>
        <v>0</v>
      </c>
      <c r="BF686" s="163">
        <f t="shared" si="285"/>
        <v>0</v>
      </c>
      <c r="BG686" s="163">
        <f t="shared" si="286"/>
        <v>0</v>
      </c>
      <c r="BH686" s="163">
        <f t="shared" si="287"/>
        <v>0</v>
      </c>
      <c r="BI686" s="163">
        <f t="shared" si="288"/>
        <v>0</v>
      </c>
      <c r="BJ686" s="15" t="s">
        <v>85</v>
      </c>
      <c r="BK686" s="163">
        <f t="shared" si="289"/>
        <v>0</v>
      </c>
      <c r="BL686" s="15" t="s">
        <v>466</v>
      </c>
      <c r="BM686" s="162" t="s">
        <v>8956</v>
      </c>
    </row>
    <row r="687" spans="1:65" s="2" customFormat="1" ht="21.75" customHeight="1">
      <c r="A687" s="30"/>
      <c r="B687" s="154"/>
      <c r="C687" s="195" t="s">
        <v>2791</v>
      </c>
      <c r="D687" s="195" t="s">
        <v>210</v>
      </c>
      <c r="E687" s="196" t="s">
        <v>8957</v>
      </c>
      <c r="F687" s="200" t="s">
        <v>8958</v>
      </c>
      <c r="G687" s="198" t="s">
        <v>404</v>
      </c>
      <c r="H687" s="199">
        <v>240</v>
      </c>
      <c r="I687" s="155"/>
      <c r="J687" s="287">
        <f t="shared" si="280"/>
        <v>0</v>
      </c>
      <c r="K687" s="157"/>
      <c r="L687" s="31"/>
      <c r="M687" s="158" t="s">
        <v>1</v>
      </c>
      <c r="N687" s="159" t="s">
        <v>38</v>
      </c>
      <c r="O687" s="59"/>
      <c r="P687" s="160">
        <f t="shared" si="281"/>
        <v>0</v>
      </c>
      <c r="Q687" s="160">
        <v>0</v>
      </c>
      <c r="R687" s="160">
        <f t="shared" si="282"/>
        <v>0</v>
      </c>
      <c r="S687" s="160">
        <v>0</v>
      </c>
      <c r="T687" s="161">
        <f t="shared" si="283"/>
        <v>0</v>
      </c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R687" s="162" t="s">
        <v>466</v>
      </c>
      <c r="AT687" s="162" t="s">
        <v>210</v>
      </c>
      <c r="AU687" s="162" t="s">
        <v>219</v>
      </c>
      <c r="AY687" s="15" t="s">
        <v>208</v>
      </c>
      <c r="BE687" s="163">
        <f t="shared" si="284"/>
        <v>0</v>
      </c>
      <c r="BF687" s="163">
        <f t="shared" si="285"/>
        <v>0</v>
      </c>
      <c r="BG687" s="163">
        <f t="shared" si="286"/>
        <v>0</v>
      </c>
      <c r="BH687" s="163">
        <f t="shared" si="287"/>
        <v>0</v>
      </c>
      <c r="BI687" s="163">
        <f t="shared" si="288"/>
        <v>0</v>
      </c>
      <c r="BJ687" s="15" t="s">
        <v>85</v>
      </c>
      <c r="BK687" s="163">
        <f t="shared" si="289"/>
        <v>0</v>
      </c>
      <c r="BL687" s="15" t="s">
        <v>466</v>
      </c>
      <c r="BM687" s="162" t="s">
        <v>8959</v>
      </c>
    </row>
    <row r="688" spans="1:65" s="2" customFormat="1" ht="16.5" customHeight="1">
      <c r="A688" s="30"/>
      <c r="B688" s="154"/>
      <c r="C688" s="195" t="s">
        <v>2793</v>
      </c>
      <c r="D688" s="195" t="s">
        <v>210</v>
      </c>
      <c r="E688" s="196" t="s">
        <v>8960</v>
      </c>
      <c r="F688" s="200" t="s">
        <v>8961</v>
      </c>
      <c r="G688" s="198" t="s">
        <v>404</v>
      </c>
      <c r="H688" s="199">
        <v>120</v>
      </c>
      <c r="I688" s="155"/>
      <c r="J688" s="287">
        <f t="shared" si="280"/>
        <v>0</v>
      </c>
      <c r="K688" s="157"/>
      <c r="L688" s="31"/>
      <c r="M688" s="158" t="s">
        <v>1</v>
      </c>
      <c r="N688" s="159" t="s">
        <v>38</v>
      </c>
      <c r="O688" s="59"/>
      <c r="P688" s="160">
        <f t="shared" si="281"/>
        <v>0</v>
      </c>
      <c r="Q688" s="160">
        <v>0</v>
      </c>
      <c r="R688" s="160">
        <f t="shared" si="282"/>
        <v>0</v>
      </c>
      <c r="S688" s="160">
        <v>0</v>
      </c>
      <c r="T688" s="161">
        <f t="shared" si="283"/>
        <v>0</v>
      </c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R688" s="162" t="s">
        <v>466</v>
      </c>
      <c r="AT688" s="162" t="s">
        <v>210</v>
      </c>
      <c r="AU688" s="162" t="s">
        <v>219</v>
      </c>
      <c r="AY688" s="15" t="s">
        <v>208</v>
      </c>
      <c r="BE688" s="163">
        <f t="shared" si="284"/>
        <v>0</v>
      </c>
      <c r="BF688" s="163">
        <f t="shared" si="285"/>
        <v>0</v>
      </c>
      <c r="BG688" s="163">
        <f t="shared" si="286"/>
        <v>0</v>
      </c>
      <c r="BH688" s="163">
        <f t="shared" si="287"/>
        <v>0</v>
      </c>
      <c r="BI688" s="163">
        <f t="shared" si="288"/>
        <v>0</v>
      </c>
      <c r="BJ688" s="15" t="s">
        <v>85</v>
      </c>
      <c r="BK688" s="163">
        <f t="shared" si="289"/>
        <v>0</v>
      </c>
      <c r="BL688" s="15" t="s">
        <v>466</v>
      </c>
      <c r="BM688" s="162" t="s">
        <v>8962</v>
      </c>
    </row>
    <row r="689" spans="1:65" s="2" customFormat="1" ht="24.2" customHeight="1">
      <c r="A689" s="30"/>
      <c r="B689" s="154"/>
      <c r="C689" s="195" t="s">
        <v>2795</v>
      </c>
      <c r="D689" s="195" t="s">
        <v>210</v>
      </c>
      <c r="E689" s="196" t="s">
        <v>8963</v>
      </c>
      <c r="F689" s="200" t="s">
        <v>8964</v>
      </c>
      <c r="G689" s="198" t="s">
        <v>404</v>
      </c>
      <c r="H689" s="199">
        <v>4286</v>
      </c>
      <c r="I689" s="155"/>
      <c r="J689" s="287">
        <f t="shared" si="280"/>
        <v>0</v>
      </c>
      <c r="K689" s="157"/>
      <c r="L689" s="31"/>
      <c r="M689" s="158" t="s">
        <v>1</v>
      </c>
      <c r="N689" s="159" t="s">
        <v>38</v>
      </c>
      <c r="O689" s="59"/>
      <c r="P689" s="160">
        <f t="shared" si="281"/>
        <v>0</v>
      </c>
      <c r="Q689" s="160">
        <v>0</v>
      </c>
      <c r="R689" s="160">
        <f t="shared" si="282"/>
        <v>0</v>
      </c>
      <c r="S689" s="160">
        <v>0</v>
      </c>
      <c r="T689" s="161">
        <f t="shared" si="283"/>
        <v>0</v>
      </c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R689" s="162" t="s">
        <v>466</v>
      </c>
      <c r="AT689" s="162" t="s">
        <v>210</v>
      </c>
      <c r="AU689" s="162" t="s">
        <v>219</v>
      </c>
      <c r="AY689" s="15" t="s">
        <v>208</v>
      </c>
      <c r="BE689" s="163">
        <f t="shared" si="284"/>
        <v>0</v>
      </c>
      <c r="BF689" s="163">
        <f t="shared" si="285"/>
        <v>0</v>
      </c>
      <c r="BG689" s="163">
        <f t="shared" si="286"/>
        <v>0</v>
      </c>
      <c r="BH689" s="163">
        <f t="shared" si="287"/>
        <v>0</v>
      </c>
      <c r="BI689" s="163">
        <f t="shared" si="288"/>
        <v>0</v>
      </c>
      <c r="BJ689" s="15" t="s">
        <v>85</v>
      </c>
      <c r="BK689" s="163">
        <f t="shared" si="289"/>
        <v>0</v>
      </c>
      <c r="BL689" s="15" t="s">
        <v>466</v>
      </c>
      <c r="BM689" s="162" t="s">
        <v>8965</v>
      </c>
    </row>
    <row r="690" spans="1:65" s="2" customFormat="1" ht="24.2" customHeight="1">
      <c r="A690" s="30"/>
      <c r="B690" s="154"/>
      <c r="C690" s="195" t="s">
        <v>2797</v>
      </c>
      <c r="D690" s="195" t="s">
        <v>210</v>
      </c>
      <c r="E690" s="196" t="s">
        <v>8966</v>
      </c>
      <c r="F690" s="200" t="s">
        <v>8967</v>
      </c>
      <c r="G690" s="198" t="s">
        <v>404</v>
      </c>
      <c r="H690" s="199">
        <v>164</v>
      </c>
      <c r="I690" s="155"/>
      <c r="J690" s="287">
        <f t="shared" si="280"/>
        <v>0</v>
      </c>
      <c r="K690" s="157"/>
      <c r="L690" s="31"/>
      <c r="M690" s="158" t="s">
        <v>1</v>
      </c>
      <c r="N690" s="159" t="s">
        <v>38</v>
      </c>
      <c r="O690" s="59"/>
      <c r="P690" s="160">
        <f t="shared" si="281"/>
        <v>0</v>
      </c>
      <c r="Q690" s="160">
        <v>0</v>
      </c>
      <c r="R690" s="160">
        <f t="shared" si="282"/>
        <v>0</v>
      </c>
      <c r="S690" s="160">
        <v>0</v>
      </c>
      <c r="T690" s="161">
        <f t="shared" si="283"/>
        <v>0</v>
      </c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R690" s="162" t="s">
        <v>466</v>
      </c>
      <c r="AT690" s="162" t="s">
        <v>210</v>
      </c>
      <c r="AU690" s="162" t="s">
        <v>219</v>
      </c>
      <c r="AY690" s="15" t="s">
        <v>208</v>
      </c>
      <c r="BE690" s="163">
        <f t="shared" si="284"/>
        <v>0</v>
      </c>
      <c r="BF690" s="163">
        <f t="shared" si="285"/>
        <v>0</v>
      </c>
      <c r="BG690" s="163">
        <f t="shared" si="286"/>
        <v>0</v>
      </c>
      <c r="BH690" s="163">
        <f t="shared" si="287"/>
        <v>0</v>
      </c>
      <c r="BI690" s="163">
        <f t="shared" si="288"/>
        <v>0</v>
      </c>
      <c r="BJ690" s="15" t="s">
        <v>85</v>
      </c>
      <c r="BK690" s="163">
        <f t="shared" si="289"/>
        <v>0</v>
      </c>
      <c r="BL690" s="15" t="s">
        <v>466</v>
      </c>
      <c r="BM690" s="162" t="s">
        <v>8968</v>
      </c>
    </row>
    <row r="691" spans="1:65" s="2" customFormat="1" ht="24.2" customHeight="1">
      <c r="A691" s="30"/>
      <c r="B691" s="154"/>
      <c r="C691" s="195" t="s">
        <v>2801</v>
      </c>
      <c r="D691" s="195" t="s">
        <v>210</v>
      </c>
      <c r="E691" s="196" t="s">
        <v>8969</v>
      </c>
      <c r="F691" s="200" t="s">
        <v>8970</v>
      </c>
      <c r="G691" s="198" t="s">
        <v>252</v>
      </c>
      <c r="H691" s="199">
        <v>915</v>
      </c>
      <c r="I691" s="155"/>
      <c r="J691" s="287">
        <f t="shared" si="280"/>
        <v>0</v>
      </c>
      <c r="K691" s="157"/>
      <c r="L691" s="31"/>
      <c r="M691" s="158" t="s">
        <v>1</v>
      </c>
      <c r="N691" s="159" t="s">
        <v>38</v>
      </c>
      <c r="O691" s="59"/>
      <c r="P691" s="160">
        <f t="shared" si="281"/>
        <v>0</v>
      </c>
      <c r="Q691" s="160">
        <v>0</v>
      </c>
      <c r="R691" s="160">
        <f t="shared" si="282"/>
        <v>0</v>
      </c>
      <c r="S691" s="160">
        <v>0</v>
      </c>
      <c r="T691" s="161">
        <f t="shared" si="283"/>
        <v>0</v>
      </c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R691" s="162" t="s">
        <v>466</v>
      </c>
      <c r="AT691" s="162" t="s">
        <v>210</v>
      </c>
      <c r="AU691" s="162" t="s">
        <v>219</v>
      </c>
      <c r="AY691" s="15" t="s">
        <v>208</v>
      </c>
      <c r="BE691" s="163">
        <f t="shared" si="284"/>
        <v>0</v>
      </c>
      <c r="BF691" s="163">
        <f t="shared" si="285"/>
        <v>0</v>
      </c>
      <c r="BG691" s="163">
        <f t="shared" si="286"/>
        <v>0</v>
      </c>
      <c r="BH691" s="163">
        <f t="shared" si="287"/>
        <v>0</v>
      </c>
      <c r="BI691" s="163">
        <f t="shared" si="288"/>
        <v>0</v>
      </c>
      <c r="BJ691" s="15" t="s">
        <v>85</v>
      </c>
      <c r="BK691" s="163">
        <f t="shared" si="289"/>
        <v>0</v>
      </c>
      <c r="BL691" s="15" t="s">
        <v>466</v>
      </c>
      <c r="BM691" s="162" t="s">
        <v>8971</v>
      </c>
    </row>
    <row r="692" spans="1:65" s="2" customFormat="1" ht="24.2" customHeight="1">
      <c r="A692" s="30"/>
      <c r="B692" s="154"/>
      <c r="C692" s="195" t="s">
        <v>2803</v>
      </c>
      <c r="D692" s="195" t="s">
        <v>210</v>
      </c>
      <c r="E692" s="196" t="s">
        <v>8972</v>
      </c>
      <c r="F692" s="200" t="s">
        <v>8973</v>
      </c>
      <c r="G692" s="198" t="s">
        <v>252</v>
      </c>
      <c r="H692" s="199">
        <v>534</v>
      </c>
      <c r="I692" s="155"/>
      <c r="J692" s="287">
        <f t="shared" si="280"/>
        <v>0</v>
      </c>
      <c r="K692" s="157"/>
      <c r="L692" s="31"/>
      <c r="M692" s="158" t="s">
        <v>1</v>
      </c>
      <c r="N692" s="159" t="s">
        <v>38</v>
      </c>
      <c r="O692" s="59"/>
      <c r="P692" s="160">
        <f t="shared" si="281"/>
        <v>0</v>
      </c>
      <c r="Q692" s="160">
        <v>0</v>
      </c>
      <c r="R692" s="160">
        <f t="shared" si="282"/>
        <v>0</v>
      </c>
      <c r="S692" s="160">
        <v>0</v>
      </c>
      <c r="T692" s="161">
        <f t="shared" si="283"/>
        <v>0</v>
      </c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R692" s="162" t="s">
        <v>466</v>
      </c>
      <c r="AT692" s="162" t="s">
        <v>210</v>
      </c>
      <c r="AU692" s="162" t="s">
        <v>219</v>
      </c>
      <c r="AY692" s="15" t="s">
        <v>208</v>
      </c>
      <c r="BE692" s="163">
        <f t="shared" si="284"/>
        <v>0</v>
      </c>
      <c r="BF692" s="163">
        <f t="shared" si="285"/>
        <v>0</v>
      </c>
      <c r="BG692" s="163">
        <f t="shared" si="286"/>
        <v>0</v>
      </c>
      <c r="BH692" s="163">
        <f t="shared" si="287"/>
        <v>0</v>
      </c>
      <c r="BI692" s="163">
        <f t="shared" si="288"/>
        <v>0</v>
      </c>
      <c r="BJ692" s="15" t="s">
        <v>85</v>
      </c>
      <c r="BK692" s="163">
        <f t="shared" si="289"/>
        <v>0</v>
      </c>
      <c r="BL692" s="15" t="s">
        <v>466</v>
      </c>
      <c r="BM692" s="162" t="s">
        <v>8974</v>
      </c>
    </row>
    <row r="693" spans="1:65" s="2" customFormat="1" ht="24.2" customHeight="1">
      <c r="A693" s="30"/>
      <c r="B693" s="154"/>
      <c r="C693" s="195" t="s">
        <v>2805</v>
      </c>
      <c r="D693" s="195" t="s">
        <v>210</v>
      </c>
      <c r="E693" s="196" t="s">
        <v>8975</v>
      </c>
      <c r="F693" s="200" t="s">
        <v>8976</v>
      </c>
      <c r="G693" s="198" t="s">
        <v>252</v>
      </c>
      <c r="H693" s="199">
        <v>340</v>
      </c>
      <c r="I693" s="155"/>
      <c r="J693" s="287">
        <f t="shared" si="280"/>
        <v>0</v>
      </c>
      <c r="K693" s="157"/>
      <c r="L693" s="31"/>
      <c r="M693" s="158" t="s">
        <v>1</v>
      </c>
      <c r="N693" s="159" t="s">
        <v>38</v>
      </c>
      <c r="O693" s="59"/>
      <c r="P693" s="160">
        <f t="shared" si="281"/>
        <v>0</v>
      </c>
      <c r="Q693" s="160">
        <v>0</v>
      </c>
      <c r="R693" s="160">
        <f t="shared" si="282"/>
        <v>0</v>
      </c>
      <c r="S693" s="160">
        <v>0</v>
      </c>
      <c r="T693" s="161">
        <f t="shared" si="283"/>
        <v>0</v>
      </c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R693" s="162" t="s">
        <v>466</v>
      </c>
      <c r="AT693" s="162" t="s">
        <v>210</v>
      </c>
      <c r="AU693" s="162" t="s">
        <v>219</v>
      </c>
      <c r="AY693" s="15" t="s">
        <v>208</v>
      </c>
      <c r="BE693" s="163">
        <f t="shared" si="284"/>
        <v>0</v>
      </c>
      <c r="BF693" s="163">
        <f t="shared" si="285"/>
        <v>0</v>
      </c>
      <c r="BG693" s="163">
        <f t="shared" si="286"/>
        <v>0</v>
      </c>
      <c r="BH693" s="163">
        <f t="shared" si="287"/>
        <v>0</v>
      </c>
      <c r="BI693" s="163">
        <f t="shared" si="288"/>
        <v>0</v>
      </c>
      <c r="BJ693" s="15" t="s">
        <v>85</v>
      </c>
      <c r="BK693" s="163">
        <f t="shared" si="289"/>
        <v>0</v>
      </c>
      <c r="BL693" s="15" t="s">
        <v>466</v>
      </c>
      <c r="BM693" s="162" t="s">
        <v>8977</v>
      </c>
    </row>
    <row r="694" spans="1:65" s="2" customFormat="1" ht="24.2" customHeight="1">
      <c r="A694" s="30"/>
      <c r="B694" s="154"/>
      <c r="C694" s="195" t="s">
        <v>2807</v>
      </c>
      <c r="D694" s="195" t="s">
        <v>210</v>
      </c>
      <c r="E694" s="196" t="s">
        <v>8978</v>
      </c>
      <c r="F694" s="200" t="s">
        <v>8979</v>
      </c>
      <c r="G694" s="198" t="s">
        <v>404</v>
      </c>
      <c r="H694" s="199">
        <v>2735</v>
      </c>
      <c r="I694" s="155"/>
      <c r="J694" s="287">
        <f t="shared" si="280"/>
        <v>0</v>
      </c>
      <c r="K694" s="157"/>
      <c r="L694" s="31"/>
      <c r="M694" s="158" t="s">
        <v>1</v>
      </c>
      <c r="N694" s="159" t="s">
        <v>38</v>
      </c>
      <c r="O694" s="59"/>
      <c r="P694" s="160">
        <f t="shared" si="281"/>
        <v>0</v>
      </c>
      <c r="Q694" s="160">
        <v>0</v>
      </c>
      <c r="R694" s="160">
        <f t="shared" si="282"/>
        <v>0</v>
      </c>
      <c r="S694" s="160">
        <v>0</v>
      </c>
      <c r="T694" s="161">
        <f t="shared" si="283"/>
        <v>0</v>
      </c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R694" s="162" t="s">
        <v>466</v>
      </c>
      <c r="AT694" s="162" t="s">
        <v>210</v>
      </c>
      <c r="AU694" s="162" t="s">
        <v>219</v>
      </c>
      <c r="AY694" s="15" t="s">
        <v>208</v>
      </c>
      <c r="BE694" s="163">
        <f t="shared" si="284"/>
        <v>0</v>
      </c>
      <c r="BF694" s="163">
        <f t="shared" si="285"/>
        <v>0</v>
      </c>
      <c r="BG694" s="163">
        <f t="shared" si="286"/>
        <v>0</v>
      </c>
      <c r="BH694" s="163">
        <f t="shared" si="287"/>
        <v>0</v>
      </c>
      <c r="BI694" s="163">
        <f t="shared" si="288"/>
        <v>0</v>
      </c>
      <c r="BJ694" s="15" t="s">
        <v>85</v>
      </c>
      <c r="BK694" s="163">
        <f t="shared" si="289"/>
        <v>0</v>
      </c>
      <c r="BL694" s="15" t="s">
        <v>466</v>
      </c>
      <c r="BM694" s="162" t="s">
        <v>8980</v>
      </c>
    </row>
    <row r="695" spans="1:65" s="2" customFormat="1" ht="21.75" customHeight="1">
      <c r="A695" s="30"/>
      <c r="B695" s="154"/>
      <c r="C695" s="195" t="s">
        <v>2809</v>
      </c>
      <c r="D695" s="195" t="s">
        <v>210</v>
      </c>
      <c r="E695" s="196" t="s">
        <v>8981</v>
      </c>
      <c r="F695" s="200" t="s">
        <v>8982</v>
      </c>
      <c r="G695" s="198" t="s">
        <v>252</v>
      </c>
      <c r="H695" s="199">
        <v>18</v>
      </c>
      <c r="I695" s="155"/>
      <c r="J695" s="287">
        <f t="shared" si="280"/>
        <v>0</v>
      </c>
      <c r="K695" s="157"/>
      <c r="L695" s="31"/>
      <c r="M695" s="158" t="s">
        <v>1</v>
      </c>
      <c r="N695" s="159" t="s">
        <v>38</v>
      </c>
      <c r="O695" s="59"/>
      <c r="P695" s="160">
        <f t="shared" si="281"/>
        <v>0</v>
      </c>
      <c r="Q695" s="160">
        <v>0</v>
      </c>
      <c r="R695" s="160">
        <f t="shared" si="282"/>
        <v>0</v>
      </c>
      <c r="S695" s="160">
        <v>0</v>
      </c>
      <c r="T695" s="161">
        <f t="shared" si="283"/>
        <v>0</v>
      </c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R695" s="162" t="s">
        <v>466</v>
      </c>
      <c r="AT695" s="162" t="s">
        <v>210</v>
      </c>
      <c r="AU695" s="162" t="s">
        <v>219</v>
      </c>
      <c r="AY695" s="15" t="s">
        <v>208</v>
      </c>
      <c r="BE695" s="163">
        <f t="shared" si="284"/>
        <v>0</v>
      </c>
      <c r="BF695" s="163">
        <f t="shared" si="285"/>
        <v>0</v>
      </c>
      <c r="BG695" s="163">
        <f t="shared" si="286"/>
        <v>0</v>
      </c>
      <c r="BH695" s="163">
        <f t="shared" si="287"/>
        <v>0</v>
      </c>
      <c r="BI695" s="163">
        <f t="shared" si="288"/>
        <v>0</v>
      </c>
      <c r="BJ695" s="15" t="s">
        <v>85</v>
      </c>
      <c r="BK695" s="163">
        <f t="shared" si="289"/>
        <v>0</v>
      </c>
      <c r="BL695" s="15" t="s">
        <v>466</v>
      </c>
      <c r="BM695" s="162" t="s">
        <v>8983</v>
      </c>
    </row>
    <row r="696" spans="1:65" s="2" customFormat="1" ht="21.75" customHeight="1">
      <c r="A696" s="30"/>
      <c r="B696" s="154"/>
      <c r="C696" s="195" t="s">
        <v>2813</v>
      </c>
      <c r="D696" s="195" t="s">
        <v>210</v>
      </c>
      <c r="E696" s="196" t="s">
        <v>8984</v>
      </c>
      <c r="F696" s="200" t="s">
        <v>8985</v>
      </c>
      <c r="G696" s="198" t="s">
        <v>252</v>
      </c>
      <c r="H696" s="199">
        <v>18</v>
      </c>
      <c r="I696" s="155"/>
      <c r="J696" s="287">
        <f t="shared" si="280"/>
        <v>0</v>
      </c>
      <c r="K696" s="157"/>
      <c r="L696" s="31"/>
      <c r="M696" s="158" t="s">
        <v>1</v>
      </c>
      <c r="N696" s="159" t="s">
        <v>38</v>
      </c>
      <c r="O696" s="59"/>
      <c r="P696" s="160">
        <f t="shared" si="281"/>
        <v>0</v>
      </c>
      <c r="Q696" s="160">
        <v>0</v>
      </c>
      <c r="R696" s="160">
        <f t="shared" si="282"/>
        <v>0</v>
      </c>
      <c r="S696" s="160">
        <v>0</v>
      </c>
      <c r="T696" s="161">
        <f t="shared" si="283"/>
        <v>0</v>
      </c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R696" s="162" t="s">
        <v>466</v>
      </c>
      <c r="AT696" s="162" t="s">
        <v>210</v>
      </c>
      <c r="AU696" s="162" t="s">
        <v>219</v>
      </c>
      <c r="AY696" s="15" t="s">
        <v>208</v>
      </c>
      <c r="BE696" s="163">
        <f t="shared" si="284"/>
        <v>0</v>
      </c>
      <c r="BF696" s="163">
        <f t="shared" si="285"/>
        <v>0</v>
      </c>
      <c r="BG696" s="163">
        <f t="shared" si="286"/>
        <v>0</v>
      </c>
      <c r="BH696" s="163">
        <f t="shared" si="287"/>
        <v>0</v>
      </c>
      <c r="BI696" s="163">
        <f t="shared" si="288"/>
        <v>0</v>
      </c>
      <c r="BJ696" s="15" t="s">
        <v>85</v>
      </c>
      <c r="BK696" s="163">
        <f t="shared" si="289"/>
        <v>0</v>
      </c>
      <c r="BL696" s="15" t="s">
        <v>466</v>
      </c>
      <c r="BM696" s="162" t="s">
        <v>8986</v>
      </c>
    </row>
    <row r="697" spans="1:65" s="2" customFormat="1" ht="16.5" customHeight="1">
      <c r="A697" s="30"/>
      <c r="B697" s="154"/>
      <c r="C697" s="195" t="s">
        <v>2815</v>
      </c>
      <c r="D697" s="195" t="s">
        <v>210</v>
      </c>
      <c r="E697" s="196" t="s">
        <v>8987</v>
      </c>
      <c r="F697" s="200" t="s">
        <v>6950</v>
      </c>
      <c r="G697" s="198" t="s">
        <v>252</v>
      </c>
      <c r="H697" s="199">
        <v>3300</v>
      </c>
      <c r="I697" s="155"/>
      <c r="J697" s="287">
        <f t="shared" si="280"/>
        <v>0</v>
      </c>
      <c r="K697" s="157"/>
      <c r="L697" s="31"/>
      <c r="M697" s="158" t="s">
        <v>1</v>
      </c>
      <c r="N697" s="159" t="s">
        <v>38</v>
      </c>
      <c r="O697" s="59"/>
      <c r="P697" s="160">
        <f t="shared" si="281"/>
        <v>0</v>
      </c>
      <c r="Q697" s="160">
        <v>0</v>
      </c>
      <c r="R697" s="160">
        <f t="shared" si="282"/>
        <v>0</v>
      </c>
      <c r="S697" s="160">
        <v>0</v>
      </c>
      <c r="T697" s="161">
        <f t="shared" si="283"/>
        <v>0</v>
      </c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R697" s="162" t="s">
        <v>466</v>
      </c>
      <c r="AT697" s="162" t="s">
        <v>210</v>
      </c>
      <c r="AU697" s="162" t="s">
        <v>219</v>
      </c>
      <c r="AY697" s="15" t="s">
        <v>208</v>
      </c>
      <c r="BE697" s="163">
        <f t="shared" si="284"/>
        <v>0</v>
      </c>
      <c r="BF697" s="163">
        <f t="shared" si="285"/>
        <v>0</v>
      </c>
      <c r="BG697" s="163">
        <f t="shared" si="286"/>
        <v>0</v>
      </c>
      <c r="BH697" s="163">
        <f t="shared" si="287"/>
        <v>0</v>
      </c>
      <c r="BI697" s="163">
        <f t="shared" si="288"/>
        <v>0</v>
      </c>
      <c r="BJ697" s="15" t="s">
        <v>85</v>
      </c>
      <c r="BK697" s="163">
        <f t="shared" si="289"/>
        <v>0</v>
      </c>
      <c r="BL697" s="15" t="s">
        <v>466</v>
      </c>
      <c r="BM697" s="162" t="s">
        <v>8988</v>
      </c>
    </row>
    <row r="698" spans="1:65" s="2" customFormat="1" ht="24.2" customHeight="1">
      <c r="A698" s="30"/>
      <c r="B698" s="154"/>
      <c r="C698" s="195" t="s">
        <v>2817</v>
      </c>
      <c r="D698" s="195" t="s">
        <v>210</v>
      </c>
      <c r="E698" s="196" t="s">
        <v>8989</v>
      </c>
      <c r="F698" s="200" t="s">
        <v>8990</v>
      </c>
      <c r="G698" s="198" t="s">
        <v>404</v>
      </c>
      <c r="H698" s="199">
        <v>46</v>
      </c>
      <c r="I698" s="155"/>
      <c r="J698" s="287">
        <f t="shared" si="280"/>
        <v>0</v>
      </c>
      <c r="K698" s="157"/>
      <c r="L698" s="31"/>
      <c r="M698" s="158" t="s">
        <v>1</v>
      </c>
      <c r="N698" s="159" t="s">
        <v>38</v>
      </c>
      <c r="O698" s="59"/>
      <c r="P698" s="160">
        <f t="shared" si="281"/>
        <v>0</v>
      </c>
      <c r="Q698" s="160">
        <v>0</v>
      </c>
      <c r="R698" s="160">
        <f t="shared" si="282"/>
        <v>0</v>
      </c>
      <c r="S698" s="160">
        <v>0</v>
      </c>
      <c r="T698" s="161">
        <f t="shared" si="283"/>
        <v>0</v>
      </c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R698" s="162" t="s">
        <v>466</v>
      </c>
      <c r="AT698" s="162" t="s">
        <v>210</v>
      </c>
      <c r="AU698" s="162" t="s">
        <v>219</v>
      </c>
      <c r="AY698" s="15" t="s">
        <v>208</v>
      </c>
      <c r="BE698" s="163">
        <f t="shared" si="284"/>
        <v>0</v>
      </c>
      <c r="BF698" s="163">
        <f t="shared" si="285"/>
        <v>0</v>
      </c>
      <c r="BG698" s="163">
        <f t="shared" si="286"/>
        <v>0</v>
      </c>
      <c r="BH698" s="163">
        <f t="shared" si="287"/>
        <v>0</v>
      </c>
      <c r="BI698" s="163">
        <f t="shared" si="288"/>
        <v>0</v>
      </c>
      <c r="BJ698" s="15" t="s">
        <v>85</v>
      </c>
      <c r="BK698" s="163">
        <f t="shared" si="289"/>
        <v>0</v>
      </c>
      <c r="BL698" s="15" t="s">
        <v>466</v>
      </c>
      <c r="BM698" s="162" t="s">
        <v>8991</v>
      </c>
    </row>
    <row r="699" spans="1:65" s="2" customFormat="1" ht="21.75" customHeight="1">
      <c r="A699" s="30"/>
      <c r="B699" s="154"/>
      <c r="C699" s="195" t="s">
        <v>2819</v>
      </c>
      <c r="D699" s="195" t="s">
        <v>210</v>
      </c>
      <c r="E699" s="196" t="s">
        <v>8992</v>
      </c>
      <c r="F699" s="200" t="s">
        <v>8993</v>
      </c>
      <c r="G699" s="198" t="s">
        <v>404</v>
      </c>
      <c r="H699" s="199">
        <v>9</v>
      </c>
      <c r="I699" s="155"/>
      <c r="J699" s="287">
        <f t="shared" si="280"/>
        <v>0</v>
      </c>
      <c r="K699" s="157"/>
      <c r="L699" s="31"/>
      <c r="M699" s="158" t="s">
        <v>1</v>
      </c>
      <c r="N699" s="159" t="s">
        <v>38</v>
      </c>
      <c r="O699" s="59"/>
      <c r="P699" s="160">
        <f t="shared" si="281"/>
        <v>0</v>
      </c>
      <c r="Q699" s="160">
        <v>0</v>
      </c>
      <c r="R699" s="160">
        <f t="shared" si="282"/>
        <v>0</v>
      </c>
      <c r="S699" s="160">
        <v>0</v>
      </c>
      <c r="T699" s="161">
        <f t="shared" si="283"/>
        <v>0</v>
      </c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R699" s="162" t="s">
        <v>466</v>
      </c>
      <c r="AT699" s="162" t="s">
        <v>210</v>
      </c>
      <c r="AU699" s="162" t="s">
        <v>219</v>
      </c>
      <c r="AY699" s="15" t="s">
        <v>208</v>
      </c>
      <c r="BE699" s="163">
        <f t="shared" si="284"/>
        <v>0</v>
      </c>
      <c r="BF699" s="163">
        <f t="shared" si="285"/>
        <v>0</v>
      </c>
      <c r="BG699" s="163">
        <f t="shared" si="286"/>
        <v>0</v>
      </c>
      <c r="BH699" s="163">
        <f t="shared" si="287"/>
        <v>0</v>
      </c>
      <c r="BI699" s="163">
        <f t="shared" si="288"/>
        <v>0</v>
      </c>
      <c r="BJ699" s="15" t="s">
        <v>85</v>
      </c>
      <c r="BK699" s="163">
        <f t="shared" si="289"/>
        <v>0</v>
      </c>
      <c r="BL699" s="15" t="s">
        <v>466</v>
      </c>
      <c r="BM699" s="162" t="s">
        <v>8994</v>
      </c>
    </row>
    <row r="700" spans="1:65" s="2" customFormat="1" ht="24.2" customHeight="1">
      <c r="A700" s="30"/>
      <c r="B700" s="154"/>
      <c r="C700" s="195" t="s">
        <v>2821</v>
      </c>
      <c r="D700" s="195" t="s">
        <v>210</v>
      </c>
      <c r="E700" s="196" t="s">
        <v>8995</v>
      </c>
      <c r="F700" s="200" t="s">
        <v>8996</v>
      </c>
      <c r="G700" s="198" t="s">
        <v>404</v>
      </c>
      <c r="H700" s="199">
        <v>153</v>
      </c>
      <c r="I700" s="155"/>
      <c r="J700" s="287">
        <f t="shared" si="280"/>
        <v>0</v>
      </c>
      <c r="K700" s="157"/>
      <c r="L700" s="31"/>
      <c r="M700" s="158" t="s">
        <v>1</v>
      </c>
      <c r="N700" s="159" t="s">
        <v>38</v>
      </c>
      <c r="O700" s="59"/>
      <c r="P700" s="160">
        <f t="shared" si="281"/>
        <v>0</v>
      </c>
      <c r="Q700" s="160">
        <v>0</v>
      </c>
      <c r="R700" s="160">
        <f t="shared" si="282"/>
        <v>0</v>
      </c>
      <c r="S700" s="160">
        <v>0</v>
      </c>
      <c r="T700" s="161">
        <f t="shared" si="283"/>
        <v>0</v>
      </c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R700" s="162" t="s">
        <v>466</v>
      </c>
      <c r="AT700" s="162" t="s">
        <v>210</v>
      </c>
      <c r="AU700" s="162" t="s">
        <v>219</v>
      </c>
      <c r="AY700" s="15" t="s">
        <v>208</v>
      </c>
      <c r="BE700" s="163">
        <f t="shared" si="284"/>
        <v>0</v>
      </c>
      <c r="BF700" s="163">
        <f t="shared" si="285"/>
        <v>0</v>
      </c>
      <c r="BG700" s="163">
        <f t="shared" si="286"/>
        <v>0</v>
      </c>
      <c r="BH700" s="163">
        <f t="shared" si="287"/>
        <v>0</v>
      </c>
      <c r="BI700" s="163">
        <f t="shared" si="288"/>
        <v>0</v>
      </c>
      <c r="BJ700" s="15" t="s">
        <v>85</v>
      </c>
      <c r="BK700" s="163">
        <f t="shared" si="289"/>
        <v>0</v>
      </c>
      <c r="BL700" s="15" t="s">
        <v>466</v>
      </c>
      <c r="BM700" s="162" t="s">
        <v>8997</v>
      </c>
    </row>
    <row r="701" spans="1:65" s="2" customFormat="1" ht="33" customHeight="1">
      <c r="A701" s="30"/>
      <c r="B701" s="154"/>
      <c r="C701" s="195" t="s">
        <v>2823</v>
      </c>
      <c r="D701" s="195" t="s">
        <v>210</v>
      </c>
      <c r="E701" s="196" t="s">
        <v>8998</v>
      </c>
      <c r="F701" s="200" t="s">
        <v>8999</v>
      </c>
      <c r="G701" s="198" t="s">
        <v>404</v>
      </c>
      <c r="H701" s="199">
        <v>46</v>
      </c>
      <c r="I701" s="155"/>
      <c r="J701" s="287">
        <f t="shared" si="280"/>
        <v>0</v>
      </c>
      <c r="K701" s="157"/>
      <c r="L701" s="31"/>
      <c r="M701" s="158" t="s">
        <v>1</v>
      </c>
      <c r="N701" s="159" t="s">
        <v>38</v>
      </c>
      <c r="O701" s="59"/>
      <c r="P701" s="160">
        <f t="shared" si="281"/>
        <v>0</v>
      </c>
      <c r="Q701" s="160">
        <v>0</v>
      </c>
      <c r="R701" s="160">
        <f t="shared" si="282"/>
        <v>0</v>
      </c>
      <c r="S701" s="160">
        <v>0</v>
      </c>
      <c r="T701" s="161">
        <f t="shared" si="283"/>
        <v>0</v>
      </c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R701" s="162" t="s">
        <v>466</v>
      </c>
      <c r="AT701" s="162" t="s">
        <v>210</v>
      </c>
      <c r="AU701" s="162" t="s">
        <v>219</v>
      </c>
      <c r="AY701" s="15" t="s">
        <v>208</v>
      </c>
      <c r="BE701" s="163">
        <f t="shared" si="284"/>
        <v>0</v>
      </c>
      <c r="BF701" s="163">
        <f t="shared" si="285"/>
        <v>0</v>
      </c>
      <c r="BG701" s="163">
        <f t="shared" si="286"/>
        <v>0</v>
      </c>
      <c r="BH701" s="163">
        <f t="shared" si="287"/>
        <v>0</v>
      </c>
      <c r="BI701" s="163">
        <f t="shared" si="288"/>
        <v>0</v>
      </c>
      <c r="BJ701" s="15" t="s">
        <v>85</v>
      </c>
      <c r="BK701" s="163">
        <f t="shared" si="289"/>
        <v>0</v>
      </c>
      <c r="BL701" s="15" t="s">
        <v>466</v>
      </c>
      <c r="BM701" s="162" t="s">
        <v>9000</v>
      </c>
    </row>
    <row r="702" spans="1:65" s="2" customFormat="1" ht="33" customHeight="1">
      <c r="A702" s="30"/>
      <c r="B702" s="154"/>
      <c r="C702" s="195" t="s">
        <v>2827</v>
      </c>
      <c r="D702" s="195" t="s">
        <v>210</v>
      </c>
      <c r="E702" s="196" t="s">
        <v>9001</v>
      </c>
      <c r="F702" s="200" t="s">
        <v>9002</v>
      </c>
      <c r="G702" s="198" t="s">
        <v>404</v>
      </c>
      <c r="H702" s="199">
        <v>9</v>
      </c>
      <c r="I702" s="155"/>
      <c r="J702" s="287">
        <f t="shared" si="280"/>
        <v>0</v>
      </c>
      <c r="K702" s="157"/>
      <c r="L702" s="31"/>
      <c r="M702" s="158" t="s">
        <v>1</v>
      </c>
      <c r="N702" s="159" t="s">
        <v>38</v>
      </c>
      <c r="O702" s="59"/>
      <c r="P702" s="160">
        <f t="shared" si="281"/>
        <v>0</v>
      </c>
      <c r="Q702" s="160">
        <v>0</v>
      </c>
      <c r="R702" s="160">
        <f t="shared" si="282"/>
        <v>0</v>
      </c>
      <c r="S702" s="160">
        <v>0</v>
      </c>
      <c r="T702" s="161">
        <f t="shared" si="283"/>
        <v>0</v>
      </c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R702" s="162" t="s">
        <v>466</v>
      </c>
      <c r="AT702" s="162" t="s">
        <v>210</v>
      </c>
      <c r="AU702" s="162" t="s">
        <v>219</v>
      </c>
      <c r="AY702" s="15" t="s">
        <v>208</v>
      </c>
      <c r="BE702" s="163">
        <f t="shared" si="284"/>
        <v>0</v>
      </c>
      <c r="BF702" s="163">
        <f t="shared" si="285"/>
        <v>0</v>
      </c>
      <c r="BG702" s="163">
        <f t="shared" si="286"/>
        <v>0</v>
      </c>
      <c r="BH702" s="163">
        <f t="shared" si="287"/>
        <v>0</v>
      </c>
      <c r="BI702" s="163">
        <f t="shared" si="288"/>
        <v>0</v>
      </c>
      <c r="BJ702" s="15" t="s">
        <v>85</v>
      </c>
      <c r="BK702" s="163">
        <f t="shared" si="289"/>
        <v>0</v>
      </c>
      <c r="BL702" s="15" t="s">
        <v>466</v>
      </c>
      <c r="BM702" s="162" t="s">
        <v>9003</v>
      </c>
    </row>
    <row r="703" spans="1:65" s="2" customFormat="1" ht="16.5" customHeight="1">
      <c r="A703" s="30"/>
      <c r="B703" s="154"/>
      <c r="C703" s="195" t="s">
        <v>2829</v>
      </c>
      <c r="D703" s="195" t="s">
        <v>210</v>
      </c>
      <c r="E703" s="196" t="s">
        <v>9004</v>
      </c>
      <c r="F703" s="200" t="s">
        <v>9005</v>
      </c>
      <c r="G703" s="198" t="s">
        <v>404</v>
      </c>
      <c r="H703" s="199">
        <v>153</v>
      </c>
      <c r="I703" s="155"/>
      <c r="J703" s="287">
        <f t="shared" si="280"/>
        <v>0</v>
      </c>
      <c r="K703" s="157"/>
      <c r="L703" s="31"/>
      <c r="M703" s="158" t="s">
        <v>1</v>
      </c>
      <c r="N703" s="159" t="s">
        <v>38</v>
      </c>
      <c r="O703" s="59"/>
      <c r="P703" s="160">
        <f t="shared" si="281"/>
        <v>0</v>
      </c>
      <c r="Q703" s="160">
        <v>0</v>
      </c>
      <c r="R703" s="160">
        <f t="shared" si="282"/>
        <v>0</v>
      </c>
      <c r="S703" s="160">
        <v>0</v>
      </c>
      <c r="T703" s="161">
        <f t="shared" si="283"/>
        <v>0</v>
      </c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R703" s="162" t="s">
        <v>466</v>
      </c>
      <c r="AT703" s="162" t="s">
        <v>210</v>
      </c>
      <c r="AU703" s="162" t="s">
        <v>219</v>
      </c>
      <c r="AY703" s="15" t="s">
        <v>208</v>
      </c>
      <c r="BE703" s="163">
        <f t="shared" si="284"/>
        <v>0</v>
      </c>
      <c r="BF703" s="163">
        <f t="shared" si="285"/>
        <v>0</v>
      </c>
      <c r="BG703" s="163">
        <f t="shared" si="286"/>
        <v>0</v>
      </c>
      <c r="BH703" s="163">
        <f t="shared" si="287"/>
        <v>0</v>
      </c>
      <c r="BI703" s="163">
        <f t="shared" si="288"/>
        <v>0</v>
      </c>
      <c r="BJ703" s="15" t="s">
        <v>85</v>
      </c>
      <c r="BK703" s="163">
        <f t="shared" si="289"/>
        <v>0</v>
      </c>
      <c r="BL703" s="15" t="s">
        <v>466</v>
      </c>
      <c r="BM703" s="162" t="s">
        <v>9006</v>
      </c>
    </row>
    <row r="704" spans="1:65" s="2" customFormat="1" ht="24.2" customHeight="1">
      <c r="A704" s="30"/>
      <c r="B704" s="154"/>
      <c r="C704" s="195" t="s">
        <v>2833</v>
      </c>
      <c r="D704" s="195" t="s">
        <v>210</v>
      </c>
      <c r="E704" s="196" t="s">
        <v>6970</v>
      </c>
      <c r="F704" s="200" t="s">
        <v>6971</v>
      </c>
      <c r="G704" s="198" t="s">
        <v>404</v>
      </c>
      <c r="H704" s="199">
        <v>30</v>
      </c>
      <c r="I704" s="155"/>
      <c r="J704" s="287">
        <f t="shared" si="280"/>
        <v>0</v>
      </c>
      <c r="K704" s="157"/>
      <c r="L704" s="31"/>
      <c r="M704" s="158" t="s">
        <v>1</v>
      </c>
      <c r="N704" s="159" t="s">
        <v>38</v>
      </c>
      <c r="O704" s="59"/>
      <c r="P704" s="160">
        <f t="shared" si="281"/>
        <v>0</v>
      </c>
      <c r="Q704" s="160">
        <v>0</v>
      </c>
      <c r="R704" s="160">
        <f t="shared" si="282"/>
        <v>0</v>
      </c>
      <c r="S704" s="160">
        <v>0</v>
      </c>
      <c r="T704" s="161">
        <f t="shared" si="283"/>
        <v>0</v>
      </c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R704" s="162" t="s">
        <v>466</v>
      </c>
      <c r="AT704" s="162" t="s">
        <v>210</v>
      </c>
      <c r="AU704" s="162" t="s">
        <v>219</v>
      </c>
      <c r="AY704" s="15" t="s">
        <v>208</v>
      </c>
      <c r="BE704" s="163">
        <f t="shared" si="284"/>
        <v>0</v>
      </c>
      <c r="BF704" s="163">
        <f t="shared" si="285"/>
        <v>0</v>
      </c>
      <c r="BG704" s="163">
        <f t="shared" si="286"/>
        <v>0</v>
      </c>
      <c r="BH704" s="163">
        <f t="shared" si="287"/>
        <v>0</v>
      </c>
      <c r="BI704" s="163">
        <f t="shared" si="288"/>
        <v>0</v>
      </c>
      <c r="BJ704" s="15" t="s">
        <v>85</v>
      </c>
      <c r="BK704" s="163">
        <f t="shared" si="289"/>
        <v>0</v>
      </c>
      <c r="BL704" s="15" t="s">
        <v>466</v>
      </c>
      <c r="BM704" s="162" t="s">
        <v>9007</v>
      </c>
    </row>
    <row r="705" spans="1:65" s="2" customFormat="1" ht="21.75" customHeight="1">
      <c r="A705" s="30"/>
      <c r="B705" s="154"/>
      <c r="C705" s="201" t="s">
        <v>2837</v>
      </c>
      <c r="D705" s="201" t="s">
        <v>751</v>
      </c>
      <c r="E705" s="202" t="s">
        <v>9008</v>
      </c>
      <c r="F705" s="203" t="s">
        <v>9009</v>
      </c>
      <c r="G705" s="204" t="s">
        <v>404</v>
      </c>
      <c r="H705" s="205">
        <v>1</v>
      </c>
      <c r="I705" s="177"/>
      <c r="J705" s="290">
        <f t="shared" si="280"/>
        <v>0</v>
      </c>
      <c r="K705" s="178"/>
      <c r="L705" s="179"/>
      <c r="M705" s="180" t="s">
        <v>1</v>
      </c>
      <c r="N705" s="181" t="s">
        <v>38</v>
      </c>
      <c r="O705" s="59"/>
      <c r="P705" s="160">
        <f t="shared" si="281"/>
        <v>0</v>
      </c>
      <c r="Q705" s="160">
        <v>0</v>
      </c>
      <c r="R705" s="160">
        <f t="shared" si="282"/>
        <v>0</v>
      </c>
      <c r="S705" s="160">
        <v>0</v>
      </c>
      <c r="T705" s="161">
        <f t="shared" si="283"/>
        <v>0</v>
      </c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R705" s="162" t="s">
        <v>1849</v>
      </c>
      <c r="AT705" s="162" t="s">
        <v>751</v>
      </c>
      <c r="AU705" s="162" t="s">
        <v>219</v>
      </c>
      <c r="AY705" s="15" t="s">
        <v>208</v>
      </c>
      <c r="BE705" s="163">
        <f t="shared" si="284"/>
        <v>0</v>
      </c>
      <c r="BF705" s="163">
        <f t="shared" si="285"/>
        <v>0</v>
      </c>
      <c r="BG705" s="163">
        <f t="shared" si="286"/>
        <v>0</v>
      </c>
      <c r="BH705" s="163">
        <f t="shared" si="287"/>
        <v>0</v>
      </c>
      <c r="BI705" s="163">
        <f t="shared" si="288"/>
        <v>0</v>
      </c>
      <c r="BJ705" s="15" t="s">
        <v>85</v>
      </c>
      <c r="BK705" s="163">
        <f t="shared" si="289"/>
        <v>0</v>
      </c>
      <c r="BL705" s="15" t="s">
        <v>466</v>
      </c>
      <c r="BM705" s="162" t="s">
        <v>9010</v>
      </c>
    </row>
    <row r="706" spans="1:65" s="2" customFormat="1" ht="49.15" customHeight="1">
      <c r="A706" s="30"/>
      <c r="B706" s="154"/>
      <c r="C706" s="195" t="s">
        <v>2841</v>
      </c>
      <c r="D706" s="195" t="s">
        <v>210</v>
      </c>
      <c r="E706" s="196" t="s">
        <v>9011</v>
      </c>
      <c r="F706" s="200" t="s">
        <v>9012</v>
      </c>
      <c r="G706" s="198" t="s">
        <v>404</v>
      </c>
      <c r="H706" s="199">
        <v>1</v>
      </c>
      <c r="I706" s="155"/>
      <c r="J706" s="287">
        <f t="shared" ref="J706:J714" si="290">ROUND(I706*H706,2)</f>
        <v>0</v>
      </c>
      <c r="K706" s="157"/>
      <c r="L706" s="31"/>
      <c r="M706" s="158" t="s">
        <v>1</v>
      </c>
      <c r="N706" s="159" t="s">
        <v>38</v>
      </c>
      <c r="O706" s="59"/>
      <c r="P706" s="160">
        <f t="shared" ref="P706:P714" si="291">O706*H706</f>
        <v>0</v>
      </c>
      <c r="Q706" s="160">
        <v>0</v>
      </c>
      <c r="R706" s="160">
        <f t="shared" ref="R706:R714" si="292">Q706*H706</f>
        <v>0</v>
      </c>
      <c r="S706" s="160">
        <v>0</v>
      </c>
      <c r="T706" s="161">
        <f t="shared" ref="T706:T714" si="293">S706*H706</f>
        <v>0</v>
      </c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R706" s="162" t="s">
        <v>466</v>
      </c>
      <c r="AT706" s="162" t="s">
        <v>210</v>
      </c>
      <c r="AU706" s="162" t="s">
        <v>219</v>
      </c>
      <c r="AY706" s="15" t="s">
        <v>208</v>
      </c>
      <c r="BE706" s="163">
        <f t="shared" ref="BE706:BE714" si="294">IF(N706="základná",J706,0)</f>
        <v>0</v>
      </c>
      <c r="BF706" s="163">
        <f t="shared" ref="BF706:BF714" si="295">IF(N706="znížená",J706,0)</f>
        <v>0</v>
      </c>
      <c r="BG706" s="163">
        <f t="shared" ref="BG706:BG714" si="296">IF(N706="zákl. prenesená",J706,0)</f>
        <v>0</v>
      </c>
      <c r="BH706" s="163">
        <f t="shared" ref="BH706:BH714" si="297">IF(N706="zníž. prenesená",J706,0)</f>
        <v>0</v>
      </c>
      <c r="BI706" s="163">
        <f t="shared" ref="BI706:BI714" si="298">IF(N706="nulová",J706,0)</f>
        <v>0</v>
      </c>
      <c r="BJ706" s="15" t="s">
        <v>85</v>
      </c>
      <c r="BK706" s="163">
        <f t="shared" ref="BK706:BK714" si="299">ROUND(I706*H706,2)</f>
        <v>0</v>
      </c>
      <c r="BL706" s="15" t="s">
        <v>466</v>
      </c>
      <c r="BM706" s="162" t="s">
        <v>9013</v>
      </c>
    </row>
    <row r="707" spans="1:65" s="2" customFormat="1" ht="49.15" customHeight="1">
      <c r="A707" s="30"/>
      <c r="B707" s="154"/>
      <c r="C707" s="201" t="s">
        <v>2845</v>
      </c>
      <c r="D707" s="201" t="s">
        <v>751</v>
      </c>
      <c r="E707" s="202" t="s">
        <v>9014</v>
      </c>
      <c r="F707" s="203" t="s">
        <v>9015</v>
      </c>
      <c r="G707" s="204" t="s">
        <v>404</v>
      </c>
      <c r="H707" s="205">
        <v>3</v>
      </c>
      <c r="I707" s="177"/>
      <c r="J707" s="290">
        <f t="shared" si="290"/>
        <v>0</v>
      </c>
      <c r="K707" s="178"/>
      <c r="L707" s="179"/>
      <c r="M707" s="180" t="s">
        <v>1</v>
      </c>
      <c r="N707" s="181" t="s">
        <v>38</v>
      </c>
      <c r="O707" s="59"/>
      <c r="P707" s="160">
        <f t="shared" si="291"/>
        <v>0</v>
      </c>
      <c r="Q707" s="160">
        <v>0</v>
      </c>
      <c r="R707" s="160">
        <f t="shared" si="292"/>
        <v>0</v>
      </c>
      <c r="S707" s="160">
        <v>0</v>
      </c>
      <c r="T707" s="161">
        <f t="shared" si="293"/>
        <v>0</v>
      </c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R707" s="162" t="s">
        <v>1849</v>
      </c>
      <c r="AT707" s="162" t="s">
        <v>751</v>
      </c>
      <c r="AU707" s="162" t="s">
        <v>219</v>
      </c>
      <c r="AY707" s="15" t="s">
        <v>208</v>
      </c>
      <c r="BE707" s="163">
        <f t="shared" si="294"/>
        <v>0</v>
      </c>
      <c r="BF707" s="163">
        <f t="shared" si="295"/>
        <v>0</v>
      </c>
      <c r="BG707" s="163">
        <f t="shared" si="296"/>
        <v>0</v>
      </c>
      <c r="BH707" s="163">
        <f t="shared" si="297"/>
        <v>0</v>
      </c>
      <c r="BI707" s="163">
        <f t="shared" si="298"/>
        <v>0</v>
      </c>
      <c r="BJ707" s="15" t="s">
        <v>85</v>
      </c>
      <c r="BK707" s="163">
        <f t="shared" si="299"/>
        <v>0</v>
      </c>
      <c r="BL707" s="15" t="s">
        <v>466</v>
      </c>
      <c r="BM707" s="162" t="s">
        <v>9016</v>
      </c>
    </row>
    <row r="708" spans="1:65" s="2" customFormat="1" ht="37.9" customHeight="1">
      <c r="A708" s="30"/>
      <c r="B708" s="154"/>
      <c r="C708" s="201" t="s">
        <v>2849</v>
      </c>
      <c r="D708" s="201" t="s">
        <v>751</v>
      </c>
      <c r="E708" s="202" t="s">
        <v>6977</v>
      </c>
      <c r="F708" s="203" t="s">
        <v>6978</v>
      </c>
      <c r="G708" s="204" t="s">
        <v>404</v>
      </c>
      <c r="H708" s="205">
        <v>38</v>
      </c>
      <c r="I708" s="177"/>
      <c r="J708" s="290">
        <f t="shared" si="290"/>
        <v>0</v>
      </c>
      <c r="K708" s="178"/>
      <c r="L708" s="179"/>
      <c r="M708" s="180" t="s">
        <v>1</v>
      </c>
      <c r="N708" s="181" t="s">
        <v>38</v>
      </c>
      <c r="O708" s="59"/>
      <c r="P708" s="160">
        <f t="shared" si="291"/>
        <v>0</v>
      </c>
      <c r="Q708" s="160">
        <v>0</v>
      </c>
      <c r="R708" s="160">
        <f t="shared" si="292"/>
        <v>0</v>
      </c>
      <c r="S708" s="160">
        <v>0</v>
      </c>
      <c r="T708" s="161">
        <f t="shared" si="293"/>
        <v>0</v>
      </c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R708" s="162" t="s">
        <v>1849</v>
      </c>
      <c r="AT708" s="162" t="s">
        <v>751</v>
      </c>
      <c r="AU708" s="162" t="s">
        <v>219</v>
      </c>
      <c r="AY708" s="15" t="s">
        <v>208</v>
      </c>
      <c r="BE708" s="163">
        <f t="shared" si="294"/>
        <v>0</v>
      </c>
      <c r="BF708" s="163">
        <f t="shared" si="295"/>
        <v>0</v>
      </c>
      <c r="BG708" s="163">
        <f t="shared" si="296"/>
        <v>0</v>
      </c>
      <c r="BH708" s="163">
        <f t="shared" si="297"/>
        <v>0</v>
      </c>
      <c r="BI708" s="163">
        <f t="shared" si="298"/>
        <v>0</v>
      </c>
      <c r="BJ708" s="15" t="s">
        <v>85</v>
      </c>
      <c r="BK708" s="163">
        <f t="shared" si="299"/>
        <v>0</v>
      </c>
      <c r="BL708" s="15" t="s">
        <v>466</v>
      </c>
      <c r="BM708" s="162" t="s">
        <v>9017</v>
      </c>
    </row>
    <row r="709" spans="1:65" s="2" customFormat="1" ht="16.5" customHeight="1">
      <c r="A709" s="30"/>
      <c r="B709" s="154"/>
      <c r="C709" s="201" t="s">
        <v>2853</v>
      </c>
      <c r="D709" s="201" t="s">
        <v>751</v>
      </c>
      <c r="E709" s="202" t="s">
        <v>6980</v>
      </c>
      <c r="F709" s="203" t="s">
        <v>6981</v>
      </c>
      <c r="G709" s="204" t="s">
        <v>404</v>
      </c>
      <c r="H709" s="205">
        <v>42</v>
      </c>
      <c r="I709" s="177"/>
      <c r="J709" s="290">
        <f t="shared" si="290"/>
        <v>0</v>
      </c>
      <c r="K709" s="178"/>
      <c r="L709" s="179"/>
      <c r="M709" s="180" t="s">
        <v>1</v>
      </c>
      <c r="N709" s="181" t="s">
        <v>38</v>
      </c>
      <c r="O709" s="59"/>
      <c r="P709" s="160">
        <f t="shared" si="291"/>
        <v>0</v>
      </c>
      <c r="Q709" s="160">
        <v>0</v>
      </c>
      <c r="R709" s="160">
        <f t="shared" si="292"/>
        <v>0</v>
      </c>
      <c r="S709" s="160">
        <v>0</v>
      </c>
      <c r="T709" s="161">
        <f t="shared" si="293"/>
        <v>0</v>
      </c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R709" s="162" t="s">
        <v>1849</v>
      </c>
      <c r="AT709" s="162" t="s">
        <v>751</v>
      </c>
      <c r="AU709" s="162" t="s">
        <v>219</v>
      </c>
      <c r="AY709" s="15" t="s">
        <v>208</v>
      </c>
      <c r="BE709" s="163">
        <f t="shared" si="294"/>
        <v>0</v>
      </c>
      <c r="BF709" s="163">
        <f t="shared" si="295"/>
        <v>0</v>
      </c>
      <c r="BG709" s="163">
        <f t="shared" si="296"/>
        <v>0</v>
      </c>
      <c r="BH709" s="163">
        <f t="shared" si="297"/>
        <v>0</v>
      </c>
      <c r="BI709" s="163">
        <f t="shared" si="298"/>
        <v>0</v>
      </c>
      <c r="BJ709" s="15" t="s">
        <v>85</v>
      </c>
      <c r="BK709" s="163">
        <f t="shared" si="299"/>
        <v>0</v>
      </c>
      <c r="BL709" s="15" t="s">
        <v>466</v>
      </c>
      <c r="BM709" s="162" t="s">
        <v>9018</v>
      </c>
    </row>
    <row r="710" spans="1:65" s="2" customFormat="1" ht="16.5" customHeight="1">
      <c r="A710" s="30"/>
      <c r="B710" s="154"/>
      <c r="C710" s="201" t="s">
        <v>2857</v>
      </c>
      <c r="D710" s="201" t="s">
        <v>751</v>
      </c>
      <c r="E710" s="202" t="s">
        <v>6983</v>
      </c>
      <c r="F710" s="203" t="s">
        <v>6984</v>
      </c>
      <c r="G710" s="204" t="s">
        <v>404</v>
      </c>
      <c r="H710" s="205">
        <v>21</v>
      </c>
      <c r="I710" s="177"/>
      <c r="J710" s="290">
        <f t="shared" si="290"/>
        <v>0</v>
      </c>
      <c r="K710" s="178"/>
      <c r="L710" s="179"/>
      <c r="M710" s="180" t="s">
        <v>1</v>
      </c>
      <c r="N710" s="181" t="s">
        <v>38</v>
      </c>
      <c r="O710" s="59"/>
      <c r="P710" s="160">
        <f t="shared" si="291"/>
        <v>0</v>
      </c>
      <c r="Q710" s="160">
        <v>0</v>
      </c>
      <c r="R710" s="160">
        <f t="shared" si="292"/>
        <v>0</v>
      </c>
      <c r="S710" s="160">
        <v>0</v>
      </c>
      <c r="T710" s="161">
        <f t="shared" si="293"/>
        <v>0</v>
      </c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R710" s="162" t="s">
        <v>1849</v>
      </c>
      <c r="AT710" s="162" t="s">
        <v>751</v>
      </c>
      <c r="AU710" s="162" t="s">
        <v>219</v>
      </c>
      <c r="AY710" s="15" t="s">
        <v>208</v>
      </c>
      <c r="BE710" s="163">
        <f t="shared" si="294"/>
        <v>0</v>
      </c>
      <c r="BF710" s="163">
        <f t="shared" si="295"/>
        <v>0</v>
      </c>
      <c r="BG710" s="163">
        <f t="shared" si="296"/>
        <v>0</v>
      </c>
      <c r="BH710" s="163">
        <f t="shared" si="297"/>
        <v>0</v>
      </c>
      <c r="BI710" s="163">
        <f t="shared" si="298"/>
        <v>0</v>
      </c>
      <c r="BJ710" s="15" t="s">
        <v>85</v>
      </c>
      <c r="BK710" s="163">
        <f t="shared" si="299"/>
        <v>0</v>
      </c>
      <c r="BL710" s="15" t="s">
        <v>466</v>
      </c>
      <c r="BM710" s="162" t="s">
        <v>9019</v>
      </c>
    </row>
    <row r="711" spans="1:65" s="2" customFormat="1" ht="55.5" customHeight="1">
      <c r="A711" s="30"/>
      <c r="B711" s="154"/>
      <c r="C711" s="201" t="s">
        <v>2861</v>
      </c>
      <c r="D711" s="201" t="s">
        <v>751</v>
      </c>
      <c r="E711" s="202" t="s">
        <v>9020</v>
      </c>
      <c r="F711" s="203" t="s">
        <v>9021</v>
      </c>
      <c r="G711" s="204" t="s">
        <v>404</v>
      </c>
      <c r="H711" s="205">
        <v>2</v>
      </c>
      <c r="I711" s="177"/>
      <c r="J711" s="290">
        <f t="shared" si="290"/>
        <v>0</v>
      </c>
      <c r="K711" s="178"/>
      <c r="L711" s="179"/>
      <c r="M711" s="180" t="s">
        <v>1</v>
      </c>
      <c r="N711" s="181" t="s">
        <v>38</v>
      </c>
      <c r="O711" s="59"/>
      <c r="P711" s="160">
        <f t="shared" si="291"/>
        <v>0</v>
      </c>
      <c r="Q711" s="160">
        <v>0</v>
      </c>
      <c r="R711" s="160">
        <f t="shared" si="292"/>
        <v>0</v>
      </c>
      <c r="S711" s="160">
        <v>0</v>
      </c>
      <c r="T711" s="161">
        <f t="shared" si="293"/>
        <v>0</v>
      </c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R711" s="162" t="s">
        <v>1849</v>
      </c>
      <c r="AT711" s="162" t="s">
        <v>751</v>
      </c>
      <c r="AU711" s="162" t="s">
        <v>219</v>
      </c>
      <c r="AY711" s="15" t="s">
        <v>208</v>
      </c>
      <c r="BE711" s="163">
        <f t="shared" si="294"/>
        <v>0</v>
      </c>
      <c r="BF711" s="163">
        <f t="shared" si="295"/>
        <v>0</v>
      </c>
      <c r="BG711" s="163">
        <f t="shared" si="296"/>
        <v>0</v>
      </c>
      <c r="BH711" s="163">
        <f t="shared" si="297"/>
        <v>0</v>
      </c>
      <c r="BI711" s="163">
        <f t="shared" si="298"/>
        <v>0</v>
      </c>
      <c r="BJ711" s="15" t="s">
        <v>85</v>
      </c>
      <c r="BK711" s="163">
        <f t="shared" si="299"/>
        <v>0</v>
      </c>
      <c r="BL711" s="15" t="s">
        <v>466</v>
      </c>
      <c r="BM711" s="162" t="s">
        <v>9022</v>
      </c>
    </row>
    <row r="712" spans="1:65" s="2" customFormat="1" ht="16.5" customHeight="1">
      <c r="A712" s="30"/>
      <c r="B712" s="154"/>
      <c r="C712" s="201" t="s">
        <v>2865</v>
      </c>
      <c r="D712" s="201" t="s">
        <v>751</v>
      </c>
      <c r="E712" s="202" t="s">
        <v>9023</v>
      </c>
      <c r="F712" s="203" t="s">
        <v>9024</v>
      </c>
      <c r="G712" s="204" t="s">
        <v>213</v>
      </c>
      <c r="H712" s="205">
        <v>12.5</v>
      </c>
      <c r="I712" s="177"/>
      <c r="J712" s="290">
        <f t="shared" si="290"/>
        <v>0</v>
      </c>
      <c r="K712" s="178"/>
      <c r="L712" s="179"/>
      <c r="M712" s="180" t="s">
        <v>1</v>
      </c>
      <c r="N712" s="181" t="s">
        <v>38</v>
      </c>
      <c r="O712" s="59"/>
      <c r="P712" s="160">
        <f t="shared" si="291"/>
        <v>0</v>
      </c>
      <c r="Q712" s="160">
        <v>0</v>
      </c>
      <c r="R712" s="160">
        <f t="shared" si="292"/>
        <v>0</v>
      </c>
      <c r="S712" s="160">
        <v>0</v>
      </c>
      <c r="T712" s="161">
        <f t="shared" si="293"/>
        <v>0</v>
      </c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R712" s="162" t="s">
        <v>1849</v>
      </c>
      <c r="AT712" s="162" t="s">
        <v>751</v>
      </c>
      <c r="AU712" s="162" t="s">
        <v>219</v>
      </c>
      <c r="AY712" s="15" t="s">
        <v>208</v>
      </c>
      <c r="BE712" s="163">
        <f t="shared" si="294"/>
        <v>0</v>
      </c>
      <c r="BF712" s="163">
        <f t="shared" si="295"/>
        <v>0</v>
      </c>
      <c r="BG712" s="163">
        <f t="shared" si="296"/>
        <v>0</v>
      </c>
      <c r="BH712" s="163">
        <f t="shared" si="297"/>
        <v>0</v>
      </c>
      <c r="BI712" s="163">
        <f t="shared" si="298"/>
        <v>0</v>
      </c>
      <c r="BJ712" s="15" t="s">
        <v>85</v>
      </c>
      <c r="BK712" s="163">
        <f t="shared" si="299"/>
        <v>0</v>
      </c>
      <c r="BL712" s="15" t="s">
        <v>466</v>
      </c>
      <c r="BM712" s="162" t="s">
        <v>9025</v>
      </c>
    </row>
    <row r="713" spans="1:65" s="2" customFormat="1" ht="16.5" customHeight="1">
      <c r="A713" s="30"/>
      <c r="B713" s="154"/>
      <c r="C713" s="195" t="s">
        <v>2867</v>
      </c>
      <c r="D713" s="195" t="s">
        <v>210</v>
      </c>
      <c r="E713" s="196" t="s">
        <v>9026</v>
      </c>
      <c r="F713" s="200" t="s">
        <v>9027</v>
      </c>
      <c r="G713" s="198" t="s">
        <v>213</v>
      </c>
      <c r="H713" s="199">
        <v>1.8</v>
      </c>
      <c r="I713" s="155"/>
      <c r="J713" s="287">
        <f t="shared" si="290"/>
        <v>0</v>
      </c>
      <c r="K713" s="157"/>
      <c r="L713" s="31"/>
      <c r="M713" s="158" t="s">
        <v>1</v>
      </c>
      <c r="N713" s="159" t="s">
        <v>38</v>
      </c>
      <c r="O713" s="59"/>
      <c r="P713" s="160">
        <f t="shared" si="291"/>
        <v>0</v>
      </c>
      <c r="Q713" s="160">
        <v>0</v>
      </c>
      <c r="R713" s="160">
        <f t="shared" si="292"/>
        <v>0</v>
      </c>
      <c r="S713" s="160">
        <v>0</v>
      </c>
      <c r="T713" s="161">
        <f t="shared" si="293"/>
        <v>0</v>
      </c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R713" s="162" t="s">
        <v>466</v>
      </c>
      <c r="AT713" s="162" t="s">
        <v>210</v>
      </c>
      <c r="AU713" s="162" t="s">
        <v>219</v>
      </c>
      <c r="AY713" s="15" t="s">
        <v>208</v>
      </c>
      <c r="BE713" s="163">
        <f t="shared" si="294"/>
        <v>0</v>
      </c>
      <c r="BF713" s="163">
        <f t="shared" si="295"/>
        <v>0</v>
      </c>
      <c r="BG713" s="163">
        <f t="shared" si="296"/>
        <v>0</v>
      </c>
      <c r="BH713" s="163">
        <f t="shared" si="297"/>
        <v>0</v>
      </c>
      <c r="BI713" s="163">
        <f t="shared" si="298"/>
        <v>0</v>
      </c>
      <c r="BJ713" s="15" t="s">
        <v>85</v>
      </c>
      <c r="BK713" s="163">
        <f t="shared" si="299"/>
        <v>0</v>
      </c>
      <c r="BL713" s="15" t="s">
        <v>466</v>
      </c>
      <c r="BM713" s="162" t="s">
        <v>9028</v>
      </c>
    </row>
    <row r="714" spans="1:65" s="2" customFormat="1" ht="16.5" customHeight="1">
      <c r="A714" s="30"/>
      <c r="B714" s="154"/>
      <c r="C714" s="195" t="s">
        <v>2871</v>
      </c>
      <c r="D714" s="195" t="s">
        <v>210</v>
      </c>
      <c r="E714" s="196" t="s">
        <v>9029</v>
      </c>
      <c r="F714" s="200" t="s">
        <v>9030</v>
      </c>
      <c r="G714" s="198" t="s">
        <v>861</v>
      </c>
      <c r="H714" s="199">
        <v>520</v>
      </c>
      <c r="I714" s="155"/>
      <c r="J714" s="287">
        <f t="shared" si="290"/>
        <v>0</v>
      </c>
      <c r="K714" s="157"/>
      <c r="L714" s="31"/>
      <c r="M714" s="158" t="s">
        <v>1</v>
      </c>
      <c r="N714" s="159" t="s">
        <v>38</v>
      </c>
      <c r="O714" s="59"/>
      <c r="P714" s="160">
        <f t="shared" si="291"/>
        <v>0</v>
      </c>
      <c r="Q714" s="160">
        <v>0</v>
      </c>
      <c r="R714" s="160">
        <f t="shared" si="292"/>
        <v>0</v>
      </c>
      <c r="S714" s="160">
        <v>0</v>
      </c>
      <c r="T714" s="161">
        <f t="shared" si="293"/>
        <v>0</v>
      </c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R714" s="162" t="s">
        <v>466</v>
      </c>
      <c r="AT714" s="162" t="s">
        <v>210</v>
      </c>
      <c r="AU714" s="162" t="s">
        <v>219</v>
      </c>
      <c r="AY714" s="15" t="s">
        <v>208</v>
      </c>
      <c r="BE714" s="163">
        <f t="shared" si="294"/>
        <v>0</v>
      </c>
      <c r="BF714" s="163">
        <f t="shared" si="295"/>
        <v>0</v>
      </c>
      <c r="BG714" s="163">
        <f t="shared" si="296"/>
        <v>0</v>
      </c>
      <c r="BH714" s="163">
        <f t="shared" si="297"/>
        <v>0</v>
      </c>
      <c r="BI714" s="163">
        <f t="shared" si="298"/>
        <v>0</v>
      </c>
      <c r="BJ714" s="15" t="s">
        <v>85</v>
      </c>
      <c r="BK714" s="163">
        <f t="shared" si="299"/>
        <v>0</v>
      </c>
      <c r="BL714" s="15" t="s">
        <v>466</v>
      </c>
      <c r="BM714" s="162" t="s">
        <v>9031</v>
      </c>
    </row>
    <row r="715" spans="1:65" s="12" customFormat="1" ht="22.9" customHeight="1">
      <c r="B715" s="142"/>
      <c r="C715" s="206"/>
      <c r="D715" s="207" t="s">
        <v>71</v>
      </c>
      <c r="E715" s="208" t="s">
        <v>3517</v>
      </c>
      <c r="F715" s="208" t="s">
        <v>3518</v>
      </c>
      <c r="G715" s="206"/>
      <c r="H715" s="206"/>
      <c r="I715" s="145"/>
      <c r="J715" s="286">
        <f>BK715</f>
        <v>0</v>
      </c>
      <c r="L715" s="142"/>
      <c r="M715" s="146"/>
      <c r="N715" s="147"/>
      <c r="O715" s="147"/>
      <c r="P715" s="148">
        <f>SUM(P716:P732)</f>
        <v>0</v>
      </c>
      <c r="Q715" s="147"/>
      <c r="R715" s="148">
        <f>SUM(R716:R732)</f>
        <v>0</v>
      </c>
      <c r="S715" s="147"/>
      <c r="T715" s="149">
        <f>SUM(T716:T732)</f>
        <v>0</v>
      </c>
      <c r="AR715" s="143" t="s">
        <v>219</v>
      </c>
      <c r="AT715" s="150" t="s">
        <v>71</v>
      </c>
      <c r="AU715" s="150" t="s">
        <v>79</v>
      </c>
      <c r="AY715" s="143" t="s">
        <v>208</v>
      </c>
      <c r="BK715" s="151">
        <f>SUM(BK716:BK732)</f>
        <v>0</v>
      </c>
    </row>
    <row r="716" spans="1:65" s="2" customFormat="1" ht="24.2" customHeight="1">
      <c r="A716" s="30"/>
      <c r="B716" s="154"/>
      <c r="C716" s="195" t="s">
        <v>2873</v>
      </c>
      <c r="D716" s="195" t="s">
        <v>210</v>
      </c>
      <c r="E716" s="196" t="s">
        <v>9032</v>
      </c>
      <c r="F716" s="200" t="s">
        <v>9033</v>
      </c>
      <c r="G716" s="198" t="s">
        <v>252</v>
      </c>
      <c r="H716" s="199">
        <v>170</v>
      </c>
      <c r="I716" s="155"/>
      <c r="J716" s="287">
        <f t="shared" ref="J716:J732" si="300">ROUND(I716*H716,2)</f>
        <v>0</v>
      </c>
      <c r="K716" s="157"/>
      <c r="L716" s="31"/>
      <c r="M716" s="158" t="s">
        <v>1</v>
      </c>
      <c r="N716" s="159" t="s">
        <v>38</v>
      </c>
      <c r="O716" s="59"/>
      <c r="P716" s="160">
        <f t="shared" ref="P716:P732" si="301">O716*H716</f>
        <v>0</v>
      </c>
      <c r="Q716" s="160">
        <v>0</v>
      </c>
      <c r="R716" s="160">
        <f t="shared" ref="R716:R732" si="302">Q716*H716</f>
        <v>0</v>
      </c>
      <c r="S716" s="160">
        <v>0</v>
      </c>
      <c r="T716" s="161">
        <f t="shared" ref="T716:T732" si="303">S716*H716</f>
        <v>0</v>
      </c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R716" s="162" t="s">
        <v>466</v>
      </c>
      <c r="AT716" s="162" t="s">
        <v>210</v>
      </c>
      <c r="AU716" s="162" t="s">
        <v>85</v>
      </c>
      <c r="AY716" s="15" t="s">
        <v>208</v>
      </c>
      <c r="BE716" s="163">
        <f t="shared" ref="BE716:BE732" si="304">IF(N716="základná",J716,0)</f>
        <v>0</v>
      </c>
      <c r="BF716" s="163">
        <f t="shared" ref="BF716:BF732" si="305">IF(N716="znížená",J716,0)</f>
        <v>0</v>
      </c>
      <c r="BG716" s="163">
        <f t="shared" ref="BG716:BG732" si="306">IF(N716="zákl. prenesená",J716,0)</f>
        <v>0</v>
      </c>
      <c r="BH716" s="163">
        <f t="shared" ref="BH716:BH732" si="307">IF(N716="zníž. prenesená",J716,0)</f>
        <v>0</v>
      </c>
      <c r="BI716" s="163">
        <f t="shared" ref="BI716:BI732" si="308">IF(N716="nulová",J716,0)</f>
        <v>0</v>
      </c>
      <c r="BJ716" s="15" t="s">
        <v>85</v>
      </c>
      <c r="BK716" s="163">
        <f t="shared" ref="BK716:BK732" si="309">ROUND(I716*H716,2)</f>
        <v>0</v>
      </c>
      <c r="BL716" s="15" t="s">
        <v>466</v>
      </c>
      <c r="BM716" s="162" t="s">
        <v>9034</v>
      </c>
    </row>
    <row r="717" spans="1:65" s="2" customFormat="1" ht="33" customHeight="1">
      <c r="A717" s="30"/>
      <c r="B717" s="154"/>
      <c r="C717" s="195" t="s">
        <v>2877</v>
      </c>
      <c r="D717" s="195" t="s">
        <v>210</v>
      </c>
      <c r="E717" s="196" t="s">
        <v>9035</v>
      </c>
      <c r="F717" s="200" t="s">
        <v>9036</v>
      </c>
      <c r="G717" s="198" t="s">
        <v>252</v>
      </c>
      <c r="H717" s="199">
        <v>170</v>
      </c>
      <c r="I717" s="155"/>
      <c r="J717" s="287">
        <f t="shared" si="300"/>
        <v>0</v>
      </c>
      <c r="K717" s="157"/>
      <c r="L717" s="31"/>
      <c r="M717" s="158" t="s">
        <v>1</v>
      </c>
      <c r="N717" s="159" t="s">
        <v>38</v>
      </c>
      <c r="O717" s="59"/>
      <c r="P717" s="160">
        <f t="shared" si="301"/>
        <v>0</v>
      </c>
      <c r="Q717" s="160">
        <v>0</v>
      </c>
      <c r="R717" s="160">
        <f t="shared" si="302"/>
        <v>0</v>
      </c>
      <c r="S717" s="160">
        <v>0</v>
      </c>
      <c r="T717" s="161">
        <f t="shared" si="303"/>
        <v>0</v>
      </c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R717" s="162" t="s">
        <v>466</v>
      </c>
      <c r="AT717" s="162" t="s">
        <v>210</v>
      </c>
      <c r="AU717" s="162" t="s">
        <v>85</v>
      </c>
      <c r="AY717" s="15" t="s">
        <v>208</v>
      </c>
      <c r="BE717" s="163">
        <f t="shared" si="304"/>
        <v>0</v>
      </c>
      <c r="BF717" s="163">
        <f t="shared" si="305"/>
        <v>0</v>
      </c>
      <c r="BG717" s="163">
        <f t="shared" si="306"/>
        <v>0</v>
      </c>
      <c r="BH717" s="163">
        <f t="shared" si="307"/>
        <v>0</v>
      </c>
      <c r="BI717" s="163">
        <f t="shared" si="308"/>
        <v>0</v>
      </c>
      <c r="BJ717" s="15" t="s">
        <v>85</v>
      </c>
      <c r="BK717" s="163">
        <f t="shared" si="309"/>
        <v>0</v>
      </c>
      <c r="BL717" s="15" t="s">
        <v>466</v>
      </c>
      <c r="BM717" s="162" t="s">
        <v>9037</v>
      </c>
    </row>
    <row r="718" spans="1:65" s="2" customFormat="1" ht="33" customHeight="1">
      <c r="A718" s="30"/>
      <c r="B718" s="154"/>
      <c r="C718" s="195" t="s">
        <v>2879</v>
      </c>
      <c r="D718" s="195" t="s">
        <v>210</v>
      </c>
      <c r="E718" s="196" t="s">
        <v>9038</v>
      </c>
      <c r="F718" s="200" t="s">
        <v>7881</v>
      </c>
      <c r="G718" s="198" t="s">
        <v>252</v>
      </c>
      <c r="H718" s="199">
        <v>340</v>
      </c>
      <c r="I718" s="155"/>
      <c r="J718" s="287">
        <f t="shared" si="300"/>
        <v>0</v>
      </c>
      <c r="K718" s="157"/>
      <c r="L718" s="31"/>
      <c r="M718" s="158" t="s">
        <v>1</v>
      </c>
      <c r="N718" s="159" t="s">
        <v>38</v>
      </c>
      <c r="O718" s="59"/>
      <c r="P718" s="160">
        <f t="shared" si="301"/>
        <v>0</v>
      </c>
      <c r="Q718" s="160">
        <v>0</v>
      </c>
      <c r="R718" s="160">
        <f t="shared" si="302"/>
        <v>0</v>
      </c>
      <c r="S718" s="160">
        <v>0</v>
      </c>
      <c r="T718" s="161">
        <f t="shared" si="303"/>
        <v>0</v>
      </c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R718" s="162" t="s">
        <v>466</v>
      </c>
      <c r="AT718" s="162" t="s">
        <v>210</v>
      </c>
      <c r="AU718" s="162" t="s">
        <v>85</v>
      </c>
      <c r="AY718" s="15" t="s">
        <v>208</v>
      </c>
      <c r="BE718" s="163">
        <f t="shared" si="304"/>
        <v>0</v>
      </c>
      <c r="BF718" s="163">
        <f t="shared" si="305"/>
        <v>0</v>
      </c>
      <c r="BG718" s="163">
        <f t="shared" si="306"/>
        <v>0</v>
      </c>
      <c r="BH718" s="163">
        <f t="shared" si="307"/>
        <v>0</v>
      </c>
      <c r="BI718" s="163">
        <f t="shared" si="308"/>
        <v>0</v>
      </c>
      <c r="BJ718" s="15" t="s">
        <v>85</v>
      </c>
      <c r="BK718" s="163">
        <f t="shared" si="309"/>
        <v>0</v>
      </c>
      <c r="BL718" s="15" t="s">
        <v>466</v>
      </c>
      <c r="BM718" s="162" t="s">
        <v>9039</v>
      </c>
    </row>
    <row r="719" spans="1:65" s="2" customFormat="1" ht="24.2" customHeight="1">
      <c r="A719" s="30"/>
      <c r="B719" s="154"/>
      <c r="C719" s="195" t="s">
        <v>2883</v>
      </c>
      <c r="D719" s="195" t="s">
        <v>210</v>
      </c>
      <c r="E719" s="196" t="s">
        <v>9040</v>
      </c>
      <c r="F719" s="200" t="s">
        <v>9041</v>
      </c>
      <c r="G719" s="198" t="s">
        <v>252</v>
      </c>
      <c r="H719" s="199">
        <v>340</v>
      </c>
      <c r="I719" s="155"/>
      <c r="J719" s="287">
        <f t="shared" si="300"/>
        <v>0</v>
      </c>
      <c r="K719" s="157"/>
      <c r="L719" s="31"/>
      <c r="M719" s="158" t="s">
        <v>1</v>
      </c>
      <c r="N719" s="159" t="s">
        <v>38</v>
      </c>
      <c r="O719" s="59"/>
      <c r="P719" s="160">
        <f t="shared" si="301"/>
        <v>0</v>
      </c>
      <c r="Q719" s="160">
        <v>0</v>
      </c>
      <c r="R719" s="160">
        <f t="shared" si="302"/>
        <v>0</v>
      </c>
      <c r="S719" s="160">
        <v>0</v>
      </c>
      <c r="T719" s="161">
        <f t="shared" si="303"/>
        <v>0</v>
      </c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R719" s="162" t="s">
        <v>466</v>
      </c>
      <c r="AT719" s="162" t="s">
        <v>210</v>
      </c>
      <c r="AU719" s="162" t="s">
        <v>85</v>
      </c>
      <c r="AY719" s="15" t="s">
        <v>208</v>
      </c>
      <c r="BE719" s="163">
        <f t="shared" si="304"/>
        <v>0</v>
      </c>
      <c r="BF719" s="163">
        <f t="shared" si="305"/>
        <v>0</v>
      </c>
      <c r="BG719" s="163">
        <f t="shared" si="306"/>
        <v>0</v>
      </c>
      <c r="BH719" s="163">
        <f t="shared" si="307"/>
        <v>0</v>
      </c>
      <c r="BI719" s="163">
        <f t="shared" si="308"/>
        <v>0</v>
      </c>
      <c r="BJ719" s="15" t="s">
        <v>85</v>
      </c>
      <c r="BK719" s="163">
        <f t="shared" si="309"/>
        <v>0</v>
      </c>
      <c r="BL719" s="15" t="s">
        <v>466</v>
      </c>
      <c r="BM719" s="162" t="s">
        <v>9042</v>
      </c>
    </row>
    <row r="720" spans="1:65" s="2" customFormat="1" ht="16.5" customHeight="1">
      <c r="A720" s="30"/>
      <c r="B720" s="154"/>
      <c r="C720" s="201" t="s">
        <v>2885</v>
      </c>
      <c r="D720" s="201" t="s">
        <v>751</v>
      </c>
      <c r="E720" s="202" t="s">
        <v>9043</v>
      </c>
      <c r="F720" s="203" t="s">
        <v>9044</v>
      </c>
      <c r="G720" s="204" t="s">
        <v>252</v>
      </c>
      <c r="H720" s="205">
        <v>340</v>
      </c>
      <c r="I720" s="177"/>
      <c r="J720" s="290">
        <f t="shared" si="300"/>
        <v>0</v>
      </c>
      <c r="K720" s="178"/>
      <c r="L720" s="179"/>
      <c r="M720" s="180" t="s">
        <v>1</v>
      </c>
      <c r="N720" s="181" t="s">
        <v>38</v>
      </c>
      <c r="O720" s="59"/>
      <c r="P720" s="160">
        <f t="shared" si="301"/>
        <v>0</v>
      </c>
      <c r="Q720" s="160">
        <v>0</v>
      </c>
      <c r="R720" s="160">
        <f t="shared" si="302"/>
        <v>0</v>
      </c>
      <c r="S720" s="160">
        <v>0</v>
      </c>
      <c r="T720" s="161">
        <f t="shared" si="303"/>
        <v>0</v>
      </c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R720" s="162" t="s">
        <v>1849</v>
      </c>
      <c r="AT720" s="162" t="s">
        <v>751</v>
      </c>
      <c r="AU720" s="162" t="s">
        <v>85</v>
      </c>
      <c r="AY720" s="15" t="s">
        <v>208</v>
      </c>
      <c r="BE720" s="163">
        <f t="shared" si="304"/>
        <v>0</v>
      </c>
      <c r="BF720" s="163">
        <f t="shared" si="305"/>
        <v>0</v>
      </c>
      <c r="BG720" s="163">
        <f t="shared" si="306"/>
        <v>0</v>
      </c>
      <c r="BH720" s="163">
        <f t="shared" si="307"/>
        <v>0</v>
      </c>
      <c r="BI720" s="163">
        <f t="shared" si="308"/>
        <v>0</v>
      </c>
      <c r="BJ720" s="15" t="s">
        <v>85</v>
      </c>
      <c r="BK720" s="163">
        <f t="shared" si="309"/>
        <v>0</v>
      </c>
      <c r="BL720" s="15" t="s">
        <v>466</v>
      </c>
      <c r="BM720" s="162" t="s">
        <v>9045</v>
      </c>
    </row>
    <row r="721" spans="1:65" s="2" customFormat="1" ht="33" customHeight="1">
      <c r="A721" s="30"/>
      <c r="B721" s="154"/>
      <c r="C721" s="195" t="s">
        <v>2887</v>
      </c>
      <c r="D721" s="195" t="s">
        <v>210</v>
      </c>
      <c r="E721" s="196" t="s">
        <v>9046</v>
      </c>
      <c r="F721" s="200" t="s">
        <v>7884</v>
      </c>
      <c r="G721" s="198" t="s">
        <v>213</v>
      </c>
      <c r="H721" s="199">
        <v>170</v>
      </c>
      <c r="I721" s="155"/>
      <c r="J721" s="287">
        <f t="shared" si="300"/>
        <v>0</v>
      </c>
      <c r="K721" s="157"/>
      <c r="L721" s="31"/>
      <c r="M721" s="158" t="s">
        <v>1</v>
      </c>
      <c r="N721" s="159" t="s">
        <v>38</v>
      </c>
      <c r="O721" s="59"/>
      <c r="P721" s="160">
        <f t="shared" si="301"/>
        <v>0</v>
      </c>
      <c r="Q721" s="160">
        <v>0</v>
      </c>
      <c r="R721" s="160">
        <f t="shared" si="302"/>
        <v>0</v>
      </c>
      <c r="S721" s="160">
        <v>0</v>
      </c>
      <c r="T721" s="161">
        <f t="shared" si="303"/>
        <v>0</v>
      </c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R721" s="162" t="s">
        <v>466</v>
      </c>
      <c r="AT721" s="162" t="s">
        <v>210</v>
      </c>
      <c r="AU721" s="162" t="s">
        <v>85</v>
      </c>
      <c r="AY721" s="15" t="s">
        <v>208</v>
      </c>
      <c r="BE721" s="163">
        <f t="shared" si="304"/>
        <v>0</v>
      </c>
      <c r="BF721" s="163">
        <f t="shared" si="305"/>
        <v>0</v>
      </c>
      <c r="BG721" s="163">
        <f t="shared" si="306"/>
        <v>0</v>
      </c>
      <c r="BH721" s="163">
        <f t="shared" si="307"/>
        <v>0</v>
      </c>
      <c r="BI721" s="163">
        <f t="shared" si="308"/>
        <v>0</v>
      </c>
      <c r="BJ721" s="15" t="s">
        <v>85</v>
      </c>
      <c r="BK721" s="163">
        <f t="shared" si="309"/>
        <v>0</v>
      </c>
      <c r="BL721" s="15" t="s">
        <v>466</v>
      </c>
      <c r="BM721" s="162" t="s">
        <v>9047</v>
      </c>
    </row>
    <row r="722" spans="1:65" s="2" customFormat="1" ht="24.2" customHeight="1">
      <c r="A722" s="30"/>
      <c r="B722" s="154"/>
      <c r="C722" s="195" t="s">
        <v>2889</v>
      </c>
      <c r="D722" s="195" t="s">
        <v>210</v>
      </c>
      <c r="E722" s="196" t="s">
        <v>9048</v>
      </c>
      <c r="F722" s="200" t="s">
        <v>7887</v>
      </c>
      <c r="G722" s="198" t="s">
        <v>404</v>
      </c>
      <c r="H722" s="199">
        <v>1</v>
      </c>
      <c r="I722" s="155"/>
      <c r="J722" s="287">
        <f t="shared" si="300"/>
        <v>0</v>
      </c>
      <c r="K722" s="157"/>
      <c r="L722" s="31"/>
      <c r="M722" s="158" t="s">
        <v>1</v>
      </c>
      <c r="N722" s="159" t="s">
        <v>38</v>
      </c>
      <c r="O722" s="59"/>
      <c r="P722" s="160">
        <f t="shared" si="301"/>
        <v>0</v>
      </c>
      <c r="Q722" s="160">
        <v>0</v>
      </c>
      <c r="R722" s="160">
        <f t="shared" si="302"/>
        <v>0</v>
      </c>
      <c r="S722" s="160">
        <v>0</v>
      </c>
      <c r="T722" s="161">
        <f t="shared" si="303"/>
        <v>0</v>
      </c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R722" s="162" t="s">
        <v>466</v>
      </c>
      <c r="AT722" s="162" t="s">
        <v>210</v>
      </c>
      <c r="AU722" s="162" t="s">
        <v>85</v>
      </c>
      <c r="AY722" s="15" t="s">
        <v>208</v>
      </c>
      <c r="BE722" s="163">
        <f t="shared" si="304"/>
        <v>0</v>
      </c>
      <c r="BF722" s="163">
        <f t="shared" si="305"/>
        <v>0</v>
      </c>
      <c r="BG722" s="163">
        <f t="shared" si="306"/>
        <v>0</v>
      </c>
      <c r="BH722" s="163">
        <f t="shared" si="307"/>
        <v>0</v>
      </c>
      <c r="BI722" s="163">
        <f t="shared" si="308"/>
        <v>0</v>
      </c>
      <c r="BJ722" s="15" t="s">
        <v>85</v>
      </c>
      <c r="BK722" s="163">
        <f t="shared" si="309"/>
        <v>0</v>
      </c>
      <c r="BL722" s="15" t="s">
        <v>466</v>
      </c>
      <c r="BM722" s="162" t="s">
        <v>9049</v>
      </c>
    </row>
    <row r="723" spans="1:65" s="2" customFormat="1" ht="16.5" customHeight="1">
      <c r="A723" s="30"/>
      <c r="B723" s="154"/>
      <c r="C723" s="195" t="s">
        <v>2891</v>
      </c>
      <c r="D723" s="195" t="s">
        <v>210</v>
      </c>
      <c r="E723" s="196" t="s">
        <v>7889</v>
      </c>
      <c r="F723" s="200" t="s">
        <v>7890</v>
      </c>
      <c r="G723" s="198" t="s">
        <v>7891</v>
      </c>
      <c r="H723" s="199">
        <v>0.17</v>
      </c>
      <c r="I723" s="155"/>
      <c r="J723" s="287">
        <f t="shared" si="300"/>
        <v>0</v>
      </c>
      <c r="K723" s="157"/>
      <c r="L723" s="31"/>
      <c r="M723" s="158" t="s">
        <v>1</v>
      </c>
      <c r="N723" s="159" t="s">
        <v>38</v>
      </c>
      <c r="O723" s="59"/>
      <c r="P723" s="160">
        <f t="shared" si="301"/>
        <v>0</v>
      </c>
      <c r="Q723" s="160">
        <v>0</v>
      </c>
      <c r="R723" s="160">
        <f t="shared" si="302"/>
        <v>0</v>
      </c>
      <c r="S723" s="160">
        <v>0</v>
      </c>
      <c r="T723" s="161">
        <f t="shared" si="303"/>
        <v>0</v>
      </c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R723" s="162" t="s">
        <v>466</v>
      </c>
      <c r="AT723" s="162" t="s">
        <v>210</v>
      </c>
      <c r="AU723" s="162" t="s">
        <v>85</v>
      </c>
      <c r="AY723" s="15" t="s">
        <v>208</v>
      </c>
      <c r="BE723" s="163">
        <f t="shared" si="304"/>
        <v>0</v>
      </c>
      <c r="BF723" s="163">
        <f t="shared" si="305"/>
        <v>0</v>
      </c>
      <c r="BG723" s="163">
        <f t="shared" si="306"/>
        <v>0</v>
      </c>
      <c r="BH723" s="163">
        <f t="shared" si="307"/>
        <v>0</v>
      </c>
      <c r="BI723" s="163">
        <f t="shared" si="308"/>
        <v>0</v>
      </c>
      <c r="BJ723" s="15" t="s">
        <v>85</v>
      </c>
      <c r="BK723" s="163">
        <f t="shared" si="309"/>
        <v>0</v>
      </c>
      <c r="BL723" s="15" t="s">
        <v>466</v>
      </c>
      <c r="BM723" s="162" t="s">
        <v>9050</v>
      </c>
    </row>
    <row r="724" spans="1:65" s="2" customFormat="1" ht="33" customHeight="1">
      <c r="A724" s="30"/>
      <c r="B724" s="154"/>
      <c r="C724" s="195" t="s">
        <v>2893</v>
      </c>
      <c r="D724" s="195" t="s">
        <v>210</v>
      </c>
      <c r="E724" s="196" t="s">
        <v>9051</v>
      </c>
      <c r="F724" s="200" t="s">
        <v>9052</v>
      </c>
      <c r="G724" s="198" t="s">
        <v>213</v>
      </c>
      <c r="H724" s="199">
        <v>85</v>
      </c>
      <c r="I724" s="155"/>
      <c r="J724" s="287">
        <f t="shared" si="300"/>
        <v>0</v>
      </c>
      <c r="K724" s="157"/>
      <c r="L724" s="31"/>
      <c r="M724" s="158" t="s">
        <v>1</v>
      </c>
      <c r="N724" s="159" t="s">
        <v>38</v>
      </c>
      <c r="O724" s="59"/>
      <c r="P724" s="160">
        <f t="shared" si="301"/>
        <v>0</v>
      </c>
      <c r="Q724" s="160">
        <v>0</v>
      </c>
      <c r="R724" s="160">
        <f t="shared" si="302"/>
        <v>0</v>
      </c>
      <c r="S724" s="160">
        <v>0</v>
      </c>
      <c r="T724" s="161">
        <f t="shared" si="303"/>
        <v>0</v>
      </c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R724" s="162" t="s">
        <v>466</v>
      </c>
      <c r="AT724" s="162" t="s">
        <v>210</v>
      </c>
      <c r="AU724" s="162" t="s">
        <v>85</v>
      </c>
      <c r="AY724" s="15" t="s">
        <v>208</v>
      </c>
      <c r="BE724" s="163">
        <f t="shared" si="304"/>
        <v>0</v>
      </c>
      <c r="BF724" s="163">
        <f t="shared" si="305"/>
        <v>0</v>
      </c>
      <c r="BG724" s="163">
        <f t="shared" si="306"/>
        <v>0</v>
      </c>
      <c r="BH724" s="163">
        <f t="shared" si="307"/>
        <v>0</v>
      </c>
      <c r="BI724" s="163">
        <f t="shared" si="308"/>
        <v>0</v>
      </c>
      <c r="BJ724" s="15" t="s">
        <v>85</v>
      </c>
      <c r="BK724" s="163">
        <f t="shared" si="309"/>
        <v>0</v>
      </c>
      <c r="BL724" s="15" t="s">
        <v>466</v>
      </c>
      <c r="BM724" s="162" t="s">
        <v>9053</v>
      </c>
    </row>
    <row r="725" spans="1:65" s="2" customFormat="1" ht="33" customHeight="1">
      <c r="A725" s="30"/>
      <c r="B725" s="154"/>
      <c r="C725" s="195" t="s">
        <v>2895</v>
      </c>
      <c r="D725" s="195" t="s">
        <v>210</v>
      </c>
      <c r="E725" s="196" t="s">
        <v>9054</v>
      </c>
      <c r="F725" s="200" t="s">
        <v>9055</v>
      </c>
      <c r="G725" s="198" t="s">
        <v>213</v>
      </c>
      <c r="H725" s="199">
        <v>85</v>
      </c>
      <c r="I725" s="155"/>
      <c r="J725" s="287">
        <f t="shared" si="300"/>
        <v>0</v>
      </c>
      <c r="K725" s="157"/>
      <c r="L725" s="31"/>
      <c r="M725" s="158" t="s">
        <v>1</v>
      </c>
      <c r="N725" s="159" t="s">
        <v>38</v>
      </c>
      <c r="O725" s="59"/>
      <c r="P725" s="160">
        <f t="shared" si="301"/>
        <v>0</v>
      </c>
      <c r="Q725" s="160">
        <v>0</v>
      </c>
      <c r="R725" s="160">
        <f t="shared" si="302"/>
        <v>0</v>
      </c>
      <c r="S725" s="160">
        <v>0</v>
      </c>
      <c r="T725" s="161">
        <f t="shared" si="303"/>
        <v>0</v>
      </c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R725" s="162" t="s">
        <v>466</v>
      </c>
      <c r="AT725" s="162" t="s">
        <v>210</v>
      </c>
      <c r="AU725" s="162" t="s">
        <v>85</v>
      </c>
      <c r="AY725" s="15" t="s">
        <v>208</v>
      </c>
      <c r="BE725" s="163">
        <f t="shared" si="304"/>
        <v>0</v>
      </c>
      <c r="BF725" s="163">
        <f t="shared" si="305"/>
        <v>0</v>
      </c>
      <c r="BG725" s="163">
        <f t="shared" si="306"/>
        <v>0</v>
      </c>
      <c r="BH725" s="163">
        <f t="shared" si="307"/>
        <v>0</v>
      </c>
      <c r="BI725" s="163">
        <f t="shared" si="308"/>
        <v>0</v>
      </c>
      <c r="BJ725" s="15" t="s">
        <v>85</v>
      </c>
      <c r="BK725" s="163">
        <f t="shared" si="309"/>
        <v>0</v>
      </c>
      <c r="BL725" s="15" t="s">
        <v>466</v>
      </c>
      <c r="BM725" s="162" t="s">
        <v>9056</v>
      </c>
    </row>
    <row r="726" spans="1:65" s="2" customFormat="1" ht="24.2" customHeight="1">
      <c r="A726" s="30"/>
      <c r="B726" s="154"/>
      <c r="C726" s="195" t="s">
        <v>2897</v>
      </c>
      <c r="D726" s="195" t="s">
        <v>210</v>
      </c>
      <c r="E726" s="196" t="s">
        <v>9057</v>
      </c>
      <c r="F726" s="200" t="s">
        <v>9058</v>
      </c>
      <c r="G726" s="198" t="s">
        <v>213</v>
      </c>
      <c r="H726" s="199">
        <v>85</v>
      </c>
      <c r="I726" s="155"/>
      <c r="J726" s="287">
        <f t="shared" si="300"/>
        <v>0</v>
      </c>
      <c r="K726" s="157"/>
      <c r="L726" s="31"/>
      <c r="M726" s="158" t="s">
        <v>1</v>
      </c>
      <c r="N726" s="159" t="s">
        <v>38</v>
      </c>
      <c r="O726" s="59"/>
      <c r="P726" s="160">
        <f t="shared" si="301"/>
        <v>0</v>
      </c>
      <c r="Q726" s="160">
        <v>0</v>
      </c>
      <c r="R726" s="160">
        <f t="shared" si="302"/>
        <v>0</v>
      </c>
      <c r="S726" s="160">
        <v>0</v>
      </c>
      <c r="T726" s="161">
        <f t="shared" si="303"/>
        <v>0</v>
      </c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R726" s="162" t="s">
        <v>466</v>
      </c>
      <c r="AT726" s="162" t="s">
        <v>210</v>
      </c>
      <c r="AU726" s="162" t="s">
        <v>85</v>
      </c>
      <c r="AY726" s="15" t="s">
        <v>208</v>
      </c>
      <c r="BE726" s="163">
        <f t="shared" si="304"/>
        <v>0</v>
      </c>
      <c r="BF726" s="163">
        <f t="shared" si="305"/>
        <v>0</v>
      </c>
      <c r="BG726" s="163">
        <f t="shared" si="306"/>
        <v>0</v>
      </c>
      <c r="BH726" s="163">
        <f t="shared" si="307"/>
        <v>0</v>
      </c>
      <c r="BI726" s="163">
        <f t="shared" si="308"/>
        <v>0</v>
      </c>
      <c r="BJ726" s="15" t="s">
        <v>85</v>
      </c>
      <c r="BK726" s="163">
        <f t="shared" si="309"/>
        <v>0</v>
      </c>
      <c r="BL726" s="15" t="s">
        <v>466</v>
      </c>
      <c r="BM726" s="162" t="s">
        <v>9059</v>
      </c>
    </row>
    <row r="727" spans="1:65" s="2" customFormat="1" ht="24.2" customHeight="1">
      <c r="A727" s="30"/>
      <c r="B727" s="154"/>
      <c r="C727" s="195" t="s">
        <v>2899</v>
      </c>
      <c r="D727" s="195" t="s">
        <v>210</v>
      </c>
      <c r="E727" s="196" t="s">
        <v>9060</v>
      </c>
      <c r="F727" s="200" t="s">
        <v>9061</v>
      </c>
      <c r="G727" s="198" t="s">
        <v>213</v>
      </c>
      <c r="H727" s="199">
        <v>85</v>
      </c>
      <c r="I727" s="155"/>
      <c r="J727" s="287">
        <f t="shared" si="300"/>
        <v>0</v>
      </c>
      <c r="K727" s="157"/>
      <c r="L727" s="31"/>
      <c r="M727" s="158" t="s">
        <v>1</v>
      </c>
      <c r="N727" s="159" t="s">
        <v>38</v>
      </c>
      <c r="O727" s="59"/>
      <c r="P727" s="160">
        <f t="shared" si="301"/>
        <v>0</v>
      </c>
      <c r="Q727" s="160">
        <v>0</v>
      </c>
      <c r="R727" s="160">
        <f t="shared" si="302"/>
        <v>0</v>
      </c>
      <c r="S727" s="160">
        <v>0</v>
      </c>
      <c r="T727" s="161">
        <f t="shared" si="303"/>
        <v>0</v>
      </c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R727" s="162" t="s">
        <v>466</v>
      </c>
      <c r="AT727" s="162" t="s">
        <v>210</v>
      </c>
      <c r="AU727" s="162" t="s">
        <v>85</v>
      </c>
      <c r="AY727" s="15" t="s">
        <v>208</v>
      </c>
      <c r="BE727" s="163">
        <f t="shared" si="304"/>
        <v>0</v>
      </c>
      <c r="BF727" s="163">
        <f t="shared" si="305"/>
        <v>0</v>
      </c>
      <c r="BG727" s="163">
        <f t="shared" si="306"/>
        <v>0</v>
      </c>
      <c r="BH727" s="163">
        <f t="shared" si="307"/>
        <v>0</v>
      </c>
      <c r="BI727" s="163">
        <f t="shared" si="308"/>
        <v>0</v>
      </c>
      <c r="BJ727" s="15" t="s">
        <v>85</v>
      </c>
      <c r="BK727" s="163">
        <f t="shared" si="309"/>
        <v>0</v>
      </c>
      <c r="BL727" s="15" t="s">
        <v>466</v>
      </c>
      <c r="BM727" s="162" t="s">
        <v>9062</v>
      </c>
    </row>
    <row r="728" spans="1:65" s="2" customFormat="1" ht="24.2" customHeight="1">
      <c r="A728" s="30"/>
      <c r="B728" s="154"/>
      <c r="C728" s="195" t="s">
        <v>2901</v>
      </c>
      <c r="D728" s="195" t="s">
        <v>210</v>
      </c>
      <c r="E728" s="196" t="s">
        <v>9063</v>
      </c>
      <c r="F728" s="200" t="s">
        <v>9064</v>
      </c>
      <c r="G728" s="198" t="s">
        <v>252</v>
      </c>
      <c r="H728" s="199">
        <v>340</v>
      </c>
      <c r="I728" s="155"/>
      <c r="J728" s="287">
        <f t="shared" si="300"/>
        <v>0</v>
      </c>
      <c r="K728" s="157"/>
      <c r="L728" s="31"/>
      <c r="M728" s="158" t="s">
        <v>1</v>
      </c>
      <c r="N728" s="159" t="s">
        <v>38</v>
      </c>
      <c r="O728" s="59"/>
      <c r="P728" s="160">
        <f t="shared" si="301"/>
        <v>0</v>
      </c>
      <c r="Q728" s="160">
        <v>0</v>
      </c>
      <c r="R728" s="160">
        <f t="shared" si="302"/>
        <v>0</v>
      </c>
      <c r="S728" s="160">
        <v>0</v>
      </c>
      <c r="T728" s="161">
        <f t="shared" si="303"/>
        <v>0</v>
      </c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R728" s="162" t="s">
        <v>466</v>
      </c>
      <c r="AT728" s="162" t="s">
        <v>210</v>
      </c>
      <c r="AU728" s="162" t="s">
        <v>85</v>
      </c>
      <c r="AY728" s="15" t="s">
        <v>208</v>
      </c>
      <c r="BE728" s="163">
        <f t="shared" si="304"/>
        <v>0</v>
      </c>
      <c r="BF728" s="163">
        <f t="shared" si="305"/>
        <v>0</v>
      </c>
      <c r="BG728" s="163">
        <f t="shared" si="306"/>
        <v>0</v>
      </c>
      <c r="BH728" s="163">
        <f t="shared" si="307"/>
        <v>0</v>
      </c>
      <c r="BI728" s="163">
        <f t="shared" si="308"/>
        <v>0</v>
      </c>
      <c r="BJ728" s="15" t="s">
        <v>85</v>
      </c>
      <c r="BK728" s="163">
        <f t="shared" si="309"/>
        <v>0</v>
      </c>
      <c r="BL728" s="15" t="s">
        <v>466</v>
      </c>
      <c r="BM728" s="162" t="s">
        <v>9065</v>
      </c>
    </row>
    <row r="729" spans="1:65" s="2" customFormat="1" ht="21.75" customHeight="1">
      <c r="A729" s="30"/>
      <c r="B729" s="154"/>
      <c r="C729" s="195" t="s">
        <v>2903</v>
      </c>
      <c r="D729" s="195" t="s">
        <v>210</v>
      </c>
      <c r="E729" s="196" t="s">
        <v>881</v>
      </c>
      <c r="F729" s="200" t="s">
        <v>576</v>
      </c>
      <c r="G729" s="198" t="s">
        <v>564</v>
      </c>
      <c r="H729" s="199">
        <v>70.911000000000001</v>
      </c>
      <c r="I729" s="155"/>
      <c r="J729" s="287">
        <f t="shared" si="300"/>
        <v>0</v>
      </c>
      <c r="K729" s="157"/>
      <c r="L729" s="31"/>
      <c r="M729" s="158" t="s">
        <v>1</v>
      </c>
      <c r="N729" s="159" t="s">
        <v>38</v>
      </c>
      <c r="O729" s="59"/>
      <c r="P729" s="160">
        <f t="shared" si="301"/>
        <v>0</v>
      </c>
      <c r="Q729" s="160">
        <v>0</v>
      </c>
      <c r="R729" s="160">
        <f t="shared" si="302"/>
        <v>0</v>
      </c>
      <c r="S729" s="160">
        <v>0</v>
      </c>
      <c r="T729" s="161">
        <f t="shared" si="303"/>
        <v>0</v>
      </c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R729" s="162" t="s">
        <v>466</v>
      </c>
      <c r="AT729" s="162" t="s">
        <v>210</v>
      </c>
      <c r="AU729" s="162" t="s">
        <v>85</v>
      </c>
      <c r="AY729" s="15" t="s">
        <v>208</v>
      </c>
      <c r="BE729" s="163">
        <f t="shared" si="304"/>
        <v>0</v>
      </c>
      <c r="BF729" s="163">
        <f t="shared" si="305"/>
        <v>0</v>
      </c>
      <c r="BG729" s="163">
        <f t="shared" si="306"/>
        <v>0</v>
      </c>
      <c r="BH729" s="163">
        <f t="shared" si="307"/>
        <v>0</v>
      </c>
      <c r="BI729" s="163">
        <f t="shared" si="308"/>
        <v>0</v>
      </c>
      <c r="BJ729" s="15" t="s">
        <v>85</v>
      </c>
      <c r="BK729" s="163">
        <f t="shared" si="309"/>
        <v>0</v>
      </c>
      <c r="BL729" s="15" t="s">
        <v>466</v>
      </c>
      <c r="BM729" s="162" t="s">
        <v>9066</v>
      </c>
    </row>
    <row r="730" spans="1:65" s="2" customFormat="1" ht="24.2" customHeight="1">
      <c r="A730" s="30"/>
      <c r="B730" s="154"/>
      <c r="C730" s="195" t="s">
        <v>2905</v>
      </c>
      <c r="D730" s="195" t="s">
        <v>210</v>
      </c>
      <c r="E730" s="196" t="s">
        <v>883</v>
      </c>
      <c r="F730" s="200" t="s">
        <v>584</v>
      </c>
      <c r="G730" s="198" t="s">
        <v>564</v>
      </c>
      <c r="H730" s="199">
        <v>2127.33</v>
      </c>
      <c r="I730" s="155"/>
      <c r="J730" s="287">
        <f t="shared" si="300"/>
        <v>0</v>
      </c>
      <c r="K730" s="157"/>
      <c r="L730" s="31"/>
      <c r="M730" s="158" t="s">
        <v>1</v>
      </c>
      <c r="N730" s="159" t="s">
        <v>38</v>
      </c>
      <c r="O730" s="59"/>
      <c r="P730" s="160">
        <f t="shared" si="301"/>
        <v>0</v>
      </c>
      <c r="Q730" s="160">
        <v>0</v>
      </c>
      <c r="R730" s="160">
        <f t="shared" si="302"/>
        <v>0</v>
      </c>
      <c r="S730" s="160">
        <v>0</v>
      </c>
      <c r="T730" s="161">
        <f t="shared" si="303"/>
        <v>0</v>
      </c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R730" s="162" t="s">
        <v>466</v>
      </c>
      <c r="AT730" s="162" t="s">
        <v>210</v>
      </c>
      <c r="AU730" s="162" t="s">
        <v>85</v>
      </c>
      <c r="AY730" s="15" t="s">
        <v>208</v>
      </c>
      <c r="BE730" s="163">
        <f t="shared" si="304"/>
        <v>0</v>
      </c>
      <c r="BF730" s="163">
        <f t="shared" si="305"/>
        <v>0</v>
      </c>
      <c r="BG730" s="163">
        <f t="shared" si="306"/>
        <v>0</v>
      </c>
      <c r="BH730" s="163">
        <f t="shared" si="307"/>
        <v>0</v>
      </c>
      <c r="BI730" s="163">
        <f t="shared" si="308"/>
        <v>0</v>
      </c>
      <c r="BJ730" s="15" t="s">
        <v>85</v>
      </c>
      <c r="BK730" s="163">
        <f t="shared" si="309"/>
        <v>0</v>
      </c>
      <c r="BL730" s="15" t="s">
        <v>466</v>
      </c>
      <c r="BM730" s="162" t="s">
        <v>9067</v>
      </c>
    </row>
    <row r="731" spans="1:65" s="2" customFormat="1" ht="24.2" customHeight="1">
      <c r="A731" s="30"/>
      <c r="B731" s="154"/>
      <c r="C731" s="195" t="s">
        <v>2907</v>
      </c>
      <c r="D731" s="195" t="s">
        <v>210</v>
      </c>
      <c r="E731" s="196" t="s">
        <v>885</v>
      </c>
      <c r="F731" s="200" t="s">
        <v>592</v>
      </c>
      <c r="G731" s="198" t="s">
        <v>564</v>
      </c>
      <c r="H731" s="199">
        <v>70.911000000000001</v>
      </c>
      <c r="I731" s="155"/>
      <c r="J731" s="287">
        <f t="shared" si="300"/>
        <v>0</v>
      </c>
      <c r="K731" s="157"/>
      <c r="L731" s="31"/>
      <c r="M731" s="158" t="s">
        <v>1</v>
      </c>
      <c r="N731" s="159" t="s">
        <v>38</v>
      </c>
      <c r="O731" s="59"/>
      <c r="P731" s="160">
        <f t="shared" si="301"/>
        <v>0</v>
      </c>
      <c r="Q731" s="160">
        <v>0</v>
      </c>
      <c r="R731" s="160">
        <f t="shared" si="302"/>
        <v>0</v>
      </c>
      <c r="S731" s="160">
        <v>0</v>
      </c>
      <c r="T731" s="161">
        <f t="shared" si="303"/>
        <v>0</v>
      </c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R731" s="162" t="s">
        <v>466</v>
      </c>
      <c r="AT731" s="162" t="s">
        <v>210</v>
      </c>
      <c r="AU731" s="162" t="s">
        <v>85</v>
      </c>
      <c r="AY731" s="15" t="s">
        <v>208</v>
      </c>
      <c r="BE731" s="163">
        <f t="shared" si="304"/>
        <v>0</v>
      </c>
      <c r="BF731" s="163">
        <f t="shared" si="305"/>
        <v>0</v>
      </c>
      <c r="BG731" s="163">
        <f t="shared" si="306"/>
        <v>0</v>
      </c>
      <c r="BH731" s="163">
        <f t="shared" si="307"/>
        <v>0</v>
      </c>
      <c r="BI731" s="163">
        <f t="shared" si="308"/>
        <v>0</v>
      </c>
      <c r="BJ731" s="15" t="s">
        <v>85</v>
      </c>
      <c r="BK731" s="163">
        <f t="shared" si="309"/>
        <v>0</v>
      </c>
      <c r="BL731" s="15" t="s">
        <v>466</v>
      </c>
      <c r="BM731" s="162" t="s">
        <v>9068</v>
      </c>
    </row>
    <row r="732" spans="1:65" s="2" customFormat="1" ht="24.2" customHeight="1">
      <c r="A732" s="30"/>
      <c r="B732" s="154"/>
      <c r="C732" s="195" t="s">
        <v>2909</v>
      </c>
      <c r="D732" s="195" t="s">
        <v>210</v>
      </c>
      <c r="E732" s="196" t="s">
        <v>907</v>
      </c>
      <c r="F732" s="200" t="s">
        <v>908</v>
      </c>
      <c r="G732" s="198" t="s">
        <v>564</v>
      </c>
      <c r="H732" s="199">
        <v>70.911000000000001</v>
      </c>
      <c r="I732" s="155"/>
      <c r="J732" s="287">
        <f t="shared" si="300"/>
        <v>0</v>
      </c>
      <c r="K732" s="157"/>
      <c r="L732" s="31"/>
      <c r="M732" s="158" t="s">
        <v>1</v>
      </c>
      <c r="N732" s="159" t="s">
        <v>38</v>
      </c>
      <c r="O732" s="59"/>
      <c r="P732" s="160">
        <f t="shared" si="301"/>
        <v>0</v>
      </c>
      <c r="Q732" s="160">
        <v>0</v>
      </c>
      <c r="R732" s="160">
        <f t="shared" si="302"/>
        <v>0</v>
      </c>
      <c r="S732" s="160">
        <v>0</v>
      </c>
      <c r="T732" s="161">
        <f t="shared" si="303"/>
        <v>0</v>
      </c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R732" s="162" t="s">
        <v>466</v>
      </c>
      <c r="AT732" s="162" t="s">
        <v>210</v>
      </c>
      <c r="AU732" s="162" t="s">
        <v>85</v>
      </c>
      <c r="AY732" s="15" t="s">
        <v>208</v>
      </c>
      <c r="BE732" s="163">
        <f t="shared" si="304"/>
        <v>0</v>
      </c>
      <c r="BF732" s="163">
        <f t="shared" si="305"/>
        <v>0</v>
      </c>
      <c r="BG732" s="163">
        <f t="shared" si="306"/>
        <v>0</v>
      </c>
      <c r="BH732" s="163">
        <f t="shared" si="307"/>
        <v>0</v>
      </c>
      <c r="BI732" s="163">
        <f t="shared" si="308"/>
        <v>0</v>
      </c>
      <c r="BJ732" s="15" t="s">
        <v>85</v>
      </c>
      <c r="BK732" s="163">
        <f t="shared" si="309"/>
        <v>0</v>
      </c>
      <c r="BL732" s="15" t="s">
        <v>466</v>
      </c>
      <c r="BM732" s="162" t="s">
        <v>9069</v>
      </c>
    </row>
    <row r="733" spans="1:65" s="12" customFormat="1" ht="25.9" customHeight="1">
      <c r="B733" s="142"/>
      <c r="C733" s="206"/>
      <c r="D733" s="207" t="s">
        <v>71</v>
      </c>
      <c r="E733" s="209" t="s">
        <v>6455</v>
      </c>
      <c r="F733" s="209" t="s">
        <v>7756</v>
      </c>
      <c r="G733" s="206"/>
      <c r="H733" s="206"/>
      <c r="I733" s="145"/>
      <c r="J733" s="283">
        <f>BK733</f>
        <v>0</v>
      </c>
      <c r="L733" s="142"/>
      <c r="M733" s="146"/>
      <c r="N733" s="147"/>
      <c r="O733" s="147"/>
      <c r="P733" s="148">
        <f>SUM(P734:P742)</f>
        <v>0</v>
      </c>
      <c r="Q733" s="147"/>
      <c r="R733" s="148">
        <f>SUM(R734:R742)</f>
        <v>0</v>
      </c>
      <c r="S733" s="147"/>
      <c r="T733" s="149">
        <f>SUM(T734:T742)</f>
        <v>0</v>
      </c>
      <c r="AR733" s="143" t="s">
        <v>214</v>
      </c>
      <c r="AT733" s="150" t="s">
        <v>71</v>
      </c>
      <c r="AU733" s="150" t="s">
        <v>72</v>
      </c>
      <c r="AY733" s="143" t="s">
        <v>208</v>
      </c>
      <c r="BK733" s="151">
        <f>SUM(BK734:BK742)</f>
        <v>0</v>
      </c>
    </row>
    <row r="734" spans="1:65" s="2" customFormat="1" ht="24.2" customHeight="1">
      <c r="A734" s="30"/>
      <c r="B734" s="154"/>
      <c r="C734" s="195" t="s">
        <v>2913</v>
      </c>
      <c r="D734" s="195" t="s">
        <v>210</v>
      </c>
      <c r="E734" s="196" t="s">
        <v>9070</v>
      </c>
      <c r="F734" s="200" t="s">
        <v>7758</v>
      </c>
      <c r="G734" s="198" t="s">
        <v>404</v>
      </c>
      <c r="H734" s="199">
        <v>1</v>
      </c>
      <c r="I734" s="155"/>
      <c r="J734" s="287">
        <f t="shared" ref="J734:J742" si="310">ROUND(I734*H734,2)</f>
        <v>0</v>
      </c>
      <c r="K734" s="157"/>
      <c r="L734" s="31"/>
      <c r="M734" s="158" t="s">
        <v>1</v>
      </c>
      <c r="N734" s="159" t="s">
        <v>38</v>
      </c>
      <c r="O734" s="59"/>
      <c r="P734" s="160">
        <f t="shared" ref="P734:P742" si="311">O734*H734</f>
        <v>0</v>
      </c>
      <c r="Q734" s="160">
        <v>0</v>
      </c>
      <c r="R734" s="160">
        <f t="shared" ref="R734:R742" si="312">Q734*H734</f>
        <v>0</v>
      </c>
      <c r="S734" s="160">
        <v>0</v>
      </c>
      <c r="T734" s="161">
        <f t="shared" ref="T734:T742" si="313">S734*H734</f>
        <v>0</v>
      </c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R734" s="162" t="s">
        <v>214</v>
      </c>
      <c r="AT734" s="162" t="s">
        <v>210</v>
      </c>
      <c r="AU734" s="162" t="s">
        <v>79</v>
      </c>
      <c r="AY734" s="15" t="s">
        <v>208</v>
      </c>
      <c r="BE734" s="163">
        <f t="shared" ref="BE734:BE742" si="314">IF(N734="základná",J734,0)</f>
        <v>0</v>
      </c>
      <c r="BF734" s="163">
        <f t="shared" ref="BF734:BF742" si="315">IF(N734="znížená",J734,0)</f>
        <v>0</v>
      </c>
      <c r="BG734" s="163">
        <f t="shared" ref="BG734:BG742" si="316">IF(N734="zákl. prenesená",J734,0)</f>
        <v>0</v>
      </c>
      <c r="BH734" s="163">
        <f t="shared" ref="BH734:BH742" si="317">IF(N734="zníž. prenesená",J734,0)</f>
        <v>0</v>
      </c>
      <c r="BI734" s="163">
        <f t="shared" ref="BI734:BI742" si="318">IF(N734="nulová",J734,0)</f>
        <v>0</v>
      </c>
      <c r="BJ734" s="15" t="s">
        <v>85</v>
      </c>
      <c r="BK734" s="163">
        <f t="shared" ref="BK734:BK742" si="319">ROUND(I734*H734,2)</f>
        <v>0</v>
      </c>
      <c r="BL734" s="15" t="s">
        <v>214</v>
      </c>
      <c r="BM734" s="162" t="s">
        <v>9071</v>
      </c>
    </row>
    <row r="735" spans="1:65" s="2" customFormat="1" ht="16.5" customHeight="1">
      <c r="A735" s="30"/>
      <c r="B735" s="154"/>
      <c r="C735" s="195" t="s">
        <v>2917</v>
      </c>
      <c r="D735" s="195" t="s">
        <v>210</v>
      </c>
      <c r="E735" s="196" t="s">
        <v>7760</v>
      </c>
      <c r="F735" s="200" t="s">
        <v>7761</v>
      </c>
      <c r="G735" s="198" t="s">
        <v>4725</v>
      </c>
      <c r="H735" s="199">
        <v>1</v>
      </c>
      <c r="I735" s="155"/>
      <c r="J735" s="287">
        <f t="shared" si="310"/>
        <v>0</v>
      </c>
      <c r="K735" s="157"/>
      <c r="L735" s="31"/>
      <c r="M735" s="158" t="s">
        <v>1</v>
      </c>
      <c r="N735" s="159" t="s">
        <v>38</v>
      </c>
      <c r="O735" s="59"/>
      <c r="P735" s="160">
        <f t="shared" si="311"/>
        <v>0</v>
      </c>
      <c r="Q735" s="160">
        <v>0</v>
      </c>
      <c r="R735" s="160">
        <f t="shared" si="312"/>
        <v>0</v>
      </c>
      <c r="S735" s="160">
        <v>0</v>
      </c>
      <c r="T735" s="161">
        <f t="shared" si="313"/>
        <v>0</v>
      </c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R735" s="162" t="s">
        <v>214</v>
      </c>
      <c r="AT735" s="162" t="s">
        <v>210</v>
      </c>
      <c r="AU735" s="162" t="s">
        <v>79</v>
      </c>
      <c r="AY735" s="15" t="s">
        <v>208</v>
      </c>
      <c r="BE735" s="163">
        <f t="shared" si="314"/>
        <v>0</v>
      </c>
      <c r="BF735" s="163">
        <f t="shared" si="315"/>
        <v>0</v>
      </c>
      <c r="BG735" s="163">
        <f t="shared" si="316"/>
        <v>0</v>
      </c>
      <c r="BH735" s="163">
        <f t="shared" si="317"/>
        <v>0</v>
      </c>
      <c r="BI735" s="163">
        <f t="shared" si="318"/>
        <v>0</v>
      </c>
      <c r="BJ735" s="15" t="s">
        <v>85</v>
      </c>
      <c r="BK735" s="163">
        <f t="shared" si="319"/>
        <v>0</v>
      </c>
      <c r="BL735" s="15" t="s">
        <v>214</v>
      </c>
      <c r="BM735" s="162" t="s">
        <v>9072</v>
      </c>
    </row>
    <row r="736" spans="1:65" s="2" customFormat="1" ht="16.5" customHeight="1">
      <c r="A736" s="30"/>
      <c r="B736" s="154"/>
      <c r="C736" s="195" t="s">
        <v>2921</v>
      </c>
      <c r="D736" s="195" t="s">
        <v>210</v>
      </c>
      <c r="E736" s="196" t="s">
        <v>9073</v>
      </c>
      <c r="F736" s="200" t="s">
        <v>9074</v>
      </c>
      <c r="G736" s="198" t="s">
        <v>4725</v>
      </c>
      <c r="H736" s="199">
        <v>1</v>
      </c>
      <c r="I736" s="155"/>
      <c r="J736" s="287">
        <f t="shared" si="310"/>
        <v>0</v>
      </c>
      <c r="K736" s="157"/>
      <c r="L736" s="31"/>
      <c r="M736" s="158" t="s">
        <v>1</v>
      </c>
      <c r="N736" s="159" t="s">
        <v>38</v>
      </c>
      <c r="O736" s="59"/>
      <c r="P736" s="160">
        <f t="shared" si="311"/>
        <v>0</v>
      </c>
      <c r="Q736" s="160">
        <v>0</v>
      </c>
      <c r="R736" s="160">
        <f t="shared" si="312"/>
        <v>0</v>
      </c>
      <c r="S736" s="160">
        <v>0</v>
      </c>
      <c r="T736" s="161">
        <f t="shared" si="313"/>
        <v>0</v>
      </c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R736" s="162" t="s">
        <v>214</v>
      </c>
      <c r="AT736" s="162" t="s">
        <v>210</v>
      </c>
      <c r="AU736" s="162" t="s">
        <v>79</v>
      </c>
      <c r="AY736" s="15" t="s">
        <v>208</v>
      </c>
      <c r="BE736" s="163">
        <f t="shared" si="314"/>
        <v>0</v>
      </c>
      <c r="BF736" s="163">
        <f t="shared" si="315"/>
        <v>0</v>
      </c>
      <c r="BG736" s="163">
        <f t="shared" si="316"/>
        <v>0</v>
      </c>
      <c r="BH736" s="163">
        <f t="shared" si="317"/>
        <v>0</v>
      </c>
      <c r="BI736" s="163">
        <f t="shared" si="318"/>
        <v>0</v>
      </c>
      <c r="BJ736" s="15" t="s">
        <v>85</v>
      </c>
      <c r="BK736" s="163">
        <f t="shared" si="319"/>
        <v>0</v>
      </c>
      <c r="BL736" s="15" t="s">
        <v>214</v>
      </c>
      <c r="BM736" s="162" t="s">
        <v>9075</v>
      </c>
    </row>
    <row r="737" spans="1:65" s="2" customFormat="1" ht="16.5" customHeight="1">
      <c r="A737" s="30"/>
      <c r="B737" s="154"/>
      <c r="C737" s="195" t="s">
        <v>2925</v>
      </c>
      <c r="D737" s="195" t="s">
        <v>210</v>
      </c>
      <c r="E737" s="196" t="s">
        <v>9076</v>
      </c>
      <c r="F737" s="200" t="s">
        <v>9077</v>
      </c>
      <c r="G737" s="198" t="s">
        <v>4725</v>
      </c>
      <c r="H737" s="199">
        <v>1</v>
      </c>
      <c r="I737" s="155"/>
      <c r="J737" s="287">
        <f t="shared" si="310"/>
        <v>0</v>
      </c>
      <c r="K737" s="157"/>
      <c r="L737" s="31"/>
      <c r="M737" s="158" t="s">
        <v>1</v>
      </c>
      <c r="N737" s="159" t="s">
        <v>38</v>
      </c>
      <c r="O737" s="59"/>
      <c r="P737" s="160">
        <f t="shared" si="311"/>
        <v>0</v>
      </c>
      <c r="Q737" s="160">
        <v>0</v>
      </c>
      <c r="R737" s="160">
        <f t="shared" si="312"/>
        <v>0</v>
      </c>
      <c r="S737" s="160">
        <v>0</v>
      </c>
      <c r="T737" s="161">
        <f t="shared" si="313"/>
        <v>0</v>
      </c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R737" s="162" t="s">
        <v>214</v>
      </c>
      <c r="AT737" s="162" t="s">
        <v>210</v>
      </c>
      <c r="AU737" s="162" t="s">
        <v>79</v>
      </c>
      <c r="AY737" s="15" t="s">
        <v>208</v>
      </c>
      <c r="BE737" s="163">
        <f t="shared" si="314"/>
        <v>0</v>
      </c>
      <c r="BF737" s="163">
        <f t="shared" si="315"/>
        <v>0</v>
      </c>
      <c r="BG737" s="163">
        <f t="shared" si="316"/>
        <v>0</v>
      </c>
      <c r="BH737" s="163">
        <f t="shared" si="317"/>
        <v>0</v>
      </c>
      <c r="BI737" s="163">
        <f t="shared" si="318"/>
        <v>0</v>
      </c>
      <c r="BJ737" s="15" t="s">
        <v>85</v>
      </c>
      <c r="BK737" s="163">
        <f t="shared" si="319"/>
        <v>0</v>
      </c>
      <c r="BL737" s="15" t="s">
        <v>214</v>
      </c>
      <c r="BM737" s="162" t="s">
        <v>9078</v>
      </c>
    </row>
    <row r="738" spans="1:65" s="2" customFormat="1" ht="16.5" customHeight="1">
      <c r="A738" s="30"/>
      <c r="B738" s="154"/>
      <c r="C738" s="195" t="s">
        <v>2929</v>
      </c>
      <c r="D738" s="195" t="s">
        <v>210</v>
      </c>
      <c r="E738" s="196" t="s">
        <v>9079</v>
      </c>
      <c r="F738" s="200" t="s">
        <v>9080</v>
      </c>
      <c r="G738" s="198" t="s">
        <v>4725</v>
      </c>
      <c r="H738" s="199">
        <v>1</v>
      </c>
      <c r="I738" s="155"/>
      <c r="J738" s="287">
        <f t="shared" si="310"/>
        <v>0</v>
      </c>
      <c r="K738" s="157"/>
      <c r="L738" s="31"/>
      <c r="M738" s="158" t="s">
        <v>1</v>
      </c>
      <c r="N738" s="159" t="s">
        <v>38</v>
      </c>
      <c r="O738" s="59"/>
      <c r="P738" s="160">
        <f t="shared" si="311"/>
        <v>0</v>
      </c>
      <c r="Q738" s="160">
        <v>0</v>
      </c>
      <c r="R738" s="160">
        <f t="shared" si="312"/>
        <v>0</v>
      </c>
      <c r="S738" s="160">
        <v>0</v>
      </c>
      <c r="T738" s="161">
        <f t="shared" si="313"/>
        <v>0</v>
      </c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R738" s="162" t="s">
        <v>214</v>
      </c>
      <c r="AT738" s="162" t="s">
        <v>210</v>
      </c>
      <c r="AU738" s="162" t="s">
        <v>79</v>
      </c>
      <c r="AY738" s="15" t="s">
        <v>208</v>
      </c>
      <c r="BE738" s="163">
        <f t="shared" si="314"/>
        <v>0</v>
      </c>
      <c r="BF738" s="163">
        <f t="shared" si="315"/>
        <v>0</v>
      </c>
      <c r="BG738" s="163">
        <f t="shared" si="316"/>
        <v>0</v>
      </c>
      <c r="BH738" s="163">
        <f t="shared" si="317"/>
        <v>0</v>
      </c>
      <c r="BI738" s="163">
        <f t="shared" si="318"/>
        <v>0</v>
      </c>
      <c r="BJ738" s="15" t="s">
        <v>85</v>
      </c>
      <c r="BK738" s="163">
        <f t="shared" si="319"/>
        <v>0</v>
      </c>
      <c r="BL738" s="15" t="s">
        <v>214</v>
      </c>
      <c r="BM738" s="162" t="s">
        <v>9081</v>
      </c>
    </row>
    <row r="739" spans="1:65" s="2" customFormat="1" ht="16.5" customHeight="1">
      <c r="A739" s="30"/>
      <c r="B739" s="154"/>
      <c r="C739" s="195" t="s">
        <v>2931</v>
      </c>
      <c r="D739" s="195" t="s">
        <v>210</v>
      </c>
      <c r="E739" s="196" t="s">
        <v>9082</v>
      </c>
      <c r="F739" s="200" t="s">
        <v>9083</v>
      </c>
      <c r="G739" s="198" t="s">
        <v>4725</v>
      </c>
      <c r="H739" s="199">
        <v>1</v>
      </c>
      <c r="I739" s="155"/>
      <c r="J739" s="287">
        <f t="shared" si="310"/>
        <v>0</v>
      </c>
      <c r="K739" s="157"/>
      <c r="L739" s="31"/>
      <c r="M739" s="158" t="s">
        <v>1</v>
      </c>
      <c r="N739" s="159" t="s">
        <v>38</v>
      </c>
      <c r="O739" s="59"/>
      <c r="P739" s="160">
        <f t="shared" si="311"/>
        <v>0</v>
      </c>
      <c r="Q739" s="160">
        <v>0</v>
      </c>
      <c r="R739" s="160">
        <f t="shared" si="312"/>
        <v>0</v>
      </c>
      <c r="S739" s="160">
        <v>0</v>
      </c>
      <c r="T739" s="161">
        <f t="shared" si="313"/>
        <v>0</v>
      </c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R739" s="162" t="s">
        <v>214</v>
      </c>
      <c r="AT739" s="162" t="s">
        <v>210</v>
      </c>
      <c r="AU739" s="162" t="s">
        <v>79</v>
      </c>
      <c r="AY739" s="15" t="s">
        <v>208</v>
      </c>
      <c r="BE739" s="163">
        <f t="shared" si="314"/>
        <v>0</v>
      </c>
      <c r="BF739" s="163">
        <f t="shared" si="315"/>
        <v>0</v>
      </c>
      <c r="BG739" s="163">
        <f t="shared" si="316"/>
        <v>0</v>
      </c>
      <c r="BH739" s="163">
        <f t="shared" si="317"/>
        <v>0</v>
      </c>
      <c r="BI739" s="163">
        <f t="shared" si="318"/>
        <v>0</v>
      </c>
      <c r="BJ739" s="15" t="s">
        <v>85</v>
      </c>
      <c r="BK739" s="163">
        <f t="shared" si="319"/>
        <v>0</v>
      </c>
      <c r="BL739" s="15" t="s">
        <v>214</v>
      </c>
      <c r="BM739" s="162" t="s">
        <v>9084</v>
      </c>
    </row>
    <row r="740" spans="1:65" s="2" customFormat="1" ht="16.5" customHeight="1">
      <c r="A740" s="30"/>
      <c r="B740" s="154"/>
      <c r="C740" s="195" t="s">
        <v>2933</v>
      </c>
      <c r="D740" s="195" t="s">
        <v>210</v>
      </c>
      <c r="E740" s="196" t="s">
        <v>9085</v>
      </c>
      <c r="F740" s="200" t="s">
        <v>9086</v>
      </c>
      <c r="G740" s="198" t="s">
        <v>4725</v>
      </c>
      <c r="H740" s="199">
        <v>1</v>
      </c>
      <c r="I740" s="155"/>
      <c r="J740" s="287">
        <f t="shared" si="310"/>
        <v>0</v>
      </c>
      <c r="K740" s="157"/>
      <c r="L740" s="31"/>
      <c r="M740" s="158" t="s">
        <v>1</v>
      </c>
      <c r="N740" s="159" t="s">
        <v>38</v>
      </c>
      <c r="O740" s="59"/>
      <c r="P740" s="160">
        <f t="shared" si="311"/>
        <v>0</v>
      </c>
      <c r="Q740" s="160">
        <v>0</v>
      </c>
      <c r="R740" s="160">
        <f t="shared" si="312"/>
        <v>0</v>
      </c>
      <c r="S740" s="160">
        <v>0</v>
      </c>
      <c r="T740" s="161">
        <f t="shared" si="313"/>
        <v>0</v>
      </c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R740" s="162" t="s">
        <v>214</v>
      </c>
      <c r="AT740" s="162" t="s">
        <v>210</v>
      </c>
      <c r="AU740" s="162" t="s">
        <v>79</v>
      </c>
      <c r="AY740" s="15" t="s">
        <v>208</v>
      </c>
      <c r="BE740" s="163">
        <f t="shared" si="314"/>
        <v>0</v>
      </c>
      <c r="BF740" s="163">
        <f t="shared" si="315"/>
        <v>0</v>
      </c>
      <c r="BG740" s="163">
        <f t="shared" si="316"/>
        <v>0</v>
      </c>
      <c r="BH740" s="163">
        <f t="shared" si="317"/>
        <v>0</v>
      </c>
      <c r="BI740" s="163">
        <f t="shared" si="318"/>
        <v>0</v>
      </c>
      <c r="BJ740" s="15" t="s">
        <v>85</v>
      </c>
      <c r="BK740" s="163">
        <f t="shared" si="319"/>
        <v>0</v>
      </c>
      <c r="BL740" s="15" t="s">
        <v>214</v>
      </c>
      <c r="BM740" s="162" t="s">
        <v>9087</v>
      </c>
    </row>
    <row r="741" spans="1:65" s="2" customFormat="1" ht="16.5" customHeight="1">
      <c r="A741" s="30"/>
      <c r="B741" s="154"/>
      <c r="C741" s="195" t="s">
        <v>2937</v>
      </c>
      <c r="D741" s="195" t="s">
        <v>210</v>
      </c>
      <c r="E741" s="196" t="s">
        <v>9088</v>
      </c>
      <c r="F741" s="200" t="s">
        <v>9089</v>
      </c>
      <c r="G741" s="198" t="s">
        <v>4725</v>
      </c>
      <c r="H741" s="199">
        <v>1</v>
      </c>
      <c r="I741" s="155"/>
      <c r="J741" s="287">
        <f t="shared" si="310"/>
        <v>0</v>
      </c>
      <c r="K741" s="157"/>
      <c r="L741" s="31"/>
      <c r="M741" s="158" t="s">
        <v>1</v>
      </c>
      <c r="N741" s="159" t="s">
        <v>38</v>
      </c>
      <c r="O741" s="59"/>
      <c r="P741" s="160">
        <f t="shared" si="311"/>
        <v>0</v>
      </c>
      <c r="Q741" s="160">
        <v>0</v>
      </c>
      <c r="R741" s="160">
        <f t="shared" si="312"/>
        <v>0</v>
      </c>
      <c r="S741" s="160">
        <v>0</v>
      </c>
      <c r="T741" s="161">
        <f t="shared" si="313"/>
        <v>0</v>
      </c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R741" s="162" t="s">
        <v>214</v>
      </c>
      <c r="AT741" s="162" t="s">
        <v>210</v>
      </c>
      <c r="AU741" s="162" t="s">
        <v>79</v>
      </c>
      <c r="AY741" s="15" t="s">
        <v>208</v>
      </c>
      <c r="BE741" s="163">
        <f t="shared" si="314"/>
        <v>0</v>
      </c>
      <c r="BF741" s="163">
        <f t="shared" si="315"/>
        <v>0</v>
      </c>
      <c r="BG741" s="163">
        <f t="shared" si="316"/>
        <v>0</v>
      </c>
      <c r="BH741" s="163">
        <f t="shared" si="317"/>
        <v>0</v>
      </c>
      <c r="BI741" s="163">
        <f t="shared" si="318"/>
        <v>0</v>
      </c>
      <c r="BJ741" s="15" t="s">
        <v>85</v>
      </c>
      <c r="BK741" s="163">
        <f t="shared" si="319"/>
        <v>0</v>
      </c>
      <c r="BL741" s="15" t="s">
        <v>214</v>
      </c>
      <c r="BM741" s="162" t="s">
        <v>9090</v>
      </c>
    </row>
    <row r="742" spans="1:65" s="2" customFormat="1" ht="16.5" customHeight="1">
      <c r="A742" s="30"/>
      <c r="B742" s="154"/>
      <c r="C742" s="195" t="s">
        <v>2941</v>
      </c>
      <c r="D742" s="195" t="s">
        <v>210</v>
      </c>
      <c r="E742" s="196" t="s">
        <v>9091</v>
      </c>
      <c r="F742" s="200" t="s">
        <v>9092</v>
      </c>
      <c r="G742" s="198" t="s">
        <v>4725</v>
      </c>
      <c r="H742" s="199">
        <v>1</v>
      </c>
      <c r="I742" s="155"/>
      <c r="J742" s="287">
        <f t="shared" si="310"/>
        <v>0</v>
      </c>
      <c r="K742" s="157"/>
      <c r="L742" s="31"/>
      <c r="M742" s="158" t="s">
        <v>1</v>
      </c>
      <c r="N742" s="159" t="s">
        <v>38</v>
      </c>
      <c r="O742" s="59"/>
      <c r="P742" s="160">
        <f t="shared" si="311"/>
        <v>0</v>
      </c>
      <c r="Q742" s="160">
        <v>0</v>
      </c>
      <c r="R742" s="160">
        <f t="shared" si="312"/>
        <v>0</v>
      </c>
      <c r="S742" s="160">
        <v>0</v>
      </c>
      <c r="T742" s="161">
        <f t="shared" si="313"/>
        <v>0</v>
      </c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R742" s="162" t="s">
        <v>214</v>
      </c>
      <c r="AT742" s="162" t="s">
        <v>210</v>
      </c>
      <c r="AU742" s="162" t="s">
        <v>79</v>
      </c>
      <c r="AY742" s="15" t="s">
        <v>208</v>
      </c>
      <c r="BE742" s="163">
        <f t="shared" si="314"/>
        <v>0</v>
      </c>
      <c r="BF742" s="163">
        <f t="shared" si="315"/>
        <v>0</v>
      </c>
      <c r="BG742" s="163">
        <f t="shared" si="316"/>
        <v>0</v>
      </c>
      <c r="BH742" s="163">
        <f t="shared" si="317"/>
        <v>0</v>
      </c>
      <c r="BI742" s="163">
        <f t="shared" si="318"/>
        <v>0</v>
      </c>
      <c r="BJ742" s="15" t="s">
        <v>85</v>
      </c>
      <c r="BK742" s="163">
        <f t="shared" si="319"/>
        <v>0</v>
      </c>
      <c r="BL742" s="15" t="s">
        <v>214</v>
      </c>
      <c r="BM742" s="162" t="s">
        <v>9093</v>
      </c>
    </row>
    <row r="743" spans="1:65" s="12" customFormat="1" ht="25.9" customHeight="1">
      <c r="B743" s="142"/>
      <c r="D743" s="143" t="s">
        <v>71</v>
      </c>
      <c r="E743" s="144" t="s">
        <v>7766</v>
      </c>
      <c r="F743" s="144" t="s">
        <v>7767</v>
      </c>
      <c r="I743" s="145"/>
      <c r="J743" s="283">
        <f>BK743</f>
        <v>0</v>
      </c>
      <c r="L743" s="142"/>
      <c r="M743" s="146"/>
      <c r="N743" s="147"/>
      <c r="O743" s="147"/>
      <c r="P743" s="148">
        <f>P744</f>
        <v>0</v>
      </c>
      <c r="Q743" s="147"/>
      <c r="R743" s="148">
        <f>R744</f>
        <v>0</v>
      </c>
      <c r="S743" s="147"/>
      <c r="T743" s="149">
        <f>T744</f>
        <v>0</v>
      </c>
      <c r="AR743" s="143" t="s">
        <v>214</v>
      </c>
      <c r="AT743" s="150" t="s">
        <v>71</v>
      </c>
      <c r="AU743" s="150" t="s">
        <v>72</v>
      </c>
      <c r="AY743" s="143" t="s">
        <v>208</v>
      </c>
      <c r="BK743" s="151">
        <f>BK744</f>
        <v>0</v>
      </c>
    </row>
    <row r="744" spans="1:65" s="2" customFormat="1" ht="16.5" customHeight="1">
      <c r="A744" s="30"/>
      <c r="B744" s="154"/>
      <c r="C744" s="195" t="s">
        <v>2949</v>
      </c>
      <c r="D744" s="195" t="s">
        <v>210</v>
      </c>
      <c r="E744" s="196" t="s">
        <v>9094</v>
      </c>
      <c r="F744" s="200" t="s">
        <v>7769</v>
      </c>
      <c r="G744" s="198" t="s">
        <v>1614</v>
      </c>
      <c r="H744" s="182"/>
      <c r="I744" s="155"/>
      <c r="J744" s="287">
        <f>ROUND(I744*H744,2)</f>
        <v>0</v>
      </c>
      <c r="K744" s="157"/>
      <c r="L744" s="31"/>
      <c r="M744" s="158" t="s">
        <v>1</v>
      </c>
      <c r="N744" s="159" t="s">
        <v>38</v>
      </c>
      <c r="O744" s="59"/>
      <c r="P744" s="160">
        <f>O744*H744</f>
        <v>0</v>
      </c>
      <c r="Q744" s="160">
        <v>0</v>
      </c>
      <c r="R744" s="160">
        <f>Q744*H744</f>
        <v>0</v>
      </c>
      <c r="S744" s="160">
        <v>0</v>
      </c>
      <c r="T744" s="161">
        <f>S744*H744</f>
        <v>0</v>
      </c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R744" s="162" t="s">
        <v>214</v>
      </c>
      <c r="AT744" s="162" t="s">
        <v>210</v>
      </c>
      <c r="AU744" s="162" t="s">
        <v>79</v>
      </c>
      <c r="AY744" s="15" t="s">
        <v>208</v>
      </c>
      <c r="BE744" s="163">
        <f>IF(N744="základná",J744,0)</f>
        <v>0</v>
      </c>
      <c r="BF744" s="163">
        <f>IF(N744="znížená",J744,0)</f>
        <v>0</v>
      </c>
      <c r="BG744" s="163">
        <f>IF(N744="zákl. prenesená",J744,0)</f>
        <v>0</v>
      </c>
      <c r="BH744" s="163">
        <f>IF(N744="zníž. prenesená",J744,0)</f>
        <v>0</v>
      </c>
      <c r="BI744" s="163">
        <f>IF(N744="nulová",J744,0)</f>
        <v>0</v>
      </c>
      <c r="BJ744" s="15" t="s">
        <v>85</v>
      </c>
      <c r="BK744" s="163">
        <f>ROUND(I744*H744,2)</f>
        <v>0</v>
      </c>
      <c r="BL744" s="15" t="s">
        <v>214</v>
      </c>
      <c r="BM744" s="162" t="s">
        <v>9095</v>
      </c>
    </row>
    <row r="745" spans="1:65" s="2" customFormat="1" ht="49.9" customHeight="1">
      <c r="A745" s="30"/>
      <c r="B745" s="31"/>
      <c r="C745" s="30"/>
      <c r="D745" s="30"/>
      <c r="E745" s="144" t="s">
        <v>771</v>
      </c>
      <c r="F745" s="144" t="s">
        <v>772</v>
      </c>
      <c r="G745" s="30"/>
      <c r="H745" s="30"/>
      <c r="I745" s="30"/>
      <c r="J745" s="283">
        <f t="shared" ref="J745:J750" si="320">BK745</f>
        <v>0</v>
      </c>
      <c r="K745" s="30"/>
      <c r="L745" s="31"/>
      <c r="M745" s="164"/>
      <c r="N745" s="165"/>
      <c r="O745" s="59"/>
      <c r="P745" s="59"/>
      <c r="Q745" s="59"/>
      <c r="R745" s="59"/>
      <c r="S745" s="59"/>
      <c r="T745" s="6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T745" s="15" t="s">
        <v>71</v>
      </c>
      <c r="AU745" s="15" t="s">
        <v>72</v>
      </c>
      <c r="AY745" s="15" t="s">
        <v>773</v>
      </c>
      <c r="BK745" s="163">
        <f>SUM(BK746:BK750)</f>
        <v>0</v>
      </c>
    </row>
    <row r="746" spans="1:65" s="2" customFormat="1" ht="16.350000000000001" customHeight="1">
      <c r="A746" s="30"/>
      <c r="B746" s="31"/>
      <c r="C746" s="166" t="s">
        <v>1</v>
      </c>
      <c r="D746" s="166" t="s">
        <v>210</v>
      </c>
      <c r="E746" s="167" t="s">
        <v>1</v>
      </c>
      <c r="F746" s="168" t="s">
        <v>1</v>
      </c>
      <c r="G746" s="169" t="s">
        <v>1</v>
      </c>
      <c r="H746" s="170"/>
      <c r="I746" s="171"/>
      <c r="J746" s="288">
        <f t="shared" si="320"/>
        <v>0</v>
      </c>
      <c r="K746" s="172"/>
      <c r="L746" s="31"/>
      <c r="M746" s="173" t="s">
        <v>1</v>
      </c>
      <c r="N746" s="174" t="s">
        <v>38</v>
      </c>
      <c r="O746" s="59"/>
      <c r="P746" s="59"/>
      <c r="Q746" s="59"/>
      <c r="R746" s="59"/>
      <c r="S746" s="59"/>
      <c r="T746" s="6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T746" s="15" t="s">
        <v>773</v>
      </c>
      <c r="AU746" s="15" t="s">
        <v>79</v>
      </c>
      <c r="AY746" s="15" t="s">
        <v>773</v>
      </c>
      <c r="BE746" s="163">
        <f>IF(N746="základná",J746,0)</f>
        <v>0</v>
      </c>
      <c r="BF746" s="163">
        <f>IF(N746="znížená",J746,0)</f>
        <v>0</v>
      </c>
      <c r="BG746" s="163">
        <f>IF(N746="zákl. prenesená",J746,0)</f>
        <v>0</v>
      </c>
      <c r="BH746" s="163">
        <f>IF(N746="zníž. prenesená",J746,0)</f>
        <v>0</v>
      </c>
      <c r="BI746" s="163">
        <f>IF(N746="nulová",J746,0)</f>
        <v>0</v>
      </c>
      <c r="BJ746" s="15" t="s">
        <v>85</v>
      </c>
      <c r="BK746" s="163">
        <f>I746*H746</f>
        <v>0</v>
      </c>
    </row>
    <row r="747" spans="1:65" s="2" customFormat="1" ht="16.350000000000001" customHeight="1">
      <c r="A747" s="30"/>
      <c r="B747" s="31"/>
      <c r="C747" s="166" t="s">
        <v>1</v>
      </c>
      <c r="D747" s="166" t="s">
        <v>210</v>
      </c>
      <c r="E747" s="167" t="s">
        <v>1</v>
      </c>
      <c r="F747" s="168" t="s">
        <v>1</v>
      </c>
      <c r="G747" s="169" t="s">
        <v>1</v>
      </c>
      <c r="H747" s="170"/>
      <c r="I747" s="171"/>
      <c r="J747" s="288">
        <f t="shared" si="320"/>
        <v>0</v>
      </c>
      <c r="K747" s="172"/>
      <c r="L747" s="31"/>
      <c r="M747" s="173" t="s">
        <v>1</v>
      </c>
      <c r="N747" s="174" t="s">
        <v>38</v>
      </c>
      <c r="O747" s="59"/>
      <c r="P747" s="59"/>
      <c r="Q747" s="59"/>
      <c r="R747" s="59"/>
      <c r="S747" s="59"/>
      <c r="T747" s="6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T747" s="15" t="s">
        <v>773</v>
      </c>
      <c r="AU747" s="15" t="s">
        <v>79</v>
      </c>
      <c r="AY747" s="15" t="s">
        <v>773</v>
      </c>
      <c r="BE747" s="163">
        <f>IF(N747="základná",J747,0)</f>
        <v>0</v>
      </c>
      <c r="BF747" s="163">
        <f>IF(N747="znížená",J747,0)</f>
        <v>0</v>
      </c>
      <c r="BG747" s="163">
        <f>IF(N747="zákl. prenesená",J747,0)</f>
        <v>0</v>
      </c>
      <c r="BH747" s="163">
        <f>IF(N747="zníž. prenesená",J747,0)</f>
        <v>0</v>
      </c>
      <c r="BI747" s="163">
        <f>IF(N747="nulová",J747,0)</f>
        <v>0</v>
      </c>
      <c r="BJ747" s="15" t="s">
        <v>85</v>
      </c>
      <c r="BK747" s="163">
        <f>I747*H747</f>
        <v>0</v>
      </c>
    </row>
    <row r="748" spans="1:65" s="2" customFormat="1" ht="16.350000000000001" customHeight="1">
      <c r="A748" s="30"/>
      <c r="B748" s="31"/>
      <c r="C748" s="166" t="s">
        <v>1</v>
      </c>
      <c r="D748" s="166" t="s">
        <v>210</v>
      </c>
      <c r="E748" s="167" t="s">
        <v>1</v>
      </c>
      <c r="F748" s="168" t="s">
        <v>1</v>
      </c>
      <c r="G748" s="169" t="s">
        <v>1</v>
      </c>
      <c r="H748" s="170"/>
      <c r="I748" s="171"/>
      <c r="J748" s="288">
        <f t="shared" si="320"/>
        <v>0</v>
      </c>
      <c r="K748" s="172"/>
      <c r="L748" s="31"/>
      <c r="M748" s="173" t="s">
        <v>1</v>
      </c>
      <c r="N748" s="174" t="s">
        <v>38</v>
      </c>
      <c r="O748" s="59"/>
      <c r="P748" s="59"/>
      <c r="Q748" s="59"/>
      <c r="R748" s="59"/>
      <c r="S748" s="59"/>
      <c r="T748" s="6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T748" s="15" t="s">
        <v>773</v>
      </c>
      <c r="AU748" s="15" t="s">
        <v>79</v>
      </c>
      <c r="AY748" s="15" t="s">
        <v>773</v>
      </c>
      <c r="BE748" s="163">
        <f>IF(N748="základná",J748,0)</f>
        <v>0</v>
      </c>
      <c r="BF748" s="163">
        <f>IF(N748="znížená",J748,0)</f>
        <v>0</v>
      </c>
      <c r="BG748" s="163">
        <f>IF(N748="zákl. prenesená",J748,0)</f>
        <v>0</v>
      </c>
      <c r="BH748" s="163">
        <f>IF(N748="zníž. prenesená",J748,0)</f>
        <v>0</v>
      </c>
      <c r="BI748" s="163">
        <f>IF(N748="nulová",J748,0)</f>
        <v>0</v>
      </c>
      <c r="BJ748" s="15" t="s">
        <v>85</v>
      </c>
      <c r="BK748" s="163">
        <f>I748*H748</f>
        <v>0</v>
      </c>
    </row>
    <row r="749" spans="1:65" s="2" customFormat="1" ht="16.350000000000001" customHeight="1">
      <c r="A749" s="30"/>
      <c r="B749" s="31"/>
      <c r="C749" s="166" t="s">
        <v>1</v>
      </c>
      <c r="D749" s="166" t="s">
        <v>210</v>
      </c>
      <c r="E749" s="167" t="s">
        <v>1</v>
      </c>
      <c r="F749" s="168" t="s">
        <v>1</v>
      </c>
      <c r="G749" s="169" t="s">
        <v>1</v>
      </c>
      <c r="H749" s="170"/>
      <c r="I749" s="171"/>
      <c r="J749" s="288">
        <f t="shared" si="320"/>
        <v>0</v>
      </c>
      <c r="K749" s="172"/>
      <c r="L749" s="31"/>
      <c r="M749" s="173" t="s">
        <v>1</v>
      </c>
      <c r="N749" s="174" t="s">
        <v>38</v>
      </c>
      <c r="O749" s="59"/>
      <c r="P749" s="59"/>
      <c r="Q749" s="59"/>
      <c r="R749" s="59"/>
      <c r="S749" s="59"/>
      <c r="T749" s="6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T749" s="15" t="s">
        <v>773</v>
      </c>
      <c r="AU749" s="15" t="s">
        <v>79</v>
      </c>
      <c r="AY749" s="15" t="s">
        <v>773</v>
      </c>
      <c r="BE749" s="163">
        <f>IF(N749="základná",J749,0)</f>
        <v>0</v>
      </c>
      <c r="BF749" s="163">
        <f>IF(N749="znížená",J749,0)</f>
        <v>0</v>
      </c>
      <c r="BG749" s="163">
        <f>IF(N749="zákl. prenesená",J749,0)</f>
        <v>0</v>
      </c>
      <c r="BH749" s="163">
        <f>IF(N749="zníž. prenesená",J749,0)</f>
        <v>0</v>
      </c>
      <c r="BI749" s="163">
        <f>IF(N749="nulová",J749,0)</f>
        <v>0</v>
      </c>
      <c r="BJ749" s="15" t="s">
        <v>85</v>
      </c>
      <c r="BK749" s="163">
        <f>I749*H749</f>
        <v>0</v>
      </c>
    </row>
    <row r="750" spans="1:65" s="2" customFormat="1" ht="16.350000000000001" customHeight="1">
      <c r="A750" s="30"/>
      <c r="B750" s="31"/>
      <c r="C750" s="166" t="s">
        <v>1</v>
      </c>
      <c r="D750" s="166" t="s">
        <v>210</v>
      </c>
      <c r="E750" s="167" t="s">
        <v>1</v>
      </c>
      <c r="F750" s="168" t="s">
        <v>1</v>
      </c>
      <c r="G750" s="169" t="s">
        <v>1</v>
      </c>
      <c r="H750" s="170"/>
      <c r="I750" s="171"/>
      <c r="J750" s="288">
        <f t="shared" si="320"/>
        <v>0</v>
      </c>
      <c r="K750" s="172"/>
      <c r="L750" s="31"/>
      <c r="M750" s="173" t="s">
        <v>1</v>
      </c>
      <c r="N750" s="174" t="s">
        <v>38</v>
      </c>
      <c r="O750" s="175"/>
      <c r="P750" s="175"/>
      <c r="Q750" s="175"/>
      <c r="R750" s="175"/>
      <c r="S750" s="175"/>
      <c r="T750" s="176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T750" s="15" t="s">
        <v>773</v>
      </c>
      <c r="AU750" s="15" t="s">
        <v>79</v>
      </c>
      <c r="AY750" s="15" t="s">
        <v>773</v>
      </c>
      <c r="BE750" s="163">
        <f>IF(N750="základná",J750,0)</f>
        <v>0</v>
      </c>
      <c r="BF750" s="163">
        <f>IF(N750="znížená",J750,0)</f>
        <v>0</v>
      </c>
      <c r="BG750" s="163">
        <f>IF(N750="zákl. prenesená",J750,0)</f>
        <v>0</v>
      </c>
      <c r="BH750" s="163">
        <f>IF(N750="zníž. prenesená",J750,0)</f>
        <v>0</v>
      </c>
      <c r="BI750" s="163">
        <f>IF(N750="nulová",J750,0)</f>
        <v>0</v>
      </c>
      <c r="BJ750" s="15" t="s">
        <v>85</v>
      </c>
      <c r="BK750" s="163">
        <f>I750*H750</f>
        <v>0</v>
      </c>
    </row>
    <row r="751" spans="1:65" s="2" customFormat="1" ht="6.95" customHeight="1">
      <c r="A751" s="30"/>
      <c r="B751" s="48"/>
      <c r="C751" s="49"/>
      <c r="D751" s="49"/>
      <c r="E751" s="49"/>
      <c r="F751" s="49"/>
      <c r="G751" s="49"/>
      <c r="H751" s="49"/>
      <c r="I751" s="49"/>
      <c r="J751" s="277"/>
      <c r="K751" s="49"/>
      <c r="L751" s="31"/>
      <c r="M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</row>
  </sheetData>
  <sheetProtection algorithmName="SHA-512" hashValue="ml90CmtdAsiNDQh+gePal+ZiSoxiyIcQZ7dMePzX2F4ucN9yJeuYZedFZfUDTMu+tA4kQQ8VosT11SdTVbjUOQ==" saltValue="H/1YhY61Fo5wBHvLvto36g==" spinCount="100000" sheet="1" objects="1" scenarios="1"/>
  <autoFilter ref="C152:K750"/>
  <mergeCells count="12">
    <mergeCell ref="E145:H145"/>
    <mergeCell ref="L2:V2"/>
    <mergeCell ref="E85:H85"/>
    <mergeCell ref="E87:H87"/>
    <mergeCell ref="E89:H89"/>
    <mergeCell ref="E141:H141"/>
    <mergeCell ref="E143:H143"/>
    <mergeCell ref="E7:H7"/>
    <mergeCell ref="E9:H9"/>
    <mergeCell ref="E11:H11"/>
    <mergeCell ref="E20:H20"/>
    <mergeCell ref="E29:H29"/>
  </mergeCells>
  <dataValidations disablePrompts="1" count="2">
    <dataValidation type="list" allowBlank="1" showInputMessage="1" showErrorMessage="1" error="Povolené sú hodnoty K, M." sqref="D746:D751">
      <formula1>"K, M"</formula1>
    </dataValidation>
    <dataValidation type="list" allowBlank="1" showInputMessage="1" showErrorMessage="1" error="Povolené sú hodnoty základná, znížená, nulová." sqref="N746:N751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91"/>
  <sheetViews>
    <sheetView showGridLines="0" topLeftCell="A269" workbookViewId="0">
      <selection activeCell="I280" sqref="I28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6" t="s">
        <v>5</v>
      </c>
      <c r="M2" s="217"/>
      <c r="N2" s="217"/>
      <c r="O2" s="217"/>
      <c r="P2" s="217"/>
      <c r="Q2" s="217"/>
      <c r="R2" s="217"/>
      <c r="S2" s="217"/>
      <c r="T2" s="217"/>
      <c r="U2" s="217"/>
      <c r="V2" s="217"/>
      <c r="AT2" s="15" t="s">
        <v>128</v>
      </c>
    </row>
    <row r="3" spans="1:46" s="1" customFormat="1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8"/>
      <c r="AT3" s="15" t="s">
        <v>72</v>
      </c>
    </row>
    <row r="4" spans="1:46" s="1" customFormat="1" ht="24.95" customHeight="1">
      <c r="B4" s="18"/>
      <c r="D4" s="19" t="s">
        <v>167</v>
      </c>
      <c r="L4" s="18"/>
      <c r="M4" s="99" t="s">
        <v>9</v>
      </c>
      <c r="AT4" s="15" t="s">
        <v>3</v>
      </c>
    </row>
    <row r="5" spans="1:46" s="1" customFormat="1" ht="6.95" customHeight="1">
      <c r="B5" s="18"/>
      <c r="L5" s="18"/>
    </row>
    <row r="6" spans="1:46" s="1" customFormat="1" ht="12" customHeight="1">
      <c r="B6" s="18"/>
      <c r="D6" s="25" t="s">
        <v>14</v>
      </c>
      <c r="L6" s="18"/>
    </row>
    <row r="7" spans="1:46" s="1" customFormat="1" ht="16.5" customHeight="1">
      <c r="B7" s="18"/>
      <c r="E7" s="259" t="str">
        <f>'Rekapitulácia stavby'!K6</f>
        <v>Rekonštrukcia SO34 ÚAO a SO22 sociálna časť ÚAO</v>
      </c>
      <c r="F7" s="260"/>
      <c r="G7" s="260"/>
      <c r="H7" s="260"/>
      <c r="L7" s="18"/>
    </row>
    <row r="8" spans="1:46" s="1" customFormat="1" ht="12" customHeight="1">
      <c r="B8" s="18"/>
      <c r="D8" s="25" t="s">
        <v>168</v>
      </c>
      <c r="L8" s="18"/>
    </row>
    <row r="9" spans="1:46" s="2" customFormat="1" ht="16.5" customHeight="1">
      <c r="A9" s="30"/>
      <c r="B9" s="31"/>
      <c r="C9" s="30"/>
      <c r="D9" s="30"/>
      <c r="E9" s="259" t="s">
        <v>1000</v>
      </c>
      <c r="F9" s="258"/>
      <c r="G9" s="258"/>
      <c r="H9" s="258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>
      <c r="A10" s="30"/>
      <c r="B10" s="31"/>
      <c r="C10" s="30"/>
      <c r="D10" s="25" t="s">
        <v>170</v>
      </c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30" customHeight="1">
      <c r="A11" s="30"/>
      <c r="B11" s="31"/>
      <c r="C11" s="30"/>
      <c r="D11" s="30"/>
      <c r="E11" s="255" t="s">
        <v>9096</v>
      </c>
      <c r="F11" s="258"/>
      <c r="G11" s="258"/>
      <c r="H11" s="258"/>
      <c r="I11" s="30"/>
      <c r="J11" s="30"/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>
      <c r="A13" s="30"/>
      <c r="B13" s="31"/>
      <c r="C13" s="30"/>
      <c r="D13" s="25" t="s">
        <v>16</v>
      </c>
      <c r="E13" s="30"/>
      <c r="F13" s="23" t="s">
        <v>1</v>
      </c>
      <c r="G13" s="30"/>
      <c r="H13" s="30"/>
      <c r="I13" s="25" t="s">
        <v>17</v>
      </c>
      <c r="J13" s="23" t="s">
        <v>1</v>
      </c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5" t="s">
        <v>18</v>
      </c>
      <c r="E14" s="30"/>
      <c r="F14" s="23" t="s">
        <v>19</v>
      </c>
      <c r="G14" s="30"/>
      <c r="H14" s="30"/>
      <c r="I14" s="25" t="s">
        <v>20</v>
      </c>
      <c r="J14" s="56" t="str">
        <f>'Rekapitulácia stavby'!AN8</f>
        <v>16. 11. 2023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>
      <c r="A16" s="30"/>
      <c r="B16" s="31"/>
      <c r="C16" s="30"/>
      <c r="D16" s="25" t="s">
        <v>22</v>
      </c>
      <c r="E16" s="30"/>
      <c r="F16" s="30"/>
      <c r="G16" s="30"/>
      <c r="H16" s="30"/>
      <c r="I16" s="25" t="s">
        <v>23</v>
      </c>
      <c r="J16" s="23" t="s">
        <v>1</v>
      </c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>
      <c r="A17" s="30"/>
      <c r="B17" s="31"/>
      <c r="C17" s="30"/>
      <c r="D17" s="30"/>
      <c r="E17" s="23" t="s">
        <v>19</v>
      </c>
      <c r="F17" s="30"/>
      <c r="G17" s="30"/>
      <c r="H17" s="30"/>
      <c r="I17" s="25" t="s">
        <v>24</v>
      </c>
      <c r="J17" s="23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>
      <c r="A19" s="30"/>
      <c r="B19" s="31"/>
      <c r="C19" s="30"/>
      <c r="D19" s="25" t="s">
        <v>25</v>
      </c>
      <c r="E19" s="30"/>
      <c r="F19" s="30"/>
      <c r="G19" s="30"/>
      <c r="H19" s="30"/>
      <c r="I19" s="25" t="s">
        <v>23</v>
      </c>
      <c r="J19" s="26" t="str">
        <f>'Rekapitulácia stavby'!AN13</f>
        <v>Vyplň údaj</v>
      </c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>
      <c r="A20" s="30"/>
      <c r="B20" s="31"/>
      <c r="C20" s="30"/>
      <c r="D20" s="30"/>
      <c r="E20" s="261" t="str">
        <f>'Rekapitulácia stavby'!E14</f>
        <v>Vyplň údaj</v>
      </c>
      <c r="F20" s="221"/>
      <c r="G20" s="221"/>
      <c r="H20" s="221"/>
      <c r="I20" s="25" t="s">
        <v>24</v>
      </c>
      <c r="J20" s="26" t="str">
        <f>'Rekapitulácia stavby'!AN14</f>
        <v>Vyplň údaj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>
      <c r="A22" s="30"/>
      <c r="B22" s="31"/>
      <c r="C22" s="30"/>
      <c r="D22" s="25" t="s">
        <v>27</v>
      </c>
      <c r="E22" s="30"/>
      <c r="F22" s="30"/>
      <c r="G22" s="30"/>
      <c r="H22" s="30"/>
      <c r="I22" s="25" t="s">
        <v>23</v>
      </c>
      <c r="J22" s="23" t="str">
        <f>IF('Rekapitulácia stavby'!AN16="","",'Rekapitulácia stavby'!AN16)</f>
        <v/>
      </c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>
      <c r="A23" s="30"/>
      <c r="B23" s="31"/>
      <c r="C23" s="30"/>
      <c r="D23" s="30"/>
      <c r="E23" s="23" t="str">
        <f>IF('Rekapitulácia stavby'!E17="","",'Rekapitulácia stavby'!E17)</f>
        <v xml:space="preserve"> </v>
      </c>
      <c r="F23" s="30"/>
      <c r="G23" s="30"/>
      <c r="H23" s="30"/>
      <c r="I23" s="25" t="s">
        <v>24</v>
      </c>
      <c r="J23" s="23" t="str">
        <f>IF('Rekapitulácia stavby'!AN17="","",'Rekapitulácia stavby'!AN17)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>
      <c r="A25" s="30"/>
      <c r="B25" s="31"/>
      <c r="C25" s="30"/>
      <c r="D25" s="25" t="s">
        <v>30</v>
      </c>
      <c r="E25" s="30"/>
      <c r="F25" s="30"/>
      <c r="G25" s="30"/>
      <c r="H25" s="30"/>
      <c r="I25" s="25" t="s">
        <v>23</v>
      </c>
      <c r="J25" s="23" t="str">
        <f>IF('Rekapitulácia stavby'!AN19="","",'Rekapitulácia stavby'!AN19)</f>
        <v/>
      </c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>
      <c r="A26" s="30"/>
      <c r="B26" s="31"/>
      <c r="C26" s="30"/>
      <c r="D26" s="30"/>
      <c r="E26" s="23" t="str">
        <f>IF('Rekapitulácia stavby'!E20="","",'Rekapitulácia stavby'!E20)</f>
        <v xml:space="preserve"> </v>
      </c>
      <c r="F26" s="30"/>
      <c r="G26" s="30"/>
      <c r="H26" s="30"/>
      <c r="I26" s="25" t="s">
        <v>24</v>
      </c>
      <c r="J26" s="23" t="str">
        <f>IF('Rekapitulácia stavby'!AN20="","",'Rekapitulácia stavby'!AN20)</f>
        <v/>
      </c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3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>
      <c r="A28" s="30"/>
      <c r="B28" s="31"/>
      <c r="C28" s="30"/>
      <c r="D28" s="25" t="s">
        <v>31</v>
      </c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>
      <c r="A29" s="100"/>
      <c r="B29" s="101"/>
      <c r="C29" s="100"/>
      <c r="D29" s="100"/>
      <c r="E29" s="225" t="s">
        <v>1</v>
      </c>
      <c r="F29" s="225"/>
      <c r="G29" s="225"/>
      <c r="H29" s="225"/>
      <c r="I29" s="100"/>
      <c r="J29" s="100"/>
      <c r="K29" s="100"/>
      <c r="L29" s="102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</row>
    <row r="30" spans="1:31" s="2" customFormat="1" ht="6.95" customHeight="1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>
      <c r="A32" s="30"/>
      <c r="B32" s="31"/>
      <c r="C32" s="30"/>
      <c r="D32" s="103" t="s">
        <v>32</v>
      </c>
      <c r="E32" s="30"/>
      <c r="F32" s="30"/>
      <c r="G32" s="30"/>
      <c r="H32" s="30"/>
      <c r="I32" s="30"/>
      <c r="J32" s="72">
        <f>ROUND(J126, 2)</f>
        <v>0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>
      <c r="A33" s="30"/>
      <c r="B33" s="31"/>
      <c r="C33" s="30"/>
      <c r="D33" s="67"/>
      <c r="E33" s="67"/>
      <c r="F33" s="67"/>
      <c r="G33" s="67"/>
      <c r="H33" s="67"/>
      <c r="I33" s="67"/>
      <c r="J33" s="67"/>
      <c r="K33" s="67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0"/>
      <c r="F34" s="34" t="s">
        <v>34</v>
      </c>
      <c r="G34" s="30"/>
      <c r="H34" s="30"/>
      <c r="I34" s="34" t="s">
        <v>33</v>
      </c>
      <c r="J34" s="34" t="s">
        <v>35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>
      <c r="A35" s="30"/>
      <c r="B35" s="31"/>
      <c r="C35" s="30"/>
      <c r="D35" s="104" t="s">
        <v>36</v>
      </c>
      <c r="E35" s="36" t="s">
        <v>37</v>
      </c>
      <c r="F35" s="105">
        <f>ROUND((ROUND((SUM(BE126:BE284)),  2) + SUM(BE286:BE290)), 2)</f>
        <v>0</v>
      </c>
      <c r="G35" s="106"/>
      <c r="H35" s="106"/>
      <c r="I35" s="107">
        <v>0.2</v>
      </c>
      <c r="J35" s="105">
        <f>ROUND((ROUND(((SUM(BE126:BE284))*I35),  2) + (SUM(BE286:BE290)*I35)), 2)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>
      <c r="A36" s="30"/>
      <c r="B36" s="31"/>
      <c r="C36" s="30"/>
      <c r="D36" s="30"/>
      <c r="E36" s="36" t="s">
        <v>38</v>
      </c>
      <c r="F36" s="105">
        <f>ROUND((ROUND((SUM(BF126:BF284)),  2) + SUM(BF286:BF290)), 2)</f>
        <v>0</v>
      </c>
      <c r="G36" s="106"/>
      <c r="H36" s="106"/>
      <c r="I36" s="107">
        <v>0.2</v>
      </c>
      <c r="J36" s="105">
        <f>ROUND((ROUND(((SUM(BF126:BF284))*I36),  2) + (SUM(BF286:BF290)*I36)), 2)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5" t="s">
        <v>39</v>
      </c>
      <c r="F37" s="108">
        <f>ROUND((ROUND((SUM(BG126:BG284)),  2) + SUM(BG286:BG290)), 2)</f>
        <v>0</v>
      </c>
      <c r="G37" s="30"/>
      <c r="H37" s="30"/>
      <c r="I37" s="109">
        <v>0.2</v>
      </c>
      <c r="J37" s="108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>
      <c r="A38" s="30"/>
      <c r="B38" s="31"/>
      <c r="C38" s="30"/>
      <c r="D38" s="30"/>
      <c r="E38" s="25" t="s">
        <v>40</v>
      </c>
      <c r="F38" s="108">
        <f>ROUND((ROUND((SUM(BH126:BH284)),  2) + SUM(BH286:BH290)), 2)</f>
        <v>0</v>
      </c>
      <c r="G38" s="30"/>
      <c r="H38" s="30"/>
      <c r="I38" s="109">
        <v>0.2</v>
      </c>
      <c r="J38" s="108">
        <f>0</f>
        <v>0</v>
      </c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>
      <c r="A39" s="30"/>
      <c r="B39" s="31"/>
      <c r="C39" s="30"/>
      <c r="D39" s="30"/>
      <c r="E39" s="36" t="s">
        <v>41</v>
      </c>
      <c r="F39" s="105">
        <f>ROUND((ROUND((SUM(BI126:BI284)),  2) + SUM(BI286:BI290)), 2)</f>
        <v>0</v>
      </c>
      <c r="G39" s="106"/>
      <c r="H39" s="106"/>
      <c r="I39" s="107">
        <v>0</v>
      </c>
      <c r="J39" s="105">
        <f>0</f>
        <v>0</v>
      </c>
      <c r="K39" s="30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>
      <c r="A41" s="30"/>
      <c r="B41" s="31"/>
      <c r="C41" s="110"/>
      <c r="D41" s="111" t="s">
        <v>42</v>
      </c>
      <c r="E41" s="61"/>
      <c r="F41" s="61"/>
      <c r="G41" s="112" t="s">
        <v>43</v>
      </c>
      <c r="H41" s="113" t="s">
        <v>44</v>
      </c>
      <c r="I41" s="61"/>
      <c r="J41" s="114">
        <f>SUM(J32:J39)</f>
        <v>0</v>
      </c>
      <c r="K41" s="115"/>
      <c r="L41" s="43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3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>
      <c r="B43" s="18"/>
      <c r="L43" s="18"/>
    </row>
    <row r="44" spans="1:31" s="1" customFormat="1" ht="14.45" customHeight="1">
      <c r="B44" s="18"/>
      <c r="L44" s="18"/>
    </row>
    <row r="45" spans="1:31" s="1" customFormat="1" ht="14.45" customHeight="1">
      <c r="B45" s="18"/>
      <c r="L45" s="18"/>
    </row>
    <row r="46" spans="1:31" s="1" customFormat="1" ht="14.45" customHeight="1">
      <c r="B46" s="18"/>
      <c r="L46" s="18"/>
    </row>
    <row r="47" spans="1:31" s="1" customFormat="1" ht="14.45" customHeight="1">
      <c r="B47" s="18"/>
      <c r="L47" s="18"/>
    </row>
    <row r="48" spans="1:31" s="1" customFormat="1" ht="14.45" customHeight="1">
      <c r="B48" s="18"/>
      <c r="L48" s="18"/>
    </row>
    <row r="49" spans="1:31" s="1" customFormat="1" ht="14.45" customHeight="1">
      <c r="B49" s="18"/>
      <c r="L49" s="18"/>
    </row>
    <row r="50" spans="1:31" s="2" customFormat="1" ht="14.45" customHeight="1">
      <c r="B50" s="43"/>
      <c r="D50" s="44" t="s">
        <v>45</v>
      </c>
      <c r="E50" s="45"/>
      <c r="F50" s="45"/>
      <c r="G50" s="44" t="s">
        <v>46</v>
      </c>
      <c r="H50" s="45"/>
      <c r="I50" s="45"/>
      <c r="J50" s="45"/>
      <c r="K50" s="45"/>
      <c r="L50" s="43"/>
    </row>
    <row r="51" spans="1:31">
      <c r="B51" s="18"/>
      <c r="L51" s="18"/>
    </row>
    <row r="52" spans="1:31">
      <c r="B52" s="18"/>
      <c r="L52" s="18"/>
    </row>
    <row r="53" spans="1:31">
      <c r="B53" s="18"/>
      <c r="L53" s="18"/>
    </row>
    <row r="54" spans="1:31">
      <c r="B54" s="18"/>
      <c r="L54" s="18"/>
    </row>
    <row r="55" spans="1:31">
      <c r="B55" s="18"/>
      <c r="L55" s="18"/>
    </row>
    <row r="56" spans="1:31">
      <c r="B56" s="18"/>
      <c r="L56" s="18"/>
    </row>
    <row r="57" spans="1:31">
      <c r="B57" s="18"/>
      <c r="L57" s="18"/>
    </row>
    <row r="58" spans="1:31">
      <c r="B58" s="18"/>
      <c r="L58" s="18"/>
    </row>
    <row r="59" spans="1:31">
      <c r="B59" s="18"/>
      <c r="L59" s="18"/>
    </row>
    <row r="60" spans="1:31">
      <c r="B60" s="18"/>
      <c r="L60" s="18"/>
    </row>
    <row r="61" spans="1:31" s="2" customFormat="1" ht="12.75">
      <c r="A61" s="30"/>
      <c r="B61" s="31"/>
      <c r="C61" s="30"/>
      <c r="D61" s="46" t="s">
        <v>47</v>
      </c>
      <c r="E61" s="33"/>
      <c r="F61" s="116" t="s">
        <v>48</v>
      </c>
      <c r="G61" s="46" t="s">
        <v>47</v>
      </c>
      <c r="H61" s="33"/>
      <c r="I61" s="33"/>
      <c r="J61" s="117" t="s">
        <v>48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18"/>
      <c r="L62" s="18"/>
    </row>
    <row r="63" spans="1:31">
      <c r="B63" s="18"/>
      <c r="L63" s="18"/>
    </row>
    <row r="64" spans="1:31">
      <c r="B64" s="18"/>
      <c r="L64" s="18"/>
    </row>
    <row r="65" spans="1:31" s="2" customFormat="1" ht="12.75">
      <c r="A65" s="30"/>
      <c r="B65" s="31"/>
      <c r="C65" s="30"/>
      <c r="D65" s="44" t="s">
        <v>49</v>
      </c>
      <c r="E65" s="47"/>
      <c r="F65" s="47"/>
      <c r="G65" s="44" t="s">
        <v>50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18"/>
      <c r="L66" s="18"/>
    </row>
    <row r="67" spans="1:31">
      <c r="B67" s="18"/>
      <c r="L67" s="18"/>
    </row>
    <row r="68" spans="1:31">
      <c r="B68" s="18"/>
      <c r="L68" s="18"/>
    </row>
    <row r="69" spans="1:31">
      <c r="B69" s="18"/>
      <c r="L69" s="18"/>
    </row>
    <row r="70" spans="1:31">
      <c r="B70" s="18"/>
      <c r="L70" s="18"/>
    </row>
    <row r="71" spans="1:31">
      <c r="B71" s="18"/>
      <c r="L71" s="18"/>
    </row>
    <row r="72" spans="1:31">
      <c r="B72" s="18"/>
      <c r="L72" s="18"/>
    </row>
    <row r="73" spans="1:31">
      <c r="B73" s="18"/>
      <c r="L73" s="18"/>
    </row>
    <row r="74" spans="1:31">
      <c r="B74" s="18"/>
      <c r="L74" s="18"/>
    </row>
    <row r="75" spans="1:31">
      <c r="B75" s="18"/>
      <c r="L75" s="18"/>
    </row>
    <row r="76" spans="1:31" s="2" customFormat="1" ht="12.75">
      <c r="A76" s="30"/>
      <c r="B76" s="31"/>
      <c r="C76" s="30"/>
      <c r="D76" s="46" t="s">
        <v>47</v>
      </c>
      <c r="E76" s="33"/>
      <c r="F76" s="116" t="s">
        <v>48</v>
      </c>
      <c r="G76" s="46" t="s">
        <v>47</v>
      </c>
      <c r="H76" s="33"/>
      <c r="I76" s="33"/>
      <c r="J76" s="117" t="s">
        <v>48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>
      <c r="A82" s="30"/>
      <c r="B82" s="31"/>
      <c r="C82" s="19" t="s">
        <v>172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>
      <c r="A84" s="30"/>
      <c r="B84" s="31"/>
      <c r="C84" s="25" t="s">
        <v>14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>
      <c r="A85" s="30"/>
      <c r="B85" s="31"/>
      <c r="C85" s="30"/>
      <c r="D85" s="30"/>
      <c r="E85" s="259" t="str">
        <f>E7</f>
        <v>Rekonštrukcia SO34 ÚAO a SO22 sociálna časť ÚAO</v>
      </c>
      <c r="F85" s="260"/>
      <c r="G85" s="260"/>
      <c r="H85" s="260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>
      <c r="B86" s="18"/>
      <c r="C86" s="25" t="s">
        <v>168</v>
      </c>
      <c r="L86" s="18"/>
    </row>
    <row r="87" spans="1:31" s="2" customFormat="1" ht="16.5" customHeight="1">
      <c r="A87" s="30"/>
      <c r="B87" s="31"/>
      <c r="C87" s="30"/>
      <c r="D87" s="30"/>
      <c r="E87" s="259" t="s">
        <v>1000</v>
      </c>
      <c r="F87" s="258"/>
      <c r="G87" s="258"/>
      <c r="H87" s="258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>
      <c r="A88" s="30"/>
      <c r="B88" s="31"/>
      <c r="C88" s="25" t="s">
        <v>170</v>
      </c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30" customHeight="1">
      <c r="A89" s="30"/>
      <c r="B89" s="31"/>
      <c r="C89" s="30"/>
      <c r="D89" s="30"/>
      <c r="E89" s="255" t="str">
        <f>E11</f>
        <v>SO22_SO34g - Inštitút vzdelávania zboru väzenskej a justičnej stráže - EPS</v>
      </c>
      <c r="F89" s="258"/>
      <c r="G89" s="258"/>
      <c r="H89" s="258"/>
      <c r="I89" s="30"/>
      <c r="J89" s="30"/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>
      <c r="A91" s="30"/>
      <c r="B91" s="31"/>
      <c r="C91" s="25" t="s">
        <v>18</v>
      </c>
      <c r="D91" s="30"/>
      <c r="E91" s="30"/>
      <c r="F91" s="23" t="str">
        <f>F14</f>
        <v>ÚVTOS a ÚVV Leopoldov</v>
      </c>
      <c r="G91" s="30"/>
      <c r="H91" s="30"/>
      <c r="I91" s="25" t="s">
        <v>20</v>
      </c>
      <c r="J91" s="56" t="str">
        <f>IF(J14="","",J14)</f>
        <v>16. 11. 2023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>
      <c r="A93" s="30"/>
      <c r="B93" s="31"/>
      <c r="C93" s="25" t="s">
        <v>22</v>
      </c>
      <c r="D93" s="30"/>
      <c r="E93" s="30"/>
      <c r="F93" s="23" t="str">
        <f>E17</f>
        <v>ÚVTOS a ÚVV Leopoldov</v>
      </c>
      <c r="G93" s="30"/>
      <c r="H93" s="30"/>
      <c r="I93" s="25" t="s">
        <v>27</v>
      </c>
      <c r="J93" s="28" t="str">
        <f>E23</f>
        <v xml:space="preserve"> </v>
      </c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>
      <c r="A94" s="30"/>
      <c r="B94" s="31"/>
      <c r="C94" s="25" t="s">
        <v>25</v>
      </c>
      <c r="D94" s="30"/>
      <c r="E94" s="30"/>
      <c r="F94" s="23" t="str">
        <f>IF(E20="","",E20)</f>
        <v>Vyplň údaj</v>
      </c>
      <c r="G94" s="30"/>
      <c r="H94" s="30"/>
      <c r="I94" s="25" t="s">
        <v>30</v>
      </c>
      <c r="J94" s="28" t="str">
        <f>E26</f>
        <v xml:space="preserve"> </v>
      </c>
      <c r="K94" s="30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>
      <c r="A96" s="30"/>
      <c r="B96" s="31"/>
      <c r="C96" s="118" t="s">
        <v>173</v>
      </c>
      <c r="D96" s="110"/>
      <c r="E96" s="110"/>
      <c r="F96" s="110"/>
      <c r="G96" s="110"/>
      <c r="H96" s="110"/>
      <c r="I96" s="110"/>
      <c r="J96" s="119" t="s">
        <v>174</v>
      </c>
      <c r="K96" s="11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3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>
      <c r="A98" s="30"/>
      <c r="B98" s="31"/>
      <c r="C98" s="120" t="s">
        <v>175</v>
      </c>
      <c r="D98" s="30"/>
      <c r="E98" s="30"/>
      <c r="F98" s="30"/>
      <c r="G98" s="30"/>
      <c r="H98" s="30"/>
      <c r="I98" s="30"/>
      <c r="J98" s="72">
        <f>J126</f>
        <v>0</v>
      </c>
      <c r="K98" s="30"/>
      <c r="L98" s="43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5" t="s">
        <v>176</v>
      </c>
    </row>
    <row r="99" spans="1:47" s="9" customFormat="1" ht="24.95" customHeight="1">
      <c r="B99" s="121"/>
      <c r="D99" s="122" t="s">
        <v>191</v>
      </c>
      <c r="E99" s="123"/>
      <c r="F99" s="123"/>
      <c r="G99" s="123"/>
      <c r="H99" s="123"/>
      <c r="I99" s="123"/>
      <c r="J99" s="124">
        <f>J127</f>
        <v>0</v>
      </c>
      <c r="L99" s="121"/>
    </row>
    <row r="100" spans="1:47" s="10" customFormat="1" ht="19.899999999999999" customHeight="1">
      <c r="B100" s="125"/>
      <c r="D100" s="126" t="s">
        <v>856</v>
      </c>
      <c r="E100" s="127"/>
      <c r="F100" s="127"/>
      <c r="G100" s="127"/>
      <c r="H100" s="127"/>
      <c r="I100" s="127"/>
      <c r="J100" s="128">
        <f>J128</f>
        <v>0</v>
      </c>
      <c r="L100" s="125"/>
    </row>
    <row r="101" spans="1:47" s="10" customFormat="1" ht="19.899999999999999" customHeight="1">
      <c r="B101" s="125"/>
      <c r="D101" s="126" t="s">
        <v>7900</v>
      </c>
      <c r="E101" s="127"/>
      <c r="F101" s="127"/>
      <c r="G101" s="127"/>
      <c r="H101" s="127"/>
      <c r="I101" s="127"/>
      <c r="J101" s="128">
        <f>J239</f>
        <v>0</v>
      </c>
      <c r="L101" s="125"/>
    </row>
    <row r="102" spans="1:47" s="9" customFormat="1" ht="24.95" customHeight="1">
      <c r="B102" s="121"/>
      <c r="D102" s="122" t="s">
        <v>6494</v>
      </c>
      <c r="E102" s="123"/>
      <c r="F102" s="123"/>
      <c r="G102" s="123"/>
      <c r="H102" s="123"/>
      <c r="I102" s="123"/>
      <c r="J102" s="124">
        <f>J274</f>
        <v>0</v>
      </c>
      <c r="L102" s="121"/>
    </row>
    <row r="103" spans="1:47" s="9" customFormat="1" ht="24.95" customHeight="1">
      <c r="B103" s="121"/>
      <c r="D103" s="122" t="s">
        <v>6495</v>
      </c>
      <c r="E103" s="123"/>
      <c r="F103" s="123"/>
      <c r="G103" s="123"/>
      <c r="H103" s="123"/>
      <c r="I103" s="123"/>
      <c r="J103" s="124">
        <f>J283</f>
        <v>0</v>
      </c>
      <c r="L103" s="121"/>
    </row>
    <row r="104" spans="1:47" s="9" customFormat="1" ht="21.75" customHeight="1">
      <c r="B104" s="121"/>
      <c r="D104" s="129" t="s">
        <v>193</v>
      </c>
      <c r="J104" s="130">
        <f>J285</f>
        <v>0</v>
      </c>
      <c r="L104" s="121"/>
    </row>
    <row r="105" spans="1:47" s="2" customFormat="1" ht="21.75" customHeight="1">
      <c r="A105" s="30"/>
      <c r="B105" s="31"/>
      <c r="C105" s="30"/>
      <c r="D105" s="30"/>
      <c r="E105" s="30"/>
      <c r="F105" s="30"/>
      <c r="G105" s="30"/>
      <c r="H105" s="30"/>
      <c r="I105" s="30"/>
      <c r="J105" s="30"/>
      <c r="K105" s="30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47" s="2" customFormat="1" ht="6.95" customHeight="1">
      <c r="A106" s="30"/>
      <c r="B106" s="48"/>
      <c r="C106" s="49"/>
      <c r="D106" s="49"/>
      <c r="E106" s="49"/>
      <c r="F106" s="49"/>
      <c r="G106" s="49"/>
      <c r="H106" s="49"/>
      <c r="I106" s="49"/>
      <c r="J106" s="49"/>
      <c r="K106" s="49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10" spans="1:47" s="2" customFormat="1" ht="6.95" customHeight="1">
      <c r="A110" s="30"/>
      <c r="B110" s="50"/>
      <c r="C110" s="51"/>
      <c r="D110" s="51"/>
      <c r="E110" s="51"/>
      <c r="F110" s="51"/>
      <c r="G110" s="51"/>
      <c r="H110" s="51"/>
      <c r="I110" s="51"/>
      <c r="J110" s="51"/>
      <c r="K110" s="51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47" s="2" customFormat="1" ht="24.95" customHeight="1">
      <c r="A111" s="30"/>
      <c r="B111" s="31"/>
      <c r="C111" s="19" t="s">
        <v>194</v>
      </c>
      <c r="D111" s="30"/>
      <c r="E111" s="30"/>
      <c r="F111" s="30"/>
      <c r="G111" s="30"/>
      <c r="H111" s="3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47" s="2" customFormat="1" ht="6.95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3" s="2" customFormat="1" ht="12" customHeight="1">
      <c r="A113" s="30"/>
      <c r="B113" s="31"/>
      <c r="C113" s="25" t="s">
        <v>14</v>
      </c>
      <c r="D113" s="30"/>
      <c r="E113" s="30"/>
      <c r="F113" s="30"/>
      <c r="G113" s="30"/>
      <c r="H113" s="3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3" s="2" customFormat="1" ht="16.5" customHeight="1">
      <c r="A114" s="30"/>
      <c r="B114" s="31"/>
      <c r="C114" s="30"/>
      <c r="D114" s="30"/>
      <c r="E114" s="259" t="str">
        <f>E7</f>
        <v>Rekonštrukcia SO34 ÚAO a SO22 sociálna časť ÚAO</v>
      </c>
      <c r="F114" s="260"/>
      <c r="G114" s="260"/>
      <c r="H114" s="26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3" s="1" customFormat="1" ht="12" customHeight="1">
      <c r="B115" s="18"/>
      <c r="C115" s="25" t="s">
        <v>168</v>
      </c>
      <c r="L115" s="18"/>
    </row>
    <row r="116" spans="1:63" s="2" customFormat="1" ht="16.5" customHeight="1">
      <c r="A116" s="30"/>
      <c r="B116" s="31"/>
      <c r="C116" s="30"/>
      <c r="D116" s="30"/>
      <c r="E116" s="259" t="s">
        <v>1000</v>
      </c>
      <c r="F116" s="258"/>
      <c r="G116" s="258"/>
      <c r="H116" s="258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2" customFormat="1" ht="12" customHeight="1">
      <c r="A117" s="30"/>
      <c r="B117" s="31"/>
      <c r="C117" s="25" t="s">
        <v>170</v>
      </c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3" s="2" customFormat="1" ht="30" customHeight="1">
      <c r="A118" s="30"/>
      <c r="B118" s="31"/>
      <c r="C118" s="30"/>
      <c r="D118" s="30"/>
      <c r="E118" s="255" t="str">
        <f>E11</f>
        <v>SO22_SO34g - Inštitút vzdelávania zboru väzenskej a justičnej stráže - EPS</v>
      </c>
      <c r="F118" s="258"/>
      <c r="G118" s="258"/>
      <c r="H118" s="258"/>
      <c r="I118" s="30"/>
      <c r="J118" s="30"/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6.9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12" customHeight="1">
      <c r="A120" s="30"/>
      <c r="B120" s="31"/>
      <c r="C120" s="25" t="s">
        <v>18</v>
      </c>
      <c r="D120" s="30"/>
      <c r="E120" s="30"/>
      <c r="F120" s="23" t="str">
        <f>F14</f>
        <v>ÚVTOS a ÚVV Leopoldov</v>
      </c>
      <c r="G120" s="30"/>
      <c r="H120" s="30"/>
      <c r="I120" s="25" t="s">
        <v>20</v>
      </c>
      <c r="J120" s="56" t="str">
        <f>IF(J14="","",J14)</f>
        <v>16. 11. 2023</v>
      </c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6.95" customHeight="1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15.2" customHeight="1">
      <c r="A122" s="30"/>
      <c r="B122" s="31"/>
      <c r="C122" s="25" t="s">
        <v>22</v>
      </c>
      <c r="D122" s="30"/>
      <c r="E122" s="30"/>
      <c r="F122" s="23" t="str">
        <f>E17</f>
        <v>ÚVTOS a ÚVV Leopoldov</v>
      </c>
      <c r="G122" s="30"/>
      <c r="H122" s="30"/>
      <c r="I122" s="25" t="s">
        <v>27</v>
      </c>
      <c r="J122" s="28" t="str">
        <f>E23</f>
        <v xml:space="preserve"> </v>
      </c>
      <c r="K122" s="30"/>
      <c r="L122" s="43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15.2" customHeight="1">
      <c r="A123" s="30"/>
      <c r="B123" s="31"/>
      <c r="C123" s="25" t="s">
        <v>25</v>
      </c>
      <c r="D123" s="30"/>
      <c r="E123" s="30"/>
      <c r="F123" s="23" t="str">
        <f>IF(E20="","",E20)</f>
        <v>Vyplň údaj</v>
      </c>
      <c r="G123" s="30"/>
      <c r="H123" s="30"/>
      <c r="I123" s="25" t="s">
        <v>30</v>
      </c>
      <c r="J123" s="28" t="str">
        <f>E26</f>
        <v xml:space="preserve"> </v>
      </c>
      <c r="K123" s="30"/>
      <c r="L123" s="43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0.35" customHeight="1">
      <c r="A124" s="30"/>
      <c r="B124" s="31"/>
      <c r="C124" s="30"/>
      <c r="D124" s="30"/>
      <c r="E124" s="30"/>
      <c r="F124" s="30"/>
      <c r="G124" s="30"/>
      <c r="H124" s="30"/>
      <c r="I124" s="30"/>
      <c r="J124" s="30"/>
      <c r="K124" s="30"/>
      <c r="L124" s="43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11" customFormat="1" ht="29.25" customHeight="1">
      <c r="A125" s="131"/>
      <c r="B125" s="132"/>
      <c r="C125" s="133" t="s">
        <v>195</v>
      </c>
      <c r="D125" s="134" t="s">
        <v>57</v>
      </c>
      <c r="E125" s="134" t="s">
        <v>53</v>
      </c>
      <c r="F125" s="134" t="s">
        <v>54</v>
      </c>
      <c r="G125" s="134" t="s">
        <v>196</v>
      </c>
      <c r="H125" s="134" t="s">
        <v>197</v>
      </c>
      <c r="I125" s="134" t="s">
        <v>198</v>
      </c>
      <c r="J125" s="135" t="s">
        <v>174</v>
      </c>
      <c r="K125" s="136" t="s">
        <v>199</v>
      </c>
      <c r="L125" s="137"/>
      <c r="M125" s="63" t="s">
        <v>1</v>
      </c>
      <c r="N125" s="64" t="s">
        <v>36</v>
      </c>
      <c r="O125" s="64" t="s">
        <v>200</v>
      </c>
      <c r="P125" s="64" t="s">
        <v>201</v>
      </c>
      <c r="Q125" s="64" t="s">
        <v>202</v>
      </c>
      <c r="R125" s="64" t="s">
        <v>203</v>
      </c>
      <c r="S125" s="64" t="s">
        <v>204</v>
      </c>
      <c r="T125" s="65" t="s">
        <v>205</v>
      </c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</row>
    <row r="126" spans="1:63" s="2" customFormat="1" ht="22.9" customHeight="1">
      <c r="A126" s="30"/>
      <c r="B126" s="31"/>
      <c r="C126" s="70" t="s">
        <v>175</v>
      </c>
      <c r="D126" s="30"/>
      <c r="E126" s="30"/>
      <c r="F126" s="30"/>
      <c r="G126" s="30"/>
      <c r="H126" s="30"/>
      <c r="I126" s="30"/>
      <c r="J126" s="138">
        <f>BK126</f>
        <v>0</v>
      </c>
      <c r="K126" s="30"/>
      <c r="L126" s="31"/>
      <c r="M126" s="66"/>
      <c r="N126" s="57"/>
      <c r="O126" s="67"/>
      <c r="P126" s="139">
        <f>P127+P274+P283+P285</f>
        <v>0</v>
      </c>
      <c r="Q126" s="67"/>
      <c r="R126" s="139">
        <f>R127+R274+R283+R285</f>
        <v>0</v>
      </c>
      <c r="S126" s="67"/>
      <c r="T126" s="140">
        <f>T127+T274+T283+T285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T126" s="15" t="s">
        <v>71</v>
      </c>
      <c r="AU126" s="15" t="s">
        <v>176</v>
      </c>
      <c r="BK126" s="141">
        <f>BK127+BK274+BK283+BK285</f>
        <v>0</v>
      </c>
    </row>
    <row r="127" spans="1:63" s="12" customFormat="1" ht="25.9" customHeight="1">
      <c r="B127" s="142"/>
      <c r="D127" s="143" t="s">
        <v>71</v>
      </c>
      <c r="E127" s="144" t="s">
        <v>751</v>
      </c>
      <c r="F127" s="144" t="s">
        <v>752</v>
      </c>
      <c r="I127" s="145"/>
      <c r="J127" s="130">
        <f>BK127</f>
        <v>0</v>
      </c>
      <c r="L127" s="142"/>
      <c r="M127" s="146"/>
      <c r="N127" s="147"/>
      <c r="O127" s="147"/>
      <c r="P127" s="148">
        <f>P128+P239</f>
        <v>0</v>
      </c>
      <c r="Q127" s="147"/>
      <c r="R127" s="148">
        <f>R128+R239</f>
        <v>0</v>
      </c>
      <c r="S127" s="147"/>
      <c r="T127" s="149">
        <f>T128+T239</f>
        <v>0</v>
      </c>
      <c r="AR127" s="143" t="s">
        <v>219</v>
      </c>
      <c r="AT127" s="150" t="s">
        <v>71</v>
      </c>
      <c r="AU127" s="150" t="s">
        <v>72</v>
      </c>
      <c r="AY127" s="143" t="s">
        <v>208</v>
      </c>
      <c r="BK127" s="151">
        <f>BK128+BK239</f>
        <v>0</v>
      </c>
    </row>
    <row r="128" spans="1:63" s="12" customFormat="1" ht="22.9" customHeight="1">
      <c r="B128" s="142"/>
      <c r="D128" s="143" t="s">
        <v>71</v>
      </c>
      <c r="E128" s="152" t="s">
        <v>857</v>
      </c>
      <c r="F128" s="152" t="s">
        <v>858</v>
      </c>
      <c r="I128" s="145"/>
      <c r="J128" s="153">
        <f>BK128</f>
        <v>0</v>
      </c>
      <c r="L128" s="142"/>
      <c r="M128" s="146"/>
      <c r="N128" s="147"/>
      <c r="O128" s="147"/>
      <c r="P128" s="148">
        <f>SUM(P129:P238)</f>
        <v>0</v>
      </c>
      <c r="Q128" s="147"/>
      <c r="R128" s="148">
        <f>SUM(R129:R238)</f>
        <v>0</v>
      </c>
      <c r="S128" s="147"/>
      <c r="T128" s="149">
        <f>SUM(T129:T238)</f>
        <v>0</v>
      </c>
      <c r="AR128" s="143" t="s">
        <v>219</v>
      </c>
      <c r="AT128" s="150" t="s">
        <v>71</v>
      </c>
      <c r="AU128" s="150" t="s">
        <v>79</v>
      </c>
      <c r="AY128" s="143" t="s">
        <v>208</v>
      </c>
      <c r="BK128" s="151">
        <f>SUM(BK129:BK238)</f>
        <v>0</v>
      </c>
    </row>
    <row r="129" spans="1:65" s="2" customFormat="1" ht="16.5" customHeight="1">
      <c r="A129" s="30"/>
      <c r="B129" s="154"/>
      <c r="C129" s="201" t="s">
        <v>79</v>
      </c>
      <c r="D129" s="201" t="s">
        <v>751</v>
      </c>
      <c r="E129" s="202" t="s">
        <v>9097</v>
      </c>
      <c r="F129" s="203" t="s">
        <v>9098</v>
      </c>
      <c r="G129" s="204" t="s">
        <v>404</v>
      </c>
      <c r="H129" s="205">
        <v>1</v>
      </c>
      <c r="I129" s="177"/>
      <c r="J129" s="290">
        <f t="shared" ref="J129:J160" si="0">ROUND(I129*H129,2)</f>
        <v>0</v>
      </c>
      <c r="K129" s="178"/>
      <c r="L129" s="179"/>
      <c r="M129" s="180" t="s">
        <v>1</v>
      </c>
      <c r="N129" s="181" t="s">
        <v>38</v>
      </c>
      <c r="O129" s="59"/>
      <c r="P129" s="160">
        <f t="shared" ref="P129:P160" si="1">O129*H129</f>
        <v>0</v>
      </c>
      <c r="Q129" s="160">
        <v>0</v>
      </c>
      <c r="R129" s="160">
        <f t="shared" ref="R129:R160" si="2">Q129*H129</f>
        <v>0</v>
      </c>
      <c r="S129" s="160">
        <v>0</v>
      </c>
      <c r="T129" s="161">
        <f t="shared" ref="T129:T160" si="3">S129*H129</f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2" t="s">
        <v>1849</v>
      </c>
      <c r="AT129" s="162" t="s">
        <v>751</v>
      </c>
      <c r="AU129" s="162" t="s">
        <v>85</v>
      </c>
      <c r="AY129" s="15" t="s">
        <v>208</v>
      </c>
      <c r="BE129" s="163">
        <f t="shared" ref="BE129:BE160" si="4">IF(N129="základná",J129,0)</f>
        <v>0</v>
      </c>
      <c r="BF129" s="163">
        <f t="shared" ref="BF129:BF160" si="5">IF(N129="znížená",J129,0)</f>
        <v>0</v>
      </c>
      <c r="BG129" s="163">
        <f t="shared" ref="BG129:BG160" si="6">IF(N129="zákl. prenesená",J129,0)</f>
        <v>0</v>
      </c>
      <c r="BH129" s="163">
        <f t="shared" ref="BH129:BH160" si="7">IF(N129="zníž. prenesená",J129,0)</f>
        <v>0</v>
      </c>
      <c r="BI129" s="163">
        <f t="shared" ref="BI129:BI160" si="8">IF(N129="nulová",J129,0)</f>
        <v>0</v>
      </c>
      <c r="BJ129" s="15" t="s">
        <v>85</v>
      </c>
      <c r="BK129" s="163">
        <f t="shared" ref="BK129:BK160" si="9">ROUND(I129*H129,2)</f>
        <v>0</v>
      </c>
      <c r="BL129" s="15" t="s">
        <v>466</v>
      </c>
      <c r="BM129" s="162" t="s">
        <v>9099</v>
      </c>
    </row>
    <row r="130" spans="1:65" s="2" customFormat="1" ht="24.2" customHeight="1">
      <c r="A130" s="30"/>
      <c r="B130" s="154"/>
      <c r="C130" s="201" t="s">
        <v>85</v>
      </c>
      <c r="D130" s="201" t="s">
        <v>751</v>
      </c>
      <c r="E130" s="202" t="s">
        <v>9100</v>
      </c>
      <c r="F130" s="203" t="s">
        <v>9101</v>
      </c>
      <c r="G130" s="204" t="s">
        <v>404</v>
      </c>
      <c r="H130" s="205">
        <v>1</v>
      </c>
      <c r="I130" s="177"/>
      <c r="J130" s="290">
        <f t="shared" si="0"/>
        <v>0</v>
      </c>
      <c r="K130" s="178"/>
      <c r="L130" s="179"/>
      <c r="M130" s="180" t="s">
        <v>1</v>
      </c>
      <c r="N130" s="181" t="s">
        <v>38</v>
      </c>
      <c r="O130" s="59"/>
      <c r="P130" s="160">
        <f t="shared" si="1"/>
        <v>0</v>
      </c>
      <c r="Q130" s="160">
        <v>0</v>
      </c>
      <c r="R130" s="160">
        <f t="shared" si="2"/>
        <v>0</v>
      </c>
      <c r="S130" s="160">
        <v>0</v>
      </c>
      <c r="T130" s="161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2" t="s">
        <v>1849</v>
      </c>
      <c r="AT130" s="162" t="s">
        <v>751</v>
      </c>
      <c r="AU130" s="162" t="s">
        <v>85</v>
      </c>
      <c r="AY130" s="15" t="s">
        <v>208</v>
      </c>
      <c r="BE130" s="163">
        <f t="shared" si="4"/>
        <v>0</v>
      </c>
      <c r="BF130" s="163">
        <f t="shared" si="5"/>
        <v>0</v>
      </c>
      <c r="BG130" s="163">
        <f t="shared" si="6"/>
        <v>0</v>
      </c>
      <c r="BH130" s="163">
        <f t="shared" si="7"/>
        <v>0</v>
      </c>
      <c r="BI130" s="163">
        <f t="shared" si="8"/>
        <v>0</v>
      </c>
      <c r="BJ130" s="15" t="s">
        <v>85</v>
      </c>
      <c r="BK130" s="163">
        <f t="shared" si="9"/>
        <v>0</v>
      </c>
      <c r="BL130" s="15" t="s">
        <v>466</v>
      </c>
      <c r="BM130" s="162" t="s">
        <v>9102</v>
      </c>
    </row>
    <row r="131" spans="1:65" s="2" customFormat="1" ht="16.5" customHeight="1">
      <c r="A131" s="30"/>
      <c r="B131" s="154"/>
      <c r="C131" s="201" t="s">
        <v>219</v>
      </c>
      <c r="D131" s="201" t="s">
        <v>751</v>
      </c>
      <c r="E131" s="202" t="s">
        <v>9103</v>
      </c>
      <c r="F131" s="203" t="s">
        <v>9104</v>
      </c>
      <c r="G131" s="204" t="s">
        <v>404</v>
      </c>
      <c r="H131" s="205">
        <v>1</v>
      </c>
      <c r="I131" s="177"/>
      <c r="J131" s="290">
        <f t="shared" si="0"/>
        <v>0</v>
      </c>
      <c r="K131" s="178"/>
      <c r="L131" s="179"/>
      <c r="M131" s="180" t="s">
        <v>1</v>
      </c>
      <c r="N131" s="181" t="s">
        <v>38</v>
      </c>
      <c r="O131" s="59"/>
      <c r="P131" s="160">
        <f t="shared" si="1"/>
        <v>0</v>
      </c>
      <c r="Q131" s="160">
        <v>0</v>
      </c>
      <c r="R131" s="160">
        <f t="shared" si="2"/>
        <v>0</v>
      </c>
      <c r="S131" s="160">
        <v>0</v>
      </c>
      <c r="T131" s="161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2" t="s">
        <v>1849</v>
      </c>
      <c r="AT131" s="162" t="s">
        <v>751</v>
      </c>
      <c r="AU131" s="162" t="s">
        <v>85</v>
      </c>
      <c r="AY131" s="15" t="s">
        <v>208</v>
      </c>
      <c r="BE131" s="163">
        <f t="shared" si="4"/>
        <v>0</v>
      </c>
      <c r="BF131" s="163">
        <f t="shared" si="5"/>
        <v>0</v>
      </c>
      <c r="BG131" s="163">
        <f t="shared" si="6"/>
        <v>0</v>
      </c>
      <c r="BH131" s="163">
        <f t="shared" si="7"/>
        <v>0</v>
      </c>
      <c r="BI131" s="163">
        <f t="shared" si="8"/>
        <v>0</v>
      </c>
      <c r="BJ131" s="15" t="s">
        <v>85</v>
      </c>
      <c r="BK131" s="163">
        <f t="shared" si="9"/>
        <v>0</v>
      </c>
      <c r="BL131" s="15" t="s">
        <v>466</v>
      </c>
      <c r="BM131" s="162" t="s">
        <v>9105</v>
      </c>
    </row>
    <row r="132" spans="1:65" s="2" customFormat="1" ht="24.2" customHeight="1">
      <c r="A132" s="30"/>
      <c r="B132" s="154"/>
      <c r="C132" s="201" t="s">
        <v>214</v>
      </c>
      <c r="D132" s="201" t="s">
        <v>751</v>
      </c>
      <c r="E132" s="202" t="s">
        <v>9106</v>
      </c>
      <c r="F132" s="203" t="s">
        <v>9107</v>
      </c>
      <c r="G132" s="204" t="s">
        <v>404</v>
      </c>
      <c r="H132" s="205">
        <v>1</v>
      </c>
      <c r="I132" s="177"/>
      <c r="J132" s="290">
        <f t="shared" si="0"/>
        <v>0</v>
      </c>
      <c r="K132" s="178"/>
      <c r="L132" s="179"/>
      <c r="M132" s="180" t="s">
        <v>1</v>
      </c>
      <c r="N132" s="181" t="s">
        <v>38</v>
      </c>
      <c r="O132" s="59"/>
      <c r="P132" s="160">
        <f t="shared" si="1"/>
        <v>0</v>
      </c>
      <c r="Q132" s="160">
        <v>0</v>
      </c>
      <c r="R132" s="160">
        <f t="shared" si="2"/>
        <v>0</v>
      </c>
      <c r="S132" s="160">
        <v>0</v>
      </c>
      <c r="T132" s="161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2" t="s">
        <v>1849</v>
      </c>
      <c r="AT132" s="162" t="s">
        <v>751</v>
      </c>
      <c r="AU132" s="162" t="s">
        <v>85</v>
      </c>
      <c r="AY132" s="15" t="s">
        <v>208</v>
      </c>
      <c r="BE132" s="163">
        <f t="shared" si="4"/>
        <v>0</v>
      </c>
      <c r="BF132" s="163">
        <f t="shared" si="5"/>
        <v>0</v>
      </c>
      <c r="BG132" s="163">
        <f t="shared" si="6"/>
        <v>0</v>
      </c>
      <c r="BH132" s="163">
        <f t="shared" si="7"/>
        <v>0</v>
      </c>
      <c r="BI132" s="163">
        <f t="shared" si="8"/>
        <v>0</v>
      </c>
      <c r="BJ132" s="15" t="s">
        <v>85</v>
      </c>
      <c r="BK132" s="163">
        <f t="shared" si="9"/>
        <v>0</v>
      </c>
      <c r="BL132" s="15" t="s">
        <v>466</v>
      </c>
      <c r="BM132" s="162" t="s">
        <v>9108</v>
      </c>
    </row>
    <row r="133" spans="1:65" s="2" customFormat="1" ht="24.2" customHeight="1">
      <c r="A133" s="30"/>
      <c r="B133" s="154"/>
      <c r="C133" s="201" t="s">
        <v>226</v>
      </c>
      <c r="D133" s="201" t="s">
        <v>751</v>
      </c>
      <c r="E133" s="202" t="s">
        <v>9109</v>
      </c>
      <c r="F133" s="203" t="s">
        <v>9110</v>
      </c>
      <c r="G133" s="204" t="s">
        <v>404</v>
      </c>
      <c r="H133" s="205">
        <v>1</v>
      </c>
      <c r="I133" s="177"/>
      <c r="J133" s="290">
        <f t="shared" si="0"/>
        <v>0</v>
      </c>
      <c r="K133" s="178"/>
      <c r="L133" s="179"/>
      <c r="M133" s="180" t="s">
        <v>1</v>
      </c>
      <c r="N133" s="181" t="s">
        <v>38</v>
      </c>
      <c r="O133" s="59"/>
      <c r="P133" s="160">
        <f t="shared" si="1"/>
        <v>0</v>
      </c>
      <c r="Q133" s="160">
        <v>0</v>
      </c>
      <c r="R133" s="160">
        <f t="shared" si="2"/>
        <v>0</v>
      </c>
      <c r="S133" s="160">
        <v>0</v>
      </c>
      <c r="T133" s="161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2" t="s">
        <v>1849</v>
      </c>
      <c r="AT133" s="162" t="s">
        <v>751</v>
      </c>
      <c r="AU133" s="162" t="s">
        <v>85</v>
      </c>
      <c r="AY133" s="15" t="s">
        <v>208</v>
      </c>
      <c r="BE133" s="163">
        <f t="shared" si="4"/>
        <v>0</v>
      </c>
      <c r="BF133" s="163">
        <f t="shared" si="5"/>
        <v>0</v>
      </c>
      <c r="BG133" s="163">
        <f t="shared" si="6"/>
        <v>0</v>
      </c>
      <c r="BH133" s="163">
        <f t="shared" si="7"/>
        <v>0</v>
      </c>
      <c r="BI133" s="163">
        <f t="shared" si="8"/>
        <v>0</v>
      </c>
      <c r="BJ133" s="15" t="s">
        <v>85</v>
      </c>
      <c r="BK133" s="163">
        <f t="shared" si="9"/>
        <v>0</v>
      </c>
      <c r="BL133" s="15" t="s">
        <v>466</v>
      </c>
      <c r="BM133" s="162" t="s">
        <v>9111</v>
      </c>
    </row>
    <row r="134" spans="1:65" s="2" customFormat="1" ht="24.2" customHeight="1">
      <c r="A134" s="30"/>
      <c r="B134" s="154"/>
      <c r="C134" s="201" t="s">
        <v>230</v>
      </c>
      <c r="D134" s="201" t="s">
        <v>751</v>
      </c>
      <c r="E134" s="202" t="s">
        <v>9112</v>
      </c>
      <c r="F134" s="203" t="s">
        <v>9113</v>
      </c>
      <c r="G134" s="204" t="s">
        <v>404</v>
      </c>
      <c r="H134" s="205">
        <v>1</v>
      </c>
      <c r="I134" s="177"/>
      <c r="J134" s="290">
        <f t="shared" si="0"/>
        <v>0</v>
      </c>
      <c r="K134" s="178"/>
      <c r="L134" s="179"/>
      <c r="M134" s="180" t="s">
        <v>1</v>
      </c>
      <c r="N134" s="181" t="s">
        <v>38</v>
      </c>
      <c r="O134" s="59"/>
      <c r="P134" s="160">
        <f t="shared" si="1"/>
        <v>0</v>
      </c>
      <c r="Q134" s="160">
        <v>0</v>
      </c>
      <c r="R134" s="160">
        <f t="shared" si="2"/>
        <v>0</v>
      </c>
      <c r="S134" s="160">
        <v>0</v>
      </c>
      <c r="T134" s="161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2" t="s">
        <v>1849</v>
      </c>
      <c r="AT134" s="162" t="s">
        <v>751</v>
      </c>
      <c r="AU134" s="162" t="s">
        <v>85</v>
      </c>
      <c r="AY134" s="15" t="s">
        <v>208</v>
      </c>
      <c r="BE134" s="163">
        <f t="shared" si="4"/>
        <v>0</v>
      </c>
      <c r="BF134" s="163">
        <f t="shared" si="5"/>
        <v>0</v>
      </c>
      <c r="BG134" s="163">
        <f t="shared" si="6"/>
        <v>0</v>
      </c>
      <c r="BH134" s="163">
        <f t="shared" si="7"/>
        <v>0</v>
      </c>
      <c r="BI134" s="163">
        <f t="shared" si="8"/>
        <v>0</v>
      </c>
      <c r="BJ134" s="15" t="s">
        <v>85</v>
      </c>
      <c r="BK134" s="163">
        <f t="shared" si="9"/>
        <v>0</v>
      </c>
      <c r="BL134" s="15" t="s">
        <v>466</v>
      </c>
      <c r="BM134" s="162" t="s">
        <v>9114</v>
      </c>
    </row>
    <row r="135" spans="1:65" s="2" customFormat="1" ht="24.2" customHeight="1">
      <c r="A135" s="30"/>
      <c r="B135" s="154"/>
      <c r="C135" s="201" t="s">
        <v>235</v>
      </c>
      <c r="D135" s="201" t="s">
        <v>751</v>
      </c>
      <c r="E135" s="202" t="s">
        <v>9115</v>
      </c>
      <c r="F135" s="203" t="s">
        <v>9116</v>
      </c>
      <c r="G135" s="204" t="s">
        <v>404</v>
      </c>
      <c r="H135" s="205">
        <v>1</v>
      </c>
      <c r="I135" s="177"/>
      <c r="J135" s="290">
        <f t="shared" si="0"/>
        <v>0</v>
      </c>
      <c r="K135" s="178"/>
      <c r="L135" s="179"/>
      <c r="M135" s="180" t="s">
        <v>1</v>
      </c>
      <c r="N135" s="181" t="s">
        <v>38</v>
      </c>
      <c r="O135" s="59"/>
      <c r="P135" s="160">
        <f t="shared" si="1"/>
        <v>0</v>
      </c>
      <c r="Q135" s="160">
        <v>0</v>
      </c>
      <c r="R135" s="160">
        <f t="shared" si="2"/>
        <v>0</v>
      </c>
      <c r="S135" s="160">
        <v>0</v>
      </c>
      <c r="T135" s="161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2" t="s">
        <v>1849</v>
      </c>
      <c r="AT135" s="162" t="s">
        <v>751</v>
      </c>
      <c r="AU135" s="162" t="s">
        <v>85</v>
      </c>
      <c r="AY135" s="15" t="s">
        <v>208</v>
      </c>
      <c r="BE135" s="163">
        <f t="shared" si="4"/>
        <v>0</v>
      </c>
      <c r="BF135" s="163">
        <f t="shared" si="5"/>
        <v>0</v>
      </c>
      <c r="BG135" s="163">
        <f t="shared" si="6"/>
        <v>0</v>
      </c>
      <c r="BH135" s="163">
        <f t="shared" si="7"/>
        <v>0</v>
      </c>
      <c r="BI135" s="163">
        <f t="shared" si="8"/>
        <v>0</v>
      </c>
      <c r="BJ135" s="15" t="s">
        <v>85</v>
      </c>
      <c r="BK135" s="163">
        <f t="shared" si="9"/>
        <v>0</v>
      </c>
      <c r="BL135" s="15" t="s">
        <v>466</v>
      </c>
      <c r="BM135" s="162" t="s">
        <v>9117</v>
      </c>
    </row>
    <row r="136" spans="1:65" s="2" customFormat="1" ht="16.5" customHeight="1">
      <c r="A136" s="30"/>
      <c r="B136" s="154"/>
      <c r="C136" s="201" t="s">
        <v>239</v>
      </c>
      <c r="D136" s="201" t="s">
        <v>751</v>
      </c>
      <c r="E136" s="202" t="s">
        <v>9118</v>
      </c>
      <c r="F136" s="203" t="s">
        <v>9119</v>
      </c>
      <c r="G136" s="204" t="s">
        <v>404</v>
      </c>
      <c r="H136" s="205">
        <v>4</v>
      </c>
      <c r="I136" s="177"/>
      <c r="J136" s="290">
        <f t="shared" si="0"/>
        <v>0</v>
      </c>
      <c r="K136" s="178"/>
      <c r="L136" s="179"/>
      <c r="M136" s="180" t="s">
        <v>1</v>
      </c>
      <c r="N136" s="181" t="s">
        <v>38</v>
      </c>
      <c r="O136" s="59"/>
      <c r="P136" s="160">
        <f t="shared" si="1"/>
        <v>0</v>
      </c>
      <c r="Q136" s="160">
        <v>0</v>
      </c>
      <c r="R136" s="160">
        <f t="shared" si="2"/>
        <v>0</v>
      </c>
      <c r="S136" s="160">
        <v>0</v>
      </c>
      <c r="T136" s="161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2" t="s">
        <v>1849</v>
      </c>
      <c r="AT136" s="162" t="s">
        <v>751</v>
      </c>
      <c r="AU136" s="162" t="s">
        <v>85</v>
      </c>
      <c r="AY136" s="15" t="s">
        <v>208</v>
      </c>
      <c r="BE136" s="163">
        <f t="shared" si="4"/>
        <v>0</v>
      </c>
      <c r="BF136" s="163">
        <f t="shared" si="5"/>
        <v>0</v>
      </c>
      <c r="BG136" s="163">
        <f t="shared" si="6"/>
        <v>0</v>
      </c>
      <c r="BH136" s="163">
        <f t="shared" si="7"/>
        <v>0</v>
      </c>
      <c r="BI136" s="163">
        <f t="shared" si="8"/>
        <v>0</v>
      </c>
      <c r="BJ136" s="15" t="s">
        <v>85</v>
      </c>
      <c r="BK136" s="163">
        <f t="shared" si="9"/>
        <v>0</v>
      </c>
      <c r="BL136" s="15" t="s">
        <v>466</v>
      </c>
      <c r="BM136" s="162" t="s">
        <v>9120</v>
      </c>
    </row>
    <row r="137" spans="1:65" s="2" customFormat="1" ht="16.5" customHeight="1">
      <c r="A137" s="30"/>
      <c r="B137" s="154"/>
      <c r="C137" s="201" t="s">
        <v>244</v>
      </c>
      <c r="D137" s="201" t="s">
        <v>751</v>
      </c>
      <c r="E137" s="202" t="s">
        <v>9121</v>
      </c>
      <c r="F137" s="203" t="s">
        <v>9122</v>
      </c>
      <c r="G137" s="204" t="s">
        <v>404</v>
      </c>
      <c r="H137" s="205">
        <v>1</v>
      </c>
      <c r="I137" s="177"/>
      <c r="J137" s="290">
        <f t="shared" si="0"/>
        <v>0</v>
      </c>
      <c r="K137" s="178"/>
      <c r="L137" s="179"/>
      <c r="M137" s="180" t="s">
        <v>1</v>
      </c>
      <c r="N137" s="181" t="s">
        <v>38</v>
      </c>
      <c r="O137" s="59"/>
      <c r="P137" s="160">
        <f t="shared" si="1"/>
        <v>0</v>
      </c>
      <c r="Q137" s="160">
        <v>0</v>
      </c>
      <c r="R137" s="160">
        <f t="shared" si="2"/>
        <v>0</v>
      </c>
      <c r="S137" s="160">
        <v>0</v>
      </c>
      <c r="T137" s="161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2" t="s">
        <v>1849</v>
      </c>
      <c r="AT137" s="162" t="s">
        <v>751</v>
      </c>
      <c r="AU137" s="162" t="s">
        <v>85</v>
      </c>
      <c r="AY137" s="15" t="s">
        <v>208</v>
      </c>
      <c r="BE137" s="163">
        <f t="shared" si="4"/>
        <v>0</v>
      </c>
      <c r="BF137" s="163">
        <f t="shared" si="5"/>
        <v>0</v>
      </c>
      <c r="BG137" s="163">
        <f t="shared" si="6"/>
        <v>0</v>
      </c>
      <c r="BH137" s="163">
        <f t="shared" si="7"/>
        <v>0</v>
      </c>
      <c r="BI137" s="163">
        <f t="shared" si="8"/>
        <v>0</v>
      </c>
      <c r="BJ137" s="15" t="s">
        <v>85</v>
      </c>
      <c r="BK137" s="163">
        <f t="shared" si="9"/>
        <v>0</v>
      </c>
      <c r="BL137" s="15" t="s">
        <v>466</v>
      </c>
      <c r="BM137" s="162" t="s">
        <v>9123</v>
      </c>
    </row>
    <row r="138" spans="1:65" s="2" customFormat="1" ht="37.9" customHeight="1">
      <c r="A138" s="30"/>
      <c r="B138" s="154"/>
      <c r="C138" s="201" t="s">
        <v>249</v>
      </c>
      <c r="D138" s="201" t="s">
        <v>751</v>
      </c>
      <c r="E138" s="202" t="s">
        <v>9124</v>
      </c>
      <c r="F138" s="203" t="s">
        <v>9125</v>
      </c>
      <c r="G138" s="204" t="s">
        <v>404</v>
      </c>
      <c r="H138" s="205">
        <v>1</v>
      </c>
      <c r="I138" s="177"/>
      <c r="J138" s="290">
        <f t="shared" si="0"/>
        <v>0</v>
      </c>
      <c r="K138" s="178"/>
      <c r="L138" s="179"/>
      <c r="M138" s="180" t="s">
        <v>1</v>
      </c>
      <c r="N138" s="181" t="s">
        <v>38</v>
      </c>
      <c r="O138" s="59"/>
      <c r="P138" s="160">
        <f t="shared" si="1"/>
        <v>0</v>
      </c>
      <c r="Q138" s="160">
        <v>0</v>
      </c>
      <c r="R138" s="160">
        <f t="shared" si="2"/>
        <v>0</v>
      </c>
      <c r="S138" s="160">
        <v>0</v>
      </c>
      <c r="T138" s="161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2" t="s">
        <v>1849</v>
      </c>
      <c r="AT138" s="162" t="s">
        <v>751</v>
      </c>
      <c r="AU138" s="162" t="s">
        <v>85</v>
      </c>
      <c r="AY138" s="15" t="s">
        <v>208</v>
      </c>
      <c r="BE138" s="163">
        <f t="shared" si="4"/>
        <v>0</v>
      </c>
      <c r="BF138" s="163">
        <f t="shared" si="5"/>
        <v>0</v>
      </c>
      <c r="BG138" s="163">
        <f t="shared" si="6"/>
        <v>0</v>
      </c>
      <c r="BH138" s="163">
        <f t="shared" si="7"/>
        <v>0</v>
      </c>
      <c r="BI138" s="163">
        <f t="shared" si="8"/>
        <v>0</v>
      </c>
      <c r="BJ138" s="15" t="s">
        <v>85</v>
      </c>
      <c r="BK138" s="163">
        <f t="shared" si="9"/>
        <v>0</v>
      </c>
      <c r="BL138" s="15" t="s">
        <v>466</v>
      </c>
      <c r="BM138" s="162" t="s">
        <v>9126</v>
      </c>
    </row>
    <row r="139" spans="1:65" s="2" customFormat="1" ht="16.5" customHeight="1">
      <c r="A139" s="30"/>
      <c r="B139" s="154"/>
      <c r="C139" s="201" t="s">
        <v>254</v>
      </c>
      <c r="D139" s="201" t="s">
        <v>751</v>
      </c>
      <c r="E139" s="202" t="s">
        <v>9127</v>
      </c>
      <c r="F139" s="203" t="s">
        <v>9128</v>
      </c>
      <c r="G139" s="204" t="s">
        <v>404</v>
      </c>
      <c r="H139" s="205">
        <v>4</v>
      </c>
      <c r="I139" s="177"/>
      <c r="J139" s="290">
        <f t="shared" si="0"/>
        <v>0</v>
      </c>
      <c r="K139" s="178"/>
      <c r="L139" s="179"/>
      <c r="M139" s="180" t="s">
        <v>1</v>
      </c>
      <c r="N139" s="181" t="s">
        <v>38</v>
      </c>
      <c r="O139" s="59"/>
      <c r="P139" s="160">
        <f t="shared" si="1"/>
        <v>0</v>
      </c>
      <c r="Q139" s="160">
        <v>0</v>
      </c>
      <c r="R139" s="160">
        <f t="shared" si="2"/>
        <v>0</v>
      </c>
      <c r="S139" s="160">
        <v>0</v>
      </c>
      <c r="T139" s="161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2" t="s">
        <v>1849</v>
      </c>
      <c r="AT139" s="162" t="s">
        <v>751</v>
      </c>
      <c r="AU139" s="162" t="s">
        <v>85</v>
      </c>
      <c r="AY139" s="15" t="s">
        <v>208</v>
      </c>
      <c r="BE139" s="163">
        <f t="shared" si="4"/>
        <v>0</v>
      </c>
      <c r="BF139" s="163">
        <f t="shared" si="5"/>
        <v>0</v>
      </c>
      <c r="BG139" s="163">
        <f t="shared" si="6"/>
        <v>0</v>
      </c>
      <c r="BH139" s="163">
        <f t="shared" si="7"/>
        <v>0</v>
      </c>
      <c r="BI139" s="163">
        <f t="shared" si="8"/>
        <v>0</v>
      </c>
      <c r="BJ139" s="15" t="s">
        <v>85</v>
      </c>
      <c r="BK139" s="163">
        <f t="shared" si="9"/>
        <v>0</v>
      </c>
      <c r="BL139" s="15" t="s">
        <v>466</v>
      </c>
      <c r="BM139" s="162" t="s">
        <v>9129</v>
      </c>
    </row>
    <row r="140" spans="1:65" s="2" customFormat="1" ht="24.2" customHeight="1">
      <c r="A140" s="30"/>
      <c r="B140" s="154"/>
      <c r="C140" s="201" t="s">
        <v>258</v>
      </c>
      <c r="D140" s="201" t="s">
        <v>751</v>
      </c>
      <c r="E140" s="202" t="s">
        <v>9130</v>
      </c>
      <c r="F140" s="203" t="s">
        <v>9131</v>
      </c>
      <c r="G140" s="204" t="s">
        <v>404</v>
      </c>
      <c r="H140" s="205">
        <v>1</v>
      </c>
      <c r="I140" s="177"/>
      <c r="J140" s="290">
        <f t="shared" si="0"/>
        <v>0</v>
      </c>
      <c r="K140" s="178"/>
      <c r="L140" s="179"/>
      <c r="M140" s="180" t="s">
        <v>1</v>
      </c>
      <c r="N140" s="181" t="s">
        <v>38</v>
      </c>
      <c r="O140" s="59"/>
      <c r="P140" s="160">
        <f t="shared" si="1"/>
        <v>0</v>
      </c>
      <c r="Q140" s="160">
        <v>0</v>
      </c>
      <c r="R140" s="160">
        <f t="shared" si="2"/>
        <v>0</v>
      </c>
      <c r="S140" s="160">
        <v>0</v>
      </c>
      <c r="T140" s="161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2" t="s">
        <v>1849</v>
      </c>
      <c r="AT140" s="162" t="s">
        <v>751</v>
      </c>
      <c r="AU140" s="162" t="s">
        <v>85</v>
      </c>
      <c r="AY140" s="15" t="s">
        <v>208</v>
      </c>
      <c r="BE140" s="163">
        <f t="shared" si="4"/>
        <v>0</v>
      </c>
      <c r="BF140" s="163">
        <f t="shared" si="5"/>
        <v>0</v>
      </c>
      <c r="BG140" s="163">
        <f t="shared" si="6"/>
        <v>0</v>
      </c>
      <c r="BH140" s="163">
        <f t="shared" si="7"/>
        <v>0</v>
      </c>
      <c r="BI140" s="163">
        <f t="shared" si="8"/>
        <v>0</v>
      </c>
      <c r="BJ140" s="15" t="s">
        <v>85</v>
      </c>
      <c r="BK140" s="163">
        <f t="shared" si="9"/>
        <v>0</v>
      </c>
      <c r="BL140" s="15" t="s">
        <v>466</v>
      </c>
      <c r="BM140" s="162" t="s">
        <v>9132</v>
      </c>
    </row>
    <row r="141" spans="1:65" s="2" customFormat="1" ht="24.2" customHeight="1">
      <c r="A141" s="30"/>
      <c r="B141" s="154"/>
      <c r="C141" s="201" t="s">
        <v>262</v>
      </c>
      <c r="D141" s="201" t="s">
        <v>751</v>
      </c>
      <c r="E141" s="202" t="s">
        <v>9133</v>
      </c>
      <c r="F141" s="203" t="s">
        <v>9134</v>
      </c>
      <c r="G141" s="204" t="s">
        <v>404</v>
      </c>
      <c r="H141" s="205">
        <v>2</v>
      </c>
      <c r="I141" s="177"/>
      <c r="J141" s="290">
        <f t="shared" si="0"/>
        <v>0</v>
      </c>
      <c r="K141" s="178"/>
      <c r="L141" s="179"/>
      <c r="M141" s="180" t="s">
        <v>1</v>
      </c>
      <c r="N141" s="181" t="s">
        <v>38</v>
      </c>
      <c r="O141" s="59"/>
      <c r="P141" s="160">
        <f t="shared" si="1"/>
        <v>0</v>
      </c>
      <c r="Q141" s="160">
        <v>0</v>
      </c>
      <c r="R141" s="160">
        <f t="shared" si="2"/>
        <v>0</v>
      </c>
      <c r="S141" s="160">
        <v>0</v>
      </c>
      <c r="T141" s="161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2" t="s">
        <v>1849</v>
      </c>
      <c r="AT141" s="162" t="s">
        <v>751</v>
      </c>
      <c r="AU141" s="162" t="s">
        <v>85</v>
      </c>
      <c r="AY141" s="15" t="s">
        <v>208</v>
      </c>
      <c r="BE141" s="163">
        <f t="shared" si="4"/>
        <v>0</v>
      </c>
      <c r="BF141" s="163">
        <f t="shared" si="5"/>
        <v>0</v>
      </c>
      <c r="BG141" s="163">
        <f t="shared" si="6"/>
        <v>0</v>
      </c>
      <c r="BH141" s="163">
        <f t="shared" si="7"/>
        <v>0</v>
      </c>
      <c r="BI141" s="163">
        <f t="shared" si="8"/>
        <v>0</v>
      </c>
      <c r="BJ141" s="15" t="s">
        <v>85</v>
      </c>
      <c r="BK141" s="163">
        <f t="shared" si="9"/>
        <v>0</v>
      </c>
      <c r="BL141" s="15" t="s">
        <v>466</v>
      </c>
      <c r="BM141" s="162" t="s">
        <v>9135</v>
      </c>
    </row>
    <row r="142" spans="1:65" s="2" customFormat="1" ht="16.5" customHeight="1">
      <c r="A142" s="30"/>
      <c r="B142" s="154"/>
      <c r="C142" s="201" t="s">
        <v>266</v>
      </c>
      <c r="D142" s="201" t="s">
        <v>751</v>
      </c>
      <c r="E142" s="202" t="s">
        <v>9136</v>
      </c>
      <c r="F142" s="203" t="s">
        <v>9137</v>
      </c>
      <c r="G142" s="204" t="s">
        <v>404</v>
      </c>
      <c r="H142" s="205">
        <v>2</v>
      </c>
      <c r="I142" s="177"/>
      <c r="J142" s="290">
        <f t="shared" si="0"/>
        <v>0</v>
      </c>
      <c r="K142" s="178"/>
      <c r="L142" s="179"/>
      <c r="M142" s="180" t="s">
        <v>1</v>
      </c>
      <c r="N142" s="181" t="s">
        <v>38</v>
      </c>
      <c r="O142" s="59"/>
      <c r="P142" s="160">
        <f t="shared" si="1"/>
        <v>0</v>
      </c>
      <c r="Q142" s="160">
        <v>0</v>
      </c>
      <c r="R142" s="160">
        <f t="shared" si="2"/>
        <v>0</v>
      </c>
      <c r="S142" s="160">
        <v>0</v>
      </c>
      <c r="T142" s="161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2" t="s">
        <v>1849</v>
      </c>
      <c r="AT142" s="162" t="s">
        <v>751</v>
      </c>
      <c r="AU142" s="162" t="s">
        <v>85</v>
      </c>
      <c r="AY142" s="15" t="s">
        <v>208</v>
      </c>
      <c r="BE142" s="163">
        <f t="shared" si="4"/>
        <v>0</v>
      </c>
      <c r="BF142" s="163">
        <f t="shared" si="5"/>
        <v>0</v>
      </c>
      <c r="BG142" s="163">
        <f t="shared" si="6"/>
        <v>0</v>
      </c>
      <c r="BH142" s="163">
        <f t="shared" si="7"/>
        <v>0</v>
      </c>
      <c r="BI142" s="163">
        <f t="shared" si="8"/>
        <v>0</v>
      </c>
      <c r="BJ142" s="15" t="s">
        <v>85</v>
      </c>
      <c r="BK142" s="163">
        <f t="shared" si="9"/>
        <v>0</v>
      </c>
      <c r="BL142" s="15" t="s">
        <v>466</v>
      </c>
      <c r="BM142" s="162" t="s">
        <v>9138</v>
      </c>
    </row>
    <row r="143" spans="1:65" s="2" customFormat="1" ht="24.2" customHeight="1">
      <c r="A143" s="30"/>
      <c r="B143" s="154"/>
      <c r="C143" s="201" t="s">
        <v>270</v>
      </c>
      <c r="D143" s="201" t="s">
        <v>751</v>
      </c>
      <c r="E143" s="202" t="s">
        <v>9139</v>
      </c>
      <c r="F143" s="203" t="s">
        <v>9140</v>
      </c>
      <c r="G143" s="204" t="s">
        <v>404</v>
      </c>
      <c r="H143" s="205">
        <v>1</v>
      </c>
      <c r="I143" s="177"/>
      <c r="J143" s="290">
        <f t="shared" si="0"/>
        <v>0</v>
      </c>
      <c r="K143" s="178"/>
      <c r="L143" s="179"/>
      <c r="M143" s="180" t="s">
        <v>1</v>
      </c>
      <c r="N143" s="181" t="s">
        <v>38</v>
      </c>
      <c r="O143" s="59"/>
      <c r="P143" s="160">
        <f t="shared" si="1"/>
        <v>0</v>
      </c>
      <c r="Q143" s="160">
        <v>0</v>
      </c>
      <c r="R143" s="160">
        <f t="shared" si="2"/>
        <v>0</v>
      </c>
      <c r="S143" s="160">
        <v>0</v>
      </c>
      <c r="T143" s="161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2" t="s">
        <v>1849</v>
      </c>
      <c r="AT143" s="162" t="s">
        <v>751</v>
      </c>
      <c r="AU143" s="162" t="s">
        <v>85</v>
      </c>
      <c r="AY143" s="15" t="s">
        <v>208</v>
      </c>
      <c r="BE143" s="163">
        <f t="shared" si="4"/>
        <v>0</v>
      </c>
      <c r="BF143" s="163">
        <f t="shared" si="5"/>
        <v>0</v>
      </c>
      <c r="BG143" s="163">
        <f t="shared" si="6"/>
        <v>0</v>
      </c>
      <c r="BH143" s="163">
        <f t="shared" si="7"/>
        <v>0</v>
      </c>
      <c r="BI143" s="163">
        <f t="shared" si="8"/>
        <v>0</v>
      </c>
      <c r="BJ143" s="15" t="s">
        <v>85</v>
      </c>
      <c r="BK143" s="163">
        <f t="shared" si="9"/>
        <v>0</v>
      </c>
      <c r="BL143" s="15" t="s">
        <v>466</v>
      </c>
      <c r="BM143" s="162" t="s">
        <v>9141</v>
      </c>
    </row>
    <row r="144" spans="1:65" s="2" customFormat="1" ht="16.5" customHeight="1">
      <c r="A144" s="30"/>
      <c r="B144" s="154"/>
      <c r="C144" s="201" t="s">
        <v>274</v>
      </c>
      <c r="D144" s="201" t="s">
        <v>751</v>
      </c>
      <c r="E144" s="202" t="s">
        <v>9142</v>
      </c>
      <c r="F144" s="203" t="s">
        <v>9143</v>
      </c>
      <c r="G144" s="204" t="s">
        <v>404</v>
      </c>
      <c r="H144" s="205">
        <v>8</v>
      </c>
      <c r="I144" s="177"/>
      <c r="J144" s="290">
        <f t="shared" si="0"/>
        <v>0</v>
      </c>
      <c r="K144" s="178"/>
      <c r="L144" s="179"/>
      <c r="M144" s="180" t="s">
        <v>1</v>
      </c>
      <c r="N144" s="181" t="s">
        <v>38</v>
      </c>
      <c r="O144" s="59"/>
      <c r="P144" s="160">
        <f t="shared" si="1"/>
        <v>0</v>
      </c>
      <c r="Q144" s="160">
        <v>0</v>
      </c>
      <c r="R144" s="160">
        <f t="shared" si="2"/>
        <v>0</v>
      </c>
      <c r="S144" s="160">
        <v>0</v>
      </c>
      <c r="T144" s="161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2" t="s">
        <v>1849</v>
      </c>
      <c r="AT144" s="162" t="s">
        <v>751</v>
      </c>
      <c r="AU144" s="162" t="s">
        <v>85</v>
      </c>
      <c r="AY144" s="15" t="s">
        <v>208</v>
      </c>
      <c r="BE144" s="163">
        <f t="shared" si="4"/>
        <v>0</v>
      </c>
      <c r="BF144" s="163">
        <f t="shared" si="5"/>
        <v>0</v>
      </c>
      <c r="BG144" s="163">
        <f t="shared" si="6"/>
        <v>0</v>
      </c>
      <c r="BH144" s="163">
        <f t="shared" si="7"/>
        <v>0</v>
      </c>
      <c r="BI144" s="163">
        <f t="shared" si="8"/>
        <v>0</v>
      </c>
      <c r="BJ144" s="15" t="s">
        <v>85</v>
      </c>
      <c r="BK144" s="163">
        <f t="shared" si="9"/>
        <v>0</v>
      </c>
      <c r="BL144" s="15" t="s">
        <v>466</v>
      </c>
      <c r="BM144" s="162" t="s">
        <v>9144</v>
      </c>
    </row>
    <row r="145" spans="1:65" s="2" customFormat="1" ht="16.5" customHeight="1">
      <c r="A145" s="30"/>
      <c r="B145" s="154"/>
      <c r="C145" s="201" t="s">
        <v>278</v>
      </c>
      <c r="D145" s="201" t="s">
        <v>751</v>
      </c>
      <c r="E145" s="202" t="s">
        <v>9145</v>
      </c>
      <c r="F145" s="203" t="s">
        <v>9146</v>
      </c>
      <c r="G145" s="204" t="s">
        <v>404</v>
      </c>
      <c r="H145" s="205">
        <v>8</v>
      </c>
      <c r="I145" s="177"/>
      <c r="J145" s="290">
        <f t="shared" si="0"/>
        <v>0</v>
      </c>
      <c r="K145" s="178"/>
      <c r="L145" s="179"/>
      <c r="M145" s="180" t="s">
        <v>1</v>
      </c>
      <c r="N145" s="181" t="s">
        <v>38</v>
      </c>
      <c r="O145" s="59"/>
      <c r="P145" s="160">
        <f t="shared" si="1"/>
        <v>0</v>
      </c>
      <c r="Q145" s="160">
        <v>0</v>
      </c>
      <c r="R145" s="160">
        <f t="shared" si="2"/>
        <v>0</v>
      </c>
      <c r="S145" s="160">
        <v>0</v>
      </c>
      <c r="T145" s="161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2" t="s">
        <v>1849</v>
      </c>
      <c r="AT145" s="162" t="s">
        <v>751</v>
      </c>
      <c r="AU145" s="162" t="s">
        <v>85</v>
      </c>
      <c r="AY145" s="15" t="s">
        <v>208</v>
      </c>
      <c r="BE145" s="163">
        <f t="shared" si="4"/>
        <v>0</v>
      </c>
      <c r="BF145" s="163">
        <f t="shared" si="5"/>
        <v>0</v>
      </c>
      <c r="BG145" s="163">
        <f t="shared" si="6"/>
        <v>0</v>
      </c>
      <c r="BH145" s="163">
        <f t="shared" si="7"/>
        <v>0</v>
      </c>
      <c r="BI145" s="163">
        <f t="shared" si="8"/>
        <v>0</v>
      </c>
      <c r="BJ145" s="15" t="s">
        <v>85</v>
      </c>
      <c r="BK145" s="163">
        <f t="shared" si="9"/>
        <v>0</v>
      </c>
      <c r="BL145" s="15" t="s">
        <v>466</v>
      </c>
      <c r="BM145" s="162" t="s">
        <v>9147</v>
      </c>
    </row>
    <row r="146" spans="1:65" s="2" customFormat="1" ht="16.5" customHeight="1">
      <c r="A146" s="30"/>
      <c r="B146" s="154"/>
      <c r="C146" s="201" t="s">
        <v>282</v>
      </c>
      <c r="D146" s="201" t="s">
        <v>751</v>
      </c>
      <c r="E146" s="202" t="s">
        <v>9148</v>
      </c>
      <c r="F146" s="203" t="s">
        <v>9149</v>
      </c>
      <c r="G146" s="204" t="s">
        <v>404</v>
      </c>
      <c r="H146" s="205">
        <v>8</v>
      </c>
      <c r="I146" s="177"/>
      <c r="J146" s="290">
        <f t="shared" si="0"/>
        <v>0</v>
      </c>
      <c r="K146" s="178"/>
      <c r="L146" s="179"/>
      <c r="M146" s="180" t="s">
        <v>1</v>
      </c>
      <c r="N146" s="181" t="s">
        <v>38</v>
      </c>
      <c r="O146" s="59"/>
      <c r="P146" s="160">
        <f t="shared" si="1"/>
        <v>0</v>
      </c>
      <c r="Q146" s="160">
        <v>0</v>
      </c>
      <c r="R146" s="160">
        <f t="shared" si="2"/>
        <v>0</v>
      </c>
      <c r="S146" s="160">
        <v>0</v>
      </c>
      <c r="T146" s="161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2" t="s">
        <v>1849</v>
      </c>
      <c r="AT146" s="162" t="s">
        <v>751</v>
      </c>
      <c r="AU146" s="162" t="s">
        <v>85</v>
      </c>
      <c r="AY146" s="15" t="s">
        <v>208</v>
      </c>
      <c r="BE146" s="163">
        <f t="shared" si="4"/>
        <v>0</v>
      </c>
      <c r="BF146" s="163">
        <f t="shared" si="5"/>
        <v>0</v>
      </c>
      <c r="BG146" s="163">
        <f t="shared" si="6"/>
        <v>0</v>
      </c>
      <c r="BH146" s="163">
        <f t="shared" si="7"/>
        <v>0</v>
      </c>
      <c r="BI146" s="163">
        <f t="shared" si="8"/>
        <v>0</v>
      </c>
      <c r="BJ146" s="15" t="s">
        <v>85</v>
      </c>
      <c r="BK146" s="163">
        <f t="shared" si="9"/>
        <v>0</v>
      </c>
      <c r="BL146" s="15" t="s">
        <v>466</v>
      </c>
      <c r="BM146" s="162" t="s">
        <v>9150</v>
      </c>
    </row>
    <row r="147" spans="1:65" s="2" customFormat="1" ht="16.5" customHeight="1">
      <c r="A147" s="30"/>
      <c r="B147" s="154"/>
      <c r="C147" s="201" t="s">
        <v>286</v>
      </c>
      <c r="D147" s="201" t="s">
        <v>751</v>
      </c>
      <c r="E147" s="202" t="s">
        <v>9151</v>
      </c>
      <c r="F147" s="203" t="s">
        <v>9152</v>
      </c>
      <c r="G147" s="204" t="s">
        <v>404</v>
      </c>
      <c r="H147" s="205">
        <v>12</v>
      </c>
      <c r="I147" s="177"/>
      <c r="J147" s="290">
        <f t="shared" si="0"/>
        <v>0</v>
      </c>
      <c r="K147" s="178"/>
      <c r="L147" s="179"/>
      <c r="M147" s="180" t="s">
        <v>1</v>
      </c>
      <c r="N147" s="181" t="s">
        <v>38</v>
      </c>
      <c r="O147" s="59"/>
      <c r="P147" s="160">
        <f t="shared" si="1"/>
        <v>0</v>
      </c>
      <c r="Q147" s="160">
        <v>0</v>
      </c>
      <c r="R147" s="160">
        <f t="shared" si="2"/>
        <v>0</v>
      </c>
      <c r="S147" s="160">
        <v>0</v>
      </c>
      <c r="T147" s="161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2" t="s">
        <v>1849</v>
      </c>
      <c r="AT147" s="162" t="s">
        <v>751</v>
      </c>
      <c r="AU147" s="162" t="s">
        <v>85</v>
      </c>
      <c r="AY147" s="15" t="s">
        <v>208</v>
      </c>
      <c r="BE147" s="163">
        <f t="shared" si="4"/>
        <v>0</v>
      </c>
      <c r="BF147" s="163">
        <f t="shared" si="5"/>
        <v>0</v>
      </c>
      <c r="BG147" s="163">
        <f t="shared" si="6"/>
        <v>0</v>
      </c>
      <c r="BH147" s="163">
        <f t="shared" si="7"/>
        <v>0</v>
      </c>
      <c r="BI147" s="163">
        <f t="shared" si="8"/>
        <v>0</v>
      </c>
      <c r="BJ147" s="15" t="s">
        <v>85</v>
      </c>
      <c r="BK147" s="163">
        <f t="shared" si="9"/>
        <v>0</v>
      </c>
      <c r="BL147" s="15" t="s">
        <v>466</v>
      </c>
      <c r="BM147" s="162" t="s">
        <v>9153</v>
      </c>
    </row>
    <row r="148" spans="1:65" s="2" customFormat="1" ht="21.75" customHeight="1">
      <c r="A148" s="30"/>
      <c r="B148" s="154"/>
      <c r="C148" s="201" t="s">
        <v>7</v>
      </c>
      <c r="D148" s="201" t="s">
        <v>751</v>
      </c>
      <c r="E148" s="202" t="s">
        <v>9154</v>
      </c>
      <c r="F148" s="203" t="s">
        <v>9155</v>
      </c>
      <c r="G148" s="204" t="s">
        <v>404</v>
      </c>
      <c r="H148" s="205">
        <v>4</v>
      </c>
      <c r="I148" s="177"/>
      <c r="J148" s="290">
        <f t="shared" si="0"/>
        <v>0</v>
      </c>
      <c r="K148" s="178"/>
      <c r="L148" s="179"/>
      <c r="M148" s="180" t="s">
        <v>1</v>
      </c>
      <c r="N148" s="181" t="s">
        <v>38</v>
      </c>
      <c r="O148" s="59"/>
      <c r="P148" s="160">
        <f t="shared" si="1"/>
        <v>0</v>
      </c>
      <c r="Q148" s="160">
        <v>0</v>
      </c>
      <c r="R148" s="160">
        <f t="shared" si="2"/>
        <v>0</v>
      </c>
      <c r="S148" s="160">
        <v>0</v>
      </c>
      <c r="T148" s="161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2" t="s">
        <v>1849</v>
      </c>
      <c r="AT148" s="162" t="s">
        <v>751</v>
      </c>
      <c r="AU148" s="162" t="s">
        <v>85</v>
      </c>
      <c r="AY148" s="15" t="s">
        <v>208</v>
      </c>
      <c r="BE148" s="163">
        <f t="shared" si="4"/>
        <v>0</v>
      </c>
      <c r="BF148" s="163">
        <f t="shared" si="5"/>
        <v>0</v>
      </c>
      <c r="BG148" s="163">
        <f t="shared" si="6"/>
        <v>0</v>
      </c>
      <c r="BH148" s="163">
        <f t="shared" si="7"/>
        <v>0</v>
      </c>
      <c r="BI148" s="163">
        <f t="shared" si="8"/>
        <v>0</v>
      </c>
      <c r="BJ148" s="15" t="s">
        <v>85</v>
      </c>
      <c r="BK148" s="163">
        <f t="shared" si="9"/>
        <v>0</v>
      </c>
      <c r="BL148" s="15" t="s">
        <v>466</v>
      </c>
      <c r="BM148" s="162" t="s">
        <v>9156</v>
      </c>
    </row>
    <row r="149" spans="1:65" s="2" customFormat="1" ht="21.75" customHeight="1">
      <c r="A149" s="30"/>
      <c r="B149" s="154"/>
      <c r="C149" s="201" t="s">
        <v>293</v>
      </c>
      <c r="D149" s="201" t="s">
        <v>751</v>
      </c>
      <c r="E149" s="202" t="s">
        <v>9157</v>
      </c>
      <c r="F149" s="203" t="s">
        <v>9158</v>
      </c>
      <c r="G149" s="204" t="s">
        <v>404</v>
      </c>
      <c r="H149" s="205">
        <v>1</v>
      </c>
      <c r="I149" s="177"/>
      <c r="J149" s="290">
        <f t="shared" si="0"/>
        <v>0</v>
      </c>
      <c r="K149" s="178"/>
      <c r="L149" s="179"/>
      <c r="M149" s="180" t="s">
        <v>1</v>
      </c>
      <c r="N149" s="181" t="s">
        <v>38</v>
      </c>
      <c r="O149" s="59"/>
      <c r="P149" s="160">
        <f t="shared" si="1"/>
        <v>0</v>
      </c>
      <c r="Q149" s="160">
        <v>0</v>
      </c>
      <c r="R149" s="160">
        <f t="shared" si="2"/>
        <v>0</v>
      </c>
      <c r="S149" s="160">
        <v>0</v>
      </c>
      <c r="T149" s="161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2" t="s">
        <v>1849</v>
      </c>
      <c r="AT149" s="162" t="s">
        <v>751</v>
      </c>
      <c r="AU149" s="162" t="s">
        <v>85</v>
      </c>
      <c r="AY149" s="15" t="s">
        <v>208</v>
      </c>
      <c r="BE149" s="163">
        <f t="shared" si="4"/>
        <v>0</v>
      </c>
      <c r="BF149" s="163">
        <f t="shared" si="5"/>
        <v>0</v>
      </c>
      <c r="BG149" s="163">
        <f t="shared" si="6"/>
        <v>0</v>
      </c>
      <c r="BH149" s="163">
        <f t="shared" si="7"/>
        <v>0</v>
      </c>
      <c r="BI149" s="163">
        <f t="shared" si="8"/>
        <v>0</v>
      </c>
      <c r="BJ149" s="15" t="s">
        <v>85</v>
      </c>
      <c r="BK149" s="163">
        <f t="shared" si="9"/>
        <v>0</v>
      </c>
      <c r="BL149" s="15" t="s">
        <v>466</v>
      </c>
      <c r="BM149" s="162" t="s">
        <v>9159</v>
      </c>
    </row>
    <row r="150" spans="1:65" s="2" customFormat="1" ht="24.2" customHeight="1">
      <c r="A150" s="30"/>
      <c r="B150" s="154"/>
      <c r="C150" s="201" t="s">
        <v>297</v>
      </c>
      <c r="D150" s="201" t="s">
        <v>751</v>
      </c>
      <c r="E150" s="202" t="s">
        <v>9160</v>
      </c>
      <c r="F150" s="203" t="s">
        <v>9161</v>
      </c>
      <c r="G150" s="204" t="s">
        <v>404</v>
      </c>
      <c r="H150" s="205">
        <v>9</v>
      </c>
      <c r="I150" s="177"/>
      <c r="J150" s="290">
        <f t="shared" si="0"/>
        <v>0</v>
      </c>
      <c r="K150" s="178"/>
      <c r="L150" s="179"/>
      <c r="M150" s="180" t="s">
        <v>1</v>
      </c>
      <c r="N150" s="181" t="s">
        <v>38</v>
      </c>
      <c r="O150" s="59"/>
      <c r="P150" s="160">
        <f t="shared" si="1"/>
        <v>0</v>
      </c>
      <c r="Q150" s="160">
        <v>0</v>
      </c>
      <c r="R150" s="160">
        <f t="shared" si="2"/>
        <v>0</v>
      </c>
      <c r="S150" s="160">
        <v>0</v>
      </c>
      <c r="T150" s="161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2" t="s">
        <v>1849</v>
      </c>
      <c r="AT150" s="162" t="s">
        <v>751</v>
      </c>
      <c r="AU150" s="162" t="s">
        <v>85</v>
      </c>
      <c r="AY150" s="15" t="s">
        <v>208</v>
      </c>
      <c r="BE150" s="163">
        <f t="shared" si="4"/>
        <v>0</v>
      </c>
      <c r="BF150" s="163">
        <f t="shared" si="5"/>
        <v>0</v>
      </c>
      <c r="BG150" s="163">
        <f t="shared" si="6"/>
        <v>0</v>
      </c>
      <c r="BH150" s="163">
        <f t="shared" si="7"/>
        <v>0</v>
      </c>
      <c r="BI150" s="163">
        <f t="shared" si="8"/>
        <v>0</v>
      </c>
      <c r="BJ150" s="15" t="s">
        <v>85</v>
      </c>
      <c r="BK150" s="163">
        <f t="shared" si="9"/>
        <v>0</v>
      </c>
      <c r="BL150" s="15" t="s">
        <v>466</v>
      </c>
      <c r="BM150" s="162" t="s">
        <v>9162</v>
      </c>
    </row>
    <row r="151" spans="1:65" s="2" customFormat="1" ht="16.5" customHeight="1">
      <c r="A151" s="30"/>
      <c r="B151" s="154"/>
      <c r="C151" s="201" t="s">
        <v>301</v>
      </c>
      <c r="D151" s="201" t="s">
        <v>751</v>
      </c>
      <c r="E151" s="202" t="s">
        <v>9163</v>
      </c>
      <c r="F151" s="203" t="s">
        <v>9164</v>
      </c>
      <c r="G151" s="204" t="s">
        <v>404</v>
      </c>
      <c r="H151" s="205">
        <v>10</v>
      </c>
      <c r="I151" s="177"/>
      <c r="J151" s="290">
        <f t="shared" si="0"/>
        <v>0</v>
      </c>
      <c r="K151" s="178"/>
      <c r="L151" s="179"/>
      <c r="M151" s="180" t="s">
        <v>1</v>
      </c>
      <c r="N151" s="181" t="s">
        <v>38</v>
      </c>
      <c r="O151" s="59"/>
      <c r="P151" s="160">
        <f t="shared" si="1"/>
        <v>0</v>
      </c>
      <c r="Q151" s="160">
        <v>0</v>
      </c>
      <c r="R151" s="160">
        <f t="shared" si="2"/>
        <v>0</v>
      </c>
      <c r="S151" s="160">
        <v>0</v>
      </c>
      <c r="T151" s="161">
        <f t="shared" si="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2" t="s">
        <v>1849</v>
      </c>
      <c r="AT151" s="162" t="s">
        <v>751</v>
      </c>
      <c r="AU151" s="162" t="s">
        <v>85</v>
      </c>
      <c r="AY151" s="15" t="s">
        <v>208</v>
      </c>
      <c r="BE151" s="163">
        <f t="shared" si="4"/>
        <v>0</v>
      </c>
      <c r="BF151" s="163">
        <f t="shared" si="5"/>
        <v>0</v>
      </c>
      <c r="BG151" s="163">
        <f t="shared" si="6"/>
        <v>0</v>
      </c>
      <c r="BH151" s="163">
        <f t="shared" si="7"/>
        <v>0</v>
      </c>
      <c r="BI151" s="163">
        <f t="shared" si="8"/>
        <v>0</v>
      </c>
      <c r="BJ151" s="15" t="s">
        <v>85</v>
      </c>
      <c r="BK151" s="163">
        <f t="shared" si="9"/>
        <v>0</v>
      </c>
      <c r="BL151" s="15" t="s">
        <v>466</v>
      </c>
      <c r="BM151" s="162" t="s">
        <v>9165</v>
      </c>
    </row>
    <row r="152" spans="1:65" s="2" customFormat="1" ht="16.5" customHeight="1">
      <c r="A152" s="30"/>
      <c r="B152" s="154"/>
      <c r="C152" s="201" t="s">
        <v>305</v>
      </c>
      <c r="D152" s="201" t="s">
        <v>751</v>
      </c>
      <c r="E152" s="202" t="s">
        <v>9166</v>
      </c>
      <c r="F152" s="203" t="s">
        <v>9167</v>
      </c>
      <c r="G152" s="204" t="s">
        <v>404</v>
      </c>
      <c r="H152" s="205">
        <v>4.5</v>
      </c>
      <c r="I152" s="177"/>
      <c r="J152" s="290">
        <f t="shared" si="0"/>
        <v>0</v>
      </c>
      <c r="K152" s="178"/>
      <c r="L152" s="179"/>
      <c r="M152" s="180" t="s">
        <v>1</v>
      </c>
      <c r="N152" s="181" t="s">
        <v>38</v>
      </c>
      <c r="O152" s="59"/>
      <c r="P152" s="160">
        <f t="shared" si="1"/>
        <v>0</v>
      </c>
      <c r="Q152" s="160">
        <v>0</v>
      </c>
      <c r="R152" s="160">
        <f t="shared" si="2"/>
        <v>0</v>
      </c>
      <c r="S152" s="160">
        <v>0</v>
      </c>
      <c r="T152" s="161">
        <f t="shared" si="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2" t="s">
        <v>1849</v>
      </c>
      <c r="AT152" s="162" t="s">
        <v>751</v>
      </c>
      <c r="AU152" s="162" t="s">
        <v>85</v>
      </c>
      <c r="AY152" s="15" t="s">
        <v>208</v>
      </c>
      <c r="BE152" s="163">
        <f t="shared" si="4"/>
        <v>0</v>
      </c>
      <c r="BF152" s="163">
        <f t="shared" si="5"/>
        <v>0</v>
      </c>
      <c r="BG152" s="163">
        <f t="shared" si="6"/>
        <v>0</v>
      </c>
      <c r="BH152" s="163">
        <f t="shared" si="7"/>
        <v>0</v>
      </c>
      <c r="BI152" s="163">
        <f t="shared" si="8"/>
        <v>0</v>
      </c>
      <c r="BJ152" s="15" t="s">
        <v>85</v>
      </c>
      <c r="BK152" s="163">
        <f t="shared" si="9"/>
        <v>0</v>
      </c>
      <c r="BL152" s="15" t="s">
        <v>466</v>
      </c>
      <c r="BM152" s="162" t="s">
        <v>9168</v>
      </c>
    </row>
    <row r="153" spans="1:65" s="2" customFormat="1" ht="24.2" customHeight="1">
      <c r="A153" s="30"/>
      <c r="B153" s="154"/>
      <c r="C153" s="201" t="s">
        <v>309</v>
      </c>
      <c r="D153" s="201" t="s">
        <v>751</v>
      </c>
      <c r="E153" s="202" t="s">
        <v>9169</v>
      </c>
      <c r="F153" s="203" t="s">
        <v>9170</v>
      </c>
      <c r="G153" s="204" t="s">
        <v>404</v>
      </c>
      <c r="H153" s="205">
        <v>1</v>
      </c>
      <c r="I153" s="177"/>
      <c r="J153" s="290">
        <f t="shared" si="0"/>
        <v>0</v>
      </c>
      <c r="K153" s="178"/>
      <c r="L153" s="179"/>
      <c r="M153" s="180" t="s">
        <v>1</v>
      </c>
      <c r="N153" s="181" t="s">
        <v>38</v>
      </c>
      <c r="O153" s="59"/>
      <c r="P153" s="160">
        <f t="shared" si="1"/>
        <v>0</v>
      </c>
      <c r="Q153" s="160">
        <v>0</v>
      </c>
      <c r="R153" s="160">
        <f t="shared" si="2"/>
        <v>0</v>
      </c>
      <c r="S153" s="160">
        <v>0</v>
      </c>
      <c r="T153" s="161">
        <f t="shared" si="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2" t="s">
        <v>1849</v>
      </c>
      <c r="AT153" s="162" t="s">
        <v>751</v>
      </c>
      <c r="AU153" s="162" t="s">
        <v>85</v>
      </c>
      <c r="AY153" s="15" t="s">
        <v>208</v>
      </c>
      <c r="BE153" s="163">
        <f t="shared" si="4"/>
        <v>0</v>
      </c>
      <c r="BF153" s="163">
        <f t="shared" si="5"/>
        <v>0</v>
      </c>
      <c r="BG153" s="163">
        <f t="shared" si="6"/>
        <v>0</v>
      </c>
      <c r="BH153" s="163">
        <f t="shared" si="7"/>
        <v>0</v>
      </c>
      <c r="BI153" s="163">
        <f t="shared" si="8"/>
        <v>0</v>
      </c>
      <c r="BJ153" s="15" t="s">
        <v>85</v>
      </c>
      <c r="BK153" s="163">
        <f t="shared" si="9"/>
        <v>0</v>
      </c>
      <c r="BL153" s="15" t="s">
        <v>466</v>
      </c>
      <c r="BM153" s="162" t="s">
        <v>9171</v>
      </c>
    </row>
    <row r="154" spans="1:65" s="2" customFormat="1" ht="24.2" customHeight="1">
      <c r="A154" s="30"/>
      <c r="B154" s="154"/>
      <c r="C154" s="201" t="s">
        <v>313</v>
      </c>
      <c r="D154" s="201" t="s">
        <v>751</v>
      </c>
      <c r="E154" s="202" t="s">
        <v>9172</v>
      </c>
      <c r="F154" s="203" t="s">
        <v>9173</v>
      </c>
      <c r="G154" s="204" t="s">
        <v>404</v>
      </c>
      <c r="H154" s="205">
        <v>2</v>
      </c>
      <c r="I154" s="177"/>
      <c r="J154" s="290">
        <f t="shared" si="0"/>
        <v>0</v>
      </c>
      <c r="K154" s="178"/>
      <c r="L154" s="179"/>
      <c r="M154" s="180" t="s">
        <v>1</v>
      </c>
      <c r="N154" s="181" t="s">
        <v>38</v>
      </c>
      <c r="O154" s="59"/>
      <c r="P154" s="160">
        <f t="shared" si="1"/>
        <v>0</v>
      </c>
      <c r="Q154" s="160">
        <v>0</v>
      </c>
      <c r="R154" s="160">
        <f t="shared" si="2"/>
        <v>0</v>
      </c>
      <c r="S154" s="160">
        <v>0</v>
      </c>
      <c r="T154" s="161">
        <f t="shared" si="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2" t="s">
        <v>1849</v>
      </c>
      <c r="AT154" s="162" t="s">
        <v>751</v>
      </c>
      <c r="AU154" s="162" t="s">
        <v>85</v>
      </c>
      <c r="AY154" s="15" t="s">
        <v>208</v>
      </c>
      <c r="BE154" s="163">
        <f t="shared" si="4"/>
        <v>0</v>
      </c>
      <c r="BF154" s="163">
        <f t="shared" si="5"/>
        <v>0</v>
      </c>
      <c r="BG154" s="163">
        <f t="shared" si="6"/>
        <v>0</v>
      </c>
      <c r="BH154" s="163">
        <f t="shared" si="7"/>
        <v>0</v>
      </c>
      <c r="BI154" s="163">
        <f t="shared" si="8"/>
        <v>0</v>
      </c>
      <c r="BJ154" s="15" t="s">
        <v>85</v>
      </c>
      <c r="BK154" s="163">
        <f t="shared" si="9"/>
        <v>0</v>
      </c>
      <c r="BL154" s="15" t="s">
        <v>466</v>
      </c>
      <c r="BM154" s="162" t="s">
        <v>9174</v>
      </c>
    </row>
    <row r="155" spans="1:65" s="2" customFormat="1" ht="24.2" customHeight="1">
      <c r="A155" s="30"/>
      <c r="B155" s="154"/>
      <c r="C155" s="201" t="s">
        <v>317</v>
      </c>
      <c r="D155" s="201" t="s">
        <v>751</v>
      </c>
      <c r="E155" s="202" t="s">
        <v>9175</v>
      </c>
      <c r="F155" s="203" t="s">
        <v>9176</v>
      </c>
      <c r="G155" s="204" t="s">
        <v>404</v>
      </c>
      <c r="H155" s="205">
        <v>1</v>
      </c>
      <c r="I155" s="177"/>
      <c r="J155" s="290">
        <f t="shared" si="0"/>
        <v>0</v>
      </c>
      <c r="K155" s="178"/>
      <c r="L155" s="179"/>
      <c r="M155" s="180" t="s">
        <v>1</v>
      </c>
      <c r="N155" s="181" t="s">
        <v>38</v>
      </c>
      <c r="O155" s="59"/>
      <c r="P155" s="160">
        <f t="shared" si="1"/>
        <v>0</v>
      </c>
      <c r="Q155" s="160">
        <v>0</v>
      </c>
      <c r="R155" s="160">
        <f t="shared" si="2"/>
        <v>0</v>
      </c>
      <c r="S155" s="160">
        <v>0</v>
      </c>
      <c r="T155" s="161">
        <f t="shared" si="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2" t="s">
        <v>1849</v>
      </c>
      <c r="AT155" s="162" t="s">
        <v>751</v>
      </c>
      <c r="AU155" s="162" t="s">
        <v>85</v>
      </c>
      <c r="AY155" s="15" t="s">
        <v>208</v>
      </c>
      <c r="BE155" s="163">
        <f t="shared" si="4"/>
        <v>0</v>
      </c>
      <c r="BF155" s="163">
        <f t="shared" si="5"/>
        <v>0</v>
      </c>
      <c r="BG155" s="163">
        <f t="shared" si="6"/>
        <v>0</v>
      </c>
      <c r="BH155" s="163">
        <f t="shared" si="7"/>
        <v>0</v>
      </c>
      <c r="BI155" s="163">
        <f t="shared" si="8"/>
        <v>0</v>
      </c>
      <c r="BJ155" s="15" t="s">
        <v>85</v>
      </c>
      <c r="BK155" s="163">
        <f t="shared" si="9"/>
        <v>0</v>
      </c>
      <c r="BL155" s="15" t="s">
        <v>466</v>
      </c>
      <c r="BM155" s="162" t="s">
        <v>9177</v>
      </c>
    </row>
    <row r="156" spans="1:65" s="2" customFormat="1" ht="16.5" customHeight="1">
      <c r="A156" s="30"/>
      <c r="B156" s="154"/>
      <c r="C156" s="201" t="s">
        <v>321</v>
      </c>
      <c r="D156" s="201" t="s">
        <v>751</v>
      </c>
      <c r="E156" s="202" t="s">
        <v>9178</v>
      </c>
      <c r="F156" s="203" t="s">
        <v>9179</v>
      </c>
      <c r="G156" s="204" t="s">
        <v>404</v>
      </c>
      <c r="H156" s="205">
        <v>3</v>
      </c>
      <c r="I156" s="177"/>
      <c r="J156" s="290">
        <f t="shared" si="0"/>
        <v>0</v>
      </c>
      <c r="K156" s="178"/>
      <c r="L156" s="179"/>
      <c r="M156" s="180" t="s">
        <v>1</v>
      </c>
      <c r="N156" s="181" t="s">
        <v>38</v>
      </c>
      <c r="O156" s="59"/>
      <c r="P156" s="160">
        <f t="shared" si="1"/>
        <v>0</v>
      </c>
      <c r="Q156" s="160">
        <v>0</v>
      </c>
      <c r="R156" s="160">
        <f t="shared" si="2"/>
        <v>0</v>
      </c>
      <c r="S156" s="160">
        <v>0</v>
      </c>
      <c r="T156" s="161">
        <f t="shared" si="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2" t="s">
        <v>1849</v>
      </c>
      <c r="AT156" s="162" t="s">
        <v>751</v>
      </c>
      <c r="AU156" s="162" t="s">
        <v>85</v>
      </c>
      <c r="AY156" s="15" t="s">
        <v>208</v>
      </c>
      <c r="BE156" s="163">
        <f t="shared" si="4"/>
        <v>0</v>
      </c>
      <c r="BF156" s="163">
        <f t="shared" si="5"/>
        <v>0</v>
      </c>
      <c r="BG156" s="163">
        <f t="shared" si="6"/>
        <v>0</v>
      </c>
      <c r="BH156" s="163">
        <f t="shared" si="7"/>
        <v>0</v>
      </c>
      <c r="BI156" s="163">
        <f t="shared" si="8"/>
        <v>0</v>
      </c>
      <c r="BJ156" s="15" t="s">
        <v>85</v>
      </c>
      <c r="BK156" s="163">
        <f t="shared" si="9"/>
        <v>0</v>
      </c>
      <c r="BL156" s="15" t="s">
        <v>466</v>
      </c>
      <c r="BM156" s="162" t="s">
        <v>9180</v>
      </c>
    </row>
    <row r="157" spans="1:65" s="2" customFormat="1" ht="24.2" customHeight="1">
      <c r="A157" s="30"/>
      <c r="B157" s="154"/>
      <c r="C157" s="201" t="s">
        <v>325</v>
      </c>
      <c r="D157" s="201" t="s">
        <v>751</v>
      </c>
      <c r="E157" s="202" t="s">
        <v>9181</v>
      </c>
      <c r="F157" s="203" t="s">
        <v>9182</v>
      </c>
      <c r="G157" s="204" t="s">
        <v>404</v>
      </c>
      <c r="H157" s="205">
        <v>3</v>
      </c>
      <c r="I157" s="177"/>
      <c r="J157" s="290">
        <f t="shared" si="0"/>
        <v>0</v>
      </c>
      <c r="K157" s="178"/>
      <c r="L157" s="179"/>
      <c r="M157" s="180" t="s">
        <v>1</v>
      </c>
      <c r="N157" s="181" t="s">
        <v>38</v>
      </c>
      <c r="O157" s="59"/>
      <c r="P157" s="160">
        <f t="shared" si="1"/>
        <v>0</v>
      </c>
      <c r="Q157" s="160">
        <v>0</v>
      </c>
      <c r="R157" s="160">
        <f t="shared" si="2"/>
        <v>0</v>
      </c>
      <c r="S157" s="160">
        <v>0</v>
      </c>
      <c r="T157" s="161">
        <f t="shared" si="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2" t="s">
        <v>1849</v>
      </c>
      <c r="AT157" s="162" t="s">
        <v>751</v>
      </c>
      <c r="AU157" s="162" t="s">
        <v>85</v>
      </c>
      <c r="AY157" s="15" t="s">
        <v>208</v>
      </c>
      <c r="BE157" s="163">
        <f t="shared" si="4"/>
        <v>0</v>
      </c>
      <c r="BF157" s="163">
        <f t="shared" si="5"/>
        <v>0</v>
      </c>
      <c r="BG157" s="163">
        <f t="shared" si="6"/>
        <v>0</v>
      </c>
      <c r="BH157" s="163">
        <f t="shared" si="7"/>
        <v>0</v>
      </c>
      <c r="BI157" s="163">
        <f t="shared" si="8"/>
        <v>0</v>
      </c>
      <c r="BJ157" s="15" t="s">
        <v>85</v>
      </c>
      <c r="BK157" s="163">
        <f t="shared" si="9"/>
        <v>0</v>
      </c>
      <c r="BL157" s="15" t="s">
        <v>466</v>
      </c>
      <c r="BM157" s="162" t="s">
        <v>9183</v>
      </c>
    </row>
    <row r="158" spans="1:65" s="2" customFormat="1" ht="24.2" customHeight="1">
      <c r="A158" s="30"/>
      <c r="B158" s="154"/>
      <c r="C158" s="201" t="s">
        <v>329</v>
      </c>
      <c r="D158" s="201" t="s">
        <v>751</v>
      </c>
      <c r="E158" s="202" t="s">
        <v>9184</v>
      </c>
      <c r="F158" s="203" t="s">
        <v>9185</v>
      </c>
      <c r="G158" s="204" t="s">
        <v>404</v>
      </c>
      <c r="H158" s="205">
        <v>2</v>
      </c>
      <c r="I158" s="177"/>
      <c r="J158" s="290">
        <f t="shared" si="0"/>
        <v>0</v>
      </c>
      <c r="K158" s="178"/>
      <c r="L158" s="179"/>
      <c r="M158" s="180" t="s">
        <v>1</v>
      </c>
      <c r="N158" s="181" t="s">
        <v>38</v>
      </c>
      <c r="O158" s="59"/>
      <c r="P158" s="160">
        <f t="shared" si="1"/>
        <v>0</v>
      </c>
      <c r="Q158" s="160">
        <v>0</v>
      </c>
      <c r="R158" s="160">
        <f t="shared" si="2"/>
        <v>0</v>
      </c>
      <c r="S158" s="160">
        <v>0</v>
      </c>
      <c r="T158" s="161">
        <f t="shared" si="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2" t="s">
        <v>1849</v>
      </c>
      <c r="AT158" s="162" t="s">
        <v>751</v>
      </c>
      <c r="AU158" s="162" t="s">
        <v>85</v>
      </c>
      <c r="AY158" s="15" t="s">
        <v>208</v>
      </c>
      <c r="BE158" s="163">
        <f t="shared" si="4"/>
        <v>0</v>
      </c>
      <c r="BF158" s="163">
        <f t="shared" si="5"/>
        <v>0</v>
      </c>
      <c r="BG158" s="163">
        <f t="shared" si="6"/>
        <v>0</v>
      </c>
      <c r="BH158" s="163">
        <f t="shared" si="7"/>
        <v>0</v>
      </c>
      <c r="BI158" s="163">
        <f t="shared" si="8"/>
        <v>0</v>
      </c>
      <c r="BJ158" s="15" t="s">
        <v>85</v>
      </c>
      <c r="BK158" s="163">
        <f t="shared" si="9"/>
        <v>0</v>
      </c>
      <c r="BL158" s="15" t="s">
        <v>466</v>
      </c>
      <c r="BM158" s="162" t="s">
        <v>9186</v>
      </c>
    </row>
    <row r="159" spans="1:65" s="2" customFormat="1" ht="21.75" customHeight="1">
      <c r="A159" s="30"/>
      <c r="B159" s="154"/>
      <c r="C159" s="201" t="s">
        <v>333</v>
      </c>
      <c r="D159" s="201" t="s">
        <v>751</v>
      </c>
      <c r="E159" s="202" t="s">
        <v>9187</v>
      </c>
      <c r="F159" s="203" t="s">
        <v>9188</v>
      </c>
      <c r="G159" s="204" t="s">
        <v>404</v>
      </c>
      <c r="H159" s="205">
        <v>4</v>
      </c>
      <c r="I159" s="177"/>
      <c r="J159" s="290">
        <f t="shared" si="0"/>
        <v>0</v>
      </c>
      <c r="K159" s="178"/>
      <c r="L159" s="179"/>
      <c r="M159" s="180" t="s">
        <v>1</v>
      </c>
      <c r="N159" s="181" t="s">
        <v>38</v>
      </c>
      <c r="O159" s="59"/>
      <c r="P159" s="160">
        <f t="shared" si="1"/>
        <v>0</v>
      </c>
      <c r="Q159" s="160">
        <v>0</v>
      </c>
      <c r="R159" s="160">
        <f t="shared" si="2"/>
        <v>0</v>
      </c>
      <c r="S159" s="160">
        <v>0</v>
      </c>
      <c r="T159" s="161">
        <f t="shared" si="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2" t="s">
        <v>1849</v>
      </c>
      <c r="AT159" s="162" t="s">
        <v>751</v>
      </c>
      <c r="AU159" s="162" t="s">
        <v>85</v>
      </c>
      <c r="AY159" s="15" t="s">
        <v>208</v>
      </c>
      <c r="BE159" s="163">
        <f t="shared" si="4"/>
        <v>0</v>
      </c>
      <c r="BF159" s="163">
        <f t="shared" si="5"/>
        <v>0</v>
      </c>
      <c r="BG159" s="163">
        <f t="shared" si="6"/>
        <v>0</v>
      </c>
      <c r="BH159" s="163">
        <f t="shared" si="7"/>
        <v>0</v>
      </c>
      <c r="BI159" s="163">
        <f t="shared" si="8"/>
        <v>0</v>
      </c>
      <c r="BJ159" s="15" t="s">
        <v>85</v>
      </c>
      <c r="BK159" s="163">
        <f t="shared" si="9"/>
        <v>0</v>
      </c>
      <c r="BL159" s="15" t="s">
        <v>466</v>
      </c>
      <c r="BM159" s="162" t="s">
        <v>9189</v>
      </c>
    </row>
    <row r="160" spans="1:65" s="2" customFormat="1" ht="21.75" customHeight="1">
      <c r="A160" s="30"/>
      <c r="B160" s="154"/>
      <c r="C160" s="201" t="s">
        <v>337</v>
      </c>
      <c r="D160" s="201" t="s">
        <v>751</v>
      </c>
      <c r="E160" s="202" t="s">
        <v>9190</v>
      </c>
      <c r="F160" s="203" t="s">
        <v>9191</v>
      </c>
      <c r="G160" s="204" t="s">
        <v>404</v>
      </c>
      <c r="H160" s="205">
        <v>4</v>
      </c>
      <c r="I160" s="177"/>
      <c r="J160" s="290">
        <f t="shared" si="0"/>
        <v>0</v>
      </c>
      <c r="K160" s="178"/>
      <c r="L160" s="179"/>
      <c r="M160" s="180" t="s">
        <v>1</v>
      </c>
      <c r="N160" s="181" t="s">
        <v>38</v>
      </c>
      <c r="O160" s="59"/>
      <c r="P160" s="160">
        <f t="shared" si="1"/>
        <v>0</v>
      </c>
      <c r="Q160" s="160">
        <v>0</v>
      </c>
      <c r="R160" s="160">
        <f t="shared" si="2"/>
        <v>0</v>
      </c>
      <c r="S160" s="160">
        <v>0</v>
      </c>
      <c r="T160" s="161">
        <f t="shared" si="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2" t="s">
        <v>1849</v>
      </c>
      <c r="AT160" s="162" t="s">
        <v>751</v>
      </c>
      <c r="AU160" s="162" t="s">
        <v>85</v>
      </c>
      <c r="AY160" s="15" t="s">
        <v>208</v>
      </c>
      <c r="BE160" s="163">
        <f t="shared" si="4"/>
        <v>0</v>
      </c>
      <c r="BF160" s="163">
        <f t="shared" si="5"/>
        <v>0</v>
      </c>
      <c r="BG160" s="163">
        <f t="shared" si="6"/>
        <v>0</v>
      </c>
      <c r="BH160" s="163">
        <f t="shared" si="7"/>
        <v>0</v>
      </c>
      <c r="BI160" s="163">
        <f t="shared" si="8"/>
        <v>0</v>
      </c>
      <c r="BJ160" s="15" t="s">
        <v>85</v>
      </c>
      <c r="BK160" s="163">
        <f t="shared" si="9"/>
        <v>0</v>
      </c>
      <c r="BL160" s="15" t="s">
        <v>466</v>
      </c>
      <c r="BM160" s="162" t="s">
        <v>9192</v>
      </c>
    </row>
    <row r="161" spans="1:65" s="2" customFormat="1" ht="24.2" customHeight="1">
      <c r="A161" s="30"/>
      <c r="B161" s="154"/>
      <c r="C161" s="201" t="s">
        <v>341</v>
      </c>
      <c r="D161" s="201" t="s">
        <v>751</v>
      </c>
      <c r="E161" s="202" t="s">
        <v>9193</v>
      </c>
      <c r="F161" s="203" t="s">
        <v>9194</v>
      </c>
      <c r="G161" s="204" t="s">
        <v>404</v>
      </c>
      <c r="H161" s="205">
        <v>1</v>
      </c>
      <c r="I161" s="177"/>
      <c r="J161" s="290">
        <f t="shared" ref="J161:J192" si="10">ROUND(I161*H161,2)</f>
        <v>0</v>
      </c>
      <c r="K161" s="178"/>
      <c r="L161" s="179"/>
      <c r="M161" s="180" t="s">
        <v>1</v>
      </c>
      <c r="N161" s="181" t="s">
        <v>38</v>
      </c>
      <c r="O161" s="59"/>
      <c r="P161" s="160">
        <f t="shared" ref="P161:P192" si="11">O161*H161</f>
        <v>0</v>
      </c>
      <c r="Q161" s="160">
        <v>0</v>
      </c>
      <c r="R161" s="160">
        <f t="shared" ref="R161:R192" si="12">Q161*H161</f>
        <v>0</v>
      </c>
      <c r="S161" s="160">
        <v>0</v>
      </c>
      <c r="T161" s="161">
        <f t="shared" ref="T161:T192" si="13">S161*H161</f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2" t="s">
        <v>1849</v>
      </c>
      <c r="AT161" s="162" t="s">
        <v>751</v>
      </c>
      <c r="AU161" s="162" t="s">
        <v>85</v>
      </c>
      <c r="AY161" s="15" t="s">
        <v>208</v>
      </c>
      <c r="BE161" s="163">
        <f t="shared" ref="BE161:BE192" si="14">IF(N161="základná",J161,0)</f>
        <v>0</v>
      </c>
      <c r="BF161" s="163">
        <f t="shared" ref="BF161:BF192" si="15">IF(N161="znížená",J161,0)</f>
        <v>0</v>
      </c>
      <c r="BG161" s="163">
        <f t="shared" ref="BG161:BG192" si="16">IF(N161="zákl. prenesená",J161,0)</f>
        <v>0</v>
      </c>
      <c r="BH161" s="163">
        <f t="shared" ref="BH161:BH192" si="17">IF(N161="zníž. prenesená",J161,0)</f>
        <v>0</v>
      </c>
      <c r="BI161" s="163">
        <f t="shared" ref="BI161:BI192" si="18">IF(N161="nulová",J161,0)</f>
        <v>0</v>
      </c>
      <c r="BJ161" s="15" t="s">
        <v>85</v>
      </c>
      <c r="BK161" s="163">
        <f t="shared" ref="BK161:BK192" si="19">ROUND(I161*H161,2)</f>
        <v>0</v>
      </c>
      <c r="BL161" s="15" t="s">
        <v>466</v>
      </c>
      <c r="BM161" s="162" t="s">
        <v>9195</v>
      </c>
    </row>
    <row r="162" spans="1:65" s="2" customFormat="1" ht="16.5" customHeight="1">
      <c r="A162" s="30"/>
      <c r="B162" s="154"/>
      <c r="C162" s="201" t="s">
        <v>345</v>
      </c>
      <c r="D162" s="201" t="s">
        <v>751</v>
      </c>
      <c r="E162" s="202" t="s">
        <v>9196</v>
      </c>
      <c r="F162" s="203" t="s">
        <v>9197</v>
      </c>
      <c r="G162" s="204" t="s">
        <v>404</v>
      </c>
      <c r="H162" s="205">
        <v>2</v>
      </c>
      <c r="I162" s="177"/>
      <c r="J162" s="290">
        <f t="shared" si="10"/>
        <v>0</v>
      </c>
      <c r="K162" s="178"/>
      <c r="L162" s="179"/>
      <c r="M162" s="180" t="s">
        <v>1</v>
      </c>
      <c r="N162" s="181" t="s">
        <v>38</v>
      </c>
      <c r="O162" s="59"/>
      <c r="P162" s="160">
        <f t="shared" si="11"/>
        <v>0</v>
      </c>
      <c r="Q162" s="160">
        <v>0</v>
      </c>
      <c r="R162" s="160">
        <f t="shared" si="12"/>
        <v>0</v>
      </c>
      <c r="S162" s="160">
        <v>0</v>
      </c>
      <c r="T162" s="161">
        <f t="shared" si="1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2" t="s">
        <v>1849</v>
      </c>
      <c r="AT162" s="162" t="s">
        <v>751</v>
      </c>
      <c r="AU162" s="162" t="s">
        <v>85</v>
      </c>
      <c r="AY162" s="15" t="s">
        <v>208</v>
      </c>
      <c r="BE162" s="163">
        <f t="shared" si="14"/>
        <v>0</v>
      </c>
      <c r="BF162" s="163">
        <f t="shared" si="15"/>
        <v>0</v>
      </c>
      <c r="BG162" s="163">
        <f t="shared" si="16"/>
        <v>0</v>
      </c>
      <c r="BH162" s="163">
        <f t="shared" si="17"/>
        <v>0</v>
      </c>
      <c r="BI162" s="163">
        <f t="shared" si="18"/>
        <v>0</v>
      </c>
      <c r="BJ162" s="15" t="s">
        <v>85</v>
      </c>
      <c r="BK162" s="163">
        <f t="shared" si="19"/>
        <v>0</v>
      </c>
      <c r="BL162" s="15" t="s">
        <v>466</v>
      </c>
      <c r="BM162" s="162" t="s">
        <v>9198</v>
      </c>
    </row>
    <row r="163" spans="1:65" s="2" customFormat="1" ht="37.9" customHeight="1">
      <c r="A163" s="30"/>
      <c r="B163" s="154"/>
      <c r="C163" s="201" t="s">
        <v>349</v>
      </c>
      <c r="D163" s="201" t="s">
        <v>751</v>
      </c>
      <c r="E163" s="202" t="s">
        <v>9124</v>
      </c>
      <c r="F163" s="203" t="s">
        <v>9125</v>
      </c>
      <c r="G163" s="204" t="s">
        <v>404</v>
      </c>
      <c r="H163" s="205">
        <v>1</v>
      </c>
      <c r="I163" s="177"/>
      <c r="J163" s="290">
        <f t="shared" si="10"/>
        <v>0</v>
      </c>
      <c r="K163" s="178"/>
      <c r="L163" s="179"/>
      <c r="M163" s="180" t="s">
        <v>1</v>
      </c>
      <c r="N163" s="181" t="s">
        <v>38</v>
      </c>
      <c r="O163" s="59"/>
      <c r="P163" s="160">
        <f t="shared" si="11"/>
        <v>0</v>
      </c>
      <c r="Q163" s="160">
        <v>0</v>
      </c>
      <c r="R163" s="160">
        <f t="shared" si="12"/>
        <v>0</v>
      </c>
      <c r="S163" s="160">
        <v>0</v>
      </c>
      <c r="T163" s="161">
        <f t="shared" si="1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2" t="s">
        <v>1849</v>
      </c>
      <c r="AT163" s="162" t="s">
        <v>751</v>
      </c>
      <c r="AU163" s="162" t="s">
        <v>85</v>
      </c>
      <c r="AY163" s="15" t="s">
        <v>208</v>
      </c>
      <c r="BE163" s="163">
        <f t="shared" si="14"/>
        <v>0</v>
      </c>
      <c r="BF163" s="163">
        <f t="shared" si="15"/>
        <v>0</v>
      </c>
      <c r="BG163" s="163">
        <f t="shared" si="16"/>
        <v>0</v>
      </c>
      <c r="BH163" s="163">
        <f t="shared" si="17"/>
        <v>0</v>
      </c>
      <c r="BI163" s="163">
        <f t="shared" si="18"/>
        <v>0</v>
      </c>
      <c r="BJ163" s="15" t="s">
        <v>85</v>
      </c>
      <c r="BK163" s="163">
        <f t="shared" si="19"/>
        <v>0</v>
      </c>
      <c r="BL163" s="15" t="s">
        <v>466</v>
      </c>
      <c r="BM163" s="162" t="s">
        <v>9199</v>
      </c>
    </row>
    <row r="164" spans="1:65" s="2" customFormat="1" ht="16.5" customHeight="1">
      <c r="A164" s="30"/>
      <c r="B164" s="154"/>
      <c r="C164" s="201" t="s">
        <v>353</v>
      </c>
      <c r="D164" s="201" t="s">
        <v>751</v>
      </c>
      <c r="E164" s="202" t="s">
        <v>9178</v>
      </c>
      <c r="F164" s="203" t="s">
        <v>9179</v>
      </c>
      <c r="G164" s="204" t="s">
        <v>404</v>
      </c>
      <c r="H164" s="205">
        <v>1</v>
      </c>
      <c r="I164" s="177"/>
      <c r="J164" s="290">
        <f t="shared" si="10"/>
        <v>0</v>
      </c>
      <c r="K164" s="178"/>
      <c r="L164" s="179"/>
      <c r="M164" s="180" t="s">
        <v>1</v>
      </c>
      <c r="N164" s="181" t="s">
        <v>38</v>
      </c>
      <c r="O164" s="59"/>
      <c r="P164" s="160">
        <f t="shared" si="11"/>
        <v>0</v>
      </c>
      <c r="Q164" s="160">
        <v>0</v>
      </c>
      <c r="R164" s="160">
        <f t="shared" si="12"/>
        <v>0</v>
      </c>
      <c r="S164" s="160">
        <v>0</v>
      </c>
      <c r="T164" s="161">
        <f t="shared" si="1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2" t="s">
        <v>1849</v>
      </c>
      <c r="AT164" s="162" t="s">
        <v>751</v>
      </c>
      <c r="AU164" s="162" t="s">
        <v>85</v>
      </c>
      <c r="AY164" s="15" t="s">
        <v>208</v>
      </c>
      <c r="BE164" s="163">
        <f t="shared" si="14"/>
        <v>0</v>
      </c>
      <c r="BF164" s="163">
        <f t="shared" si="15"/>
        <v>0</v>
      </c>
      <c r="BG164" s="163">
        <f t="shared" si="16"/>
        <v>0</v>
      </c>
      <c r="BH164" s="163">
        <f t="shared" si="17"/>
        <v>0</v>
      </c>
      <c r="BI164" s="163">
        <f t="shared" si="18"/>
        <v>0</v>
      </c>
      <c r="BJ164" s="15" t="s">
        <v>85</v>
      </c>
      <c r="BK164" s="163">
        <f t="shared" si="19"/>
        <v>0</v>
      </c>
      <c r="BL164" s="15" t="s">
        <v>466</v>
      </c>
      <c r="BM164" s="162" t="s">
        <v>9200</v>
      </c>
    </row>
    <row r="165" spans="1:65" s="2" customFormat="1" ht="24.2" customHeight="1">
      <c r="A165" s="30"/>
      <c r="B165" s="154"/>
      <c r="C165" s="201" t="s">
        <v>357</v>
      </c>
      <c r="D165" s="201" t="s">
        <v>751</v>
      </c>
      <c r="E165" s="202" t="s">
        <v>9201</v>
      </c>
      <c r="F165" s="203" t="s">
        <v>9202</v>
      </c>
      <c r="G165" s="204" t="s">
        <v>404</v>
      </c>
      <c r="H165" s="205">
        <v>1</v>
      </c>
      <c r="I165" s="177"/>
      <c r="J165" s="290">
        <f t="shared" si="10"/>
        <v>0</v>
      </c>
      <c r="K165" s="178"/>
      <c r="L165" s="179"/>
      <c r="M165" s="180" t="s">
        <v>1</v>
      </c>
      <c r="N165" s="181" t="s">
        <v>38</v>
      </c>
      <c r="O165" s="59"/>
      <c r="P165" s="160">
        <f t="shared" si="11"/>
        <v>0</v>
      </c>
      <c r="Q165" s="160">
        <v>0</v>
      </c>
      <c r="R165" s="160">
        <f t="shared" si="12"/>
        <v>0</v>
      </c>
      <c r="S165" s="160">
        <v>0</v>
      </c>
      <c r="T165" s="161">
        <f t="shared" si="1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2" t="s">
        <v>1849</v>
      </c>
      <c r="AT165" s="162" t="s">
        <v>751</v>
      </c>
      <c r="AU165" s="162" t="s">
        <v>85</v>
      </c>
      <c r="AY165" s="15" t="s">
        <v>208</v>
      </c>
      <c r="BE165" s="163">
        <f t="shared" si="14"/>
        <v>0</v>
      </c>
      <c r="BF165" s="163">
        <f t="shared" si="15"/>
        <v>0</v>
      </c>
      <c r="BG165" s="163">
        <f t="shared" si="16"/>
        <v>0</v>
      </c>
      <c r="BH165" s="163">
        <f t="shared" si="17"/>
        <v>0</v>
      </c>
      <c r="BI165" s="163">
        <f t="shared" si="18"/>
        <v>0</v>
      </c>
      <c r="BJ165" s="15" t="s">
        <v>85</v>
      </c>
      <c r="BK165" s="163">
        <f t="shared" si="19"/>
        <v>0</v>
      </c>
      <c r="BL165" s="15" t="s">
        <v>466</v>
      </c>
      <c r="BM165" s="162" t="s">
        <v>9203</v>
      </c>
    </row>
    <row r="166" spans="1:65" s="2" customFormat="1" ht="16.5" customHeight="1">
      <c r="A166" s="30"/>
      <c r="B166" s="154"/>
      <c r="C166" s="201" t="s">
        <v>361</v>
      </c>
      <c r="D166" s="201" t="s">
        <v>751</v>
      </c>
      <c r="E166" s="202" t="s">
        <v>9204</v>
      </c>
      <c r="F166" s="203" t="s">
        <v>9205</v>
      </c>
      <c r="G166" s="204" t="s">
        <v>404</v>
      </c>
      <c r="H166" s="205">
        <v>1</v>
      </c>
      <c r="I166" s="177"/>
      <c r="J166" s="290">
        <f t="shared" si="10"/>
        <v>0</v>
      </c>
      <c r="K166" s="178"/>
      <c r="L166" s="179"/>
      <c r="M166" s="180" t="s">
        <v>1</v>
      </c>
      <c r="N166" s="181" t="s">
        <v>38</v>
      </c>
      <c r="O166" s="59"/>
      <c r="P166" s="160">
        <f t="shared" si="11"/>
        <v>0</v>
      </c>
      <c r="Q166" s="160">
        <v>0</v>
      </c>
      <c r="R166" s="160">
        <f t="shared" si="12"/>
        <v>0</v>
      </c>
      <c r="S166" s="160">
        <v>0</v>
      </c>
      <c r="T166" s="161">
        <f t="shared" si="1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2" t="s">
        <v>1849</v>
      </c>
      <c r="AT166" s="162" t="s">
        <v>751</v>
      </c>
      <c r="AU166" s="162" t="s">
        <v>85</v>
      </c>
      <c r="AY166" s="15" t="s">
        <v>208</v>
      </c>
      <c r="BE166" s="163">
        <f t="shared" si="14"/>
        <v>0</v>
      </c>
      <c r="BF166" s="163">
        <f t="shared" si="15"/>
        <v>0</v>
      </c>
      <c r="BG166" s="163">
        <f t="shared" si="16"/>
        <v>0</v>
      </c>
      <c r="BH166" s="163">
        <f t="shared" si="17"/>
        <v>0</v>
      </c>
      <c r="BI166" s="163">
        <f t="shared" si="18"/>
        <v>0</v>
      </c>
      <c r="BJ166" s="15" t="s">
        <v>85</v>
      </c>
      <c r="BK166" s="163">
        <f t="shared" si="19"/>
        <v>0</v>
      </c>
      <c r="BL166" s="15" t="s">
        <v>466</v>
      </c>
      <c r="BM166" s="162" t="s">
        <v>9206</v>
      </c>
    </row>
    <row r="167" spans="1:65" s="2" customFormat="1" ht="21.75" customHeight="1">
      <c r="A167" s="30"/>
      <c r="B167" s="154"/>
      <c r="C167" s="201" t="s">
        <v>365</v>
      </c>
      <c r="D167" s="201" t="s">
        <v>751</v>
      </c>
      <c r="E167" s="202" t="s">
        <v>9207</v>
      </c>
      <c r="F167" s="203" t="s">
        <v>9208</v>
      </c>
      <c r="G167" s="204" t="s">
        <v>404</v>
      </c>
      <c r="H167" s="205">
        <v>1</v>
      </c>
      <c r="I167" s="177"/>
      <c r="J167" s="290">
        <f t="shared" si="10"/>
        <v>0</v>
      </c>
      <c r="K167" s="178"/>
      <c r="L167" s="179"/>
      <c r="M167" s="180" t="s">
        <v>1</v>
      </c>
      <c r="N167" s="181" t="s">
        <v>38</v>
      </c>
      <c r="O167" s="59"/>
      <c r="P167" s="160">
        <f t="shared" si="11"/>
        <v>0</v>
      </c>
      <c r="Q167" s="160">
        <v>0</v>
      </c>
      <c r="R167" s="160">
        <f t="shared" si="12"/>
        <v>0</v>
      </c>
      <c r="S167" s="160">
        <v>0</v>
      </c>
      <c r="T167" s="161">
        <f t="shared" si="1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2" t="s">
        <v>1849</v>
      </c>
      <c r="AT167" s="162" t="s">
        <v>751</v>
      </c>
      <c r="AU167" s="162" t="s">
        <v>85</v>
      </c>
      <c r="AY167" s="15" t="s">
        <v>208</v>
      </c>
      <c r="BE167" s="163">
        <f t="shared" si="14"/>
        <v>0</v>
      </c>
      <c r="BF167" s="163">
        <f t="shared" si="15"/>
        <v>0</v>
      </c>
      <c r="BG167" s="163">
        <f t="shared" si="16"/>
        <v>0</v>
      </c>
      <c r="BH167" s="163">
        <f t="shared" si="17"/>
        <v>0</v>
      </c>
      <c r="BI167" s="163">
        <f t="shared" si="18"/>
        <v>0</v>
      </c>
      <c r="BJ167" s="15" t="s">
        <v>85</v>
      </c>
      <c r="BK167" s="163">
        <f t="shared" si="19"/>
        <v>0</v>
      </c>
      <c r="BL167" s="15" t="s">
        <v>466</v>
      </c>
      <c r="BM167" s="162" t="s">
        <v>9209</v>
      </c>
    </row>
    <row r="168" spans="1:65" s="2" customFormat="1" ht="24.2" customHeight="1">
      <c r="A168" s="30"/>
      <c r="B168" s="154"/>
      <c r="C168" s="201" t="s">
        <v>369</v>
      </c>
      <c r="D168" s="201" t="s">
        <v>751</v>
      </c>
      <c r="E168" s="202" t="s">
        <v>9210</v>
      </c>
      <c r="F168" s="203" t="s">
        <v>9211</v>
      </c>
      <c r="G168" s="204" t="s">
        <v>404</v>
      </c>
      <c r="H168" s="205">
        <v>1</v>
      </c>
      <c r="I168" s="177"/>
      <c r="J168" s="290">
        <f t="shared" si="10"/>
        <v>0</v>
      </c>
      <c r="K168" s="178"/>
      <c r="L168" s="179"/>
      <c r="M168" s="180" t="s">
        <v>1</v>
      </c>
      <c r="N168" s="181" t="s">
        <v>38</v>
      </c>
      <c r="O168" s="59"/>
      <c r="P168" s="160">
        <f t="shared" si="11"/>
        <v>0</v>
      </c>
      <c r="Q168" s="160">
        <v>0</v>
      </c>
      <c r="R168" s="160">
        <f t="shared" si="12"/>
        <v>0</v>
      </c>
      <c r="S168" s="160">
        <v>0</v>
      </c>
      <c r="T168" s="161">
        <f t="shared" si="1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2" t="s">
        <v>1849</v>
      </c>
      <c r="AT168" s="162" t="s">
        <v>751</v>
      </c>
      <c r="AU168" s="162" t="s">
        <v>85</v>
      </c>
      <c r="AY168" s="15" t="s">
        <v>208</v>
      </c>
      <c r="BE168" s="163">
        <f t="shared" si="14"/>
        <v>0</v>
      </c>
      <c r="BF168" s="163">
        <f t="shared" si="15"/>
        <v>0</v>
      </c>
      <c r="BG168" s="163">
        <f t="shared" si="16"/>
        <v>0</v>
      </c>
      <c r="BH168" s="163">
        <f t="shared" si="17"/>
        <v>0</v>
      </c>
      <c r="BI168" s="163">
        <f t="shared" si="18"/>
        <v>0</v>
      </c>
      <c r="BJ168" s="15" t="s">
        <v>85</v>
      </c>
      <c r="BK168" s="163">
        <f t="shared" si="19"/>
        <v>0</v>
      </c>
      <c r="BL168" s="15" t="s">
        <v>466</v>
      </c>
      <c r="BM168" s="162" t="s">
        <v>9212</v>
      </c>
    </row>
    <row r="169" spans="1:65" s="2" customFormat="1" ht="24.2" customHeight="1">
      <c r="A169" s="30"/>
      <c r="B169" s="154"/>
      <c r="C169" s="201" t="s">
        <v>373</v>
      </c>
      <c r="D169" s="201" t="s">
        <v>751</v>
      </c>
      <c r="E169" s="202" t="s">
        <v>9172</v>
      </c>
      <c r="F169" s="203" t="s">
        <v>9173</v>
      </c>
      <c r="G169" s="204" t="s">
        <v>404</v>
      </c>
      <c r="H169" s="205">
        <v>1</v>
      </c>
      <c r="I169" s="177"/>
      <c r="J169" s="290">
        <f t="shared" si="10"/>
        <v>0</v>
      </c>
      <c r="K169" s="178"/>
      <c r="L169" s="179"/>
      <c r="M169" s="180" t="s">
        <v>1</v>
      </c>
      <c r="N169" s="181" t="s">
        <v>38</v>
      </c>
      <c r="O169" s="59"/>
      <c r="P169" s="160">
        <f t="shared" si="11"/>
        <v>0</v>
      </c>
      <c r="Q169" s="160">
        <v>0</v>
      </c>
      <c r="R169" s="160">
        <f t="shared" si="12"/>
        <v>0</v>
      </c>
      <c r="S169" s="160">
        <v>0</v>
      </c>
      <c r="T169" s="161">
        <f t="shared" si="1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2" t="s">
        <v>1849</v>
      </c>
      <c r="AT169" s="162" t="s">
        <v>751</v>
      </c>
      <c r="AU169" s="162" t="s">
        <v>85</v>
      </c>
      <c r="AY169" s="15" t="s">
        <v>208</v>
      </c>
      <c r="BE169" s="163">
        <f t="shared" si="14"/>
        <v>0</v>
      </c>
      <c r="BF169" s="163">
        <f t="shared" si="15"/>
        <v>0</v>
      </c>
      <c r="BG169" s="163">
        <f t="shared" si="16"/>
        <v>0</v>
      </c>
      <c r="BH169" s="163">
        <f t="shared" si="17"/>
        <v>0</v>
      </c>
      <c r="BI169" s="163">
        <f t="shared" si="18"/>
        <v>0</v>
      </c>
      <c r="BJ169" s="15" t="s">
        <v>85</v>
      </c>
      <c r="BK169" s="163">
        <f t="shared" si="19"/>
        <v>0</v>
      </c>
      <c r="BL169" s="15" t="s">
        <v>466</v>
      </c>
      <c r="BM169" s="162" t="s">
        <v>9213</v>
      </c>
    </row>
    <row r="170" spans="1:65" s="2" customFormat="1" ht="16.5" customHeight="1">
      <c r="A170" s="30"/>
      <c r="B170" s="154"/>
      <c r="C170" s="201" t="s">
        <v>377</v>
      </c>
      <c r="D170" s="201" t="s">
        <v>751</v>
      </c>
      <c r="E170" s="202" t="s">
        <v>9214</v>
      </c>
      <c r="F170" s="203" t="s">
        <v>9215</v>
      </c>
      <c r="G170" s="204" t="s">
        <v>404</v>
      </c>
      <c r="H170" s="205">
        <v>1</v>
      </c>
      <c r="I170" s="177"/>
      <c r="J170" s="290">
        <f t="shared" si="10"/>
        <v>0</v>
      </c>
      <c r="K170" s="178"/>
      <c r="L170" s="179"/>
      <c r="M170" s="180" t="s">
        <v>1</v>
      </c>
      <c r="N170" s="181" t="s">
        <v>38</v>
      </c>
      <c r="O170" s="59"/>
      <c r="P170" s="160">
        <f t="shared" si="11"/>
        <v>0</v>
      </c>
      <c r="Q170" s="160">
        <v>0</v>
      </c>
      <c r="R170" s="160">
        <f t="shared" si="12"/>
        <v>0</v>
      </c>
      <c r="S170" s="160">
        <v>0</v>
      </c>
      <c r="T170" s="161">
        <f t="shared" si="13"/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62" t="s">
        <v>1849</v>
      </c>
      <c r="AT170" s="162" t="s">
        <v>751</v>
      </c>
      <c r="AU170" s="162" t="s">
        <v>85</v>
      </c>
      <c r="AY170" s="15" t="s">
        <v>208</v>
      </c>
      <c r="BE170" s="163">
        <f t="shared" si="14"/>
        <v>0</v>
      </c>
      <c r="BF170" s="163">
        <f t="shared" si="15"/>
        <v>0</v>
      </c>
      <c r="BG170" s="163">
        <f t="shared" si="16"/>
        <v>0</v>
      </c>
      <c r="BH170" s="163">
        <f t="shared" si="17"/>
        <v>0</v>
      </c>
      <c r="BI170" s="163">
        <f t="shared" si="18"/>
        <v>0</v>
      </c>
      <c r="BJ170" s="15" t="s">
        <v>85</v>
      </c>
      <c r="BK170" s="163">
        <f t="shared" si="19"/>
        <v>0</v>
      </c>
      <c r="BL170" s="15" t="s">
        <v>466</v>
      </c>
      <c r="BM170" s="162" t="s">
        <v>9216</v>
      </c>
    </row>
    <row r="171" spans="1:65" s="2" customFormat="1" ht="21.75" customHeight="1">
      <c r="A171" s="30"/>
      <c r="B171" s="154"/>
      <c r="C171" s="201" t="s">
        <v>381</v>
      </c>
      <c r="D171" s="201" t="s">
        <v>751</v>
      </c>
      <c r="E171" s="202" t="s">
        <v>9217</v>
      </c>
      <c r="F171" s="203" t="s">
        <v>9218</v>
      </c>
      <c r="G171" s="204" t="s">
        <v>404</v>
      </c>
      <c r="H171" s="205">
        <v>1</v>
      </c>
      <c r="I171" s="177"/>
      <c r="J171" s="290">
        <f t="shared" si="10"/>
        <v>0</v>
      </c>
      <c r="K171" s="178"/>
      <c r="L171" s="179"/>
      <c r="M171" s="180" t="s">
        <v>1</v>
      </c>
      <c r="N171" s="181" t="s">
        <v>38</v>
      </c>
      <c r="O171" s="59"/>
      <c r="P171" s="160">
        <f t="shared" si="11"/>
        <v>0</v>
      </c>
      <c r="Q171" s="160">
        <v>0</v>
      </c>
      <c r="R171" s="160">
        <f t="shared" si="12"/>
        <v>0</v>
      </c>
      <c r="S171" s="160">
        <v>0</v>
      </c>
      <c r="T171" s="161">
        <f t="shared" si="13"/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2" t="s">
        <v>1849</v>
      </c>
      <c r="AT171" s="162" t="s">
        <v>751</v>
      </c>
      <c r="AU171" s="162" t="s">
        <v>85</v>
      </c>
      <c r="AY171" s="15" t="s">
        <v>208</v>
      </c>
      <c r="BE171" s="163">
        <f t="shared" si="14"/>
        <v>0</v>
      </c>
      <c r="BF171" s="163">
        <f t="shared" si="15"/>
        <v>0</v>
      </c>
      <c r="BG171" s="163">
        <f t="shared" si="16"/>
        <v>0</v>
      </c>
      <c r="BH171" s="163">
        <f t="shared" si="17"/>
        <v>0</v>
      </c>
      <c r="BI171" s="163">
        <f t="shared" si="18"/>
        <v>0</v>
      </c>
      <c r="BJ171" s="15" t="s">
        <v>85</v>
      </c>
      <c r="BK171" s="163">
        <f t="shared" si="19"/>
        <v>0</v>
      </c>
      <c r="BL171" s="15" t="s">
        <v>466</v>
      </c>
      <c r="BM171" s="162" t="s">
        <v>9219</v>
      </c>
    </row>
    <row r="172" spans="1:65" s="2" customFormat="1" ht="24.2" customHeight="1">
      <c r="A172" s="30"/>
      <c r="B172" s="154"/>
      <c r="C172" s="201" t="s">
        <v>385</v>
      </c>
      <c r="D172" s="201" t="s">
        <v>751</v>
      </c>
      <c r="E172" s="202" t="s">
        <v>9220</v>
      </c>
      <c r="F172" s="203" t="s">
        <v>9221</v>
      </c>
      <c r="G172" s="204" t="s">
        <v>404</v>
      </c>
      <c r="H172" s="205">
        <v>1</v>
      </c>
      <c r="I172" s="177"/>
      <c r="J172" s="290">
        <f t="shared" si="10"/>
        <v>0</v>
      </c>
      <c r="K172" s="178"/>
      <c r="L172" s="179"/>
      <c r="M172" s="180" t="s">
        <v>1</v>
      </c>
      <c r="N172" s="181" t="s">
        <v>38</v>
      </c>
      <c r="O172" s="59"/>
      <c r="P172" s="160">
        <f t="shared" si="11"/>
        <v>0</v>
      </c>
      <c r="Q172" s="160">
        <v>0</v>
      </c>
      <c r="R172" s="160">
        <f t="shared" si="12"/>
        <v>0</v>
      </c>
      <c r="S172" s="160">
        <v>0</v>
      </c>
      <c r="T172" s="161">
        <f t="shared" si="13"/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62" t="s">
        <v>1849</v>
      </c>
      <c r="AT172" s="162" t="s">
        <v>751</v>
      </c>
      <c r="AU172" s="162" t="s">
        <v>85</v>
      </c>
      <c r="AY172" s="15" t="s">
        <v>208</v>
      </c>
      <c r="BE172" s="163">
        <f t="shared" si="14"/>
        <v>0</v>
      </c>
      <c r="BF172" s="163">
        <f t="shared" si="15"/>
        <v>0</v>
      </c>
      <c r="BG172" s="163">
        <f t="shared" si="16"/>
        <v>0</v>
      </c>
      <c r="BH172" s="163">
        <f t="shared" si="17"/>
        <v>0</v>
      </c>
      <c r="BI172" s="163">
        <f t="shared" si="18"/>
        <v>0</v>
      </c>
      <c r="BJ172" s="15" t="s">
        <v>85</v>
      </c>
      <c r="BK172" s="163">
        <f t="shared" si="19"/>
        <v>0</v>
      </c>
      <c r="BL172" s="15" t="s">
        <v>466</v>
      </c>
      <c r="BM172" s="162" t="s">
        <v>9222</v>
      </c>
    </row>
    <row r="173" spans="1:65" s="2" customFormat="1" ht="21.75" customHeight="1">
      <c r="A173" s="30"/>
      <c r="B173" s="154"/>
      <c r="C173" s="201" t="s">
        <v>389</v>
      </c>
      <c r="D173" s="201" t="s">
        <v>751</v>
      </c>
      <c r="E173" s="202" t="s">
        <v>9157</v>
      </c>
      <c r="F173" s="203" t="s">
        <v>9158</v>
      </c>
      <c r="G173" s="204" t="s">
        <v>404</v>
      </c>
      <c r="H173" s="205">
        <v>1</v>
      </c>
      <c r="I173" s="177"/>
      <c r="J173" s="290">
        <f t="shared" si="10"/>
        <v>0</v>
      </c>
      <c r="K173" s="178"/>
      <c r="L173" s="179"/>
      <c r="M173" s="180" t="s">
        <v>1</v>
      </c>
      <c r="N173" s="181" t="s">
        <v>38</v>
      </c>
      <c r="O173" s="59"/>
      <c r="P173" s="160">
        <f t="shared" si="11"/>
        <v>0</v>
      </c>
      <c r="Q173" s="160">
        <v>0</v>
      </c>
      <c r="R173" s="160">
        <f t="shared" si="12"/>
        <v>0</v>
      </c>
      <c r="S173" s="160">
        <v>0</v>
      </c>
      <c r="T173" s="161">
        <f t="shared" si="13"/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62" t="s">
        <v>1849</v>
      </c>
      <c r="AT173" s="162" t="s">
        <v>751</v>
      </c>
      <c r="AU173" s="162" t="s">
        <v>85</v>
      </c>
      <c r="AY173" s="15" t="s">
        <v>208</v>
      </c>
      <c r="BE173" s="163">
        <f t="shared" si="14"/>
        <v>0</v>
      </c>
      <c r="BF173" s="163">
        <f t="shared" si="15"/>
        <v>0</v>
      </c>
      <c r="BG173" s="163">
        <f t="shared" si="16"/>
        <v>0</v>
      </c>
      <c r="BH173" s="163">
        <f t="shared" si="17"/>
        <v>0</v>
      </c>
      <c r="BI173" s="163">
        <f t="shared" si="18"/>
        <v>0</v>
      </c>
      <c r="BJ173" s="15" t="s">
        <v>85</v>
      </c>
      <c r="BK173" s="163">
        <f t="shared" si="19"/>
        <v>0</v>
      </c>
      <c r="BL173" s="15" t="s">
        <v>466</v>
      </c>
      <c r="BM173" s="162" t="s">
        <v>9223</v>
      </c>
    </row>
    <row r="174" spans="1:65" s="2" customFormat="1" ht="24.2" customHeight="1">
      <c r="A174" s="30"/>
      <c r="B174" s="154"/>
      <c r="C174" s="201" t="s">
        <v>393</v>
      </c>
      <c r="D174" s="201" t="s">
        <v>751</v>
      </c>
      <c r="E174" s="202" t="s">
        <v>9224</v>
      </c>
      <c r="F174" s="203" t="s">
        <v>9225</v>
      </c>
      <c r="G174" s="204" t="s">
        <v>404</v>
      </c>
      <c r="H174" s="205">
        <v>1</v>
      </c>
      <c r="I174" s="177"/>
      <c r="J174" s="290">
        <f t="shared" si="10"/>
        <v>0</v>
      </c>
      <c r="K174" s="178"/>
      <c r="L174" s="179"/>
      <c r="M174" s="180" t="s">
        <v>1</v>
      </c>
      <c r="N174" s="181" t="s">
        <v>38</v>
      </c>
      <c r="O174" s="59"/>
      <c r="P174" s="160">
        <f t="shared" si="11"/>
        <v>0</v>
      </c>
      <c r="Q174" s="160">
        <v>0</v>
      </c>
      <c r="R174" s="160">
        <f t="shared" si="12"/>
        <v>0</v>
      </c>
      <c r="S174" s="160">
        <v>0</v>
      </c>
      <c r="T174" s="161">
        <f t="shared" si="13"/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62" t="s">
        <v>1849</v>
      </c>
      <c r="AT174" s="162" t="s">
        <v>751</v>
      </c>
      <c r="AU174" s="162" t="s">
        <v>85</v>
      </c>
      <c r="AY174" s="15" t="s">
        <v>208</v>
      </c>
      <c r="BE174" s="163">
        <f t="shared" si="14"/>
        <v>0</v>
      </c>
      <c r="BF174" s="163">
        <f t="shared" si="15"/>
        <v>0</v>
      </c>
      <c r="BG174" s="163">
        <f t="shared" si="16"/>
        <v>0</v>
      </c>
      <c r="BH174" s="163">
        <f t="shared" si="17"/>
        <v>0</v>
      </c>
      <c r="BI174" s="163">
        <f t="shared" si="18"/>
        <v>0</v>
      </c>
      <c r="BJ174" s="15" t="s">
        <v>85</v>
      </c>
      <c r="BK174" s="163">
        <f t="shared" si="19"/>
        <v>0</v>
      </c>
      <c r="BL174" s="15" t="s">
        <v>466</v>
      </c>
      <c r="BM174" s="162" t="s">
        <v>9226</v>
      </c>
    </row>
    <row r="175" spans="1:65" s="2" customFormat="1" ht="24.2" customHeight="1">
      <c r="A175" s="30"/>
      <c r="B175" s="154"/>
      <c r="C175" s="201" t="s">
        <v>397</v>
      </c>
      <c r="D175" s="201" t="s">
        <v>751</v>
      </c>
      <c r="E175" s="202" t="s">
        <v>9227</v>
      </c>
      <c r="F175" s="203" t="s">
        <v>9228</v>
      </c>
      <c r="G175" s="204" t="s">
        <v>404</v>
      </c>
      <c r="H175" s="205">
        <v>4</v>
      </c>
      <c r="I175" s="177"/>
      <c r="J175" s="290">
        <f t="shared" si="10"/>
        <v>0</v>
      </c>
      <c r="K175" s="178"/>
      <c r="L175" s="179"/>
      <c r="M175" s="180" t="s">
        <v>1</v>
      </c>
      <c r="N175" s="181" t="s">
        <v>38</v>
      </c>
      <c r="O175" s="59"/>
      <c r="P175" s="160">
        <f t="shared" si="11"/>
        <v>0</v>
      </c>
      <c r="Q175" s="160">
        <v>0</v>
      </c>
      <c r="R175" s="160">
        <f t="shared" si="12"/>
        <v>0</v>
      </c>
      <c r="S175" s="160">
        <v>0</v>
      </c>
      <c r="T175" s="161">
        <f t="shared" si="1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2" t="s">
        <v>1849</v>
      </c>
      <c r="AT175" s="162" t="s">
        <v>751</v>
      </c>
      <c r="AU175" s="162" t="s">
        <v>85</v>
      </c>
      <c r="AY175" s="15" t="s">
        <v>208</v>
      </c>
      <c r="BE175" s="163">
        <f t="shared" si="14"/>
        <v>0</v>
      </c>
      <c r="BF175" s="163">
        <f t="shared" si="15"/>
        <v>0</v>
      </c>
      <c r="BG175" s="163">
        <f t="shared" si="16"/>
        <v>0</v>
      </c>
      <c r="BH175" s="163">
        <f t="shared" si="17"/>
        <v>0</v>
      </c>
      <c r="BI175" s="163">
        <f t="shared" si="18"/>
        <v>0</v>
      </c>
      <c r="BJ175" s="15" t="s">
        <v>85</v>
      </c>
      <c r="BK175" s="163">
        <f t="shared" si="19"/>
        <v>0</v>
      </c>
      <c r="BL175" s="15" t="s">
        <v>466</v>
      </c>
      <c r="BM175" s="162" t="s">
        <v>9229</v>
      </c>
    </row>
    <row r="176" spans="1:65" s="2" customFormat="1" ht="24.2" customHeight="1">
      <c r="A176" s="30"/>
      <c r="B176" s="154"/>
      <c r="C176" s="201" t="s">
        <v>401</v>
      </c>
      <c r="D176" s="201" t="s">
        <v>751</v>
      </c>
      <c r="E176" s="202" t="s">
        <v>9230</v>
      </c>
      <c r="F176" s="203" t="s">
        <v>9231</v>
      </c>
      <c r="G176" s="204" t="s">
        <v>404</v>
      </c>
      <c r="H176" s="205">
        <v>11</v>
      </c>
      <c r="I176" s="177"/>
      <c r="J176" s="290">
        <f t="shared" si="10"/>
        <v>0</v>
      </c>
      <c r="K176" s="178"/>
      <c r="L176" s="179"/>
      <c r="M176" s="180" t="s">
        <v>1</v>
      </c>
      <c r="N176" s="181" t="s">
        <v>38</v>
      </c>
      <c r="O176" s="59"/>
      <c r="P176" s="160">
        <f t="shared" si="11"/>
        <v>0</v>
      </c>
      <c r="Q176" s="160">
        <v>0</v>
      </c>
      <c r="R176" s="160">
        <f t="shared" si="12"/>
        <v>0</v>
      </c>
      <c r="S176" s="160">
        <v>0</v>
      </c>
      <c r="T176" s="161">
        <f t="shared" si="1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62" t="s">
        <v>1849</v>
      </c>
      <c r="AT176" s="162" t="s">
        <v>751</v>
      </c>
      <c r="AU176" s="162" t="s">
        <v>85</v>
      </c>
      <c r="AY176" s="15" t="s">
        <v>208</v>
      </c>
      <c r="BE176" s="163">
        <f t="shared" si="14"/>
        <v>0</v>
      </c>
      <c r="BF176" s="163">
        <f t="shared" si="15"/>
        <v>0</v>
      </c>
      <c r="BG176" s="163">
        <f t="shared" si="16"/>
        <v>0</v>
      </c>
      <c r="BH176" s="163">
        <f t="shared" si="17"/>
        <v>0</v>
      </c>
      <c r="BI176" s="163">
        <f t="shared" si="18"/>
        <v>0</v>
      </c>
      <c r="BJ176" s="15" t="s">
        <v>85</v>
      </c>
      <c r="BK176" s="163">
        <f t="shared" si="19"/>
        <v>0</v>
      </c>
      <c r="BL176" s="15" t="s">
        <v>466</v>
      </c>
      <c r="BM176" s="162" t="s">
        <v>9232</v>
      </c>
    </row>
    <row r="177" spans="1:65" s="2" customFormat="1" ht="21.75" customHeight="1">
      <c r="A177" s="30"/>
      <c r="B177" s="154"/>
      <c r="C177" s="201" t="s">
        <v>406</v>
      </c>
      <c r="D177" s="201" t="s">
        <v>751</v>
      </c>
      <c r="E177" s="202" t="s">
        <v>9233</v>
      </c>
      <c r="F177" s="203" t="s">
        <v>9234</v>
      </c>
      <c r="G177" s="204" t="s">
        <v>404</v>
      </c>
      <c r="H177" s="205">
        <v>285</v>
      </c>
      <c r="I177" s="177"/>
      <c r="J177" s="290">
        <f t="shared" si="10"/>
        <v>0</v>
      </c>
      <c r="K177" s="178"/>
      <c r="L177" s="179"/>
      <c r="M177" s="180" t="s">
        <v>1</v>
      </c>
      <c r="N177" s="181" t="s">
        <v>38</v>
      </c>
      <c r="O177" s="59"/>
      <c r="P177" s="160">
        <f t="shared" si="11"/>
        <v>0</v>
      </c>
      <c r="Q177" s="160">
        <v>0</v>
      </c>
      <c r="R177" s="160">
        <f t="shared" si="12"/>
        <v>0</v>
      </c>
      <c r="S177" s="160">
        <v>0</v>
      </c>
      <c r="T177" s="161">
        <f t="shared" si="1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62" t="s">
        <v>1849</v>
      </c>
      <c r="AT177" s="162" t="s">
        <v>751</v>
      </c>
      <c r="AU177" s="162" t="s">
        <v>85</v>
      </c>
      <c r="AY177" s="15" t="s">
        <v>208</v>
      </c>
      <c r="BE177" s="163">
        <f t="shared" si="14"/>
        <v>0</v>
      </c>
      <c r="BF177" s="163">
        <f t="shared" si="15"/>
        <v>0</v>
      </c>
      <c r="BG177" s="163">
        <f t="shared" si="16"/>
        <v>0</v>
      </c>
      <c r="BH177" s="163">
        <f t="shared" si="17"/>
        <v>0</v>
      </c>
      <c r="BI177" s="163">
        <f t="shared" si="18"/>
        <v>0</v>
      </c>
      <c r="BJ177" s="15" t="s">
        <v>85</v>
      </c>
      <c r="BK177" s="163">
        <f t="shared" si="19"/>
        <v>0</v>
      </c>
      <c r="BL177" s="15" t="s">
        <v>466</v>
      </c>
      <c r="BM177" s="162" t="s">
        <v>9235</v>
      </c>
    </row>
    <row r="178" spans="1:65" s="2" customFormat="1" ht="21.75" customHeight="1">
      <c r="A178" s="30"/>
      <c r="B178" s="154"/>
      <c r="C178" s="201" t="s">
        <v>410</v>
      </c>
      <c r="D178" s="201" t="s">
        <v>751</v>
      </c>
      <c r="E178" s="202" t="s">
        <v>9236</v>
      </c>
      <c r="F178" s="203" t="s">
        <v>9237</v>
      </c>
      <c r="G178" s="204" t="s">
        <v>404</v>
      </c>
      <c r="H178" s="205">
        <v>300</v>
      </c>
      <c r="I178" s="177"/>
      <c r="J178" s="290">
        <f t="shared" si="10"/>
        <v>0</v>
      </c>
      <c r="K178" s="178"/>
      <c r="L178" s="179"/>
      <c r="M178" s="180" t="s">
        <v>1</v>
      </c>
      <c r="N178" s="181" t="s">
        <v>38</v>
      </c>
      <c r="O178" s="59"/>
      <c r="P178" s="160">
        <f t="shared" si="11"/>
        <v>0</v>
      </c>
      <c r="Q178" s="160">
        <v>0</v>
      </c>
      <c r="R178" s="160">
        <f t="shared" si="12"/>
        <v>0</v>
      </c>
      <c r="S178" s="160">
        <v>0</v>
      </c>
      <c r="T178" s="161">
        <f t="shared" si="1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2" t="s">
        <v>1849</v>
      </c>
      <c r="AT178" s="162" t="s">
        <v>751</v>
      </c>
      <c r="AU178" s="162" t="s">
        <v>85</v>
      </c>
      <c r="AY178" s="15" t="s">
        <v>208</v>
      </c>
      <c r="BE178" s="163">
        <f t="shared" si="14"/>
        <v>0</v>
      </c>
      <c r="BF178" s="163">
        <f t="shared" si="15"/>
        <v>0</v>
      </c>
      <c r="BG178" s="163">
        <f t="shared" si="16"/>
        <v>0</v>
      </c>
      <c r="BH178" s="163">
        <f t="shared" si="17"/>
        <v>0</v>
      </c>
      <c r="BI178" s="163">
        <f t="shared" si="18"/>
        <v>0</v>
      </c>
      <c r="BJ178" s="15" t="s">
        <v>85</v>
      </c>
      <c r="BK178" s="163">
        <f t="shared" si="19"/>
        <v>0</v>
      </c>
      <c r="BL178" s="15" t="s">
        <v>466</v>
      </c>
      <c r="BM178" s="162" t="s">
        <v>9238</v>
      </c>
    </row>
    <row r="179" spans="1:65" s="2" customFormat="1" ht="16.5" customHeight="1">
      <c r="A179" s="30"/>
      <c r="B179" s="154"/>
      <c r="C179" s="201" t="s">
        <v>414</v>
      </c>
      <c r="D179" s="201" t="s">
        <v>751</v>
      </c>
      <c r="E179" s="202" t="s">
        <v>9239</v>
      </c>
      <c r="F179" s="203" t="s">
        <v>9240</v>
      </c>
      <c r="G179" s="204" t="s">
        <v>404</v>
      </c>
      <c r="H179" s="205">
        <v>8</v>
      </c>
      <c r="I179" s="177"/>
      <c r="J179" s="290">
        <f t="shared" si="10"/>
        <v>0</v>
      </c>
      <c r="K179" s="178"/>
      <c r="L179" s="179"/>
      <c r="M179" s="180" t="s">
        <v>1</v>
      </c>
      <c r="N179" s="181" t="s">
        <v>38</v>
      </c>
      <c r="O179" s="59"/>
      <c r="P179" s="160">
        <f t="shared" si="11"/>
        <v>0</v>
      </c>
      <c r="Q179" s="160">
        <v>0</v>
      </c>
      <c r="R179" s="160">
        <f t="shared" si="12"/>
        <v>0</v>
      </c>
      <c r="S179" s="160">
        <v>0</v>
      </c>
      <c r="T179" s="161">
        <f t="shared" si="1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62" t="s">
        <v>1849</v>
      </c>
      <c r="AT179" s="162" t="s">
        <v>751</v>
      </c>
      <c r="AU179" s="162" t="s">
        <v>85</v>
      </c>
      <c r="AY179" s="15" t="s">
        <v>208</v>
      </c>
      <c r="BE179" s="163">
        <f t="shared" si="14"/>
        <v>0</v>
      </c>
      <c r="BF179" s="163">
        <f t="shared" si="15"/>
        <v>0</v>
      </c>
      <c r="BG179" s="163">
        <f t="shared" si="16"/>
        <v>0</v>
      </c>
      <c r="BH179" s="163">
        <f t="shared" si="17"/>
        <v>0</v>
      </c>
      <c r="BI179" s="163">
        <f t="shared" si="18"/>
        <v>0</v>
      </c>
      <c r="BJ179" s="15" t="s">
        <v>85</v>
      </c>
      <c r="BK179" s="163">
        <f t="shared" si="19"/>
        <v>0</v>
      </c>
      <c r="BL179" s="15" t="s">
        <v>466</v>
      </c>
      <c r="BM179" s="162" t="s">
        <v>9241</v>
      </c>
    </row>
    <row r="180" spans="1:65" s="2" customFormat="1" ht="24.2" customHeight="1">
      <c r="A180" s="30"/>
      <c r="B180" s="154"/>
      <c r="C180" s="201" t="s">
        <v>418</v>
      </c>
      <c r="D180" s="201" t="s">
        <v>751</v>
      </c>
      <c r="E180" s="202" t="s">
        <v>9242</v>
      </c>
      <c r="F180" s="203" t="s">
        <v>9243</v>
      </c>
      <c r="G180" s="204" t="s">
        <v>404</v>
      </c>
      <c r="H180" s="205">
        <v>34</v>
      </c>
      <c r="I180" s="177"/>
      <c r="J180" s="290">
        <f t="shared" si="10"/>
        <v>0</v>
      </c>
      <c r="K180" s="178"/>
      <c r="L180" s="179"/>
      <c r="M180" s="180" t="s">
        <v>1</v>
      </c>
      <c r="N180" s="181" t="s">
        <v>38</v>
      </c>
      <c r="O180" s="59"/>
      <c r="P180" s="160">
        <f t="shared" si="11"/>
        <v>0</v>
      </c>
      <c r="Q180" s="160">
        <v>0</v>
      </c>
      <c r="R180" s="160">
        <f t="shared" si="12"/>
        <v>0</v>
      </c>
      <c r="S180" s="160">
        <v>0</v>
      </c>
      <c r="T180" s="161">
        <f t="shared" si="13"/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62" t="s">
        <v>1849</v>
      </c>
      <c r="AT180" s="162" t="s">
        <v>751</v>
      </c>
      <c r="AU180" s="162" t="s">
        <v>85</v>
      </c>
      <c r="AY180" s="15" t="s">
        <v>208</v>
      </c>
      <c r="BE180" s="163">
        <f t="shared" si="14"/>
        <v>0</v>
      </c>
      <c r="BF180" s="163">
        <f t="shared" si="15"/>
        <v>0</v>
      </c>
      <c r="BG180" s="163">
        <f t="shared" si="16"/>
        <v>0</v>
      </c>
      <c r="BH180" s="163">
        <f t="shared" si="17"/>
        <v>0</v>
      </c>
      <c r="BI180" s="163">
        <f t="shared" si="18"/>
        <v>0</v>
      </c>
      <c r="BJ180" s="15" t="s">
        <v>85</v>
      </c>
      <c r="BK180" s="163">
        <f t="shared" si="19"/>
        <v>0</v>
      </c>
      <c r="BL180" s="15" t="s">
        <v>466</v>
      </c>
      <c r="BM180" s="162" t="s">
        <v>9244</v>
      </c>
    </row>
    <row r="181" spans="1:65" s="2" customFormat="1" ht="21.75" customHeight="1">
      <c r="A181" s="30"/>
      <c r="B181" s="154"/>
      <c r="C181" s="201" t="s">
        <v>422</v>
      </c>
      <c r="D181" s="201" t="s">
        <v>751</v>
      </c>
      <c r="E181" s="202" t="s">
        <v>9245</v>
      </c>
      <c r="F181" s="203" t="s">
        <v>9246</v>
      </c>
      <c r="G181" s="204" t="s">
        <v>404</v>
      </c>
      <c r="H181" s="205">
        <v>24</v>
      </c>
      <c r="I181" s="177"/>
      <c r="J181" s="290">
        <f t="shared" si="10"/>
        <v>0</v>
      </c>
      <c r="K181" s="178"/>
      <c r="L181" s="179"/>
      <c r="M181" s="180" t="s">
        <v>1</v>
      </c>
      <c r="N181" s="181" t="s">
        <v>38</v>
      </c>
      <c r="O181" s="59"/>
      <c r="P181" s="160">
        <f t="shared" si="11"/>
        <v>0</v>
      </c>
      <c r="Q181" s="160">
        <v>0</v>
      </c>
      <c r="R181" s="160">
        <f t="shared" si="12"/>
        <v>0</v>
      </c>
      <c r="S181" s="160">
        <v>0</v>
      </c>
      <c r="T181" s="161">
        <f t="shared" si="13"/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2" t="s">
        <v>1849</v>
      </c>
      <c r="AT181" s="162" t="s">
        <v>751</v>
      </c>
      <c r="AU181" s="162" t="s">
        <v>85</v>
      </c>
      <c r="AY181" s="15" t="s">
        <v>208</v>
      </c>
      <c r="BE181" s="163">
        <f t="shared" si="14"/>
        <v>0</v>
      </c>
      <c r="BF181" s="163">
        <f t="shared" si="15"/>
        <v>0</v>
      </c>
      <c r="BG181" s="163">
        <f t="shared" si="16"/>
        <v>0</v>
      </c>
      <c r="BH181" s="163">
        <f t="shared" si="17"/>
        <v>0</v>
      </c>
      <c r="BI181" s="163">
        <f t="shared" si="18"/>
        <v>0</v>
      </c>
      <c r="BJ181" s="15" t="s">
        <v>85</v>
      </c>
      <c r="BK181" s="163">
        <f t="shared" si="19"/>
        <v>0</v>
      </c>
      <c r="BL181" s="15" t="s">
        <v>466</v>
      </c>
      <c r="BM181" s="162" t="s">
        <v>9247</v>
      </c>
    </row>
    <row r="182" spans="1:65" s="2" customFormat="1" ht="24.2" customHeight="1">
      <c r="A182" s="30"/>
      <c r="B182" s="154"/>
      <c r="C182" s="201" t="s">
        <v>426</v>
      </c>
      <c r="D182" s="201" t="s">
        <v>751</v>
      </c>
      <c r="E182" s="202" t="s">
        <v>9248</v>
      </c>
      <c r="F182" s="203" t="s">
        <v>9249</v>
      </c>
      <c r="G182" s="204" t="s">
        <v>404</v>
      </c>
      <c r="H182" s="205">
        <v>24</v>
      </c>
      <c r="I182" s="177"/>
      <c r="J182" s="290">
        <f t="shared" si="10"/>
        <v>0</v>
      </c>
      <c r="K182" s="178"/>
      <c r="L182" s="179"/>
      <c r="M182" s="180" t="s">
        <v>1</v>
      </c>
      <c r="N182" s="181" t="s">
        <v>38</v>
      </c>
      <c r="O182" s="59"/>
      <c r="P182" s="160">
        <f t="shared" si="11"/>
        <v>0</v>
      </c>
      <c r="Q182" s="160">
        <v>0</v>
      </c>
      <c r="R182" s="160">
        <f t="shared" si="12"/>
        <v>0</v>
      </c>
      <c r="S182" s="160">
        <v>0</v>
      </c>
      <c r="T182" s="161">
        <f t="shared" si="13"/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62" t="s">
        <v>1849</v>
      </c>
      <c r="AT182" s="162" t="s">
        <v>751</v>
      </c>
      <c r="AU182" s="162" t="s">
        <v>85</v>
      </c>
      <c r="AY182" s="15" t="s">
        <v>208</v>
      </c>
      <c r="BE182" s="163">
        <f t="shared" si="14"/>
        <v>0</v>
      </c>
      <c r="BF182" s="163">
        <f t="shared" si="15"/>
        <v>0</v>
      </c>
      <c r="BG182" s="163">
        <f t="shared" si="16"/>
        <v>0</v>
      </c>
      <c r="BH182" s="163">
        <f t="shared" si="17"/>
        <v>0</v>
      </c>
      <c r="BI182" s="163">
        <f t="shared" si="18"/>
        <v>0</v>
      </c>
      <c r="BJ182" s="15" t="s">
        <v>85</v>
      </c>
      <c r="BK182" s="163">
        <f t="shared" si="19"/>
        <v>0</v>
      </c>
      <c r="BL182" s="15" t="s">
        <v>466</v>
      </c>
      <c r="BM182" s="162" t="s">
        <v>9250</v>
      </c>
    </row>
    <row r="183" spans="1:65" s="2" customFormat="1" ht="24.2" customHeight="1">
      <c r="A183" s="30"/>
      <c r="B183" s="154"/>
      <c r="C183" s="201" t="s">
        <v>430</v>
      </c>
      <c r="D183" s="201" t="s">
        <v>751</v>
      </c>
      <c r="E183" s="202" t="s">
        <v>9251</v>
      </c>
      <c r="F183" s="203" t="s">
        <v>9252</v>
      </c>
      <c r="G183" s="204" t="s">
        <v>404</v>
      </c>
      <c r="H183" s="205">
        <v>17</v>
      </c>
      <c r="I183" s="177"/>
      <c r="J183" s="290">
        <f t="shared" si="10"/>
        <v>0</v>
      </c>
      <c r="K183" s="178"/>
      <c r="L183" s="179"/>
      <c r="M183" s="180" t="s">
        <v>1</v>
      </c>
      <c r="N183" s="181" t="s">
        <v>38</v>
      </c>
      <c r="O183" s="59"/>
      <c r="P183" s="160">
        <f t="shared" si="11"/>
        <v>0</v>
      </c>
      <c r="Q183" s="160">
        <v>0</v>
      </c>
      <c r="R183" s="160">
        <f t="shared" si="12"/>
        <v>0</v>
      </c>
      <c r="S183" s="160">
        <v>0</v>
      </c>
      <c r="T183" s="161">
        <f t="shared" si="13"/>
        <v>0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62" t="s">
        <v>1849</v>
      </c>
      <c r="AT183" s="162" t="s">
        <v>751</v>
      </c>
      <c r="AU183" s="162" t="s">
        <v>85</v>
      </c>
      <c r="AY183" s="15" t="s">
        <v>208</v>
      </c>
      <c r="BE183" s="163">
        <f t="shared" si="14"/>
        <v>0</v>
      </c>
      <c r="BF183" s="163">
        <f t="shared" si="15"/>
        <v>0</v>
      </c>
      <c r="BG183" s="163">
        <f t="shared" si="16"/>
        <v>0</v>
      </c>
      <c r="BH183" s="163">
        <f t="shared" si="17"/>
        <v>0</v>
      </c>
      <c r="BI183" s="163">
        <f t="shared" si="18"/>
        <v>0</v>
      </c>
      <c r="BJ183" s="15" t="s">
        <v>85</v>
      </c>
      <c r="BK183" s="163">
        <f t="shared" si="19"/>
        <v>0</v>
      </c>
      <c r="BL183" s="15" t="s">
        <v>466</v>
      </c>
      <c r="BM183" s="162" t="s">
        <v>9253</v>
      </c>
    </row>
    <row r="184" spans="1:65" s="2" customFormat="1" ht="16.5" customHeight="1">
      <c r="A184" s="30"/>
      <c r="B184" s="154"/>
      <c r="C184" s="201" t="s">
        <v>434</v>
      </c>
      <c r="D184" s="201" t="s">
        <v>751</v>
      </c>
      <c r="E184" s="202" t="s">
        <v>9254</v>
      </c>
      <c r="F184" s="203" t="s">
        <v>9255</v>
      </c>
      <c r="G184" s="204" t="s">
        <v>404</v>
      </c>
      <c r="H184" s="205">
        <v>17</v>
      </c>
      <c r="I184" s="177"/>
      <c r="J184" s="290">
        <f t="shared" si="10"/>
        <v>0</v>
      </c>
      <c r="K184" s="178"/>
      <c r="L184" s="179"/>
      <c r="M184" s="180" t="s">
        <v>1</v>
      </c>
      <c r="N184" s="181" t="s">
        <v>38</v>
      </c>
      <c r="O184" s="59"/>
      <c r="P184" s="160">
        <f t="shared" si="11"/>
        <v>0</v>
      </c>
      <c r="Q184" s="160">
        <v>0</v>
      </c>
      <c r="R184" s="160">
        <f t="shared" si="12"/>
        <v>0</v>
      </c>
      <c r="S184" s="160">
        <v>0</v>
      </c>
      <c r="T184" s="161">
        <f t="shared" si="13"/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62" t="s">
        <v>1849</v>
      </c>
      <c r="AT184" s="162" t="s">
        <v>751</v>
      </c>
      <c r="AU184" s="162" t="s">
        <v>85</v>
      </c>
      <c r="AY184" s="15" t="s">
        <v>208</v>
      </c>
      <c r="BE184" s="163">
        <f t="shared" si="14"/>
        <v>0</v>
      </c>
      <c r="BF184" s="163">
        <f t="shared" si="15"/>
        <v>0</v>
      </c>
      <c r="BG184" s="163">
        <f t="shared" si="16"/>
        <v>0</v>
      </c>
      <c r="BH184" s="163">
        <f t="shared" si="17"/>
        <v>0</v>
      </c>
      <c r="BI184" s="163">
        <f t="shared" si="18"/>
        <v>0</v>
      </c>
      <c r="BJ184" s="15" t="s">
        <v>85</v>
      </c>
      <c r="BK184" s="163">
        <f t="shared" si="19"/>
        <v>0</v>
      </c>
      <c r="BL184" s="15" t="s">
        <v>466</v>
      </c>
      <c r="BM184" s="162" t="s">
        <v>9256</v>
      </c>
    </row>
    <row r="185" spans="1:65" s="2" customFormat="1" ht="21.75" customHeight="1">
      <c r="A185" s="30"/>
      <c r="B185" s="154"/>
      <c r="C185" s="201" t="s">
        <v>438</v>
      </c>
      <c r="D185" s="201" t="s">
        <v>751</v>
      </c>
      <c r="E185" s="202" t="s">
        <v>9257</v>
      </c>
      <c r="F185" s="203" t="s">
        <v>9258</v>
      </c>
      <c r="G185" s="204" t="s">
        <v>6100</v>
      </c>
      <c r="H185" s="205">
        <v>30</v>
      </c>
      <c r="I185" s="177"/>
      <c r="J185" s="290">
        <f t="shared" si="10"/>
        <v>0</v>
      </c>
      <c r="K185" s="178"/>
      <c r="L185" s="179"/>
      <c r="M185" s="180" t="s">
        <v>1</v>
      </c>
      <c r="N185" s="181" t="s">
        <v>38</v>
      </c>
      <c r="O185" s="59"/>
      <c r="P185" s="160">
        <f t="shared" si="11"/>
        <v>0</v>
      </c>
      <c r="Q185" s="160">
        <v>0</v>
      </c>
      <c r="R185" s="160">
        <f t="shared" si="12"/>
        <v>0</v>
      </c>
      <c r="S185" s="160">
        <v>0</v>
      </c>
      <c r="T185" s="161">
        <f t="shared" si="13"/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62" t="s">
        <v>1849</v>
      </c>
      <c r="AT185" s="162" t="s">
        <v>751</v>
      </c>
      <c r="AU185" s="162" t="s">
        <v>85</v>
      </c>
      <c r="AY185" s="15" t="s">
        <v>208</v>
      </c>
      <c r="BE185" s="163">
        <f t="shared" si="14"/>
        <v>0</v>
      </c>
      <c r="BF185" s="163">
        <f t="shared" si="15"/>
        <v>0</v>
      </c>
      <c r="BG185" s="163">
        <f t="shared" si="16"/>
        <v>0</v>
      </c>
      <c r="BH185" s="163">
        <f t="shared" si="17"/>
        <v>0</v>
      </c>
      <c r="BI185" s="163">
        <f t="shared" si="18"/>
        <v>0</v>
      </c>
      <c r="BJ185" s="15" t="s">
        <v>85</v>
      </c>
      <c r="BK185" s="163">
        <f t="shared" si="19"/>
        <v>0</v>
      </c>
      <c r="BL185" s="15" t="s">
        <v>466</v>
      </c>
      <c r="BM185" s="162" t="s">
        <v>9259</v>
      </c>
    </row>
    <row r="186" spans="1:65" s="2" customFormat="1" ht="16.5" customHeight="1">
      <c r="A186" s="30"/>
      <c r="B186" s="154"/>
      <c r="C186" s="201" t="s">
        <v>442</v>
      </c>
      <c r="D186" s="201" t="s">
        <v>751</v>
      </c>
      <c r="E186" s="202" t="s">
        <v>9260</v>
      </c>
      <c r="F186" s="203" t="s">
        <v>9261</v>
      </c>
      <c r="G186" s="204" t="s">
        <v>404</v>
      </c>
      <c r="H186" s="205">
        <v>61</v>
      </c>
      <c r="I186" s="177"/>
      <c r="J186" s="290">
        <f t="shared" si="10"/>
        <v>0</v>
      </c>
      <c r="K186" s="178"/>
      <c r="L186" s="179"/>
      <c r="M186" s="180" t="s">
        <v>1</v>
      </c>
      <c r="N186" s="181" t="s">
        <v>38</v>
      </c>
      <c r="O186" s="59"/>
      <c r="P186" s="160">
        <f t="shared" si="11"/>
        <v>0</v>
      </c>
      <c r="Q186" s="160">
        <v>0</v>
      </c>
      <c r="R186" s="160">
        <f t="shared" si="12"/>
        <v>0</v>
      </c>
      <c r="S186" s="160">
        <v>0</v>
      </c>
      <c r="T186" s="161">
        <f t="shared" si="13"/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62" t="s">
        <v>1849</v>
      </c>
      <c r="AT186" s="162" t="s">
        <v>751</v>
      </c>
      <c r="AU186" s="162" t="s">
        <v>85</v>
      </c>
      <c r="AY186" s="15" t="s">
        <v>208</v>
      </c>
      <c r="BE186" s="163">
        <f t="shared" si="14"/>
        <v>0</v>
      </c>
      <c r="BF186" s="163">
        <f t="shared" si="15"/>
        <v>0</v>
      </c>
      <c r="BG186" s="163">
        <f t="shared" si="16"/>
        <v>0</v>
      </c>
      <c r="BH186" s="163">
        <f t="shared" si="17"/>
        <v>0</v>
      </c>
      <c r="BI186" s="163">
        <f t="shared" si="18"/>
        <v>0</v>
      </c>
      <c r="BJ186" s="15" t="s">
        <v>85</v>
      </c>
      <c r="BK186" s="163">
        <f t="shared" si="19"/>
        <v>0</v>
      </c>
      <c r="BL186" s="15" t="s">
        <v>466</v>
      </c>
      <c r="BM186" s="162" t="s">
        <v>9262</v>
      </c>
    </row>
    <row r="187" spans="1:65" s="2" customFormat="1" ht="16.5" customHeight="1">
      <c r="A187" s="30"/>
      <c r="B187" s="154"/>
      <c r="C187" s="201" t="s">
        <v>446</v>
      </c>
      <c r="D187" s="201" t="s">
        <v>751</v>
      </c>
      <c r="E187" s="202" t="s">
        <v>9263</v>
      </c>
      <c r="F187" s="203" t="s">
        <v>9264</v>
      </c>
      <c r="G187" s="204" t="s">
        <v>404</v>
      </c>
      <c r="H187" s="205">
        <v>2</v>
      </c>
      <c r="I187" s="177"/>
      <c r="J187" s="290">
        <f t="shared" si="10"/>
        <v>0</v>
      </c>
      <c r="K187" s="178"/>
      <c r="L187" s="179"/>
      <c r="M187" s="180" t="s">
        <v>1</v>
      </c>
      <c r="N187" s="181" t="s">
        <v>38</v>
      </c>
      <c r="O187" s="59"/>
      <c r="P187" s="160">
        <f t="shared" si="11"/>
        <v>0</v>
      </c>
      <c r="Q187" s="160">
        <v>0</v>
      </c>
      <c r="R187" s="160">
        <f t="shared" si="12"/>
        <v>0</v>
      </c>
      <c r="S187" s="160">
        <v>0</v>
      </c>
      <c r="T187" s="161">
        <f t="shared" si="13"/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62" t="s">
        <v>1849</v>
      </c>
      <c r="AT187" s="162" t="s">
        <v>751</v>
      </c>
      <c r="AU187" s="162" t="s">
        <v>85</v>
      </c>
      <c r="AY187" s="15" t="s">
        <v>208</v>
      </c>
      <c r="BE187" s="163">
        <f t="shared" si="14"/>
        <v>0</v>
      </c>
      <c r="BF187" s="163">
        <f t="shared" si="15"/>
        <v>0</v>
      </c>
      <c r="BG187" s="163">
        <f t="shared" si="16"/>
        <v>0</v>
      </c>
      <c r="BH187" s="163">
        <f t="shared" si="17"/>
        <v>0</v>
      </c>
      <c r="BI187" s="163">
        <f t="shared" si="18"/>
        <v>0</v>
      </c>
      <c r="BJ187" s="15" t="s">
        <v>85</v>
      </c>
      <c r="BK187" s="163">
        <f t="shared" si="19"/>
        <v>0</v>
      </c>
      <c r="BL187" s="15" t="s">
        <v>466</v>
      </c>
      <c r="BM187" s="162" t="s">
        <v>9265</v>
      </c>
    </row>
    <row r="188" spans="1:65" s="2" customFormat="1" ht="24.2" customHeight="1">
      <c r="A188" s="30"/>
      <c r="B188" s="154"/>
      <c r="C188" s="201" t="s">
        <v>450</v>
      </c>
      <c r="D188" s="201" t="s">
        <v>751</v>
      </c>
      <c r="E188" s="202" t="s">
        <v>9266</v>
      </c>
      <c r="F188" s="203" t="s">
        <v>9267</v>
      </c>
      <c r="G188" s="204" t="s">
        <v>252</v>
      </c>
      <c r="H188" s="205">
        <v>3250</v>
      </c>
      <c r="I188" s="177"/>
      <c r="J188" s="290">
        <f t="shared" si="10"/>
        <v>0</v>
      </c>
      <c r="K188" s="178"/>
      <c r="L188" s="179"/>
      <c r="M188" s="180" t="s">
        <v>1</v>
      </c>
      <c r="N188" s="181" t="s">
        <v>38</v>
      </c>
      <c r="O188" s="59"/>
      <c r="P188" s="160">
        <f t="shared" si="11"/>
        <v>0</v>
      </c>
      <c r="Q188" s="160">
        <v>0</v>
      </c>
      <c r="R188" s="160">
        <f t="shared" si="12"/>
        <v>0</v>
      </c>
      <c r="S188" s="160">
        <v>0</v>
      </c>
      <c r="T188" s="161">
        <f t="shared" si="13"/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62" t="s">
        <v>1849</v>
      </c>
      <c r="AT188" s="162" t="s">
        <v>751</v>
      </c>
      <c r="AU188" s="162" t="s">
        <v>85</v>
      </c>
      <c r="AY188" s="15" t="s">
        <v>208</v>
      </c>
      <c r="BE188" s="163">
        <f t="shared" si="14"/>
        <v>0</v>
      </c>
      <c r="BF188" s="163">
        <f t="shared" si="15"/>
        <v>0</v>
      </c>
      <c r="BG188" s="163">
        <f t="shared" si="16"/>
        <v>0</v>
      </c>
      <c r="BH188" s="163">
        <f t="shared" si="17"/>
        <v>0</v>
      </c>
      <c r="BI188" s="163">
        <f t="shared" si="18"/>
        <v>0</v>
      </c>
      <c r="BJ188" s="15" t="s">
        <v>85</v>
      </c>
      <c r="BK188" s="163">
        <f t="shared" si="19"/>
        <v>0</v>
      </c>
      <c r="BL188" s="15" t="s">
        <v>466</v>
      </c>
      <c r="BM188" s="162" t="s">
        <v>9268</v>
      </c>
    </row>
    <row r="189" spans="1:65" s="2" customFormat="1" ht="24.2" customHeight="1">
      <c r="A189" s="30"/>
      <c r="B189" s="154"/>
      <c r="C189" s="201" t="s">
        <v>454</v>
      </c>
      <c r="D189" s="201" t="s">
        <v>751</v>
      </c>
      <c r="E189" s="202" t="s">
        <v>9269</v>
      </c>
      <c r="F189" s="203" t="s">
        <v>9270</v>
      </c>
      <c r="G189" s="204" t="s">
        <v>252</v>
      </c>
      <c r="H189" s="205">
        <v>435</v>
      </c>
      <c r="I189" s="177"/>
      <c r="J189" s="290">
        <f t="shared" si="10"/>
        <v>0</v>
      </c>
      <c r="K189" s="178"/>
      <c r="L189" s="179"/>
      <c r="M189" s="180" t="s">
        <v>1</v>
      </c>
      <c r="N189" s="181" t="s">
        <v>38</v>
      </c>
      <c r="O189" s="59"/>
      <c r="P189" s="160">
        <f t="shared" si="11"/>
        <v>0</v>
      </c>
      <c r="Q189" s="160">
        <v>0</v>
      </c>
      <c r="R189" s="160">
        <f t="shared" si="12"/>
        <v>0</v>
      </c>
      <c r="S189" s="160">
        <v>0</v>
      </c>
      <c r="T189" s="161">
        <f t="shared" si="1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62" t="s">
        <v>1849</v>
      </c>
      <c r="AT189" s="162" t="s">
        <v>751</v>
      </c>
      <c r="AU189" s="162" t="s">
        <v>85</v>
      </c>
      <c r="AY189" s="15" t="s">
        <v>208</v>
      </c>
      <c r="BE189" s="163">
        <f t="shared" si="14"/>
        <v>0</v>
      </c>
      <c r="BF189" s="163">
        <f t="shared" si="15"/>
        <v>0</v>
      </c>
      <c r="BG189" s="163">
        <f t="shared" si="16"/>
        <v>0</v>
      </c>
      <c r="BH189" s="163">
        <f t="shared" si="17"/>
        <v>0</v>
      </c>
      <c r="BI189" s="163">
        <f t="shared" si="18"/>
        <v>0</v>
      </c>
      <c r="BJ189" s="15" t="s">
        <v>85</v>
      </c>
      <c r="BK189" s="163">
        <f t="shared" si="19"/>
        <v>0</v>
      </c>
      <c r="BL189" s="15" t="s">
        <v>466</v>
      </c>
      <c r="BM189" s="162" t="s">
        <v>9271</v>
      </c>
    </row>
    <row r="190" spans="1:65" s="2" customFormat="1" ht="24.2" customHeight="1">
      <c r="A190" s="30"/>
      <c r="B190" s="154"/>
      <c r="C190" s="201" t="s">
        <v>458</v>
      </c>
      <c r="D190" s="201" t="s">
        <v>751</v>
      </c>
      <c r="E190" s="202" t="s">
        <v>9272</v>
      </c>
      <c r="F190" s="203" t="s">
        <v>9273</v>
      </c>
      <c r="G190" s="204" t="s">
        <v>252</v>
      </c>
      <c r="H190" s="205">
        <v>16</v>
      </c>
      <c r="I190" s="177"/>
      <c r="J190" s="290">
        <f t="shared" si="10"/>
        <v>0</v>
      </c>
      <c r="K190" s="178"/>
      <c r="L190" s="179"/>
      <c r="M190" s="180" t="s">
        <v>1</v>
      </c>
      <c r="N190" s="181" t="s">
        <v>38</v>
      </c>
      <c r="O190" s="59"/>
      <c r="P190" s="160">
        <f t="shared" si="11"/>
        <v>0</v>
      </c>
      <c r="Q190" s="160">
        <v>0</v>
      </c>
      <c r="R190" s="160">
        <f t="shared" si="12"/>
        <v>0</v>
      </c>
      <c r="S190" s="160">
        <v>0</v>
      </c>
      <c r="T190" s="161">
        <f t="shared" si="1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62" t="s">
        <v>1849</v>
      </c>
      <c r="AT190" s="162" t="s">
        <v>751</v>
      </c>
      <c r="AU190" s="162" t="s">
        <v>85</v>
      </c>
      <c r="AY190" s="15" t="s">
        <v>208</v>
      </c>
      <c r="BE190" s="163">
        <f t="shared" si="14"/>
        <v>0</v>
      </c>
      <c r="BF190" s="163">
        <f t="shared" si="15"/>
        <v>0</v>
      </c>
      <c r="BG190" s="163">
        <f t="shared" si="16"/>
        <v>0</v>
      </c>
      <c r="BH190" s="163">
        <f t="shared" si="17"/>
        <v>0</v>
      </c>
      <c r="BI190" s="163">
        <f t="shared" si="18"/>
        <v>0</v>
      </c>
      <c r="BJ190" s="15" t="s">
        <v>85</v>
      </c>
      <c r="BK190" s="163">
        <f t="shared" si="19"/>
        <v>0</v>
      </c>
      <c r="BL190" s="15" t="s">
        <v>466</v>
      </c>
      <c r="BM190" s="162" t="s">
        <v>9274</v>
      </c>
    </row>
    <row r="191" spans="1:65" s="2" customFormat="1" ht="24.2" customHeight="1">
      <c r="A191" s="30"/>
      <c r="B191" s="154"/>
      <c r="C191" s="201" t="s">
        <v>462</v>
      </c>
      <c r="D191" s="201" t="s">
        <v>751</v>
      </c>
      <c r="E191" s="202" t="s">
        <v>9275</v>
      </c>
      <c r="F191" s="203" t="s">
        <v>9276</v>
      </c>
      <c r="G191" s="204" t="s">
        <v>252</v>
      </c>
      <c r="H191" s="205">
        <v>12</v>
      </c>
      <c r="I191" s="177"/>
      <c r="J191" s="290">
        <f t="shared" si="10"/>
        <v>0</v>
      </c>
      <c r="K191" s="178"/>
      <c r="L191" s="179"/>
      <c r="M191" s="180" t="s">
        <v>1</v>
      </c>
      <c r="N191" s="181" t="s">
        <v>38</v>
      </c>
      <c r="O191" s="59"/>
      <c r="P191" s="160">
        <f t="shared" si="11"/>
        <v>0</v>
      </c>
      <c r="Q191" s="160">
        <v>0</v>
      </c>
      <c r="R191" s="160">
        <f t="shared" si="12"/>
        <v>0</v>
      </c>
      <c r="S191" s="160">
        <v>0</v>
      </c>
      <c r="T191" s="161">
        <f t="shared" si="1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62" t="s">
        <v>1849</v>
      </c>
      <c r="AT191" s="162" t="s">
        <v>751</v>
      </c>
      <c r="AU191" s="162" t="s">
        <v>85</v>
      </c>
      <c r="AY191" s="15" t="s">
        <v>208</v>
      </c>
      <c r="BE191" s="163">
        <f t="shared" si="14"/>
        <v>0</v>
      </c>
      <c r="BF191" s="163">
        <f t="shared" si="15"/>
        <v>0</v>
      </c>
      <c r="BG191" s="163">
        <f t="shared" si="16"/>
        <v>0</v>
      </c>
      <c r="BH191" s="163">
        <f t="shared" si="17"/>
        <v>0</v>
      </c>
      <c r="BI191" s="163">
        <f t="shared" si="18"/>
        <v>0</v>
      </c>
      <c r="BJ191" s="15" t="s">
        <v>85</v>
      </c>
      <c r="BK191" s="163">
        <f t="shared" si="19"/>
        <v>0</v>
      </c>
      <c r="BL191" s="15" t="s">
        <v>466</v>
      </c>
      <c r="BM191" s="162" t="s">
        <v>9277</v>
      </c>
    </row>
    <row r="192" spans="1:65" s="2" customFormat="1" ht="16.5" customHeight="1">
      <c r="A192" s="30"/>
      <c r="B192" s="154"/>
      <c r="C192" s="201" t="s">
        <v>466</v>
      </c>
      <c r="D192" s="201" t="s">
        <v>751</v>
      </c>
      <c r="E192" s="202" t="s">
        <v>9278</v>
      </c>
      <c r="F192" s="203" t="s">
        <v>9279</v>
      </c>
      <c r="G192" s="204" t="s">
        <v>252</v>
      </c>
      <c r="H192" s="205">
        <v>32</v>
      </c>
      <c r="I192" s="177"/>
      <c r="J192" s="290">
        <f t="shared" si="10"/>
        <v>0</v>
      </c>
      <c r="K192" s="178"/>
      <c r="L192" s="179"/>
      <c r="M192" s="180" t="s">
        <v>1</v>
      </c>
      <c r="N192" s="181" t="s">
        <v>38</v>
      </c>
      <c r="O192" s="59"/>
      <c r="P192" s="160">
        <f t="shared" si="11"/>
        <v>0</v>
      </c>
      <c r="Q192" s="160">
        <v>0</v>
      </c>
      <c r="R192" s="160">
        <f t="shared" si="12"/>
        <v>0</v>
      </c>
      <c r="S192" s="160">
        <v>0</v>
      </c>
      <c r="T192" s="161">
        <f t="shared" si="13"/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62" t="s">
        <v>1849</v>
      </c>
      <c r="AT192" s="162" t="s">
        <v>751</v>
      </c>
      <c r="AU192" s="162" t="s">
        <v>85</v>
      </c>
      <c r="AY192" s="15" t="s">
        <v>208</v>
      </c>
      <c r="BE192" s="163">
        <f t="shared" si="14"/>
        <v>0</v>
      </c>
      <c r="BF192" s="163">
        <f t="shared" si="15"/>
        <v>0</v>
      </c>
      <c r="BG192" s="163">
        <f t="shared" si="16"/>
        <v>0</v>
      </c>
      <c r="BH192" s="163">
        <f t="shared" si="17"/>
        <v>0</v>
      </c>
      <c r="BI192" s="163">
        <f t="shared" si="18"/>
        <v>0</v>
      </c>
      <c r="BJ192" s="15" t="s">
        <v>85</v>
      </c>
      <c r="BK192" s="163">
        <f t="shared" si="19"/>
        <v>0</v>
      </c>
      <c r="BL192" s="15" t="s">
        <v>466</v>
      </c>
      <c r="BM192" s="162" t="s">
        <v>9280</v>
      </c>
    </row>
    <row r="193" spans="1:65" s="2" customFormat="1" ht="24.2" customHeight="1">
      <c r="A193" s="30"/>
      <c r="B193" s="154"/>
      <c r="C193" s="201" t="s">
        <v>468</v>
      </c>
      <c r="D193" s="201" t="s">
        <v>751</v>
      </c>
      <c r="E193" s="202" t="s">
        <v>9281</v>
      </c>
      <c r="F193" s="203" t="s">
        <v>9282</v>
      </c>
      <c r="G193" s="204" t="s">
        <v>252</v>
      </c>
      <c r="H193" s="205">
        <v>163</v>
      </c>
      <c r="I193" s="177"/>
      <c r="J193" s="290">
        <f t="shared" ref="J193:J224" si="20">ROUND(I193*H193,2)</f>
        <v>0</v>
      </c>
      <c r="K193" s="178"/>
      <c r="L193" s="179"/>
      <c r="M193" s="180" t="s">
        <v>1</v>
      </c>
      <c r="N193" s="181" t="s">
        <v>38</v>
      </c>
      <c r="O193" s="59"/>
      <c r="P193" s="160">
        <f t="shared" ref="P193:P224" si="21">O193*H193</f>
        <v>0</v>
      </c>
      <c r="Q193" s="160">
        <v>0</v>
      </c>
      <c r="R193" s="160">
        <f t="shared" ref="R193:R224" si="22">Q193*H193</f>
        <v>0</v>
      </c>
      <c r="S193" s="160">
        <v>0</v>
      </c>
      <c r="T193" s="161">
        <f t="shared" ref="T193:T224" si="23">S193*H193</f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2" t="s">
        <v>1849</v>
      </c>
      <c r="AT193" s="162" t="s">
        <v>751</v>
      </c>
      <c r="AU193" s="162" t="s">
        <v>85</v>
      </c>
      <c r="AY193" s="15" t="s">
        <v>208</v>
      </c>
      <c r="BE193" s="163">
        <f t="shared" ref="BE193:BE224" si="24">IF(N193="základná",J193,0)</f>
        <v>0</v>
      </c>
      <c r="BF193" s="163">
        <f t="shared" ref="BF193:BF224" si="25">IF(N193="znížená",J193,0)</f>
        <v>0</v>
      </c>
      <c r="BG193" s="163">
        <f t="shared" ref="BG193:BG224" si="26">IF(N193="zákl. prenesená",J193,0)</f>
        <v>0</v>
      </c>
      <c r="BH193" s="163">
        <f t="shared" ref="BH193:BH224" si="27">IF(N193="zníž. prenesená",J193,0)</f>
        <v>0</v>
      </c>
      <c r="BI193" s="163">
        <f t="shared" ref="BI193:BI224" si="28">IF(N193="nulová",J193,0)</f>
        <v>0</v>
      </c>
      <c r="BJ193" s="15" t="s">
        <v>85</v>
      </c>
      <c r="BK193" s="163">
        <f t="shared" ref="BK193:BK224" si="29">ROUND(I193*H193,2)</f>
        <v>0</v>
      </c>
      <c r="BL193" s="15" t="s">
        <v>466</v>
      </c>
      <c r="BM193" s="162" t="s">
        <v>9283</v>
      </c>
    </row>
    <row r="194" spans="1:65" s="2" customFormat="1" ht="55.5" customHeight="1">
      <c r="A194" s="30"/>
      <c r="B194" s="154"/>
      <c r="C194" s="201" t="s">
        <v>472</v>
      </c>
      <c r="D194" s="201" t="s">
        <v>751</v>
      </c>
      <c r="E194" s="202" t="s">
        <v>9284</v>
      </c>
      <c r="F194" s="203" t="s">
        <v>9285</v>
      </c>
      <c r="G194" s="204" t="s">
        <v>252</v>
      </c>
      <c r="H194" s="205">
        <v>636</v>
      </c>
      <c r="I194" s="177"/>
      <c r="J194" s="290">
        <f t="shared" si="20"/>
        <v>0</v>
      </c>
      <c r="K194" s="178"/>
      <c r="L194" s="179"/>
      <c r="M194" s="180" t="s">
        <v>1</v>
      </c>
      <c r="N194" s="181" t="s">
        <v>38</v>
      </c>
      <c r="O194" s="59"/>
      <c r="P194" s="160">
        <f t="shared" si="21"/>
        <v>0</v>
      </c>
      <c r="Q194" s="160">
        <v>0</v>
      </c>
      <c r="R194" s="160">
        <f t="shared" si="22"/>
        <v>0</v>
      </c>
      <c r="S194" s="160">
        <v>0</v>
      </c>
      <c r="T194" s="161">
        <f t="shared" si="23"/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62" t="s">
        <v>1849</v>
      </c>
      <c r="AT194" s="162" t="s">
        <v>751</v>
      </c>
      <c r="AU194" s="162" t="s">
        <v>85</v>
      </c>
      <c r="AY194" s="15" t="s">
        <v>208</v>
      </c>
      <c r="BE194" s="163">
        <f t="shared" si="24"/>
        <v>0</v>
      </c>
      <c r="BF194" s="163">
        <f t="shared" si="25"/>
        <v>0</v>
      </c>
      <c r="BG194" s="163">
        <f t="shared" si="26"/>
        <v>0</v>
      </c>
      <c r="BH194" s="163">
        <f t="shared" si="27"/>
        <v>0</v>
      </c>
      <c r="BI194" s="163">
        <f t="shared" si="28"/>
        <v>0</v>
      </c>
      <c r="BJ194" s="15" t="s">
        <v>85</v>
      </c>
      <c r="BK194" s="163">
        <f t="shared" si="29"/>
        <v>0</v>
      </c>
      <c r="BL194" s="15" t="s">
        <v>466</v>
      </c>
      <c r="BM194" s="162" t="s">
        <v>9286</v>
      </c>
    </row>
    <row r="195" spans="1:65" s="2" customFormat="1" ht="44.25" customHeight="1">
      <c r="A195" s="30"/>
      <c r="B195" s="154"/>
      <c r="C195" s="201" t="s">
        <v>476</v>
      </c>
      <c r="D195" s="201" t="s">
        <v>751</v>
      </c>
      <c r="E195" s="202" t="s">
        <v>9287</v>
      </c>
      <c r="F195" s="203" t="s">
        <v>9288</v>
      </c>
      <c r="G195" s="204" t="s">
        <v>252</v>
      </c>
      <c r="H195" s="205">
        <v>1074</v>
      </c>
      <c r="I195" s="177"/>
      <c r="J195" s="290">
        <f t="shared" si="20"/>
        <v>0</v>
      </c>
      <c r="K195" s="178"/>
      <c r="L195" s="179"/>
      <c r="M195" s="180" t="s">
        <v>1</v>
      </c>
      <c r="N195" s="181" t="s">
        <v>38</v>
      </c>
      <c r="O195" s="59"/>
      <c r="P195" s="160">
        <f t="shared" si="21"/>
        <v>0</v>
      </c>
      <c r="Q195" s="160">
        <v>0</v>
      </c>
      <c r="R195" s="160">
        <f t="shared" si="22"/>
        <v>0</v>
      </c>
      <c r="S195" s="160">
        <v>0</v>
      </c>
      <c r="T195" s="161">
        <f t="shared" si="23"/>
        <v>0</v>
      </c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R195" s="162" t="s">
        <v>1849</v>
      </c>
      <c r="AT195" s="162" t="s">
        <v>751</v>
      </c>
      <c r="AU195" s="162" t="s">
        <v>85</v>
      </c>
      <c r="AY195" s="15" t="s">
        <v>208</v>
      </c>
      <c r="BE195" s="163">
        <f t="shared" si="24"/>
        <v>0</v>
      </c>
      <c r="BF195" s="163">
        <f t="shared" si="25"/>
        <v>0</v>
      </c>
      <c r="BG195" s="163">
        <f t="shared" si="26"/>
        <v>0</v>
      </c>
      <c r="BH195" s="163">
        <f t="shared" si="27"/>
        <v>0</v>
      </c>
      <c r="BI195" s="163">
        <f t="shared" si="28"/>
        <v>0</v>
      </c>
      <c r="BJ195" s="15" t="s">
        <v>85</v>
      </c>
      <c r="BK195" s="163">
        <f t="shared" si="29"/>
        <v>0</v>
      </c>
      <c r="BL195" s="15" t="s">
        <v>466</v>
      </c>
      <c r="BM195" s="162" t="s">
        <v>9289</v>
      </c>
    </row>
    <row r="196" spans="1:65" s="2" customFormat="1" ht="16.5" customHeight="1">
      <c r="A196" s="30"/>
      <c r="B196" s="154"/>
      <c r="C196" s="201" t="s">
        <v>480</v>
      </c>
      <c r="D196" s="201" t="s">
        <v>751</v>
      </c>
      <c r="E196" s="202" t="s">
        <v>9290</v>
      </c>
      <c r="F196" s="203" t="s">
        <v>9291</v>
      </c>
      <c r="G196" s="204" t="s">
        <v>252</v>
      </c>
      <c r="H196" s="205">
        <v>1074</v>
      </c>
      <c r="I196" s="177"/>
      <c r="J196" s="290">
        <f t="shared" si="20"/>
        <v>0</v>
      </c>
      <c r="K196" s="178"/>
      <c r="L196" s="179"/>
      <c r="M196" s="180" t="s">
        <v>1</v>
      </c>
      <c r="N196" s="181" t="s">
        <v>38</v>
      </c>
      <c r="O196" s="59"/>
      <c r="P196" s="160">
        <f t="shared" si="21"/>
        <v>0</v>
      </c>
      <c r="Q196" s="160">
        <v>0</v>
      </c>
      <c r="R196" s="160">
        <f t="shared" si="22"/>
        <v>0</v>
      </c>
      <c r="S196" s="160">
        <v>0</v>
      </c>
      <c r="T196" s="161">
        <f t="shared" si="23"/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62" t="s">
        <v>1849</v>
      </c>
      <c r="AT196" s="162" t="s">
        <v>751</v>
      </c>
      <c r="AU196" s="162" t="s">
        <v>85</v>
      </c>
      <c r="AY196" s="15" t="s">
        <v>208</v>
      </c>
      <c r="BE196" s="163">
        <f t="shared" si="24"/>
        <v>0</v>
      </c>
      <c r="BF196" s="163">
        <f t="shared" si="25"/>
        <v>0</v>
      </c>
      <c r="BG196" s="163">
        <f t="shared" si="26"/>
        <v>0</v>
      </c>
      <c r="BH196" s="163">
        <f t="shared" si="27"/>
        <v>0</v>
      </c>
      <c r="BI196" s="163">
        <f t="shared" si="28"/>
        <v>0</v>
      </c>
      <c r="BJ196" s="15" t="s">
        <v>85</v>
      </c>
      <c r="BK196" s="163">
        <f t="shared" si="29"/>
        <v>0</v>
      </c>
      <c r="BL196" s="15" t="s">
        <v>466</v>
      </c>
      <c r="BM196" s="162" t="s">
        <v>9292</v>
      </c>
    </row>
    <row r="197" spans="1:65" s="2" customFormat="1" ht="16.5" customHeight="1">
      <c r="A197" s="30"/>
      <c r="B197" s="154"/>
      <c r="C197" s="201" t="s">
        <v>484</v>
      </c>
      <c r="D197" s="201" t="s">
        <v>751</v>
      </c>
      <c r="E197" s="202" t="s">
        <v>9293</v>
      </c>
      <c r="F197" s="203" t="s">
        <v>9294</v>
      </c>
      <c r="G197" s="204" t="s">
        <v>404</v>
      </c>
      <c r="H197" s="205">
        <v>21</v>
      </c>
      <c r="I197" s="177"/>
      <c r="J197" s="290">
        <f t="shared" si="20"/>
        <v>0</v>
      </c>
      <c r="K197" s="178"/>
      <c r="L197" s="179"/>
      <c r="M197" s="180" t="s">
        <v>1</v>
      </c>
      <c r="N197" s="181" t="s">
        <v>38</v>
      </c>
      <c r="O197" s="59"/>
      <c r="P197" s="160">
        <f t="shared" si="21"/>
        <v>0</v>
      </c>
      <c r="Q197" s="160">
        <v>0</v>
      </c>
      <c r="R197" s="160">
        <f t="shared" si="22"/>
        <v>0</v>
      </c>
      <c r="S197" s="160">
        <v>0</v>
      </c>
      <c r="T197" s="161">
        <f t="shared" si="23"/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62" t="s">
        <v>1849</v>
      </c>
      <c r="AT197" s="162" t="s">
        <v>751</v>
      </c>
      <c r="AU197" s="162" t="s">
        <v>85</v>
      </c>
      <c r="AY197" s="15" t="s">
        <v>208</v>
      </c>
      <c r="BE197" s="163">
        <f t="shared" si="24"/>
        <v>0</v>
      </c>
      <c r="BF197" s="163">
        <f t="shared" si="25"/>
        <v>0</v>
      </c>
      <c r="BG197" s="163">
        <f t="shared" si="26"/>
        <v>0</v>
      </c>
      <c r="BH197" s="163">
        <f t="shared" si="27"/>
        <v>0</v>
      </c>
      <c r="BI197" s="163">
        <f t="shared" si="28"/>
        <v>0</v>
      </c>
      <c r="BJ197" s="15" t="s">
        <v>85</v>
      </c>
      <c r="BK197" s="163">
        <f t="shared" si="29"/>
        <v>0</v>
      </c>
      <c r="BL197" s="15" t="s">
        <v>466</v>
      </c>
      <c r="BM197" s="162" t="s">
        <v>9295</v>
      </c>
    </row>
    <row r="198" spans="1:65" s="2" customFormat="1" ht="24.2" customHeight="1">
      <c r="A198" s="30"/>
      <c r="B198" s="154"/>
      <c r="C198" s="201" t="s">
        <v>488</v>
      </c>
      <c r="D198" s="201" t="s">
        <v>751</v>
      </c>
      <c r="E198" s="202" t="s">
        <v>9296</v>
      </c>
      <c r="F198" s="203" t="s">
        <v>9297</v>
      </c>
      <c r="G198" s="204" t="s">
        <v>404</v>
      </c>
      <c r="H198" s="205">
        <v>3</v>
      </c>
      <c r="I198" s="177"/>
      <c r="J198" s="290">
        <f t="shared" si="20"/>
        <v>0</v>
      </c>
      <c r="K198" s="178"/>
      <c r="L198" s="179"/>
      <c r="M198" s="180" t="s">
        <v>1</v>
      </c>
      <c r="N198" s="181" t="s">
        <v>38</v>
      </c>
      <c r="O198" s="59"/>
      <c r="P198" s="160">
        <f t="shared" si="21"/>
        <v>0</v>
      </c>
      <c r="Q198" s="160">
        <v>0</v>
      </c>
      <c r="R198" s="160">
        <f t="shared" si="22"/>
        <v>0</v>
      </c>
      <c r="S198" s="160">
        <v>0</v>
      </c>
      <c r="T198" s="161">
        <f t="shared" si="23"/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62" t="s">
        <v>1849</v>
      </c>
      <c r="AT198" s="162" t="s">
        <v>751</v>
      </c>
      <c r="AU198" s="162" t="s">
        <v>85</v>
      </c>
      <c r="AY198" s="15" t="s">
        <v>208</v>
      </c>
      <c r="BE198" s="163">
        <f t="shared" si="24"/>
        <v>0</v>
      </c>
      <c r="BF198" s="163">
        <f t="shared" si="25"/>
        <v>0</v>
      </c>
      <c r="BG198" s="163">
        <f t="shared" si="26"/>
        <v>0</v>
      </c>
      <c r="BH198" s="163">
        <f t="shared" si="27"/>
        <v>0</v>
      </c>
      <c r="BI198" s="163">
        <f t="shared" si="28"/>
        <v>0</v>
      </c>
      <c r="BJ198" s="15" t="s">
        <v>85</v>
      </c>
      <c r="BK198" s="163">
        <f t="shared" si="29"/>
        <v>0</v>
      </c>
      <c r="BL198" s="15" t="s">
        <v>466</v>
      </c>
      <c r="BM198" s="162" t="s">
        <v>9298</v>
      </c>
    </row>
    <row r="199" spans="1:65" s="2" customFormat="1" ht="24.2" customHeight="1">
      <c r="A199" s="30"/>
      <c r="B199" s="154"/>
      <c r="C199" s="201" t="s">
        <v>492</v>
      </c>
      <c r="D199" s="201" t="s">
        <v>751</v>
      </c>
      <c r="E199" s="202" t="s">
        <v>9299</v>
      </c>
      <c r="F199" s="203" t="s">
        <v>9300</v>
      </c>
      <c r="G199" s="204" t="s">
        <v>252</v>
      </c>
      <c r="H199" s="205">
        <v>391</v>
      </c>
      <c r="I199" s="177"/>
      <c r="J199" s="290">
        <f t="shared" si="20"/>
        <v>0</v>
      </c>
      <c r="K199" s="178"/>
      <c r="L199" s="179"/>
      <c r="M199" s="180" t="s">
        <v>1</v>
      </c>
      <c r="N199" s="181" t="s">
        <v>38</v>
      </c>
      <c r="O199" s="59"/>
      <c r="P199" s="160">
        <f t="shared" si="21"/>
        <v>0</v>
      </c>
      <c r="Q199" s="160">
        <v>0</v>
      </c>
      <c r="R199" s="160">
        <f t="shared" si="22"/>
        <v>0</v>
      </c>
      <c r="S199" s="160">
        <v>0</v>
      </c>
      <c r="T199" s="161">
        <f t="shared" si="23"/>
        <v>0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R199" s="162" t="s">
        <v>1849</v>
      </c>
      <c r="AT199" s="162" t="s">
        <v>751</v>
      </c>
      <c r="AU199" s="162" t="s">
        <v>85</v>
      </c>
      <c r="AY199" s="15" t="s">
        <v>208</v>
      </c>
      <c r="BE199" s="163">
        <f t="shared" si="24"/>
        <v>0</v>
      </c>
      <c r="BF199" s="163">
        <f t="shared" si="25"/>
        <v>0</v>
      </c>
      <c r="BG199" s="163">
        <f t="shared" si="26"/>
        <v>0</v>
      </c>
      <c r="BH199" s="163">
        <f t="shared" si="27"/>
        <v>0</v>
      </c>
      <c r="BI199" s="163">
        <f t="shared" si="28"/>
        <v>0</v>
      </c>
      <c r="BJ199" s="15" t="s">
        <v>85</v>
      </c>
      <c r="BK199" s="163">
        <f t="shared" si="29"/>
        <v>0</v>
      </c>
      <c r="BL199" s="15" t="s">
        <v>466</v>
      </c>
      <c r="BM199" s="162" t="s">
        <v>9301</v>
      </c>
    </row>
    <row r="200" spans="1:65" s="2" customFormat="1" ht="21.75" customHeight="1">
      <c r="A200" s="30"/>
      <c r="B200" s="154"/>
      <c r="C200" s="201" t="s">
        <v>496</v>
      </c>
      <c r="D200" s="201" t="s">
        <v>751</v>
      </c>
      <c r="E200" s="202" t="s">
        <v>6797</v>
      </c>
      <c r="F200" s="203" t="s">
        <v>6798</v>
      </c>
      <c r="G200" s="204" t="s">
        <v>404</v>
      </c>
      <c r="H200" s="205">
        <v>1312.8</v>
      </c>
      <c r="I200" s="177"/>
      <c r="J200" s="290">
        <f t="shared" si="20"/>
        <v>0</v>
      </c>
      <c r="K200" s="178"/>
      <c r="L200" s="179"/>
      <c r="M200" s="180" t="s">
        <v>1</v>
      </c>
      <c r="N200" s="181" t="s">
        <v>38</v>
      </c>
      <c r="O200" s="59"/>
      <c r="P200" s="160">
        <f t="shared" si="21"/>
        <v>0</v>
      </c>
      <c r="Q200" s="160">
        <v>0</v>
      </c>
      <c r="R200" s="160">
        <f t="shared" si="22"/>
        <v>0</v>
      </c>
      <c r="S200" s="160">
        <v>0</v>
      </c>
      <c r="T200" s="161">
        <f t="shared" si="23"/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2" t="s">
        <v>1849</v>
      </c>
      <c r="AT200" s="162" t="s">
        <v>751</v>
      </c>
      <c r="AU200" s="162" t="s">
        <v>85</v>
      </c>
      <c r="AY200" s="15" t="s">
        <v>208</v>
      </c>
      <c r="BE200" s="163">
        <f t="shared" si="24"/>
        <v>0</v>
      </c>
      <c r="BF200" s="163">
        <f t="shared" si="25"/>
        <v>0</v>
      </c>
      <c r="BG200" s="163">
        <f t="shared" si="26"/>
        <v>0</v>
      </c>
      <c r="BH200" s="163">
        <f t="shared" si="27"/>
        <v>0</v>
      </c>
      <c r="BI200" s="163">
        <f t="shared" si="28"/>
        <v>0</v>
      </c>
      <c r="BJ200" s="15" t="s">
        <v>85</v>
      </c>
      <c r="BK200" s="163">
        <f t="shared" si="29"/>
        <v>0</v>
      </c>
      <c r="BL200" s="15" t="s">
        <v>466</v>
      </c>
      <c r="BM200" s="162" t="s">
        <v>9302</v>
      </c>
    </row>
    <row r="201" spans="1:65" s="2" customFormat="1" ht="24.2" customHeight="1">
      <c r="A201" s="30"/>
      <c r="B201" s="154"/>
      <c r="C201" s="201" t="s">
        <v>500</v>
      </c>
      <c r="D201" s="201" t="s">
        <v>751</v>
      </c>
      <c r="E201" s="202" t="s">
        <v>6800</v>
      </c>
      <c r="F201" s="203" t="s">
        <v>6801</v>
      </c>
      <c r="G201" s="204" t="s">
        <v>404</v>
      </c>
      <c r="H201" s="205">
        <v>250.4</v>
      </c>
      <c r="I201" s="177"/>
      <c r="J201" s="290">
        <f t="shared" si="20"/>
        <v>0</v>
      </c>
      <c r="K201" s="178"/>
      <c r="L201" s="179"/>
      <c r="M201" s="180" t="s">
        <v>1</v>
      </c>
      <c r="N201" s="181" t="s">
        <v>38</v>
      </c>
      <c r="O201" s="59"/>
      <c r="P201" s="160">
        <f t="shared" si="21"/>
        <v>0</v>
      </c>
      <c r="Q201" s="160">
        <v>0</v>
      </c>
      <c r="R201" s="160">
        <f t="shared" si="22"/>
        <v>0</v>
      </c>
      <c r="S201" s="160">
        <v>0</v>
      </c>
      <c r="T201" s="161">
        <f t="shared" si="23"/>
        <v>0</v>
      </c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R201" s="162" t="s">
        <v>1849</v>
      </c>
      <c r="AT201" s="162" t="s">
        <v>751</v>
      </c>
      <c r="AU201" s="162" t="s">
        <v>85</v>
      </c>
      <c r="AY201" s="15" t="s">
        <v>208</v>
      </c>
      <c r="BE201" s="163">
        <f t="shared" si="24"/>
        <v>0</v>
      </c>
      <c r="BF201" s="163">
        <f t="shared" si="25"/>
        <v>0</v>
      </c>
      <c r="BG201" s="163">
        <f t="shared" si="26"/>
        <v>0</v>
      </c>
      <c r="BH201" s="163">
        <f t="shared" si="27"/>
        <v>0</v>
      </c>
      <c r="BI201" s="163">
        <f t="shared" si="28"/>
        <v>0</v>
      </c>
      <c r="BJ201" s="15" t="s">
        <v>85</v>
      </c>
      <c r="BK201" s="163">
        <f t="shared" si="29"/>
        <v>0</v>
      </c>
      <c r="BL201" s="15" t="s">
        <v>466</v>
      </c>
      <c r="BM201" s="162" t="s">
        <v>9303</v>
      </c>
    </row>
    <row r="202" spans="1:65" s="2" customFormat="1" ht="16.5" customHeight="1">
      <c r="A202" s="30"/>
      <c r="B202" s="154"/>
      <c r="C202" s="201" t="s">
        <v>504</v>
      </c>
      <c r="D202" s="201" t="s">
        <v>751</v>
      </c>
      <c r="E202" s="202" t="s">
        <v>6803</v>
      </c>
      <c r="F202" s="203" t="s">
        <v>6804</v>
      </c>
      <c r="G202" s="204" t="s">
        <v>404</v>
      </c>
      <c r="H202" s="205">
        <v>1563.2</v>
      </c>
      <c r="I202" s="177"/>
      <c r="J202" s="290">
        <f t="shared" si="20"/>
        <v>0</v>
      </c>
      <c r="K202" s="178"/>
      <c r="L202" s="179"/>
      <c r="M202" s="180" t="s">
        <v>1</v>
      </c>
      <c r="N202" s="181" t="s">
        <v>38</v>
      </c>
      <c r="O202" s="59"/>
      <c r="P202" s="160">
        <f t="shared" si="21"/>
        <v>0</v>
      </c>
      <c r="Q202" s="160">
        <v>0</v>
      </c>
      <c r="R202" s="160">
        <f t="shared" si="22"/>
        <v>0</v>
      </c>
      <c r="S202" s="160">
        <v>0</v>
      </c>
      <c r="T202" s="161">
        <f t="shared" si="23"/>
        <v>0</v>
      </c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R202" s="162" t="s">
        <v>1849</v>
      </c>
      <c r="AT202" s="162" t="s">
        <v>751</v>
      </c>
      <c r="AU202" s="162" t="s">
        <v>85</v>
      </c>
      <c r="AY202" s="15" t="s">
        <v>208</v>
      </c>
      <c r="BE202" s="163">
        <f t="shared" si="24"/>
        <v>0</v>
      </c>
      <c r="BF202" s="163">
        <f t="shared" si="25"/>
        <v>0</v>
      </c>
      <c r="BG202" s="163">
        <f t="shared" si="26"/>
        <v>0</v>
      </c>
      <c r="BH202" s="163">
        <f t="shared" si="27"/>
        <v>0</v>
      </c>
      <c r="BI202" s="163">
        <f t="shared" si="28"/>
        <v>0</v>
      </c>
      <c r="BJ202" s="15" t="s">
        <v>85</v>
      </c>
      <c r="BK202" s="163">
        <f t="shared" si="29"/>
        <v>0</v>
      </c>
      <c r="BL202" s="15" t="s">
        <v>466</v>
      </c>
      <c r="BM202" s="162" t="s">
        <v>9304</v>
      </c>
    </row>
    <row r="203" spans="1:65" s="2" customFormat="1" ht="16.5" customHeight="1">
      <c r="A203" s="30"/>
      <c r="B203" s="154"/>
      <c r="C203" s="201" t="s">
        <v>509</v>
      </c>
      <c r="D203" s="201" t="s">
        <v>751</v>
      </c>
      <c r="E203" s="202" t="s">
        <v>9305</v>
      </c>
      <c r="F203" s="203" t="s">
        <v>9306</v>
      </c>
      <c r="G203" s="204" t="s">
        <v>252</v>
      </c>
      <c r="H203" s="205">
        <v>96</v>
      </c>
      <c r="I203" s="177"/>
      <c r="J203" s="290">
        <f t="shared" si="20"/>
        <v>0</v>
      </c>
      <c r="K203" s="178"/>
      <c r="L203" s="179"/>
      <c r="M203" s="180" t="s">
        <v>1</v>
      </c>
      <c r="N203" s="181" t="s">
        <v>38</v>
      </c>
      <c r="O203" s="59"/>
      <c r="P203" s="160">
        <f t="shared" si="21"/>
        <v>0</v>
      </c>
      <c r="Q203" s="160">
        <v>0</v>
      </c>
      <c r="R203" s="160">
        <f t="shared" si="22"/>
        <v>0</v>
      </c>
      <c r="S203" s="160">
        <v>0</v>
      </c>
      <c r="T203" s="161">
        <f t="shared" si="23"/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62" t="s">
        <v>1849</v>
      </c>
      <c r="AT203" s="162" t="s">
        <v>751</v>
      </c>
      <c r="AU203" s="162" t="s">
        <v>85</v>
      </c>
      <c r="AY203" s="15" t="s">
        <v>208</v>
      </c>
      <c r="BE203" s="163">
        <f t="shared" si="24"/>
        <v>0</v>
      </c>
      <c r="BF203" s="163">
        <f t="shared" si="25"/>
        <v>0</v>
      </c>
      <c r="BG203" s="163">
        <f t="shared" si="26"/>
        <v>0</v>
      </c>
      <c r="BH203" s="163">
        <f t="shared" si="27"/>
        <v>0</v>
      </c>
      <c r="BI203" s="163">
        <f t="shared" si="28"/>
        <v>0</v>
      </c>
      <c r="BJ203" s="15" t="s">
        <v>85</v>
      </c>
      <c r="BK203" s="163">
        <f t="shared" si="29"/>
        <v>0</v>
      </c>
      <c r="BL203" s="15" t="s">
        <v>466</v>
      </c>
      <c r="BM203" s="162" t="s">
        <v>9307</v>
      </c>
    </row>
    <row r="204" spans="1:65" s="2" customFormat="1" ht="16.5" customHeight="1">
      <c r="A204" s="30"/>
      <c r="B204" s="154"/>
      <c r="C204" s="201" t="s">
        <v>513</v>
      </c>
      <c r="D204" s="201" t="s">
        <v>751</v>
      </c>
      <c r="E204" s="202" t="s">
        <v>9308</v>
      </c>
      <c r="F204" s="203" t="s">
        <v>9309</v>
      </c>
      <c r="G204" s="204" t="s">
        <v>252</v>
      </c>
      <c r="H204" s="205">
        <v>48</v>
      </c>
      <c r="I204" s="177"/>
      <c r="J204" s="290">
        <f t="shared" si="20"/>
        <v>0</v>
      </c>
      <c r="K204" s="178"/>
      <c r="L204" s="179"/>
      <c r="M204" s="180" t="s">
        <v>1</v>
      </c>
      <c r="N204" s="181" t="s">
        <v>38</v>
      </c>
      <c r="O204" s="59"/>
      <c r="P204" s="160">
        <f t="shared" si="21"/>
        <v>0</v>
      </c>
      <c r="Q204" s="160">
        <v>0</v>
      </c>
      <c r="R204" s="160">
        <f t="shared" si="22"/>
        <v>0</v>
      </c>
      <c r="S204" s="160">
        <v>0</v>
      </c>
      <c r="T204" s="161">
        <f t="shared" si="23"/>
        <v>0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R204" s="162" t="s">
        <v>1849</v>
      </c>
      <c r="AT204" s="162" t="s">
        <v>751</v>
      </c>
      <c r="AU204" s="162" t="s">
        <v>85</v>
      </c>
      <c r="AY204" s="15" t="s">
        <v>208</v>
      </c>
      <c r="BE204" s="163">
        <f t="shared" si="24"/>
        <v>0</v>
      </c>
      <c r="BF204" s="163">
        <f t="shared" si="25"/>
        <v>0</v>
      </c>
      <c r="BG204" s="163">
        <f t="shared" si="26"/>
        <v>0</v>
      </c>
      <c r="BH204" s="163">
        <f t="shared" si="27"/>
        <v>0</v>
      </c>
      <c r="BI204" s="163">
        <f t="shared" si="28"/>
        <v>0</v>
      </c>
      <c r="BJ204" s="15" t="s">
        <v>85</v>
      </c>
      <c r="BK204" s="163">
        <f t="shared" si="29"/>
        <v>0</v>
      </c>
      <c r="BL204" s="15" t="s">
        <v>466</v>
      </c>
      <c r="BM204" s="162" t="s">
        <v>9310</v>
      </c>
    </row>
    <row r="205" spans="1:65" s="2" customFormat="1" ht="16.5" customHeight="1">
      <c r="A205" s="30"/>
      <c r="B205" s="154"/>
      <c r="C205" s="201" t="s">
        <v>517</v>
      </c>
      <c r="D205" s="201" t="s">
        <v>751</v>
      </c>
      <c r="E205" s="202" t="s">
        <v>9311</v>
      </c>
      <c r="F205" s="203" t="s">
        <v>9312</v>
      </c>
      <c r="G205" s="204" t="s">
        <v>404</v>
      </c>
      <c r="H205" s="205">
        <v>96</v>
      </c>
      <c r="I205" s="177"/>
      <c r="J205" s="290">
        <f t="shared" si="20"/>
        <v>0</v>
      </c>
      <c r="K205" s="178"/>
      <c r="L205" s="179"/>
      <c r="M205" s="180" t="s">
        <v>1</v>
      </c>
      <c r="N205" s="181" t="s">
        <v>38</v>
      </c>
      <c r="O205" s="59"/>
      <c r="P205" s="160">
        <f t="shared" si="21"/>
        <v>0</v>
      </c>
      <c r="Q205" s="160">
        <v>0</v>
      </c>
      <c r="R205" s="160">
        <f t="shared" si="22"/>
        <v>0</v>
      </c>
      <c r="S205" s="160">
        <v>0</v>
      </c>
      <c r="T205" s="161">
        <f t="shared" si="23"/>
        <v>0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62" t="s">
        <v>1849</v>
      </c>
      <c r="AT205" s="162" t="s">
        <v>751</v>
      </c>
      <c r="AU205" s="162" t="s">
        <v>85</v>
      </c>
      <c r="AY205" s="15" t="s">
        <v>208</v>
      </c>
      <c r="BE205" s="163">
        <f t="shared" si="24"/>
        <v>0</v>
      </c>
      <c r="BF205" s="163">
        <f t="shared" si="25"/>
        <v>0</v>
      </c>
      <c r="BG205" s="163">
        <f t="shared" si="26"/>
        <v>0</v>
      </c>
      <c r="BH205" s="163">
        <f t="shared" si="27"/>
        <v>0</v>
      </c>
      <c r="BI205" s="163">
        <f t="shared" si="28"/>
        <v>0</v>
      </c>
      <c r="BJ205" s="15" t="s">
        <v>85</v>
      </c>
      <c r="BK205" s="163">
        <f t="shared" si="29"/>
        <v>0</v>
      </c>
      <c r="BL205" s="15" t="s">
        <v>466</v>
      </c>
      <c r="BM205" s="162" t="s">
        <v>9313</v>
      </c>
    </row>
    <row r="206" spans="1:65" s="2" customFormat="1" ht="16.5" customHeight="1">
      <c r="A206" s="30"/>
      <c r="B206" s="154"/>
      <c r="C206" s="201" t="s">
        <v>521</v>
      </c>
      <c r="D206" s="201" t="s">
        <v>751</v>
      </c>
      <c r="E206" s="202" t="s">
        <v>9314</v>
      </c>
      <c r="F206" s="203" t="s">
        <v>9315</v>
      </c>
      <c r="G206" s="204" t="s">
        <v>404</v>
      </c>
      <c r="H206" s="205">
        <v>115.2</v>
      </c>
      <c r="I206" s="177"/>
      <c r="J206" s="290">
        <f t="shared" si="20"/>
        <v>0</v>
      </c>
      <c r="K206" s="178"/>
      <c r="L206" s="179"/>
      <c r="M206" s="180" t="s">
        <v>1</v>
      </c>
      <c r="N206" s="181" t="s">
        <v>38</v>
      </c>
      <c r="O206" s="59"/>
      <c r="P206" s="160">
        <f t="shared" si="21"/>
        <v>0</v>
      </c>
      <c r="Q206" s="160">
        <v>0</v>
      </c>
      <c r="R206" s="160">
        <f t="shared" si="22"/>
        <v>0</v>
      </c>
      <c r="S206" s="160">
        <v>0</v>
      </c>
      <c r="T206" s="161">
        <f t="shared" si="23"/>
        <v>0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62" t="s">
        <v>1849</v>
      </c>
      <c r="AT206" s="162" t="s">
        <v>751</v>
      </c>
      <c r="AU206" s="162" t="s">
        <v>85</v>
      </c>
      <c r="AY206" s="15" t="s">
        <v>208</v>
      </c>
      <c r="BE206" s="163">
        <f t="shared" si="24"/>
        <v>0</v>
      </c>
      <c r="BF206" s="163">
        <f t="shared" si="25"/>
        <v>0</v>
      </c>
      <c r="BG206" s="163">
        <f t="shared" si="26"/>
        <v>0</v>
      </c>
      <c r="BH206" s="163">
        <f t="shared" si="27"/>
        <v>0</v>
      </c>
      <c r="BI206" s="163">
        <f t="shared" si="28"/>
        <v>0</v>
      </c>
      <c r="BJ206" s="15" t="s">
        <v>85</v>
      </c>
      <c r="BK206" s="163">
        <f t="shared" si="29"/>
        <v>0</v>
      </c>
      <c r="BL206" s="15" t="s">
        <v>466</v>
      </c>
      <c r="BM206" s="162" t="s">
        <v>9316</v>
      </c>
    </row>
    <row r="207" spans="1:65" s="2" customFormat="1" ht="16.5" customHeight="1">
      <c r="A207" s="30"/>
      <c r="B207" s="154"/>
      <c r="C207" s="201" t="s">
        <v>525</v>
      </c>
      <c r="D207" s="201" t="s">
        <v>751</v>
      </c>
      <c r="E207" s="202" t="s">
        <v>9317</v>
      </c>
      <c r="F207" s="203" t="s">
        <v>9318</v>
      </c>
      <c r="G207" s="204" t="s">
        <v>404</v>
      </c>
      <c r="H207" s="205">
        <v>11700</v>
      </c>
      <c r="I207" s="177"/>
      <c r="J207" s="290">
        <f t="shared" si="20"/>
        <v>0</v>
      </c>
      <c r="K207" s="178"/>
      <c r="L207" s="179"/>
      <c r="M207" s="180" t="s">
        <v>1</v>
      </c>
      <c r="N207" s="181" t="s">
        <v>38</v>
      </c>
      <c r="O207" s="59"/>
      <c r="P207" s="160">
        <f t="shared" si="21"/>
        <v>0</v>
      </c>
      <c r="Q207" s="160">
        <v>0</v>
      </c>
      <c r="R207" s="160">
        <f t="shared" si="22"/>
        <v>0</v>
      </c>
      <c r="S207" s="160">
        <v>0</v>
      </c>
      <c r="T207" s="161">
        <f t="shared" si="23"/>
        <v>0</v>
      </c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R207" s="162" t="s">
        <v>1849</v>
      </c>
      <c r="AT207" s="162" t="s">
        <v>751</v>
      </c>
      <c r="AU207" s="162" t="s">
        <v>85</v>
      </c>
      <c r="AY207" s="15" t="s">
        <v>208</v>
      </c>
      <c r="BE207" s="163">
        <f t="shared" si="24"/>
        <v>0</v>
      </c>
      <c r="BF207" s="163">
        <f t="shared" si="25"/>
        <v>0</v>
      </c>
      <c r="BG207" s="163">
        <f t="shared" si="26"/>
        <v>0</v>
      </c>
      <c r="BH207" s="163">
        <f t="shared" si="27"/>
        <v>0</v>
      </c>
      <c r="BI207" s="163">
        <f t="shared" si="28"/>
        <v>0</v>
      </c>
      <c r="BJ207" s="15" t="s">
        <v>85</v>
      </c>
      <c r="BK207" s="163">
        <f t="shared" si="29"/>
        <v>0</v>
      </c>
      <c r="BL207" s="15" t="s">
        <v>466</v>
      </c>
      <c r="BM207" s="162" t="s">
        <v>9319</v>
      </c>
    </row>
    <row r="208" spans="1:65" s="2" customFormat="1" ht="16.5" customHeight="1">
      <c r="A208" s="30"/>
      <c r="B208" s="154"/>
      <c r="C208" s="201" t="s">
        <v>529</v>
      </c>
      <c r="D208" s="201" t="s">
        <v>751</v>
      </c>
      <c r="E208" s="202" t="s">
        <v>9320</v>
      </c>
      <c r="F208" s="203" t="s">
        <v>9321</v>
      </c>
      <c r="G208" s="204" t="s">
        <v>404</v>
      </c>
      <c r="H208" s="205">
        <v>1609.2</v>
      </c>
      <c r="I208" s="177"/>
      <c r="J208" s="290">
        <f t="shared" si="20"/>
        <v>0</v>
      </c>
      <c r="K208" s="178"/>
      <c r="L208" s="179"/>
      <c r="M208" s="180" t="s">
        <v>1</v>
      </c>
      <c r="N208" s="181" t="s">
        <v>38</v>
      </c>
      <c r="O208" s="59"/>
      <c r="P208" s="160">
        <f t="shared" si="21"/>
        <v>0</v>
      </c>
      <c r="Q208" s="160">
        <v>0</v>
      </c>
      <c r="R208" s="160">
        <f t="shared" si="22"/>
        <v>0</v>
      </c>
      <c r="S208" s="160">
        <v>0</v>
      </c>
      <c r="T208" s="161">
        <f t="shared" si="23"/>
        <v>0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62" t="s">
        <v>1849</v>
      </c>
      <c r="AT208" s="162" t="s">
        <v>751</v>
      </c>
      <c r="AU208" s="162" t="s">
        <v>85</v>
      </c>
      <c r="AY208" s="15" t="s">
        <v>208</v>
      </c>
      <c r="BE208" s="163">
        <f t="shared" si="24"/>
        <v>0</v>
      </c>
      <c r="BF208" s="163">
        <f t="shared" si="25"/>
        <v>0</v>
      </c>
      <c r="BG208" s="163">
        <f t="shared" si="26"/>
        <v>0</v>
      </c>
      <c r="BH208" s="163">
        <f t="shared" si="27"/>
        <v>0</v>
      </c>
      <c r="BI208" s="163">
        <f t="shared" si="28"/>
        <v>0</v>
      </c>
      <c r="BJ208" s="15" t="s">
        <v>85</v>
      </c>
      <c r="BK208" s="163">
        <f t="shared" si="29"/>
        <v>0</v>
      </c>
      <c r="BL208" s="15" t="s">
        <v>466</v>
      </c>
      <c r="BM208" s="162" t="s">
        <v>9322</v>
      </c>
    </row>
    <row r="209" spans="1:65" s="2" customFormat="1" ht="16.5" customHeight="1">
      <c r="A209" s="30"/>
      <c r="B209" s="154"/>
      <c r="C209" s="201" t="s">
        <v>533</v>
      </c>
      <c r="D209" s="201" t="s">
        <v>751</v>
      </c>
      <c r="E209" s="202" t="s">
        <v>9323</v>
      </c>
      <c r="F209" s="203" t="s">
        <v>9324</v>
      </c>
      <c r="G209" s="204" t="s">
        <v>404</v>
      </c>
      <c r="H209" s="205">
        <v>586.79999999999995</v>
      </c>
      <c r="I209" s="177"/>
      <c r="J209" s="290">
        <f t="shared" si="20"/>
        <v>0</v>
      </c>
      <c r="K209" s="178"/>
      <c r="L209" s="179"/>
      <c r="M209" s="180" t="s">
        <v>1</v>
      </c>
      <c r="N209" s="181" t="s">
        <v>38</v>
      </c>
      <c r="O209" s="59"/>
      <c r="P209" s="160">
        <f t="shared" si="21"/>
        <v>0</v>
      </c>
      <c r="Q209" s="160">
        <v>0</v>
      </c>
      <c r="R209" s="160">
        <f t="shared" si="22"/>
        <v>0</v>
      </c>
      <c r="S209" s="160">
        <v>0</v>
      </c>
      <c r="T209" s="161">
        <f t="shared" si="23"/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62" t="s">
        <v>1849</v>
      </c>
      <c r="AT209" s="162" t="s">
        <v>751</v>
      </c>
      <c r="AU209" s="162" t="s">
        <v>85</v>
      </c>
      <c r="AY209" s="15" t="s">
        <v>208</v>
      </c>
      <c r="BE209" s="163">
        <f t="shared" si="24"/>
        <v>0</v>
      </c>
      <c r="BF209" s="163">
        <f t="shared" si="25"/>
        <v>0</v>
      </c>
      <c r="BG209" s="163">
        <f t="shared" si="26"/>
        <v>0</v>
      </c>
      <c r="BH209" s="163">
        <f t="shared" si="27"/>
        <v>0</v>
      </c>
      <c r="BI209" s="163">
        <f t="shared" si="28"/>
        <v>0</v>
      </c>
      <c r="BJ209" s="15" t="s">
        <v>85</v>
      </c>
      <c r="BK209" s="163">
        <f t="shared" si="29"/>
        <v>0</v>
      </c>
      <c r="BL209" s="15" t="s">
        <v>466</v>
      </c>
      <c r="BM209" s="162" t="s">
        <v>9325</v>
      </c>
    </row>
    <row r="210" spans="1:65" s="2" customFormat="1" ht="16.5" customHeight="1">
      <c r="A210" s="30"/>
      <c r="B210" s="154"/>
      <c r="C210" s="201" t="s">
        <v>537</v>
      </c>
      <c r="D210" s="201" t="s">
        <v>751</v>
      </c>
      <c r="E210" s="202" t="s">
        <v>9326</v>
      </c>
      <c r="F210" s="203" t="s">
        <v>9327</v>
      </c>
      <c r="G210" s="204" t="s">
        <v>404</v>
      </c>
      <c r="H210" s="205">
        <v>57.6</v>
      </c>
      <c r="I210" s="177"/>
      <c r="J210" s="290">
        <f t="shared" si="20"/>
        <v>0</v>
      </c>
      <c r="K210" s="178"/>
      <c r="L210" s="179"/>
      <c r="M210" s="180" t="s">
        <v>1</v>
      </c>
      <c r="N210" s="181" t="s">
        <v>38</v>
      </c>
      <c r="O210" s="59"/>
      <c r="P210" s="160">
        <f t="shared" si="21"/>
        <v>0</v>
      </c>
      <c r="Q210" s="160">
        <v>0</v>
      </c>
      <c r="R210" s="160">
        <f t="shared" si="22"/>
        <v>0</v>
      </c>
      <c r="S210" s="160">
        <v>0</v>
      </c>
      <c r="T210" s="161">
        <f t="shared" si="23"/>
        <v>0</v>
      </c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R210" s="162" t="s">
        <v>1849</v>
      </c>
      <c r="AT210" s="162" t="s">
        <v>751</v>
      </c>
      <c r="AU210" s="162" t="s">
        <v>85</v>
      </c>
      <c r="AY210" s="15" t="s">
        <v>208</v>
      </c>
      <c r="BE210" s="163">
        <f t="shared" si="24"/>
        <v>0</v>
      </c>
      <c r="BF210" s="163">
        <f t="shared" si="25"/>
        <v>0</v>
      </c>
      <c r="BG210" s="163">
        <f t="shared" si="26"/>
        <v>0</v>
      </c>
      <c r="BH210" s="163">
        <f t="shared" si="27"/>
        <v>0</v>
      </c>
      <c r="BI210" s="163">
        <f t="shared" si="28"/>
        <v>0</v>
      </c>
      <c r="BJ210" s="15" t="s">
        <v>85</v>
      </c>
      <c r="BK210" s="163">
        <f t="shared" si="29"/>
        <v>0</v>
      </c>
      <c r="BL210" s="15" t="s">
        <v>466</v>
      </c>
      <c r="BM210" s="162" t="s">
        <v>9328</v>
      </c>
    </row>
    <row r="211" spans="1:65" s="2" customFormat="1" ht="16.5" customHeight="1">
      <c r="A211" s="30"/>
      <c r="B211" s="154"/>
      <c r="C211" s="201" t="s">
        <v>541</v>
      </c>
      <c r="D211" s="201" t="s">
        <v>751</v>
      </c>
      <c r="E211" s="202" t="s">
        <v>9329</v>
      </c>
      <c r="F211" s="203" t="s">
        <v>9330</v>
      </c>
      <c r="G211" s="204" t="s">
        <v>404</v>
      </c>
      <c r="H211" s="205">
        <v>14068.8</v>
      </c>
      <c r="I211" s="177"/>
      <c r="J211" s="290">
        <f t="shared" si="20"/>
        <v>0</v>
      </c>
      <c r="K211" s="178"/>
      <c r="L211" s="179"/>
      <c r="M211" s="180" t="s">
        <v>1</v>
      </c>
      <c r="N211" s="181" t="s">
        <v>38</v>
      </c>
      <c r="O211" s="59"/>
      <c r="P211" s="160">
        <f t="shared" si="21"/>
        <v>0</v>
      </c>
      <c r="Q211" s="160">
        <v>0</v>
      </c>
      <c r="R211" s="160">
        <f t="shared" si="22"/>
        <v>0</v>
      </c>
      <c r="S211" s="160">
        <v>0</v>
      </c>
      <c r="T211" s="161">
        <f t="shared" si="23"/>
        <v>0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R211" s="162" t="s">
        <v>1849</v>
      </c>
      <c r="AT211" s="162" t="s">
        <v>751</v>
      </c>
      <c r="AU211" s="162" t="s">
        <v>85</v>
      </c>
      <c r="AY211" s="15" t="s">
        <v>208</v>
      </c>
      <c r="BE211" s="163">
        <f t="shared" si="24"/>
        <v>0</v>
      </c>
      <c r="BF211" s="163">
        <f t="shared" si="25"/>
        <v>0</v>
      </c>
      <c r="BG211" s="163">
        <f t="shared" si="26"/>
        <v>0</v>
      </c>
      <c r="BH211" s="163">
        <f t="shared" si="27"/>
        <v>0</v>
      </c>
      <c r="BI211" s="163">
        <f t="shared" si="28"/>
        <v>0</v>
      </c>
      <c r="BJ211" s="15" t="s">
        <v>85</v>
      </c>
      <c r="BK211" s="163">
        <f t="shared" si="29"/>
        <v>0</v>
      </c>
      <c r="BL211" s="15" t="s">
        <v>466</v>
      </c>
      <c r="BM211" s="162" t="s">
        <v>9331</v>
      </c>
    </row>
    <row r="212" spans="1:65" s="2" customFormat="1" ht="16.5" customHeight="1">
      <c r="A212" s="30"/>
      <c r="B212" s="154"/>
      <c r="C212" s="201" t="s">
        <v>545</v>
      </c>
      <c r="D212" s="201" t="s">
        <v>751</v>
      </c>
      <c r="E212" s="202" t="s">
        <v>9332</v>
      </c>
      <c r="F212" s="203" t="s">
        <v>9333</v>
      </c>
      <c r="G212" s="204" t="s">
        <v>404</v>
      </c>
      <c r="H212" s="205">
        <v>139</v>
      </c>
      <c r="I212" s="177"/>
      <c r="J212" s="290">
        <f t="shared" si="20"/>
        <v>0</v>
      </c>
      <c r="K212" s="178"/>
      <c r="L212" s="179"/>
      <c r="M212" s="180" t="s">
        <v>1</v>
      </c>
      <c r="N212" s="181" t="s">
        <v>38</v>
      </c>
      <c r="O212" s="59"/>
      <c r="P212" s="160">
        <f t="shared" si="21"/>
        <v>0</v>
      </c>
      <c r="Q212" s="160">
        <v>0</v>
      </c>
      <c r="R212" s="160">
        <f t="shared" si="22"/>
        <v>0</v>
      </c>
      <c r="S212" s="160">
        <v>0</v>
      </c>
      <c r="T212" s="161">
        <f t="shared" si="23"/>
        <v>0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62" t="s">
        <v>1849</v>
      </c>
      <c r="AT212" s="162" t="s">
        <v>751</v>
      </c>
      <c r="AU212" s="162" t="s">
        <v>85</v>
      </c>
      <c r="AY212" s="15" t="s">
        <v>208</v>
      </c>
      <c r="BE212" s="163">
        <f t="shared" si="24"/>
        <v>0</v>
      </c>
      <c r="BF212" s="163">
        <f t="shared" si="25"/>
        <v>0</v>
      </c>
      <c r="BG212" s="163">
        <f t="shared" si="26"/>
        <v>0</v>
      </c>
      <c r="BH212" s="163">
        <f t="shared" si="27"/>
        <v>0</v>
      </c>
      <c r="BI212" s="163">
        <f t="shared" si="28"/>
        <v>0</v>
      </c>
      <c r="BJ212" s="15" t="s">
        <v>85</v>
      </c>
      <c r="BK212" s="163">
        <f t="shared" si="29"/>
        <v>0</v>
      </c>
      <c r="BL212" s="15" t="s">
        <v>466</v>
      </c>
      <c r="BM212" s="162" t="s">
        <v>9334</v>
      </c>
    </row>
    <row r="213" spans="1:65" s="2" customFormat="1" ht="24.2" customHeight="1">
      <c r="A213" s="30"/>
      <c r="B213" s="154"/>
      <c r="C213" s="201" t="s">
        <v>549</v>
      </c>
      <c r="D213" s="201" t="s">
        <v>751</v>
      </c>
      <c r="E213" s="202" t="s">
        <v>9335</v>
      </c>
      <c r="F213" s="203" t="s">
        <v>9336</v>
      </c>
      <c r="G213" s="204" t="s">
        <v>404</v>
      </c>
      <c r="H213" s="205">
        <v>4</v>
      </c>
      <c r="I213" s="177"/>
      <c r="J213" s="290">
        <f t="shared" si="20"/>
        <v>0</v>
      </c>
      <c r="K213" s="178"/>
      <c r="L213" s="179"/>
      <c r="M213" s="180" t="s">
        <v>1</v>
      </c>
      <c r="N213" s="181" t="s">
        <v>38</v>
      </c>
      <c r="O213" s="59"/>
      <c r="P213" s="160">
        <f t="shared" si="21"/>
        <v>0</v>
      </c>
      <c r="Q213" s="160">
        <v>0</v>
      </c>
      <c r="R213" s="160">
        <f t="shared" si="22"/>
        <v>0</v>
      </c>
      <c r="S213" s="160">
        <v>0</v>
      </c>
      <c r="T213" s="161">
        <f t="shared" si="23"/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62" t="s">
        <v>1849</v>
      </c>
      <c r="AT213" s="162" t="s">
        <v>751</v>
      </c>
      <c r="AU213" s="162" t="s">
        <v>85</v>
      </c>
      <c r="AY213" s="15" t="s">
        <v>208</v>
      </c>
      <c r="BE213" s="163">
        <f t="shared" si="24"/>
        <v>0</v>
      </c>
      <c r="BF213" s="163">
        <f t="shared" si="25"/>
        <v>0</v>
      </c>
      <c r="BG213" s="163">
        <f t="shared" si="26"/>
        <v>0</v>
      </c>
      <c r="BH213" s="163">
        <f t="shared" si="27"/>
        <v>0</v>
      </c>
      <c r="BI213" s="163">
        <f t="shared" si="28"/>
        <v>0</v>
      </c>
      <c r="BJ213" s="15" t="s">
        <v>85</v>
      </c>
      <c r="BK213" s="163">
        <f t="shared" si="29"/>
        <v>0</v>
      </c>
      <c r="BL213" s="15" t="s">
        <v>466</v>
      </c>
      <c r="BM213" s="162" t="s">
        <v>9337</v>
      </c>
    </row>
    <row r="214" spans="1:65" s="2" customFormat="1" ht="24.2" customHeight="1">
      <c r="A214" s="30"/>
      <c r="B214" s="154"/>
      <c r="C214" s="195" t="s">
        <v>553</v>
      </c>
      <c r="D214" s="195" t="s">
        <v>210</v>
      </c>
      <c r="E214" s="196" t="s">
        <v>9338</v>
      </c>
      <c r="F214" s="200" t="s">
        <v>9339</v>
      </c>
      <c r="G214" s="198" t="s">
        <v>252</v>
      </c>
      <c r="H214" s="199">
        <v>48</v>
      </c>
      <c r="I214" s="155"/>
      <c r="J214" s="287">
        <f t="shared" si="20"/>
        <v>0</v>
      </c>
      <c r="K214" s="157"/>
      <c r="L214" s="31"/>
      <c r="M214" s="158" t="s">
        <v>1</v>
      </c>
      <c r="N214" s="159" t="s">
        <v>38</v>
      </c>
      <c r="O214" s="59"/>
      <c r="P214" s="160">
        <f t="shared" si="21"/>
        <v>0</v>
      </c>
      <c r="Q214" s="160">
        <v>0</v>
      </c>
      <c r="R214" s="160">
        <f t="shared" si="22"/>
        <v>0</v>
      </c>
      <c r="S214" s="160">
        <v>0</v>
      </c>
      <c r="T214" s="161">
        <f t="shared" si="23"/>
        <v>0</v>
      </c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R214" s="162" t="s">
        <v>466</v>
      </c>
      <c r="AT214" s="162" t="s">
        <v>210</v>
      </c>
      <c r="AU214" s="162" t="s">
        <v>85</v>
      </c>
      <c r="AY214" s="15" t="s">
        <v>208</v>
      </c>
      <c r="BE214" s="163">
        <f t="shared" si="24"/>
        <v>0</v>
      </c>
      <c r="BF214" s="163">
        <f t="shared" si="25"/>
        <v>0</v>
      </c>
      <c r="BG214" s="163">
        <f t="shared" si="26"/>
        <v>0</v>
      </c>
      <c r="BH214" s="163">
        <f t="shared" si="27"/>
        <v>0</v>
      </c>
      <c r="BI214" s="163">
        <f t="shared" si="28"/>
        <v>0</v>
      </c>
      <c r="BJ214" s="15" t="s">
        <v>85</v>
      </c>
      <c r="BK214" s="163">
        <f t="shared" si="29"/>
        <v>0</v>
      </c>
      <c r="BL214" s="15" t="s">
        <v>466</v>
      </c>
      <c r="BM214" s="162" t="s">
        <v>9340</v>
      </c>
    </row>
    <row r="215" spans="1:65" s="2" customFormat="1" ht="24.2" customHeight="1">
      <c r="A215" s="30"/>
      <c r="B215" s="154"/>
      <c r="C215" s="195" t="s">
        <v>557</v>
      </c>
      <c r="D215" s="195" t="s">
        <v>210</v>
      </c>
      <c r="E215" s="196" t="s">
        <v>9341</v>
      </c>
      <c r="F215" s="200" t="s">
        <v>9342</v>
      </c>
      <c r="G215" s="198" t="s">
        <v>252</v>
      </c>
      <c r="H215" s="199">
        <v>96</v>
      </c>
      <c r="I215" s="155"/>
      <c r="J215" s="287">
        <f t="shared" si="20"/>
        <v>0</v>
      </c>
      <c r="K215" s="157"/>
      <c r="L215" s="31"/>
      <c r="M215" s="158" t="s">
        <v>1</v>
      </c>
      <c r="N215" s="159" t="s">
        <v>38</v>
      </c>
      <c r="O215" s="59"/>
      <c r="P215" s="160">
        <f t="shared" si="21"/>
        <v>0</v>
      </c>
      <c r="Q215" s="160">
        <v>0</v>
      </c>
      <c r="R215" s="160">
        <f t="shared" si="22"/>
        <v>0</v>
      </c>
      <c r="S215" s="160">
        <v>0</v>
      </c>
      <c r="T215" s="161">
        <f t="shared" si="23"/>
        <v>0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62" t="s">
        <v>466</v>
      </c>
      <c r="AT215" s="162" t="s">
        <v>210</v>
      </c>
      <c r="AU215" s="162" t="s">
        <v>85</v>
      </c>
      <c r="AY215" s="15" t="s">
        <v>208</v>
      </c>
      <c r="BE215" s="163">
        <f t="shared" si="24"/>
        <v>0</v>
      </c>
      <c r="BF215" s="163">
        <f t="shared" si="25"/>
        <v>0</v>
      </c>
      <c r="BG215" s="163">
        <f t="shared" si="26"/>
        <v>0</v>
      </c>
      <c r="BH215" s="163">
        <f t="shared" si="27"/>
        <v>0</v>
      </c>
      <c r="BI215" s="163">
        <f t="shared" si="28"/>
        <v>0</v>
      </c>
      <c r="BJ215" s="15" t="s">
        <v>85</v>
      </c>
      <c r="BK215" s="163">
        <f t="shared" si="29"/>
        <v>0</v>
      </c>
      <c r="BL215" s="15" t="s">
        <v>466</v>
      </c>
      <c r="BM215" s="162" t="s">
        <v>9343</v>
      </c>
    </row>
    <row r="216" spans="1:65" s="2" customFormat="1" ht="24.2" customHeight="1">
      <c r="A216" s="30"/>
      <c r="B216" s="154"/>
      <c r="C216" s="195" t="s">
        <v>561</v>
      </c>
      <c r="D216" s="195" t="s">
        <v>210</v>
      </c>
      <c r="E216" s="196" t="s">
        <v>8975</v>
      </c>
      <c r="F216" s="200" t="s">
        <v>8976</v>
      </c>
      <c r="G216" s="198" t="s">
        <v>252</v>
      </c>
      <c r="H216" s="199">
        <v>1074</v>
      </c>
      <c r="I216" s="155"/>
      <c r="J216" s="287">
        <f t="shared" si="20"/>
        <v>0</v>
      </c>
      <c r="K216" s="157"/>
      <c r="L216" s="31"/>
      <c r="M216" s="158" t="s">
        <v>1</v>
      </c>
      <c r="N216" s="159" t="s">
        <v>38</v>
      </c>
      <c r="O216" s="59"/>
      <c r="P216" s="160">
        <f t="shared" si="21"/>
        <v>0</v>
      </c>
      <c r="Q216" s="160">
        <v>0</v>
      </c>
      <c r="R216" s="160">
        <f t="shared" si="22"/>
        <v>0</v>
      </c>
      <c r="S216" s="160">
        <v>0</v>
      </c>
      <c r="T216" s="161">
        <f t="shared" si="23"/>
        <v>0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62" t="s">
        <v>466</v>
      </c>
      <c r="AT216" s="162" t="s">
        <v>210</v>
      </c>
      <c r="AU216" s="162" t="s">
        <v>85</v>
      </c>
      <c r="AY216" s="15" t="s">
        <v>208</v>
      </c>
      <c r="BE216" s="163">
        <f t="shared" si="24"/>
        <v>0</v>
      </c>
      <c r="BF216" s="163">
        <f t="shared" si="25"/>
        <v>0</v>
      </c>
      <c r="BG216" s="163">
        <f t="shared" si="26"/>
        <v>0</v>
      </c>
      <c r="BH216" s="163">
        <f t="shared" si="27"/>
        <v>0</v>
      </c>
      <c r="BI216" s="163">
        <f t="shared" si="28"/>
        <v>0</v>
      </c>
      <c r="BJ216" s="15" t="s">
        <v>85</v>
      </c>
      <c r="BK216" s="163">
        <f t="shared" si="29"/>
        <v>0</v>
      </c>
      <c r="BL216" s="15" t="s">
        <v>466</v>
      </c>
      <c r="BM216" s="162" t="s">
        <v>9344</v>
      </c>
    </row>
    <row r="217" spans="1:65" s="2" customFormat="1" ht="16.5" customHeight="1">
      <c r="A217" s="30"/>
      <c r="B217" s="154"/>
      <c r="C217" s="195" t="s">
        <v>566</v>
      </c>
      <c r="D217" s="195" t="s">
        <v>210</v>
      </c>
      <c r="E217" s="196" t="s">
        <v>9345</v>
      </c>
      <c r="F217" s="200" t="s">
        <v>9346</v>
      </c>
      <c r="G217" s="198" t="s">
        <v>404</v>
      </c>
      <c r="H217" s="199">
        <v>21</v>
      </c>
      <c r="I217" s="155"/>
      <c r="J217" s="287">
        <f t="shared" si="20"/>
        <v>0</v>
      </c>
      <c r="K217" s="157"/>
      <c r="L217" s="31"/>
      <c r="M217" s="158" t="s">
        <v>1</v>
      </c>
      <c r="N217" s="159" t="s">
        <v>38</v>
      </c>
      <c r="O217" s="59"/>
      <c r="P217" s="160">
        <f t="shared" si="21"/>
        <v>0</v>
      </c>
      <c r="Q217" s="160">
        <v>0</v>
      </c>
      <c r="R217" s="160">
        <f t="shared" si="22"/>
        <v>0</v>
      </c>
      <c r="S217" s="160">
        <v>0</v>
      </c>
      <c r="T217" s="161">
        <f t="shared" si="23"/>
        <v>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62" t="s">
        <v>466</v>
      </c>
      <c r="AT217" s="162" t="s">
        <v>210</v>
      </c>
      <c r="AU217" s="162" t="s">
        <v>85</v>
      </c>
      <c r="AY217" s="15" t="s">
        <v>208</v>
      </c>
      <c r="BE217" s="163">
        <f t="shared" si="24"/>
        <v>0</v>
      </c>
      <c r="BF217" s="163">
        <f t="shared" si="25"/>
        <v>0</v>
      </c>
      <c r="BG217" s="163">
        <f t="shared" si="26"/>
        <v>0</v>
      </c>
      <c r="BH217" s="163">
        <f t="shared" si="27"/>
        <v>0</v>
      </c>
      <c r="BI217" s="163">
        <f t="shared" si="28"/>
        <v>0</v>
      </c>
      <c r="BJ217" s="15" t="s">
        <v>85</v>
      </c>
      <c r="BK217" s="163">
        <f t="shared" si="29"/>
        <v>0</v>
      </c>
      <c r="BL217" s="15" t="s">
        <v>466</v>
      </c>
      <c r="BM217" s="162" t="s">
        <v>9347</v>
      </c>
    </row>
    <row r="218" spans="1:65" s="2" customFormat="1" ht="24.2" customHeight="1">
      <c r="A218" s="30"/>
      <c r="B218" s="154"/>
      <c r="C218" s="195" t="s">
        <v>570</v>
      </c>
      <c r="D218" s="195" t="s">
        <v>210</v>
      </c>
      <c r="E218" s="196" t="s">
        <v>9348</v>
      </c>
      <c r="F218" s="200" t="s">
        <v>9349</v>
      </c>
      <c r="G218" s="198" t="s">
        <v>252</v>
      </c>
      <c r="H218" s="199">
        <v>391</v>
      </c>
      <c r="I218" s="155"/>
      <c r="J218" s="287">
        <f t="shared" si="20"/>
        <v>0</v>
      </c>
      <c r="K218" s="157"/>
      <c r="L218" s="31"/>
      <c r="M218" s="158" t="s">
        <v>1</v>
      </c>
      <c r="N218" s="159" t="s">
        <v>38</v>
      </c>
      <c r="O218" s="59"/>
      <c r="P218" s="160">
        <f t="shared" si="21"/>
        <v>0</v>
      </c>
      <c r="Q218" s="160">
        <v>0</v>
      </c>
      <c r="R218" s="160">
        <f t="shared" si="22"/>
        <v>0</v>
      </c>
      <c r="S218" s="160">
        <v>0</v>
      </c>
      <c r="T218" s="161">
        <f t="shared" si="23"/>
        <v>0</v>
      </c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R218" s="162" t="s">
        <v>466</v>
      </c>
      <c r="AT218" s="162" t="s">
        <v>210</v>
      </c>
      <c r="AU218" s="162" t="s">
        <v>85</v>
      </c>
      <c r="AY218" s="15" t="s">
        <v>208</v>
      </c>
      <c r="BE218" s="163">
        <f t="shared" si="24"/>
        <v>0</v>
      </c>
      <c r="BF218" s="163">
        <f t="shared" si="25"/>
        <v>0</v>
      </c>
      <c r="BG218" s="163">
        <f t="shared" si="26"/>
        <v>0</v>
      </c>
      <c r="BH218" s="163">
        <f t="shared" si="27"/>
        <v>0</v>
      </c>
      <c r="BI218" s="163">
        <f t="shared" si="28"/>
        <v>0</v>
      </c>
      <c r="BJ218" s="15" t="s">
        <v>85</v>
      </c>
      <c r="BK218" s="163">
        <f t="shared" si="29"/>
        <v>0</v>
      </c>
      <c r="BL218" s="15" t="s">
        <v>466</v>
      </c>
      <c r="BM218" s="162" t="s">
        <v>9350</v>
      </c>
    </row>
    <row r="219" spans="1:65" s="2" customFormat="1" ht="16.5" customHeight="1">
      <c r="A219" s="30"/>
      <c r="B219" s="154"/>
      <c r="C219" s="195" t="s">
        <v>574</v>
      </c>
      <c r="D219" s="195" t="s">
        <v>210</v>
      </c>
      <c r="E219" s="196" t="s">
        <v>8937</v>
      </c>
      <c r="F219" s="200" t="s">
        <v>8938</v>
      </c>
      <c r="G219" s="198" t="s">
        <v>404</v>
      </c>
      <c r="H219" s="199">
        <v>3</v>
      </c>
      <c r="I219" s="155"/>
      <c r="J219" s="287">
        <f t="shared" si="20"/>
        <v>0</v>
      </c>
      <c r="K219" s="157"/>
      <c r="L219" s="31"/>
      <c r="M219" s="158" t="s">
        <v>1</v>
      </c>
      <c r="N219" s="159" t="s">
        <v>38</v>
      </c>
      <c r="O219" s="59"/>
      <c r="P219" s="160">
        <f t="shared" si="21"/>
        <v>0</v>
      </c>
      <c r="Q219" s="160">
        <v>0</v>
      </c>
      <c r="R219" s="160">
        <f t="shared" si="22"/>
        <v>0</v>
      </c>
      <c r="S219" s="160">
        <v>0</v>
      </c>
      <c r="T219" s="161">
        <f t="shared" si="23"/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62" t="s">
        <v>466</v>
      </c>
      <c r="AT219" s="162" t="s">
        <v>210</v>
      </c>
      <c r="AU219" s="162" t="s">
        <v>85</v>
      </c>
      <c r="AY219" s="15" t="s">
        <v>208</v>
      </c>
      <c r="BE219" s="163">
        <f t="shared" si="24"/>
        <v>0</v>
      </c>
      <c r="BF219" s="163">
        <f t="shared" si="25"/>
        <v>0</v>
      </c>
      <c r="BG219" s="163">
        <f t="shared" si="26"/>
        <v>0</v>
      </c>
      <c r="BH219" s="163">
        <f t="shared" si="27"/>
        <v>0</v>
      </c>
      <c r="BI219" s="163">
        <f t="shared" si="28"/>
        <v>0</v>
      </c>
      <c r="BJ219" s="15" t="s">
        <v>85</v>
      </c>
      <c r="BK219" s="163">
        <f t="shared" si="29"/>
        <v>0</v>
      </c>
      <c r="BL219" s="15" t="s">
        <v>466</v>
      </c>
      <c r="BM219" s="162" t="s">
        <v>9351</v>
      </c>
    </row>
    <row r="220" spans="1:65" s="2" customFormat="1" ht="24.2" customHeight="1">
      <c r="A220" s="30"/>
      <c r="B220" s="154"/>
      <c r="C220" s="195" t="s">
        <v>578</v>
      </c>
      <c r="D220" s="195" t="s">
        <v>210</v>
      </c>
      <c r="E220" s="196" t="s">
        <v>9352</v>
      </c>
      <c r="F220" s="200" t="s">
        <v>9353</v>
      </c>
      <c r="G220" s="198" t="s">
        <v>404</v>
      </c>
      <c r="H220" s="199">
        <v>315</v>
      </c>
      <c r="I220" s="155"/>
      <c r="J220" s="287">
        <f t="shared" si="20"/>
        <v>0</v>
      </c>
      <c r="K220" s="157"/>
      <c r="L220" s="31"/>
      <c r="M220" s="158" t="s">
        <v>1</v>
      </c>
      <c r="N220" s="159" t="s">
        <v>38</v>
      </c>
      <c r="O220" s="59"/>
      <c r="P220" s="160">
        <f t="shared" si="21"/>
        <v>0</v>
      </c>
      <c r="Q220" s="160">
        <v>0</v>
      </c>
      <c r="R220" s="160">
        <f t="shared" si="22"/>
        <v>0</v>
      </c>
      <c r="S220" s="160">
        <v>0</v>
      </c>
      <c r="T220" s="161">
        <f t="shared" si="23"/>
        <v>0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R220" s="162" t="s">
        <v>466</v>
      </c>
      <c r="AT220" s="162" t="s">
        <v>210</v>
      </c>
      <c r="AU220" s="162" t="s">
        <v>85</v>
      </c>
      <c r="AY220" s="15" t="s">
        <v>208</v>
      </c>
      <c r="BE220" s="163">
        <f t="shared" si="24"/>
        <v>0</v>
      </c>
      <c r="BF220" s="163">
        <f t="shared" si="25"/>
        <v>0</v>
      </c>
      <c r="BG220" s="163">
        <f t="shared" si="26"/>
        <v>0</v>
      </c>
      <c r="BH220" s="163">
        <f t="shared" si="27"/>
        <v>0</v>
      </c>
      <c r="BI220" s="163">
        <f t="shared" si="28"/>
        <v>0</v>
      </c>
      <c r="BJ220" s="15" t="s">
        <v>85</v>
      </c>
      <c r="BK220" s="163">
        <f t="shared" si="29"/>
        <v>0</v>
      </c>
      <c r="BL220" s="15" t="s">
        <v>466</v>
      </c>
      <c r="BM220" s="162" t="s">
        <v>9354</v>
      </c>
    </row>
    <row r="221" spans="1:65" s="2" customFormat="1" ht="24.2" customHeight="1">
      <c r="A221" s="30"/>
      <c r="B221" s="154"/>
      <c r="C221" s="195" t="s">
        <v>582</v>
      </c>
      <c r="D221" s="195" t="s">
        <v>210</v>
      </c>
      <c r="E221" s="196" t="s">
        <v>9355</v>
      </c>
      <c r="F221" s="200" t="s">
        <v>9356</v>
      </c>
      <c r="G221" s="198" t="s">
        <v>404</v>
      </c>
      <c r="H221" s="199">
        <v>12</v>
      </c>
      <c r="I221" s="155"/>
      <c r="J221" s="287">
        <f t="shared" si="20"/>
        <v>0</v>
      </c>
      <c r="K221" s="157"/>
      <c r="L221" s="31"/>
      <c r="M221" s="158" t="s">
        <v>1</v>
      </c>
      <c r="N221" s="159" t="s">
        <v>38</v>
      </c>
      <c r="O221" s="59"/>
      <c r="P221" s="160">
        <f t="shared" si="21"/>
        <v>0</v>
      </c>
      <c r="Q221" s="160">
        <v>0</v>
      </c>
      <c r="R221" s="160">
        <f t="shared" si="22"/>
        <v>0</v>
      </c>
      <c r="S221" s="160">
        <v>0</v>
      </c>
      <c r="T221" s="161">
        <f t="shared" si="23"/>
        <v>0</v>
      </c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R221" s="162" t="s">
        <v>466</v>
      </c>
      <c r="AT221" s="162" t="s">
        <v>210</v>
      </c>
      <c r="AU221" s="162" t="s">
        <v>85</v>
      </c>
      <c r="AY221" s="15" t="s">
        <v>208</v>
      </c>
      <c r="BE221" s="163">
        <f t="shared" si="24"/>
        <v>0</v>
      </c>
      <c r="BF221" s="163">
        <f t="shared" si="25"/>
        <v>0</v>
      </c>
      <c r="BG221" s="163">
        <f t="shared" si="26"/>
        <v>0</v>
      </c>
      <c r="BH221" s="163">
        <f t="shared" si="27"/>
        <v>0</v>
      </c>
      <c r="BI221" s="163">
        <f t="shared" si="28"/>
        <v>0</v>
      </c>
      <c r="BJ221" s="15" t="s">
        <v>85</v>
      </c>
      <c r="BK221" s="163">
        <f t="shared" si="29"/>
        <v>0</v>
      </c>
      <c r="BL221" s="15" t="s">
        <v>466</v>
      </c>
      <c r="BM221" s="162" t="s">
        <v>9357</v>
      </c>
    </row>
    <row r="222" spans="1:65" s="2" customFormat="1" ht="16.5" customHeight="1">
      <c r="A222" s="30"/>
      <c r="B222" s="154"/>
      <c r="C222" s="195" t="s">
        <v>586</v>
      </c>
      <c r="D222" s="195" t="s">
        <v>210</v>
      </c>
      <c r="E222" s="196" t="s">
        <v>9358</v>
      </c>
      <c r="F222" s="200" t="s">
        <v>9359</v>
      </c>
      <c r="G222" s="198" t="s">
        <v>404</v>
      </c>
      <c r="H222" s="199">
        <v>12</v>
      </c>
      <c r="I222" s="155"/>
      <c r="J222" s="287">
        <f t="shared" si="20"/>
        <v>0</v>
      </c>
      <c r="K222" s="157"/>
      <c r="L222" s="31"/>
      <c r="M222" s="158" t="s">
        <v>1</v>
      </c>
      <c r="N222" s="159" t="s">
        <v>38</v>
      </c>
      <c r="O222" s="59"/>
      <c r="P222" s="160">
        <f t="shared" si="21"/>
        <v>0</v>
      </c>
      <c r="Q222" s="160">
        <v>0</v>
      </c>
      <c r="R222" s="160">
        <f t="shared" si="22"/>
        <v>0</v>
      </c>
      <c r="S222" s="160">
        <v>0</v>
      </c>
      <c r="T222" s="161">
        <f t="shared" si="23"/>
        <v>0</v>
      </c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R222" s="162" t="s">
        <v>466</v>
      </c>
      <c r="AT222" s="162" t="s">
        <v>210</v>
      </c>
      <c r="AU222" s="162" t="s">
        <v>85</v>
      </c>
      <c r="AY222" s="15" t="s">
        <v>208</v>
      </c>
      <c r="BE222" s="163">
        <f t="shared" si="24"/>
        <v>0</v>
      </c>
      <c r="BF222" s="163">
        <f t="shared" si="25"/>
        <v>0</v>
      </c>
      <c r="BG222" s="163">
        <f t="shared" si="26"/>
        <v>0</v>
      </c>
      <c r="BH222" s="163">
        <f t="shared" si="27"/>
        <v>0</v>
      </c>
      <c r="BI222" s="163">
        <f t="shared" si="28"/>
        <v>0</v>
      </c>
      <c r="BJ222" s="15" t="s">
        <v>85</v>
      </c>
      <c r="BK222" s="163">
        <f t="shared" si="29"/>
        <v>0</v>
      </c>
      <c r="BL222" s="15" t="s">
        <v>466</v>
      </c>
      <c r="BM222" s="162" t="s">
        <v>9360</v>
      </c>
    </row>
    <row r="223" spans="1:65" s="2" customFormat="1" ht="16.5" customHeight="1">
      <c r="A223" s="30"/>
      <c r="B223" s="154"/>
      <c r="C223" s="195" t="s">
        <v>590</v>
      </c>
      <c r="D223" s="195" t="s">
        <v>210</v>
      </c>
      <c r="E223" s="196" t="s">
        <v>9361</v>
      </c>
      <c r="F223" s="200" t="s">
        <v>9362</v>
      </c>
      <c r="G223" s="198" t="s">
        <v>404</v>
      </c>
      <c r="H223" s="199">
        <v>4</v>
      </c>
      <c r="I223" s="155"/>
      <c r="J223" s="287">
        <f t="shared" si="20"/>
        <v>0</v>
      </c>
      <c r="K223" s="157"/>
      <c r="L223" s="31"/>
      <c r="M223" s="158" t="s">
        <v>1</v>
      </c>
      <c r="N223" s="159" t="s">
        <v>38</v>
      </c>
      <c r="O223" s="59"/>
      <c r="P223" s="160">
        <f t="shared" si="21"/>
        <v>0</v>
      </c>
      <c r="Q223" s="160">
        <v>0</v>
      </c>
      <c r="R223" s="160">
        <f t="shared" si="22"/>
        <v>0</v>
      </c>
      <c r="S223" s="160">
        <v>0</v>
      </c>
      <c r="T223" s="161">
        <f t="shared" si="23"/>
        <v>0</v>
      </c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R223" s="162" t="s">
        <v>466</v>
      </c>
      <c r="AT223" s="162" t="s">
        <v>210</v>
      </c>
      <c r="AU223" s="162" t="s">
        <v>85</v>
      </c>
      <c r="AY223" s="15" t="s">
        <v>208</v>
      </c>
      <c r="BE223" s="163">
        <f t="shared" si="24"/>
        <v>0</v>
      </c>
      <c r="BF223" s="163">
        <f t="shared" si="25"/>
        <v>0</v>
      </c>
      <c r="BG223" s="163">
        <f t="shared" si="26"/>
        <v>0</v>
      </c>
      <c r="BH223" s="163">
        <f t="shared" si="27"/>
        <v>0</v>
      </c>
      <c r="BI223" s="163">
        <f t="shared" si="28"/>
        <v>0</v>
      </c>
      <c r="BJ223" s="15" t="s">
        <v>85</v>
      </c>
      <c r="BK223" s="163">
        <f t="shared" si="29"/>
        <v>0</v>
      </c>
      <c r="BL223" s="15" t="s">
        <v>466</v>
      </c>
      <c r="BM223" s="162" t="s">
        <v>9363</v>
      </c>
    </row>
    <row r="224" spans="1:65" s="2" customFormat="1" ht="16.5" customHeight="1">
      <c r="A224" s="30"/>
      <c r="B224" s="154"/>
      <c r="C224" s="195" t="s">
        <v>594</v>
      </c>
      <c r="D224" s="195" t="s">
        <v>210</v>
      </c>
      <c r="E224" s="196" t="s">
        <v>9364</v>
      </c>
      <c r="F224" s="200" t="s">
        <v>9365</v>
      </c>
      <c r="G224" s="198" t="s">
        <v>404</v>
      </c>
      <c r="H224" s="199">
        <v>1</v>
      </c>
      <c r="I224" s="155"/>
      <c r="J224" s="287">
        <f t="shared" si="20"/>
        <v>0</v>
      </c>
      <c r="K224" s="157"/>
      <c r="L224" s="31"/>
      <c r="M224" s="158" t="s">
        <v>1</v>
      </c>
      <c r="N224" s="159" t="s">
        <v>38</v>
      </c>
      <c r="O224" s="59"/>
      <c r="P224" s="160">
        <f t="shared" si="21"/>
        <v>0</v>
      </c>
      <c r="Q224" s="160">
        <v>0</v>
      </c>
      <c r="R224" s="160">
        <f t="shared" si="22"/>
        <v>0</v>
      </c>
      <c r="S224" s="160">
        <v>0</v>
      </c>
      <c r="T224" s="161">
        <f t="shared" si="23"/>
        <v>0</v>
      </c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R224" s="162" t="s">
        <v>466</v>
      </c>
      <c r="AT224" s="162" t="s">
        <v>210</v>
      </c>
      <c r="AU224" s="162" t="s">
        <v>85</v>
      </c>
      <c r="AY224" s="15" t="s">
        <v>208</v>
      </c>
      <c r="BE224" s="163">
        <f t="shared" si="24"/>
        <v>0</v>
      </c>
      <c r="BF224" s="163">
        <f t="shared" si="25"/>
        <v>0</v>
      </c>
      <c r="BG224" s="163">
        <f t="shared" si="26"/>
        <v>0</v>
      </c>
      <c r="BH224" s="163">
        <f t="shared" si="27"/>
        <v>0</v>
      </c>
      <c r="BI224" s="163">
        <f t="shared" si="28"/>
        <v>0</v>
      </c>
      <c r="BJ224" s="15" t="s">
        <v>85</v>
      </c>
      <c r="BK224" s="163">
        <f t="shared" si="29"/>
        <v>0</v>
      </c>
      <c r="BL224" s="15" t="s">
        <v>466</v>
      </c>
      <c r="BM224" s="162" t="s">
        <v>9366</v>
      </c>
    </row>
    <row r="225" spans="1:65" s="2" customFormat="1" ht="16.5" customHeight="1">
      <c r="A225" s="30"/>
      <c r="B225" s="154"/>
      <c r="C225" s="195" t="s">
        <v>598</v>
      </c>
      <c r="D225" s="195" t="s">
        <v>210</v>
      </c>
      <c r="E225" s="196" t="s">
        <v>9367</v>
      </c>
      <c r="F225" s="200" t="s">
        <v>9368</v>
      </c>
      <c r="G225" s="198" t="s">
        <v>404</v>
      </c>
      <c r="H225" s="199">
        <v>29</v>
      </c>
      <c r="I225" s="155"/>
      <c r="J225" s="287">
        <f t="shared" ref="J225:J238" si="30">ROUND(I225*H225,2)</f>
        <v>0</v>
      </c>
      <c r="K225" s="157"/>
      <c r="L225" s="31"/>
      <c r="M225" s="158" t="s">
        <v>1</v>
      </c>
      <c r="N225" s="159" t="s">
        <v>38</v>
      </c>
      <c r="O225" s="59"/>
      <c r="P225" s="160">
        <f t="shared" ref="P225:P238" si="31">O225*H225</f>
        <v>0</v>
      </c>
      <c r="Q225" s="160">
        <v>0</v>
      </c>
      <c r="R225" s="160">
        <f t="shared" ref="R225:R238" si="32">Q225*H225</f>
        <v>0</v>
      </c>
      <c r="S225" s="160">
        <v>0</v>
      </c>
      <c r="T225" s="161">
        <f t="shared" ref="T225:T238" si="33">S225*H225</f>
        <v>0</v>
      </c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R225" s="162" t="s">
        <v>466</v>
      </c>
      <c r="AT225" s="162" t="s">
        <v>210</v>
      </c>
      <c r="AU225" s="162" t="s">
        <v>85</v>
      </c>
      <c r="AY225" s="15" t="s">
        <v>208</v>
      </c>
      <c r="BE225" s="163">
        <f t="shared" ref="BE225:BE238" si="34">IF(N225="základná",J225,0)</f>
        <v>0</v>
      </c>
      <c r="BF225" s="163">
        <f t="shared" ref="BF225:BF238" si="35">IF(N225="znížená",J225,0)</f>
        <v>0</v>
      </c>
      <c r="BG225" s="163">
        <f t="shared" ref="BG225:BG238" si="36">IF(N225="zákl. prenesená",J225,0)</f>
        <v>0</v>
      </c>
      <c r="BH225" s="163">
        <f t="shared" ref="BH225:BH238" si="37">IF(N225="zníž. prenesená",J225,0)</f>
        <v>0</v>
      </c>
      <c r="BI225" s="163">
        <f t="shared" ref="BI225:BI238" si="38">IF(N225="nulová",J225,0)</f>
        <v>0</v>
      </c>
      <c r="BJ225" s="15" t="s">
        <v>85</v>
      </c>
      <c r="BK225" s="163">
        <f t="shared" ref="BK225:BK238" si="39">ROUND(I225*H225,2)</f>
        <v>0</v>
      </c>
      <c r="BL225" s="15" t="s">
        <v>466</v>
      </c>
      <c r="BM225" s="162" t="s">
        <v>9369</v>
      </c>
    </row>
    <row r="226" spans="1:65" s="2" customFormat="1" ht="24.2" customHeight="1">
      <c r="A226" s="30"/>
      <c r="B226" s="154"/>
      <c r="C226" s="195" t="s">
        <v>602</v>
      </c>
      <c r="D226" s="195" t="s">
        <v>210</v>
      </c>
      <c r="E226" s="196" t="s">
        <v>9370</v>
      </c>
      <c r="F226" s="200" t="s">
        <v>9371</v>
      </c>
      <c r="G226" s="198" t="s">
        <v>404</v>
      </c>
      <c r="H226" s="199">
        <v>14</v>
      </c>
      <c r="I226" s="155"/>
      <c r="J226" s="287">
        <f t="shared" si="30"/>
        <v>0</v>
      </c>
      <c r="K226" s="157"/>
      <c r="L226" s="31"/>
      <c r="M226" s="158" t="s">
        <v>1</v>
      </c>
      <c r="N226" s="159" t="s">
        <v>38</v>
      </c>
      <c r="O226" s="59"/>
      <c r="P226" s="160">
        <f t="shared" si="31"/>
        <v>0</v>
      </c>
      <c r="Q226" s="160">
        <v>0</v>
      </c>
      <c r="R226" s="160">
        <f t="shared" si="32"/>
        <v>0</v>
      </c>
      <c r="S226" s="160">
        <v>0</v>
      </c>
      <c r="T226" s="161">
        <f t="shared" si="33"/>
        <v>0</v>
      </c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R226" s="162" t="s">
        <v>466</v>
      </c>
      <c r="AT226" s="162" t="s">
        <v>210</v>
      </c>
      <c r="AU226" s="162" t="s">
        <v>85</v>
      </c>
      <c r="AY226" s="15" t="s">
        <v>208</v>
      </c>
      <c r="BE226" s="163">
        <f t="shared" si="34"/>
        <v>0</v>
      </c>
      <c r="BF226" s="163">
        <f t="shared" si="35"/>
        <v>0</v>
      </c>
      <c r="BG226" s="163">
        <f t="shared" si="36"/>
        <v>0</v>
      </c>
      <c r="BH226" s="163">
        <f t="shared" si="37"/>
        <v>0</v>
      </c>
      <c r="BI226" s="163">
        <f t="shared" si="38"/>
        <v>0</v>
      </c>
      <c r="BJ226" s="15" t="s">
        <v>85</v>
      </c>
      <c r="BK226" s="163">
        <f t="shared" si="39"/>
        <v>0</v>
      </c>
      <c r="BL226" s="15" t="s">
        <v>466</v>
      </c>
      <c r="BM226" s="162" t="s">
        <v>9372</v>
      </c>
    </row>
    <row r="227" spans="1:65" s="2" customFormat="1" ht="16.5" customHeight="1">
      <c r="A227" s="30"/>
      <c r="B227" s="154"/>
      <c r="C227" s="195" t="s">
        <v>606</v>
      </c>
      <c r="D227" s="195" t="s">
        <v>210</v>
      </c>
      <c r="E227" s="196" t="s">
        <v>9373</v>
      </c>
      <c r="F227" s="200" t="s">
        <v>9374</v>
      </c>
      <c r="G227" s="198" t="s">
        <v>404</v>
      </c>
      <c r="H227" s="199">
        <v>10</v>
      </c>
      <c r="I227" s="155"/>
      <c r="J227" s="287">
        <f t="shared" si="30"/>
        <v>0</v>
      </c>
      <c r="K227" s="157"/>
      <c r="L227" s="31"/>
      <c r="M227" s="158" t="s">
        <v>1</v>
      </c>
      <c r="N227" s="159" t="s">
        <v>38</v>
      </c>
      <c r="O227" s="59"/>
      <c r="P227" s="160">
        <f t="shared" si="31"/>
        <v>0</v>
      </c>
      <c r="Q227" s="160">
        <v>0</v>
      </c>
      <c r="R227" s="160">
        <f t="shared" si="32"/>
        <v>0</v>
      </c>
      <c r="S227" s="160">
        <v>0</v>
      </c>
      <c r="T227" s="161">
        <f t="shared" si="33"/>
        <v>0</v>
      </c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R227" s="162" t="s">
        <v>466</v>
      </c>
      <c r="AT227" s="162" t="s">
        <v>210</v>
      </c>
      <c r="AU227" s="162" t="s">
        <v>85</v>
      </c>
      <c r="AY227" s="15" t="s">
        <v>208</v>
      </c>
      <c r="BE227" s="163">
        <f t="shared" si="34"/>
        <v>0</v>
      </c>
      <c r="BF227" s="163">
        <f t="shared" si="35"/>
        <v>0</v>
      </c>
      <c r="BG227" s="163">
        <f t="shared" si="36"/>
        <v>0</v>
      </c>
      <c r="BH227" s="163">
        <f t="shared" si="37"/>
        <v>0</v>
      </c>
      <c r="BI227" s="163">
        <f t="shared" si="38"/>
        <v>0</v>
      </c>
      <c r="BJ227" s="15" t="s">
        <v>85</v>
      </c>
      <c r="BK227" s="163">
        <f t="shared" si="39"/>
        <v>0</v>
      </c>
      <c r="BL227" s="15" t="s">
        <v>466</v>
      </c>
      <c r="BM227" s="162" t="s">
        <v>9375</v>
      </c>
    </row>
    <row r="228" spans="1:65" s="2" customFormat="1" ht="24.2" customHeight="1">
      <c r="A228" s="30"/>
      <c r="B228" s="154"/>
      <c r="C228" s="195" t="s">
        <v>610</v>
      </c>
      <c r="D228" s="195" t="s">
        <v>210</v>
      </c>
      <c r="E228" s="196" t="s">
        <v>9376</v>
      </c>
      <c r="F228" s="200" t="s">
        <v>6807</v>
      </c>
      <c r="G228" s="198" t="s">
        <v>404</v>
      </c>
      <c r="H228" s="199">
        <v>15728</v>
      </c>
      <c r="I228" s="155"/>
      <c r="J228" s="287">
        <f t="shared" si="30"/>
        <v>0</v>
      </c>
      <c r="K228" s="157"/>
      <c r="L228" s="31"/>
      <c r="M228" s="158" t="s">
        <v>1</v>
      </c>
      <c r="N228" s="159" t="s">
        <v>38</v>
      </c>
      <c r="O228" s="59"/>
      <c r="P228" s="160">
        <f t="shared" si="31"/>
        <v>0</v>
      </c>
      <c r="Q228" s="160">
        <v>0</v>
      </c>
      <c r="R228" s="160">
        <f t="shared" si="32"/>
        <v>0</v>
      </c>
      <c r="S228" s="160">
        <v>0</v>
      </c>
      <c r="T228" s="161">
        <f t="shared" si="33"/>
        <v>0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62" t="s">
        <v>466</v>
      </c>
      <c r="AT228" s="162" t="s">
        <v>210</v>
      </c>
      <c r="AU228" s="162" t="s">
        <v>85</v>
      </c>
      <c r="AY228" s="15" t="s">
        <v>208</v>
      </c>
      <c r="BE228" s="163">
        <f t="shared" si="34"/>
        <v>0</v>
      </c>
      <c r="BF228" s="163">
        <f t="shared" si="35"/>
        <v>0</v>
      </c>
      <c r="BG228" s="163">
        <f t="shared" si="36"/>
        <v>0</v>
      </c>
      <c r="BH228" s="163">
        <f t="shared" si="37"/>
        <v>0</v>
      </c>
      <c r="BI228" s="163">
        <f t="shared" si="38"/>
        <v>0</v>
      </c>
      <c r="BJ228" s="15" t="s">
        <v>85</v>
      </c>
      <c r="BK228" s="163">
        <f t="shared" si="39"/>
        <v>0</v>
      </c>
      <c r="BL228" s="15" t="s">
        <v>466</v>
      </c>
      <c r="BM228" s="162" t="s">
        <v>9377</v>
      </c>
    </row>
    <row r="229" spans="1:65" s="2" customFormat="1" ht="16.5" customHeight="1">
      <c r="A229" s="30"/>
      <c r="B229" s="154"/>
      <c r="C229" s="195" t="s">
        <v>614</v>
      </c>
      <c r="D229" s="195" t="s">
        <v>210</v>
      </c>
      <c r="E229" s="196" t="s">
        <v>9378</v>
      </c>
      <c r="F229" s="200" t="s">
        <v>9379</v>
      </c>
      <c r="G229" s="198" t="s">
        <v>404</v>
      </c>
      <c r="H229" s="199">
        <v>361</v>
      </c>
      <c r="I229" s="155"/>
      <c r="J229" s="287">
        <f t="shared" si="30"/>
        <v>0</v>
      </c>
      <c r="K229" s="157"/>
      <c r="L229" s="31"/>
      <c r="M229" s="158" t="s">
        <v>1</v>
      </c>
      <c r="N229" s="159" t="s">
        <v>38</v>
      </c>
      <c r="O229" s="59"/>
      <c r="P229" s="160">
        <f t="shared" si="31"/>
        <v>0</v>
      </c>
      <c r="Q229" s="160">
        <v>0</v>
      </c>
      <c r="R229" s="160">
        <f t="shared" si="32"/>
        <v>0</v>
      </c>
      <c r="S229" s="160">
        <v>0</v>
      </c>
      <c r="T229" s="161">
        <f t="shared" si="33"/>
        <v>0</v>
      </c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R229" s="162" t="s">
        <v>466</v>
      </c>
      <c r="AT229" s="162" t="s">
        <v>210</v>
      </c>
      <c r="AU229" s="162" t="s">
        <v>85</v>
      </c>
      <c r="AY229" s="15" t="s">
        <v>208</v>
      </c>
      <c r="BE229" s="163">
        <f t="shared" si="34"/>
        <v>0</v>
      </c>
      <c r="BF229" s="163">
        <f t="shared" si="35"/>
        <v>0</v>
      </c>
      <c r="BG229" s="163">
        <f t="shared" si="36"/>
        <v>0</v>
      </c>
      <c r="BH229" s="163">
        <f t="shared" si="37"/>
        <v>0</v>
      </c>
      <c r="BI229" s="163">
        <f t="shared" si="38"/>
        <v>0</v>
      </c>
      <c r="BJ229" s="15" t="s">
        <v>85</v>
      </c>
      <c r="BK229" s="163">
        <f t="shared" si="39"/>
        <v>0</v>
      </c>
      <c r="BL229" s="15" t="s">
        <v>466</v>
      </c>
      <c r="BM229" s="162" t="s">
        <v>9380</v>
      </c>
    </row>
    <row r="230" spans="1:65" s="2" customFormat="1" ht="24.2" customHeight="1">
      <c r="A230" s="30"/>
      <c r="B230" s="154"/>
      <c r="C230" s="195" t="s">
        <v>618</v>
      </c>
      <c r="D230" s="195" t="s">
        <v>210</v>
      </c>
      <c r="E230" s="196" t="s">
        <v>9381</v>
      </c>
      <c r="F230" s="200" t="s">
        <v>9382</v>
      </c>
      <c r="G230" s="198" t="s">
        <v>404</v>
      </c>
      <c r="H230" s="199">
        <v>284</v>
      </c>
      <c r="I230" s="155"/>
      <c r="J230" s="287">
        <f t="shared" si="30"/>
        <v>0</v>
      </c>
      <c r="K230" s="157"/>
      <c r="L230" s="31"/>
      <c r="M230" s="158" t="s">
        <v>1</v>
      </c>
      <c r="N230" s="159" t="s">
        <v>38</v>
      </c>
      <c r="O230" s="59"/>
      <c r="P230" s="160">
        <f t="shared" si="31"/>
        <v>0</v>
      </c>
      <c r="Q230" s="160">
        <v>0</v>
      </c>
      <c r="R230" s="160">
        <f t="shared" si="32"/>
        <v>0</v>
      </c>
      <c r="S230" s="160">
        <v>0</v>
      </c>
      <c r="T230" s="161">
        <f t="shared" si="33"/>
        <v>0</v>
      </c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R230" s="162" t="s">
        <v>466</v>
      </c>
      <c r="AT230" s="162" t="s">
        <v>210</v>
      </c>
      <c r="AU230" s="162" t="s">
        <v>85</v>
      </c>
      <c r="AY230" s="15" t="s">
        <v>208</v>
      </c>
      <c r="BE230" s="163">
        <f t="shared" si="34"/>
        <v>0</v>
      </c>
      <c r="BF230" s="163">
        <f t="shared" si="35"/>
        <v>0</v>
      </c>
      <c r="BG230" s="163">
        <f t="shared" si="36"/>
        <v>0</v>
      </c>
      <c r="BH230" s="163">
        <f t="shared" si="37"/>
        <v>0</v>
      </c>
      <c r="BI230" s="163">
        <f t="shared" si="38"/>
        <v>0</v>
      </c>
      <c r="BJ230" s="15" t="s">
        <v>85</v>
      </c>
      <c r="BK230" s="163">
        <f t="shared" si="39"/>
        <v>0</v>
      </c>
      <c r="BL230" s="15" t="s">
        <v>466</v>
      </c>
      <c r="BM230" s="162" t="s">
        <v>9383</v>
      </c>
    </row>
    <row r="231" spans="1:65" s="2" customFormat="1" ht="24.2" customHeight="1">
      <c r="A231" s="30"/>
      <c r="B231" s="154"/>
      <c r="C231" s="195" t="s">
        <v>622</v>
      </c>
      <c r="D231" s="195" t="s">
        <v>210</v>
      </c>
      <c r="E231" s="196" t="s">
        <v>9384</v>
      </c>
      <c r="F231" s="200" t="s">
        <v>9385</v>
      </c>
      <c r="G231" s="198" t="s">
        <v>404</v>
      </c>
      <c r="H231" s="199">
        <v>29</v>
      </c>
      <c r="I231" s="155"/>
      <c r="J231" s="287">
        <f t="shared" si="30"/>
        <v>0</v>
      </c>
      <c r="K231" s="157"/>
      <c r="L231" s="31"/>
      <c r="M231" s="158" t="s">
        <v>1</v>
      </c>
      <c r="N231" s="159" t="s">
        <v>38</v>
      </c>
      <c r="O231" s="59"/>
      <c r="P231" s="160">
        <f t="shared" si="31"/>
        <v>0</v>
      </c>
      <c r="Q231" s="160">
        <v>0</v>
      </c>
      <c r="R231" s="160">
        <f t="shared" si="32"/>
        <v>0</v>
      </c>
      <c r="S231" s="160">
        <v>0</v>
      </c>
      <c r="T231" s="161">
        <f t="shared" si="33"/>
        <v>0</v>
      </c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R231" s="162" t="s">
        <v>466</v>
      </c>
      <c r="AT231" s="162" t="s">
        <v>210</v>
      </c>
      <c r="AU231" s="162" t="s">
        <v>85</v>
      </c>
      <c r="AY231" s="15" t="s">
        <v>208</v>
      </c>
      <c r="BE231" s="163">
        <f t="shared" si="34"/>
        <v>0</v>
      </c>
      <c r="BF231" s="163">
        <f t="shared" si="35"/>
        <v>0</v>
      </c>
      <c r="BG231" s="163">
        <f t="shared" si="36"/>
        <v>0</v>
      </c>
      <c r="BH231" s="163">
        <f t="shared" si="37"/>
        <v>0</v>
      </c>
      <c r="BI231" s="163">
        <f t="shared" si="38"/>
        <v>0</v>
      </c>
      <c r="BJ231" s="15" t="s">
        <v>85</v>
      </c>
      <c r="BK231" s="163">
        <f t="shared" si="39"/>
        <v>0</v>
      </c>
      <c r="BL231" s="15" t="s">
        <v>466</v>
      </c>
      <c r="BM231" s="162" t="s">
        <v>9386</v>
      </c>
    </row>
    <row r="232" spans="1:65" s="2" customFormat="1" ht="24.2" customHeight="1">
      <c r="A232" s="30"/>
      <c r="B232" s="154"/>
      <c r="C232" s="195" t="s">
        <v>626</v>
      </c>
      <c r="D232" s="195" t="s">
        <v>210</v>
      </c>
      <c r="E232" s="196" t="s">
        <v>6970</v>
      </c>
      <c r="F232" s="200" t="s">
        <v>6971</v>
      </c>
      <c r="G232" s="198" t="s">
        <v>404</v>
      </c>
      <c r="H232" s="199">
        <v>82</v>
      </c>
      <c r="I232" s="155"/>
      <c r="J232" s="287">
        <f t="shared" si="30"/>
        <v>0</v>
      </c>
      <c r="K232" s="157"/>
      <c r="L232" s="31"/>
      <c r="M232" s="158" t="s">
        <v>1</v>
      </c>
      <c r="N232" s="159" t="s">
        <v>38</v>
      </c>
      <c r="O232" s="59"/>
      <c r="P232" s="160">
        <f t="shared" si="31"/>
        <v>0</v>
      </c>
      <c r="Q232" s="160">
        <v>0</v>
      </c>
      <c r="R232" s="160">
        <f t="shared" si="32"/>
        <v>0</v>
      </c>
      <c r="S232" s="160">
        <v>0</v>
      </c>
      <c r="T232" s="161">
        <f t="shared" si="33"/>
        <v>0</v>
      </c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R232" s="162" t="s">
        <v>466</v>
      </c>
      <c r="AT232" s="162" t="s">
        <v>210</v>
      </c>
      <c r="AU232" s="162" t="s">
        <v>85</v>
      </c>
      <c r="AY232" s="15" t="s">
        <v>208</v>
      </c>
      <c r="BE232" s="163">
        <f t="shared" si="34"/>
        <v>0</v>
      </c>
      <c r="BF232" s="163">
        <f t="shared" si="35"/>
        <v>0</v>
      </c>
      <c r="BG232" s="163">
        <f t="shared" si="36"/>
        <v>0</v>
      </c>
      <c r="BH232" s="163">
        <f t="shared" si="37"/>
        <v>0</v>
      </c>
      <c r="BI232" s="163">
        <f t="shared" si="38"/>
        <v>0</v>
      </c>
      <c r="BJ232" s="15" t="s">
        <v>85</v>
      </c>
      <c r="BK232" s="163">
        <f t="shared" si="39"/>
        <v>0</v>
      </c>
      <c r="BL232" s="15" t="s">
        <v>466</v>
      </c>
      <c r="BM232" s="162" t="s">
        <v>9387</v>
      </c>
    </row>
    <row r="233" spans="1:65" s="2" customFormat="1" ht="16.5" customHeight="1">
      <c r="A233" s="30"/>
      <c r="B233" s="154"/>
      <c r="C233" s="195" t="s">
        <v>630</v>
      </c>
      <c r="D233" s="195" t="s">
        <v>210</v>
      </c>
      <c r="E233" s="196" t="s">
        <v>9388</v>
      </c>
      <c r="F233" s="200" t="s">
        <v>9389</v>
      </c>
      <c r="G233" s="198" t="s">
        <v>404</v>
      </c>
      <c r="H233" s="199">
        <v>2</v>
      </c>
      <c r="I233" s="155"/>
      <c r="J233" s="287">
        <f t="shared" si="30"/>
        <v>0</v>
      </c>
      <c r="K233" s="157"/>
      <c r="L233" s="31"/>
      <c r="M233" s="158" t="s">
        <v>1</v>
      </c>
      <c r="N233" s="159" t="s">
        <v>38</v>
      </c>
      <c r="O233" s="59"/>
      <c r="P233" s="160">
        <f t="shared" si="31"/>
        <v>0</v>
      </c>
      <c r="Q233" s="160">
        <v>0</v>
      </c>
      <c r="R233" s="160">
        <f t="shared" si="32"/>
        <v>0</v>
      </c>
      <c r="S233" s="160">
        <v>0</v>
      </c>
      <c r="T233" s="161">
        <f t="shared" si="33"/>
        <v>0</v>
      </c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R233" s="162" t="s">
        <v>466</v>
      </c>
      <c r="AT233" s="162" t="s">
        <v>210</v>
      </c>
      <c r="AU233" s="162" t="s">
        <v>85</v>
      </c>
      <c r="AY233" s="15" t="s">
        <v>208</v>
      </c>
      <c r="BE233" s="163">
        <f t="shared" si="34"/>
        <v>0</v>
      </c>
      <c r="BF233" s="163">
        <f t="shared" si="35"/>
        <v>0</v>
      </c>
      <c r="BG233" s="163">
        <f t="shared" si="36"/>
        <v>0</v>
      </c>
      <c r="BH233" s="163">
        <f t="shared" si="37"/>
        <v>0</v>
      </c>
      <c r="BI233" s="163">
        <f t="shared" si="38"/>
        <v>0</v>
      </c>
      <c r="BJ233" s="15" t="s">
        <v>85</v>
      </c>
      <c r="BK233" s="163">
        <f t="shared" si="39"/>
        <v>0</v>
      </c>
      <c r="BL233" s="15" t="s">
        <v>466</v>
      </c>
      <c r="BM233" s="162" t="s">
        <v>9390</v>
      </c>
    </row>
    <row r="234" spans="1:65" s="2" customFormat="1" ht="16.5" customHeight="1">
      <c r="A234" s="30"/>
      <c r="B234" s="154"/>
      <c r="C234" s="195" t="s">
        <v>634</v>
      </c>
      <c r="D234" s="195" t="s">
        <v>210</v>
      </c>
      <c r="E234" s="196" t="s">
        <v>9391</v>
      </c>
      <c r="F234" s="200" t="s">
        <v>9392</v>
      </c>
      <c r="G234" s="198" t="s">
        <v>404</v>
      </c>
      <c r="H234" s="199">
        <v>13</v>
      </c>
      <c r="I234" s="155"/>
      <c r="J234" s="287">
        <f t="shared" si="30"/>
        <v>0</v>
      </c>
      <c r="K234" s="157"/>
      <c r="L234" s="31"/>
      <c r="M234" s="158" t="s">
        <v>1</v>
      </c>
      <c r="N234" s="159" t="s">
        <v>38</v>
      </c>
      <c r="O234" s="59"/>
      <c r="P234" s="160">
        <f t="shared" si="31"/>
        <v>0</v>
      </c>
      <c r="Q234" s="160">
        <v>0</v>
      </c>
      <c r="R234" s="160">
        <f t="shared" si="32"/>
        <v>0</v>
      </c>
      <c r="S234" s="160">
        <v>0</v>
      </c>
      <c r="T234" s="161">
        <f t="shared" si="33"/>
        <v>0</v>
      </c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R234" s="162" t="s">
        <v>466</v>
      </c>
      <c r="AT234" s="162" t="s">
        <v>210</v>
      </c>
      <c r="AU234" s="162" t="s">
        <v>85</v>
      </c>
      <c r="AY234" s="15" t="s">
        <v>208</v>
      </c>
      <c r="BE234" s="163">
        <f t="shared" si="34"/>
        <v>0</v>
      </c>
      <c r="BF234" s="163">
        <f t="shared" si="35"/>
        <v>0</v>
      </c>
      <c r="BG234" s="163">
        <f t="shared" si="36"/>
        <v>0</v>
      </c>
      <c r="BH234" s="163">
        <f t="shared" si="37"/>
        <v>0</v>
      </c>
      <c r="BI234" s="163">
        <f t="shared" si="38"/>
        <v>0</v>
      </c>
      <c r="BJ234" s="15" t="s">
        <v>85</v>
      </c>
      <c r="BK234" s="163">
        <f t="shared" si="39"/>
        <v>0</v>
      </c>
      <c r="BL234" s="15" t="s">
        <v>466</v>
      </c>
      <c r="BM234" s="162" t="s">
        <v>9393</v>
      </c>
    </row>
    <row r="235" spans="1:65" s="2" customFormat="1" ht="16.5" customHeight="1">
      <c r="A235" s="30"/>
      <c r="B235" s="154"/>
      <c r="C235" s="195" t="s">
        <v>638</v>
      </c>
      <c r="D235" s="195" t="s">
        <v>210</v>
      </c>
      <c r="E235" s="196" t="s">
        <v>9394</v>
      </c>
      <c r="F235" s="200" t="s">
        <v>9395</v>
      </c>
      <c r="G235" s="198" t="s">
        <v>252</v>
      </c>
      <c r="H235" s="199">
        <v>32</v>
      </c>
      <c r="I235" s="155"/>
      <c r="J235" s="287">
        <f t="shared" si="30"/>
        <v>0</v>
      </c>
      <c r="K235" s="157"/>
      <c r="L235" s="31"/>
      <c r="M235" s="158" t="s">
        <v>1</v>
      </c>
      <c r="N235" s="159" t="s">
        <v>38</v>
      </c>
      <c r="O235" s="59"/>
      <c r="P235" s="160">
        <f t="shared" si="31"/>
        <v>0</v>
      </c>
      <c r="Q235" s="160">
        <v>0</v>
      </c>
      <c r="R235" s="160">
        <f t="shared" si="32"/>
        <v>0</v>
      </c>
      <c r="S235" s="160">
        <v>0</v>
      </c>
      <c r="T235" s="161">
        <f t="shared" si="33"/>
        <v>0</v>
      </c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R235" s="162" t="s">
        <v>466</v>
      </c>
      <c r="AT235" s="162" t="s">
        <v>210</v>
      </c>
      <c r="AU235" s="162" t="s">
        <v>85</v>
      </c>
      <c r="AY235" s="15" t="s">
        <v>208</v>
      </c>
      <c r="BE235" s="163">
        <f t="shared" si="34"/>
        <v>0</v>
      </c>
      <c r="BF235" s="163">
        <f t="shared" si="35"/>
        <v>0</v>
      </c>
      <c r="BG235" s="163">
        <f t="shared" si="36"/>
        <v>0</v>
      </c>
      <c r="BH235" s="163">
        <f t="shared" si="37"/>
        <v>0</v>
      </c>
      <c r="BI235" s="163">
        <f t="shared" si="38"/>
        <v>0</v>
      </c>
      <c r="BJ235" s="15" t="s">
        <v>85</v>
      </c>
      <c r="BK235" s="163">
        <f t="shared" si="39"/>
        <v>0</v>
      </c>
      <c r="BL235" s="15" t="s">
        <v>466</v>
      </c>
      <c r="BM235" s="162" t="s">
        <v>9396</v>
      </c>
    </row>
    <row r="236" spans="1:65" s="2" customFormat="1" ht="24.2" customHeight="1">
      <c r="A236" s="30"/>
      <c r="B236" s="154"/>
      <c r="C236" s="195" t="s">
        <v>642</v>
      </c>
      <c r="D236" s="195" t="s">
        <v>210</v>
      </c>
      <c r="E236" s="196" t="s">
        <v>9397</v>
      </c>
      <c r="F236" s="200" t="s">
        <v>9398</v>
      </c>
      <c r="G236" s="198" t="s">
        <v>252</v>
      </c>
      <c r="H236" s="199">
        <v>4</v>
      </c>
      <c r="I236" s="155"/>
      <c r="J236" s="287">
        <f t="shared" si="30"/>
        <v>0</v>
      </c>
      <c r="K236" s="157"/>
      <c r="L236" s="31"/>
      <c r="M236" s="158" t="s">
        <v>1</v>
      </c>
      <c r="N236" s="159" t="s">
        <v>38</v>
      </c>
      <c r="O236" s="59"/>
      <c r="P236" s="160">
        <f t="shared" si="31"/>
        <v>0</v>
      </c>
      <c r="Q236" s="160">
        <v>0</v>
      </c>
      <c r="R236" s="160">
        <f t="shared" si="32"/>
        <v>0</v>
      </c>
      <c r="S236" s="160">
        <v>0</v>
      </c>
      <c r="T236" s="161">
        <f t="shared" si="33"/>
        <v>0</v>
      </c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R236" s="162" t="s">
        <v>466</v>
      </c>
      <c r="AT236" s="162" t="s">
        <v>210</v>
      </c>
      <c r="AU236" s="162" t="s">
        <v>85</v>
      </c>
      <c r="AY236" s="15" t="s">
        <v>208</v>
      </c>
      <c r="BE236" s="163">
        <f t="shared" si="34"/>
        <v>0</v>
      </c>
      <c r="BF236" s="163">
        <f t="shared" si="35"/>
        <v>0</v>
      </c>
      <c r="BG236" s="163">
        <f t="shared" si="36"/>
        <v>0</v>
      </c>
      <c r="BH236" s="163">
        <f t="shared" si="37"/>
        <v>0</v>
      </c>
      <c r="BI236" s="163">
        <f t="shared" si="38"/>
        <v>0</v>
      </c>
      <c r="BJ236" s="15" t="s">
        <v>85</v>
      </c>
      <c r="BK236" s="163">
        <f t="shared" si="39"/>
        <v>0</v>
      </c>
      <c r="BL236" s="15" t="s">
        <v>466</v>
      </c>
      <c r="BM236" s="162" t="s">
        <v>9399</v>
      </c>
    </row>
    <row r="237" spans="1:65" s="2" customFormat="1" ht="24.2" customHeight="1">
      <c r="A237" s="30"/>
      <c r="B237" s="154"/>
      <c r="C237" s="195" t="s">
        <v>646</v>
      </c>
      <c r="D237" s="195" t="s">
        <v>210</v>
      </c>
      <c r="E237" s="196" t="s">
        <v>9400</v>
      </c>
      <c r="F237" s="200" t="s">
        <v>9401</v>
      </c>
      <c r="G237" s="198" t="s">
        <v>252</v>
      </c>
      <c r="H237" s="199">
        <v>12</v>
      </c>
      <c r="I237" s="155"/>
      <c r="J237" s="287">
        <f t="shared" si="30"/>
        <v>0</v>
      </c>
      <c r="K237" s="157"/>
      <c r="L237" s="31"/>
      <c r="M237" s="158" t="s">
        <v>1</v>
      </c>
      <c r="N237" s="159" t="s">
        <v>38</v>
      </c>
      <c r="O237" s="59"/>
      <c r="P237" s="160">
        <f t="shared" si="31"/>
        <v>0</v>
      </c>
      <c r="Q237" s="160">
        <v>0</v>
      </c>
      <c r="R237" s="160">
        <f t="shared" si="32"/>
        <v>0</v>
      </c>
      <c r="S237" s="160">
        <v>0</v>
      </c>
      <c r="T237" s="161">
        <f t="shared" si="33"/>
        <v>0</v>
      </c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R237" s="162" t="s">
        <v>466</v>
      </c>
      <c r="AT237" s="162" t="s">
        <v>210</v>
      </c>
      <c r="AU237" s="162" t="s">
        <v>85</v>
      </c>
      <c r="AY237" s="15" t="s">
        <v>208</v>
      </c>
      <c r="BE237" s="163">
        <f t="shared" si="34"/>
        <v>0</v>
      </c>
      <c r="BF237" s="163">
        <f t="shared" si="35"/>
        <v>0</v>
      </c>
      <c r="BG237" s="163">
        <f t="shared" si="36"/>
        <v>0</v>
      </c>
      <c r="BH237" s="163">
        <f t="shared" si="37"/>
        <v>0</v>
      </c>
      <c r="BI237" s="163">
        <f t="shared" si="38"/>
        <v>0</v>
      </c>
      <c r="BJ237" s="15" t="s">
        <v>85</v>
      </c>
      <c r="BK237" s="163">
        <f t="shared" si="39"/>
        <v>0</v>
      </c>
      <c r="BL237" s="15" t="s">
        <v>466</v>
      </c>
      <c r="BM237" s="162" t="s">
        <v>9402</v>
      </c>
    </row>
    <row r="238" spans="1:65" s="2" customFormat="1" ht="24.2" customHeight="1">
      <c r="A238" s="30"/>
      <c r="B238" s="154"/>
      <c r="C238" s="195" t="s">
        <v>650</v>
      </c>
      <c r="D238" s="195" t="s">
        <v>210</v>
      </c>
      <c r="E238" s="196" t="s">
        <v>9403</v>
      </c>
      <c r="F238" s="200" t="s">
        <v>9404</v>
      </c>
      <c r="G238" s="198" t="s">
        <v>252</v>
      </c>
      <c r="H238" s="199">
        <v>163</v>
      </c>
      <c r="I238" s="155"/>
      <c r="J238" s="287">
        <f t="shared" si="30"/>
        <v>0</v>
      </c>
      <c r="K238" s="157"/>
      <c r="L238" s="31"/>
      <c r="M238" s="158" t="s">
        <v>1</v>
      </c>
      <c r="N238" s="159" t="s">
        <v>38</v>
      </c>
      <c r="O238" s="59"/>
      <c r="P238" s="160">
        <f t="shared" si="31"/>
        <v>0</v>
      </c>
      <c r="Q238" s="160">
        <v>0</v>
      </c>
      <c r="R238" s="160">
        <f t="shared" si="32"/>
        <v>0</v>
      </c>
      <c r="S238" s="160">
        <v>0</v>
      </c>
      <c r="T238" s="161">
        <f t="shared" si="33"/>
        <v>0</v>
      </c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R238" s="162" t="s">
        <v>466</v>
      </c>
      <c r="AT238" s="162" t="s">
        <v>210</v>
      </c>
      <c r="AU238" s="162" t="s">
        <v>85</v>
      </c>
      <c r="AY238" s="15" t="s">
        <v>208</v>
      </c>
      <c r="BE238" s="163">
        <f t="shared" si="34"/>
        <v>0</v>
      </c>
      <c r="BF238" s="163">
        <f t="shared" si="35"/>
        <v>0</v>
      </c>
      <c r="BG238" s="163">
        <f t="shared" si="36"/>
        <v>0</v>
      </c>
      <c r="BH238" s="163">
        <f t="shared" si="37"/>
        <v>0</v>
      </c>
      <c r="BI238" s="163">
        <f t="shared" si="38"/>
        <v>0</v>
      </c>
      <c r="BJ238" s="15" t="s">
        <v>85</v>
      </c>
      <c r="BK238" s="163">
        <f t="shared" si="39"/>
        <v>0</v>
      </c>
      <c r="BL238" s="15" t="s">
        <v>466</v>
      </c>
      <c r="BM238" s="162" t="s">
        <v>9405</v>
      </c>
    </row>
    <row r="239" spans="1:65" s="12" customFormat="1" ht="22.9" customHeight="1">
      <c r="B239" s="142"/>
      <c r="C239" s="206"/>
      <c r="D239" s="207" t="s">
        <v>71</v>
      </c>
      <c r="E239" s="208" t="s">
        <v>7928</v>
      </c>
      <c r="F239" s="208" t="s">
        <v>7929</v>
      </c>
      <c r="G239" s="206"/>
      <c r="H239" s="206"/>
      <c r="I239" s="145"/>
      <c r="J239" s="286">
        <f>BK239</f>
        <v>0</v>
      </c>
      <c r="L239" s="142"/>
      <c r="M239" s="146"/>
      <c r="N239" s="147"/>
      <c r="O239" s="147"/>
      <c r="P239" s="148">
        <f>SUM(P240:P273)</f>
        <v>0</v>
      </c>
      <c r="Q239" s="147"/>
      <c r="R239" s="148">
        <f>SUM(R240:R273)</f>
        <v>0</v>
      </c>
      <c r="S239" s="147"/>
      <c r="T239" s="149">
        <f>SUM(T240:T273)</f>
        <v>0</v>
      </c>
      <c r="AR239" s="143" t="s">
        <v>219</v>
      </c>
      <c r="AT239" s="150" t="s">
        <v>71</v>
      </c>
      <c r="AU239" s="150" t="s">
        <v>79</v>
      </c>
      <c r="AY239" s="143" t="s">
        <v>208</v>
      </c>
      <c r="BK239" s="151">
        <f>SUM(BK240:BK273)</f>
        <v>0</v>
      </c>
    </row>
    <row r="240" spans="1:65" s="2" customFormat="1" ht="24.2" customHeight="1">
      <c r="A240" s="30"/>
      <c r="B240" s="154"/>
      <c r="C240" s="195" t="s">
        <v>654</v>
      </c>
      <c r="D240" s="195" t="s">
        <v>210</v>
      </c>
      <c r="E240" s="196" t="s">
        <v>8946</v>
      </c>
      <c r="F240" s="200" t="s">
        <v>6795</v>
      </c>
      <c r="G240" s="198" t="s">
        <v>404</v>
      </c>
      <c r="H240" s="199">
        <v>796</v>
      </c>
      <c r="I240" s="155"/>
      <c r="J240" s="287">
        <f t="shared" ref="J240:J273" si="40">ROUND(I240*H240,2)</f>
        <v>0</v>
      </c>
      <c r="K240" s="157"/>
      <c r="L240" s="31"/>
      <c r="M240" s="158" t="s">
        <v>1</v>
      </c>
      <c r="N240" s="159" t="s">
        <v>38</v>
      </c>
      <c r="O240" s="59"/>
      <c r="P240" s="160">
        <f t="shared" ref="P240:P273" si="41">O240*H240</f>
        <v>0</v>
      </c>
      <c r="Q240" s="160">
        <v>0</v>
      </c>
      <c r="R240" s="160">
        <f t="shared" ref="R240:R273" si="42">Q240*H240</f>
        <v>0</v>
      </c>
      <c r="S240" s="160">
        <v>0</v>
      </c>
      <c r="T240" s="161">
        <f t="shared" ref="T240:T273" si="43">S240*H240</f>
        <v>0</v>
      </c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R240" s="162" t="s">
        <v>466</v>
      </c>
      <c r="AT240" s="162" t="s">
        <v>210</v>
      </c>
      <c r="AU240" s="162" t="s">
        <v>85</v>
      </c>
      <c r="AY240" s="15" t="s">
        <v>208</v>
      </c>
      <c r="BE240" s="163">
        <f t="shared" ref="BE240:BE273" si="44">IF(N240="základná",J240,0)</f>
        <v>0</v>
      </c>
      <c r="BF240" s="163">
        <f t="shared" ref="BF240:BF273" si="45">IF(N240="znížená",J240,0)</f>
        <v>0</v>
      </c>
      <c r="BG240" s="163">
        <f t="shared" ref="BG240:BG273" si="46">IF(N240="zákl. prenesená",J240,0)</f>
        <v>0</v>
      </c>
      <c r="BH240" s="163">
        <f t="shared" ref="BH240:BH273" si="47">IF(N240="zníž. prenesená",J240,0)</f>
        <v>0</v>
      </c>
      <c r="BI240" s="163">
        <f t="shared" ref="BI240:BI273" si="48">IF(N240="nulová",J240,0)</f>
        <v>0</v>
      </c>
      <c r="BJ240" s="15" t="s">
        <v>85</v>
      </c>
      <c r="BK240" s="163">
        <f t="shared" ref="BK240:BK273" si="49">ROUND(I240*H240,2)</f>
        <v>0</v>
      </c>
      <c r="BL240" s="15" t="s">
        <v>466</v>
      </c>
      <c r="BM240" s="162" t="s">
        <v>9406</v>
      </c>
    </row>
    <row r="241" spans="1:65" s="2" customFormat="1" ht="24.2" customHeight="1">
      <c r="A241" s="30"/>
      <c r="B241" s="154"/>
      <c r="C241" s="195" t="s">
        <v>658</v>
      </c>
      <c r="D241" s="195" t="s">
        <v>210</v>
      </c>
      <c r="E241" s="196" t="s">
        <v>9407</v>
      </c>
      <c r="F241" s="200" t="s">
        <v>9408</v>
      </c>
      <c r="G241" s="198" t="s">
        <v>404</v>
      </c>
      <c r="H241" s="199">
        <v>1</v>
      </c>
      <c r="I241" s="155"/>
      <c r="J241" s="287">
        <f t="shared" si="40"/>
        <v>0</v>
      </c>
      <c r="K241" s="157"/>
      <c r="L241" s="31"/>
      <c r="M241" s="158" t="s">
        <v>1</v>
      </c>
      <c r="N241" s="159" t="s">
        <v>38</v>
      </c>
      <c r="O241" s="59"/>
      <c r="P241" s="160">
        <f t="shared" si="41"/>
        <v>0</v>
      </c>
      <c r="Q241" s="160">
        <v>0</v>
      </c>
      <c r="R241" s="160">
        <f t="shared" si="42"/>
        <v>0</v>
      </c>
      <c r="S241" s="160">
        <v>0</v>
      </c>
      <c r="T241" s="161">
        <f t="shared" si="43"/>
        <v>0</v>
      </c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R241" s="162" t="s">
        <v>466</v>
      </c>
      <c r="AT241" s="162" t="s">
        <v>210</v>
      </c>
      <c r="AU241" s="162" t="s">
        <v>85</v>
      </c>
      <c r="AY241" s="15" t="s">
        <v>208</v>
      </c>
      <c r="BE241" s="163">
        <f t="shared" si="44"/>
        <v>0</v>
      </c>
      <c r="BF241" s="163">
        <f t="shared" si="45"/>
        <v>0</v>
      </c>
      <c r="BG241" s="163">
        <f t="shared" si="46"/>
        <v>0</v>
      </c>
      <c r="BH241" s="163">
        <f t="shared" si="47"/>
        <v>0</v>
      </c>
      <c r="BI241" s="163">
        <f t="shared" si="48"/>
        <v>0</v>
      </c>
      <c r="BJ241" s="15" t="s">
        <v>85</v>
      </c>
      <c r="BK241" s="163">
        <f t="shared" si="49"/>
        <v>0</v>
      </c>
      <c r="BL241" s="15" t="s">
        <v>466</v>
      </c>
      <c r="BM241" s="162" t="s">
        <v>9409</v>
      </c>
    </row>
    <row r="242" spans="1:65" s="2" customFormat="1" ht="24.2" customHeight="1">
      <c r="A242" s="30"/>
      <c r="B242" s="154"/>
      <c r="C242" s="195" t="s">
        <v>662</v>
      </c>
      <c r="D242" s="195" t="s">
        <v>210</v>
      </c>
      <c r="E242" s="196" t="s">
        <v>9410</v>
      </c>
      <c r="F242" s="200" t="s">
        <v>9411</v>
      </c>
      <c r="G242" s="198" t="s">
        <v>404</v>
      </c>
      <c r="H242" s="199">
        <v>2</v>
      </c>
      <c r="I242" s="155"/>
      <c r="J242" s="287">
        <f t="shared" si="40"/>
        <v>0</v>
      </c>
      <c r="K242" s="157"/>
      <c r="L242" s="31"/>
      <c r="M242" s="158" t="s">
        <v>1</v>
      </c>
      <c r="N242" s="159" t="s">
        <v>38</v>
      </c>
      <c r="O242" s="59"/>
      <c r="P242" s="160">
        <f t="shared" si="41"/>
        <v>0</v>
      </c>
      <c r="Q242" s="160">
        <v>0</v>
      </c>
      <c r="R242" s="160">
        <f t="shared" si="42"/>
        <v>0</v>
      </c>
      <c r="S242" s="160">
        <v>0</v>
      </c>
      <c r="T242" s="161">
        <f t="shared" si="43"/>
        <v>0</v>
      </c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R242" s="162" t="s">
        <v>466</v>
      </c>
      <c r="AT242" s="162" t="s">
        <v>210</v>
      </c>
      <c r="AU242" s="162" t="s">
        <v>85</v>
      </c>
      <c r="AY242" s="15" t="s">
        <v>208</v>
      </c>
      <c r="BE242" s="163">
        <f t="shared" si="44"/>
        <v>0</v>
      </c>
      <c r="BF242" s="163">
        <f t="shared" si="45"/>
        <v>0</v>
      </c>
      <c r="BG242" s="163">
        <f t="shared" si="46"/>
        <v>0</v>
      </c>
      <c r="BH242" s="163">
        <f t="shared" si="47"/>
        <v>0</v>
      </c>
      <c r="BI242" s="163">
        <f t="shared" si="48"/>
        <v>0</v>
      </c>
      <c r="BJ242" s="15" t="s">
        <v>85</v>
      </c>
      <c r="BK242" s="163">
        <f t="shared" si="49"/>
        <v>0</v>
      </c>
      <c r="BL242" s="15" t="s">
        <v>466</v>
      </c>
      <c r="BM242" s="162" t="s">
        <v>9412</v>
      </c>
    </row>
    <row r="243" spans="1:65" s="2" customFormat="1" ht="24.2" customHeight="1">
      <c r="A243" s="30"/>
      <c r="B243" s="154"/>
      <c r="C243" s="195" t="s">
        <v>667</v>
      </c>
      <c r="D243" s="195" t="s">
        <v>210</v>
      </c>
      <c r="E243" s="196" t="s">
        <v>9413</v>
      </c>
      <c r="F243" s="200" t="s">
        <v>9414</v>
      </c>
      <c r="G243" s="198" t="s">
        <v>6792</v>
      </c>
      <c r="H243" s="199">
        <v>454</v>
      </c>
      <c r="I243" s="155"/>
      <c r="J243" s="287">
        <f t="shared" si="40"/>
        <v>0</v>
      </c>
      <c r="K243" s="157"/>
      <c r="L243" s="31"/>
      <c r="M243" s="158" t="s">
        <v>1</v>
      </c>
      <c r="N243" s="159" t="s">
        <v>38</v>
      </c>
      <c r="O243" s="59"/>
      <c r="P243" s="160">
        <f t="shared" si="41"/>
        <v>0</v>
      </c>
      <c r="Q243" s="160">
        <v>0</v>
      </c>
      <c r="R243" s="160">
        <f t="shared" si="42"/>
        <v>0</v>
      </c>
      <c r="S243" s="160">
        <v>0</v>
      </c>
      <c r="T243" s="161">
        <f t="shared" si="43"/>
        <v>0</v>
      </c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R243" s="162" t="s">
        <v>466</v>
      </c>
      <c r="AT243" s="162" t="s">
        <v>210</v>
      </c>
      <c r="AU243" s="162" t="s">
        <v>85</v>
      </c>
      <c r="AY243" s="15" t="s">
        <v>208</v>
      </c>
      <c r="BE243" s="163">
        <f t="shared" si="44"/>
        <v>0</v>
      </c>
      <c r="BF243" s="163">
        <f t="shared" si="45"/>
        <v>0</v>
      </c>
      <c r="BG243" s="163">
        <f t="shared" si="46"/>
        <v>0</v>
      </c>
      <c r="BH243" s="163">
        <f t="shared" si="47"/>
        <v>0</v>
      </c>
      <c r="BI243" s="163">
        <f t="shared" si="48"/>
        <v>0</v>
      </c>
      <c r="BJ243" s="15" t="s">
        <v>85</v>
      </c>
      <c r="BK243" s="163">
        <f t="shared" si="49"/>
        <v>0</v>
      </c>
      <c r="BL243" s="15" t="s">
        <v>466</v>
      </c>
      <c r="BM243" s="162" t="s">
        <v>9415</v>
      </c>
    </row>
    <row r="244" spans="1:65" s="2" customFormat="1" ht="16.5" customHeight="1">
      <c r="A244" s="30"/>
      <c r="B244" s="154"/>
      <c r="C244" s="195" t="s">
        <v>675</v>
      </c>
      <c r="D244" s="195" t="s">
        <v>210</v>
      </c>
      <c r="E244" s="196" t="s">
        <v>8987</v>
      </c>
      <c r="F244" s="200" t="s">
        <v>6950</v>
      </c>
      <c r="G244" s="198" t="s">
        <v>252</v>
      </c>
      <c r="H244" s="199">
        <v>16198.87</v>
      </c>
      <c r="I244" s="155"/>
      <c r="J244" s="287">
        <f t="shared" si="40"/>
        <v>0</v>
      </c>
      <c r="K244" s="157"/>
      <c r="L244" s="31"/>
      <c r="M244" s="158" t="s">
        <v>1</v>
      </c>
      <c r="N244" s="159" t="s">
        <v>38</v>
      </c>
      <c r="O244" s="59"/>
      <c r="P244" s="160">
        <f t="shared" si="41"/>
        <v>0</v>
      </c>
      <c r="Q244" s="160">
        <v>0</v>
      </c>
      <c r="R244" s="160">
        <f t="shared" si="42"/>
        <v>0</v>
      </c>
      <c r="S244" s="160">
        <v>0</v>
      </c>
      <c r="T244" s="161">
        <f t="shared" si="43"/>
        <v>0</v>
      </c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R244" s="162" t="s">
        <v>466</v>
      </c>
      <c r="AT244" s="162" t="s">
        <v>210</v>
      </c>
      <c r="AU244" s="162" t="s">
        <v>85</v>
      </c>
      <c r="AY244" s="15" t="s">
        <v>208</v>
      </c>
      <c r="BE244" s="163">
        <f t="shared" si="44"/>
        <v>0</v>
      </c>
      <c r="BF244" s="163">
        <f t="shared" si="45"/>
        <v>0</v>
      </c>
      <c r="BG244" s="163">
        <f t="shared" si="46"/>
        <v>0</v>
      </c>
      <c r="BH244" s="163">
        <f t="shared" si="47"/>
        <v>0</v>
      </c>
      <c r="BI244" s="163">
        <f t="shared" si="48"/>
        <v>0</v>
      </c>
      <c r="BJ244" s="15" t="s">
        <v>85</v>
      </c>
      <c r="BK244" s="163">
        <f t="shared" si="49"/>
        <v>0</v>
      </c>
      <c r="BL244" s="15" t="s">
        <v>466</v>
      </c>
      <c r="BM244" s="162" t="s">
        <v>9416</v>
      </c>
    </row>
    <row r="245" spans="1:65" s="2" customFormat="1" ht="24.2" customHeight="1">
      <c r="A245" s="30"/>
      <c r="B245" s="154"/>
      <c r="C245" s="195" t="s">
        <v>681</v>
      </c>
      <c r="D245" s="195" t="s">
        <v>210</v>
      </c>
      <c r="E245" s="196" t="s">
        <v>9417</v>
      </c>
      <c r="F245" s="200" t="s">
        <v>9418</v>
      </c>
      <c r="G245" s="198" t="s">
        <v>252</v>
      </c>
      <c r="H245" s="199">
        <v>3685</v>
      </c>
      <c r="I245" s="155"/>
      <c r="J245" s="287">
        <f t="shared" si="40"/>
        <v>0</v>
      </c>
      <c r="K245" s="157"/>
      <c r="L245" s="31"/>
      <c r="M245" s="158" t="s">
        <v>1</v>
      </c>
      <c r="N245" s="159" t="s">
        <v>38</v>
      </c>
      <c r="O245" s="59"/>
      <c r="P245" s="160">
        <f t="shared" si="41"/>
        <v>0</v>
      </c>
      <c r="Q245" s="160">
        <v>0</v>
      </c>
      <c r="R245" s="160">
        <f t="shared" si="42"/>
        <v>0</v>
      </c>
      <c r="S245" s="160">
        <v>0</v>
      </c>
      <c r="T245" s="161">
        <f t="shared" si="43"/>
        <v>0</v>
      </c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R245" s="162" t="s">
        <v>466</v>
      </c>
      <c r="AT245" s="162" t="s">
        <v>210</v>
      </c>
      <c r="AU245" s="162" t="s">
        <v>85</v>
      </c>
      <c r="AY245" s="15" t="s">
        <v>208</v>
      </c>
      <c r="BE245" s="163">
        <f t="shared" si="44"/>
        <v>0</v>
      </c>
      <c r="BF245" s="163">
        <f t="shared" si="45"/>
        <v>0</v>
      </c>
      <c r="BG245" s="163">
        <f t="shared" si="46"/>
        <v>0</v>
      </c>
      <c r="BH245" s="163">
        <f t="shared" si="47"/>
        <v>0</v>
      </c>
      <c r="BI245" s="163">
        <f t="shared" si="48"/>
        <v>0</v>
      </c>
      <c r="BJ245" s="15" t="s">
        <v>85</v>
      </c>
      <c r="BK245" s="163">
        <f t="shared" si="49"/>
        <v>0</v>
      </c>
      <c r="BL245" s="15" t="s">
        <v>466</v>
      </c>
      <c r="BM245" s="162" t="s">
        <v>9419</v>
      </c>
    </row>
    <row r="246" spans="1:65" s="2" customFormat="1" ht="24.2" customHeight="1">
      <c r="A246" s="30"/>
      <c r="B246" s="154"/>
      <c r="C246" s="195" t="s">
        <v>687</v>
      </c>
      <c r="D246" s="195" t="s">
        <v>210</v>
      </c>
      <c r="E246" s="196" t="s">
        <v>9420</v>
      </c>
      <c r="F246" s="200" t="s">
        <v>9421</v>
      </c>
      <c r="G246" s="198" t="s">
        <v>252</v>
      </c>
      <c r="H246" s="199">
        <v>16</v>
      </c>
      <c r="I246" s="155"/>
      <c r="J246" s="287">
        <f t="shared" si="40"/>
        <v>0</v>
      </c>
      <c r="K246" s="157"/>
      <c r="L246" s="31"/>
      <c r="M246" s="158" t="s">
        <v>1</v>
      </c>
      <c r="N246" s="159" t="s">
        <v>38</v>
      </c>
      <c r="O246" s="59"/>
      <c r="P246" s="160">
        <f t="shared" si="41"/>
        <v>0</v>
      </c>
      <c r="Q246" s="160">
        <v>0</v>
      </c>
      <c r="R246" s="160">
        <f t="shared" si="42"/>
        <v>0</v>
      </c>
      <c r="S246" s="160">
        <v>0</v>
      </c>
      <c r="T246" s="161">
        <f t="shared" si="43"/>
        <v>0</v>
      </c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R246" s="162" t="s">
        <v>466</v>
      </c>
      <c r="AT246" s="162" t="s">
        <v>210</v>
      </c>
      <c r="AU246" s="162" t="s">
        <v>85</v>
      </c>
      <c r="AY246" s="15" t="s">
        <v>208</v>
      </c>
      <c r="BE246" s="163">
        <f t="shared" si="44"/>
        <v>0</v>
      </c>
      <c r="BF246" s="163">
        <f t="shared" si="45"/>
        <v>0</v>
      </c>
      <c r="BG246" s="163">
        <f t="shared" si="46"/>
        <v>0</v>
      </c>
      <c r="BH246" s="163">
        <f t="shared" si="47"/>
        <v>0</v>
      </c>
      <c r="BI246" s="163">
        <f t="shared" si="48"/>
        <v>0</v>
      </c>
      <c r="BJ246" s="15" t="s">
        <v>85</v>
      </c>
      <c r="BK246" s="163">
        <f t="shared" si="49"/>
        <v>0</v>
      </c>
      <c r="BL246" s="15" t="s">
        <v>466</v>
      </c>
      <c r="BM246" s="162" t="s">
        <v>9422</v>
      </c>
    </row>
    <row r="247" spans="1:65" s="2" customFormat="1" ht="24.2" customHeight="1">
      <c r="A247" s="30"/>
      <c r="B247" s="154"/>
      <c r="C247" s="195" t="s">
        <v>694</v>
      </c>
      <c r="D247" s="195" t="s">
        <v>210</v>
      </c>
      <c r="E247" s="196" t="s">
        <v>8943</v>
      </c>
      <c r="F247" s="200" t="s">
        <v>8944</v>
      </c>
      <c r="G247" s="198" t="s">
        <v>404</v>
      </c>
      <c r="H247" s="199">
        <v>774</v>
      </c>
      <c r="I247" s="155"/>
      <c r="J247" s="287">
        <f t="shared" si="40"/>
        <v>0</v>
      </c>
      <c r="K247" s="157"/>
      <c r="L247" s="31"/>
      <c r="M247" s="158" t="s">
        <v>1</v>
      </c>
      <c r="N247" s="159" t="s">
        <v>38</v>
      </c>
      <c r="O247" s="59"/>
      <c r="P247" s="160">
        <f t="shared" si="41"/>
        <v>0</v>
      </c>
      <c r="Q247" s="160">
        <v>0</v>
      </c>
      <c r="R247" s="160">
        <f t="shared" si="42"/>
        <v>0</v>
      </c>
      <c r="S247" s="160">
        <v>0</v>
      </c>
      <c r="T247" s="161">
        <f t="shared" si="43"/>
        <v>0</v>
      </c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R247" s="162" t="s">
        <v>466</v>
      </c>
      <c r="AT247" s="162" t="s">
        <v>210</v>
      </c>
      <c r="AU247" s="162" t="s">
        <v>85</v>
      </c>
      <c r="AY247" s="15" t="s">
        <v>208</v>
      </c>
      <c r="BE247" s="163">
        <f t="shared" si="44"/>
        <v>0</v>
      </c>
      <c r="BF247" s="163">
        <f t="shared" si="45"/>
        <v>0</v>
      </c>
      <c r="BG247" s="163">
        <f t="shared" si="46"/>
        <v>0</v>
      </c>
      <c r="BH247" s="163">
        <f t="shared" si="47"/>
        <v>0</v>
      </c>
      <c r="BI247" s="163">
        <f t="shared" si="48"/>
        <v>0</v>
      </c>
      <c r="BJ247" s="15" t="s">
        <v>85</v>
      </c>
      <c r="BK247" s="163">
        <f t="shared" si="49"/>
        <v>0</v>
      </c>
      <c r="BL247" s="15" t="s">
        <v>466</v>
      </c>
      <c r="BM247" s="162" t="s">
        <v>9423</v>
      </c>
    </row>
    <row r="248" spans="1:65" s="2" customFormat="1" ht="24.2" customHeight="1">
      <c r="A248" s="30"/>
      <c r="B248" s="154"/>
      <c r="C248" s="195" t="s">
        <v>700</v>
      </c>
      <c r="D248" s="195" t="s">
        <v>210</v>
      </c>
      <c r="E248" s="196" t="s">
        <v>9424</v>
      </c>
      <c r="F248" s="200" t="s">
        <v>9425</v>
      </c>
      <c r="G248" s="198" t="s">
        <v>404</v>
      </c>
      <c r="H248" s="199">
        <v>4.5</v>
      </c>
      <c r="I248" s="155"/>
      <c r="J248" s="287">
        <f t="shared" si="40"/>
        <v>0</v>
      </c>
      <c r="K248" s="157"/>
      <c r="L248" s="31"/>
      <c r="M248" s="158" t="s">
        <v>1</v>
      </c>
      <c r="N248" s="159" t="s">
        <v>38</v>
      </c>
      <c r="O248" s="59"/>
      <c r="P248" s="160">
        <f t="shared" si="41"/>
        <v>0</v>
      </c>
      <c r="Q248" s="160">
        <v>0</v>
      </c>
      <c r="R248" s="160">
        <f t="shared" si="42"/>
        <v>0</v>
      </c>
      <c r="S248" s="160">
        <v>0</v>
      </c>
      <c r="T248" s="161">
        <f t="shared" si="43"/>
        <v>0</v>
      </c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R248" s="162" t="s">
        <v>466</v>
      </c>
      <c r="AT248" s="162" t="s">
        <v>210</v>
      </c>
      <c r="AU248" s="162" t="s">
        <v>85</v>
      </c>
      <c r="AY248" s="15" t="s">
        <v>208</v>
      </c>
      <c r="BE248" s="163">
        <f t="shared" si="44"/>
        <v>0</v>
      </c>
      <c r="BF248" s="163">
        <f t="shared" si="45"/>
        <v>0</v>
      </c>
      <c r="BG248" s="163">
        <f t="shared" si="46"/>
        <v>0</v>
      </c>
      <c r="BH248" s="163">
        <f t="shared" si="47"/>
        <v>0</v>
      </c>
      <c r="BI248" s="163">
        <f t="shared" si="48"/>
        <v>0</v>
      </c>
      <c r="BJ248" s="15" t="s">
        <v>85</v>
      </c>
      <c r="BK248" s="163">
        <f t="shared" si="49"/>
        <v>0</v>
      </c>
      <c r="BL248" s="15" t="s">
        <v>466</v>
      </c>
      <c r="BM248" s="162" t="s">
        <v>9426</v>
      </c>
    </row>
    <row r="249" spans="1:65" s="2" customFormat="1" ht="24.2" customHeight="1">
      <c r="A249" s="30"/>
      <c r="B249" s="154"/>
      <c r="C249" s="195" t="s">
        <v>704</v>
      </c>
      <c r="D249" s="195" t="s">
        <v>210</v>
      </c>
      <c r="E249" s="196" t="s">
        <v>9427</v>
      </c>
      <c r="F249" s="200" t="s">
        <v>9428</v>
      </c>
      <c r="G249" s="198" t="s">
        <v>404</v>
      </c>
      <c r="H249" s="199">
        <v>1</v>
      </c>
      <c r="I249" s="155"/>
      <c r="J249" s="287">
        <f t="shared" si="40"/>
        <v>0</v>
      </c>
      <c r="K249" s="157"/>
      <c r="L249" s="31"/>
      <c r="M249" s="158" t="s">
        <v>1</v>
      </c>
      <c r="N249" s="159" t="s">
        <v>38</v>
      </c>
      <c r="O249" s="59"/>
      <c r="P249" s="160">
        <f t="shared" si="41"/>
        <v>0</v>
      </c>
      <c r="Q249" s="160">
        <v>0</v>
      </c>
      <c r="R249" s="160">
        <f t="shared" si="42"/>
        <v>0</v>
      </c>
      <c r="S249" s="160">
        <v>0</v>
      </c>
      <c r="T249" s="161">
        <f t="shared" si="43"/>
        <v>0</v>
      </c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R249" s="162" t="s">
        <v>466</v>
      </c>
      <c r="AT249" s="162" t="s">
        <v>210</v>
      </c>
      <c r="AU249" s="162" t="s">
        <v>85</v>
      </c>
      <c r="AY249" s="15" t="s">
        <v>208</v>
      </c>
      <c r="BE249" s="163">
        <f t="shared" si="44"/>
        <v>0</v>
      </c>
      <c r="BF249" s="163">
        <f t="shared" si="45"/>
        <v>0</v>
      </c>
      <c r="BG249" s="163">
        <f t="shared" si="46"/>
        <v>0</v>
      </c>
      <c r="BH249" s="163">
        <f t="shared" si="47"/>
        <v>0</v>
      </c>
      <c r="BI249" s="163">
        <f t="shared" si="48"/>
        <v>0</v>
      </c>
      <c r="BJ249" s="15" t="s">
        <v>85</v>
      </c>
      <c r="BK249" s="163">
        <f t="shared" si="49"/>
        <v>0</v>
      </c>
      <c r="BL249" s="15" t="s">
        <v>466</v>
      </c>
      <c r="BM249" s="162" t="s">
        <v>9429</v>
      </c>
    </row>
    <row r="250" spans="1:65" s="2" customFormat="1" ht="24.2" customHeight="1">
      <c r="A250" s="30"/>
      <c r="B250" s="154"/>
      <c r="C250" s="195" t="s">
        <v>708</v>
      </c>
      <c r="D250" s="195" t="s">
        <v>210</v>
      </c>
      <c r="E250" s="196" t="s">
        <v>9430</v>
      </c>
      <c r="F250" s="200" t="s">
        <v>9431</v>
      </c>
      <c r="G250" s="198" t="s">
        <v>404</v>
      </c>
      <c r="H250" s="199">
        <v>2</v>
      </c>
      <c r="I250" s="155"/>
      <c r="J250" s="287">
        <f t="shared" si="40"/>
        <v>0</v>
      </c>
      <c r="K250" s="157"/>
      <c r="L250" s="31"/>
      <c r="M250" s="158" t="s">
        <v>1</v>
      </c>
      <c r="N250" s="159" t="s">
        <v>38</v>
      </c>
      <c r="O250" s="59"/>
      <c r="P250" s="160">
        <f t="shared" si="41"/>
        <v>0</v>
      </c>
      <c r="Q250" s="160">
        <v>0</v>
      </c>
      <c r="R250" s="160">
        <f t="shared" si="42"/>
        <v>0</v>
      </c>
      <c r="S250" s="160">
        <v>0</v>
      </c>
      <c r="T250" s="161">
        <f t="shared" si="43"/>
        <v>0</v>
      </c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R250" s="162" t="s">
        <v>466</v>
      </c>
      <c r="AT250" s="162" t="s">
        <v>210</v>
      </c>
      <c r="AU250" s="162" t="s">
        <v>85</v>
      </c>
      <c r="AY250" s="15" t="s">
        <v>208</v>
      </c>
      <c r="BE250" s="163">
        <f t="shared" si="44"/>
        <v>0</v>
      </c>
      <c r="BF250" s="163">
        <f t="shared" si="45"/>
        <v>0</v>
      </c>
      <c r="BG250" s="163">
        <f t="shared" si="46"/>
        <v>0</v>
      </c>
      <c r="BH250" s="163">
        <f t="shared" si="47"/>
        <v>0</v>
      </c>
      <c r="BI250" s="163">
        <f t="shared" si="48"/>
        <v>0</v>
      </c>
      <c r="BJ250" s="15" t="s">
        <v>85</v>
      </c>
      <c r="BK250" s="163">
        <f t="shared" si="49"/>
        <v>0</v>
      </c>
      <c r="BL250" s="15" t="s">
        <v>466</v>
      </c>
      <c r="BM250" s="162" t="s">
        <v>9432</v>
      </c>
    </row>
    <row r="251" spans="1:65" s="2" customFormat="1" ht="24.2" customHeight="1">
      <c r="A251" s="30"/>
      <c r="B251" s="154"/>
      <c r="C251" s="195" t="s">
        <v>712</v>
      </c>
      <c r="D251" s="195" t="s">
        <v>210</v>
      </c>
      <c r="E251" s="196" t="s">
        <v>9433</v>
      </c>
      <c r="F251" s="200" t="s">
        <v>9434</v>
      </c>
      <c r="G251" s="198" t="s">
        <v>404</v>
      </c>
      <c r="H251" s="199">
        <v>24</v>
      </c>
      <c r="I251" s="155"/>
      <c r="J251" s="287">
        <f t="shared" si="40"/>
        <v>0</v>
      </c>
      <c r="K251" s="157"/>
      <c r="L251" s="31"/>
      <c r="M251" s="158" t="s">
        <v>1</v>
      </c>
      <c r="N251" s="159" t="s">
        <v>38</v>
      </c>
      <c r="O251" s="59"/>
      <c r="P251" s="160">
        <f t="shared" si="41"/>
        <v>0</v>
      </c>
      <c r="Q251" s="160">
        <v>0</v>
      </c>
      <c r="R251" s="160">
        <f t="shared" si="42"/>
        <v>0</v>
      </c>
      <c r="S251" s="160">
        <v>0</v>
      </c>
      <c r="T251" s="161">
        <f t="shared" si="43"/>
        <v>0</v>
      </c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R251" s="162" t="s">
        <v>466</v>
      </c>
      <c r="AT251" s="162" t="s">
        <v>210</v>
      </c>
      <c r="AU251" s="162" t="s">
        <v>85</v>
      </c>
      <c r="AY251" s="15" t="s">
        <v>208</v>
      </c>
      <c r="BE251" s="163">
        <f t="shared" si="44"/>
        <v>0</v>
      </c>
      <c r="BF251" s="163">
        <f t="shared" si="45"/>
        <v>0</v>
      </c>
      <c r="BG251" s="163">
        <f t="shared" si="46"/>
        <v>0</v>
      </c>
      <c r="BH251" s="163">
        <f t="shared" si="47"/>
        <v>0</v>
      </c>
      <c r="BI251" s="163">
        <f t="shared" si="48"/>
        <v>0</v>
      </c>
      <c r="BJ251" s="15" t="s">
        <v>85</v>
      </c>
      <c r="BK251" s="163">
        <f t="shared" si="49"/>
        <v>0</v>
      </c>
      <c r="BL251" s="15" t="s">
        <v>466</v>
      </c>
      <c r="BM251" s="162" t="s">
        <v>9435</v>
      </c>
    </row>
    <row r="252" spans="1:65" s="2" customFormat="1" ht="24.2" customHeight="1">
      <c r="A252" s="30"/>
      <c r="B252" s="154"/>
      <c r="C252" s="195" t="s">
        <v>718</v>
      </c>
      <c r="D252" s="195" t="s">
        <v>210</v>
      </c>
      <c r="E252" s="196" t="s">
        <v>9436</v>
      </c>
      <c r="F252" s="200" t="s">
        <v>9437</v>
      </c>
      <c r="G252" s="198" t="s">
        <v>404</v>
      </c>
      <c r="H252" s="199">
        <v>317</v>
      </c>
      <c r="I252" s="155"/>
      <c r="J252" s="287">
        <f t="shared" si="40"/>
        <v>0</v>
      </c>
      <c r="K252" s="157"/>
      <c r="L252" s="31"/>
      <c r="M252" s="158" t="s">
        <v>1</v>
      </c>
      <c r="N252" s="159" t="s">
        <v>38</v>
      </c>
      <c r="O252" s="59"/>
      <c r="P252" s="160">
        <f t="shared" si="41"/>
        <v>0</v>
      </c>
      <c r="Q252" s="160">
        <v>0</v>
      </c>
      <c r="R252" s="160">
        <f t="shared" si="42"/>
        <v>0</v>
      </c>
      <c r="S252" s="160">
        <v>0</v>
      </c>
      <c r="T252" s="161">
        <f t="shared" si="43"/>
        <v>0</v>
      </c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R252" s="162" t="s">
        <v>466</v>
      </c>
      <c r="AT252" s="162" t="s">
        <v>210</v>
      </c>
      <c r="AU252" s="162" t="s">
        <v>85</v>
      </c>
      <c r="AY252" s="15" t="s">
        <v>208</v>
      </c>
      <c r="BE252" s="163">
        <f t="shared" si="44"/>
        <v>0</v>
      </c>
      <c r="BF252" s="163">
        <f t="shared" si="45"/>
        <v>0</v>
      </c>
      <c r="BG252" s="163">
        <f t="shared" si="46"/>
        <v>0</v>
      </c>
      <c r="BH252" s="163">
        <f t="shared" si="47"/>
        <v>0</v>
      </c>
      <c r="BI252" s="163">
        <f t="shared" si="48"/>
        <v>0</v>
      </c>
      <c r="BJ252" s="15" t="s">
        <v>85</v>
      </c>
      <c r="BK252" s="163">
        <f t="shared" si="49"/>
        <v>0</v>
      </c>
      <c r="BL252" s="15" t="s">
        <v>466</v>
      </c>
      <c r="BM252" s="162" t="s">
        <v>9438</v>
      </c>
    </row>
    <row r="253" spans="1:65" s="2" customFormat="1" ht="24.2" customHeight="1">
      <c r="A253" s="30"/>
      <c r="B253" s="154"/>
      <c r="C253" s="195" t="s">
        <v>722</v>
      </c>
      <c r="D253" s="195" t="s">
        <v>210</v>
      </c>
      <c r="E253" s="196" t="s">
        <v>9439</v>
      </c>
      <c r="F253" s="200" t="s">
        <v>9440</v>
      </c>
      <c r="G253" s="198" t="s">
        <v>404</v>
      </c>
      <c r="H253" s="199">
        <v>3</v>
      </c>
      <c r="I253" s="155"/>
      <c r="J253" s="287">
        <f t="shared" si="40"/>
        <v>0</v>
      </c>
      <c r="K253" s="157"/>
      <c r="L253" s="31"/>
      <c r="M253" s="158" t="s">
        <v>1</v>
      </c>
      <c r="N253" s="159" t="s">
        <v>38</v>
      </c>
      <c r="O253" s="59"/>
      <c r="P253" s="160">
        <f t="shared" si="41"/>
        <v>0</v>
      </c>
      <c r="Q253" s="160">
        <v>0</v>
      </c>
      <c r="R253" s="160">
        <f t="shared" si="42"/>
        <v>0</v>
      </c>
      <c r="S253" s="160">
        <v>0</v>
      </c>
      <c r="T253" s="161">
        <f t="shared" si="43"/>
        <v>0</v>
      </c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R253" s="162" t="s">
        <v>466</v>
      </c>
      <c r="AT253" s="162" t="s">
        <v>210</v>
      </c>
      <c r="AU253" s="162" t="s">
        <v>85</v>
      </c>
      <c r="AY253" s="15" t="s">
        <v>208</v>
      </c>
      <c r="BE253" s="163">
        <f t="shared" si="44"/>
        <v>0</v>
      </c>
      <c r="BF253" s="163">
        <f t="shared" si="45"/>
        <v>0</v>
      </c>
      <c r="BG253" s="163">
        <f t="shared" si="46"/>
        <v>0</v>
      </c>
      <c r="BH253" s="163">
        <f t="shared" si="47"/>
        <v>0</v>
      </c>
      <c r="BI253" s="163">
        <f t="shared" si="48"/>
        <v>0</v>
      </c>
      <c r="BJ253" s="15" t="s">
        <v>85</v>
      </c>
      <c r="BK253" s="163">
        <f t="shared" si="49"/>
        <v>0</v>
      </c>
      <c r="BL253" s="15" t="s">
        <v>466</v>
      </c>
      <c r="BM253" s="162" t="s">
        <v>9441</v>
      </c>
    </row>
    <row r="254" spans="1:65" s="2" customFormat="1" ht="21.75" customHeight="1">
      <c r="A254" s="30"/>
      <c r="B254" s="154"/>
      <c r="C254" s="195" t="s">
        <v>726</v>
      </c>
      <c r="D254" s="195" t="s">
        <v>210</v>
      </c>
      <c r="E254" s="196" t="s">
        <v>9442</v>
      </c>
      <c r="F254" s="200" t="s">
        <v>9443</v>
      </c>
      <c r="G254" s="198" t="s">
        <v>404</v>
      </c>
      <c r="H254" s="199">
        <v>300</v>
      </c>
      <c r="I254" s="155"/>
      <c r="J254" s="287">
        <f t="shared" si="40"/>
        <v>0</v>
      </c>
      <c r="K254" s="157"/>
      <c r="L254" s="31"/>
      <c r="M254" s="158" t="s">
        <v>1</v>
      </c>
      <c r="N254" s="159" t="s">
        <v>38</v>
      </c>
      <c r="O254" s="59"/>
      <c r="P254" s="160">
        <f t="shared" si="41"/>
        <v>0</v>
      </c>
      <c r="Q254" s="160">
        <v>0</v>
      </c>
      <c r="R254" s="160">
        <f t="shared" si="42"/>
        <v>0</v>
      </c>
      <c r="S254" s="160">
        <v>0</v>
      </c>
      <c r="T254" s="161">
        <f t="shared" si="43"/>
        <v>0</v>
      </c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R254" s="162" t="s">
        <v>466</v>
      </c>
      <c r="AT254" s="162" t="s">
        <v>210</v>
      </c>
      <c r="AU254" s="162" t="s">
        <v>85</v>
      </c>
      <c r="AY254" s="15" t="s">
        <v>208</v>
      </c>
      <c r="BE254" s="163">
        <f t="shared" si="44"/>
        <v>0</v>
      </c>
      <c r="BF254" s="163">
        <f t="shared" si="45"/>
        <v>0</v>
      </c>
      <c r="BG254" s="163">
        <f t="shared" si="46"/>
        <v>0</v>
      </c>
      <c r="BH254" s="163">
        <f t="shared" si="47"/>
        <v>0</v>
      </c>
      <c r="BI254" s="163">
        <f t="shared" si="48"/>
        <v>0</v>
      </c>
      <c r="BJ254" s="15" t="s">
        <v>85</v>
      </c>
      <c r="BK254" s="163">
        <f t="shared" si="49"/>
        <v>0</v>
      </c>
      <c r="BL254" s="15" t="s">
        <v>466</v>
      </c>
      <c r="BM254" s="162" t="s">
        <v>9444</v>
      </c>
    </row>
    <row r="255" spans="1:65" s="2" customFormat="1" ht="16.5" customHeight="1">
      <c r="A255" s="30"/>
      <c r="B255" s="154"/>
      <c r="C255" s="195" t="s">
        <v>732</v>
      </c>
      <c r="D255" s="195" t="s">
        <v>210</v>
      </c>
      <c r="E255" s="196" t="s">
        <v>9445</v>
      </c>
      <c r="F255" s="200" t="s">
        <v>9446</v>
      </c>
      <c r="G255" s="198" t="s">
        <v>404</v>
      </c>
      <c r="H255" s="199">
        <v>17</v>
      </c>
      <c r="I255" s="155"/>
      <c r="J255" s="287">
        <f t="shared" si="40"/>
        <v>0</v>
      </c>
      <c r="K255" s="157"/>
      <c r="L255" s="31"/>
      <c r="M255" s="158" t="s">
        <v>1</v>
      </c>
      <c r="N255" s="159" t="s">
        <v>38</v>
      </c>
      <c r="O255" s="59"/>
      <c r="P255" s="160">
        <f t="shared" si="41"/>
        <v>0</v>
      </c>
      <c r="Q255" s="160">
        <v>0</v>
      </c>
      <c r="R255" s="160">
        <f t="shared" si="42"/>
        <v>0</v>
      </c>
      <c r="S255" s="160">
        <v>0</v>
      </c>
      <c r="T255" s="161">
        <f t="shared" si="43"/>
        <v>0</v>
      </c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R255" s="162" t="s">
        <v>466</v>
      </c>
      <c r="AT255" s="162" t="s">
        <v>210</v>
      </c>
      <c r="AU255" s="162" t="s">
        <v>85</v>
      </c>
      <c r="AY255" s="15" t="s">
        <v>208</v>
      </c>
      <c r="BE255" s="163">
        <f t="shared" si="44"/>
        <v>0</v>
      </c>
      <c r="BF255" s="163">
        <f t="shared" si="45"/>
        <v>0</v>
      </c>
      <c r="BG255" s="163">
        <f t="shared" si="46"/>
        <v>0</v>
      </c>
      <c r="BH255" s="163">
        <f t="shared" si="47"/>
        <v>0</v>
      </c>
      <c r="BI255" s="163">
        <f t="shared" si="48"/>
        <v>0</v>
      </c>
      <c r="BJ255" s="15" t="s">
        <v>85</v>
      </c>
      <c r="BK255" s="163">
        <f t="shared" si="49"/>
        <v>0</v>
      </c>
      <c r="BL255" s="15" t="s">
        <v>466</v>
      </c>
      <c r="BM255" s="162" t="s">
        <v>9447</v>
      </c>
    </row>
    <row r="256" spans="1:65" s="2" customFormat="1" ht="16.5" customHeight="1">
      <c r="A256" s="30"/>
      <c r="B256" s="154"/>
      <c r="C256" s="195" t="s">
        <v>736</v>
      </c>
      <c r="D256" s="195" t="s">
        <v>210</v>
      </c>
      <c r="E256" s="196" t="s">
        <v>9448</v>
      </c>
      <c r="F256" s="200" t="s">
        <v>9449</v>
      </c>
      <c r="G256" s="198" t="s">
        <v>404</v>
      </c>
      <c r="H256" s="199">
        <v>34</v>
      </c>
      <c r="I256" s="155"/>
      <c r="J256" s="287">
        <f t="shared" si="40"/>
        <v>0</v>
      </c>
      <c r="K256" s="157"/>
      <c r="L256" s="31"/>
      <c r="M256" s="158" t="s">
        <v>1</v>
      </c>
      <c r="N256" s="159" t="s">
        <v>38</v>
      </c>
      <c r="O256" s="59"/>
      <c r="P256" s="160">
        <f t="shared" si="41"/>
        <v>0</v>
      </c>
      <c r="Q256" s="160">
        <v>0</v>
      </c>
      <c r="R256" s="160">
        <f t="shared" si="42"/>
        <v>0</v>
      </c>
      <c r="S256" s="160">
        <v>0</v>
      </c>
      <c r="T256" s="161">
        <f t="shared" si="43"/>
        <v>0</v>
      </c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R256" s="162" t="s">
        <v>466</v>
      </c>
      <c r="AT256" s="162" t="s">
        <v>210</v>
      </c>
      <c r="AU256" s="162" t="s">
        <v>85</v>
      </c>
      <c r="AY256" s="15" t="s">
        <v>208</v>
      </c>
      <c r="BE256" s="163">
        <f t="shared" si="44"/>
        <v>0</v>
      </c>
      <c r="BF256" s="163">
        <f t="shared" si="45"/>
        <v>0</v>
      </c>
      <c r="BG256" s="163">
        <f t="shared" si="46"/>
        <v>0</v>
      </c>
      <c r="BH256" s="163">
        <f t="shared" si="47"/>
        <v>0</v>
      </c>
      <c r="BI256" s="163">
        <f t="shared" si="48"/>
        <v>0</v>
      </c>
      <c r="BJ256" s="15" t="s">
        <v>85</v>
      </c>
      <c r="BK256" s="163">
        <f t="shared" si="49"/>
        <v>0</v>
      </c>
      <c r="BL256" s="15" t="s">
        <v>466</v>
      </c>
      <c r="BM256" s="162" t="s">
        <v>9450</v>
      </c>
    </row>
    <row r="257" spans="1:65" s="2" customFormat="1" ht="16.5" customHeight="1">
      <c r="A257" s="30"/>
      <c r="B257" s="154"/>
      <c r="C257" s="195" t="s">
        <v>741</v>
      </c>
      <c r="D257" s="195" t="s">
        <v>210</v>
      </c>
      <c r="E257" s="196" t="s">
        <v>8017</v>
      </c>
      <c r="F257" s="200" t="s">
        <v>8018</v>
      </c>
      <c r="G257" s="198" t="s">
        <v>404</v>
      </c>
      <c r="H257" s="199">
        <v>8</v>
      </c>
      <c r="I257" s="155"/>
      <c r="J257" s="287">
        <f t="shared" si="40"/>
        <v>0</v>
      </c>
      <c r="K257" s="157"/>
      <c r="L257" s="31"/>
      <c r="M257" s="158" t="s">
        <v>1</v>
      </c>
      <c r="N257" s="159" t="s">
        <v>38</v>
      </c>
      <c r="O257" s="59"/>
      <c r="P257" s="160">
        <f t="shared" si="41"/>
        <v>0</v>
      </c>
      <c r="Q257" s="160">
        <v>0</v>
      </c>
      <c r="R257" s="160">
        <f t="shared" si="42"/>
        <v>0</v>
      </c>
      <c r="S257" s="160">
        <v>0</v>
      </c>
      <c r="T257" s="161">
        <f t="shared" si="43"/>
        <v>0</v>
      </c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R257" s="162" t="s">
        <v>466</v>
      </c>
      <c r="AT257" s="162" t="s">
        <v>210</v>
      </c>
      <c r="AU257" s="162" t="s">
        <v>85</v>
      </c>
      <c r="AY257" s="15" t="s">
        <v>208</v>
      </c>
      <c r="BE257" s="163">
        <f t="shared" si="44"/>
        <v>0</v>
      </c>
      <c r="BF257" s="163">
        <f t="shared" si="45"/>
        <v>0</v>
      </c>
      <c r="BG257" s="163">
        <f t="shared" si="46"/>
        <v>0</v>
      </c>
      <c r="BH257" s="163">
        <f t="shared" si="47"/>
        <v>0</v>
      </c>
      <c r="BI257" s="163">
        <f t="shared" si="48"/>
        <v>0</v>
      </c>
      <c r="BJ257" s="15" t="s">
        <v>85</v>
      </c>
      <c r="BK257" s="163">
        <f t="shared" si="49"/>
        <v>0</v>
      </c>
      <c r="BL257" s="15" t="s">
        <v>466</v>
      </c>
      <c r="BM257" s="162" t="s">
        <v>9451</v>
      </c>
    </row>
    <row r="258" spans="1:65" s="2" customFormat="1" ht="33" customHeight="1">
      <c r="A258" s="30"/>
      <c r="B258" s="154"/>
      <c r="C258" s="195" t="s">
        <v>747</v>
      </c>
      <c r="D258" s="195" t="s">
        <v>210</v>
      </c>
      <c r="E258" s="196" t="s">
        <v>9452</v>
      </c>
      <c r="F258" s="200" t="s">
        <v>9453</v>
      </c>
      <c r="G258" s="198" t="s">
        <v>404</v>
      </c>
      <c r="H258" s="199">
        <v>342</v>
      </c>
      <c r="I258" s="155"/>
      <c r="J258" s="287">
        <f t="shared" si="40"/>
        <v>0</v>
      </c>
      <c r="K258" s="157"/>
      <c r="L258" s="31"/>
      <c r="M258" s="158" t="s">
        <v>1</v>
      </c>
      <c r="N258" s="159" t="s">
        <v>38</v>
      </c>
      <c r="O258" s="59"/>
      <c r="P258" s="160">
        <f t="shared" si="41"/>
        <v>0</v>
      </c>
      <c r="Q258" s="160">
        <v>0</v>
      </c>
      <c r="R258" s="160">
        <f t="shared" si="42"/>
        <v>0</v>
      </c>
      <c r="S258" s="160">
        <v>0</v>
      </c>
      <c r="T258" s="161">
        <f t="shared" si="43"/>
        <v>0</v>
      </c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R258" s="162" t="s">
        <v>466</v>
      </c>
      <c r="AT258" s="162" t="s">
        <v>210</v>
      </c>
      <c r="AU258" s="162" t="s">
        <v>85</v>
      </c>
      <c r="AY258" s="15" t="s">
        <v>208</v>
      </c>
      <c r="BE258" s="163">
        <f t="shared" si="44"/>
        <v>0</v>
      </c>
      <c r="BF258" s="163">
        <f t="shared" si="45"/>
        <v>0</v>
      </c>
      <c r="BG258" s="163">
        <f t="shared" si="46"/>
        <v>0</v>
      </c>
      <c r="BH258" s="163">
        <f t="shared" si="47"/>
        <v>0</v>
      </c>
      <c r="BI258" s="163">
        <f t="shared" si="48"/>
        <v>0</v>
      </c>
      <c r="BJ258" s="15" t="s">
        <v>85</v>
      </c>
      <c r="BK258" s="163">
        <f t="shared" si="49"/>
        <v>0</v>
      </c>
      <c r="BL258" s="15" t="s">
        <v>466</v>
      </c>
      <c r="BM258" s="162" t="s">
        <v>9454</v>
      </c>
    </row>
    <row r="259" spans="1:65" s="2" customFormat="1" ht="37.9" customHeight="1">
      <c r="A259" s="30"/>
      <c r="B259" s="154"/>
      <c r="C259" s="195" t="s">
        <v>755</v>
      </c>
      <c r="D259" s="195" t="s">
        <v>210</v>
      </c>
      <c r="E259" s="196" t="s">
        <v>9455</v>
      </c>
      <c r="F259" s="200" t="s">
        <v>9456</v>
      </c>
      <c r="G259" s="198" t="s">
        <v>404</v>
      </c>
      <c r="H259" s="199">
        <v>300</v>
      </c>
      <c r="I259" s="155"/>
      <c r="J259" s="287">
        <f t="shared" si="40"/>
        <v>0</v>
      </c>
      <c r="K259" s="157"/>
      <c r="L259" s="31"/>
      <c r="M259" s="158" t="s">
        <v>1</v>
      </c>
      <c r="N259" s="159" t="s">
        <v>38</v>
      </c>
      <c r="O259" s="59"/>
      <c r="P259" s="160">
        <f t="shared" si="41"/>
        <v>0</v>
      </c>
      <c r="Q259" s="160">
        <v>0</v>
      </c>
      <c r="R259" s="160">
        <f t="shared" si="42"/>
        <v>0</v>
      </c>
      <c r="S259" s="160">
        <v>0</v>
      </c>
      <c r="T259" s="161">
        <f t="shared" si="43"/>
        <v>0</v>
      </c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R259" s="162" t="s">
        <v>466</v>
      </c>
      <c r="AT259" s="162" t="s">
        <v>210</v>
      </c>
      <c r="AU259" s="162" t="s">
        <v>85</v>
      </c>
      <c r="AY259" s="15" t="s">
        <v>208</v>
      </c>
      <c r="BE259" s="163">
        <f t="shared" si="44"/>
        <v>0</v>
      </c>
      <c r="BF259" s="163">
        <f t="shared" si="45"/>
        <v>0</v>
      </c>
      <c r="BG259" s="163">
        <f t="shared" si="46"/>
        <v>0</v>
      </c>
      <c r="BH259" s="163">
        <f t="shared" si="47"/>
        <v>0</v>
      </c>
      <c r="BI259" s="163">
        <f t="shared" si="48"/>
        <v>0</v>
      </c>
      <c r="BJ259" s="15" t="s">
        <v>85</v>
      </c>
      <c r="BK259" s="163">
        <f t="shared" si="49"/>
        <v>0</v>
      </c>
      <c r="BL259" s="15" t="s">
        <v>466</v>
      </c>
      <c r="BM259" s="162" t="s">
        <v>9457</v>
      </c>
    </row>
    <row r="260" spans="1:65" s="2" customFormat="1" ht="16.5" customHeight="1">
      <c r="A260" s="30"/>
      <c r="B260" s="154"/>
      <c r="C260" s="195" t="s">
        <v>759</v>
      </c>
      <c r="D260" s="195" t="s">
        <v>210</v>
      </c>
      <c r="E260" s="196" t="s">
        <v>9458</v>
      </c>
      <c r="F260" s="200" t="s">
        <v>9459</v>
      </c>
      <c r="G260" s="198" t="s">
        <v>252</v>
      </c>
      <c r="H260" s="199">
        <v>1710</v>
      </c>
      <c r="I260" s="155"/>
      <c r="J260" s="287">
        <f t="shared" si="40"/>
        <v>0</v>
      </c>
      <c r="K260" s="157"/>
      <c r="L260" s="31"/>
      <c r="M260" s="158" t="s">
        <v>1</v>
      </c>
      <c r="N260" s="159" t="s">
        <v>38</v>
      </c>
      <c r="O260" s="59"/>
      <c r="P260" s="160">
        <f t="shared" si="41"/>
        <v>0</v>
      </c>
      <c r="Q260" s="160">
        <v>0</v>
      </c>
      <c r="R260" s="160">
        <f t="shared" si="42"/>
        <v>0</v>
      </c>
      <c r="S260" s="160">
        <v>0</v>
      </c>
      <c r="T260" s="161">
        <f t="shared" si="43"/>
        <v>0</v>
      </c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R260" s="162" t="s">
        <v>466</v>
      </c>
      <c r="AT260" s="162" t="s">
        <v>210</v>
      </c>
      <c r="AU260" s="162" t="s">
        <v>85</v>
      </c>
      <c r="AY260" s="15" t="s">
        <v>208</v>
      </c>
      <c r="BE260" s="163">
        <f t="shared" si="44"/>
        <v>0</v>
      </c>
      <c r="BF260" s="163">
        <f t="shared" si="45"/>
        <v>0</v>
      </c>
      <c r="BG260" s="163">
        <f t="shared" si="46"/>
        <v>0</v>
      </c>
      <c r="BH260" s="163">
        <f t="shared" si="47"/>
        <v>0</v>
      </c>
      <c r="BI260" s="163">
        <f t="shared" si="48"/>
        <v>0</v>
      </c>
      <c r="BJ260" s="15" t="s">
        <v>85</v>
      </c>
      <c r="BK260" s="163">
        <f t="shared" si="49"/>
        <v>0</v>
      </c>
      <c r="BL260" s="15" t="s">
        <v>466</v>
      </c>
      <c r="BM260" s="162" t="s">
        <v>9460</v>
      </c>
    </row>
    <row r="261" spans="1:65" s="2" customFormat="1" ht="21.75" customHeight="1">
      <c r="A261" s="30"/>
      <c r="B261" s="154"/>
      <c r="C261" s="195" t="s">
        <v>763</v>
      </c>
      <c r="D261" s="195" t="s">
        <v>210</v>
      </c>
      <c r="E261" s="196" t="s">
        <v>8957</v>
      </c>
      <c r="F261" s="200" t="s">
        <v>8958</v>
      </c>
      <c r="G261" s="198" t="s">
        <v>404</v>
      </c>
      <c r="H261" s="199">
        <v>76</v>
      </c>
      <c r="I261" s="155"/>
      <c r="J261" s="287">
        <f t="shared" si="40"/>
        <v>0</v>
      </c>
      <c r="K261" s="157"/>
      <c r="L261" s="31"/>
      <c r="M261" s="158" t="s">
        <v>1</v>
      </c>
      <c r="N261" s="159" t="s">
        <v>38</v>
      </c>
      <c r="O261" s="59"/>
      <c r="P261" s="160">
        <f t="shared" si="41"/>
        <v>0</v>
      </c>
      <c r="Q261" s="160">
        <v>0</v>
      </c>
      <c r="R261" s="160">
        <f t="shared" si="42"/>
        <v>0</v>
      </c>
      <c r="S261" s="160">
        <v>0</v>
      </c>
      <c r="T261" s="161">
        <f t="shared" si="43"/>
        <v>0</v>
      </c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R261" s="162" t="s">
        <v>466</v>
      </c>
      <c r="AT261" s="162" t="s">
        <v>210</v>
      </c>
      <c r="AU261" s="162" t="s">
        <v>85</v>
      </c>
      <c r="AY261" s="15" t="s">
        <v>208</v>
      </c>
      <c r="BE261" s="163">
        <f t="shared" si="44"/>
        <v>0</v>
      </c>
      <c r="BF261" s="163">
        <f t="shared" si="45"/>
        <v>0</v>
      </c>
      <c r="BG261" s="163">
        <f t="shared" si="46"/>
        <v>0</v>
      </c>
      <c r="BH261" s="163">
        <f t="shared" si="47"/>
        <v>0</v>
      </c>
      <c r="BI261" s="163">
        <f t="shared" si="48"/>
        <v>0</v>
      </c>
      <c r="BJ261" s="15" t="s">
        <v>85</v>
      </c>
      <c r="BK261" s="163">
        <f t="shared" si="49"/>
        <v>0</v>
      </c>
      <c r="BL261" s="15" t="s">
        <v>466</v>
      </c>
      <c r="BM261" s="162" t="s">
        <v>9461</v>
      </c>
    </row>
    <row r="262" spans="1:65" s="2" customFormat="1" ht="24.2" customHeight="1">
      <c r="A262" s="30"/>
      <c r="B262" s="154"/>
      <c r="C262" s="195" t="s">
        <v>767</v>
      </c>
      <c r="D262" s="195" t="s">
        <v>210</v>
      </c>
      <c r="E262" s="196" t="s">
        <v>9462</v>
      </c>
      <c r="F262" s="200" t="s">
        <v>8955</v>
      </c>
      <c r="G262" s="198" t="s">
        <v>404</v>
      </c>
      <c r="H262" s="199">
        <v>6</v>
      </c>
      <c r="I262" s="155"/>
      <c r="J262" s="287">
        <f t="shared" si="40"/>
        <v>0</v>
      </c>
      <c r="K262" s="157"/>
      <c r="L262" s="31"/>
      <c r="M262" s="158" t="s">
        <v>1</v>
      </c>
      <c r="N262" s="159" t="s">
        <v>38</v>
      </c>
      <c r="O262" s="59"/>
      <c r="P262" s="160">
        <f t="shared" si="41"/>
        <v>0</v>
      </c>
      <c r="Q262" s="160">
        <v>0</v>
      </c>
      <c r="R262" s="160">
        <f t="shared" si="42"/>
        <v>0</v>
      </c>
      <c r="S262" s="160">
        <v>0</v>
      </c>
      <c r="T262" s="161">
        <f t="shared" si="43"/>
        <v>0</v>
      </c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R262" s="162" t="s">
        <v>466</v>
      </c>
      <c r="AT262" s="162" t="s">
        <v>210</v>
      </c>
      <c r="AU262" s="162" t="s">
        <v>85</v>
      </c>
      <c r="AY262" s="15" t="s">
        <v>208</v>
      </c>
      <c r="BE262" s="163">
        <f t="shared" si="44"/>
        <v>0</v>
      </c>
      <c r="BF262" s="163">
        <f t="shared" si="45"/>
        <v>0</v>
      </c>
      <c r="BG262" s="163">
        <f t="shared" si="46"/>
        <v>0</v>
      </c>
      <c r="BH262" s="163">
        <f t="shared" si="47"/>
        <v>0</v>
      </c>
      <c r="BI262" s="163">
        <f t="shared" si="48"/>
        <v>0</v>
      </c>
      <c r="BJ262" s="15" t="s">
        <v>85</v>
      </c>
      <c r="BK262" s="163">
        <f t="shared" si="49"/>
        <v>0</v>
      </c>
      <c r="BL262" s="15" t="s">
        <v>466</v>
      </c>
      <c r="BM262" s="162" t="s">
        <v>9463</v>
      </c>
    </row>
    <row r="263" spans="1:65" s="2" customFormat="1" ht="16.5" customHeight="1">
      <c r="A263" s="30"/>
      <c r="B263" s="154"/>
      <c r="C263" s="195" t="s">
        <v>1419</v>
      </c>
      <c r="D263" s="195" t="s">
        <v>210</v>
      </c>
      <c r="E263" s="196" t="s">
        <v>8960</v>
      </c>
      <c r="F263" s="200" t="s">
        <v>8961</v>
      </c>
      <c r="G263" s="198" t="s">
        <v>404</v>
      </c>
      <c r="H263" s="199">
        <v>32</v>
      </c>
      <c r="I263" s="155"/>
      <c r="J263" s="287">
        <f t="shared" si="40"/>
        <v>0</v>
      </c>
      <c r="K263" s="157"/>
      <c r="L263" s="31"/>
      <c r="M263" s="158" t="s">
        <v>1</v>
      </c>
      <c r="N263" s="159" t="s">
        <v>38</v>
      </c>
      <c r="O263" s="59"/>
      <c r="P263" s="160">
        <f t="shared" si="41"/>
        <v>0</v>
      </c>
      <c r="Q263" s="160">
        <v>0</v>
      </c>
      <c r="R263" s="160">
        <f t="shared" si="42"/>
        <v>0</v>
      </c>
      <c r="S263" s="160">
        <v>0</v>
      </c>
      <c r="T263" s="161">
        <f t="shared" si="43"/>
        <v>0</v>
      </c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R263" s="162" t="s">
        <v>466</v>
      </c>
      <c r="AT263" s="162" t="s">
        <v>210</v>
      </c>
      <c r="AU263" s="162" t="s">
        <v>85</v>
      </c>
      <c r="AY263" s="15" t="s">
        <v>208</v>
      </c>
      <c r="BE263" s="163">
        <f t="shared" si="44"/>
        <v>0</v>
      </c>
      <c r="BF263" s="163">
        <f t="shared" si="45"/>
        <v>0</v>
      </c>
      <c r="BG263" s="163">
        <f t="shared" si="46"/>
        <v>0</v>
      </c>
      <c r="BH263" s="163">
        <f t="shared" si="47"/>
        <v>0</v>
      </c>
      <c r="BI263" s="163">
        <f t="shared" si="48"/>
        <v>0</v>
      </c>
      <c r="BJ263" s="15" t="s">
        <v>85</v>
      </c>
      <c r="BK263" s="163">
        <f t="shared" si="49"/>
        <v>0</v>
      </c>
      <c r="BL263" s="15" t="s">
        <v>466</v>
      </c>
      <c r="BM263" s="162" t="s">
        <v>9464</v>
      </c>
    </row>
    <row r="264" spans="1:65" s="2" customFormat="1" ht="16.5" customHeight="1">
      <c r="A264" s="30"/>
      <c r="B264" s="154"/>
      <c r="C264" s="195" t="s">
        <v>1423</v>
      </c>
      <c r="D264" s="195" t="s">
        <v>210</v>
      </c>
      <c r="E264" s="196" t="s">
        <v>9465</v>
      </c>
      <c r="F264" s="200" t="s">
        <v>9466</v>
      </c>
      <c r="G264" s="198" t="s">
        <v>404</v>
      </c>
      <c r="H264" s="199">
        <v>24</v>
      </c>
      <c r="I264" s="155"/>
      <c r="J264" s="287">
        <f t="shared" si="40"/>
        <v>0</v>
      </c>
      <c r="K264" s="157"/>
      <c r="L264" s="31"/>
      <c r="M264" s="158" t="s">
        <v>1</v>
      </c>
      <c r="N264" s="159" t="s">
        <v>38</v>
      </c>
      <c r="O264" s="59"/>
      <c r="P264" s="160">
        <f t="shared" si="41"/>
        <v>0</v>
      </c>
      <c r="Q264" s="160">
        <v>0</v>
      </c>
      <c r="R264" s="160">
        <f t="shared" si="42"/>
        <v>0</v>
      </c>
      <c r="S264" s="160">
        <v>0</v>
      </c>
      <c r="T264" s="161">
        <f t="shared" si="43"/>
        <v>0</v>
      </c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R264" s="162" t="s">
        <v>466</v>
      </c>
      <c r="AT264" s="162" t="s">
        <v>210</v>
      </c>
      <c r="AU264" s="162" t="s">
        <v>85</v>
      </c>
      <c r="AY264" s="15" t="s">
        <v>208</v>
      </c>
      <c r="BE264" s="163">
        <f t="shared" si="44"/>
        <v>0</v>
      </c>
      <c r="BF264" s="163">
        <f t="shared" si="45"/>
        <v>0</v>
      </c>
      <c r="BG264" s="163">
        <f t="shared" si="46"/>
        <v>0</v>
      </c>
      <c r="BH264" s="163">
        <f t="shared" si="47"/>
        <v>0</v>
      </c>
      <c r="BI264" s="163">
        <f t="shared" si="48"/>
        <v>0</v>
      </c>
      <c r="BJ264" s="15" t="s">
        <v>85</v>
      </c>
      <c r="BK264" s="163">
        <f t="shared" si="49"/>
        <v>0</v>
      </c>
      <c r="BL264" s="15" t="s">
        <v>466</v>
      </c>
      <c r="BM264" s="162" t="s">
        <v>9467</v>
      </c>
    </row>
    <row r="265" spans="1:65" s="2" customFormat="1" ht="24.2" customHeight="1">
      <c r="A265" s="30"/>
      <c r="B265" s="154"/>
      <c r="C265" s="195" t="s">
        <v>1427</v>
      </c>
      <c r="D265" s="195" t="s">
        <v>210</v>
      </c>
      <c r="E265" s="196" t="s">
        <v>9468</v>
      </c>
      <c r="F265" s="200" t="s">
        <v>9469</v>
      </c>
      <c r="G265" s="198" t="s">
        <v>404</v>
      </c>
      <c r="H265" s="199">
        <v>2</v>
      </c>
      <c r="I265" s="155"/>
      <c r="J265" s="287">
        <f t="shared" si="40"/>
        <v>0</v>
      </c>
      <c r="K265" s="157"/>
      <c r="L265" s="31"/>
      <c r="M265" s="158" t="s">
        <v>1</v>
      </c>
      <c r="N265" s="159" t="s">
        <v>38</v>
      </c>
      <c r="O265" s="59"/>
      <c r="P265" s="160">
        <f t="shared" si="41"/>
        <v>0</v>
      </c>
      <c r="Q265" s="160">
        <v>0</v>
      </c>
      <c r="R265" s="160">
        <f t="shared" si="42"/>
        <v>0</v>
      </c>
      <c r="S265" s="160">
        <v>0</v>
      </c>
      <c r="T265" s="161">
        <f t="shared" si="43"/>
        <v>0</v>
      </c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R265" s="162" t="s">
        <v>466</v>
      </c>
      <c r="AT265" s="162" t="s">
        <v>210</v>
      </c>
      <c r="AU265" s="162" t="s">
        <v>85</v>
      </c>
      <c r="AY265" s="15" t="s">
        <v>208</v>
      </c>
      <c r="BE265" s="163">
        <f t="shared" si="44"/>
        <v>0</v>
      </c>
      <c r="BF265" s="163">
        <f t="shared" si="45"/>
        <v>0</v>
      </c>
      <c r="BG265" s="163">
        <f t="shared" si="46"/>
        <v>0</v>
      </c>
      <c r="BH265" s="163">
        <f t="shared" si="47"/>
        <v>0</v>
      </c>
      <c r="BI265" s="163">
        <f t="shared" si="48"/>
        <v>0</v>
      </c>
      <c r="BJ265" s="15" t="s">
        <v>85</v>
      </c>
      <c r="BK265" s="163">
        <f t="shared" si="49"/>
        <v>0</v>
      </c>
      <c r="BL265" s="15" t="s">
        <v>466</v>
      </c>
      <c r="BM265" s="162" t="s">
        <v>9470</v>
      </c>
    </row>
    <row r="266" spans="1:65" s="2" customFormat="1" ht="16.5" customHeight="1">
      <c r="A266" s="30"/>
      <c r="B266" s="154"/>
      <c r="C266" s="195" t="s">
        <v>1431</v>
      </c>
      <c r="D266" s="195" t="s">
        <v>210</v>
      </c>
      <c r="E266" s="196" t="s">
        <v>9471</v>
      </c>
      <c r="F266" s="200" t="s">
        <v>9472</v>
      </c>
      <c r="G266" s="198" t="s">
        <v>404</v>
      </c>
      <c r="H266" s="199">
        <v>12</v>
      </c>
      <c r="I266" s="155"/>
      <c r="J266" s="287">
        <f t="shared" si="40"/>
        <v>0</v>
      </c>
      <c r="K266" s="157"/>
      <c r="L266" s="31"/>
      <c r="M266" s="158" t="s">
        <v>1</v>
      </c>
      <c r="N266" s="159" t="s">
        <v>38</v>
      </c>
      <c r="O266" s="59"/>
      <c r="P266" s="160">
        <f t="shared" si="41"/>
        <v>0</v>
      </c>
      <c r="Q266" s="160">
        <v>0</v>
      </c>
      <c r="R266" s="160">
        <f t="shared" si="42"/>
        <v>0</v>
      </c>
      <c r="S266" s="160">
        <v>0</v>
      </c>
      <c r="T266" s="161">
        <f t="shared" si="43"/>
        <v>0</v>
      </c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R266" s="162" t="s">
        <v>466</v>
      </c>
      <c r="AT266" s="162" t="s">
        <v>210</v>
      </c>
      <c r="AU266" s="162" t="s">
        <v>85</v>
      </c>
      <c r="AY266" s="15" t="s">
        <v>208</v>
      </c>
      <c r="BE266" s="163">
        <f t="shared" si="44"/>
        <v>0</v>
      </c>
      <c r="BF266" s="163">
        <f t="shared" si="45"/>
        <v>0</v>
      </c>
      <c r="BG266" s="163">
        <f t="shared" si="46"/>
        <v>0</v>
      </c>
      <c r="BH266" s="163">
        <f t="shared" si="47"/>
        <v>0</v>
      </c>
      <c r="BI266" s="163">
        <f t="shared" si="48"/>
        <v>0</v>
      </c>
      <c r="BJ266" s="15" t="s">
        <v>85</v>
      </c>
      <c r="BK266" s="163">
        <f t="shared" si="49"/>
        <v>0</v>
      </c>
      <c r="BL266" s="15" t="s">
        <v>466</v>
      </c>
      <c r="BM266" s="162" t="s">
        <v>9473</v>
      </c>
    </row>
    <row r="267" spans="1:65" s="2" customFormat="1" ht="24.2" customHeight="1">
      <c r="A267" s="30"/>
      <c r="B267" s="154"/>
      <c r="C267" s="195" t="s">
        <v>1435</v>
      </c>
      <c r="D267" s="195" t="s">
        <v>210</v>
      </c>
      <c r="E267" s="196" t="s">
        <v>9474</v>
      </c>
      <c r="F267" s="200" t="s">
        <v>9475</v>
      </c>
      <c r="G267" s="198" t="s">
        <v>252</v>
      </c>
      <c r="H267" s="199">
        <v>96</v>
      </c>
      <c r="I267" s="155"/>
      <c r="J267" s="287">
        <f t="shared" si="40"/>
        <v>0</v>
      </c>
      <c r="K267" s="157"/>
      <c r="L267" s="31"/>
      <c r="M267" s="158" t="s">
        <v>1</v>
      </c>
      <c r="N267" s="159" t="s">
        <v>38</v>
      </c>
      <c r="O267" s="59"/>
      <c r="P267" s="160">
        <f t="shared" si="41"/>
        <v>0</v>
      </c>
      <c r="Q267" s="160">
        <v>0</v>
      </c>
      <c r="R267" s="160">
        <f t="shared" si="42"/>
        <v>0</v>
      </c>
      <c r="S267" s="160">
        <v>0</v>
      </c>
      <c r="T267" s="161">
        <f t="shared" si="43"/>
        <v>0</v>
      </c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R267" s="162" t="s">
        <v>466</v>
      </c>
      <c r="AT267" s="162" t="s">
        <v>210</v>
      </c>
      <c r="AU267" s="162" t="s">
        <v>85</v>
      </c>
      <c r="AY267" s="15" t="s">
        <v>208</v>
      </c>
      <c r="BE267" s="163">
        <f t="shared" si="44"/>
        <v>0</v>
      </c>
      <c r="BF267" s="163">
        <f t="shared" si="45"/>
        <v>0</v>
      </c>
      <c r="BG267" s="163">
        <f t="shared" si="46"/>
        <v>0</v>
      </c>
      <c r="BH267" s="163">
        <f t="shared" si="47"/>
        <v>0</v>
      </c>
      <c r="BI267" s="163">
        <f t="shared" si="48"/>
        <v>0</v>
      </c>
      <c r="BJ267" s="15" t="s">
        <v>85</v>
      </c>
      <c r="BK267" s="163">
        <f t="shared" si="49"/>
        <v>0</v>
      </c>
      <c r="BL267" s="15" t="s">
        <v>466</v>
      </c>
      <c r="BM267" s="162" t="s">
        <v>9476</v>
      </c>
    </row>
    <row r="268" spans="1:65" s="2" customFormat="1" ht="21.75" customHeight="1">
      <c r="A268" s="30"/>
      <c r="B268" s="154"/>
      <c r="C268" s="195" t="s">
        <v>1439</v>
      </c>
      <c r="D268" s="195" t="s">
        <v>210</v>
      </c>
      <c r="E268" s="196" t="s">
        <v>9477</v>
      </c>
      <c r="F268" s="200" t="s">
        <v>9478</v>
      </c>
      <c r="G268" s="198" t="s">
        <v>564</v>
      </c>
      <c r="H268" s="199">
        <v>2.96</v>
      </c>
      <c r="I268" s="155"/>
      <c r="J268" s="287">
        <f t="shared" si="40"/>
        <v>0</v>
      </c>
      <c r="K268" s="157"/>
      <c r="L268" s="31"/>
      <c r="M268" s="158" t="s">
        <v>1</v>
      </c>
      <c r="N268" s="159" t="s">
        <v>38</v>
      </c>
      <c r="O268" s="59"/>
      <c r="P268" s="160">
        <f t="shared" si="41"/>
        <v>0</v>
      </c>
      <c r="Q268" s="160">
        <v>0</v>
      </c>
      <c r="R268" s="160">
        <f t="shared" si="42"/>
        <v>0</v>
      </c>
      <c r="S268" s="160">
        <v>0</v>
      </c>
      <c r="T268" s="161">
        <f t="shared" si="43"/>
        <v>0</v>
      </c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R268" s="162" t="s">
        <v>466</v>
      </c>
      <c r="AT268" s="162" t="s">
        <v>210</v>
      </c>
      <c r="AU268" s="162" t="s">
        <v>85</v>
      </c>
      <c r="AY268" s="15" t="s">
        <v>208</v>
      </c>
      <c r="BE268" s="163">
        <f t="shared" si="44"/>
        <v>0</v>
      </c>
      <c r="BF268" s="163">
        <f t="shared" si="45"/>
        <v>0</v>
      </c>
      <c r="BG268" s="163">
        <f t="shared" si="46"/>
        <v>0</v>
      </c>
      <c r="BH268" s="163">
        <f t="shared" si="47"/>
        <v>0</v>
      </c>
      <c r="BI268" s="163">
        <f t="shared" si="48"/>
        <v>0</v>
      </c>
      <c r="BJ268" s="15" t="s">
        <v>85</v>
      </c>
      <c r="BK268" s="163">
        <f t="shared" si="49"/>
        <v>0</v>
      </c>
      <c r="BL268" s="15" t="s">
        <v>466</v>
      </c>
      <c r="BM268" s="162" t="s">
        <v>9479</v>
      </c>
    </row>
    <row r="269" spans="1:65" s="2" customFormat="1" ht="21.75" customHeight="1">
      <c r="A269" s="30"/>
      <c r="B269" s="154"/>
      <c r="C269" s="195" t="s">
        <v>1443</v>
      </c>
      <c r="D269" s="195" t="s">
        <v>210</v>
      </c>
      <c r="E269" s="196" t="s">
        <v>881</v>
      </c>
      <c r="F269" s="200" t="s">
        <v>576</v>
      </c>
      <c r="G269" s="198" t="s">
        <v>564</v>
      </c>
      <c r="H269" s="199">
        <v>2.96</v>
      </c>
      <c r="I269" s="155"/>
      <c r="J269" s="287">
        <f t="shared" si="40"/>
        <v>0</v>
      </c>
      <c r="K269" s="157"/>
      <c r="L269" s="31"/>
      <c r="M269" s="158" t="s">
        <v>1</v>
      </c>
      <c r="N269" s="159" t="s">
        <v>38</v>
      </c>
      <c r="O269" s="59"/>
      <c r="P269" s="160">
        <f t="shared" si="41"/>
        <v>0</v>
      </c>
      <c r="Q269" s="160">
        <v>0</v>
      </c>
      <c r="R269" s="160">
        <f t="shared" si="42"/>
        <v>0</v>
      </c>
      <c r="S269" s="160">
        <v>0</v>
      </c>
      <c r="T269" s="161">
        <f t="shared" si="43"/>
        <v>0</v>
      </c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R269" s="162" t="s">
        <v>466</v>
      </c>
      <c r="AT269" s="162" t="s">
        <v>210</v>
      </c>
      <c r="AU269" s="162" t="s">
        <v>85</v>
      </c>
      <c r="AY269" s="15" t="s">
        <v>208</v>
      </c>
      <c r="BE269" s="163">
        <f t="shared" si="44"/>
        <v>0</v>
      </c>
      <c r="BF269" s="163">
        <f t="shared" si="45"/>
        <v>0</v>
      </c>
      <c r="BG269" s="163">
        <f t="shared" si="46"/>
        <v>0</v>
      </c>
      <c r="BH269" s="163">
        <f t="shared" si="47"/>
        <v>0</v>
      </c>
      <c r="BI269" s="163">
        <f t="shared" si="48"/>
        <v>0</v>
      </c>
      <c r="BJ269" s="15" t="s">
        <v>85</v>
      </c>
      <c r="BK269" s="163">
        <f t="shared" si="49"/>
        <v>0</v>
      </c>
      <c r="BL269" s="15" t="s">
        <v>466</v>
      </c>
      <c r="BM269" s="162" t="s">
        <v>9480</v>
      </c>
    </row>
    <row r="270" spans="1:65" s="2" customFormat="1" ht="24.2" customHeight="1">
      <c r="A270" s="30"/>
      <c r="B270" s="154"/>
      <c r="C270" s="195" t="s">
        <v>1447</v>
      </c>
      <c r="D270" s="195" t="s">
        <v>210</v>
      </c>
      <c r="E270" s="196" t="s">
        <v>883</v>
      </c>
      <c r="F270" s="200" t="s">
        <v>584</v>
      </c>
      <c r="G270" s="198" t="s">
        <v>564</v>
      </c>
      <c r="H270" s="199">
        <v>88.88</v>
      </c>
      <c r="I270" s="155"/>
      <c r="J270" s="287">
        <f t="shared" si="40"/>
        <v>0</v>
      </c>
      <c r="K270" s="157"/>
      <c r="L270" s="31"/>
      <c r="M270" s="158" t="s">
        <v>1</v>
      </c>
      <c r="N270" s="159" t="s">
        <v>38</v>
      </c>
      <c r="O270" s="59"/>
      <c r="P270" s="160">
        <f t="shared" si="41"/>
        <v>0</v>
      </c>
      <c r="Q270" s="160">
        <v>0</v>
      </c>
      <c r="R270" s="160">
        <f t="shared" si="42"/>
        <v>0</v>
      </c>
      <c r="S270" s="160">
        <v>0</v>
      </c>
      <c r="T270" s="161">
        <f t="shared" si="43"/>
        <v>0</v>
      </c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R270" s="162" t="s">
        <v>466</v>
      </c>
      <c r="AT270" s="162" t="s">
        <v>210</v>
      </c>
      <c r="AU270" s="162" t="s">
        <v>85</v>
      </c>
      <c r="AY270" s="15" t="s">
        <v>208</v>
      </c>
      <c r="BE270" s="163">
        <f t="shared" si="44"/>
        <v>0</v>
      </c>
      <c r="BF270" s="163">
        <f t="shared" si="45"/>
        <v>0</v>
      </c>
      <c r="BG270" s="163">
        <f t="shared" si="46"/>
        <v>0</v>
      </c>
      <c r="BH270" s="163">
        <f t="shared" si="47"/>
        <v>0</v>
      </c>
      <c r="BI270" s="163">
        <f t="shared" si="48"/>
        <v>0</v>
      </c>
      <c r="BJ270" s="15" t="s">
        <v>85</v>
      </c>
      <c r="BK270" s="163">
        <f t="shared" si="49"/>
        <v>0</v>
      </c>
      <c r="BL270" s="15" t="s">
        <v>466</v>
      </c>
      <c r="BM270" s="162" t="s">
        <v>9481</v>
      </c>
    </row>
    <row r="271" spans="1:65" s="2" customFormat="1" ht="24.2" customHeight="1">
      <c r="A271" s="30"/>
      <c r="B271" s="154"/>
      <c r="C271" s="195" t="s">
        <v>1451</v>
      </c>
      <c r="D271" s="195" t="s">
        <v>210</v>
      </c>
      <c r="E271" s="196" t="s">
        <v>885</v>
      </c>
      <c r="F271" s="200" t="s">
        <v>592</v>
      </c>
      <c r="G271" s="198" t="s">
        <v>564</v>
      </c>
      <c r="H271" s="199">
        <v>2.96</v>
      </c>
      <c r="I271" s="155"/>
      <c r="J271" s="287">
        <f t="shared" si="40"/>
        <v>0</v>
      </c>
      <c r="K271" s="157"/>
      <c r="L271" s="31"/>
      <c r="M271" s="158" t="s">
        <v>1</v>
      </c>
      <c r="N271" s="159" t="s">
        <v>38</v>
      </c>
      <c r="O271" s="59"/>
      <c r="P271" s="160">
        <f t="shared" si="41"/>
        <v>0</v>
      </c>
      <c r="Q271" s="160">
        <v>0</v>
      </c>
      <c r="R271" s="160">
        <f t="shared" si="42"/>
        <v>0</v>
      </c>
      <c r="S271" s="160">
        <v>0</v>
      </c>
      <c r="T271" s="161">
        <f t="shared" si="43"/>
        <v>0</v>
      </c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R271" s="162" t="s">
        <v>466</v>
      </c>
      <c r="AT271" s="162" t="s">
        <v>210</v>
      </c>
      <c r="AU271" s="162" t="s">
        <v>85</v>
      </c>
      <c r="AY271" s="15" t="s">
        <v>208</v>
      </c>
      <c r="BE271" s="163">
        <f t="shared" si="44"/>
        <v>0</v>
      </c>
      <c r="BF271" s="163">
        <f t="shared" si="45"/>
        <v>0</v>
      </c>
      <c r="BG271" s="163">
        <f t="shared" si="46"/>
        <v>0</v>
      </c>
      <c r="BH271" s="163">
        <f t="shared" si="47"/>
        <v>0</v>
      </c>
      <c r="BI271" s="163">
        <f t="shared" si="48"/>
        <v>0</v>
      </c>
      <c r="BJ271" s="15" t="s">
        <v>85</v>
      </c>
      <c r="BK271" s="163">
        <f t="shared" si="49"/>
        <v>0</v>
      </c>
      <c r="BL271" s="15" t="s">
        <v>466</v>
      </c>
      <c r="BM271" s="162" t="s">
        <v>9482</v>
      </c>
    </row>
    <row r="272" spans="1:65" s="2" customFormat="1" ht="16.5" customHeight="1">
      <c r="A272" s="30"/>
      <c r="B272" s="154"/>
      <c r="C272" s="195" t="s">
        <v>1455</v>
      </c>
      <c r="D272" s="195" t="s">
        <v>210</v>
      </c>
      <c r="E272" s="196" t="s">
        <v>9483</v>
      </c>
      <c r="F272" s="200" t="s">
        <v>9484</v>
      </c>
      <c r="G272" s="198" t="s">
        <v>564</v>
      </c>
      <c r="H272" s="199">
        <v>2.96</v>
      </c>
      <c r="I272" s="155"/>
      <c r="J272" s="287">
        <f t="shared" si="40"/>
        <v>0</v>
      </c>
      <c r="K272" s="157"/>
      <c r="L272" s="31"/>
      <c r="M272" s="158" t="s">
        <v>1</v>
      </c>
      <c r="N272" s="159" t="s">
        <v>38</v>
      </c>
      <c r="O272" s="59"/>
      <c r="P272" s="160">
        <f t="shared" si="41"/>
        <v>0</v>
      </c>
      <c r="Q272" s="160">
        <v>0</v>
      </c>
      <c r="R272" s="160">
        <f t="shared" si="42"/>
        <v>0</v>
      </c>
      <c r="S272" s="160">
        <v>0</v>
      </c>
      <c r="T272" s="161">
        <f t="shared" si="43"/>
        <v>0</v>
      </c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R272" s="162" t="s">
        <v>466</v>
      </c>
      <c r="AT272" s="162" t="s">
        <v>210</v>
      </c>
      <c r="AU272" s="162" t="s">
        <v>85</v>
      </c>
      <c r="AY272" s="15" t="s">
        <v>208</v>
      </c>
      <c r="BE272" s="163">
        <f t="shared" si="44"/>
        <v>0</v>
      </c>
      <c r="BF272" s="163">
        <f t="shared" si="45"/>
        <v>0</v>
      </c>
      <c r="BG272" s="163">
        <f t="shared" si="46"/>
        <v>0</v>
      </c>
      <c r="BH272" s="163">
        <f t="shared" si="47"/>
        <v>0</v>
      </c>
      <c r="BI272" s="163">
        <f t="shared" si="48"/>
        <v>0</v>
      </c>
      <c r="BJ272" s="15" t="s">
        <v>85</v>
      </c>
      <c r="BK272" s="163">
        <f t="shared" si="49"/>
        <v>0</v>
      </c>
      <c r="BL272" s="15" t="s">
        <v>466</v>
      </c>
      <c r="BM272" s="162" t="s">
        <v>9485</v>
      </c>
    </row>
    <row r="273" spans="1:65" s="2" customFormat="1" ht="16.5" customHeight="1">
      <c r="A273" s="30"/>
      <c r="B273" s="154"/>
      <c r="C273" s="195" t="s">
        <v>1459</v>
      </c>
      <c r="D273" s="195" t="s">
        <v>210</v>
      </c>
      <c r="E273" s="196" t="s">
        <v>9486</v>
      </c>
      <c r="F273" s="200" t="s">
        <v>9487</v>
      </c>
      <c r="G273" s="198" t="s">
        <v>404</v>
      </c>
      <c r="H273" s="199">
        <v>143</v>
      </c>
      <c r="I273" s="155"/>
      <c r="J273" s="287">
        <f t="shared" si="40"/>
        <v>0</v>
      </c>
      <c r="K273" s="157"/>
      <c r="L273" s="31"/>
      <c r="M273" s="158" t="s">
        <v>1</v>
      </c>
      <c r="N273" s="159" t="s">
        <v>38</v>
      </c>
      <c r="O273" s="59"/>
      <c r="P273" s="160">
        <f t="shared" si="41"/>
        <v>0</v>
      </c>
      <c r="Q273" s="160">
        <v>0</v>
      </c>
      <c r="R273" s="160">
        <f t="shared" si="42"/>
        <v>0</v>
      </c>
      <c r="S273" s="160">
        <v>0</v>
      </c>
      <c r="T273" s="161">
        <f t="shared" si="43"/>
        <v>0</v>
      </c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R273" s="162" t="s">
        <v>466</v>
      </c>
      <c r="AT273" s="162" t="s">
        <v>210</v>
      </c>
      <c r="AU273" s="162" t="s">
        <v>85</v>
      </c>
      <c r="AY273" s="15" t="s">
        <v>208</v>
      </c>
      <c r="BE273" s="163">
        <f t="shared" si="44"/>
        <v>0</v>
      </c>
      <c r="BF273" s="163">
        <f t="shared" si="45"/>
        <v>0</v>
      </c>
      <c r="BG273" s="163">
        <f t="shared" si="46"/>
        <v>0</v>
      </c>
      <c r="BH273" s="163">
        <f t="shared" si="47"/>
        <v>0</v>
      </c>
      <c r="BI273" s="163">
        <f t="shared" si="48"/>
        <v>0</v>
      </c>
      <c r="BJ273" s="15" t="s">
        <v>85</v>
      </c>
      <c r="BK273" s="163">
        <f t="shared" si="49"/>
        <v>0</v>
      </c>
      <c r="BL273" s="15" t="s">
        <v>466</v>
      </c>
      <c r="BM273" s="162" t="s">
        <v>9488</v>
      </c>
    </row>
    <row r="274" spans="1:65" s="12" customFormat="1" ht="25.9" customHeight="1">
      <c r="B274" s="142"/>
      <c r="C274" s="206"/>
      <c r="D274" s="207" t="s">
        <v>71</v>
      </c>
      <c r="E274" s="209" t="s">
        <v>6455</v>
      </c>
      <c r="F274" s="209" t="s">
        <v>7756</v>
      </c>
      <c r="G274" s="206"/>
      <c r="H274" s="206"/>
      <c r="I274" s="145"/>
      <c r="J274" s="283">
        <f>BK274</f>
        <v>0</v>
      </c>
      <c r="L274" s="142"/>
      <c r="M274" s="146"/>
      <c r="N274" s="147"/>
      <c r="O274" s="147"/>
      <c r="P274" s="148">
        <f>SUM(P275:P282)</f>
        <v>0</v>
      </c>
      <c r="Q274" s="147"/>
      <c r="R274" s="148">
        <f>SUM(R275:R282)</f>
        <v>0</v>
      </c>
      <c r="S274" s="147"/>
      <c r="T274" s="149">
        <f>SUM(T275:T282)</f>
        <v>0</v>
      </c>
      <c r="AR274" s="143" t="s">
        <v>214</v>
      </c>
      <c r="AT274" s="150" t="s">
        <v>71</v>
      </c>
      <c r="AU274" s="150" t="s">
        <v>72</v>
      </c>
      <c r="AY274" s="143" t="s">
        <v>208</v>
      </c>
      <c r="BK274" s="151">
        <f>SUM(BK275:BK282)</f>
        <v>0</v>
      </c>
    </row>
    <row r="275" spans="1:65" s="2" customFormat="1" ht="16.5" customHeight="1">
      <c r="A275" s="30"/>
      <c r="B275" s="154"/>
      <c r="C275" s="195" t="s">
        <v>1463</v>
      </c>
      <c r="D275" s="195" t="s">
        <v>210</v>
      </c>
      <c r="E275" s="196" t="s">
        <v>9489</v>
      </c>
      <c r="F275" s="200" t="s">
        <v>9490</v>
      </c>
      <c r="G275" s="198" t="s">
        <v>4725</v>
      </c>
      <c r="H275" s="199">
        <v>1</v>
      </c>
      <c r="I275" s="155"/>
      <c r="J275" s="287">
        <f t="shared" ref="J275:J282" si="50">ROUND(I275*H275,2)</f>
        <v>0</v>
      </c>
      <c r="K275" s="157"/>
      <c r="L275" s="31"/>
      <c r="M275" s="158" t="s">
        <v>1</v>
      </c>
      <c r="N275" s="159" t="s">
        <v>38</v>
      </c>
      <c r="O275" s="59"/>
      <c r="P275" s="160">
        <f t="shared" ref="P275:P282" si="51">O275*H275</f>
        <v>0</v>
      </c>
      <c r="Q275" s="160">
        <v>0</v>
      </c>
      <c r="R275" s="160">
        <f t="shared" ref="R275:R282" si="52">Q275*H275</f>
        <v>0</v>
      </c>
      <c r="S275" s="160">
        <v>0</v>
      </c>
      <c r="T275" s="161">
        <f t="shared" ref="T275:T282" si="53">S275*H275</f>
        <v>0</v>
      </c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R275" s="162" t="s">
        <v>214</v>
      </c>
      <c r="AT275" s="162" t="s">
        <v>210</v>
      </c>
      <c r="AU275" s="162" t="s">
        <v>79</v>
      </c>
      <c r="AY275" s="15" t="s">
        <v>208</v>
      </c>
      <c r="BE275" s="163">
        <f t="shared" ref="BE275:BE282" si="54">IF(N275="základná",J275,0)</f>
        <v>0</v>
      </c>
      <c r="BF275" s="163">
        <f t="shared" ref="BF275:BF282" si="55">IF(N275="znížená",J275,0)</f>
        <v>0</v>
      </c>
      <c r="BG275" s="163">
        <f t="shared" ref="BG275:BG282" si="56">IF(N275="zákl. prenesená",J275,0)</f>
        <v>0</v>
      </c>
      <c r="BH275" s="163">
        <f t="shared" ref="BH275:BH282" si="57">IF(N275="zníž. prenesená",J275,0)</f>
        <v>0</v>
      </c>
      <c r="BI275" s="163">
        <f t="shared" ref="BI275:BI282" si="58">IF(N275="nulová",J275,0)</f>
        <v>0</v>
      </c>
      <c r="BJ275" s="15" t="s">
        <v>85</v>
      </c>
      <c r="BK275" s="163">
        <f t="shared" ref="BK275:BK282" si="59">ROUND(I275*H275,2)</f>
        <v>0</v>
      </c>
      <c r="BL275" s="15" t="s">
        <v>214</v>
      </c>
      <c r="BM275" s="162" t="s">
        <v>9491</v>
      </c>
    </row>
    <row r="276" spans="1:65" s="2" customFormat="1" ht="16.5" customHeight="1">
      <c r="A276" s="30"/>
      <c r="B276" s="154"/>
      <c r="C276" s="195" t="s">
        <v>1465</v>
      </c>
      <c r="D276" s="195" t="s">
        <v>210</v>
      </c>
      <c r="E276" s="196" t="s">
        <v>9492</v>
      </c>
      <c r="F276" s="200" t="s">
        <v>9493</v>
      </c>
      <c r="G276" s="198" t="s">
        <v>404</v>
      </c>
      <c r="H276" s="199">
        <v>1</v>
      </c>
      <c r="I276" s="155"/>
      <c r="J276" s="287">
        <f t="shared" si="50"/>
        <v>0</v>
      </c>
      <c r="K276" s="157"/>
      <c r="L276" s="31"/>
      <c r="M276" s="158" t="s">
        <v>1</v>
      </c>
      <c r="N276" s="159" t="s">
        <v>38</v>
      </c>
      <c r="O276" s="59"/>
      <c r="P276" s="160">
        <f t="shared" si="51"/>
        <v>0</v>
      </c>
      <c r="Q276" s="160">
        <v>0</v>
      </c>
      <c r="R276" s="160">
        <f t="shared" si="52"/>
        <v>0</v>
      </c>
      <c r="S276" s="160">
        <v>0</v>
      </c>
      <c r="T276" s="161">
        <f t="shared" si="53"/>
        <v>0</v>
      </c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R276" s="162" t="s">
        <v>214</v>
      </c>
      <c r="AT276" s="162" t="s">
        <v>210</v>
      </c>
      <c r="AU276" s="162" t="s">
        <v>79</v>
      </c>
      <c r="AY276" s="15" t="s">
        <v>208</v>
      </c>
      <c r="BE276" s="163">
        <f t="shared" si="54"/>
        <v>0</v>
      </c>
      <c r="BF276" s="163">
        <f t="shared" si="55"/>
        <v>0</v>
      </c>
      <c r="BG276" s="163">
        <f t="shared" si="56"/>
        <v>0</v>
      </c>
      <c r="BH276" s="163">
        <f t="shared" si="57"/>
        <v>0</v>
      </c>
      <c r="BI276" s="163">
        <f t="shared" si="58"/>
        <v>0</v>
      </c>
      <c r="BJ276" s="15" t="s">
        <v>85</v>
      </c>
      <c r="BK276" s="163">
        <f t="shared" si="59"/>
        <v>0</v>
      </c>
      <c r="BL276" s="15" t="s">
        <v>214</v>
      </c>
      <c r="BM276" s="162" t="s">
        <v>9494</v>
      </c>
    </row>
    <row r="277" spans="1:65" s="2" customFormat="1" ht="16.5" customHeight="1">
      <c r="A277" s="30"/>
      <c r="B277" s="154"/>
      <c r="C277" s="195" t="s">
        <v>1469</v>
      </c>
      <c r="D277" s="195" t="s">
        <v>210</v>
      </c>
      <c r="E277" s="196" t="s">
        <v>9495</v>
      </c>
      <c r="F277" s="200" t="s">
        <v>9496</v>
      </c>
      <c r="G277" s="198" t="s">
        <v>404</v>
      </c>
      <c r="H277" s="199">
        <v>1</v>
      </c>
      <c r="I277" s="155"/>
      <c r="J277" s="287">
        <f t="shared" si="50"/>
        <v>0</v>
      </c>
      <c r="K277" s="157"/>
      <c r="L277" s="31"/>
      <c r="M277" s="158" t="s">
        <v>1</v>
      </c>
      <c r="N277" s="159" t="s">
        <v>38</v>
      </c>
      <c r="O277" s="59"/>
      <c r="P277" s="160">
        <f t="shared" si="51"/>
        <v>0</v>
      </c>
      <c r="Q277" s="160">
        <v>0</v>
      </c>
      <c r="R277" s="160">
        <f t="shared" si="52"/>
        <v>0</v>
      </c>
      <c r="S277" s="160">
        <v>0</v>
      </c>
      <c r="T277" s="161">
        <f t="shared" si="53"/>
        <v>0</v>
      </c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R277" s="162" t="s">
        <v>214</v>
      </c>
      <c r="AT277" s="162" t="s">
        <v>210</v>
      </c>
      <c r="AU277" s="162" t="s">
        <v>79</v>
      </c>
      <c r="AY277" s="15" t="s">
        <v>208</v>
      </c>
      <c r="BE277" s="163">
        <f t="shared" si="54"/>
        <v>0</v>
      </c>
      <c r="BF277" s="163">
        <f t="shared" si="55"/>
        <v>0</v>
      </c>
      <c r="BG277" s="163">
        <f t="shared" si="56"/>
        <v>0</v>
      </c>
      <c r="BH277" s="163">
        <f t="shared" si="57"/>
        <v>0</v>
      </c>
      <c r="BI277" s="163">
        <f t="shared" si="58"/>
        <v>0</v>
      </c>
      <c r="BJ277" s="15" t="s">
        <v>85</v>
      </c>
      <c r="BK277" s="163">
        <f t="shared" si="59"/>
        <v>0</v>
      </c>
      <c r="BL277" s="15" t="s">
        <v>214</v>
      </c>
      <c r="BM277" s="162" t="s">
        <v>9497</v>
      </c>
    </row>
    <row r="278" spans="1:65" s="2" customFormat="1" ht="16.5" customHeight="1">
      <c r="A278" s="30"/>
      <c r="B278" s="154"/>
      <c r="C278" s="195" t="s">
        <v>1471</v>
      </c>
      <c r="D278" s="195" t="s">
        <v>210</v>
      </c>
      <c r="E278" s="196" t="s">
        <v>9498</v>
      </c>
      <c r="F278" s="200" t="s">
        <v>9499</v>
      </c>
      <c r="G278" s="198" t="s">
        <v>404</v>
      </c>
      <c r="H278" s="199">
        <v>3</v>
      </c>
      <c r="I278" s="155"/>
      <c r="J278" s="287">
        <f t="shared" si="50"/>
        <v>0</v>
      </c>
      <c r="K278" s="157"/>
      <c r="L278" s="31"/>
      <c r="M278" s="158" t="s">
        <v>1</v>
      </c>
      <c r="N278" s="159" t="s">
        <v>38</v>
      </c>
      <c r="O278" s="59"/>
      <c r="P278" s="160">
        <f t="shared" si="51"/>
        <v>0</v>
      </c>
      <c r="Q278" s="160">
        <v>0</v>
      </c>
      <c r="R278" s="160">
        <f t="shared" si="52"/>
        <v>0</v>
      </c>
      <c r="S278" s="160">
        <v>0</v>
      </c>
      <c r="T278" s="161">
        <f t="shared" si="53"/>
        <v>0</v>
      </c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R278" s="162" t="s">
        <v>214</v>
      </c>
      <c r="AT278" s="162" t="s">
        <v>210</v>
      </c>
      <c r="AU278" s="162" t="s">
        <v>79</v>
      </c>
      <c r="AY278" s="15" t="s">
        <v>208</v>
      </c>
      <c r="BE278" s="163">
        <f t="shared" si="54"/>
        <v>0</v>
      </c>
      <c r="BF278" s="163">
        <f t="shared" si="55"/>
        <v>0</v>
      </c>
      <c r="BG278" s="163">
        <f t="shared" si="56"/>
        <v>0</v>
      </c>
      <c r="BH278" s="163">
        <f t="shared" si="57"/>
        <v>0</v>
      </c>
      <c r="BI278" s="163">
        <f t="shared" si="58"/>
        <v>0</v>
      </c>
      <c r="BJ278" s="15" t="s">
        <v>85</v>
      </c>
      <c r="BK278" s="163">
        <f t="shared" si="59"/>
        <v>0</v>
      </c>
      <c r="BL278" s="15" t="s">
        <v>214</v>
      </c>
      <c r="BM278" s="162" t="s">
        <v>9500</v>
      </c>
    </row>
    <row r="279" spans="1:65" s="2" customFormat="1" ht="16.5" customHeight="1">
      <c r="A279" s="30"/>
      <c r="B279" s="154"/>
      <c r="C279" s="195" t="s">
        <v>1475</v>
      </c>
      <c r="D279" s="195" t="s">
        <v>210</v>
      </c>
      <c r="E279" s="196" t="s">
        <v>9501</v>
      </c>
      <c r="F279" s="200" t="s">
        <v>9502</v>
      </c>
      <c r="G279" s="198" t="s">
        <v>404</v>
      </c>
      <c r="H279" s="199">
        <v>348</v>
      </c>
      <c r="I279" s="155"/>
      <c r="J279" s="287">
        <f t="shared" si="50"/>
        <v>0</v>
      </c>
      <c r="K279" s="157"/>
      <c r="L279" s="31"/>
      <c r="M279" s="158" t="s">
        <v>1</v>
      </c>
      <c r="N279" s="159" t="s">
        <v>38</v>
      </c>
      <c r="O279" s="59"/>
      <c r="P279" s="160">
        <f t="shared" si="51"/>
        <v>0</v>
      </c>
      <c r="Q279" s="160">
        <v>0</v>
      </c>
      <c r="R279" s="160">
        <f t="shared" si="52"/>
        <v>0</v>
      </c>
      <c r="S279" s="160">
        <v>0</v>
      </c>
      <c r="T279" s="161">
        <f t="shared" si="53"/>
        <v>0</v>
      </c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R279" s="162" t="s">
        <v>214</v>
      </c>
      <c r="AT279" s="162" t="s">
        <v>210</v>
      </c>
      <c r="AU279" s="162" t="s">
        <v>79</v>
      </c>
      <c r="AY279" s="15" t="s">
        <v>208</v>
      </c>
      <c r="BE279" s="163">
        <f t="shared" si="54"/>
        <v>0</v>
      </c>
      <c r="BF279" s="163">
        <f t="shared" si="55"/>
        <v>0</v>
      </c>
      <c r="BG279" s="163">
        <f t="shared" si="56"/>
        <v>0</v>
      </c>
      <c r="BH279" s="163">
        <f t="shared" si="57"/>
        <v>0</v>
      </c>
      <c r="BI279" s="163">
        <f t="shared" si="58"/>
        <v>0</v>
      </c>
      <c r="BJ279" s="15" t="s">
        <v>85</v>
      </c>
      <c r="BK279" s="163">
        <f t="shared" si="59"/>
        <v>0</v>
      </c>
      <c r="BL279" s="15" t="s">
        <v>214</v>
      </c>
      <c r="BM279" s="162" t="s">
        <v>9503</v>
      </c>
    </row>
    <row r="280" spans="1:65" s="2" customFormat="1" ht="16.5" customHeight="1">
      <c r="A280" s="30"/>
      <c r="B280" s="154"/>
      <c r="C280" s="195" t="s">
        <v>1477</v>
      </c>
      <c r="D280" s="195" t="s">
        <v>210</v>
      </c>
      <c r="E280" s="196" t="s">
        <v>9504</v>
      </c>
      <c r="F280" s="200" t="s">
        <v>9074</v>
      </c>
      <c r="G280" s="198" t="s">
        <v>4725</v>
      </c>
      <c r="H280" s="199">
        <v>1</v>
      </c>
      <c r="I280" s="155"/>
      <c r="J280" s="287">
        <f t="shared" si="50"/>
        <v>0</v>
      </c>
      <c r="K280" s="157"/>
      <c r="L280" s="31"/>
      <c r="M280" s="158" t="s">
        <v>1</v>
      </c>
      <c r="N280" s="159" t="s">
        <v>38</v>
      </c>
      <c r="O280" s="59"/>
      <c r="P280" s="160">
        <f t="shared" si="51"/>
        <v>0</v>
      </c>
      <c r="Q280" s="160">
        <v>0</v>
      </c>
      <c r="R280" s="160">
        <f t="shared" si="52"/>
        <v>0</v>
      </c>
      <c r="S280" s="160">
        <v>0</v>
      </c>
      <c r="T280" s="161">
        <f t="shared" si="53"/>
        <v>0</v>
      </c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R280" s="162" t="s">
        <v>214</v>
      </c>
      <c r="AT280" s="162" t="s">
        <v>210</v>
      </c>
      <c r="AU280" s="162" t="s">
        <v>79</v>
      </c>
      <c r="AY280" s="15" t="s">
        <v>208</v>
      </c>
      <c r="BE280" s="163">
        <f t="shared" si="54"/>
        <v>0</v>
      </c>
      <c r="BF280" s="163">
        <f t="shared" si="55"/>
        <v>0</v>
      </c>
      <c r="BG280" s="163">
        <f t="shared" si="56"/>
        <v>0</v>
      </c>
      <c r="BH280" s="163">
        <f t="shared" si="57"/>
        <v>0</v>
      </c>
      <c r="BI280" s="163">
        <f t="shared" si="58"/>
        <v>0</v>
      </c>
      <c r="BJ280" s="15" t="s">
        <v>85</v>
      </c>
      <c r="BK280" s="163">
        <f t="shared" si="59"/>
        <v>0</v>
      </c>
      <c r="BL280" s="15" t="s">
        <v>214</v>
      </c>
      <c r="BM280" s="162" t="s">
        <v>9505</v>
      </c>
    </row>
    <row r="281" spans="1:65" s="2" customFormat="1" ht="16.5" customHeight="1">
      <c r="A281" s="30"/>
      <c r="B281" s="154"/>
      <c r="C281" s="195" t="s">
        <v>1481</v>
      </c>
      <c r="D281" s="195" t="s">
        <v>210</v>
      </c>
      <c r="E281" s="196" t="s">
        <v>9506</v>
      </c>
      <c r="F281" s="200" t="s">
        <v>9507</v>
      </c>
      <c r="G281" s="198" t="s">
        <v>404</v>
      </c>
      <c r="H281" s="199">
        <v>1</v>
      </c>
      <c r="I281" s="155"/>
      <c r="J281" s="287">
        <f t="shared" si="50"/>
        <v>0</v>
      </c>
      <c r="K281" s="157"/>
      <c r="L281" s="31"/>
      <c r="M281" s="158" t="s">
        <v>1</v>
      </c>
      <c r="N281" s="159" t="s">
        <v>38</v>
      </c>
      <c r="O281" s="59"/>
      <c r="P281" s="160">
        <f t="shared" si="51"/>
        <v>0</v>
      </c>
      <c r="Q281" s="160">
        <v>0</v>
      </c>
      <c r="R281" s="160">
        <f t="shared" si="52"/>
        <v>0</v>
      </c>
      <c r="S281" s="160">
        <v>0</v>
      </c>
      <c r="T281" s="161">
        <f t="shared" si="53"/>
        <v>0</v>
      </c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R281" s="162" t="s">
        <v>214</v>
      </c>
      <c r="AT281" s="162" t="s">
        <v>210</v>
      </c>
      <c r="AU281" s="162" t="s">
        <v>79</v>
      </c>
      <c r="AY281" s="15" t="s">
        <v>208</v>
      </c>
      <c r="BE281" s="163">
        <f t="shared" si="54"/>
        <v>0</v>
      </c>
      <c r="BF281" s="163">
        <f t="shared" si="55"/>
        <v>0</v>
      </c>
      <c r="BG281" s="163">
        <f t="shared" si="56"/>
        <v>0</v>
      </c>
      <c r="BH281" s="163">
        <f t="shared" si="57"/>
        <v>0</v>
      </c>
      <c r="BI281" s="163">
        <f t="shared" si="58"/>
        <v>0</v>
      </c>
      <c r="BJ281" s="15" t="s">
        <v>85</v>
      </c>
      <c r="BK281" s="163">
        <f t="shared" si="59"/>
        <v>0</v>
      </c>
      <c r="BL281" s="15" t="s">
        <v>214</v>
      </c>
      <c r="BM281" s="162" t="s">
        <v>9508</v>
      </c>
    </row>
    <row r="282" spans="1:65" s="2" customFormat="1" ht="16.5" customHeight="1">
      <c r="A282" s="30"/>
      <c r="B282" s="154"/>
      <c r="C282" s="195" t="s">
        <v>1485</v>
      </c>
      <c r="D282" s="195" t="s">
        <v>210</v>
      </c>
      <c r="E282" s="196" t="s">
        <v>9509</v>
      </c>
      <c r="F282" s="200" t="s">
        <v>9092</v>
      </c>
      <c r="G282" s="198" t="s">
        <v>4725</v>
      </c>
      <c r="H282" s="199">
        <v>1</v>
      </c>
      <c r="I282" s="155"/>
      <c r="J282" s="287">
        <f t="shared" si="50"/>
        <v>0</v>
      </c>
      <c r="K282" s="157"/>
      <c r="L282" s="31"/>
      <c r="M282" s="158" t="s">
        <v>1</v>
      </c>
      <c r="N282" s="159" t="s">
        <v>38</v>
      </c>
      <c r="O282" s="59"/>
      <c r="P282" s="160">
        <f t="shared" si="51"/>
        <v>0</v>
      </c>
      <c r="Q282" s="160">
        <v>0</v>
      </c>
      <c r="R282" s="160">
        <f t="shared" si="52"/>
        <v>0</v>
      </c>
      <c r="S282" s="160">
        <v>0</v>
      </c>
      <c r="T282" s="161">
        <f t="shared" si="53"/>
        <v>0</v>
      </c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R282" s="162" t="s">
        <v>214</v>
      </c>
      <c r="AT282" s="162" t="s">
        <v>210</v>
      </c>
      <c r="AU282" s="162" t="s">
        <v>79</v>
      </c>
      <c r="AY282" s="15" t="s">
        <v>208</v>
      </c>
      <c r="BE282" s="163">
        <f t="shared" si="54"/>
        <v>0</v>
      </c>
      <c r="BF282" s="163">
        <f t="shared" si="55"/>
        <v>0</v>
      </c>
      <c r="BG282" s="163">
        <f t="shared" si="56"/>
        <v>0</v>
      </c>
      <c r="BH282" s="163">
        <f t="shared" si="57"/>
        <v>0</v>
      </c>
      <c r="BI282" s="163">
        <f t="shared" si="58"/>
        <v>0</v>
      </c>
      <c r="BJ282" s="15" t="s">
        <v>85</v>
      </c>
      <c r="BK282" s="163">
        <f t="shared" si="59"/>
        <v>0</v>
      </c>
      <c r="BL282" s="15" t="s">
        <v>214</v>
      </c>
      <c r="BM282" s="162" t="s">
        <v>9510</v>
      </c>
    </row>
    <row r="283" spans="1:65" s="12" customFormat="1" ht="25.9" customHeight="1">
      <c r="B283" s="142"/>
      <c r="D283" s="143" t="s">
        <v>71</v>
      </c>
      <c r="E283" s="144" t="s">
        <v>7766</v>
      </c>
      <c r="F283" s="144" t="s">
        <v>7767</v>
      </c>
      <c r="I283" s="145"/>
      <c r="J283" s="283">
        <f>BK283</f>
        <v>0</v>
      </c>
      <c r="L283" s="142"/>
      <c r="M283" s="146"/>
      <c r="N283" s="147"/>
      <c r="O283" s="147"/>
      <c r="P283" s="148">
        <f>P284</f>
        <v>0</v>
      </c>
      <c r="Q283" s="147"/>
      <c r="R283" s="148">
        <f>R284</f>
        <v>0</v>
      </c>
      <c r="S283" s="147"/>
      <c r="T283" s="149">
        <f>T284</f>
        <v>0</v>
      </c>
      <c r="AR283" s="143" t="s">
        <v>214</v>
      </c>
      <c r="AT283" s="150" t="s">
        <v>71</v>
      </c>
      <c r="AU283" s="150" t="s">
        <v>72</v>
      </c>
      <c r="AY283" s="143" t="s">
        <v>208</v>
      </c>
      <c r="BK283" s="151">
        <f>BK284</f>
        <v>0</v>
      </c>
    </row>
    <row r="284" spans="1:65" s="2" customFormat="1" ht="16.5" customHeight="1">
      <c r="A284" s="30"/>
      <c r="B284" s="154"/>
      <c r="C284" s="195" t="s">
        <v>1489</v>
      </c>
      <c r="D284" s="195" t="s">
        <v>210</v>
      </c>
      <c r="E284" s="196" t="s">
        <v>9511</v>
      </c>
      <c r="F284" s="200" t="s">
        <v>7769</v>
      </c>
      <c r="G284" s="198" t="s">
        <v>1614</v>
      </c>
      <c r="H284" s="182"/>
      <c r="I284" s="155"/>
      <c r="J284" s="287">
        <f>ROUND(I284*H284,2)</f>
        <v>0</v>
      </c>
      <c r="K284" s="157"/>
      <c r="L284" s="31"/>
      <c r="M284" s="158" t="s">
        <v>1</v>
      </c>
      <c r="N284" s="159" t="s">
        <v>38</v>
      </c>
      <c r="O284" s="59"/>
      <c r="P284" s="160">
        <f>O284*H284</f>
        <v>0</v>
      </c>
      <c r="Q284" s="160">
        <v>0</v>
      </c>
      <c r="R284" s="160">
        <f>Q284*H284</f>
        <v>0</v>
      </c>
      <c r="S284" s="160">
        <v>0</v>
      </c>
      <c r="T284" s="161">
        <f>S284*H284</f>
        <v>0</v>
      </c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R284" s="162" t="s">
        <v>214</v>
      </c>
      <c r="AT284" s="162" t="s">
        <v>210</v>
      </c>
      <c r="AU284" s="162" t="s">
        <v>79</v>
      </c>
      <c r="AY284" s="15" t="s">
        <v>208</v>
      </c>
      <c r="BE284" s="163">
        <f>IF(N284="základná",J284,0)</f>
        <v>0</v>
      </c>
      <c r="BF284" s="163">
        <f>IF(N284="znížená",J284,0)</f>
        <v>0</v>
      </c>
      <c r="BG284" s="163">
        <f>IF(N284="zákl. prenesená",J284,0)</f>
        <v>0</v>
      </c>
      <c r="BH284" s="163">
        <f>IF(N284="zníž. prenesená",J284,0)</f>
        <v>0</v>
      </c>
      <c r="BI284" s="163">
        <f>IF(N284="nulová",J284,0)</f>
        <v>0</v>
      </c>
      <c r="BJ284" s="15" t="s">
        <v>85</v>
      </c>
      <c r="BK284" s="163">
        <f>ROUND(I284*H284,2)</f>
        <v>0</v>
      </c>
      <c r="BL284" s="15" t="s">
        <v>214</v>
      </c>
      <c r="BM284" s="162" t="s">
        <v>9512</v>
      </c>
    </row>
    <row r="285" spans="1:65" s="2" customFormat="1" ht="49.9" customHeight="1">
      <c r="A285" s="30"/>
      <c r="B285" s="31"/>
      <c r="C285" s="30"/>
      <c r="D285" s="30"/>
      <c r="E285" s="144" t="s">
        <v>771</v>
      </c>
      <c r="F285" s="144" t="s">
        <v>772</v>
      </c>
      <c r="G285" s="30"/>
      <c r="H285" s="30"/>
      <c r="I285" s="30"/>
      <c r="J285" s="283">
        <f t="shared" ref="J285:J290" si="60">BK285</f>
        <v>0</v>
      </c>
      <c r="K285" s="30"/>
      <c r="L285" s="31"/>
      <c r="M285" s="164"/>
      <c r="N285" s="165"/>
      <c r="O285" s="59"/>
      <c r="P285" s="59"/>
      <c r="Q285" s="59"/>
      <c r="R285" s="59"/>
      <c r="S285" s="59"/>
      <c r="T285" s="6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T285" s="15" t="s">
        <v>71</v>
      </c>
      <c r="AU285" s="15" t="s">
        <v>72</v>
      </c>
      <c r="AY285" s="15" t="s">
        <v>773</v>
      </c>
      <c r="BK285" s="163">
        <f>SUM(BK286:BK290)</f>
        <v>0</v>
      </c>
    </row>
    <row r="286" spans="1:65" s="2" customFormat="1" ht="16.350000000000001" customHeight="1">
      <c r="A286" s="30"/>
      <c r="B286" s="31"/>
      <c r="C286" s="166" t="s">
        <v>1</v>
      </c>
      <c r="D286" s="166" t="s">
        <v>210</v>
      </c>
      <c r="E286" s="167" t="s">
        <v>1</v>
      </c>
      <c r="F286" s="168"/>
      <c r="G286" s="169" t="s">
        <v>1</v>
      </c>
      <c r="H286" s="170"/>
      <c r="I286" s="171"/>
      <c r="J286" s="288">
        <f t="shared" si="60"/>
        <v>0</v>
      </c>
      <c r="K286" s="172"/>
      <c r="L286" s="31"/>
      <c r="M286" s="173" t="s">
        <v>1</v>
      </c>
      <c r="N286" s="174" t="s">
        <v>38</v>
      </c>
      <c r="O286" s="59"/>
      <c r="P286" s="59"/>
      <c r="Q286" s="59"/>
      <c r="R286" s="59"/>
      <c r="S286" s="59"/>
      <c r="T286" s="6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T286" s="15" t="s">
        <v>773</v>
      </c>
      <c r="AU286" s="15" t="s">
        <v>79</v>
      </c>
      <c r="AY286" s="15" t="s">
        <v>773</v>
      </c>
      <c r="BE286" s="163">
        <f>IF(N286="základná",J286,0)</f>
        <v>0</v>
      </c>
      <c r="BF286" s="163">
        <f>IF(N286="znížená",J286,0)</f>
        <v>0</v>
      </c>
      <c r="BG286" s="163">
        <f>IF(N286="zákl. prenesená",J286,0)</f>
        <v>0</v>
      </c>
      <c r="BH286" s="163">
        <f>IF(N286="zníž. prenesená",J286,0)</f>
        <v>0</v>
      </c>
      <c r="BI286" s="163">
        <f>IF(N286="nulová",J286,0)</f>
        <v>0</v>
      </c>
      <c r="BJ286" s="15" t="s">
        <v>85</v>
      </c>
      <c r="BK286" s="163">
        <f>I286*H286</f>
        <v>0</v>
      </c>
    </row>
    <row r="287" spans="1:65" s="2" customFormat="1" ht="16.350000000000001" customHeight="1">
      <c r="A287" s="30"/>
      <c r="B287" s="31"/>
      <c r="C287" s="166" t="s">
        <v>1</v>
      </c>
      <c r="D287" s="166" t="s">
        <v>210</v>
      </c>
      <c r="E287" s="167" t="s">
        <v>1</v>
      </c>
      <c r="F287" s="168"/>
      <c r="G287" s="169" t="s">
        <v>1</v>
      </c>
      <c r="H287" s="170"/>
      <c r="I287" s="171"/>
      <c r="J287" s="288">
        <f t="shared" si="60"/>
        <v>0</v>
      </c>
      <c r="K287" s="172"/>
      <c r="L287" s="31"/>
      <c r="M287" s="173" t="s">
        <v>1</v>
      </c>
      <c r="N287" s="174" t="s">
        <v>38</v>
      </c>
      <c r="O287" s="59"/>
      <c r="P287" s="59"/>
      <c r="Q287" s="59"/>
      <c r="R287" s="59"/>
      <c r="S287" s="59"/>
      <c r="T287" s="6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T287" s="15" t="s">
        <v>773</v>
      </c>
      <c r="AU287" s="15" t="s">
        <v>79</v>
      </c>
      <c r="AY287" s="15" t="s">
        <v>773</v>
      </c>
      <c r="BE287" s="163">
        <f>IF(N287="základná",J287,0)</f>
        <v>0</v>
      </c>
      <c r="BF287" s="163">
        <f>IF(N287="znížená",J287,0)</f>
        <v>0</v>
      </c>
      <c r="BG287" s="163">
        <f>IF(N287="zákl. prenesená",J287,0)</f>
        <v>0</v>
      </c>
      <c r="BH287" s="163">
        <f>IF(N287="zníž. prenesená",J287,0)</f>
        <v>0</v>
      </c>
      <c r="BI287" s="163">
        <f>IF(N287="nulová",J287,0)</f>
        <v>0</v>
      </c>
      <c r="BJ287" s="15" t="s">
        <v>85</v>
      </c>
      <c r="BK287" s="163">
        <f>I287*H287</f>
        <v>0</v>
      </c>
    </row>
    <row r="288" spans="1:65" s="2" customFormat="1" ht="16.350000000000001" customHeight="1">
      <c r="A288" s="30"/>
      <c r="B288" s="31"/>
      <c r="C288" s="166" t="s">
        <v>1</v>
      </c>
      <c r="D288" s="166" t="s">
        <v>210</v>
      </c>
      <c r="E288" s="167" t="s">
        <v>1</v>
      </c>
      <c r="F288" s="168"/>
      <c r="G288" s="169" t="s">
        <v>1</v>
      </c>
      <c r="H288" s="170"/>
      <c r="I288" s="171"/>
      <c r="J288" s="288">
        <f t="shared" si="60"/>
        <v>0</v>
      </c>
      <c r="K288" s="172"/>
      <c r="L288" s="31"/>
      <c r="M288" s="173" t="s">
        <v>1</v>
      </c>
      <c r="N288" s="174" t="s">
        <v>38</v>
      </c>
      <c r="O288" s="59"/>
      <c r="P288" s="59"/>
      <c r="Q288" s="59"/>
      <c r="R288" s="59"/>
      <c r="S288" s="59"/>
      <c r="T288" s="6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T288" s="15" t="s">
        <v>773</v>
      </c>
      <c r="AU288" s="15" t="s">
        <v>79</v>
      </c>
      <c r="AY288" s="15" t="s">
        <v>773</v>
      </c>
      <c r="BE288" s="163">
        <f>IF(N288="základná",J288,0)</f>
        <v>0</v>
      </c>
      <c r="BF288" s="163">
        <f>IF(N288="znížená",J288,0)</f>
        <v>0</v>
      </c>
      <c r="BG288" s="163">
        <f>IF(N288="zákl. prenesená",J288,0)</f>
        <v>0</v>
      </c>
      <c r="BH288" s="163">
        <f>IF(N288="zníž. prenesená",J288,0)</f>
        <v>0</v>
      </c>
      <c r="BI288" s="163">
        <f>IF(N288="nulová",J288,0)</f>
        <v>0</v>
      </c>
      <c r="BJ288" s="15" t="s">
        <v>85</v>
      </c>
      <c r="BK288" s="163">
        <f>I288*H288</f>
        <v>0</v>
      </c>
    </row>
    <row r="289" spans="1:63" s="2" customFormat="1" ht="16.350000000000001" customHeight="1">
      <c r="A289" s="30"/>
      <c r="B289" s="31"/>
      <c r="C289" s="166" t="s">
        <v>1</v>
      </c>
      <c r="D289" s="166" t="s">
        <v>210</v>
      </c>
      <c r="E289" s="167" t="s">
        <v>1</v>
      </c>
      <c r="F289" s="168"/>
      <c r="G289" s="169" t="s">
        <v>1</v>
      </c>
      <c r="H289" s="170"/>
      <c r="I289" s="171"/>
      <c r="J289" s="288">
        <f t="shared" si="60"/>
        <v>0</v>
      </c>
      <c r="K289" s="172"/>
      <c r="L289" s="31"/>
      <c r="M289" s="173" t="s">
        <v>1</v>
      </c>
      <c r="N289" s="174" t="s">
        <v>38</v>
      </c>
      <c r="O289" s="59"/>
      <c r="P289" s="59"/>
      <c r="Q289" s="59"/>
      <c r="R289" s="59"/>
      <c r="S289" s="59"/>
      <c r="T289" s="6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T289" s="15" t="s">
        <v>773</v>
      </c>
      <c r="AU289" s="15" t="s">
        <v>79</v>
      </c>
      <c r="AY289" s="15" t="s">
        <v>773</v>
      </c>
      <c r="BE289" s="163">
        <f>IF(N289="základná",J289,0)</f>
        <v>0</v>
      </c>
      <c r="BF289" s="163">
        <f>IF(N289="znížená",J289,0)</f>
        <v>0</v>
      </c>
      <c r="BG289" s="163">
        <f>IF(N289="zákl. prenesená",J289,0)</f>
        <v>0</v>
      </c>
      <c r="BH289" s="163">
        <f>IF(N289="zníž. prenesená",J289,0)</f>
        <v>0</v>
      </c>
      <c r="BI289" s="163">
        <f>IF(N289="nulová",J289,0)</f>
        <v>0</v>
      </c>
      <c r="BJ289" s="15" t="s">
        <v>85</v>
      </c>
      <c r="BK289" s="163">
        <f>I289*H289</f>
        <v>0</v>
      </c>
    </row>
    <row r="290" spans="1:63" s="2" customFormat="1" ht="16.350000000000001" customHeight="1">
      <c r="A290" s="30"/>
      <c r="B290" s="31"/>
      <c r="C290" s="166" t="s">
        <v>1</v>
      </c>
      <c r="D290" s="166" t="s">
        <v>210</v>
      </c>
      <c r="E290" s="167" t="s">
        <v>1</v>
      </c>
      <c r="F290" s="168"/>
      <c r="G290" s="169" t="s">
        <v>1</v>
      </c>
      <c r="H290" s="170"/>
      <c r="I290" s="171"/>
      <c r="J290" s="288">
        <f t="shared" si="60"/>
        <v>0</v>
      </c>
      <c r="K290" s="172"/>
      <c r="L290" s="31"/>
      <c r="M290" s="173" t="s">
        <v>1</v>
      </c>
      <c r="N290" s="174" t="s">
        <v>38</v>
      </c>
      <c r="O290" s="175"/>
      <c r="P290" s="175"/>
      <c r="Q290" s="175"/>
      <c r="R290" s="175"/>
      <c r="S290" s="175"/>
      <c r="T290" s="176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T290" s="15" t="s">
        <v>773</v>
      </c>
      <c r="AU290" s="15" t="s">
        <v>79</v>
      </c>
      <c r="AY290" s="15" t="s">
        <v>773</v>
      </c>
      <c r="BE290" s="163">
        <f>IF(N290="základná",J290,0)</f>
        <v>0</v>
      </c>
      <c r="BF290" s="163">
        <f>IF(N290="znížená",J290,0)</f>
        <v>0</v>
      </c>
      <c r="BG290" s="163">
        <f>IF(N290="zákl. prenesená",J290,0)</f>
        <v>0</v>
      </c>
      <c r="BH290" s="163">
        <f>IF(N290="zníž. prenesená",J290,0)</f>
        <v>0</v>
      </c>
      <c r="BI290" s="163">
        <f>IF(N290="nulová",J290,0)</f>
        <v>0</v>
      </c>
      <c r="BJ290" s="15" t="s">
        <v>85</v>
      </c>
      <c r="BK290" s="163">
        <f>I290*H290</f>
        <v>0</v>
      </c>
    </row>
    <row r="291" spans="1:63" s="2" customFormat="1" ht="6.95" customHeight="1">
      <c r="A291" s="30"/>
      <c r="B291" s="48"/>
      <c r="C291" s="49"/>
      <c r="D291" s="49"/>
      <c r="E291" s="49"/>
      <c r="F291" s="49"/>
      <c r="G291" s="49"/>
      <c r="H291" s="49"/>
      <c r="I291" s="49"/>
      <c r="J291" s="277"/>
      <c r="K291" s="49"/>
      <c r="L291" s="31"/>
      <c r="M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</row>
  </sheetData>
  <sheetProtection algorithmName="SHA-512" hashValue="X1VhOIMYBkjaHSY89Ao573FYRUh/AoYI2Gu5/zNwDHUdRs7H4ZrRSkfiMXdeH88jZ/IHVApKJ8rHlcdJNfscCA==" saltValue="DZrRNZ93MloaYfDHaqdaKw==" spinCount="100000" sheet="1" objects="1" scenarios="1"/>
  <autoFilter ref="C125:K290"/>
  <mergeCells count="12">
    <mergeCell ref="E118:H118"/>
    <mergeCell ref="L2:V2"/>
    <mergeCell ref="E85:H85"/>
    <mergeCell ref="E87:H87"/>
    <mergeCell ref="E89:H89"/>
    <mergeCell ref="E114:H114"/>
    <mergeCell ref="E116:H116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286:D291">
      <formula1>"K, M"</formula1>
    </dataValidation>
    <dataValidation type="list" allowBlank="1" showInputMessage="1" showErrorMessage="1" error="Povolené sú hodnoty základná, znížená, nulová." sqref="N286:N291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03"/>
  <sheetViews>
    <sheetView showGridLines="0" topLeftCell="A122" workbookViewId="0">
      <selection activeCell="I140" sqref="I14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6" t="s">
        <v>5</v>
      </c>
      <c r="M2" s="217"/>
      <c r="N2" s="217"/>
      <c r="O2" s="217"/>
      <c r="P2" s="217"/>
      <c r="Q2" s="217"/>
      <c r="R2" s="217"/>
      <c r="S2" s="217"/>
      <c r="T2" s="217"/>
      <c r="U2" s="217"/>
      <c r="V2" s="217"/>
      <c r="AT2" s="15" t="s">
        <v>131</v>
      </c>
    </row>
    <row r="3" spans="1:46" s="1" customFormat="1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8"/>
      <c r="AT3" s="15" t="s">
        <v>72</v>
      </c>
    </row>
    <row r="4" spans="1:46" s="1" customFormat="1" ht="24.95" customHeight="1">
      <c r="B4" s="18"/>
      <c r="D4" s="19" t="s">
        <v>167</v>
      </c>
      <c r="L4" s="18"/>
      <c r="M4" s="99" t="s">
        <v>9</v>
      </c>
      <c r="AT4" s="15" t="s">
        <v>3</v>
      </c>
    </row>
    <row r="5" spans="1:46" s="1" customFormat="1" ht="6.95" customHeight="1">
      <c r="B5" s="18"/>
      <c r="L5" s="18"/>
    </row>
    <row r="6" spans="1:46" s="1" customFormat="1" ht="12" customHeight="1">
      <c r="B6" s="18"/>
      <c r="D6" s="25" t="s">
        <v>14</v>
      </c>
      <c r="L6" s="18"/>
    </row>
    <row r="7" spans="1:46" s="1" customFormat="1" ht="16.5" customHeight="1">
      <c r="B7" s="18"/>
      <c r="E7" s="259" t="str">
        <f>'Rekapitulácia stavby'!K6</f>
        <v>Rekonštrukcia SO34 ÚAO a SO22 sociálna časť ÚAO</v>
      </c>
      <c r="F7" s="260"/>
      <c r="G7" s="260"/>
      <c r="H7" s="260"/>
      <c r="L7" s="18"/>
    </row>
    <row r="8" spans="1:46" s="1" customFormat="1" ht="12" customHeight="1">
      <c r="B8" s="18"/>
      <c r="D8" s="25" t="s">
        <v>168</v>
      </c>
      <c r="L8" s="18"/>
    </row>
    <row r="9" spans="1:46" s="2" customFormat="1" ht="16.5" customHeight="1">
      <c r="A9" s="30"/>
      <c r="B9" s="31"/>
      <c r="C9" s="30"/>
      <c r="D9" s="30"/>
      <c r="E9" s="259" t="s">
        <v>1000</v>
      </c>
      <c r="F9" s="258"/>
      <c r="G9" s="258"/>
      <c r="H9" s="258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>
      <c r="A10" s="30"/>
      <c r="B10" s="31"/>
      <c r="C10" s="30"/>
      <c r="D10" s="25" t="s">
        <v>170</v>
      </c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30" customHeight="1">
      <c r="A11" s="30"/>
      <c r="B11" s="31"/>
      <c r="C11" s="30"/>
      <c r="D11" s="30"/>
      <c r="E11" s="255" t="s">
        <v>9513</v>
      </c>
      <c r="F11" s="258"/>
      <c r="G11" s="258"/>
      <c r="H11" s="258"/>
      <c r="I11" s="30"/>
      <c r="J11" s="30"/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>
      <c r="A13" s="30"/>
      <c r="B13" s="31"/>
      <c r="C13" s="30"/>
      <c r="D13" s="25" t="s">
        <v>16</v>
      </c>
      <c r="E13" s="30"/>
      <c r="F13" s="23" t="s">
        <v>1</v>
      </c>
      <c r="G13" s="30"/>
      <c r="H13" s="30"/>
      <c r="I13" s="25" t="s">
        <v>17</v>
      </c>
      <c r="J13" s="23" t="s">
        <v>1</v>
      </c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5" t="s">
        <v>18</v>
      </c>
      <c r="E14" s="30"/>
      <c r="F14" s="23" t="s">
        <v>19</v>
      </c>
      <c r="G14" s="30"/>
      <c r="H14" s="30"/>
      <c r="I14" s="25" t="s">
        <v>20</v>
      </c>
      <c r="J14" s="56" t="str">
        <f>'Rekapitulácia stavby'!AN8</f>
        <v>16. 11. 2023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>
      <c r="A16" s="30"/>
      <c r="B16" s="31"/>
      <c r="C16" s="30"/>
      <c r="D16" s="25" t="s">
        <v>22</v>
      </c>
      <c r="E16" s="30"/>
      <c r="F16" s="30"/>
      <c r="G16" s="30"/>
      <c r="H16" s="30"/>
      <c r="I16" s="25" t="s">
        <v>23</v>
      </c>
      <c r="J16" s="23" t="s">
        <v>1</v>
      </c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>
      <c r="A17" s="30"/>
      <c r="B17" s="31"/>
      <c r="C17" s="30"/>
      <c r="D17" s="30"/>
      <c r="E17" s="23" t="s">
        <v>19</v>
      </c>
      <c r="F17" s="30"/>
      <c r="G17" s="30"/>
      <c r="H17" s="30"/>
      <c r="I17" s="25" t="s">
        <v>24</v>
      </c>
      <c r="J17" s="23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>
      <c r="A19" s="30"/>
      <c r="B19" s="31"/>
      <c r="C19" s="30"/>
      <c r="D19" s="25" t="s">
        <v>25</v>
      </c>
      <c r="E19" s="30"/>
      <c r="F19" s="30"/>
      <c r="G19" s="30"/>
      <c r="H19" s="30"/>
      <c r="I19" s="25" t="s">
        <v>23</v>
      </c>
      <c r="J19" s="26" t="str">
        <f>'Rekapitulácia stavby'!AN13</f>
        <v>Vyplň údaj</v>
      </c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>
      <c r="A20" s="30"/>
      <c r="B20" s="31"/>
      <c r="C20" s="30"/>
      <c r="D20" s="30"/>
      <c r="E20" s="261" t="str">
        <f>'Rekapitulácia stavby'!E14</f>
        <v>Vyplň údaj</v>
      </c>
      <c r="F20" s="221"/>
      <c r="G20" s="221"/>
      <c r="H20" s="221"/>
      <c r="I20" s="25" t="s">
        <v>24</v>
      </c>
      <c r="J20" s="26" t="str">
        <f>'Rekapitulácia stavby'!AN14</f>
        <v>Vyplň údaj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>
      <c r="A22" s="30"/>
      <c r="B22" s="31"/>
      <c r="C22" s="30"/>
      <c r="D22" s="25" t="s">
        <v>27</v>
      </c>
      <c r="E22" s="30"/>
      <c r="F22" s="30"/>
      <c r="G22" s="30"/>
      <c r="H22" s="30"/>
      <c r="I22" s="25" t="s">
        <v>23</v>
      </c>
      <c r="J22" s="23" t="str">
        <f>IF('Rekapitulácia stavby'!AN16="","",'Rekapitulácia stavby'!AN16)</f>
        <v/>
      </c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>
      <c r="A23" s="30"/>
      <c r="B23" s="31"/>
      <c r="C23" s="30"/>
      <c r="D23" s="30"/>
      <c r="E23" s="23" t="str">
        <f>IF('Rekapitulácia stavby'!E17="","",'Rekapitulácia stavby'!E17)</f>
        <v xml:space="preserve"> </v>
      </c>
      <c r="F23" s="30"/>
      <c r="G23" s="30"/>
      <c r="H23" s="30"/>
      <c r="I23" s="25" t="s">
        <v>24</v>
      </c>
      <c r="J23" s="23" t="str">
        <f>IF('Rekapitulácia stavby'!AN17="","",'Rekapitulácia stavby'!AN17)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>
      <c r="A25" s="30"/>
      <c r="B25" s="31"/>
      <c r="C25" s="30"/>
      <c r="D25" s="25" t="s">
        <v>30</v>
      </c>
      <c r="E25" s="30"/>
      <c r="F25" s="30"/>
      <c r="G25" s="30"/>
      <c r="H25" s="30"/>
      <c r="I25" s="25" t="s">
        <v>23</v>
      </c>
      <c r="J25" s="23" t="str">
        <f>IF('Rekapitulácia stavby'!AN19="","",'Rekapitulácia stavby'!AN19)</f>
        <v/>
      </c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>
      <c r="A26" s="30"/>
      <c r="B26" s="31"/>
      <c r="C26" s="30"/>
      <c r="D26" s="30"/>
      <c r="E26" s="23" t="str">
        <f>IF('Rekapitulácia stavby'!E20="","",'Rekapitulácia stavby'!E20)</f>
        <v xml:space="preserve"> </v>
      </c>
      <c r="F26" s="30"/>
      <c r="G26" s="30"/>
      <c r="H26" s="30"/>
      <c r="I26" s="25" t="s">
        <v>24</v>
      </c>
      <c r="J26" s="23" t="str">
        <f>IF('Rekapitulácia stavby'!AN20="","",'Rekapitulácia stavby'!AN20)</f>
        <v/>
      </c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3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>
      <c r="A28" s="30"/>
      <c r="B28" s="31"/>
      <c r="C28" s="30"/>
      <c r="D28" s="25" t="s">
        <v>31</v>
      </c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>
      <c r="A29" s="100"/>
      <c r="B29" s="101"/>
      <c r="C29" s="100"/>
      <c r="D29" s="100"/>
      <c r="E29" s="225" t="s">
        <v>1</v>
      </c>
      <c r="F29" s="225"/>
      <c r="G29" s="225"/>
      <c r="H29" s="225"/>
      <c r="I29" s="100"/>
      <c r="J29" s="100"/>
      <c r="K29" s="100"/>
      <c r="L29" s="102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</row>
    <row r="30" spans="1:31" s="2" customFormat="1" ht="6.95" customHeight="1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>
      <c r="A32" s="30"/>
      <c r="B32" s="31"/>
      <c r="C32" s="30"/>
      <c r="D32" s="103" t="s">
        <v>32</v>
      </c>
      <c r="E32" s="30"/>
      <c r="F32" s="30"/>
      <c r="G32" s="30"/>
      <c r="H32" s="30"/>
      <c r="I32" s="30"/>
      <c r="J32" s="72">
        <f>ROUND(J126, 2)</f>
        <v>0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>
      <c r="A33" s="30"/>
      <c r="B33" s="31"/>
      <c r="C33" s="30"/>
      <c r="D33" s="67"/>
      <c r="E33" s="67"/>
      <c r="F33" s="67"/>
      <c r="G33" s="67"/>
      <c r="H33" s="67"/>
      <c r="I33" s="67"/>
      <c r="J33" s="67"/>
      <c r="K33" s="67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0"/>
      <c r="F34" s="34" t="s">
        <v>34</v>
      </c>
      <c r="G34" s="30"/>
      <c r="H34" s="30"/>
      <c r="I34" s="34" t="s">
        <v>33</v>
      </c>
      <c r="J34" s="34" t="s">
        <v>35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>
      <c r="A35" s="30"/>
      <c r="B35" s="31"/>
      <c r="C35" s="30"/>
      <c r="D35" s="104" t="s">
        <v>36</v>
      </c>
      <c r="E35" s="36" t="s">
        <v>37</v>
      </c>
      <c r="F35" s="105">
        <f>ROUND((ROUND((SUM(BE126:BE196)),  2) + SUM(BE198:BE202)), 2)</f>
        <v>0</v>
      </c>
      <c r="G35" s="106"/>
      <c r="H35" s="106"/>
      <c r="I35" s="107">
        <v>0.2</v>
      </c>
      <c r="J35" s="105">
        <f>ROUND((ROUND(((SUM(BE126:BE196))*I35),  2) + (SUM(BE198:BE202)*I35)), 2)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>
      <c r="A36" s="30"/>
      <c r="B36" s="31"/>
      <c r="C36" s="30"/>
      <c r="D36" s="30"/>
      <c r="E36" s="36" t="s">
        <v>38</v>
      </c>
      <c r="F36" s="105">
        <f>ROUND((ROUND((SUM(BF126:BF196)),  2) + SUM(BF198:BF202)), 2)</f>
        <v>0</v>
      </c>
      <c r="G36" s="106"/>
      <c r="H36" s="106"/>
      <c r="I36" s="107">
        <v>0.2</v>
      </c>
      <c r="J36" s="105">
        <f>ROUND((ROUND(((SUM(BF126:BF196))*I36),  2) + (SUM(BF198:BF202)*I36)), 2)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5" t="s">
        <v>39</v>
      </c>
      <c r="F37" s="108">
        <f>ROUND((ROUND((SUM(BG126:BG196)),  2) + SUM(BG198:BG202)), 2)</f>
        <v>0</v>
      </c>
      <c r="G37" s="30"/>
      <c r="H37" s="30"/>
      <c r="I37" s="109">
        <v>0.2</v>
      </c>
      <c r="J37" s="108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>
      <c r="A38" s="30"/>
      <c r="B38" s="31"/>
      <c r="C38" s="30"/>
      <c r="D38" s="30"/>
      <c r="E38" s="25" t="s">
        <v>40</v>
      </c>
      <c r="F38" s="108">
        <f>ROUND((ROUND((SUM(BH126:BH196)),  2) + SUM(BH198:BH202)), 2)</f>
        <v>0</v>
      </c>
      <c r="G38" s="30"/>
      <c r="H38" s="30"/>
      <c r="I38" s="109">
        <v>0.2</v>
      </c>
      <c r="J38" s="108">
        <f>0</f>
        <v>0</v>
      </c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>
      <c r="A39" s="30"/>
      <c r="B39" s="31"/>
      <c r="C39" s="30"/>
      <c r="D39" s="30"/>
      <c r="E39" s="36" t="s">
        <v>41</v>
      </c>
      <c r="F39" s="105">
        <f>ROUND((ROUND((SUM(BI126:BI196)),  2) + SUM(BI198:BI202)), 2)</f>
        <v>0</v>
      </c>
      <c r="G39" s="106"/>
      <c r="H39" s="106"/>
      <c r="I39" s="107">
        <v>0</v>
      </c>
      <c r="J39" s="105">
        <f>0</f>
        <v>0</v>
      </c>
      <c r="K39" s="30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>
      <c r="A41" s="30"/>
      <c r="B41" s="31"/>
      <c r="C41" s="110"/>
      <c r="D41" s="111" t="s">
        <v>42</v>
      </c>
      <c r="E41" s="61"/>
      <c r="F41" s="61"/>
      <c r="G41" s="112" t="s">
        <v>43</v>
      </c>
      <c r="H41" s="113" t="s">
        <v>44</v>
      </c>
      <c r="I41" s="61"/>
      <c r="J41" s="114">
        <f>SUM(J32:J39)</f>
        <v>0</v>
      </c>
      <c r="K41" s="115"/>
      <c r="L41" s="43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3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>
      <c r="B43" s="18"/>
      <c r="L43" s="18"/>
    </row>
    <row r="44" spans="1:31" s="1" customFormat="1" ht="14.45" customHeight="1">
      <c r="B44" s="18"/>
      <c r="L44" s="18"/>
    </row>
    <row r="45" spans="1:31" s="1" customFormat="1" ht="14.45" customHeight="1">
      <c r="B45" s="18"/>
      <c r="L45" s="18"/>
    </row>
    <row r="46" spans="1:31" s="1" customFormat="1" ht="14.45" customHeight="1">
      <c r="B46" s="18"/>
      <c r="L46" s="18"/>
    </row>
    <row r="47" spans="1:31" s="1" customFormat="1" ht="14.45" customHeight="1">
      <c r="B47" s="18"/>
      <c r="L47" s="18"/>
    </row>
    <row r="48" spans="1:31" s="1" customFormat="1" ht="14.45" customHeight="1">
      <c r="B48" s="18"/>
      <c r="L48" s="18"/>
    </row>
    <row r="49" spans="1:31" s="1" customFormat="1" ht="14.45" customHeight="1">
      <c r="B49" s="18"/>
      <c r="L49" s="18"/>
    </row>
    <row r="50" spans="1:31" s="2" customFormat="1" ht="14.45" customHeight="1">
      <c r="B50" s="43"/>
      <c r="D50" s="44" t="s">
        <v>45</v>
      </c>
      <c r="E50" s="45"/>
      <c r="F50" s="45"/>
      <c r="G50" s="44" t="s">
        <v>46</v>
      </c>
      <c r="H50" s="45"/>
      <c r="I50" s="45"/>
      <c r="J50" s="45"/>
      <c r="K50" s="45"/>
      <c r="L50" s="43"/>
    </row>
    <row r="51" spans="1:31">
      <c r="B51" s="18"/>
      <c r="L51" s="18"/>
    </row>
    <row r="52" spans="1:31">
      <c r="B52" s="18"/>
      <c r="L52" s="18"/>
    </row>
    <row r="53" spans="1:31">
      <c r="B53" s="18"/>
      <c r="L53" s="18"/>
    </row>
    <row r="54" spans="1:31">
      <c r="B54" s="18"/>
      <c r="L54" s="18"/>
    </row>
    <row r="55" spans="1:31">
      <c r="B55" s="18"/>
      <c r="L55" s="18"/>
    </row>
    <row r="56" spans="1:31">
      <c r="B56" s="18"/>
      <c r="L56" s="18"/>
    </row>
    <row r="57" spans="1:31">
      <c r="B57" s="18"/>
      <c r="L57" s="18"/>
    </row>
    <row r="58" spans="1:31">
      <c r="B58" s="18"/>
      <c r="L58" s="18"/>
    </row>
    <row r="59" spans="1:31">
      <c r="B59" s="18"/>
      <c r="L59" s="18"/>
    </row>
    <row r="60" spans="1:31">
      <c r="B60" s="18"/>
      <c r="L60" s="18"/>
    </row>
    <row r="61" spans="1:31" s="2" customFormat="1" ht="12.75">
      <c r="A61" s="30"/>
      <c r="B61" s="31"/>
      <c r="C61" s="30"/>
      <c r="D61" s="46" t="s">
        <v>47</v>
      </c>
      <c r="E61" s="33"/>
      <c r="F61" s="116" t="s">
        <v>48</v>
      </c>
      <c r="G61" s="46" t="s">
        <v>47</v>
      </c>
      <c r="H61" s="33"/>
      <c r="I61" s="33"/>
      <c r="J61" s="117" t="s">
        <v>48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18"/>
      <c r="L62" s="18"/>
    </row>
    <row r="63" spans="1:31">
      <c r="B63" s="18"/>
      <c r="L63" s="18"/>
    </row>
    <row r="64" spans="1:31">
      <c r="B64" s="18"/>
      <c r="L64" s="18"/>
    </row>
    <row r="65" spans="1:31" s="2" customFormat="1" ht="12.75">
      <c r="A65" s="30"/>
      <c r="B65" s="31"/>
      <c r="C65" s="30"/>
      <c r="D65" s="44" t="s">
        <v>49</v>
      </c>
      <c r="E65" s="47"/>
      <c r="F65" s="47"/>
      <c r="G65" s="44" t="s">
        <v>50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18"/>
      <c r="L66" s="18"/>
    </row>
    <row r="67" spans="1:31">
      <c r="B67" s="18"/>
      <c r="L67" s="18"/>
    </row>
    <row r="68" spans="1:31">
      <c r="B68" s="18"/>
      <c r="L68" s="18"/>
    </row>
    <row r="69" spans="1:31">
      <c r="B69" s="18"/>
      <c r="L69" s="18"/>
    </row>
    <row r="70" spans="1:31">
      <c r="B70" s="18"/>
      <c r="L70" s="18"/>
    </row>
    <row r="71" spans="1:31">
      <c r="B71" s="18"/>
      <c r="L71" s="18"/>
    </row>
    <row r="72" spans="1:31">
      <c r="B72" s="18"/>
      <c r="L72" s="18"/>
    </row>
    <row r="73" spans="1:31">
      <c r="B73" s="18"/>
      <c r="L73" s="18"/>
    </row>
    <row r="74" spans="1:31">
      <c r="B74" s="18"/>
      <c r="L74" s="18"/>
    </row>
    <row r="75" spans="1:31">
      <c r="B75" s="18"/>
      <c r="L75" s="18"/>
    </row>
    <row r="76" spans="1:31" s="2" customFormat="1" ht="12.75">
      <c r="A76" s="30"/>
      <c r="B76" s="31"/>
      <c r="C76" s="30"/>
      <c r="D76" s="46" t="s">
        <v>47</v>
      </c>
      <c r="E76" s="33"/>
      <c r="F76" s="116" t="s">
        <v>48</v>
      </c>
      <c r="G76" s="46" t="s">
        <v>47</v>
      </c>
      <c r="H76" s="33"/>
      <c r="I76" s="33"/>
      <c r="J76" s="117" t="s">
        <v>48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>
      <c r="A82" s="30"/>
      <c r="B82" s="31"/>
      <c r="C82" s="19" t="s">
        <v>172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>
      <c r="A84" s="30"/>
      <c r="B84" s="31"/>
      <c r="C84" s="25" t="s">
        <v>14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>
      <c r="A85" s="30"/>
      <c r="B85" s="31"/>
      <c r="C85" s="30"/>
      <c r="D85" s="30"/>
      <c r="E85" s="259" t="str">
        <f>E7</f>
        <v>Rekonštrukcia SO34 ÚAO a SO22 sociálna časť ÚAO</v>
      </c>
      <c r="F85" s="260"/>
      <c r="G85" s="260"/>
      <c r="H85" s="260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>
      <c r="B86" s="18"/>
      <c r="C86" s="25" t="s">
        <v>168</v>
      </c>
      <c r="L86" s="18"/>
    </row>
    <row r="87" spans="1:31" s="2" customFormat="1" ht="16.5" customHeight="1">
      <c r="A87" s="30"/>
      <c r="B87" s="31"/>
      <c r="C87" s="30"/>
      <c r="D87" s="30"/>
      <c r="E87" s="259" t="s">
        <v>1000</v>
      </c>
      <c r="F87" s="258"/>
      <c r="G87" s="258"/>
      <c r="H87" s="258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>
      <c r="A88" s="30"/>
      <c r="B88" s="31"/>
      <c r="C88" s="25" t="s">
        <v>170</v>
      </c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30" customHeight="1">
      <c r="A89" s="30"/>
      <c r="B89" s="31"/>
      <c r="C89" s="30"/>
      <c r="D89" s="30"/>
      <c r="E89" s="255" t="str">
        <f>E11</f>
        <v>SO22_SO34h - Inštitút vzdelávania zboru väzenskej a justičnej stráže - EPS západná vrátnica</v>
      </c>
      <c r="F89" s="258"/>
      <c r="G89" s="258"/>
      <c r="H89" s="258"/>
      <c r="I89" s="30"/>
      <c r="J89" s="30"/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>
      <c r="A91" s="30"/>
      <c r="B91" s="31"/>
      <c r="C91" s="25" t="s">
        <v>18</v>
      </c>
      <c r="D91" s="30"/>
      <c r="E91" s="30"/>
      <c r="F91" s="23" t="str">
        <f>F14</f>
        <v>ÚVTOS a ÚVV Leopoldov</v>
      </c>
      <c r="G91" s="30"/>
      <c r="H91" s="30"/>
      <c r="I91" s="25" t="s">
        <v>20</v>
      </c>
      <c r="J91" s="56" t="str">
        <f>IF(J14="","",J14)</f>
        <v>16. 11. 2023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>
      <c r="A93" s="30"/>
      <c r="B93" s="31"/>
      <c r="C93" s="25" t="s">
        <v>22</v>
      </c>
      <c r="D93" s="30"/>
      <c r="E93" s="30"/>
      <c r="F93" s="23" t="str">
        <f>E17</f>
        <v>ÚVTOS a ÚVV Leopoldov</v>
      </c>
      <c r="G93" s="30"/>
      <c r="H93" s="30"/>
      <c r="I93" s="25" t="s">
        <v>27</v>
      </c>
      <c r="J93" s="28" t="str">
        <f>E23</f>
        <v xml:space="preserve"> </v>
      </c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>
      <c r="A94" s="30"/>
      <c r="B94" s="31"/>
      <c r="C94" s="25" t="s">
        <v>25</v>
      </c>
      <c r="D94" s="30"/>
      <c r="E94" s="30"/>
      <c r="F94" s="23" t="str">
        <f>IF(E20="","",E20)</f>
        <v>Vyplň údaj</v>
      </c>
      <c r="G94" s="30"/>
      <c r="H94" s="30"/>
      <c r="I94" s="25" t="s">
        <v>30</v>
      </c>
      <c r="J94" s="28" t="str">
        <f>E26</f>
        <v xml:space="preserve"> </v>
      </c>
      <c r="K94" s="30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>
      <c r="A96" s="30"/>
      <c r="B96" s="31"/>
      <c r="C96" s="118" t="s">
        <v>173</v>
      </c>
      <c r="D96" s="110"/>
      <c r="E96" s="110"/>
      <c r="F96" s="110"/>
      <c r="G96" s="110"/>
      <c r="H96" s="110"/>
      <c r="I96" s="110"/>
      <c r="J96" s="119" t="s">
        <v>174</v>
      </c>
      <c r="K96" s="11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3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>
      <c r="A98" s="30"/>
      <c r="B98" s="31"/>
      <c r="C98" s="120" t="s">
        <v>175</v>
      </c>
      <c r="D98" s="30"/>
      <c r="E98" s="30"/>
      <c r="F98" s="30"/>
      <c r="G98" s="30"/>
      <c r="H98" s="30"/>
      <c r="I98" s="30"/>
      <c r="J98" s="72">
        <f>J126</f>
        <v>0</v>
      </c>
      <c r="K98" s="30"/>
      <c r="L98" s="43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5" t="s">
        <v>176</v>
      </c>
    </row>
    <row r="99" spans="1:47" s="9" customFormat="1" ht="24.95" customHeight="1">
      <c r="B99" s="121"/>
      <c r="D99" s="122" t="s">
        <v>191</v>
      </c>
      <c r="E99" s="123"/>
      <c r="F99" s="123"/>
      <c r="G99" s="123"/>
      <c r="H99" s="123"/>
      <c r="I99" s="123"/>
      <c r="J99" s="124">
        <f>J127</f>
        <v>0</v>
      </c>
      <c r="L99" s="121"/>
    </row>
    <row r="100" spans="1:47" s="10" customFormat="1" ht="19.899999999999999" customHeight="1">
      <c r="B100" s="125"/>
      <c r="D100" s="126" t="s">
        <v>856</v>
      </c>
      <c r="E100" s="127"/>
      <c r="F100" s="127"/>
      <c r="G100" s="127"/>
      <c r="H100" s="127"/>
      <c r="I100" s="127"/>
      <c r="J100" s="128">
        <f>J128</f>
        <v>0</v>
      </c>
      <c r="L100" s="125"/>
    </row>
    <row r="101" spans="1:47" s="10" customFormat="1" ht="19.899999999999999" customHeight="1">
      <c r="B101" s="125"/>
      <c r="D101" s="126" t="s">
        <v>7900</v>
      </c>
      <c r="E101" s="127"/>
      <c r="F101" s="127"/>
      <c r="G101" s="127"/>
      <c r="H101" s="127"/>
      <c r="I101" s="127"/>
      <c r="J101" s="128">
        <f>J172</f>
        <v>0</v>
      </c>
      <c r="L101" s="125"/>
    </row>
    <row r="102" spans="1:47" s="9" customFormat="1" ht="24.95" customHeight="1">
      <c r="B102" s="121"/>
      <c r="D102" s="122" t="s">
        <v>6494</v>
      </c>
      <c r="E102" s="123"/>
      <c r="F102" s="123"/>
      <c r="G102" s="123"/>
      <c r="H102" s="123"/>
      <c r="I102" s="123"/>
      <c r="J102" s="124">
        <f>J187</f>
        <v>0</v>
      </c>
      <c r="L102" s="121"/>
    </row>
    <row r="103" spans="1:47" s="9" customFormat="1" ht="24.95" customHeight="1">
      <c r="B103" s="121"/>
      <c r="D103" s="122" t="s">
        <v>9514</v>
      </c>
      <c r="E103" s="123"/>
      <c r="F103" s="123"/>
      <c r="G103" s="123"/>
      <c r="H103" s="123"/>
      <c r="I103" s="123"/>
      <c r="J103" s="124">
        <f>J195</f>
        <v>0</v>
      </c>
      <c r="L103" s="121"/>
    </row>
    <row r="104" spans="1:47" s="9" customFormat="1" ht="21.75" customHeight="1">
      <c r="B104" s="121"/>
      <c r="D104" s="129" t="s">
        <v>193</v>
      </c>
      <c r="J104" s="130">
        <f>J197</f>
        <v>0</v>
      </c>
      <c r="L104" s="121"/>
    </row>
    <row r="105" spans="1:47" s="2" customFormat="1" ht="21.75" customHeight="1">
      <c r="A105" s="30"/>
      <c r="B105" s="31"/>
      <c r="C105" s="30"/>
      <c r="D105" s="30"/>
      <c r="E105" s="30"/>
      <c r="F105" s="30"/>
      <c r="G105" s="30"/>
      <c r="H105" s="30"/>
      <c r="I105" s="30"/>
      <c r="J105" s="30"/>
      <c r="K105" s="30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47" s="2" customFormat="1" ht="6.95" customHeight="1">
      <c r="A106" s="30"/>
      <c r="B106" s="48"/>
      <c r="C106" s="49"/>
      <c r="D106" s="49"/>
      <c r="E106" s="49"/>
      <c r="F106" s="49"/>
      <c r="G106" s="49"/>
      <c r="H106" s="49"/>
      <c r="I106" s="49"/>
      <c r="J106" s="49"/>
      <c r="K106" s="49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10" spans="1:47" s="2" customFormat="1" ht="6.95" customHeight="1">
      <c r="A110" s="30"/>
      <c r="B110" s="50"/>
      <c r="C110" s="51"/>
      <c r="D110" s="51"/>
      <c r="E110" s="51"/>
      <c r="F110" s="51"/>
      <c r="G110" s="51"/>
      <c r="H110" s="51"/>
      <c r="I110" s="51"/>
      <c r="J110" s="51"/>
      <c r="K110" s="51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47" s="2" customFormat="1" ht="24.95" customHeight="1">
      <c r="A111" s="30"/>
      <c r="B111" s="31"/>
      <c r="C111" s="19" t="s">
        <v>194</v>
      </c>
      <c r="D111" s="30"/>
      <c r="E111" s="30"/>
      <c r="F111" s="30"/>
      <c r="G111" s="30"/>
      <c r="H111" s="3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47" s="2" customFormat="1" ht="6.95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3" s="2" customFormat="1" ht="12" customHeight="1">
      <c r="A113" s="30"/>
      <c r="B113" s="31"/>
      <c r="C113" s="25" t="s">
        <v>14</v>
      </c>
      <c r="D113" s="30"/>
      <c r="E113" s="30"/>
      <c r="F113" s="30"/>
      <c r="G113" s="30"/>
      <c r="H113" s="3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3" s="2" customFormat="1" ht="16.5" customHeight="1">
      <c r="A114" s="30"/>
      <c r="B114" s="31"/>
      <c r="C114" s="30"/>
      <c r="D114" s="30"/>
      <c r="E114" s="259" t="str">
        <f>E7</f>
        <v>Rekonštrukcia SO34 ÚAO a SO22 sociálna časť ÚAO</v>
      </c>
      <c r="F114" s="260"/>
      <c r="G114" s="260"/>
      <c r="H114" s="26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3" s="1" customFormat="1" ht="12" customHeight="1">
      <c r="B115" s="18"/>
      <c r="C115" s="25" t="s">
        <v>168</v>
      </c>
      <c r="L115" s="18"/>
    </row>
    <row r="116" spans="1:63" s="2" customFormat="1" ht="16.5" customHeight="1">
      <c r="A116" s="30"/>
      <c r="B116" s="31"/>
      <c r="C116" s="30"/>
      <c r="D116" s="30"/>
      <c r="E116" s="259" t="s">
        <v>1000</v>
      </c>
      <c r="F116" s="258"/>
      <c r="G116" s="258"/>
      <c r="H116" s="258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2" customFormat="1" ht="12" customHeight="1">
      <c r="A117" s="30"/>
      <c r="B117" s="31"/>
      <c r="C117" s="25" t="s">
        <v>170</v>
      </c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3" s="2" customFormat="1" ht="30" customHeight="1">
      <c r="A118" s="30"/>
      <c r="B118" s="31"/>
      <c r="C118" s="30"/>
      <c r="D118" s="30"/>
      <c r="E118" s="255" t="str">
        <f>E11</f>
        <v>SO22_SO34h - Inštitút vzdelávania zboru väzenskej a justičnej stráže - EPS západná vrátnica</v>
      </c>
      <c r="F118" s="258"/>
      <c r="G118" s="258"/>
      <c r="H118" s="258"/>
      <c r="I118" s="30"/>
      <c r="J118" s="30"/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6.9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12" customHeight="1">
      <c r="A120" s="30"/>
      <c r="B120" s="31"/>
      <c r="C120" s="25" t="s">
        <v>18</v>
      </c>
      <c r="D120" s="30"/>
      <c r="E120" s="30"/>
      <c r="F120" s="23" t="str">
        <f>F14</f>
        <v>ÚVTOS a ÚVV Leopoldov</v>
      </c>
      <c r="G120" s="30"/>
      <c r="H120" s="30"/>
      <c r="I120" s="25" t="s">
        <v>20</v>
      </c>
      <c r="J120" s="56" t="str">
        <f>IF(J14="","",J14)</f>
        <v>16. 11. 2023</v>
      </c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6.95" customHeight="1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15.2" customHeight="1">
      <c r="A122" s="30"/>
      <c r="B122" s="31"/>
      <c r="C122" s="25" t="s">
        <v>22</v>
      </c>
      <c r="D122" s="30"/>
      <c r="E122" s="30"/>
      <c r="F122" s="23" t="str">
        <f>E17</f>
        <v>ÚVTOS a ÚVV Leopoldov</v>
      </c>
      <c r="G122" s="30"/>
      <c r="H122" s="30"/>
      <c r="I122" s="25" t="s">
        <v>27</v>
      </c>
      <c r="J122" s="28" t="str">
        <f>E23</f>
        <v xml:space="preserve"> </v>
      </c>
      <c r="K122" s="30"/>
      <c r="L122" s="43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15.2" customHeight="1">
      <c r="A123" s="30"/>
      <c r="B123" s="31"/>
      <c r="C123" s="25" t="s">
        <v>25</v>
      </c>
      <c r="D123" s="30"/>
      <c r="E123" s="30"/>
      <c r="F123" s="23" t="str">
        <f>IF(E20="","",E20)</f>
        <v>Vyplň údaj</v>
      </c>
      <c r="G123" s="30"/>
      <c r="H123" s="30"/>
      <c r="I123" s="25" t="s">
        <v>30</v>
      </c>
      <c r="J123" s="28" t="str">
        <f>E26</f>
        <v xml:space="preserve"> </v>
      </c>
      <c r="K123" s="30"/>
      <c r="L123" s="43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0.35" customHeight="1">
      <c r="A124" s="30"/>
      <c r="B124" s="31"/>
      <c r="C124" s="30"/>
      <c r="D124" s="30"/>
      <c r="E124" s="30"/>
      <c r="F124" s="30"/>
      <c r="G124" s="30"/>
      <c r="H124" s="30"/>
      <c r="I124" s="30"/>
      <c r="J124" s="30"/>
      <c r="K124" s="30"/>
      <c r="L124" s="43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11" customFormat="1" ht="29.25" customHeight="1">
      <c r="A125" s="131"/>
      <c r="B125" s="132"/>
      <c r="C125" s="133" t="s">
        <v>195</v>
      </c>
      <c r="D125" s="134" t="s">
        <v>57</v>
      </c>
      <c r="E125" s="134" t="s">
        <v>53</v>
      </c>
      <c r="F125" s="134" t="s">
        <v>54</v>
      </c>
      <c r="G125" s="134" t="s">
        <v>196</v>
      </c>
      <c r="H125" s="134" t="s">
        <v>197</v>
      </c>
      <c r="I125" s="134" t="s">
        <v>198</v>
      </c>
      <c r="J125" s="135" t="s">
        <v>174</v>
      </c>
      <c r="K125" s="136" t="s">
        <v>199</v>
      </c>
      <c r="L125" s="137"/>
      <c r="M125" s="63" t="s">
        <v>1</v>
      </c>
      <c r="N125" s="64" t="s">
        <v>36</v>
      </c>
      <c r="O125" s="64" t="s">
        <v>200</v>
      </c>
      <c r="P125" s="64" t="s">
        <v>201</v>
      </c>
      <c r="Q125" s="64" t="s">
        <v>202</v>
      </c>
      <c r="R125" s="64" t="s">
        <v>203</v>
      </c>
      <c r="S125" s="64" t="s">
        <v>204</v>
      </c>
      <c r="T125" s="65" t="s">
        <v>205</v>
      </c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</row>
    <row r="126" spans="1:63" s="2" customFormat="1" ht="22.9" customHeight="1">
      <c r="A126" s="30"/>
      <c r="B126" s="31"/>
      <c r="C126" s="70" t="s">
        <v>175</v>
      </c>
      <c r="D126" s="30"/>
      <c r="E126" s="30"/>
      <c r="F126" s="30"/>
      <c r="G126" s="30"/>
      <c r="H126" s="30"/>
      <c r="I126" s="30"/>
      <c r="J126" s="138">
        <f>BK126</f>
        <v>0</v>
      </c>
      <c r="K126" s="30"/>
      <c r="L126" s="31"/>
      <c r="M126" s="66"/>
      <c r="N126" s="57"/>
      <c r="O126" s="67"/>
      <c r="P126" s="139">
        <f>P127+P187+P195+P197</f>
        <v>0</v>
      </c>
      <c r="Q126" s="67"/>
      <c r="R126" s="139">
        <f>R127+R187+R195+R197</f>
        <v>0</v>
      </c>
      <c r="S126" s="67"/>
      <c r="T126" s="140">
        <f>T127+T187+T195+T197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T126" s="15" t="s">
        <v>71</v>
      </c>
      <c r="AU126" s="15" t="s">
        <v>176</v>
      </c>
      <c r="BK126" s="141">
        <f>BK127+BK187+BK195+BK197</f>
        <v>0</v>
      </c>
    </row>
    <row r="127" spans="1:63" s="12" customFormat="1" ht="25.9" customHeight="1">
      <c r="B127" s="142"/>
      <c r="D127" s="143" t="s">
        <v>71</v>
      </c>
      <c r="E127" s="144" t="s">
        <v>751</v>
      </c>
      <c r="F127" s="144" t="s">
        <v>752</v>
      </c>
      <c r="I127" s="145"/>
      <c r="J127" s="130">
        <f>BK127</f>
        <v>0</v>
      </c>
      <c r="L127" s="142"/>
      <c r="M127" s="146"/>
      <c r="N127" s="147"/>
      <c r="O127" s="147"/>
      <c r="P127" s="148">
        <f>P128+P172</f>
        <v>0</v>
      </c>
      <c r="Q127" s="147"/>
      <c r="R127" s="148">
        <f>R128+R172</f>
        <v>0</v>
      </c>
      <c r="S127" s="147"/>
      <c r="T127" s="149">
        <f>T128+T172</f>
        <v>0</v>
      </c>
      <c r="AR127" s="143" t="s">
        <v>219</v>
      </c>
      <c r="AT127" s="150" t="s">
        <v>71</v>
      </c>
      <c r="AU127" s="150" t="s">
        <v>72</v>
      </c>
      <c r="AY127" s="143" t="s">
        <v>208</v>
      </c>
      <c r="BK127" s="151">
        <f>BK128+BK172</f>
        <v>0</v>
      </c>
    </row>
    <row r="128" spans="1:63" s="12" customFormat="1" ht="22.9" customHeight="1">
      <c r="B128" s="142"/>
      <c r="D128" s="143" t="s">
        <v>71</v>
      </c>
      <c r="E128" s="152" t="s">
        <v>857</v>
      </c>
      <c r="F128" s="152" t="s">
        <v>858</v>
      </c>
      <c r="I128" s="145"/>
      <c r="J128" s="153">
        <f>BK128</f>
        <v>0</v>
      </c>
      <c r="L128" s="142"/>
      <c r="M128" s="146"/>
      <c r="N128" s="147"/>
      <c r="O128" s="147"/>
      <c r="P128" s="148">
        <f>SUM(P129:P171)</f>
        <v>0</v>
      </c>
      <c r="Q128" s="147"/>
      <c r="R128" s="148">
        <f>SUM(R129:R171)</f>
        <v>0</v>
      </c>
      <c r="S128" s="147"/>
      <c r="T128" s="149">
        <f>SUM(T129:T171)</f>
        <v>0</v>
      </c>
      <c r="AR128" s="143" t="s">
        <v>219</v>
      </c>
      <c r="AT128" s="150" t="s">
        <v>71</v>
      </c>
      <c r="AU128" s="150" t="s">
        <v>79</v>
      </c>
      <c r="AY128" s="143" t="s">
        <v>208</v>
      </c>
      <c r="BK128" s="151">
        <f>SUM(BK129:BK171)</f>
        <v>0</v>
      </c>
    </row>
    <row r="129" spans="1:65" s="2" customFormat="1" ht="16.5" customHeight="1">
      <c r="A129" s="30"/>
      <c r="B129" s="154"/>
      <c r="C129" s="201" t="s">
        <v>79</v>
      </c>
      <c r="D129" s="201" t="s">
        <v>751</v>
      </c>
      <c r="E129" s="202" t="s">
        <v>9515</v>
      </c>
      <c r="F129" s="203" t="s">
        <v>9516</v>
      </c>
      <c r="G129" s="204" t="s">
        <v>404</v>
      </c>
      <c r="H129" s="205">
        <v>1</v>
      </c>
      <c r="I129" s="177"/>
      <c r="J129" s="290">
        <f t="shared" ref="J129:J171" si="0">ROUND(I129*H129,2)</f>
        <v>0</v>
      </c>
      <c r="K129" s="178"/>
      <c r="L129" s="179"/>
      <c r="M129" s="180" t="s">
        <v>1</v>
      </c>
      <c r="N129" s="181" t="s">
        <v>38</v>
      </c>
      <c r="O129" s="59"/>
      <c r="P129" s="160">
        <f t="shared" ref="P129:P171" si="1">O129*H129</f>
        <v>0</v>
      </c>
      <c r="Q129" s="160">
        <v>0</v>
      </c>
      <c r="R129" s="160">
        <f t="shared" ref="R129:R171" si="2">Q129*H129</f>
        <v>0</v>
      </c>
      <c r="S129" s="160">
        <v>0</v>
      </c>
      <c r="T129" s="161">
        <f t="shared" ref="T129:T171" si="3">S129*H129</f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2" t="s">
        <v>1849</v>
      </c>
      <c r="AT129" s="162" t="s">
        <v>751</v>
      </c>
      <c r="AU129" s="162" t="s">
        <v>85</v>
      </c>
      <c r="AY129" s="15" t="s">
        <v>208</v>
      </c>
      <c r="BE129" s="163">
        <f t="shared" ref="BE129:BE171" si="4">IF(N129="základná",J129,0)</f>
        <v>0</v>
      </c>
      <c r="BF129" s="163">
        <f t="shared" ref="BF129:BF171" si="5">IF(N129="znížená",J129,0)</f>
        <v>0</v>
      </c>
      <c r="BG129" s="163">
        <f t="shared" ref="BG129:BG171" si="6">IF(N129="zákl. prenesená",J129,0)</f>
        <v>0</v>
      </c>
      <c r="BH129" s="163">
        <f t="shared" ref="BH129:BH171" si="7">IF(N129="zníž. prenesená",J129,0)</f>
        <v>0</v>
      </c>
      <c r="BI129" s="163">
        <f t="shared" ref="BI129:BI171" si="8">IF(N129="nulová",J129,0)</f>
        <v>0</v>
      </c>
      <c r="BJ129" s="15" t="s">
        <v>85</v>
      </c>
      <c r="BK129" s="163">
        <f t="shared" ref="BK129:BK171" si="9">ROUND(I129*H129,2)</f>
        <v>0</v>
      </c>
      <c r="BL129" s="15" t="s">
        <v>466</v>
      </c>
      <c r="BM129" s="162" t="s">
        <v>9517</v>
      </c>
    </row>
    <row r="130" spans="1:65" s="2" customFormat="1" ht="24.2" customHeight="1">
      <c r="A130" s="30"/>
      <c r="B130" s="154"/>
      <c r="C130" s="201" t="s">
        <v>85</v>
      </c>
      <c r="D130" s="201" t="s">
        <v>751</v>
      </c>
      <c r="E130" s="202" t="s">
        <v>9100</v>
      </c>
      <c r="F130" s="203" t="s">
        <v>9101</v>
      </c>
      <c r="G130" s="204" t="s">
        <v>404</v>
      </c>
      <c r="H130" s="205">
        <v>1</v>
      </c>
      <c r="I130" s="177"/>
      <c r="J130" s="290">
        <f t="shared" si="0"/>
        <v>0</v>
      </c>
      <c r="K130" s="178"/>
      <c r="L130" s="179"/>
      <c r="M130" s="180" t="s">
        <v>1</v>
      </c>
      <c r="N130" s="181" t="s">
        <v>38</v>
      </c>
      <c r="O130" s="59"/>
      <c r="P130" s="160">
        <f t="shared" si="1"/>
        <v>0</v>
      </c>
      <c r="Q130" s="160">
        <v>0</v>
      </c>
      <c r="R130" s="160">
        <f t="shared" si="2"/>
        <v>0</v>
      </c>
      <c r="S130" s="160">
        <v>0</v>
      </c>
      <c r="T130" s="161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2" t="s">
        <v>1849</v>
      </c>
      <c r="AT130" s="162" t="s">
        <v>751</v>
      </c>
      <c r="AU130" s="162" t="s">
        <v>85</v>
      </c>
      <c r="AY130" s="15" t="s">
        <v>208</v>
      </c>
      <c r="BE130" s="163">
        <f t="shared" si="4"/>
        <v>0</v>
      </c>
      <c r="BF130" s="163">
        <f t="shared" si="5"/>
        <v>0</v>
      </c>
      <c r="BG130" s="163">
        <f t="shared" si="6"/>
        <v>0</v>
      </c>
      <c r="BH130" s="163">
        <f t="shared" si="7"/>
        <v>0</v>
      </c>
      <c r="BI130" s="163">
        <f t="shared" si="8"/>
        <v>0</v>
      </c>
      <c r="BJ130" s="15" t="s">
        <v>85</v>
      </c>
      <c r="BK130" s="163">
        <f t="shared" si="9"/>
        <v>0</v>
      </c>
      <c r="BL130" s="15" t="s">
        <v>466</v>
      </c>
      <c r="BM130" s="162" t="s">
        <v>9518</v>
      </c>
    </row>
    <row r="131" spans="1:65" s="2" customFormat="1" ht="16.5" customHeight="1">
      <c r="A131" s="30"/>
      <c r="B131" s="154"/>
      <c r="C131" s="201" t="s">
        <v>219</v>
      </c>
      <c r="D131" s="201" t="s">
        <v>751</v>
      </c>
      <c r="E131" s="202" t="s">
        <v>9103</v>
      </c>
      <c r="F131" s="203" t="s">
        <v>9104</v>
      </c>
      <c r="G131" s="204" t="s">
        <v>404</v>
      </c>
      <c r="H131" s="205">
        <v>1</v>
      </c>
      <c r="I131" s="177"/>
      <c r="J131" s="290">
        <f t="shared" si="0"/>
        <v>0</v>
      </c>
      <c r="K131" s="178"/>
      <c r="L131" s="179"/>
      <c r="M131" s="180" t="s">
        <v>1</v>
      </c>
      <c r="N131" s="181" t="s">
        <v>38</v>
      </c>
      <c r="O131" s="59"/>
      <c r="P131" s="160">
        <f t="shared" si="1"/>
        <v>0</v>
      </c>
      <c r="Q131" s="160">
        <v>0</v>
      </c>
      <c r="R131" s="160">
        <f t="shared" si="2"/>
        <v>0</v>
      </c>
      <c r="S131" s="160">
        <v>0</v>
      </c>
      <c r="T131" s="161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2" t="s">
        <v>1849</v>
      </c>
      <c r="AT131" s="162" t="s">
        <v>751</v>
      </c>
      <c r="AU131" s="162" t="s">
        <v>85</v>
      </c>
      <c r="AY131" s="15" t="s">
        <v>208</v>
      </c>
      <c r="BE131" s="163">
        <f t="shared" si="4"/>
        <v>0</v>
      </c>
      <c r="BF131" s="163">
        <f t="shared" si="5"/>
        <v>0</v>
      </c>
      <c r="BG131" s="163">
        <f t="shared" si="6"/>
        <v>0</v>
      </c>
      <c r="BH131" s="163">
        <f t="shared" si="7"/>
        <v>0</v>
      </c>
      <c r="BI131" s="163">
        <f t="shared" si="8"/>
        <v>0</v>
      </c>
      <c r="BJ131" s="15" t="s">
        <v>85</v>
      </c>
      <c r="BK131" s="163">
        <f t="shared" si="9"/>
        <v>0</v>
      </c>
      <c r="BL131" s="15" t="s">
        <v>466</v>
      </c>
      <c r="BM131" s="162" t="s">
        <v>9519</v>
      </c>
    </row>
    <row r="132" spans="1:65" s="2" customFormat="1" ht="24.2" customHeight="1">
      <c r="A132" s="30"/>
      <c r="B132" s="154"/>
      <c r="C132" s="201" t="s">
        <v>214</v>
      </c>
      <c r="D132" s="201" t="s">
        <v>751</v>
      </c>
      <c r="E132" s="202" t="s">
        <v>9109</v>
      </c>
      <c r="F132" s="203" t="s">
        <v>9110</v>
      </c>
      <c r="G132" s="204" t="s">
        <v>404</v>
      </c>
      <c r="H132" s="205">
        <v>1</v>
      </c>
      <c r="I132" s="177"/>
      <c r="J132" s="290">
        <f t="shared" si="0"/>
        <v>0</v>
      </c>
      <c r="K132" s="178"/>
      <c r="L132" s="179"/>
      <c r="M132" s="180" t="s">
        <v>1</v>
      </c>
      <c r="N132" s="181" t="s">
        <v>38</v>
      </c>
      <c r="O132" s="59"/>
      <c r="P132" s="160">
        <f t="shared" si="1"/>
        <v>0</v>
      </c>
      <c r="Q132" s="160">
        <v>0</v>
      </c>
      <c r="R132" s="160">
        <f t="shared" si="2"/>
        <v>0</v>
      </c>
      <c r="S132" s="160">
        <v>0</v>
      </c>
      <c r="T132" s="161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2" t="s">
        <v>1849</v>
      </c>
      <c r="AT132" s="162" t="s">
        <v>751</v>
      </c>
      <c r="AU132" s="162" t="s">
        <v>85</v>
      </c>
      <c r="AY132" s="15" t="s">
        <v>208</v>
      </c>
      <c r="BE132" s="163">
        <f t="shared" si="4"/>
        <v>0</v>
      </c>
      <c r="BF132" s="163">
        <f t="shared" si="5"/>
        <v>0</v>
      </c>
      <c r="BG132" s="163">
        <f t="shared" si="6"/>
        <v>0</v>
      </c>
      <c r="BH132" s="163">
        <f t="shared" si="7"/>
        <v>0</v>
      </c>
      <c r="BI132" s="163">
        <f t="shared" si="8"/>
        <v>0</v>
      </c>
      <c r="BJ132" s="15" t="s">
        <v>85</v>
      </c>
      <c r="BK132" s="163">
        <f t="shared" si="9"/>
        <v>0</v>
      </c>
      <c r="BL132" s="15" t="s">
        <v>466</v>
      </c>
      <c r="BM132" s="162" t="s">
        <v>9520</v>
      </c>
    </row>
    <row r="133" spans="1:65" s="2" customFormat="1" ht="24.2" customHeight="1">
      <c r="A133" s="30"/>
      <c r="B133" s="154"/>
      <c r="C133" s="201" t="s">
        <v>226</v>
      </c>
      <c r="D133" s="201" t="s">
        <v>751</v>
      </c>
      <c r="E133" s="202" t="s">
        <v>9112</v>
      </c>
      <c r="F133" s="203" t="s">
        <v>9113</v>
      </c>
      <c r="G133" s="204" t="s">
        <v>404</v>
      </c>
      <c r="H133" s="205">
        <v>1</v>
      </c>
      <c r="I133" s="177"/>
      <c r="J133" s="290">
        <f t="shared" si="0"/>
        <v>0</v>
      </c>
      <c r="K133" s="178"/>
      <c r="L133" s="179"/>
      <c r="M133" s="180" t="s">
        <v>1</v>
      </c>
      <c r="N133" s="181" t="s">
        <v>38</v>
      </c>
      <c r="O133" s="59"/>
      <c r="P133" s="160">
        <f t="shared" si="1"/>
        <v>0</v>
      </c>
      <c r="Q133" s="160">
        <v>0</v>
      </c>
      <c r="R133" s="160">
        <f t="shared" si="2"/>
        <v>0</v>
      </c>
      <c r="S133" s="160">
        <v>0</v>
      </c>
      <c r="T133" s="161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2" t="s">
        <v>1849</v>
      </c>
      <c r="AT133" s="162" t="s">
        <v>751</v>
      </c>
      <c r="AU133" s="162" t="s">
        <v>85</v>
      </c>
      <c r="AY133" s="15" t="s">
        <v>208</v>
      </c>
      <c r="BE133" s="163">
        <f t="shared" si="4"/>
        <v>0</v>
      </c>
      <c r="BF133" s="163">
        <f t="shared" si="5"/>
        <v>0</v>
      </c>
      <c r="BG133" s="163">
        <f t="shared" si="6"/>
        <v>0</v>
      </c>
      <c r="BH133" s="163">
        <f t="shared" si="7"/>
        <v>0</v>
      </c>
      <c r="BI133" s="163">
        <f t="shared" si="8"/>
        <v>0</v>
      </c>
      <c r="BJ133" s="15" t="s">
        <v>85</v>
      </c>
      <c r="BK133" s="163">
        <f t="shared" si="9"/>
        <v>0</v>
      </c>
      <c r="BL133" s="15" t="s">
        <v>466</v>
      </c>
      <c r="BM133" s="162" t="s">
        <v>9521</v>
      </c>
    </row>
    <row r="134" spans="1:65" s="2" customFormat="1" ht="24.2" customHeight="1">
      <c r="A134" s="30"/>
      <c r="B134" s="154"/>
      <c r="C134" s="201" t="s">
        <v>230</v>
      </c>
      <c r="D134" s="201" t="s">
        <v>751</v>
      </c>
      <c r="E134" s="202" t="s">
        <v>9115</v>
      </c>
      <c r="F134" s="203" t="s">
        <v>9116</v>
      </c>
      <c r="G134" s="204" t="s">
        <v>404</v>
      </c>
      <c r="H134" s="205">
        <v>1</v>
      </c>
      <c r="I134" s="177"/>
      <c r="J134" s="290">
        <f t="shared" si="0"/>
        <v>0</v>
      </c>
      <c r="K134" s="178"/>
      <c r="L134" s="179"/>
      <c r="M134" s="180" t="s">
        <v>1</v>
      </c>
      <c r="N134" s="181" t="s">
        <v>38</v>
      </c>
      <c r="O134" s="59"/>
      <c r="P134" s="160">
        <f t="shared" si="1"/>
        <v>0</v>
      </c>
      <c r="Q134" s="160">
        <v>0</v>
      </c>
      <c r="R134" s="160">
        <f t="shared" si="2"/>
        <v>0</v>
      </c>
      <c r="S134" s="160">
        <v>0</v>
      </c>
      <c r="T134" s="161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2" t="s">
        <v>1849</v>
      </c>
      <c r="AT134" s="162" t="s">
        <v>751</v>
      </c>
      <c r="AU134" s="162" t="s">
        <v>85</v>
      </c>
      <c r="AY134" s="15" t="s">
        <v>208</v>
      </c>
      <c r="BE134" s="163">
        <f t="shared" si="4"/>
        <v>0</v>
      </c>
      <c r="BF134" s="163">
        <f t="shared" si="5"/>
        <v>0</v>
      </c>
      <c r="BG134" s="163">
        <f t="shared" si="6"/>
        <v>0</v>
      </c>
      <c r="BH134" s="163">
        <f t="shared" si="7"/>
        <v>0</v>
      </c>
      <c r="BI134" s="163">
        <f t="shared" si="8"/>
        <v>0</v>
      </c>
      <c r="BJ134" s="15" t="s">
        <v>85</v>
      </c>
      <c r="BK134" s="163">
        <f t="shared" si="9"/>
        <v>0</v>
      </c>
      <c r="BL134" s="15" t="s">
        <v>466</v>
      </c>
      <c r="BM134" s="162" t="s">
        <v>9522</v>
      </c>
    </row>
    <row r="135" spans="1:65" s="2" customFormat="1" ht="16.5" customHeight="1">
      <c r="A135" s="30"/>
      <c r="B135" s="154"/>
      <c r="C135" s="201" t="s">
        <v>235</v>
      </c>
      <c r="D135" s="201" t="s">
        <v>751</v>
      </c>
      <c r="E135" s="202" t="s">
        <v>9121</v>
      </c>
      <c r="F135" s="203" t="s">
        <v>9122</v>
      </c>
      <c r="G135" s="204" t="s">
        <v>404</v>
      </c>
      <c r="H135" s="205">
        <v>1</v>
      </c>
      <c r="I135" s="177"/>
      <c r="J135" s="290">
        <f t="shared" si="0"/>
        <v>0</v>
      </c>
      <c r="K135" s="178"/>
      <c r="L135" s="179"/>
      <c r="M135" s="180" t="s">
        <v>1</v>
      </c>
      <c r="N135" s="181" t="s">
        <v>38</v>
      </c>
      <c r="O135" s="59"/>
      <c r="P135" s="160">
        <f t="shared" si="1"/>
        <v>0</v>
      </c>
      <c r="Q135" s="160">
        <v>0</v>
      </c>
      <c r="R135" s="160">
        <f t="shared" si="2"/>
        <v>0</v>
      </c>
      <c r="S135" s="160">
        <v>0</v>
      </c>
      <c r="T135" s="161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2" t="s">
        <v>1849</v>
      </c>
      <c r="AT135" s="162" t="s">
        <v>751</v>
      </c>
      <c r="AU135" s="162" t="s">
        <v>85</v>
      </c>
      <c r="AY135" s="15" t="s">
        <v>208</v>
      </c>
      <c r="BE135" s="163">
        <f t="shared" si="4"/>
        <v>0</v>
      </c>
      <c r="BF135" s="163">
        <f t="shared" si="5"/>
        <v>0</v>
      </c>
      <c r="BG135" s="163">
        <f t="shared" si="6"/>
        <v>0</v>
      </c>
      <c r="BH135" s="163">
        <f t="shared" si="7"/>
        <v>0</v>
      </c>
      <c r="BI135" s="163">
        <f t="shared" si="8"/>
        <v>0</v>
      </c>
      <c r="BJ135" s="15" t="s">
        <v>85</v>
      </c>
      <c r="BK135" s="163">
        <f t="shared" si="9"/>
        <v>0</v>
      </c>
      <c r="BL135" s="15" t="s">
        <v>466</v>
      </c>
      <c r="BM135" s="162" t="s">
        <v>9523</v>
      </c>
    </row>
    <row r="136" spans="1:65" s="2" customFormat="1" ht="37.9" customHeight="1">
      <c r="A136" s="30"/>
      <c r="B136" s="154"/>
      <c r="C136" s="201" t="s">
        <v>239</v>
      </c>
      <c r="D136" s="201" t="s">
        <v>751</v>
      </c>
      <c r="E136" s="202" t="s">
        <v>9124</v>
      </c>
      <c r="F136" s="203" t="s">
        <v>9125</v>
      </c>
      <c r="G136" s="204" t="s">
        <v>404</v>
      </c>
      <c r="H136" s="205">
        <v>1</v>
      </c>
      <c r="I136" s="177"/>
      <c r="J136" s="290">
        <f t="shared" si="0"/>
        <v>0</v>
      </c>
      <c r="K136" s="178"/>
      <c r="L136" s="179"/>
      <c r="M136" s="180" t="s">
        <v>1</v>
      </c>
      <c r="N136" s="181" t="s">
        <v>38</v>
      </c>
      <c r="O136" s="59"/>
      <c r="P136" s="160">
        <f t="shared" si="1"/>
        <v>0</v>
      </c>
      <c r="Q136" s="160">
        <v>0</v>
      </c>
      <c r="R136" s="160">
        <f t="shared" si="2"/>
        <v>0</v>
      </c>
      <c r="S136" s="160">
        <v>0</v>
      </c>
      <c r="T136" s="161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2" t="s">
        <v>1849</v>
      </c>
      <c r="AT136" s="162" t="s">
        <v>751</v>
      </c>
      <c r="AU136" s="162" t="s">
        <v>85</v>
      </c>
      <c r="AY136" s="15" t="s">
        <v>208</v>
      </c>
      <c r="BE136" s="163">
        <f t="shared" si="4"/>
        <v>0</v>
      </c>
      <c r="BF136" s="163">
        <f t="shared" si="5"/>
        <v>0</v>
      </c>
      <c r="BG136" s="163">
        <f t="shared" si="6"/>
        <v>0</v>
      </c>
      <c r="BH136" s="163">
        <f t="shared" si="7"/>
        <v>0</v>
      </c>
      <c r="BI136" s="163">
        <f t="shared" si="8"/>
        <v>0</v>
      </c>
      <c r="BJ136" s="15" t="s">
        <v>85</v>
      </c>
      <c r="BK136" s="163">
        <f t="shared" si="9"/>
        <v>0</v>
      </c>
      <c r="BL136" s="15" t="s">
        <v>466</v>
      </c>
      <c r="BM136" s="162" t="s">
        <v>9524</v>
      </c>
    </row>
    <row r="137" spans="1:65" s="2" customFormat="1" ht="16.5" customHeight="1">
      <c r="A137" s="30"/>
      <c r="B137" s="154"/>
      <c r="C137" s="201" t="s">
        <v>244</v>
      </c>
      <c r="D137" s="201" t="s">
        <v>751</v>
      </c>
      <c r="E137" s="202" t="s">
        <v>9127</v>
      </c>
      <c r="F137" s="203" t="s">
        <v>9128</v>
      </c>
      <c r="G137" s="204" t="s">
        <v>404</v>
      </c>
      <c r="H137" s="205">
        <v>2</v>
      </c>
      <c r="I137" s="177"/>
      <c r="J137" s="290">
        <f t="shared" si="0"/>
        <v>0</v>
      </c>
      <c r="K137" s="178"/>
      <c r="L137" s="179"/>
      <c r="M137" s="180" t="s">
        <v>1</v>
      </c>
      <c r="N137" s="181" t="s">
        <v>38</v>
      </c>
      <c r="O137" s="59"/>
      <c r="P137" s="160">
        <f t="shared" si="1"/>
        <v>0</v>
      </c>
      <c r="Q137" s="160">
        <v>0</v>
      </c>
      <c r="R137" s="160">
        <f t="shared" si="2"/>
        <v>0</v>
      </c>
      <c r="S137" s="160">
        <v>0</v>
      </c>
      <c r="T137" s="161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2" t="s">
        <v>1849</v>
      </c>
      <c r="AT137" s="162" t="s">
        <v>751</v>
      </c>
      <c r="AU137" s="162" t="s">
        <v>85</v>
      </c>
      <c r="AY137" s="15" t="s">
        <v>208</v>
      </c>
      <c r="BE137" s="163">
        <f t="shared" si="4"/>
        <v>0</v>
      </c>
      <c r="BF137" s="163">
        <f t="shared" si="5"/>
        <v>0</v>
      </c>
      <c r="BG137" s="163">
        <f t="shared" si="6"/>
        <v>0</v>
      </c>
      <c r="BH137" s="163">
        <f t="shared" si="7"/>
        <v>0</v>
      </c>
      <c r="BI137" s="163">
        <f t="shared" si="8"/>
        <v>0</v>
      </c>
      <c r="BJ137" s="15" t="s">
        <v>85</v>
      </c>
      <c r="BK137" s="163">
        <f t="shared" si="9"/>
        <v>0</v>
      </c>
      <c r="BL137" s="15" t="s">
        <v>466</v>
      </c>
      <c r="BM137" s="162" t="s">
        <v>9525</v>
      </c>
    </row>
    <row r="138" spans="1:65" s="2" customFormat="1" ht="16.5" customHeight="1">
      <c r="A138" s="30"/>
      <c r="B138" s="154"/>
      <c r="C138" s="201" t="s">
        <v>249</v>
      </c>
      <c r="D138" s="201" t="s">
        <v>751</v>
      </c>
      <c r="E138" s="202" t="s">
        <v>9526</v>
      </c>
      <c r="F138" s="203" t="s">
        <v>9527</v>
      </c>
      <c r="G138" s="204" t="s">
        <v>404</v>
      </c>
      <c r="H138" s="205">
        <v>2</v>
      </c>
      <c r="I138" s="177"/>
      <c r="J138" s="290">
        <f t="shared" si="0"/>
        <v>0</v>
      </c>
      <c r="K138" s="178"/>
      <c r="L138" s="179"/>
      <c r="M138" s="180" t="s">
        <v>1</v>
      </c>
      <c r="N138" s="181" t="s">
        <v>38</v>
      </c>
      <c r="O138" s="59"/>
      <c r="P138" s="160">
        <f t="shared" si="1"/>
        <v>0</v>
      </c>
      <c r="Q138" s="160">
        <v>0</v>
      </c>
      <c r="R138" s="160">
        <f t="shared" si="2"/>
        <v>0</v>
      </c>
      <c r="S138" s="160">
        <v>0</v>
      </c>
      <c r="T138" s="161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2" t="s">
        <v>1849</v>
      </c>
      <c r="AT138" s="162" t="s">
        <v>751</v>
      </c>
      <c r="AU138" s="162" t="s">
        <v>85</v>
      </c>
      <c r="AY138" s="15" t="s">
        <v>208</v>
      </c>
      <c r="BE138" s="163">
        <f t="shared" si="4"/>
        <v>0</v>
      </c>
      <c r="BF138" s="163">
        <f t="shared" si="5"/>
        <v>0</v>
      </c>
      <c r="BG138" s="163">
        <f t="shared" si="6"/>
        <v>0</v>
      </c>
      <c r="BH138" s="163">
        <f t="shared" si="7"/>
        <v>0</v>
      </c>
      <c r="BI138" s="163">
        <f t="shared" si="8"/>
        <v>0</v>
      </c>
      <c r="BJ138" s="15" t="s">
        <v>85</v>
      </c>
      <c r="BK138" s="163">
        <f t="shared" si="9"/>
        <v>0</v>
      </c>
      <c r="BL138" s="15" t="s">
        <v>466</v>
      </c>
      <c r="BM138" s="162" t="s">
        <v>9528</v>
      </c>
    </row>
    <row r="139" spans="1:65" s="2" customFormat="1" ht="24.2" customHeight="1">
      <c r="A139" s="30"/>
      <c r="B139" s="154"/>
      <c r="C139" s="201" t="s">
        <v>254</v>
      </c>
      <c r="D139" s="201" t="s">
        <v>751</v>
      </c>
      <c r="E139" s="202" t="s">
        <v>9130</v>
      </c>
      <c r="F139" s="203" t="s">
        <v>9131</v>
      </c>
      <c r="G139" s="204" t="s">
        <v>404</v>
      </c>
      <c r="H139" s="205">
        <v>1</v>
      </c>
      <c r="I139" s="177"/>
      <c r="J139" s="290">
        <f t="shared" si="0"/>
        <v>0</v>
      </c>
      <c r="K139" s="178"/>
      <c r="L139" s="179"/>
      <c r="M139" s="180" t="s">
        <v>1</v>
      </c>
      <c r="N139" s="181" t="s">
        <v>38</v>
      </c>
      <c r="O139" s="59"/>
      <c r="P139" s="160">
        <f t="shared" si="1"/>
        <v>0</v>
      </c>
      <c r="Q139" s="160">
        <v>0</v>
      </c>
      <c r="R139" s="160">
        <f t="shared" si="2"/>
        <v>0</v>
      </c>
      <c r="S139" s="160">
        <v>0</v>
      </c>
      <c r="T139" s="161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2" t="s">
        <v>1849</v>
      </c>
      <c r="AT139" s="162" t="s">
        <v>751</v>
      </c>
      <c r="AU139" s="162" t="s">
        <v>85</v>
      </c>
      <c r="AY139" s="15" t="s">
        <v>208</v>
      </c>
      <c r="BE139" s="163">
        <f t="shared" si="4"/>
        <v>0</v>
      </c>
      <c r="BF139" s="163">
        <f t="shared" si="5"/>
        <v>0</v>
      </c>
      <c r="BG139" s="163">
        <f t="shared" si="6"/>
        <v>0</v>
      </c>
      <c r="BH139" s="163">
        <f t="shared" si="7"/>
        <v>0</v>
      </c>
      <c r="BI139" s="163">
        <f t="shared" si="8"/>
        <v>0</v>
      </c>
      <c r="BJ139" s="15" t="s">
        <v>85</v>
      </c>
      <c r="BK139" s="163">
        <f t="shared" si="9"/>
        <v>0</v>
      </c>
      <c r="BL139" s="15" t="s">
        <v>466</v>
      </c>
      <c r="BM139" s="162" t="s">
        <v>9529</v>
      </c>
    </row>
    <row r="140" spans="1:65" s="2" customFormat="1" ht="24.2" customHeight="1">
      <c r="A140" s="30"/>
      <c r="B140" s="154"/>
      <c r="C140" s="201" t="s">
        <v>258</v>
      </c>
      <c r="D140" s="201" t="s">
        <v>751</v>
      </c>
      <c r="E140" s="202" t="s">
        <v>9133</v>
      </c>
      <c r="F140" s="203" t="s">
        <v>9134</v>
      </c>
      <c r="G140" s="204" t="s">
        <v>404</v>
      </c>
      <c r="H140" s="205">
        <v>2</v>
      </c>
      <c r="I140" s="177"/>
      <c r="J140" s="290">
        <f t="shared" si="0"/>
        <v>0</v>
      </c>
      <c r="K140" s="178"/>
      <c r="L140" s="179"/>
      <c r="M140" s="180" t="s">
        <v>1</v>
      </c>
      <c r="N140" s="181" t="s">
        <v>38</v>
      </c>
      <c r="O140" s="59"/>
      <c r="P140" s="160">
        <f t="shared" si="1"/>
        <v>0</v>
      </c>
      <c r="Q140" s="160">
        <v>0</v>
      </c>
      <c r="R140" s="160">
        <f t="shared" si="2"/>
        <v>0</v>
      </c>
      <c r="S140" s="160">
        <v>0</v>
      </c>
      <c r="T140" s="161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2" t="s">
        <v>1849</v>
      </c>
      <c r="AT140" s="162" t="s">
        <v>751</v>
      </c>
      <c r="AU140" s="162" t="s">
        <v>85</v>
      </c>
      <c r="AY140" s="15" t="s">
        <v>208</v>
      </c>
      <c r="BE140" s="163">
        <f t="shared" si="4"/>
        <v>0</v>
      </c>
      <c r="BF140" s="163">
        <f t="shared" si="5"/>
        <v>0</v>
      </c>
      <c r="BG140" s="163">
        <f t="shared" si="6"/>
        <v>0</v>
      </c>
      <c r="BH140" s="163">
        <f t="shared" si="7"/>
        <v>0</v>
      </c>
      <c r="BI140" s="163">
        <f t="shared" si="8"/>
        <v>0</v>
      </c>
      <c r="BJ140" s="15" t="s">
        <v>85</v>
      </c>
      <c r="BK140" s="163">
        <f t="shared" si="9"/>
        <v>0</v>
      </c>
      <c r="BL140" s="15" t="s">
        <v>466</v>
      </c>
      <c r="BM140" s="162" t="s">
        <v>9530</v>
      </c>
    </row>
    <row r="141" spans="1:65" s="2" customFormat="1" ht="16.5" customHeight="1">
      <c r="A141" s="30"/>
      <c r="B141" s="154"/>
      <c r="C141" s="201" t="s">
        <v>262</v>
      </c>
      <c r="D141" s="201" t="s">
        <v>751</v>
      </c>
      <c r="E141" s="202" t="s">
        <v>9136</v>
      </c>
      <c r="F141" s="203" t="s">
        <v>9137</v>
      </c>
      <c r="G141" s="204" t="s">
        <v>404</v>
      </c>
      <c r="H141" s="205">
        <v>2</v>
      </c>
      <c r="I141" s="177"/>
      <c r="J141" s="290">
        <f t="shared" si="0"/>
        <v>0</v>
      </c>
      <c r="K141" s="178"/>
      <c r="L141" s="179"/>
      <c r="M141" s="180" t="s">
        <v>1</v>
      </c>
      <c r="N141" s="181" t="s">
        <v>38</v>
      </c>
      <c r="O141" s="59"/>
      <c r="P141" s="160">
        <f t="shared" si="1"/>
        <v>0</v>
      </c>
      <c r="Q141" s="160">
        <v>0</v>
      </c>
      <c r="R141" s="160">
        <f t="shared" si="2"/>
        <v>0</v>
      </c>
      <c r="S141" s="160">
        <v>0</v>
      </c>
      <c r="T141" s="161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2" t="s">
        <v>1849</v>
      </c>
      <c r="AT141" s="162" t="s">
        <v>751</v>
      </c>
      <c r="AU141" s="162" t="s">
        <v>85</v>
      </c>
      <c r="AY141" s="15" t="s">
        <v>208</v>
      </c>
      <c r="BE141" s="163">
        <f t="shared" si="4"/>
        <v>0</v>
      </c>
      <c r="BF141" s="163">
        <f t="shared" si="5"/>
        <v>0</v>
      </c>
      <c r="BG141" s="163">
        <f t="shared" si="6"/>
        <v>0</v>
      </c>
      <c r="BH141" s="163">
        <f t="shared" si="7"/>
        <v>0</v>
      </c>
      <c r="BI141" s="163">
        <f t="shared" si="8"/>
        <v>0</v>
      </c>
      <c r="BJ141" s="15" t="s">
        <v>85</v>
      </c>
      <c r="BK141" s="163">
        <f t="shared" si="9"/>
        <v>0</v>
      </c>
      <c r="BL141" s="15" t="s">
        <v>466</v>
      </c>
      <c r="BM141" s="162" t="s">
        <v>9531</v>
      </c>
    </row>
    <row r="142" spans="1:65" s="2" customFormat="1" ht="16.5" customHeight="1">
      <c r="A142" s="30"/>
      <c r="B142" s="154"/>
      <c r="C142" s="201" t="s">
        <v>266</v>
      </c>
      <c r="D142" s="201" t="s">
        <v>751</v>
      </c>
      <c r="E142" s="202" t="s">
        <v>9142</v>
      </c>
      <c r="F142" s="203" t="s">
        <v>9143</v>
      </c>
      <c r="G142" s="204" t="s">
        <v>404</v>
      </c>
      <c r="H142" s="205">
        <v>8</v>
      </c>
      <c r="I142" s="177"/>
      <c r="J142" s="290">
        <f t="shared" si="0"/>
        <v>0</v>
      </c>
      <c r="K142" s="178"/>
      <c r="L142" s="179"/>
      <c r="M142" s="180" t="s">
        <v>1</v>
      </c>
      <c r="N142" s="181" t="s">
        <v>38</v>
      </c>
      <c r="O142" s="59"/>
      <c r="P142" s="160">
        <f t="shared" si="1"/>
        <v>0</v>
      </c>
      <c r="Q142" s="160">
        <v>0</v>
      </c>
      <c r="R142" s="160">
        <f t="shared" si="2"/>
        <v>0</v>
      </c>
      <c r="S142" s="160">
        <v>0</v>
      </c>
      <c r="T142" s="161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2" t="s">
        <v>1849</v>
      </c>
      <c r="AT142" s="162" t="s">
        <v>751</v>
      </c>
      <c r="AU142" s="162" t="s">
        <v>85</v>
      </c>
      <c r="AY142" s="15" t="s">
        <v>208</v>
      </c>
      <c r="BE142" s="163">
        <f t="shared" si="4"/>
        <v>0</v>
      </c>
      <c r="BF142" s="163">
        <f t="shared" si="5"/>
        <v>0</v>
      </c>
      <c r="BG142" s="163">
        <f t="shared" si="6"/>
        <v>0</v>
      </c>
      <c r="BH142" s="163">
        <f t="shared" si="7"/>
        <v>0</v>
      </c>
      <c r="BI142" s="163">
        <f t="shared" si="8"/>
        <v>0</v>
      </c>
      <c r="BJ142" s="15" t="s">
        <v>85</v>
      </c>
      <c r="BK142" s="163">
        <f t="shared" si="9"/>
        <v>0</v>
      </c>
      <c r="BL142" s="15" t="s">
        <v>466</v>
      </c>
      <c r="BM142" s="162" t="s">
        <v>9532</v>
      </c>
    </row>
    <row r="143" spans="1:65" s="2" customFormat="1" ht="16.5" customHeight="1">
      <c r="A143" s="30"/>
      <c r="B143" s="154"/>
      <c r="C143" s="201" t="s">
        <v>270</v>
      </c>
      <c r="D143" s="201" t="s">
        <v>751</v>
      </c>
      <c r="E143" s="202" t="s">
        <v>9533</v>
      </c>
      <c r="F143" s="203" t="s">
        <v>9534</v>
      </c>
      <c r="G143" s="204" t="s">
        <v>404</v>
      </c>
      <c r="H143" s="205">
        <v>8</v>
      </c>
      <c r="I143" s="177"/>
      <c r="J143" s="290">
        <f t="shared" si="0"/>
        <v>0</v>
      </c>
      <c r="K143" s="178"/>
      <c r="L143" s="179"/>
      <c r="M143" s="180" t="s">
        <v>1</v>
      </c>
      <c r="N143" s="181" t="s">
        <v>38</v>
      </c>
      <c r="O143" s="59"/>
      <c r="P143" s="160">
        <f t="shared" si="1"/>
        <v>0</v>
      </c>
      <c r="Q143" s="160">
        <v>0</v>
      </c>
      <c r="R143" s="160">
        <f t="shared" si="2"/>
        <v>0</v>
      </c>
      <c r="S143" s="160">
        <v>0</v>
      </c>
      <c r="T143" s="161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2" t="s">
        <v>1849</v>
      </c>
      <c r="AT143" s="162" t="s">
        <v>751</v>
      </c>
      <c r="AU143" s="162" t="s">
        <v>85</v>
      </c>
      <c r="AY143" s="15" t="s">
        <v>208</v>
      </c>
      <c r="BE143" s="163">
        <f t="shared" si="4"/>
        <v>0</v>
      </c>
      <c r="BF143" s="163">
        <f t="shared" si="5"/>
        <v>0</v>
      </c>
      <c r="BG143" s="163">
        <f t="shared" si="6"/>
        <v>0</v>
      </c>
      <c r="BH143" s="163">
        <f t="shared" si="7"/>
        <v>0</v>
      </c>
      <c r="BI143" s="163">
        <f t="shared" si="8"/>
        <v>0</v>
      </c>
      <c r="BJ143" s="15" t="s">
        <v>85</v>
      </c>
      <c r="BK143" s="163">
        <f t="shared" si="9"/>
        <v>0</v>
      </c>
      <c r="BL143" s="15" t="s">
        <v>466</v>
      </c>
      <c r="BM143" s="162" t="s">
        <v>9535</v>
      </c>
    </row>
    <row r="144" spans="1:65" s="2" customFormat="1" ht="16.5" customHeight="1">
      <c r="A144" s="30"/>
      <c r="B144" s="154"/>
      <c r="C144" s="201" t="s">
        <v>274</v>
      </c>
      <c r="D144" s="201" t="s">
        <v>751</v>
      </c>
      <c r="E144" s="202" t="s">
        <v>9148</v>
      </c>
      <c r="F144" s="203" t="s">
        <v>9149</v>
      </c>
      <c r="G144" s="204" t="s">
        <v>404</v>
      </c>
      <c r="H144" s="205">
        <v>8</v>
      </c>
      <c r="I144" s="177"/>
      <c r="J144" s="290">
        <f t="shared" si="0"/>
        <v>0</v>
      </c>
      <c r="K144" s="178"/>
      <c r="L144" s="179"/>
      <c r="M144" s="180" t="s">
        <v>1</v>
      </c>
      <c r="N144" s="181" t="s">
        <v>38</v>
      </c>
      <c r="O144" s="59"/>
      <c r="P144" s="160">
        <f t="shared" si="1"/>
        <v>0</v>
      </c>
      <c r="Q144" s="160">
        <v>0</v>
      </c>
      <c r="R144" s="160">
        <f t="shared" si="2"/>
        <v>0</v>
      </c>
      <c r="S144" s="160">
        <v>0</v>
      </c>
      <c r="T144" s="161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2" t="s">
        <v>1849</v>
      </c>
      <c r="AT144" s="162" t="s">
        <v>751</v>
      </c>
      <c r="AU144" s="162" t="s">
        <v>85</v>
      </c>
      <c r="AY144" s="15" t="s">
        <v>208</v>
      </c>
      <c r="BE144" s="163">
        <f t="shared" si="4"/>
        <v>0</v>
      </c>
      <c r="BF144" s="163">
        <f t="shared" si="5"/>
        <v>0</v>
      </c>
      <c r="BG144" s="163">
        <f t="shared" si="6"/>
        <v>0</v>
      </c>
      <c r="BH144" s="163">
        <f t="shared" si="7"/>
        <v>0</v>
      </c>
      <c r="BI144" s="163">
        <f t="shared" si="8"/>
        <v>0</v>
      </c>
      <c r="BJ144" s="15" t="s">
        <v>85</v>
      </c>
      <c r="BK144" s="163">
        <f t="shared" si="9"/>
        <v>0</v>
      </c>
      <c r="BL144" s="15" t="s">
        <v>466</v>
      </c>
      <c r="BM144" s="162" t="s">
        <v>9536</v>
      </c>
    </row>
    <row r="145" spans="1:65" s="2" customFormat="1" ht="16.5" customHeight="1">
      <c r="A145" s="30"/>
      <c r="B145" s="154"/>
      <c r="C145" s="201" t="s">
        <v>278</v>
      </c>
      <c r="D145" s="201" t="s">
        <v>751</v>
      </c>
      <c r="E145" s="202" t="s">
        <v>9151</v>
      </c>
      <c r="F145" s="203" t="s">
        <v>9152</v>
      </c>
      <c r="G145" s="204" t="s">
        <v>404</v>
      </c>
      <c r="H145" s="205">
        <v>8</v>
      </c>
      <c r="I145" s="177"/>
      <c r="J145" s="290">
        <f t="shared" si="0"/>
        <v>0</v>
      </c>
      <c r="K145" s="178"/>
      <c r="L145" s="179"/>
      <c r="M145" s="180" t="s">
        <v>1</v>
      </c>
      <c r="N145" s="181" t="s">
        <v>38</v>
      </c>
      <c r="O145" s="59"/>
      <c r="P145" s="160">
        <f t="shared" si="1"/>
        <v>0</v>
      </c>
      <c r="Q145" s="160">
        <v>0</v>
      </c>
      <c r="R145" s="160">
        <f t="shared" si="2"/>
        <v>0</v>
      </c>
      <c r="S145" s="160">
        <v>0</v>
      </c>
      <c r="T145" s="161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2" t="s">
        <v>1849</v>
      </c>
      <c r="AT145" s="162" t="s">
        <v>751</v>
      </c>
      <c r="AU145" s="162" t="s">
        <v>85</v>
      </c>
      <c r="AY145" s="15" t="s">
        <v>208</v>
      </c>
      <c r="BE145" s="163">
        <f t="shared" si="4"/>
        <v>0</v>
      </c>
      <c r="BF145" s="163">
        <f t="shared" si="5"/>
        <v>0</v>
      </c>
      <c r="BG145" s="163">
        <f t="shared" si="6"/>
        <v>0</v>
      </c>
      <c r="BH145" s="163">
        <f t="shared" si="7"/>
        <v>0</v>
      </c>
      <c r="BI145" s="163">
        <f t="shared" si="8"/>
        <v>0</v>
      </c>
      <c r="BJ145" s="15" t="s">
        <v>85</v>
      </c>
      <c r="BK145" s="163">
        <f t="shared" si="9"/>
        <v>0</v>
      </c>
      <c r="BL145" s="15" t="s">
        <v>466</v>
      </c>
      <c r="BM145" s="162" t="s">
        <v>9537</v>
      </c>
    </row>
    <row r="146" spans="1:65" s="2" customFormat="1" ht="21.75" customHeight="1">
      <c r="A146" s="30"/>
      <c r="B146" s="154"/>
      <c r="C146" s="201" t="s">
        <v>282</v>
      </c>
      <c r="D146" s="201" t="s">
        <v>751</v>
      </c>
      <c r="E146" s="202" t="s">
        <v>9154</v>
      </c>
      <c r="F146" s="203" t="s">
        <v>9155</v>
      </c>
      <c r="G146" s="204" t="s">
        <v>404</v>
      </c>
      <c r="H146" s="205">
        <v>4</v>
      </c>
      <c r="I146" s="177"/>
      <c r="J146" s="290">
        <f t="shared" si="0"/>
        <v>0</v>
      </c>
      <c r="K146" s="178"/>
      <c r="L146" s="179"/>
      <c r="M146" s="180" t="s">
        <v>1</v>
      </c>
      <c r="N146" s="181" t="s">
        <v>38</v>
      </c>
      <c r="O146" s="59"/>
      <c r="P146" s="160">
        <f t="shared" si="1"/>
        <v>0</v>
      </c>
      <c r="Q146" s="160">
        <v>0</v>
      </c>
      <c r="R146" s="160">
        <f t="shared" si="2"/>
        <v>0</v>
      </c>
      <c r="S146" s="160">
        <v>0</v>
      </c>
      <c r="T146" s="161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2" t="s">
        <v>1849</v>
      </c>
      <c r="AT146" s="162" t="s">
        <v>751</v>
      </c>
      <c r="AU146" s="162" t="s">
        <v>85</v>
      </c>
      <c r="AY146" s="15" t="s">
        <v>208</v>
      </c>
      <c r="BE146" s="163">
        <f t="shared" si="4"/>
        <v>0</v>
      </c>
      <c r="BF146" s="163">
        <f t="shared" si="5"/>
        <v>0</v>
      </c>
      <c r="BG146" s="163">
        <f t="shared" si="6"/>
        <v>0</v>
      </c>
      <c r="BH146" s="163">
        <f t="shared" si="7"/>
        <v>0</v>
      </c>
      <c r="BI146" s="163">
        <f t="shared" si="8"/>
        <v>0</v>
      </c>
      <c r="BJ146" s="15" t="s">
        <v>85</v>
      </c>
      <c r="BK146" s="163">
        <f t="shared" si="9"/>
        <v>0</v>
      </c>
      <c r="BL146" s="15" t="s">
        <v>466</v>
      </c>
      <c r="BM146" s="162" t="s">
        <v>9538</v>
      </c>
    </row>
    <row r="147" spans="1:65" s="2" customFormat="1" ht="21.75" customHeight="1">
      <c r="A147" s="30"/>
      <c r="B147" s="154"/>
      <c r="C147" s="201" t="s">
        <v>286</v>
      </c>
      <c r="D147" s="201" t="s">
        <v>751</v>
      </c>
      <c r="E147" s="202" t="s">
        <v>9157</v>
      </c>
      <c r="F147" s="203" t="s">
        <v>9158</v>
      </c>
      <c r="G147" s="204" t="s">
        <v>404</v>
      </c>
      <c r="H147" s="205">
        <v>1</v>
      </c>
      <c r="I147" s="177"/>
      <c r="J147" s="290">
        <f t="shared" si="0"/>
        <v>0</v>
      </c>
      <c r="K147" s="178"/>
      <c r="L147" s="179"/>
      <c r="M147" s="180" t="s">
        <v>1</v>
      </c>
      <c r="N147" s="181" t="s">
        <v>38</v>
      </c>
      <c r="O147" s="59"/>
      <c r="P147" s="160">
        <f t="shared" si="1"/>
        <v>0</v>
      </c>
      <c r="Q147" s="160">
        <v>0</v>
      </c>
      <c r="R147" s="160">
        <f t="shared" si="2"/>
        <v>0</v>
      </c>
      <c r="S147" s="160">
        <v>0</v>
      </c>
      <c r="T147" s="161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2" t="s">
        <v>1849</v>
      </c>
      <c r="AT147" s="162" t="s">
        <v>751</v>
      </c>
      <c r="AU147" s="162" t="s">
        <v>85</v>
      </c>
      <c r="AY147" s="15" t="s">
        <v>208</v>
      </c>
      <c r="BE147" s="163">
        <f t="shared" si="4"/>
        <v>0</v>
      </c>
      <c r="BF147" s="163">
        <f t="shared" si="5"/>
        <v>0</v>
      </c>
      <c r="BG147" s="163">
        <f t="shared" si="6"/>
        <v>0</v>
      </c>
      <c r="BH147" s="163">
        <f t="shared" si="7"/>
        <v>0</v>
      </c>
      <c r="BI147" s="163">
        <f t="shared" si="8"/>
        <v>0</v>
      </c>
      <c r="BJ147" s="15" t="s">
        <v>85</v>
      </c>
      <c r="BK147" s="163">
        <f t="shared" si="9"/>
        <v>0</v>
      </c>
      <c r="BL147" s="15" t="s">
        <v>466</v>
      </c>
      <c r="BM147" s="162" t="s">
        <v>9539</v>
      </c>
    </row>
    <row r="148" spans="1:65" s="2" customFormat="1" ht="16.5" customHeight="1">
      <c r="A148" s="30"/>
      <c r="B148" s="154"/>
      <c r="C148" s="201" t="s">
        <v>7</v>
      </c>
      <c r="D148" s="201" t="s">
        <v>751</v>
      </c>
      <c r="E148" s="202" t="s">
        <v>9163</v>
      </c>
      <c r="F148" s="203" t="s">
        <v>9164</v>
      </c>
      <c r="G148" s="204" t="s">
        <v>404</v>
      </c>
      <c r="H148" s="205">
        <v>1</v>
      </c>
      <c r="I148" s="177"/>
      <c r="J148" s="290">
        <f t="shared" si="0"/>
        <v>0</v>
      </c>
      <c r="K148" s="178"/>
      <c r="L148" s="179"/>
      <c r="M148" s="180" t="s">
        <v>1</v>
      </c>
      <c r="N148" s="181" t="s">
        <v>38</v>
      </c>
      <c r="O148" s="59"/>
      <c r="P148" s="160">
        <f t="shared" si="1"/>
        <v>0</v>
      </c>
      <c r="Q148" s="160">
        <v>0</v>
      </c>
      <c r="R148" s="160">
        <f t="shared" si="2"/>
        <v>0</v>
      </c>
      <c r="S148" s="160">
        <v>0</v>
      </c>
      <c r="T148" s="161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2" t="s">
        <v>1849</v>
      </c>
      <c r="AT148" s="162" t="s">
        <v>751</v>
      </c>
      <c r="AU148" s="162" t="s">
        <v>85</v>
      </c>
      <c r="AY148" s="15" t="s">
        <v>208</v>
      </c>
      <c r="BE148" s="163">
        <f t="shared" si="4"/>
        <v>0</v>
      </c>
      <c r="BF148" s="163">
        <f t="shared" si="5"/>
        <v>0</v>
      </c>
      <c r="BG148" s="163">
        <f t="shared" si="6"/>
        <v>0</v>
      </c>
      <c r="BH148" s="163">
        <f t="shared" si="7"/>
        <v>0</v>
      </c>
      <c r="BI148" s="163">
        <f t="shared" si="8"/>
        <v>0</v>
      </c>
      <c r="BJ148" s="15" t="s">
        <v>85</v>
      </c>
      <c r="BK148" s="163">
        <f t="shared" si="9"/>
        <v>0</v>
      </c>
      <c r="BL148" s="15" t="s">
        <v>466</v>
      </c>
      <c r="BM148" s="162" t="s">
        <v>9540</v>
      </c>
    </row>
    <row r="149" spans="1:65" s="2" customFormat="1" ht="24.2" customHeight="1">
      <c r="A149" s="30"/>
      <c r="B149" s="154"/>
      <c r="C149" s="201" t="s">
        <v>293</v>
      </c>
      <c r="D149" s="201" t="s">
        <v>751</v>
      </c>
      <c r="E149" s="202" t="s">
        <v>9175</v>
      </c>
      <c r="F149" s="203" t="s">
        <v>9176</v>
      </c>
      <c r="G149" s="204" t="s">
        <v>404</v>
      </c>
      <c r="H149" s="205">
        <v>1</v>
      </c>
      <c r="I149" s="177"/>
      <c r="J149" s="290">
        <f t="shared" si="0"/>
        <v>0</v>
      </c>
      <c r="K149" s="178"/>
      <c r="L149" s="179"/>
      <c r="M149" s="180" t="s">
        <v>1</v>
      </c>
      <c r="N149" s="181" t="s">
        <v>38</v>
      </c>
      <c r="O149" s="59"/>
      <c r="P149" s="160">
        <f t="shared" si="1"/>
        <v>0</v>
      </c>
      <c r="Q149" s="160">
        <v>0</v>
      </c>
      <c r="R149" s="160">
        <f t="shared" si="2"/>
        <v>0</v>
      </c>
      <c r="S149" s="160">
        <v>0</v>
      </c>
      <c r="T149" s="161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2" t="s">
        <v>1849</v>
      </c>
      <c r="AT149" s="162" t="s">
        <v>751</v>
      </c>
      <c r="AU149" s="162" t="s">
        <v>85</v>
      </c>
      <c r="AY149" s="15" t="s">
        <v>208</v>
      </c>
      <c r="BE149" s="163">
        <f t="shared" si="4"/>
        <v>0</v>
      </c>
      <c r="BF149" s="163">
        <f t="shared" si="5"/>
        <v>0</v>
      </c>
      <c r="BG149" s="163">
        <f t="shared" si="6"/>
        <v>0</v>
      </c>
      <c r="BH149" s="163">
        <f t="shared" si="7"/>
        <v>0</v>
      </c>
      <c r="BI149" s="163">
        <f t="shared" si="8"/>
        <v>0</v>
      </c>
      <c r="BJ149" s="15" t="s">
        <v>85</v>
      </c>
      <c r="BK149" s="163">
        <f t="shared" si="9"/>
        <v>0</v>
      </c>
      <c r="BL149" s="15" t="s">
        <v>466</v>
      </c>
      <c r="BM149" s="162" t="s">
        <v>9541</v>
      </c>
    </row>
    <row r="150" spans="1:65" s="2" customFormat="1" ht="16.5" customHeight="1">
      <c r="A150" s="30"/>
      <c r="B150" s="154"/>
      <c r="C150" s="201" t="s">
        <v>297</v>
      </c>
      <c r="D150" s="201" t="s">
        <v>751</v>
      </c>
      <c r="E150" s="202" t="s">
        <v>9260</v>
      </c>
      <c r="F150" s="203" t="s">
        <v>9261</v>
      </c>
      <c r="G150" s="204" t="s">
        <v>404</v>
      </c>
      <c r="H150" s="205">
        <v>11</v>
      </c>
      <c r="I150" s="177"/>
      <c r="J150" s="290">
        <f t="shared" si="0"/>
        <v>0</v>
      </c>
      <c r="K150" s="178"/>
      <c r="L150" s="179"/>
      <c r="M150" s="180" t="s">
        <v>1</v>
      </c>
      <c r="N150" s="181" t="s">
        <v>38</v>
      </c>
      <c r="O150" s="59"/>
      <c r="P150" s="160">
        <f t="shared" si="1"/>
        <v>0</v>
      </c>
      <c r="Q150" s="160">
        <v>0</v>
      </c>
      <c r="R150" s="160">
        <f t="shared" si="2"/>
        <v>0</v>
      </c>
      <c r="S150" s="160">
        <v>0</v>
      </c>
      <c r="T150" s="161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2" t="s">
        <v>1849</v>
      </c>
      <c r="AT150" s="162" t="s">
        <v>751</v>
      </c>
      <c r="AU150" s="162" t="s">
        <v>85</v>
      </c>
      <c r="AY150" s="15" t="s">
        <v>208</v>
      </c>
      <c r="BE150" s="163">
        <f t="shared" si="4"/>
        <v>0</v>
      </c>
      <c r="BF150" s="163">
        <f t="shared" si="5"/>
        <v>0</v>
      </c>
      <c r="BG150" s="163">
        <f t="shared" si="6"/>
        <v>0</v>
      </c>
      <c r="BH150" s="163">
        <f t="shared" si="7"/>
        <v>0</v>
      </c>
      <c r="BI150" s="163">
        <f t="shared" si="8"/>
        <v>0</v>
      </c>
      <c r="BJ150" s="15" t="s">
        <v>85</v>
      </c>
      <c r="BK150" s="163">
        <f t="shared" si="9"/>
        <v>0</v>
      </c>
      <c r="BL150" s="15" t="s">
        <v>466</v>
      </c>
      <c r="BM150" s="162" t="s">
        <v>9542</v>
      </c>
    </row>
    <row r="151" spans="1:65" s="2" customFormat="1" ht="16.5" customHeight="1">
      <c r="A151" s="30"/>
      <c r="B151" s="154"/>
      <c r="C151" s="201" t="s">
        <v>301</v>
      </c>
      <c r="D151" s="201" t="s">
        <v>751</v>
      </c>
      <c r="E151" s="202" t="s">
        <v>9278</v>
      </c>
      <c r="F151" s="203" t="s">
        <v>9279</v>
      </c>
      <c r="G151" s="204" t="s">
        <v>252</v>
      </c>
      <c r="H151" s="205">
        <v>34</v>
      </c>
      <c r="I151" s="177"/>
      <c r="J151" s="290">
        <f t="shared" si="0"/>
        <v>0</v>
      </c>
      <c r="K151" s="178"/>
      <c r="L151" s="179"/>
      <c r="M151" s="180" t="s">
        <v>1</v>
      </c>
      <c r="N151" s="181" t="s">
        <v>38</v>
      </c>
      <c r="O151" s="59"/>
      <c r="P151" s="160">
        <f t="shared" si="1"/>
        <v>0</v>
      </c>
      <c r="Q151" s="160">
        <v>0</v>
      </c>
      <c r="R151" s="160">
        <f t="shared" si="2"/>
        <v>0</v>
      </c>
      <c r="S151" s="160">
        <v>0</v>
      </c>
      <c r="T151" s="161">
        <f t="shared" si="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2" t="s">
        <v>1849</v>
      </c>
      <c r="AT151" s="162" t="s">
        <v>751</v>
      </c>
      <c r="AU151" s="162" t="s">
        <v>85</v>
      </c>
      <c r="AY151" s="15" t="s">
        <v>208</v>
      </c>
      <c r="BE151" s="163">
        <f t="shared" si="4"/>
        <v>0</v>
      </c>
      <c r="BF151" s="163">
        <f t="shared" si="5"/>
        <v>0</v>
      </c>
      <c r="BG151" s="163">
        <f t="shared" si="6"/>
        <v>0</v>
      </c>
      <c r="BH151" s="163">
        <f t="shared" si="7"/>
        <v>0</v>
      </c>
      <c r="BI151" s="163">
        <f t="shared" si="8"/>
        <v>0</v>
      </c>
      <c r="BJ151" s="15" t="s">
        <v>85</v>
      </c>
      <c r="BK151" s="163">
        <f t="shared" si="9"/>
        <v>0</v>
      </c>
      <c r="BL151" s="15" t="s">
        <v>466</v>
      </c>
      <c r="BM151" s="162" t="s">
        <v>9543</v>
      </c>
    </row>
    <row r="152" spans="1:65" s="2" customFormat="1" ht="24.2" customHeight="1">
      <c r="A152" s="30"/>
      <c r="B152" s="154"/>
      <c r="C152" s="201" t="s">
        <v>305</v>
      </c>
      <c r="D152" s="201" t="s">
        <v>751</v>
      </c>
      <c r="E152" s="202" t="s">
        <v>9281</v>
      </c>
      <c r="F152" s="203" t="s">
        <v>9282</v>
      </c>
      <c r="G152" s="204" t="s">
        <v>252</v>
      </c>
      <c r="H152" s="205">
        <v>34</v>
      </c>
      <c r="I152" s="177"/>
      <c r="J152" s="290">
        <f t="shared" si="0"/>
        <v>0</v>
      </c>
      <c r="K152" s="178"/>
      <c r="L152" s="179"/>
      <c r="M152" s="180" t="s">
        <v>1</v>
      </c>
      <c r="N152" s="181" t="s">
        <v>38</v>
      </c>
      <c r="O152" s="59"/>
      <c r="P152" s="160">
        <f t="shared" si="1"/>
        <v>0</v>
      </c>
      <c r="Q152" s="160">
        <v>0</v>
      </c>
      <c r="R152" s="160">
        <f t="shared" si="2"/>
        <v>0</v>
      </c>
      <c r="S152" s="160">
        <v>0</v>
      </c>
      <c r="T152" s="161">
        <f t="shared" si="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2" t="s">
        <v>1849</v>
      </c>
      <c r="AT152" s="162" t="s">
        <v>751</v>
      </c>
      <c r="AU152" s="162" t="s">
        <v>85</v>
      </c>
      <c r="AY152" s="15" t="s">
        <v>208</v>
      </c>
      <c r="BE152" s="163">
        <f t="shared" si="4"/>
        <v>0</v>
      </c>
      <c r="BF152" s="163">
        <f t="shared" si="5"/>
        <v>0</v>
      </c>
      <c r="BG152" s="163">
        <f t="shared" si="6"/>
        <v>0</v>
      </c>
      <c r="BH152" s="163">
        <f t="shared" si="7"/>
        <v>0</v>
      </c>
      <c r="BI152" s="163">
        <f t="shared" si="8"/>
        <v>0</v>
      </c>
      <c r="BJ152" s="15" t="s">
        <v>85</v>
      </c>
      <c r="BK152" s="163">
        <f t="shared" si="9"/>
        <v>0</v>
      </c>
      <c r="BL152" s="15" t="s">
        <v>466</v>
      </c>
      <c r="BM152" s="162" t="s">
        <v>9544</v>
      </c>
    </row>
    <row r="153" spans="1:65" s="2" customFormat="1" ht="24.2" customHeight="1">
      <c r="A153" s="30"/>
      <c r="B153" s="154"/>
      <c r="C153" s="201" t="s">
        <v>309</v>
      </c>
      <c r="D153" s="201" t="s">
        <v>751</v>
      </c>
      <c r="E153" s="202" t="s">
        <v>9296</v>
      </c>
      <c r="F153" s="203" t="s">
        <v>9297</v>
      </c>
      <c r="G153" s="204" t="s">
        <v>404</v>
      </c>
      <c r="H153" s="205">
        <v>2</v>
      </c>
      <c r="I153" s="177"/>
      <c r="J153" s="290">
        <f t="shared" si="0"/>
        <v>0</v>
      </c>
      <c r="K153" s="178"/>
      <c r="L153" s="179"/>
      <c r="M153" s="180" t="s">
        <v>1</v>
      </c>
      <c r="N153" s="181" t="s">
        <v>38</v>
      </c>
      <c r="O153" s="59"/>
      <c r="P153" s="160">
        <f t="shared" si="1"/>
        <v>0</v>
      </c>
      <c r="Q153" s="160">
        <v>0</v>
      </c>
      <c r="R153" s="160">
        <f t="shared" si="2"/>
        <v>0</v>
      </c>
      <c r="S153" s="160">
        <v>0</v>
      </c>
      <c r="T153" s="161">
        <f t="shared" si="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2" t="s">
        <v>1849</v>
      </c>
      <c r="AT153" s="162" t="s">
        <v>751</v>
      </c>
      <c r="AU153" s="162" t="s">
        <v>85</v>
      </c>
      <c r="AY153" s="15" t="s">
        <v>208</v>
      </c>
      <c r="BE153" s="163">
        <f t="shared" si="4"/>
        <v>0</v>
      </c>
      <c r="BF153" s="163">
        <f t="shared" si="5"/>
        <v>0</v>
      </c>
      <c r="BG153" s="163">
        <f t="shared" si="6"/>
        <v>0</v>
      </c>
      <c r="BH153" s="163">
        <f t="shared" si="7"/>
        <v>0</v>
      </c>
      <c r="BI153" s="163">
        <f t="shared" si="8"/>
        <v>0</v>
      </c>
      <c r="BJ153" s="15" t="s">
        <v>85</v>
      </c>
      <c r="BK153" s="163">
        <f t="shared" si="9"/>
        <v>0</v>
      </c>
      <c r="BL153" s="15" t="s">
        <v>466</v>
      </c>
      <c r="BM153" s="162" t="s">
        <v>9545</v>
      </c>
    </row>
    <row r="154" spans="1:65" s="2" customFormat="1" ht="24.2" customHeight="1">
      <c r="A154" s="30"/>
      <c r="B154" s="154"/>
      <c r="C154" s="201" t="s">
        <v>313</v>
      </c>
      <c r="D154" s="201" t="s">
        <v>751</v>
      </c>
      <c r="E154" s="202" t="s">
        <v>9299</v>
      </c>
      <c r="F154" s="203" t="s">
        <v>9300</v>
      </c>
      <c r="G154" s="204" t="s">
        <v>252</v>
      </c>
      <c r="H154" s="205">
        <v>34</v>
      </c>
      <c r="I154" s="177"/>
      <c r="J154" s="290">
        <f t="shared" si="0"/>
        <v>0</v>
      </c>
      <c r="K154" s="178"/>
      <c r="L154" s="179"/>
      <c r="M154" s="180" t="s">
        <v>1</v>
      </c>
      <c r="N154" s="181" t="s">
        <v>38</v>
      </c>
      <c r="O154" s="59"/>
      <c r="P154" s="160">
        <f t="shared" si="1"/>
        <v>0</v>
      </c>
      <c r="Q154" s="160">
        <v>0</v>
      </c>
      <c r="R154" s="160">
        <f t="shared" si="2"/>
        <v>0</v>
      </c>
      <c r="S154" s="160">
        <v>0</v>
      </c>
      <c r="T154" s="161">
        <f t="shared" si="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2" t="s">
        <v>1849</v>
      </c>
      <c r="AT154" s="162" t="s">
        <v>751</v>
      </c>
      <c r="AU154" s="162" t="s">
        <v>85</v>
      </c>
      <c r="AY154" s="15" t="s">
        <v>208</v>
      </c>
      <c r="BE154" s="163">
        <f t="shared" si="4"/>
        <v>0</v>
      </c>
      <c r="BF154" s="163">
        <f t="shared" si="5"/>
        <v>0</v>
      </c>
      <c r="BG154" s="163">
        <f t="shared" si="6"/>
        <v>0</v>
      </c>
      <c r="BH154" s="163">
        <f t="shared" si="7"/>
        <v>0</v>
      </c>
      <c r="BI154" s="163">
        <f t="shared" si="8"/>
        <v>0</v>
      </c>
      <c r="BJ154" s="15" t="s">
        <v>85</v>
      </c>
      <c r="BK154" s="163">
        <f t="shared" si="9"/>
        <v>0</v>
      </c>
      <c r="BL154" s="15" t="s">
        <v>466</v>
      </c>
      <c r="BM154" s="162" t="s">
        <v>9546</v>
      </c>
    </row>
    <row r="155" spans="1:65" s="2" customFormat="1" ht="21.75" customHeight="1">
      <c r="A155" s="30"/>
      <c r="B155" s="154"/>
      <c r="C155" s="201" t="s">
        <v>317</v>
      </c>
      <c r="D155" s="201" t="s">
        <v>751</v>
      </c>
      <c r="E155" s="202" t="s">
        <v>6797</v>
      </c>
      <c r="F155" s="203" t="s">
        <v>6798</v>
      </c>
      <c r="G155" s="204" t="s">
        <v>404</v>
      </c>
      <c r="H155" s="205">
        <v>136</v>
      </c>
      <c r="I155" s="177"/>
      <c r="J155" s="290">
        <f t="shared" si="0"/>
        <v>0</v>
      </c>
      <c r="K155" s="178"/>
      <c r="L155" s="179"/>
      <c r="M155" s="180" t="s">
        <v>1</v>
      </c>
      <c r="N155" s="181" t="s">
        <v>38</v>
      </c>
      <c r="O155" s="59"/>
      <c r="P155" s="160">
        <f t="shared" si="1"/>
        <v>0</v>
      </c>
      <c r="Q155" s="160">
        <v>0</v>
      </c>
      <c r="R155" s="160">
        <f t="shared" si="2"/>
        <v>0</v>
      </c>
      <c r="S155" s="160">
        <v>0</v>
      </c>
      <c r="T155" s="161">
        <f t="shared" si="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2" t="s">
        <v>1849</v>
      </c>
      <c r="AT155" s="162" t="s">
        <v>751</v>
      </c>
      <c r="AU155" s="162" t="s">
        <v>85</v>
      </c>
      <c r="AY155" s="15" t="s">
        <v>208</v>
      </c>
      <c r="BE155" s="163">
        <f t="shared" si="4"/>
        <v>0</v>
      </c>
      <c r="BF155" s="163">
        <f t="shared" si="5"/>
        <v>0</v>
      </c>
      <c r="BG155" s="163">
        <f t="shared" si="6"/>
        <v>0</v>
      </c>
      <c r="BH155" s="163">
        <f t="shared" si="7"/>
        <v>0</v>
      </c>
      <c r="BI155" s="163">
        <f t="shared" si="8"/>
        <v>0</v>
      </c>
      <c r="BJ155" s="15" t="s">
        <v>85</v>
      </c>
      <c r="BK155" s="163">
        <f t="shared" si="9"/>
        <v>0</v>
      </c>
      <c r="BL155" s="15" t="s">
        <v>466</v>
      </c>
      <c r="BM155" s="162" t="s">
        <v>9547</v>
      </c>
    </row>
    <row r="156" spans="1:65" s="2" customFormat="1" ht="24.2" customHeight="1">
      <c r="A156" s="30"/>
      <c r="B156" s="154"/>
      <c r="C156" s="201" t="s">
        <v>321</v>
      </c>
      <c r="D156" s="201" t="s">
        <v>751</v>
      </c>
      <c r="E156" s="202" t="s">
        <v>6800</v>
      </c>
      <c r="F156" s="203" t="s">
        <v>6801</v>
      </c>
      <c r="G156" s="204" t="s">
        <v>404</v>
      </c>
      <c r="H156" s="205">
        <v>136</v>
      </c>
      <c r="I156" s="177"/>
      <c r="J156" s="290">
        <f t="shared" si="0"/>
        <v>0</v>
      </c>
      <c r="K156" s="178"/>
      <c r="L156" s="179"/>
      <c r="M156" s="180" t="s">
        <v>1</v>
      </c>
      <c r="N156" s="181" t="s">
        <v>38</v>
      </c>
      <c r="O156" s="59"/>
      <c r="P156" s="160">
        <f t="shared" si="1"/>
        <v>0</v>
      </c>
      <c r="Q156" s="160">
        <v>0</v>
      </c>
      <c r="R156" s="160">
        <f t="shared" si="2"/>
        <v>0</v>
      </c>
      <c r="S156" s="160">
        <v>0</v>
      </c>
      <c r="T156" s="161">
        <f t="shared" si="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2" t="s">
        <v>1849</v>
      </c>
      <c r="AT156" s="162" t="s">
        <v>751</v>
      </c>
      <c r="AU156" s="162" t="s">
        <v>85</v>
      </c>
      <c r="AY156" s="15" t="s">
        <v>208</v>
      </c>
      <c r="BE156" s="163">
        <f t="shared" si="4"/>
        <v>0</v>
      </c>
      <c r="BF156" s="163">
        <f t="shared" si="5"/>
        <v>0</v>
      </c>
      <c r="BG156" s="163">
        <f t="shared" si="6"/>
        <v>0</v>
      </c>
      <c r="BH156" s="163">
        <f t="shared" si="7"/>
        <v>0</v>
      </c>
      <c r="BI156" s="163">
        <f t="shared" si="8"/>
        <v>0</v>
      </c>
      <c r="BJ156" s="15" t="s">
        <v>85</v>
      </c>
      <c r="BK156" s="163">
        <f t="shared" si="9"/>
        <v>0</v>
      </c>
      <c r="BL156" s="15" t="s">
        <v>466</v>
      </c>
      <c r="BM156" s="162" t="s">
        <v>9548</v>
      </c>
    </row>
    <row r="157" spans="1:65" s="2" customFormat="1" ht="16.5" customHeight="1">
      <c r="A157" s="30"/>
      <c r="B157" s="154"/>
      <c r="C157" s="201" t="s">
        <v>325</v>
      </c>
      <c r="D157" s="201" t="s">
        <v>751</v>
      </c>
      <c r="E157" s="202" t="s">
        <v>6803</v>
      </c>
      <c r="F157" s="203" t="s">
        <v>6804</v>
      </c>
      <c r="G157" s="204" t="s">
        <v>404</v>
      </c>
      <c r="H157" s="205">
        <v>272</v>
      </c>
      <c r="I157" s="177"/>
      <c r="J157" s="290">
        <f t="shared" si="0"/>
        <v>0</v>
      </c>
      <c r="K157" s="178"/>
      <c r="L157" s="179"/>
      <c r="M157" s="180" t="s">
        <v>1</v>
      </c>
      <c r="N157" s="181" t="s">
        <v>38</v>
      </c>
      <c r="O157" s="59"/>
      <c r="P157" s="160">
        <f t="shared" si="1"/>
        <v>0</v>
      </c>
      <c r="Q157" s="160">
        <v>0</v>
      </c>
      <c r="R157" s="160">
        <f t="shared" si="2"/>
        <v>0</v>
      </c>
      <c r="S157" s="160">
        <v>0</v>
      </c>
      <c r="T157" s="161">
        <f t="shared" si="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2" t="s">
        <v>1849</v>
      </c>
      <c r="AT157" s="162" t="s">
        <v>751</v>
      </c>
      <c r="AU157" s="162" t="s">
        <v>85</v>
      </c>
      <c r="AY157" s="15" t="s">
        <v>208</v>
      </c>
      <c r="BE157" s="163">
        <f t="shared" si="4"/>
        <v>0</v>
      </c>
      <c r="BF157" s="163">
        <f t="shared" si="5"/>
        <v>0</v>
      </c>
      <c r="BG157" s="163">
        <f t="shared" si="6"/>
        <v>0</v>
      </c>
      <c r="BH157" s="163">
        <f t="shared" si="7"/>
        <v>0</v>
      </c>
      <c r="BI157" s="163">
        <f t="shared" si="8"/>
        <v>0</v>
      </c>
      <c r="BJ157" s="15" t="s">
        <v>85</v>
      </c>
      <c r="BK157" s="163">
        <f t="shared" si="9"/>
        <v>0</v>
      </c>
      <c r="BL157" s="15" t="s">
        <v>466</v>
      </c>
      <c r="BM157" s="162" t="s">
        <v>9549</v>
      </c>
    </row>
    <row r="158" spans="1:65" s="2" customFormat="1" ht="24.2" customHeight="1">
      <c r="A158" s="30"/>
      <c r="B158" s="154"/>
      <c r="C158" s="195" t="s">
        <v>329</v>
      </c>
      <c r="D158" s="195" t="s">
        <v>210</v>
      </c>
      <c r="E158" s="196" t="s">
        <v>9348</v>
      </c>
      <c r="F158" s="200" t="s">
        <v>9349</v>
      </c>
      <c r="G158" s="198" t="s">
        <v>252</v>
      </c>
      <c r="H158" s="199">
        <v>34</v>
      </c>
      <c r="I158" s="155"/>
      <c r="J158" s="287">
        <f t="shared" si="0"/>
        <v>0</v>
      </c>
      <c r="K158" s="157"/>
      <c r="L158" s="31"/>
      <c r="M158" s="158" t="s">
        <v>1</v>
      </c>
      <c r="N158" s="159" t="s">
        <v>38</v>
      </c>
      <c r="O158" s="59"/>
      <c r="P158" s="160">
        <f t="shared" si="1"/>
        <v>0</v>
      </c>
      <c r="Q158" s="160">
        <v>0</v>
      </c>
      <c r="R158" s="160">
        <f t="shared" si="2"/>
        <v>0</v>
      </c>
      <c r="S158" s="160">
        <v>0</v>
      </c>
      <c r="T158" s="161">
        <f t="shared" si="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2" t="s">
        <v>466</v>
      </c>
      <c r="AT158" s="162" t="s">
        <v>210</v>
      </c>
      <c r="AU158" s="162" t="s">
        <v>85</v>
      </c>
      <c r="AY158" s="15" t="s">
        <v>208</v>
      </c>
      <c r="BE158" s="163">
        <f t="shared" si="4"/>
        <v>0</v>
      </c>
      <c r="BF158" s="163">
        <f t="shared" si="5"/>
        <v>0</v>
      </c>
      <c r="BG158" s="163">
        <f t="shared" si="6"/>
        <v>0</v>
      </c>
      <c r="BH158" s="163">
        <f t="shared" si="7"/>
        <v>0</v>
      </c>
      <c r="BI158" s="163">
        <f t="shared" si="8"/>
        <v>0</v>
      </c>
      <c r="BJ158" s="15" t="s">
        <v>85</v>
      </c>
      <c r="BK158" s="163">
        <f t="shared" si="9"/>
        <v>0</v>
      </c>
      <c r="BL158" s="15" t="s">
        <v>466</v>
      </c>
      <c r="BM158" s="162" t="s">
        <v>9550</v>
      </c>
    </row>
    <row r="159" spans="1:65" s="2" customFormat="1" ht="24.2" customHeight="1">
      <c r="A159" s="30"/>
      <c r="B159" s="154"/>
      <c r="C159" s="195" t="s">
        <v>333</v>
      </c>
      <c r="D159" s="195" t="s">
        <v>210</v>
      </c>
      <c r="E159" s="196" t="s">
        <v>9352</v>
      </c>
      <c r="F159" s="200" t="s">
        <v>9353</v>
      </c>
      <c r="G159" s="198" t="s">
        <v>404</v>
      </c>
      <c r="H159" s="199">
        <v>6</v>
      </c>
      <c r="I159" s="155"/>
      <c r="J159" s="287">
        <f t="shared" si="0"/>
        <v>0</v>
      </c>
      <c r="K159" s="157"/>
      <c r="L159" s="31"/>
      <c r="M159" s="158" t="s">
        <v>1</v>
      </c>
      <c r="N159" s="159" t="s">
        <v>38</v>
      </c>
      <c r="O159" s="59"/>
      <c r="P159" s="160">
        <f t="shared" si="1"/>
        <v>0</v>
      </c>
      <c r="Q159" s="160">
        <v>0</v>
      </c>
      <c r="R159" s="160">
        <f t="shared" si="2"/>
        <v>0</v>
      </c>
      <c r="S159" s="160">
        <v>0</v>
      </c>
      <c r="T159" s="161">
        <f t="shared" si="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2" t="s">
        <v>466</v>
      </c>
      <c r="AT159" s="162" t="s">
        <v>210</v>
      </c>
      <c r="AU159" s="162" t="s">
        <v>85</v>
      </c>
      <c r="AY159" s="15" t="s">
        <v>208</v>
      </c>
      <c r="BE159" s="163">
        <f t="shared" si="4"/>
        <v>0</v>
      </c>
      <c r="BF159" s="163">
        <f t="shared" si="5"/>
        <v>0</v>
      </c>
      <c r="BG159" s="163">
        <f t="shared" si="6"/>
        <v>0</v>
      </c>
      <c r="BH159" s="163">
        <f t="shared" si="7"/>
        <v>0</v>
      </c>
      <c r="BI159" s="163">
        <f t="shared" si="8"/>
        <v>0</v>
      </c>
      <c r="BJ159" s="15" t="s">
        <v>85</v>
      </c>
      <c r="BK159" s="163">
        <f t="shared" si="9"/>
        <v>0</v>
      </c>
      <c r="BL159" s="15" t="s">
        <v>466</v>
      </c>
      <c r="BM159" s="162" t="s">
        <v>9551</v>
      </c>
    </row>
    <row r="160" spans="1:65" s="2" customFormat="1" ht="16.5" customHeight="1">
      <c r="A160" s="30"/>
      <c r="B160" s="154"/>
      <c r="C160" s="195" t="s">
        <v>337</v>
      </c>
      <c r="D160" s="195" t="s">
        <v>210</v>
      </c>
      <c r="E160" s="196" t="s">
        <v>9358</v>
      </c>
      <c r="F160" s="200" t="s">
        <v>9359</v>
      </c>
      <c r="G160" s="198" t="s">
        <v>404</v>
      </c>
      <c r="H160" s="199">
        <v>2</v>
      </c>
      <c r="I160" s="155"/>
      <c r="J160" s="287">
        <f t="shared" si="0"/>
        <v>0</v>
      </c>
      <c r="K160" s="157"/>
      <c r="L160" s="31"/>
      <c r="M160" s="158" t="s">
        <v>1</v>
      </c>
      <c r="N160" s="159" t="s">
        <v>38</v>
      </c>
      <c r="O160" s="59"/>
      <c r="P160" s="160">
        <f t="shared" si="1"/>
        <v>0</v>
      </c>
      <c r="Q160" s="160">
        <v>0</v>
      </c>
      <c r="R160" s="160">
        <f t="shared" si="2"/>
        <v>0</v>
      </c>
      <c r="S160" s="160">
        <v>0</v>
      </c>
      <c r="T160" s="161">
        <f t="shared" si="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2" t="s">
        <v>466</v>
      </c>
      <c r="AT160" s="162" t="s">
        <v>210</v>
      </c>
      <c r="AU160" s="162" t="s">
        <v>85</v>
      </c>
      <c r="AY160" s="15" t="s">
        <v>208</v>
      </c>
      <c r="BE160" s="163">
        <f t="shared" si="4"/>
        <v>0</v>
      </c>
      <c r="BF160" s="163">
        <f t="shared" si="5"/>
        <v>0</v>
      </c>
      <c r="BG160" s="163">
        <f t="shared" si="6"/>
        <v>0</v>
      </c>
      <c r="BH160" s="163">
        <f t="shared" si="7"/>
        <v>0</v>
      </c>
      <c r="BI160" s="163">
        <f t="shared" si="8"/>
        <v>0</v>
      </c>
      <c r="BJ160" s="15" t="s">
        <v>85</v>
      </c>
      <c r="BK160" s="163">
        <f t="shared" si="9"/>
        <v>0</v>
      </c>
      <c r="BL160" s="15" t="s">
        <v>466</v>
      </c>
      <c r="BM160" s="162" t="s">
        <v>9552</v>
      </c>
    </row>
    <row r="161" spans="1:65" s="2" customFormat="1" ht="16.5" customHeight="1">
      <c r="A161" s="30"/>
      <c r="B161" s="154"/>
      <c r="C161" s="195" t="s">
        <v>341</v>
      </c>
      <c r="D161" s="195" t="s">
        <v>210</v>
      </c>
      <c r="E161" s="196" t="s">
        <v>9367</v>
      </c>
      <c r="F161" s="200" t="s">
        <v>9368</v>
      </c>
      <c r="G161" s="198" t="s">
        <v>404</v>
      </c>
      <c r="H161" s="199">
        <v>2</v>
      </c>
      <c r="I161" s="155"/>
      <c r="J161" s="287">
        <f t="shared" si="0"/>
        <v>0</v>
      </c>
      <c r="K161" s="157"/>
      <c r="L161" s="31"/>
      <c r="M161" s="158" t="s">
        <v>1</v>
      </c>
      <c r="N161" s="159" t="s">
        <v>38</v>
      </c>
      <c r="O161" s="59"/>
      <c r="P161" s="160">
        <f t="shared" si="1"/>
        <v>0</v>
      </c>
      <c r="Q161" s="160">
        <v>0</v>
      </c>
      <c r="R161" s="160">
        <f t="shared" si="2"/>
        <v>0</v>
      </c>
      <c r="S161" s="160">
        <v>0</v>
      </c>
      <c r="T161" s="161">
        <f t="shared" si="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2" t="s">
        <v>466</v>
      </c>
      <c r="AT161" s="162" t="s">
        <v>210</v>
      </c>
      <c r="AU161" s="162" t="s">
        <v>85</v>
      </c>
      <c r="AY161" s="15" t="s">
        <v>208</v>
      </c>
      <c r="BE161" s="163">
        <f t="shared" si="4"/>
        <v>0</v>
      </c>
      <c r="BF161" s="163">
        <f t="shared" si="5"/>
        <v>0</v>
      </c>
      <c r="BG161" s="163">
        <f t="shared" si="6"/>
        <v>0</v>
      </c>
      <c r="BH161" s="163">
        <f t="shared" si="7"/>
        <v>0</v>
      </c>
      <c r="BI161" s="163">
        <f t="shared" si="8"/>
        <v>0</v>
      </c>
      <c r="BJ161" s="15" t="s">
        <v>85</v>
      </c>
      <c r="BK161" s="163">
        <f t="shared" si="9"/>
        <v>0</v>
      </c>
      <c r="BL161" s="15" t="s">
        <v>466</v>
      </c>
      <c r="BM161" s="162" t="s">
        <v>9553</v>
      </c>
    </row>
    <row r="162" spans="1:65" s="2" customFormat="1" ht="24.2" customHeight="1">
      <c r="A162" s="30"/>
      <c r="B162" s="154"/>
      <c r="C162" s="195" t="s">
        <v>345</v>
      </c>
      <c r="D162" s="195" t="s">
        <v>210</v>
      </c>
      <c r="E162" s="196" t="s">
        <v>9370</v>
      </c>
      <c r="F162" s="200" t="s">
        <v>9371</v>
      </c>
      <c r="G162" s="198" t="s">
        <v>404</v>
      </c>
      <c r="H162" s="199">
        <v>4</v>
      </c>
      <c r="I162" s="155"/>
      <c r="J162" s="287">
        <f t="shared" si="0"/>
        <v>0</v>
      </c>
      <c r="K162" s="157"/>
      <c r="L162" s="31"/>
      <c r="M162" s="158" t="s">
        <v>1</v>
      </c>
      <c r="N162" s="159" t="s">
        <v>38</v>
      </c>
      <c r="O162" s="59"/>
      <c r="P162" s="160">
        <f t="shared" si="1"/>
        <v>0</v>
      </c>
      <c r="Q162" s="160">
        <v>0</v>
      </c>
      <c r="R162" s="160">
        <f t="shared" si="2"/>
        <v>0</v>
      </c>
      <c r="S162" s="160">
        <v>0</v>
      </c>
      <c r="T162" s="161">
        <f t="shared" si="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2" t="s">
        <v>466</v>
      </c>
      <c r="AT162" s="162" t="s">
        <v>210</v>
      </c>
      <c r="AU162" s="162" t="s">
        <v>85</v>
      </c>
      <c r="AY162" s="15" t="s">
        <v>208</v>
      </c>
      <c r="BE162" s="163">
        <f t="shared" si="4"/>
        <v>0</v>
      </c>
      <c r="BF162" s="163">
        <f t="shared" si="5"/>
        <v>0</v>
      </c>
      <c r="BG162" s="163">
        <f t="shared" si="6"/>
        <v>0</v>
      </c>
      <c r="BH162" s="163">
        <f t="shared" si="7"/>
        <v>0</v>
      </c>
      <c r="BI162" s="163">
        <f t="shared" si="8"/>
        <v>0</v>
      </c>
      <c r="BJ162" s="15" t="s">
        <v>85</v>
      </c>
      <c r="BK162" s="163">
        <f t="shared" si="9"/>
        <v>0</v>
      </c>
      <c r="BL162" s="15" t="s">
        <v>466</v>
      </c>
      <c r="BM162" s="162" t="s">
        <v>9554</v>
      </c>
    </row>
    <row r="163" spans="1:65" s="2" customFormat="1" ht="24.2" customHeight="1">
      <c r="A163" s="30"/>
      <c r="B163" s="154"/>
      <c r="C163" s="195" t="s">
        <v>349</v>
      </c>
      <c r="D163" s="195" t="s">
        <v>210</v>
      </c>
      <c r="E163" s="196" t="s">
        <v>9376</v>
      </c>
      <c r="F163" s="200" t="s">
        <v>6807</v>
      </c>
      <c r="G163" s="198" t="s">
        <v>404</v>
      </c>
      <c r="H163" s="199">
        <v>272</v>
      </c>
      <c r="I163" s="155"/>
      <c r="J163" s="287">
        <f t="shared" si="0"/>
        <v>0</v>
      </c>
      <c r="K163" s="157"/>
      <c r="L163" s="31"/>
      <c r="M163" s="158" t="s">
        <v>1</v>
      </c>
      <c r="N163" s="159" t="s">
        <v>38</v>
      </c>
      <c r="O163" s="59"/>
      <c r="P163" s="160">
        <f t="shared" si="1"/>
        <v>0</v>
      </c>
      <c r="Q163" s="160">
        <v>0</v>
      </c>
      <c r="R163" s="160">
        <f t="shared" si="2"/>
        <v>0</v>
      </c>
      <c r="S163" s="160">
        <v>0</v>
      </c>
      <c r="T163" s="161">
        <f t="shared" si="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2" t="s">
        <v>466</v>
      </c>
      <c r="AT163" s="162" t="s">
        <v>210</v>
      </c>
      <c r="AU163" s="162" t="s">
        <v>85</v>
      </c>
      <c r="AY163" s="15" t="s">
        <v>208</v>
      </c>
      <c r="BE163" s="163">
        <f t="shared" si="4"/>
        <v>0</v>
      </c>
      <c r="BF163" s="163">
        <f t="shared" si="5"/>
        <v>0</v>
      </c>
      <c r="BG163" s="163">
        <f t="shared" si="6"/>
        <v>0</v>
      </c>
      <c r="BH163" s="163">
        <f t="shared" si="7"/>
        <v>0</v>
      </c>
      <c r="BI163" s="163">
        <f t="shared" si="8"/>
        <v>0</v>
      </c>
      <c r="BJ163" s="15" t="s">
        <v>85</v>
      </c>
      <c r="BK163" s="163">
        <f t="shared" si="9"/>
        <v>0</v>
      </c>
      <c r="BL163" s="15" t="s">
        <v>466</v>
      </c>
      <c r="BM163" s="162" t="s">
        <v>9555</v>
      </c>
    </row>
    <row r="164" spans="1:65" s="2" customFormat="1" ht="16.5" customHeight="1">
      <c r="A164" s="30"/>
      <c r="B164" s="154"/>
      <c r="C164" s="195" t="s">
        <v>353</v>
      </c>
      <c r="D164" s="195" t="s">
        <v>210</v>
      </c>
      <c r="E164" s="196" t="s">
        <v>9378</v>
      </c>
      <c r="F164" s="200" t="s">
        <v>9379</v>
      </c>
      <c r="G164" s="198" t="s">
        <v>404</v>
      </c>
      <c r="H164" s="199">
        <v>11</v>
      </c>
      <c r="I164" s="155"/>
      <c r="J164" s="287">
        <f t="shared" si="0"/>
        <v>0</v>
      </c>
      <c r="K164" s="157"/>
      <c r="L164" s="31"/>
      <c r="M164" s="158" t="s">
        <v>1</v>
      </c>
      <c r="N164" s="159" t="s">
        <v>38</v>
      </c>
      <c r="O164" s="59"/>
      <c r="P164" s="160">
        <f t="shared" si="1"/>
        <v>0</v>
      </c>
      <c r="Q164" s="160">
        <v>0</v>
      </c>
      <c r="R164" s="160">
        <f t="shared" si="2"/>
        <v>0</v>
      </c>
      <c r="S164" s="160">
        <v>0</v>
      </c>
      <c r="T164" s="161">
        <f t="shared" si="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2" t="s">
        <v>466</v>
      </c>
      <c r="AT164" s="162" t="s">
        <v>210</v>
      </c>
      <c r="AU164" s="162" t="s">
        <v>85</v>
      </c>
      <c r="AY164" s="15" t="s">
        <v>208</v>
      </c>
      <c r="BE164" s="163">
        <f t="shared" si="4"/>
        <v>0</v>
      </c>
      <c r="BF164" s="163">
        <f t="shared" si="5"/>
        <v>0</v>
      </c>
      <c r="BG164" s="163">
        <f t="shared" si="6"/>
        <v>0</v>
      </c>
      <c r="BH164" s="163">
        <f t="shared" si="7"/>
        <v>0</v>
      </c>
      <c r="BI164" s="163">
        <f t="shared" si="8"/>
        <v>0</v>
      </c>
      <c r="BJ164" s="15" t="s">
        <v>85</v>
      </c>
      <c r="BK164" s="163">
        <f t="shared" si="9"/>
        <v>0</v>
      </c>
      <c r="BL164" s="15" t="s">
        <v>466</v>
      </c>
      <c r="BM164" s="162" t="s">
        <v>9556</v>
      </c>
    </row>
    <row r="165" spans="1:65" s="2" customFormat="1" ht="24.2" customHeight="1">
      <c r="A165" s="30"/>
      <c r="B165" s="154"/>
      <c r="C165" s="195" t="s">
        <v>357</v>
      </c>
      <c r="D165" s="195" t="s">
        <v>210</v>
      </c>
      <c r="E165" s="196" t="s">
        <v>9381</v>
      </c>
      <c r="F165" s="200" t="s">
        <v>9382</v>
      </c>
      <c r="G165" s="198" t="s">
        <v>404</v>
      </c>
      <c r="H165" s="199">
        <v>4</v>
      </c>
      <c r="I165" s="155"/>
      <c r="J165" s="287">
        <f t="shared" si="0"/>
        <v>0</v>
      </c>
      <c r="K165" s="157"/>
      <c r="L165" s="31"/>
      <c r="M165" s="158" t="s">
        <v>1</v>
      </c>
      <c r="N165" s="159" t="s">
        <v>38</v>
      </c>
      <c r="O165" s="59"/>
      <c r="P165" s="160">
        <f t="shared" si="1"/>
        <v>0</v>
      </c>
      <c r="Q165" s="160">
        <v>0</v>
      </c>
      <c r="R165" s="160">
        <f t="shared" si="2"/>
        <v>0</v>
      </c>
      <c r="S165" s="160">
        <v>0</v>
      </c>
      <c r="T165" s="161">
        <f t="shared" si="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2" t="s">
        <v>466</v>
      </c>
      <c r="AT165" s="162" t="s">
        <v>210</v>
      </c>
      <c r="AU165" s="162" t="s">
        <v>85</v>
      </c>
      <c r="AY165" s="15" t="s">
        <v>208</v>
      </c>
      <c r="BE165" s="163">
        <f t="shared" si="4"/>
        <v>0</v>
      </c>
      <c r="BF165" s="163">
        <f t="shared" si="5"/>
        <v>0</v>
      </c>
      <c r="BG165" s="163">
        <f t="shared" si="6"/>
        <v>0</v>
      </c>
      <c r="BH165" s="163">
        <f t="shared" si="7"/>
        <v>0</v>
      </c>
      <c r="BI165" s="163">
        <f t="shared" si="8"/>
        <v>0</v>
      </c>
      <c r="BJ165" s="15" t="s">
        <v>85</v>
      </c>
      <c r="BK165" s="163">
        <f t="shared" si="9"/>
        <v>0</v>
      </c>
      <c r="BL165" s="15" t="s">
        <v>466</v>
      </c>
      <c r="BM165" s="162" t="s">
        <v>9557</v>
      </c>
    </row>
    <row r="166" spans="1:65" s="2" customFormat="1" ht="16.5" customHeight="1">
      <c r="A166" s="30"/>
      <c r="B166" s="154"/>
      <c r="C166" s="195" t="s">
        <v>361</v>
      </c>
      <c r="D166" s="195" t="s">
        <v>210</v>
      </c>
      <c r="E166" s="196" t="s">
        <v>8937</v>
      </c>
      <c r="F166" s="200" t="s">
        <v>8938</v>
      </c>
      <c r="G166" s="198" t="s">
        <v>404</v>
      </c>
      <c r="H166" s="199">
        <v>6</v>
      </c>
      <c r="I166" s="155"/>
      <c r="J166" s="287">
        <f t="shared" si="0"/>
        <v>0</v>
      </c>
      <c r="K166" s="157"/>
      <c r="L166" s="31"/>
      <c r="M166" s="158" t="s">
        <v>1</v>
      </c>
      <c r="N166" s="159" t="s">
        <v>38</v>
      </c>
      <c r="O166" s="59"/>
      <c r="P166" s="160">
        <f t="shared" si="1"/>
        <v>0</v>
      </c>
      <c r="Q166" s="160">
        <v>0</v>
      </c>
      <c r="R166" s="160">
        <f t="shared" si="2"/>
        <v>0</v>
      </c>
      <c r="S166" s="160">
        <v>0</v>
      </c>
      <c r="T166" s="161">
        <f t="shared" si="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2" t="s">
        <v>466</v>
      </c>
      <c r="AT166" s="162" t="s">
        <v>210</v>
      </c>
      <c r="AU166" s="162" t="s">
        <v>85</v>
      </c>
      <c r="AY166" s="15" t="s">
        <v>208</v>
      </c>
      <c r="BE166" s="163">
        <f t="shared" si="4"/>
        <v>0</v>
      </c>
      <c r="BF166" s="163">
        <f t="shared" si="5"/>
        <v>0</v>
      </c>
      <c r="BG166" s="163">
        <f t="shared" si="6"/>
        <v>0</v>
      </c>
      <c r="BH166" s="163">
        <f t="shared" si="7"/>
        <v>0</v>
      </c>
      <c r="BI166" s="163">
        <f t="shared" si="8"/>
        <v>0</v>
      </c>
      <c r="BJ166" s="15" t="s">
        <v>85</v>
      </c>
      <c r="BK166" s="163">
        <f t="shared" si="9"/>
        <v>0</v>
      </c>
      <c r="BL166" s="15" t="s">
        <v>466</v>
      </c>
      <c r="BM166" s="162" t="s">
        <v>9558</v>
      </c>
    </row>
    <row r="167" spans="1:65" s="2" customFormat="1" ht="16.5" customHeight="1">
      <c r="A167" s="30"/>
      <c r="B167" s="154"/>
      <c r="C167" s="195" t="s">
        <v>365</v>
      </c>
      <c r="D167" s="195" t="s">
        <v>210</v>
      </c>
      <c r="E167" s="196" t="s">
        <v>9388</v>
      </c>
      <c r="F167" s="200" t="s">
        <v>9389</v>
      </c>
      <c r="G167" s="198" t="s">
        <v>404</v>
      </c>
      <c r="H167" s="199">
        <v>4</v>
      </c>
      <c r="I167" s="155"/>
      <c r="J167" s="287">
        <f t="shared" si="0"/>
        <v>0</v>
      </c>
      <c r="K167" s="157"/>
      <c r="L167" s="31"/>
      <c r="M167" s="158" t="s">
        <v>1</v>
      </c>
      <c r="N167" s="159" t="s">
        <v>38</v>
      </c>
      <c r="O167" s="59"/>
      <c r="P167" s="160">
        <f t="shared" si="1"/>
        <v>0</v>
      </c>
      <c r="Q167" s="160">
        <v>0</v>
      </c>
      <c r="R167" s="160">
        <f t="shared" si="2"/>
        <v>0</v>
      </c>
      <c r="S167" s="160">
        <v>0</v>
      </c>
      <c r="T167" s="161">
        <f t="shared" si="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2" t="s">
        <v>466</v>
      </c>
      <c r="AT167" s="162" t="s">
        <v>210</v>
      </c>
      <c r="AU167" s="162" t="s">
        <v>85</v>
      </c>
      <c r="AY167" s="15" t="s">
        <v>208</v>
      </c>
      <c r="BE167" s="163">
        <f t="shared" si="4"/>
        <v>0</v>
      </c>
      <c r="BF167" s="163">
        <f t="shared" si="5"/>
        <v>0</v>
      </c>
      <c r="BG167" s="163">
        <f t="shared" si="6"/>
        <v>0</v>
      </c>
      <c r="BH167" s="163">
        <f t="shared" si="7"/>
        <v>0</v>
      </c>
      <c r="BI167" s="163">
        <f t="shared" si="8"/>
        <v>0</v>
      </c>
      <c r="BJ167" s="15" t="s">
        <v>85</v>
      </c>
      <c r="BK167" s="163">
        <f t="shared" si="9"/>
        <v>0</v>
      </c>
      <c r="BL167" s="15" t="s">
        <v>466</v>
      </c>
      <c r="BM167" s="162" t="s">
        <v>9559</v>
      </c>
    </row>
    <row r="168" spans="1:65" s="2" customFormat="1" ht="16.5" customHeight="1">
      <c r="A168" s="30"/>
      <c r="B168" s="154"/>
      <c r="C168" s="195" t="s">
        <v>369</v>
      </c>
      <c r="D168" s="195" t="s">
        <v>210</v>
      </c>
      <c r="E168" s="196" t="s">
        <v>9391</v>
      </c>
      <c r="F168" s="200" t="s">
        <v>9392</v>
      </c>
      <c r="G168" s="198" t="s">
        <v>404</v>
      </c>
      <c r="H168" s="199">
        <v>2</v>
      </c>
      <c r="I168" s="155"/>
      <c r="J168" s="287">
        <f t="shared" si="0"/>
        <v>0</v>
      </c>
      <c r="K168" s="157"/>
      <c r="L168" s="31"/>
      <c r="M168" s="158" t="s">
        <v>1</v>
      </c>
      <c r="N168" s="159" t="s">
        <v>38</v>
      </c>
      <c r="O168" s="59"/>
      <c r="P168" s="160">
        <f t="shared" si="1"/>
        <v>0</v>
      </c>
      <c r="Q168" s="160">
        <v>0</v>
      </c>
      <c r="R168" s="160">
        <f t="shared" si="2"/>
        <v>0</v>
      </c>
      <c r="S168" s="160">
        <v>0</v>
      </c>
      <c r="T168" s="161">
        <f t="shared" si="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2" t="s">
        <v>466</v>
      </c>
      <c r="AT168" s="162" t="s">
        <v>210</v>
      </c>
      <c r="AU168" s="162" t="s">
        <v>85</v>
      </c>
      <c r="AY168" s="15" t="s">
        <v>208</v>
      </c>
      <c r="BE168" s="163">
        <f t="shared" si="4"/>
        <v>0</v>
      </c>
      <c r="BF168" s="163">
        <f t="shared" si="5"/>
        <v>0</v>
      </c>
      <c r="BG168" s="163">
        <f t="shared" si="6"/>
        <v>0</v>
      </c>
      <c r="BH168" s="163">
        <f t="shared" si="7"/>
        <v>0</v>
      </c>
      <c r="BI168" s="163">
        <f t="shared" si="8"/>
        <v>0</v>
      </c>
      <c r="BJ168" s="15" t="s">
        <v>85</v>
      </c>
      <c r="BK168" s="163">
        <f t="shared" si="9"/>
        <v>0</v>
      </c>
      <c r="BL168" s="15" t="s">
        <v>466</v>
      </c>
      <c r="BM168" s="162" t="s">
        <v>9560</v>
      </c>
    </row>
    <row r="169" spans="1:65" s="2" customFormat="1" ht="16.5" customHeight="1">
      <c r="A169" s="30"/>
      <c r="B169" s="154"/>
      <c r="C169" s="195" t="s">
        <v>373</v>
      </c>
      <c r="D169" s="195" t="s">
        <v>210</v>
      </c>
      <c r="E169" s="196" t="s">
        <v>9394</v>
      </c>
      <c r="F169" s="200" t="s">
        <v>9395</v>
      </c>
      <c r="G169" s="198" t="s">
        <v>252</v>
      </c>
      <c r="H169" s="199">
        <v>34</v>
      </c>
      <c r="I169" s="155"/>
      <c r="J169" s="287">
        <f t="shared" si="0"/>
        <v>0</v>
      </c>
      <c r="K169" s="157"/>
      <c r="L169" s="31"/>
      <c r="M169" s="158" t="s">
        <v>1</v>
      </c>
      <c r="N169" s="159" t="s">
        <v>38</v>
      </c>
      <c r="O169" s="59"/>
      <c r="P169" s="160">
        <f t="shared" si="1"/>
        <v>0</v>
      </c>
      <c r="Q169" s="160">
        <v>0</v>
      </c>
      <c r="R169" s="160">
        <f t="shared" si="2"/>
        <v>0</v>
      </c>
      <c r="S169" s="160">
        <v>0</v>
      </c>
      <c r="T169" s="161">
        <f t="shared" si="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2" t="s">
        <v>466</v>
      </c>
      <c r="AT169" s="162" t="s">
        <v>210</v>
      </c>
      <c r="AU169" s="162" t="s">
        <v>85</v>
      </c>
      <c r="AY169" s="15" t="s">
        <v>208</v>
      </c>
      <c r="BE169" s="163">
        <f t="shared" si="4"/>
        <v>0</v>
      </c>
      <c r="BF169" s="163">
        <f t="shared" si="5"/>
        <v>0</v>
      </c>
      <c r="BG169" s="163">
        <f t="shared" si="6"/>
        <v>0</v>
      </c>
      <c r="BH169" s="163">
        <f t="shared" si="7"/>
        <v>0</v>
      </c>
      <c r="BI169" s="163">
        <f t="shared" si="8"/>
        <v>0</v>
      </c>
      <c r="BJ169" s="15" t="s">
        <v>85</v>
      </c>
      <c r="BK169" s="163">
        <f t="shared" si="9"/>
        <v>0</v>
      </c>
      <c r="BL169" s="15" t="s">
        <v>466</v>
      </c>
      <c r="BM169" s="162" t="s">
        <v>9561</v>
      </c>
    </row>
    <row r="170" spans="1:65" s="2" customFormat="1" ht="24.2" customHeight="1">
      <c r="A170" s="30"/>
      <c r="B170" s="154"/>
      <c r="C170" s="195" t="s">
        <v>377</v>
      </c>
      <c r="D170" s="195" t="s">
        <v>210</v>
      </c>
      <c r="E170" s="196" t="s">
        <v>9397</v>
      </c>
      <c r="F170" s="200" t="s">
        <v>9398</v>
      </c>
      <c r="G170" s="198" t="s">
        <v>252</v>
      </c>
      <c r="H170" s="199">
        <v>2</v>
      </c>
      <c r="I170" s="155"/>
      <c r="J170" s="287">
        <f t="shared" si="0"/>
        <v>0</v>
      </c>
      <c r="K170" s="157"/>
      <c r="L170" s="31"/>
      <c r="M170" s="158" t="s">
        <v>1</v>
      </c>
      <c r="N170" s="159" t="s">
        <v>38</v>
      </c>
      <c r="O170" s="59"/>
      <c r="P170" s="160">
        <f t="shared" si="1"/>
        <v>0</v>
      </c>
      <c r="Q170" s="160">
        <v>0</v>
      </c>
      <c r="R170" s="160">
        <f t="shared" si="2"/>
        <v>0</v>
      </c>
      <c r="S170" s="160">
        <v>0</v>
      </c>
      <c r="T170" s="161">
        <f t="shared" si="3"/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62" t="s">
        <v>466</v>
      </c>
      <c r="AT170" s="162" t="s">
        <v>210</v>
      </c>
      <c r="AU170" s="162" t="s">
        <v>85</v>
      </c>
      <c r="AY170" s="15" t="s">
        <v>208</v>
      </c>
      <c r="BE170" s="163">
        <f t="shared" si="4"/>
        <v>0</v>
      </c>
      <c r="BF170" s="163">
        <f t="shared" si="5"/>
        <v>0</v>
      </c>
      <c r="BG170" s="163">
        <f t="shared" si="6"/>
        <v>0</v>
      </c>
      <c r="BH170" s="163">
        <f t="shared" si="7"/>
        <v>0</v>
      </c>
      <c r="BI170" s="163">
        <f t="shared" si="8"/>
        <v>0</v>
      </c>
      <c r="BJ170" s="15" t="s">
        <v>85</v>
      </c>
      <c r="BK170" s="163">
        <f t="shared" si="9"/>
        <v>0</v>
      </c>
      <c r="BL170" s="15" t="s">
        <v>466</v>
      </c>
      <c r="BM170" s="162" t="s">
        <v>9562</v>
      </c>
    </row>
    <row r="171" spans="1:65" s="2" customFormat="1" ht="24.2" customHeight="1">
      <c r="A171" s="30"/>
      <c r="B171" s="154"/>
      <c r="C171" s="195" t="s">
        <v>381</v>
      </c>
      <c r="D171" s="195" t="s">
        <v>210</v>
      </c>
      <c r="E171" s="196" t="s">
        <v>9403</v>
      </c>
      <c r="F171" s="200" t="s">
        <v>9404</v>
      </c>
      <c r="G171" s="198" t="s">
        <v>252</v>
      </c>
      <c r="H171" s="199">
        <v>34</v>
      </c>
      <c r="I171" s="155"/>
      <c r="J171" s="287">
        <f t="shared" si="0"/>
        <v>0</v>
      </c>
      <c r="K171" s="157"/>
      <c r="L171" s="31"/>
      <c r="M171" s="158" t="s">
        <v>1</v>
      </c>
      <c r="N171" s="159" t="s">
        <v>38</v>
      </c>
      <c r="O171" s="59"/>
      <c r="P171" s="160">
        <f t="shared" si="1"/>
        <v>0</v>
      </c>
      <c r="Q171" s="160">
        <v>0</v>
      </c>
      <c r="R171" s="160">
        <f t="shared" si="2"/>
        <v>0</v>
      </c>
      <c r="S171" s="160">
        <v>0</v>
      </c>
      <c r="T171" s="161">
        <f t="shared" si="3"/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2" t="s">
        <v>466</v>
      </c>
      <c r="AT171" s="162" t="s">
        <v>210</v>
      </c>
      <c r="AU171" s="162" t="s">
        <v>85</v>
      </c>
      <c r="AY171" s="15" t="s">
        <v>208</v>
      </c>
      <c r="BE171" s="163">
        <f t="shared" si="4"/>
        <v>0</v>
      </c>
      <c r="BF171" s="163">
        <f t="shared" si="5"/>
        <v>0</v>
      </c>
      <c r="BG171" s="163">
        <f t="shared" si="6"/>
        <v>0</v>
      </c>
      <c r="BH171" s="163">
        <f t="shared" si="7"/>
        <v>0</v>
      </c>
      <c r="BI171" s="163">
        <f t="shared" si="8"/>
        <v>0</v>
      </c>
      <c r="BJ171" s="15" t="s">
        <v>85</v>
      </c>
      <c r="BK171" s="163">
        <f t="shared" si="9"/>
        <v>0</v>
      </c>
      <c r="BL171" s="15" t="s">
        <v>466</v>
      </c>
      <c r="BM171" s="162" t="s">
        <v>9563</v>
      </c>
    </row>
    <row r="172" spans="1:65" s="12" customFormat="1" ht="22.9" customHeight="1">
      <c r="B172" s="142"/>
      <c r="C172" s="206"/>
      <c r="D172" s="207" t="s">
        <v>71</v>
      </c>
      <c r="E172" s="208" t="s">
        <v>7928</v>
      </c>
      <c r="F172" s="208" t="s">
        <v>7929</v>
      </c>
      <c r="G172" s="206"/>
      <c r="H172" s="206"/>
      <c r="I172" s="145"/>
      <c r="J172" s="286">
        <f>BK172</f>
        <v>0</v>
      </c>
      <c r="L172" s="142"/>
      <c r="M172" s="146"/>
      <c r="N172" s="147"/>
      <c r="O172" s="147"/>
      <c r="P172" s="148">
        <f>SUM(P173:P186)</f>
        <v>0</v>
      </c>
      <c r="Q172" s="147"/>
      <c r="R172" s="148">
        <f>SUM(R173:R186)</f>
        <v>0</v>
      </c>
      <c r="S172" s="147"/>
      <c r="T172" s="149">
        <f>SUM(T173:T186)</f>
        <v>0</v>
      </c>
      <c r="AR172" s="143" t="s">
        <v>219</v>
      </c>
      <c r="AT172" s="150" t="s">
        <v>71</v>
      </c>
      <c r="AU172" s="150" t="s">
        <v>79</v>
      </c>
      <c r="AY172" s="143" t="s">
        <v>208</v>
      </c>
      <c r="BK172" s="151">
        <f>SUM(BK173:BK186)</f>
        <v>0</v>
      </c>
    </row>
    <row r="173" spans="1:65" s="2" customFormat="1" ht="24.2" customHeight="1">
      <c r="A173" s="30"/>
      <c r="B173" s="154"/>
      <c r="C173" s="195" t="s">
        <v>385</v>
      </c>
      <c r="D173" s="195" t="s">
        <v>210</v>
      </c>
      <c r="E173" s="196" t="s">
        <v>8946</v>
      </c>
      <c r="F173" s="200" t="s">
        <v>6795</v>
      </c>
      <c r="G173" s="198" t="s">
        <v>404</v>
      </c>
      <c r="H173" s="199">
        <v>4</v>
      </c>
      <c r="I173" s="155"/>
      <c r="J173" s="287">
        <f t="shared" ref="J173:J186" si="10">ROUND(I173*H173,2)</f>
        <v>0</v>
      </c>
      <c r="K173" s="157"/>
      <c r="L173" s="31"/>
      <c r="M173" s="158" t="s">
        <v>1</v>
      </c>
      <c r="N173" s="159" t="s">
        <v>38</v>
      </c>
      <c r="O173" s="59"/>
      <c r="P173" s="160">
        <f t="shared" ref="P173:P186" si="11">O173*H173</f>
        <v>0</v>
      </c>
      <c r="Q173" s="160">
        <v>0</v>
      </c>
      <c r="R173" s="160">
        <f t="shared" ref="R173:R186" si="12">Q173*H173</f>
        <v>0</v>
      </c>
      <c r="S173" s="160">
        <v>0</v>
      </c>
      <c r="T173" s="161">
        <f t="shared" ref="T173:T186" si="13">S173*H173</f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62" t="s">
        <v>466</v>
      </c>
      <c r="AT173" s="162" t="s">
        <v>210</v>
      </c>
      <c r="AU173" s="162" t="s">
        <v>85</v>
      </c>
      <c r="AY173" s="15" t="s">
        <v>208</v>
      </c>
      <c r="BE173" s="163">
        <f t="shared" ref="BE173:BE186" si="14">IF(N173="základná",J173,0)</f>
        <v>0</v>
      </c>
      <c r="BF173" s="163">
        <f t="shared" ref="BF173:BF186" si="15">IF(N173="znížená",J173,0)</f>
        <v>0</v>
      </c>
      <c r="BG173" s="163">
        <f t="shared" ref="BG173:BG186" si="16">IF(N173="zákl. prenesená",J173,0)</f>
        <v>0</v>
      </c>
      <c r="BH173" s="163">
        <f t="shared" ref="BH173:BH186" si="17">IF(N173="zníž. prenesená",J173,0)</f>
        <v>0</v>
      </c>
      <c r="BI173" s="163">
        <f t="shared" ref="BI173:BI186" si="18">IF(N173="nulová",J173,0)</f>
        <v>0</v>
      </c>
      <c r="BJ173" s="15" t="s">
        <v>85</v>
      </c>
      <c r="BK173" s="163">
        <f t="shared" ref="BK173:BK186" si="19">ROUND(I173*H173,2)</f>
        <v>0</v>
      </c>
      <c r="BL173" s="15" t="s">
        <v>466</v>
      </c>
      <c r="BM173" s="162" t="s">
        <v>9564</v>
      </c>
    </row>
    <row r="174" spans="1:65" s="2" customFormat="1" ht="24.2" customHeight="1">
      <c r="A174" s="30"/>
      <c r="B174" s="154"/>
      <c r="C174" s="195" t="s">
        <v>389</v>
      </c>
      <c r="D174" s="195" t="s">
        <v>210</v>
      </c>
      <c r="E174" s="196" t="s">
        <v>9410</v>
      </c>
      <c r="F174" s="200" t="s">
        <v>9411</v>
      </c>
      <c r="G174" s="198" t="s">
        <v>404</v>
      </c>
      <c r="H174" s="199">
        <v>2</v>
      </c>
      <c r="I174" s="155"/>
      <c r="J174" s="287">
        <f t="shared" si="10"/>
        <v>0</v>
      </c>
      <c r="K174" s="157"/>
      <c r="L174" s="31"/>
      <c r="M174" s="158" t="s">
        <v>1</v>
      </c>
      <c r="N174" s="159" t="s">
        <v>38</v>
      </c>
      <c r="O174" s="59"/>
      <c r="P174" s="160">
        <f t="shared" si="11"/>
        <v>0</v>
      </c>
      <c r="Q174" s="160">
        <v>0</v>
      </c>
      <c r="R174" s="160">
        <f t="shared" si="12"/>
        <v>0</v>
      </c>
      <c r="S174" s="160">
        <v>0</v>
      </c>
      <c r="T174" s="161">
        <f t="shared" si="13"/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62" t="s">
        <v>466</v>
      </c>
      <c r="AT174" s="162" t="s">
        <v>210</v>
      </c>
      <c r="AU174" s="162" t="s">
        <v>85</v>
      </c>
      <c r="AY174" s="15" t="s">
        <v>208</v>
      </c>
      <c r="BE174" s="163">
        <f t="shared" si="14"/>
        <v>0</v>
      </c>
      <c r="BF174" s="163">
        <f t="shared" si="15"/>
        <v>0</v>
      </c>
      <c r="BG174" s="163">
        <f t="shared" si="16"/>
        <v>0</v>
      </c>
      <c r="BH174" s="163">
        <f t="shared" si="17"/>
        <v>0</v>
      </c>
      <c r="BI174" s="163">
        <f t="shared" si="18"/>
        <v>0</v>
      </c>
      <c r="BJ174" s="15" t="s">
        <v>85</v>
      </c>
      <c r="BK174" s="163">
        <f t="shared" si="19"/>
        <v>0</v>
      </c>
      <c r="BL174" s="15" t="s">
        <v>466</v>
      </c>
      <c r="BM174" s="162" t="s">
        <v>9565</v>
      </c>
    </row>
    <row r="175" spans="1:65" s="2" customFormat="1" ht="24.2" customHeight="1">
      <c r="A175" s="30"/>
      <c r="B175" s="154"/>
      <c r="C175" s="195" t="s">
        <v>393</v>
      </c>
      <c r="D175" s="195" t="s">
        <v>210</v>
      </c>
      <c r="E175" s="196" t="s">
        <v>9413</v>
      </c>
      <c r="F175" s="200" t="s">
        <v>9414</v>
      </c>
      <c r="G175" s="198" t="s">
        <v>6792</v>
      </c>
      <c r="H175" s="199">
        <v>4</v>
      </c>
      <c r="I175" s="155"/>
      <c r="J175" s="287">
        <f t="shared" si="10"/>
        <v>0</v>
      </c>
      <c r="K175" s="157"/>
      <c r="L175" s="31"/>
      <c r="M175" s="158" t="s">
        <v>1</v>
      </c>
      <c r="N175" s="159" t="s">
        <v>38</v>
      </c>
      <c r="O175" s="59"/>
      <c r="P175" s="160">
        <f t="shared" si="11"/>
        <v>0</v>
      </c>
      <c r="Q175" s="160">
        <v>0</v>
      </c>
      <c r="R175" s="160">
        <f t="shared" si="12"/>
        <v>0</v>
      </c>
      <c r="S175" s="160">
        <v>0</v>
      </c>
      <c r="T175" s="161">
        <f t="shared" si="1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2" t="s">
        <v>466</v>
      </c>
      <c r="AT175" s="162" t="s">
        <v>210</v>
      </c>
      <c r="AU175" s="162" t="s">
        <v>85</v>
      </c>
      <c r="AY175" s="15" t="s">
        <v>208</v>
      </c>
      <c r="BE175" s="163">
        <f t="shared" si="14"/>
        <v>0</v>
      </c>
      <c r="BF175" s="163">
        <f t="shared" si="15"/>
        <v>0</v>
      </c>
      <c r="BG175" s="163">
        <f t="shared" si="16"/>
        <v>0</v>
      </c>
      <c r="BH175" s="163">
        <f t="shared" si="17"/>
        <v>0</v>
      </c>
      <c r="BI175" s="163">
        <f t="shared" si="18"/>
        <v>0</v>
      </c>
      <c r="BJ175" s="15" t="s">
        <v>85</v>
      </c>
      <c r="BK175" s="163">
        <f t="shared" si="19"/>
        <v>0</v>
      </c>
      <c r="BL175" s="15" t="s">
        <v>466</v>
      </c>
      <c r="BM175" s="162" t="s">
        <v>9566</v>
      </c>
    </row>
    <row r="176" spans="1:65" s="2" customFormat="1" ht="16.5" customHeight="1">
      <c r="A176" s="30"/>
      <c r="B176" s="154"/>
      <c r="C176" s="195" t="s">
        <v>397</v>
      </c>
      <c r="D176" s="195" t="s">
        <v>210</v>
      </c>
      <c r="E176" s="196" t="s">
        <v>8987</v>
      </c>
      <c r="F176" s="200" t="s">
        <v>6950</v>
      </c>
      <c r="G176" s="198" t="s">
        <v>252</v>
      </c>
      <c r="H176" s="199">
        <v>306</v>
      </c>
      <c r="I176" s="155"/>
      <c r="J176" s="287">
        <f t="shared" si="10"/>
        <v>0</v>
      </c>
      <c r="K176" s="157"/>
      <c r="L176" s="31"/>
      <c r="M176" s="158" t="s">
        <v>1</v>
      </c>
      <c r="N176" s="159" t="s">
        <v>38</v>
      </c>
      <c r="O176" s="59"/>
      <c r="P176" s="160">
        <f t="shared" si="11"/>
        <v>0</v>
      </c>
      <c r="Q176" s="160">
        <v>0</v>
      </c>
      <c r="R176" s="160">
        <f t="shared" si="12"/>
        <v>0</v>
      </c>
      <c r="S176" s="160">
        <v>0</v>
      </c>
      <c r="T176" s="161">
        <f t="shared" si="1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62" t="s">
        <v>466</v>
      </c>
      <c r="AT176" s="162" t="s">
        <v>210</v>
      </c>
      <c r="AU176" s="162" t="s">
        <v>85</v>
      </c>
      <c r="AY176" s="15" t="s">
        <v>208</v>
      </c>
      <c r="BE176" s="163">
        <f t="shared" si="14"/>
        <v>0</v>
      </c>
      <c r="BF176" s="163">
        <f t="shared" si="15"/>
        <v>0</v>
      </c>
      <c r="BG176" s="163">
        <f t="shared" si="16"/>
        <v>0</v>
      </c>
      <c r="BH176" s="163">
        <f t="shared" si="17"/>
        <v>0</v>
      </c>
      <c r="BI176" s="163">
        <f t="shared" si="18"/>
        <v>0</v>
      </c>
      <c r="BJ176" s="15" t="s">
        <v>85</v>
      </c>
      <c r="BK176" s="163">
        <f t="shared" si="19"/>
        <v>0</v>
      </c>
      <c r="BL176" s="15" t="s">
        <v>466</v>
      </c>
      <c r="BM176" s="162" t="s">
        <v>9567</v>
      </c>
    </row>
    <row r="177" spans="1:65" s="2" customFormat="1" ht="24.2" customHeight="1">
      <c r="A177" s="30"/>
      <c r="B177" s="154"/>
      <c r="C177" s="195" t="s">
        <v>401</v>
      </c>
      <c r="D177" s="195" t="s">
        <v>210</v>
      </c>
      <c r="E177" s="196" t="s">
        <v>9427</v>
      </c>
      <c r="F177" s="200" t="s">
        <v>9428</v>
      </c>
      <c r="G177" s="198" t="s">
        <v>404</v>
      </c>
      <c r="H177" s="199">
        <v>1</v>
      </c>
      <c r="I177" s="155"/>
      <c r="J177" s="287">
        <f t="shared" si="10"/>
        <v>0</v>
      </c>
      <c r="K177" s="157"/>
      <c r="L177" s="31"/>
      <c r="M177" s="158" t="s">
        <v>1</v>
      </c>
      <c r="N177" s="159" t="s">
        <v>38</v>
      </c>
      <c r="O177" s="59"/>
      <c r="P177" s="160">
        <f t="shared" si="11"/>
        <v>0</v>
      </c>
      <c r="Q177" s="160">
        <v>0</v>
      </c>
      <c r="R177" s="160">
        <f t="shared" si="12"/>
        <v>0</v>
      </c>
      <c r="S177" s="160">
        <v>0</v>
      </c>
      <c r="T177" s="161">
        <f t="shared" si="1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62" t="s">
        <v>466</v>
      </c>
      <c r="AT177" s="162" t="s">
        <v>210</v>
      </c>
      <c r="AU177" s="162" t="s">
        <v>85</v>
      </c>
      <c r="AY177" s="15" t="s">
        <v>208</v>
      </c>
      <c r="BE177" s="163">
        <f t="shared" si="14"/>
        <v>0</v>
      </c>
      <c r="BF177" s="163">
        <f t="shared" si="15"/>
        <v>0</v>
      </c>
      <c r="BG177" s="163">
        <f t="shared" si="16"/>
        <v>0</v>
      </c>
      <c r="BH177" s="163">
        <f t="shared" si="17"/>
        <v>0</v>
      </c>
      <c r="BI177" s="163">
        <f t="shared" si="18"/>
        <v>0</v>
      </c>
      <c r="BJ177" s="15" t="s">
        <v>85</v>
      </c>
      <c r="BK177" s="163">
        <f t="shared" si="19"/>
        <v>0</v>
      </c>
      <c r="BL177" s="15" t="s">
        <v>466</v>
      </c>
      <c r="BM177" s="162" t="s">
        <v>9568</v>
      </c>
    </row>
    <row r="178" spans="1:65" s="2" customFormat="1" ht="24.2" customHeight="1">
      <c r="A178" s="30"/>
      <c r="B178" s="154"/>
      <c r="C178" s="195" t="s">
        <v>406</v>
      </c>
      <c r="D178" s="195" t="s">
        <v>210</v>
      </c>
      <c r="E178" s="196" t="s">
        <v>9430</v>
      </c>
      <c r="F178" s="200" t="s">
        <v>9431</v>
      </c>
      <c r="G178" s="198" t="s">
        <v>404</v>
      </c>
      <c r="H178" s="199">
        <v>1</v>
      </c>
      <c r="I178" s="155"/>
      <c r="J178" s="287">
        <f t="shared" si="10"/>
        <v>0</v>
      </c>
      <c r="K178" s="157"/>
      <c r="L178" s="31"/>
      <c r="M178" s="158" t="s">
        <v>1</v>
      </c>
      <c r="N178" s="159" t="s">
        <v>38</v>
      </c>
      <c r="O178" s="59"/>
      <c r="P178" s="160">
        <f t="shared" si="11"/>
        <v>0</v>
      </c>
      <c r="Q178" s="160">
        <v>0</v>
      </c>
      <c r="R178" s="160">
        <f t="shared" si="12"/>
        <v>0</v>
      </c>
      <c r="S178" s="160">
        <v>0</v>
      </c>
      <c r="T178" s="161">
        <f t="shared" si="1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2" t="s">
        <v>466</v>
      </c>
      <c r="AT178" s="162" t="s">
        <v>210</v>
      </c>
      <c r="AU178" s="162" t="s">
        <v>85</v>
      </c>
      <c r="AY178" s="15" t="s">
        <v>208</v>
      </c>
      <c r="BE178" s="163">
        <f t="shared" si="14"/>
        <v>0</v>
      </c>
      <c r="BF178" s="163">
        <f t="shared" si="15"/>
        <v>0</v>
      </c>
      <c r="BG178" s="163">
        <f t="shared" si="16"/>
        <v>0</v>
      </c>
      <c r="BH178" s="163">
        <f t="shared" si="17"/>
        <v>0</v>
      </c>
      <c r="BI178" s="163">
        <f t="shared" si="18"/>
        <v>0</v>
      </c>
      <c r="BJ178" s="15" t="s">
        <v>85</v>
      </c>
      <c r="BK178" s="163">
        <f t="shared" si="19"/>
        <v>0</v>
      </c>
      <c r="BL178" s="15" t="s">
        <v>466</v>
      </c>
      <c r="BM178" s="162" t="s">
        <v>9569</v>
      </c>
    </row>
    <row r="179" spans="1:65" s="2" customFormat="1" ht="33" customHeight="1">
      <c r="A179" s="30"/>
      <c r="B179" s="154"/>
      <c r="C179" s="195" t="s">
        <v>410</v>
      </c>
      <c r="D179" s="195" t="s">
        <v>210</v>
      </c>
      <c r="E179" s="196" t="s">
        <v>9452</v>
      </c>
      <c r="F179" s="200" t="s">
        <v>9453</v>
      </c>
      <c r="G179" s="198" t="s">
        <v>404</v>
      </c>
      <c r="H179" s="199">
        <v>1</v>
      </c>
      <c r="I179" s="155"/>
      <c r="J179" s="287">
        <f t="shared" si="10"/>
        <v>0</v>
      </c>
      <c r="K179" s="157"/>
      <c r="L179" s="31"/>
      <c r="M179" s="158" t="s">
        <v>1</v>
      </c>
      <c r="N179" s="159" t="s">
        <v>38</v>
      </c>
      <c r="O179" s="59"/>
      <c r="P179" s="160">
        <f t="shared" si="11"/>
        <v>0</v>
      </c>
      <c r="Q179" s="160">
        <v>0</v>
      </c>
      <c r="R179" s="160">
        <f t="shared" si="12"/>
        <v>0</v>
      </c>
      <c r="S179" s="160">
        <v>0</v>
      </c>
      <c r="T179" s="161">
        <f t="shared" si="1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62" t="s">
        <v>466</v>
      </c>
      <c r="AT179" s="162" t="s">
        <v>210</v>
      </c>
      <c r="AU179" s="162" t="s">
        <v>85</v>
      </c>
      <c r="AY179" s="15" t="s">
        <v>208</v>
      </c>
      <c r="BE179" s="163">
        <f t="shared" si="14"/>
        <v>0</v>
      </c>
      <c r="BF179" s="163">
        <f t="shared" si="15"/>
        <v>0</v>
      </c>
      <c r="BG179" s="163">
        <f t="shared" si="16"/>
        <v>0</v>
      </c>
      <c r="BH179" s="163">
        <f t="shared" si="17"/>
        <v>0</v>
      </c>
      <c r="BI179" s="163">
        <f t="shared" si="18"/>
        <v>0</v>
      </c>
      <c r="BJ179" s="15" t="s">
        <v>85</v>
      </c>
      <c r="BK179" s="163">
        <f t="shared" si="19"/>
        <v>0</v>
      </c>
      <c r="BL179" s="15" t="s">
        <v>466</v>
      </c>
      <c r="BM179" s="162" t="s">
        <v>9570</v>
      </c>
    </row>
    <row r="180" spans="1:65" s="2" customFormat="1" ht="16.5" customHeight="1">
      <c r="A180" s="30"/>
      <c r="B180" s="154"/>
      <c r="C180" s="195" t="s">
        <v>414</v>
      </c>
      <c r="D180" s="195" t="s">
        <v>210</v>
      </c>
      <c r="E180" s="196" t="s">
        <v>9465</v>
      </c>
      <c r="F180" s="200" t="s">
        <v>9466</v>
      </c>
      <c r="G180" s="198" t="s">
        <v>404</v>
      </c>
      <c r="H180" s="199">
        <v>24</v>
      </c>
      <c r="I180" s="155"/>
      <c r="J180" s="287">
        <f t="shared" si="10"/>
        <v>0</v>
      </c>
      <c r="K180" s="157"/>
      <c r="L180" s="31"/>
      <c r="M180" s="158" t="s">
        <v>1</v>
      </c>
      <c r="N180" s="159" t="s">
        <v>38</v>
      </c>
      <c r="O180" s="59"/>
      <c r="P180" s="160">
        <f t="shared" si="11"/>
        <v>0</v>
      </c>
      <c r="Q180" s="160">
        <v>0</v>
      </c>
      <c r="R180" s="160">
        <f t="shared" si="12"/>
        <v>0</v>
      </c>
      <c r="S180" s="160">
        <v>0</v>
      </c>
      <c r="T180" s="161">
        <f t="shared" si="13"/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62" t="s">
        <v>466</v>
      </c>
      <c r="AT180" s="162" t="s">
        <v>210</v>
      </c>
      <c r="AU180" s="162" t="s">
        <v>85</v>
      </c>
      <c r="AY180" s="15" t="s">
        <v>208</v>
      </c>
      <c r="BE180" s="163">
        <f t="shared" si="14"/>
        <v>0</v>
      </c>
      <c r="BF180" s="163">
        <f t="shared" si="15"/>
        <v>0</v>
      </c>
      <c r="BG180" s="163">
        <f t="shared" si="16"/>
        <v>0</v>
      </c>
      <c r="BH180" s="163">
        <f t="shared" si="17"/>
        <v>0</v>
      </c>
      <c r="BI180" s="163">
        <f t="shared" si="18"/>
        <v>0</v>
      </c>
      <c r="BJ180" s="15" t="s">
        <v>85</v>
      </c>
      <c r="BK180" s="163">
        <f t="shared" si="19"/>
        <v>0</v>
      </c>
      <c r="BL180" s="15" t="s">
        <v>466</v>
      </c>
      <c r="BM180" s="162" t="s">
        <v>9571</v>
      </c>
    </row>
    <row r="181" spans="1:65" s="2" customFormat="1" ht="24.2" customHeight="1">
      <c r="A181" s="30"/>
      <c r="B181" s="154"/>
      <c r="C181" s="195" t="s">
        <v>418</v>
      </c>
      <c r="D181" s="195" t="s">
        <v>210</v>
      </c>
      <c r="E181" s="196" t="s">
        <v>9468</v>
      </c>
      <c r="F181" s="200" t="s">
        <v>9469</v>
      </c>
      <c r="G181" s="198" t="s">
        <v>404</v>
      </c>
      <c r="H181" s="199">
        <v>2</v>
      </c>
      <c r="I181" s="155"/>
      <c r="J181" s="287">
        <f t="shared" si="10"/>
        <v>0</v>
      </c>
      <c r="K181" s="157"/>
      <c r="L181" s="31"/>
      <c r="M181" s="158" t="s">
        <v>1</v>
      </c>
      <c r="N181" s="159" t="s">
        <v>38</v>
      </c>
      <c r="O181" s="59"/>
      <c r="P181" s="160">
        <f t="shared" si="11"/>
        <v>0</v>
      </c>
      <c r="Q181" s="160">
        <v>0</v>
      </c>
      <c r="R181" s="160">
        <f t="shared" si="12"/>
        <v>0</v>
      </c>
      <c r="S181" s="160">
        <v>0</v>
      </c>
      <c r="T181" s="161">
        <f t="shared" si="13"/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2" t="s">
        <v>466</v>
      </c>
      <c r="AT181" s="162" t="s">
        <v>210</v>
      </c>
      <c r="AU181" s="162" t="s">
        <v>85</v>
      </c>
      <c r="AY181" s="15" t="s">
        <v>208</v>
      </c>
      <c r="BE181" s="163">
        <f t="shared" si="14"/>
        <v>0</v>
      </c>
      <c r="BF181" s="163">
        <f t="shared" si="15"/>
        <v>0</v>
      </c>
      <c r="BG181" s="163">
        <f t="shared" si="16"/>
        <v>0</v>
      </c>
      <c r="BH181" s="163">
        <f t="shared" si="17"/>
        <v>0</v>
      </c>
      <c r="BI181" s="163">
        <f t="shared" si="18"/>
        <v>0</v>
      </c>
      <c r="BJ181" s="15" t="s">
        <v>85</v>
      </c>
      <c r="BK181" s="163">
        <f t="shared" si="19"/>
        <v>0</v>
      </c>
      <c r="BL181" s="15" t="s">
        <v>466</v>
      </c>
      <c r="BM181" s="162" t="s">
        <v>9572</v>
      </c>
    </row>
    <row r="182" spans="1:65" s="2" customFormat="1" ht="21.75" customHeight="1">
      <c r="A182" s="30"/>
      <c r="B182" s="154"/>
      <c r="C182" s="195" t="s">
        <v>422</v>
      </c>
      <c r="D182" s="195" t="s">
        <v>210</v>
      </c>
      <c r="E182" s="196" t="s">
        <v>9573</v>
      </c>
      <c r="F182" s="200" t="s">
        <v>9478</v>
      </c>
      <c r="G182" s="198" t="s">
        <v>564</v>
      </c>
      <c r="H182" s="199">
        <v>0.06</v>
      </c>
      <c r="I182" s="155"/>
      <c r="J182" s="287">
        <f t="shared" si="10"/>
        <v>0</v>
      </c>
      <c r="K182" s="157"/>
      <c r="L182" s="31"/>
      <c r="M182" s="158" t="s">
        <v>1</v>
      </c>
      <c r="N182" s="159" t="s">
        <v>38</v>
      </c>
      <c r="O182" s="59"/>
      <c r="P182" s="160">
        <f t="shared" si="11"/>
        <v>0</v>
      </c>
      <c r="Q182" s="160">
        <v>0</v>
      </c>
      <c r="R182" s="160">
        <f t="shared" si="12"/>
        <v>0</v>
      </c>
      <c r="S182" s="160">
        <v>0</v>
      </c>
      <c r="T182" s="161">
        <f t="shared" si="13"/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62" t="s">
        <v>466</v>
      </c>
      <c r="AT182" s="162" t="s">
        <v>210</v>
      </c>
      <c r="AU182" s="162" t="s">
        <v>85</v>
      </c>
      <c r="AY182" s="15" t="s">
        <v>208</v>
      </c>
      <c r="BE182" s="163">
        <f t="shared" si="14"/>
        <v>0</v>
      </c>
      <c r="BF182" s="163">
        <f t="shared" si="15"/>
        <v>0</v>
      </c>
      <c r="BG182" s="163">
        <f t="shared" si="16"/>
        <v>0</v>
      </c>
      <c r="BH182" s="163">
        <f t="shared" si="17"/>
        <v>0</v>
      </c>
      <c r="BI182" s="163">
        <f t="shared" si="18"/>
        <v>0</v>
      </c>
      <c r="BJ182" s="15" t="s">
        <v>85</v>
      </c>
      <c r="BK182" s="163">
        <f t="shared" si="19"/>
        <v>0</v>
      </c>
      <c r="BL182" s="15" t="s">
        <v>466</v>
      </c>
      <c r="BM182" s="162" t="s">
        <v>9574</v>
      </c>
    </row>
    <row r="183" spans="1:65" s="2" customFormat="1" ht="21.75" customHeight="1">
      <c r="A183" s="30"/>
      <c r="B183" s="154"/>
      <c r="C183" s="195" t="s">
        <v>426</v>
      </c>
      <c r="D183" s="195" t="s">
        <v>210</v>
      </c>
      <c r="E183" s="196" t="s">
        <v>9575</v>
      </c>
      <c r="F183" s="200" t="s">
        <v>576</v>
      </c>
      <c r="G183" s="198" t="s">
        <v>564</v>
      </c>
      <c r="H183" s="199">
        <v>0.06</v>
      </c>
      <c r="I183" s="155"/>
      <c r="J183" s="287">
        <f t="shared" si="10"/>
        <v>0</v>
      </c>
      <c r="K183" s="157"/>
      <c r="L183" s="31"/>
      <c r="M183" s="158" t="s">
        <v>1</v>
      </c>
      <c r="N183" s="159" t="s">
        <v>38</v>
      </c>
      <c r="O183" s="59"/>
      <c r="P183" s="160">
        <f t="shared" si="11"/>
        <v>0</v>
      </c>
      <c r="Q183" s="160">
        <v>0</v>
      </c>
      <c r="R183" s="160">
        <f t="shared" si="12"/>
        <v>0</v>
      </c>
      <c r="S183" s="160">
        <v>0</v>
      </c>
      <c r="T183" s="161">
        <f t="shared" si="13"/>
        <v>0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62" t="s">
        <v>466</v>
      </c>
      <c r="AT183" s="162" t="s">
        <v>210</v>
      </c>
      <c r="AU183" s="162" t="s">
        <v>85</v>
      </c>
      <c r="AY183" s="15" t="s">
        <v>208</v>
      </c>
      <c r="BE183" s="163">
        <f t="shared" si="14"/>
        <v>0</v>
      </c>
      <c r="BF183" s="163">
        <f t="shared" si="15"/>
        <v>0</v>
      </c>
      <c r="BG183" s="163">
        <f t="shared" si="16"/>
        <v>0</v>
      </c>
      <c r="BH183" s="163">
        <f t="shared" si="17"/>
        <v>0</v>
      </c>
      <c r="BI183" s="163">
        <f t="shared" si="18"/>
        <v>0</v>
      </c>
      <c r="BJ183" s="15" t="s">
        <v>85</v>
      </c>
      <c r="BK183" s="163">
        <f t="shared" si="19"/>
        <v>0</v>
      </c>
      <c r="BL183" s="15" t="s">
        <v>466</v>
      </c>
      <c r="BM183" s="162" t="s">
        <v>9576</v>
      </c>
    </row>
    <row r="184" spans="1:65" s="2" customFormat="1" ht="24.2" customHeight="1">
      <c r="A184" s="30"/>
      <c r="B184" s="154"/>
      <c r="C184" s="195" t="s">
        <v>430</v>
      </c>
      <c r="D184" s="195" t="s">
        <v>210</v>
      </c>
      <c r="E184" s="196" t="s">
        <v>883</v>
      </c>
      <c r="F184" s="200" t="s">
        <v>584</v>
      </c>
      <c r="G184" s="198" t="s">
        <v>564</v>
      </c>
      <c r="H184" s="199">
        <v>1.68</v>
      </c>
      <c r="I184" s="155"/>
      <c r="J184" s="287">
        <f t="shared" si="10"/>
        <v>0</v>
      </c>
      <c r="K184" s="157"/>
      <c r="L184" s="31"/>
      <c r="M184" s="158" t="s">
        <v>1</v>
      </c>
      <c r="N184" s="159" t="s">
        <v>38</v>
      </c>
      <c r="O184" s="59"/>
      <c r="P184" s="160">
        <f t="shared" si="11"/>
        <v>0</v>
      </c>
      <c r="Q184" s="160">
        <v>0</v>
      </c>
      <c r="R184" s="160">
        <f t="shared" si="12"/>
        <v>0</v>
      </c>
      <c r="S184" s="160">
        <v>0</v>
      </c>
      <c r="T184" s="161">
        <f t="shared" si="13"/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62" t="s">
        <v>466</v>
      </c>
      <c r="AT184" s="162" t="s">
        <v>210</v>
      </c>
      <c r="AU184" s="162" t="s">
        <v>85</v>
      </c>
      <c r="AY184" s="15" t="s">
        <v>208</v>
      </c>
      <c r="BE184" s="163">
        <f t="shared" si="14"/>
        <v>0</v>
      </c>
      <c r="BF184" s="163">
        <f t="shared" si="15"/>
        <v>0</v>
      </c>
      <c r="BG184" s="163">
        <f t="shared" si="16"/>
        <v>0</v>
      </c>
      <c r="BH184" s="163">
        <f t="shared" si="17"/>
        <v>0</v>
      </c>
      <c r="BI184" s="163">
        <f t="shared" si="18"/>
        <v>0</v>
      </c>
      <c r="BJ184" s="15" t="s">
        <v>85</v>
      </c>
      <c r="BK184" s="163">
        <f t="shared" si="19"/>
        <v>0</v>
      </c>
      <c r="BL184" s="15" t="s">
        <v>466</v>
      </c>
      <c r="BM184" s="162" t="s">
        <v>9577</v>
      </c>
    </row>
    <row r="185" spans="1:65" s="2" customFormat="1" ht="24.2" customHeight="1">
      <c r="A185" s="30"/>
      <c r="B185" s="154"/>
      <c r="C185" s="195" t="s">
        <v>434</v>
      </c>
      <c r="D185" s="195" t="s">
        <v>210</v>
      </c>
      <c r="E185" s="196" t="s">
        <v>9578</v>
      </c>
      <c r="F185" s="200" t="s">
        <v>592</v>
      </c>
      <c r="G185" s="198" t="s">
        <v>564</v>
      </c>
      <c r="H185" s="199">
        <v>0.06</v>
      </c>
      <c r="I185" s="155"/>
      <c r="J185" s="287">
        <f t="shared" si="10"/>
        <v>0</v>
      </c>
      <c r="K185" s="157"/>
      <c r="L185" s="31"/>
      <c r="M185" s="158" t="s">
        <v>1</v>
      </c>
      <c r="N185" s="159" t="s">
        <v>38</v>
      </c>
      <c r="O185" s="59"/>
      <c r="P185" s="160">
        <f t="shared" si="11"/>
        <v>0</v>
      </c>
      <c r="Q185" s="160">
        <v>0</v>
      </c>
      <c r="R185" s="160">
        <f t="shared" si="12"/>
        <v>0</v>
      </c>
      <c r="S185" s="160">
        <v>0</v>
      </c>
      <c r="T185" s="161">
        <f t="shared" si="13"/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62" t="s">
        <v>466</v>
      </c>
      <c r="AT185" s="162" t="s">
        <v>210</v>
      </c>
      <c r="AU185" s="162" t="s">
        <v>85</v>
      </c>
      <c r="AY185" s="15" t="s">
        <v>208</v>
      </c>
      <c r="BE185" s="163">
        <f t="shared" si="14"/>
        <v>0</v>
      </c>
      <c r="BF185" s="163">
        <f t="shared" si="15"/>
        <v>0</v>
      </c>
      <c r="BG185" s="163">
        <f t="shared" si="16"/>
        <v>0</v>
      </c>
      <c r="BH185" s="163">
        <f t="shared" si="17"/>
        <v>0</v>
      </c>
      <c r="BI185" s="163">
        <f t="shared" si="18"/>
        <v>0</v>
      </c>
      <c r="BJ185" s="15" t="s">
        <v>85</v>
      </c>
      <c r="BK185" s="163">
        <f t="shared" si="19"/>
        <v>0</v>
      </c>
      <c r="BL185" s="15" t="s">
        <v>466</v>
      </c>
      <c r="BM185" s="162" t="s">
        <v>9579</v>
      </c>
    </row>
    <row r="186" spans="1:65" s="2" customFormat="1" ht="16.5" customHeight="1">
      <c r="A186" s="30"/>
      <c r="B186" s="154"/>
      <c r="C186" s="195" t="s">
        <v>438</v>
      </c>
      <c r="D186" s="195" t="s">
        <v>210</v>
      </c>
      <c r="E186" s="196" t="s">
        <v>9483</v>
      </c>
      <c r="F186" s="200" t="s">
        <v>9484</v>
      </c>
      <c r="G186" s="198" t="s">
        <v>564</v>
      </c>
      <c r="H186" s="199">
        <v>0.06</v>
      </c>
      <c r="I186" s="155"/>
      <c r="J186" s="287">
        <f t="shared" si="10"/>
        <v>0</v>
      </c>
      <c r="K186" s="157"/>
      <c r="L186" s="31"/>
      <c r="M186" s="158" t="s">
        <v>1</v>
      </c>
      <c r="N186" s="159" t="s">
        <v>38</v>
      </c>
      <c r="O186" s="59"/>
      <c r="P186" s="160">
        <f t="shared" si="11"/>
        <v>0</v>
      </c>
      <c r="Q186" s="160">
        <v>0</v>
      </c>
      <c r="R186" s="160">
        <f t="shared" si="12"/>
        <v>0</v>
      </c>
      <c r="S186" s="160">
        <v>0</v>
      </c>
      <c r="T186" s="161">
        <f t="shared" si="13"/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62" t="s">
        <v>466</v>
      </c>
      <c r="AT186" s="162" t="s">
        <v>210</v>
      </c>
      <c r="AU186" s="162" t="s">
        <v>85</v>
      </c>
      <c r="AY186" s="15" t="s">
        <v>208</v>
      </c>
      <c r="BE186" s="163">
        <f t="shared" si="14"/>
        <v>0</v>
      </c>
      <c r="BF186" s="163">
        <f t="shared" si="15"/>
        <v>0</v>
      </c>
      <c r="BG186" s="163">
        <f t="shared" si="16"/>
        <v>0</v>
      </c>
      <c r="BH186" s="163">
        <f t="shared" si="17"/>
        <v>0</v>
      </c>
      <c r="BI186" s="163">
        <f t="shared" si="18"/>
        <v>0</v>
      </c>
      <c r="BJ186" s="15" t="s">
        <v>85</v>
      </c>
      <c r="BK186" s="163">
        <f t="shared" si="19"/>
        <v>0</v>
      </c>
      <c r="BL186" s="15" t="s">
        <v>466</v>
      </c>
      <c r="BM186" s="162" t="s">
        <v>9580</v>
      </c>
    </row>
    <row r="187" spans="1:65" s="12" customFormat="1" ht="25.9" customHeight="1">
      <c r="B187" s="142"/>
      <c r="C187" s="206"/>
      <c r="D187" s="207" t="s">
        <v>71</v>
      </c>
      <c r="E187" s="209" t="s">
        <v>6455</v>
      </c>
      <c r="F187" s="209" t="s">
        <v>7756</v>
      </c>
      <c r="G187" s="206"/>
      <c r="H187" s="206"/>
      <c r="I187" s="145"/>
      <c r="J187" s="283">
        <f>BK187</f>
        <v>0</v>
      </c>
      <c r="L187" s="142"/>
      <c r="M187" s="146"/>
      <c r="N187" s="147"/>
      <c r="O187" s="147"/>
      <c r="P187" s="148">
        <f>SUM(P188:P194)</f>
        <v>0</v>
      </c>
      <c r="Q187" s="147"/>
      <c r="R187" s="148">
        <f>SUM(R188:R194)</f>
        <v>0</v>
      </c>
      <c r="S187" s="147"/>
      <c r="T187" s="149">
        <f>SUM(T188:T194)</f>
        <v>0</v>
      </c>
      <c r="AR187" s="143" t="s">
        <v>214</v>
      </c>
      <c r="AT187" s="150" t="s">
        <v>71</v>
      </c>
      <c r="AU187" s="150" t="s">
        <v>72</v>
      </c>
      <c r="AY187" s="143" t="s">
        <v>208</v>
      </c>
      <c r="BK187" s="151">
        <f>SUM(BK188:BK194)</f>
        <v>0</v>
      </c>
    </row>
    <row r="188" spans="1:65" s="2" customFormat="1" ht="16.5" customHeight="1">
      <c r="A188" s="30"/>
      <c r="B188" s="154"/>
      <c r="C188" s="195" t="s">
        <v>442</v>
      </c>
      <c r="D188" s="195" t="s">
        <v>210</v>
      </c>
      <c r="E188" s="196" t="s">
        <v>9489</v>
      </c>
      <c r="F188" s="200" t="s">
        <v>9490</v>
      </c>
      <c r="G188" s="198" t="s">
        <v>4725</v>
      </c>
      <c r="H188" s="199">
        <v>1</v>
      </c>
      <c r="I188" s="155"/>
      <c r="J188" s="287">
        <f t="shared" ref="J188:J194" si="20">ROUND(I188*H188,2)</f>
        <v>0</v>
      </c>
      <c r="K188" s="157"/>
      <c r="L188" s="31"/>
      <c r="M188" s="158" t="s">
        <v>1</v>
      </c>
      <c r="N188" s="159" t="s">
        <v>38</v>
      </c>
      <c r="O188" s="59"/>
      <c r="P188" s="160">
        <f t="shared" ref="P188:P194" si="21">O188*H188</f>
        <v>0</v>
      </c>
      <c r="Q188" s="160">
        <v>0</v>
      </c>
      <c r="R188" s="160">
        <f t="shared" ref="R188:R194" si="22">Q188*H188</f>
        <v>0</v>
      </c>
      <c r="S188" s="160">
        <v>0</v>
      </c>
      <c r="T188" s="161">
        <f t="shared" ref="T188:T194" si="23">S188*H188</f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62" t="s">
        <v>214</v>
      </c>
      <c r="AT188" s="162" t="s">
        <v>210</v>
      </c>
      <c r="AU188" s="162" t="s">
        <v>79</v>
      </c>
      <c r="AY188" s="15" t="s">
        <v>208</v>
      </c>
      <c r="BE188" s="163">
        <f t="shared" ref="BE188:BE194" si="24">IF(N188="základná",J188,0)</f>
        <v>0</v>
      </c>
      <c r="BF188" s="163">
        <f t="shared" ref="BF188:BF194" si="25">IF(N188="znížená",J188,0)</f>
        <v>0</v>
      </c>
      <c r="BG188" s="163">
        <f t="shared" ref="BG188:BG194" si="26">IF(N188="zákl. prenesená",J188,0)</f>
        <v>0</v>
      </c>
      <c r="BH188" s="163">
        <f t="shared" ref="BH188:BH194" si="27">IF(N188="zníž. prenesená",J188,0)</f>
        <v>0</v>
      </c>
      <c r="BI188" s="163">
        <f t="shared" ref="BI188:BI194" si="28">IF(N188="nulová",J188,0)</f>
        <v>0</v>
      </c>
      <c r="BJ188" s="15" t="s">
        <v>85</v>
      </c>
      <c r="BK188" s="163">
        <f t="shared" ref="BK188:BK194" si="29">ROUND(I188*H188,2)</f>
        <v>0</v>
      </c>
      <c r="BL188" s="15" t="s">
        <v>214</v>
      </c>
      <c r="BM188" s="162" t="s">
        <v>9581</v>
      </c>
    </row>
    <row r="189" spans="1:65" s="2" customFormat="1" ht="16.5" customHeight="1">
      <c r="A189" s="30"/>
      <c r="B189" s="154"/>
      <c r="C189" s="195" t="s">
        <v>446</v>
      </c>
      <c r="D189" s="195" t="s">
        <v>210</v>
      </c>
      <c r="E189" s="196" t="s">
        <v>9582</v>
      </c>
      <c r="F189" s="200" t="s">
        <v>9493</v>
      </c>
      <c r="G189" s="198" t="s">
        <v>404</v>
      </c>
      <c r="H189" s="199">
        <v>1</v>
      </c>
      <c r="I189" s="155"/>
      <c r="J189" s="287">
        <f t="shared" si="20"/>
        <v>0</v>
      </c>
      <c r="K189" s="157"/>
      <c r="L189" s="31"/>
      <c r="M189" s="158" t="s">
        <v>1</v>
      </c>
      <c r="N189" s="159" t="s">
        <v>38</v>
      </c>
      <c r="O189" s="59"/>
      <c r="P189" s="160">
        <f t="shared" si="21"/>
        <v>0</v>
      </c>
      <c r="Q189" s="160">
        <v>0</v>
      </c>
      <c r="R189" s="160">
        <f t="shared" si="22"/>
        <v>0</v>
      </c>
      <c r="S189" s="160">
        <v>0</v>
      </c>
      <c r="T189" s="161">
        <f t="shared" si="2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62" t="s">
        <v>214</v>
      </c>
      <c r="AT189" s="162" t="s">
        <v>210</v>
      </c>
      <c r="AU189" s="162" t="s">
        <v>79</v>
      </c>
      <c r="AY189" s="15" t="s">
        <v>208</v>
      </c>
      <c r="BE189" s="163">
        <f t="shared" si="24"/>
        <v>0</v>
      </c>
      <c r="BF189" s="163">
        <f t="shared" si="25"/>
        <v>0</v>
      </c>
      <c r="BG189" s="163">
        <f t="shared" si="26"/>
        <v>0</v>
      </c>
      <c r="BH189" s="163">
        <f t="shared" si="27"/>
        <v>0</v>
      </c>
      <c r="BI189" s="163">
        <f t="shared" si="28"/>
        <v>0</v>
      </c>
      <c r="BJ189" s="15" t="s">
        <v>85</v>
      </c>
      <c r="BK189" s="163">
        <f t="shared" si="29"/>
        <v>0</v>
      </c>
      <c r="BL189" s="15" t="s">
        <v>214</v>
      </c>
      <c r="BM189" s="162" t="s">
        <v>9583</v>
      </c>
    </row>
    <row r="190" spans="1:65" s="2" customFormat="1" ht="16.5" customHeight="1">
      <c r="A190" s="30"/>
      <c r="B190" s="154"/>
      <c r="C190" s="195" t="s">
        <v>450</v>
      </c>
      <c r="D190" s="195" t="s">
        <v>210</v>
      </c>
      <c r="E190" s="196" t="s">
        <v>9498</v>
      </c>
      <c r="F190" s="200" t="s">
        <v>9499</v>
      </c>
      <c r="G190" s="198" t="s">
        <v>404</v>
      </c>
      <c r="H190" s="199">
        <v>1</v>
      </c>
      <c r="I190" s="155"/>
      <c r="J190" s="287">
        <f t="shared" si="20"/>
        <v>0</v>
      </c>
      <c r="K190" s="157"/>
      <c r="L190" s="31"/>
      <c r="M190" s="158" t="s">
        <v>1</v>
      </c>
      <c r="N190" s="159" t="s">
        <v>38</v>
      </c>
      <c r="O190" s="59"/>
      <c r="P190" s="160">
        <f t="shared" si="21"/>
        <v>0</v>
      </c>
      <c r="Q190" s="160">
        <v>0</v>
      </c>
      <c r="R190" s="160">
        <f t="shared" si="22"/>
        <v>0</v>
      </c>
      <c r="S190" s="160">
        <v>0</v>
      </c>
      <c r="T190" s="161">
        <f t="shared" si="2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62" t="s">
        <v>214</v>
      </c>
      <c r="AT190" s="162" t="s">
        <v>210</v>
      </c>
      <c r="AU190" s="162" t="s">
        <v>79</v>
      </c>
      <c r="AY190" s="15" t="s">
        <v>208</v>
      </c>
      <c r="BE190" s="163">
        <f t="shared" si="24"/>
        <v>0</v>
      </c>
      <c r="BF190" s="163">
        <f t="shared" si="25"/>
        <v>0</v>
      </c>
      <c r="BG190" s="163">
        <f t="shared" si="26"/>
        <v>0</v>
      </c>
      <c r="BH190" s="163">
        <f t="shared" si="27"/>
        <v>0</v>
      </c>
      <c r="BI190" s="163">
        <f t="shared" si="28"/>
        <v>0</v>
      </c>
      <c r="BJ190" s="15" t="s">
        <v>85</v>
      </c>
      <c r="BK190" s="163">
        <f t="shared" si="29"/>
        <v>0</v>
      </c>
      <c r="BL190" s="15" t="s">
        <v>214</v>
      </c>
      <c r="BM190" s="162" t="s">
        <v>9584</v>
      </c>
    </row>
    <row r="191" spans="1:65" s="2" customFormat="1" ht="16.5" customHeight="1">
      <c r="A191" s="30"/>
      <c r="B191" s="154"/>
      <c r="C191" s="195" t="s">
        <v>454</v>
      </c>
      <c r="D191" s="195" t="s">
        <v>210</v>
      </c>
      <c r="E191" s="196" t="s">
        <v>9501</v>
      </c>
      <c r="F191" s="200" t="s">
        <v>9502</v>
      </c>
      <c r="G191" s="198" t="s">
        <v>404</v>
      </c>
      <c r="H191" s="199">
        <v>1</v>
      </c>
      <c r="I191" s="155"/>
      <c r="J191" s="287">
        <f t="shared" si="20"/>
        <v>0</v>
      </c>
      <c r="K191" s="157"/>
      <c r="L191" s="31"/>
      <c r="M191" s="158" t="s">
        <v>1</v>
      </c>
      <c r="N191" s="159" t="s">
        <v>38</v>
      </c>
      <c r="O191" s="59"/>
      <c r="P191" s="160">
        <f t="shared" si="21"/>
        <v>0</v>
      </c>
      <c r="Q191" s="160">
        <v>0</v>
      </c>
      <c r="R191" s="160">
        <f t="shared" si="22"/>
        <v>0</v>
      </c>
      <c r="S191" s="160">
        <v>0</v>
      </c>
      <c r="T191" s="161">
        <f t="shared" si="2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62" t="s">
        <v>214</v>
      </c>
      <c r="AT191" s="162" t="s">
        <v>210</v>
      </c>
      <c r="AU191" s="162" t="s">
        <v>79</v>
      </c>
      <c r="AY191" s="15" t="s">
        <v>208</v>
      </c>
      <c r="BE191" s="163">
        <f t="shared" si="24"/>
        <v>0</v>
      </c>
      <c r="BF191" s="163">
        <f t="shared" si="25"/>
        <v>0</v>
      </c>
      <c r="BG191" s="163">
        <f t="shared" si="26"/>
        <v>0</v>
      </c>
      <c r="BH191" s="163">
        <f t="shared" si="27"/>
        <v>0</v>
      </c>
      <c r="BI191" s="163">
        <f t="shared" si="28"/>
        <v>0</v>
      </c>
      <c r="BJ191" s="15" t="s">
        <v>85</v>
      </c>
      <c r="BK191" s="163">
        <f t="shared" si="29"/>
        <v>0</v>
      </c>
      <c r="BL191" s="15" t="s">
        <v>214</v>
      </c>
      <c r="BM191" s="162" t="s">
        <v>9585</v>
      </c>
    </row>
    <row r="192" spans="1:65" s="2" customFormat="1" ht="16.5" customHeight="1">
      <c r="A192" s="30"/>
      <c r="B192" s="154"/>
      <c r="C192" s="195" t="s">
        <v>458</v>
      </c>
      <c r="D192" s="195" t="s">
        <v>210</v>
      </c>
      <c r="E192" s="196" t="s">
        <v>9073</v>
      </c>
      <c r="F192" s="200" t="s">
        <v>9074</v>
      </c>
      <c r="G192" s="198" t="s">
        <v>4725</v>
      </c>
      <c r="H192" s="199">
        <v>1</v>
      </c>
      <c r="I192" s="155"/>
      <c r="J192" s="287">
        <f t="shared" si="20"/>
        <v>0</v>
      </c>
      <c r="K192" s="157"/>
      <c r="L192" s="31"/>
      <c r="M192" s="158" t="s">
        <v>1</v>
      </c>
      <c r="N192" s="159" t="s">
        <v>38</v>
      </c>
      <c r="O192" s="59"/>
      <c r="P192" s="160">
        <f t="shared" si="21"/>
        <v>0</v>
      </c>
      <c r="Q192" s="160">
        <v>0</v>
      </c>
      <c r="R192" s="160">
        <f t="shared" si="22"/>
        <v>0</v>
      </c>
      <c r="S192" s="160">
        <v>0</v>
      </c>
      <c r="T192" s="161">
        <f t="shared" si="23"/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62" t="s">
        <v>214</v>
      </c>
      <c r="AT192" s="162" t="s">
        <v>210</v>
      </c>
      <c r="AU192" s="162" t="s">
        <v>79</v>
      </c>
      <c r="AY192" s="15" t="s">
        <v>208</v>
      </c>
      <c r="BE192" s="163">
        <f t="shared" si="24"/>
        <v>0</v>
      </c>
      <c r="BF192" s="163">
        <f t="shared" si="25"/>
        <v>0</v>
      </c>
      <c r="BG192" s="163">
        <f t="shared" si="26"/>
        <v>0</v>
      </c>
      <c r="BH192" s="163">
        <f t="shared" si="27"/>
        <v>0</v>
      </c>
      <c r="BI192" s="163">
        <f t="shared" si="28"/>
        <v>0</v>
      </c>
      <c r="BJ192" s="15" t="s">
        <v>85</v>
      </c>
      <c r="BK192" s="163">
        <f t="shared" si="29"/>
        <v>0</v>
      </c>
      <c r="BL192" s="15" t="s">
        <v>214</v>
      </c>
      <c r="BM192" s="162" t="s">
        <v>9586</v>
      </c>
    </row>
    <row r="193" spans="1:65" s="2" customFormat="1" ht="16.5" customHeight="1">
      <c r="A193" s="30"/>
      <c r="B193" s="154"/>
      <c r="C193" s="195" t="s">
        <v>462</v>
      </c>
      <c r="D193" s="195" t="s">
        <v>210</v>
      </c>
      <c r="E193" s="196" t="s">
        <v>9587</v>
      </c>
      <c r="F193" s="200" t="s">
        <v>9507</v>
      </c>
      <c r="G193" s="198" t="s">
        <v>404</v>
      </c>
      <c r="H193" s="199">
        <v>1</v>
      </c>
      <c r="I193" s="155"/>
      <c r="J193" s="287">
        <f t="shared" si="20"/>
        <v>0</v>
      </c>
      <c r="K193" s="157"/>
      <c r="L193" s="31"/>
      <c r="M193" s="158" t="s">
        <v>1</v>
      </c>
      <c r="N193" s="159" t="s">
        <v>38</v>
      </c>
      <c r="O193" s="59"/>
      <c r="P193" s="160">
        <f t="shared" si="21"/>
        <v>0</v>
      </c>
      <c r="Q193" s="160">
        <v>0</v>
      </c>
      <c r="R193" s="160">
        <f t="shared" si="22"/>
        <v>0</v>
      </c>
      <c r="S193" s="160">
        <v>0</v>
      </c>
      <c r="T193" s="161">
        <f t="shared" si="23"/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2" t="s">
        <v>214</v>
      </c>
      <c r="AT193" s="162" t="s">
        <v>210</v>
      </c>
      <c r="AU193" s="162" t="s">
        <v>79</v>
      </c>
      <c r="AY193" s="15" t="s">
        <v>208</v>
      </c>
      <c r="BE193" s="163">
        <f t="shared" si="24"/>
        <v>0</v>
      </c>
      <c r="BF193" s="163">
        <f t="shared" si="25"/>
        <v>0</v>
      </c>
      <c r="BG193" s="163">
        <f t="shared" si="26"/>
        <v>0</v>
      </c>
      <c r="BH193" s="163">
        <f t="shared" si="27"/>
        <v>0</v>
      </c>
      <c r="BI193" s="163">
        <f t="shared" si="28"/>
        <v>0</v>
      </c>
      <c r="BJ193" s="15" t="s">
        <v>85</v>
      </c>
      <c r="BK193" s="163">
        <f t="shared" si="29"/>
        <v>0</v>
      </c>
      <c r="BL193" s="15" t="s">
        <v>214</v>
      </c>
      <c r="BM193" s="162" t="s">
        <v>9588</v>
      </c>
    </row>
    <row r="194" spans="1:65" s="2" customFormat="1" ht="16.5" customHeight="1">
      <c r="A194" s="30"/>
      <c r="B194" s="154"/>
      <c r="C194" s="195" t="s">
        <v>466</v>
      </c>
      <c r="D194" s="195" t="s">
        <v>210</v>
      </c>
      <c r="E194" s="196" t="s">
        <v>9509</v>
      </c>
      <c r="F194" s="200" t="s">
        <v>9092</v>
      </c>
      <c r="G194" s="198" t="s">
        <v>4725</v>
      </c>
      <c r="H194" s="199">
        <v>1</v>
      </c>
      <c r="I194" s="155"/>
      <c r="J194" s="287">
        <f t="shared" si="20"/>
        <v>0</v>
      </c>
      <c r="K194" s="157"/>
      <c r="L194" s="31"/>
      <c r="M194" s="158" t="s">
        <v>1</v>
      </c>
      <c r="N194" s="159" t="s">
        <v>38</v>
      </c>
      <c r="O194" s="59"/>
      <c r="P194" s="160">
        <f t="shared" si="21"/>
        <v>0</v>
      </c>
      <c r="Q194" s="160">
        <v>0</v>
      </c>
      <c r="R194" s="160">
        <f t="shared" si="22"/>
        <v>0</v>
      </c>
      <c r="S194" s="160">
        <v>0</v>
      </c>
      <c r="T194" s="161">
        <f t="shared" si="23"/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62" t="s">
        <v>214</v>
      </c>
      <c r="AT194" s="162" t="s">
        <v>210</v>
      </c>
      <c r="AU194" s="162" t="s">
        <v>79</v>
      </c>
      <c r="AY194" s="15" t="s">
        <v>208</v>
      </c>
      <c r="BE194" s="163">
        <f t="shared" si="24"/>
        <v>0</v>
      </c>
      <c r="BF194" s="163">
        <f t="shared" si="25"/>
        <v>0</v>
      </c>
      <c r="BG194" s="163">
        <f t="shared" si="26"/>
        <v>0</v>
      </c>
      <c r="BH194" s="163">
        <f t="shared" si="27"/>
        <v>0</v>
      </c>
      <c r="BI194" s="163">
        <f t="shared" si="28"/>
        <v>0</v>
      </c>
      <c r="BJ194" s="15" t="s">
        <v>85</v>
      </c>
      <c r="BK194" s="163">
        <f t="shared" si="29"/>
        <v>0</v>
      </c>
      <c r="BL194" s="15" t="s">
        <v>214</v>
      </c>
      <c r="BM194" s="162" t="s">
        <v>9589</v>
      </c>
    </row>
    <row r="195" spans="1:65" s="12" customFormat="1" ht="25.9" customHeight="1">
      <c r="B195" s="142"/>
      <c r="D195" s="143" t="s">
        <v>71</v>
      </c>
      <c r="E195" s="144" t="s">
        <v>9590</v>
      </c>
      <c r="F195" s="144" t="s">
        <v>7767</v>
      </c>
      <c r="I195" s="145"/>
      <c r="J195" s="283">
        <f>BK195</f>
        <v>0</v>
      </c>
      <c r="L195" s="142"/>
      <c r="M195" s="146"/>
      <c r="N195" s="147"/>
      <c r="O195" s="147"/>
      <c r="P195" s="148">
        <f>P196</f>
        <v>0</v>
      </c>
      <c r="Q195" s="147"/>
      <c r="R195" s="148">
        <f>R196</f>
        <v>0</v>
      </c>
      <c r="S195" s="147"/>
      <c r="T195" s="149">
        <f>T196</f>
        <v>0</v>
      </c>
      <c r="AR195" s="143" t="s">
        <v>214</v>
      </c>
      <c r="AT195" s="150" t="s">
        <v>71</v>
      </c>
      <c r="AU195" s="150" t="s">
        <v>72</v>
      </c>
      <c r="AY195" s="143" t="s">
        <v>208</v>
      </c>
      <c r="BK195" s="151">
        <f>BK196</f>
        <v>0</v>
      </c>
    </row>
    <row r="196" spans="1:65" s="2" customFormat="1" ht="16.5" customHeight="1">
      <c r="A196" s="30"/>
      <c r="B196" s="154"/>
      <c r="C196" s="195" t="s">
        <v>472</v>
      </c>
      <c r="D196" s="195" t="s">
        <v>210</v>
      </c>
      <c r="E196" s="196" t="s">
        <v>9591</v>
      </c>
      <c r="F196" s="200" t="s">
        <v>7769</v>
      </c>
      <c r="G196" s="198" t="s">
        <v>1614</v>
      </c>
      <c r="H196" s="182"/>
      <c r="I196" s="155"/>
      <c r="J196" s="287">
        <f>ROUND(I196*H196,2)</f>
        <v>0</v>
      </c>
      <c r="K196" s="157"/>
      <c r="L196" s="31"/>
      <c r="M196" s="158" t="s">
        <v>1</v>
      </c>
      <c r="N196" s="159" t="s">
        <v>38</v>
      </c>
      <c r="O196" s="59"/>
      <c r="P196" s="160">
        <f>O196*H196</f>
        <v>0</v>
      </c>
      <c r="Q196" s="160">
        <v>0</v>
      </c>
      <c r="R196" s="160">
        <f>Q196*H196</f>
        <v>0</v>
      </c>
      <c r="S196" s="160">
        <v>0</v>
      </c>
      <c r="T196" s="161">
        <f>S196*H196</f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62" t="s">
        <v>214</v>
      </c>
      <c r="AT196" s="162" t="s">
        <v>210</v>
      </c>
      <c r="AU196" s="162" t="s">
        <v>79</v>
      </c>
      <c r="AY196" s="15" t="s">
        <v>208</v>
      </c>
      <c r="BE196" s="163">
        <f>IF(N196="základná",J196,0)</f>
        <v>0</v>
      </c>
      <c r="BF196" s="163">
        <f>IF(N196="znížená",J196,0)</f>
        <v>0</v>
      </c>
      <c r="BG196" s="163">
        <f>IF(N196="zákl. prenesená",J196,0)</f>
        <v>0</v>
      </c>
      <c r="BH196" s="163">
        <f>IF(N196="zníž. prenesená",J196,0)</f>
        <v>0</v>
      </c>
      <c r="BI196" s="163">
        <f>IF(N196="nulová",J196,0)</f>
        <v>0</v>
      </c>
      <c r="BJ196" s="15" t="s">
        <v>85</v>
      </c>
      <c r="BK196" s="163">
        <f>ROUND(I196*H196,2)</f>
        <v>0</v>
      </c>
      <c r="BL196" s="15" t="s">
        <v>214</v>
      </c>
      <c r="BM196" s="162" t="s">
        <v>9592</v>
      </c>
    </row>
    <row r="197" spans="1:65" s="2" customFormat="1" ht="49.9" customHeight="1">
      <c r="A197" s="30"/>
      <c r="B197" s="31"/>
      <c r="C197" s="30"/>
      <c r="D197" s="30"/>
      <c r="E197" s="144" t="s">
        <v>771</v>
      </c>
      <c r="F197" s="144" t="s">
        <v>772</v>
      </c>
      <c r="G197" s="30"/>
      <c r="H197" s="30"/>
      <c r="I197" s="30"/>
      <c r="J197" s="283">
        <f t="shared" ref="J197:J202" si="30">BK197</f>
        <v>0</v>
      </c>
      <c r="K197" s="30"/>
      <c r="L197" s="31"/>
      <c r="M197" s="164"/>
      <c r="N197" s="165"/>
      <c r="O197" s="59"/>
      <c r="P197" s="59"/>
      <c r="Q197" s="59"/>
      <c r="R197" s="59"/>
      <c r="S197" s="59"/>
      <c r="T197" s="6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T197" s="15" t="s">
        <v>71</v>
      </c>
      <c r="AU197" s="15" t="s">
        <v>72</v>
      </c>
      <c r="AY197" s="15" t="s">
        <v>773</v>
      </c>
      <c r="BK197" s="163">
        <f>SUM(BK198:BK202)</f>
        <v>0</v>
      </c>
    </row>
    <row r="198" spans="1:65" s="2" customFormat="1" ht="16.350000000000001" customHeight="1">
      <c r="A198" s="30"/>
      <c r="B198" s="31"/>
      <c r="C198" s="166" t="s">
        <v>1</v>
      </c>
      <c r="D198" s="166" t="s">
        <v>210</v>
      </c>
      <c r="E198" s="167" t="s">
        <v>1</v>
      </c>
      <c r="F198" s="168" t="s">
        <v>1</v>
      </c>
      <c r="G198" s="169" t="s">
        <v>1</v>
      </c>
      <c r="H198" s="170"/>
      <c r="I198" s="171"/>
      <c r="J198" s="288">
        <f t="shared" si="30"/>
        <v>0</v>
      </c>
      <c r="K198" s="172"/>
      <c r="L198" s="31"/>
      <c r="M198" s="173" t="s">
        <v>1</v>
      </c>
      <c r="N198" s="174" t="s">
        <v>38</v>
      </c>
      <c r="O198" s="59"/>
      <c r="P198" s="59"/>
      <c r="Q198" s="59"/>
      <c r="R198" s="59"/>
      <c r="S198" s="59"/>
      <c r="T198" s="6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T198" s="15" t="s">
        <v>773</v>
      </c>
      <c r="AU198" s="15" t="s">
        <v>79</v>
      </c>
      <c r="AY198" s="15" t="s">
        <v>773</v>
      </c>
      <c r="BE198" s="163">
        <f>IF(N198="základná",J198,0)</f>
        <v>0</v>
      </c>
      <c r="BF198" s="163">
        <f>IF(N198="znížená",J198,0)</f>
        <v>0</v>
      </c>
      <c r="BG198" s="163">
        <f>IF(N198="zákl. prenesená",J198,0)</f>
        <v>0</v>
      </c>
      <c r="BH198" s="163">
        <f>IF(N198="zníž. prenesená",J198,0)</f>
        <v>0</v>
      </c>
      <c r="BI198" s="163">
        <f>IF(N198="nulová",J198,0)</f>
        <v>0</v>
      </c>
      <c r="BJ198" s="15" t="s">
        <v>85</v>
      </c>
      <c r="BK198" s="163">
        <f>I198*H198</f>
        <v>0</v>
      </c>
    </row>
    <row r="199" spans="1:65" s="2" customFormat="1" ht="16.350000000000001" customHeight="1">
      <c r="A199" s="30"/>
      <c r="B199" s="31"/>
      <c r="C199" s="166" t="s">
        <v>1</v>
      </c>
      <c r="D199" s="166" t="s">
        <v>210</v>
      </c>
      <c r="E199" s="167" t="s">
        <v>1</v>
      </c>
      <c r="F199" s="168" t="s">
        <v>1</v>
      </c>
      <c r="G199" s="169" t="s">
        <v>1</v>
      </c>
      <c r="H199" s="170"/>
      <c r="I199" s="171"/>
      <c r="J199" s="288">
        <f t="shared" si="30"/>
        <v>0</v>
      </c>
      <c r="K199" s="172"/>
      <c r="L199" s="31"/>
      <c r="M199" s="173" t="s">
        <v>1</v>
      </c>
      <c r="N199" s="174" t="s">
        <v>38</v>
      </c>
      <c r="O199" s="59"/>
      <c r="P199" s="59"/>
      <c r="Q199" s="59"/>
      <c r="R199" s="59"/>
      <c r="S199" s="59"/>
      <c r="T199" s="6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T199" s="15" t="s">
        <v>773</v>
      </c>
      <c r="AU199" s="15" t="s">
        <v>79</v>
      </c>
      <c r="AY199" s="15" t="s">
        <v>773</v>
      </c>
      <c r="BE199" s="163">
        <f>IF(N199="základná",J199,0)</f>
        <v>0</v>
      </c>
      <c r="BF199" s="163">
        <f>IF(N199="znížená",J199,0)</f>
        <v>0</v>
      </c>
      <c r="BG199" s="163">
        <f>IF(N199="zákl. prenesená",J199,0)</f>
        <v>0</v>
      </c>
      <c r="BH199" s="163">
        <f>IF(N199="zníž. prenesená",J199,0)</f>
        <v>0</v>
      </c>
      <c r="BI199" s="163">
        <f>IF(N199="nulová",J199,0)</f>
        <v>0</v>
      </c>
      <c r="BJ199" s="15" t="s">
        <v>85</v>
      </c>
      <c r="BK199" s="163">
        <f>I199*H199</f>
        <v>0</v>
      </c>
    </row>
    <row r="200" spans="1:65" s="2" customFormat="1" ht="16.350000000000001" customHeight="1">
      <c r="A200" s="30"/>
      <c r="B200" s="31"/>
      <c r="C200" s="166" t="s">
        <v>1</v>
      </c>
      <c r="D200" s="166" t="s">
        <v>210</v>
      </c>
      <c r="E200" s="167" t="s">
        <v>1</v>
      </c>
      <c r="F200" s="168" t="s">
        <v>1</v>
      </c>
      <c r="G200" s="169" t="s">
        <v>1</v>
      </c>
      <c r="H200" s="170"/>
      <c r="I200" s="171"/>
      <c r="J200" s="288">
        <f t="shared" si="30"/>
        <v>0</v>
      </c>
      <c r="K200" s="172"/>
      <c r="L200" s="31"/>
      <c r="M200" s="173" t="s">
        <v>1</v>
      </c>
      <c r="N200" s="174" t="s">
        <v>38</v>
      </c>
      <c r="O200" s="59"/>
      <c r="P200" s="59"/>
      <c r="Q200" s="59"/>
      <c r="R200" s="59"/>
      <c r="S200" s="59"/>
      <c r="T200" s="6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T200" s="15" t="s">
        <v>773</v>
      </c>
      <c r="AU200" s="15" t="s">
        <v>79</v>
      </c>
      <c r="AY200" s="15" t="s">
        <v>773</v>
      </c>
      <c r="BE200" s="163">
        <f>IF(N200="základná",J200,0)</f>
        <v>0</v>
      </c>
      <c r="BF200" s="163">
        <f>IF(N200="znížená",J200,0)</f>
        <v>0</v>
      </c>
      <c r="BG200" s="163">
        <f>IF(N200="zákl. prenesená",J200,0)</f>
        <v>0</v>
      </c>
      <c r="BH200" s="163">
        <f>IF(N200="zníž. prenesená",J200,0)</f>
        <v>0</v>
      </c>
      <c r="BI200" s="163">
        <f>IF(N200="nulová",J200,0)</f>
        <v>0</v>
      </c>
      <c r="BJ200" s="15" t="s">
        <v>85</v>
      </c>
      <c r="BK200" s="163">
        <f>I200*H200</f>
        <v>0</v>
      </c>
    </row>
    <row r="201" spans="1:65" s="2" customFormat="1" ht="16.350000000000001" customHeight="1">
      <c r="A201" s="30"/>
      <c r="B201" s="31"/>
      <c r="C201" s="166" t="s">
        <v>1</v>
      </c>
      <c r="D201" s="166" t="s">
        <v>210</v>
      </c>
      <c r="E201" s="167" t="s">
        <v>1</v>
      </c>
      <c r="F201" s="168" t="s">
        <v>1</v>
      </c>
      <c r="G201" s="169" t="s">
        <v>1</v>
      </c>
      <c r="H201" s="170"/>
      <c r="I201" s="171"/>
      <c r="J201" s="288">
        <f t="shared" si="30"/>
        <v>0</v>
      </c>
      <c r="K201" s="172"/>
      <c r="L201" s="31"/>
      <c r="M201" s="173" t="s">
        <v>1</v>
      </c>
      <c r="N201" s="174" t="s">
        <v>38</v>
      </c>
      <c r="O201" s="59"/>
      <c r="P201" s="59"/>
      <c r="Q201" s="59"/>
      <c r="R201" s="59"/>
      <c r="S201" s="59"/>
      <c r="T201" s="6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T201" s="15" t="s">
        <v>773</v>
      </c>
      <c r="AU201" s="15" t="s">
        <v>79</v>
      </c>
      <c r="AY201" s="15" t="s">
        <v>773</v>
      </c>
      <c r="BE201" s="163">
        <f>IF(N201="základná",J201,0)</f>
        <v>0</v>
      </c>
      <c r="BF201" s="163">
        <f>IF(N201="znížená",J201,0)</f>
        <v>0</v>
      </c>
      <c r="BG201" s="163">
        <f>IF(N201="zákl. prenesená",J201,0)</f>
        <v>0</v>
      </c>
      <c r="BH201" s="163">
        <f>IF(N201="zníž. prenesená",J201,0)</f>
        <v>0</v>
      </c>
      <c r="BI201" s="163">
        <f>IF(N201="nulová",J201,0)</f>
        <v>0</v>
      </c>
      <c r="BJ201" s="15" t="s">
        <v>85</v>
      </c>
      <c r="BK201" s="163">
        <f>I201*H201</f>
        <v>0</v>
      </c>
    </row>
    <row r="202" spans="1:65" s="2" customFormat="1" ht="16.350000000000001" customHeight="1">
      <c r="A202" s="30"/>
      <c r="B202" s="31"/>
      <c r="C202" s="166" t="s">
        <v>1</v>
      </c>
      <c r="D202" s="166" t="s">
        <v>210</v>
      </c>
      <c r="E202" s="167" t="s">
        <v>1</v>
      </c>
      <c r="F202" s="168" t="s">
        <v>1</v>
      </c>
      <c r="G202" s="169" t="s">
        <v>1</v>
      </c>
      <c r="H202" s="170"/>
      <c r="I202" s="171"/>
      <c r="J202" s="288">
        <f t="shared" si="30"/>
        <v>0</v>
      </c>
      <c r="K202" s="172"/>
      <c r="L202" s="31"/>
      <c r="M202" s="173" t="s">
        <v>1</v>
      </c>
      <c r="N202" s="174" t="s">
        <v>38</v>
      </c>
      <c r="O202" s="175"/>
      <c r="P202" s="175"/>
      <c r="Q202" s="175"/>
      <c r="R202" s="175"/>
      <c r="S202" s="175"/>
      <c r="T202" s="176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T202" s="15" t="s">
        <v>773</v>
      </c>
      <c r="AU202" s="15" t="s">
        <v>79</v>
      </c>
      <c r="AY202" s="15" t="s">
        <v>773</v>
      </c>
      <c r="BE202" s="163">
        <f>IF(N202="základná",J202,0)</f>
        <v>0</v>
      </c>
      <c r="BF202" s="163">
        <f>IF(N202="znížená",J202,0)</f>
        <v>0</v>
      </c>
      <c r="BG202" s="163">
        <f>IF(N202="zákl. prenesená",J202,0)</f>
        <v>0</v>
      </c>
      <c r="BH202" s="163">
        <f>IF(N202="zníž. prenesená",J202,0)</f>
        <v>0</v>
      </c>
      <c r="BI202" s="163">
        <f>IF(N202="nulová",J202,0)</f>
        <v>0</v>
      </c>
      <c r="BJ202" s="15" t="s">
        <v>85</v>
      </c>
      <c r="BK202" s="163">
        <f>I202*H202</f>
        <v>0</v>
      </c>
    </row>
    <row r="203" spans="1:65" s="2" customFormat="1" ht="6.95" customHeight="1">
      <c r="A203" s="30"/>
      <c r="B203" s="48"/>
      <c r="C203" s="49"/>
      <c r="D203" s="49"/>
      <c r="E203" s="49"/>
      <c r="F203" s="49"/>
      <c r="G203" s="49"/>
      <c r="H203" s="49"/>
      <c r="I203" s="49"/>
      <c r="J203" s="49"/>
      <c r="K203" s="49"/>
      <c r="L203" s="31"/>
      <c r="M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</row>
  </sheetData>
  <sheetProtection algorithmName="SHA-512" hashValue="h9Fsf4StKiGPCeD2DPjLGofCHBBK+uvhRLnhR8Cp1j5SX3TO1SfC5YAflc8bI8YjNRHRgDw0/HHyqEwxxN42sA==" saltValue="3v1Fo2J70Sibwk9YMOXx+A==" spinCount="100000" sheet="1" objects="1" scenarios="1"/>
  <autoFilter ref="C125:K202"/>
  <mergeCells count="12">
    <mergeCell ref="E118:H118"/>
    <mergeCell ref="L2:V2"/>
    <mergeCell ref="E85:H85"/>
    <mergeCell ref="E87:H87"/>
    <mergeCell ref="E89:H89"/>
    <mergeCell ref="E114:H114"/>
    <mergeCell ref="E116:H116"/>
    <mergeCell ref="E7:H7"/>
    <mergeCell ref="E9:H9"/>
    <mergeCell ref="E11:H11"/>
    <mergeCell ref="E20:H20"/>
    <mergeCell ref="E29:H29"/>
  </mergeCells>
  <dataValidations disablePrompts="1" count="2">
    <dataValidation type="list" allowBlank="1" showInputMessage="1" showErrorMessage="1" error="Povolené sú hodnoty K, M." sqref="D198:D203">
      <formula1>"K, M"</formula1>
    </dataValidation>
    <dataValidation type="list" allowBlank="1" showInputMessage="1" showErrorMessage="1" error="Povolené sú hodnoty základná, znížená, nulová." sqref="N198:N203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46"/>
  <sheetViews>
    <sheetView showGridLines="0" topLeftCell="A118" workbookViewId="0">
      <selection activeCell="I129" sqref="I129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6" t="s">
        <v>5</v>
      </c>
      <c r="M2" s="217"/>
      <c r="N2" s="217"/>
      <c r="O2" s="217"/>
      <c r="P2" s="217"/>
      <c r="Q2" s="217"/>
      <c r="R2" s="217"/>
      <c r="S2" s="217"/>
      <c r="T2" s="217"/>
      <c r="U2" s="217"/>
      <c r="V2" s="217"/>
      <c r="AT2" s="15" t="s">
        <v>134</v>
      </c>
    </row>
    <row r="3" spans="1:46" s="1" customFormat="1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8"/>
      <c r="AT3" s="15" t="s">
        <v>72</v>
      </c>
    </row>
    <row r="4" spans="1:46" s="1" customFormat="1" ht="24.95" customHeight="1">
      <c r="B4" s="18"/>
      <c r="D4" s="19" t="s">
        <v>167</v>
      </c>
      <c r="L4" s="18"/>
      <c r="M4" s="99" t="s">
        <v>9</v>
      </c>
      <c r="AT4" s="15" t="s">
        <v>3</v>
      </c>
    </row>
    <row r="5" spans="1:46" s="1" customFormat="1" ht="6.95" customHeight="1">
      <c r="B5" s="18"/>
      <c r="L5" s="18"/>
    </row>
    <row r="6" spans="1:46" s="1" customFormat="1" ht="12" customHeight="1">
      <c r="B6" s="18"/>
      <c r="D6" s="25" t="s">
        <v>14</v>
      </c>
      <c r="L6" s="18"/>
    </row>
    <row r="7" spans="1:46" s="1" customFormat="1" ht="16.5" customHeight="1">
      <c r="B7" s="18"/>
      <c r="E7" s="259" t="str">
        <f>'Rekapitulácia stavby'!K6</f>
        <v>Rekonštrukcia SO34 ÚAO a SO22 sociálna časť ÚAO</v>
      </c>
      <c r="F7" s="260"/>
      <c r="G7" s="260"/>
      <c r="H7" s="260"/>
      <c r="L7" s="18"/>
    </row>
    <row r="8" spans="1:46" s="1" customFormat="1" ht="12" customHeight="1">
      <c r="B8" s="18"/>
      <c r="D8" s="25" t="s">
        <v>168</v>
      </c>
      <c r="L8" s="18"/>
    </row>
    <row r="9" spans="1:46" s="2" customFormat="1" ht="16.5" customHeight="1">
      <c r="A9" s="30"/>
      <c r="B9" s="31"/>
      <c r="C9" s="30"/>
      <c r="D9" s="30"/>
      <c r="E9" s="259" t="s">
        <v>1000</v>
      </c>
      <c r="F9" s="258"/>
      <c r="G9" s="258"/>
      <c r="H9" s="258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>
      <c r="A10" s="30"/>
      <c r="B10" s="31"/>
      <c r="C10" s="30"/>
      <c r="D10" s="25" t="s">
        <v>170</v>
      </c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30" customHeight="1">
      <c r="A11" s="30"/>
      <c r="B11" s="31"/>
      <c r="C11" s="30"/>
      <c r="D11" s="30"/>
      <c r="E11" s="255" t="s">
        <v>9593</v>
      </c>
      <c r="F11" s="258"/>
      <c r="G11" s="258"/>
      <c r="H11" s="258"/>
      <c r="I11" s="30"/>
      <c r="J11" s="30"/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>
      <c r="A13" s="30"/>
      <c r="B13" s="31"/>
      <c r="C13" s="30"/>
      <c r="D13" s="25" t="s">
        <v>16</v>
      </c>
      <c r="E13" s="30"/>
      <c r="F13" s="23" t="s">
        <v>1</v>
      </c>
      <c r="G13" s="30"/>
      <c r="H13" s="30"/>
      <c r="I13" s="25" t="s">
        <v>17</v>
      </c>
      <c r="J13" s="23" t="s">
        <v>1</v>
      </c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5" t="s">
        <v>18</v>
      </c>
      <c r="E14" s="30"/>
      <c r="F14" s="23" t="s">
        <v>19</v>
      </c>
      <c r="G14" s="30"/>
      <c r="H14" s="30"/>
      <c r="I14" s="25" t="s">
        <v>20</v>
      </c>
      <c r="J14" s="56" t="str">
        <f>'Rekapitulácia stavby'!AN8</f>
        <v>16. 11. 2023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>
      <c r="A16" s="30"/>
      <c r="B16" s="31"/>
      <c r="C16" s="30"/>
      <c r="D16" s="25" t="s">
        <v>22</v>
      </c>
      <c r="E16" s="30"/>
      <c r="F16" s="30"/>
      <c r="G16" s="30"/>
      <c r="H16" s="30"/>
      <c r="I16" s="25" t="s">
        <v>23</v>
      </c>
      <c r="J16" s="23" t="s">
        <v>1</v>
      </c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>
      <c r="A17" s="30"/>
      <c r="B17" s="31"/>
      <c r="C17" s="30"/>
      <c r="D17" s="30"/>
      <c r="E17" s="23" t="s">
        <v>19</v>
      </c>
      <c r="F17" s="30"/>
      <c r="G17" s="30"/>
      <c r="H17" s="30"/>
      <c r="I17" s="25" t="s">
        <v>24</v>
      </c>
      <c r="J17" s="23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>
      <c r="A19" s="30"/>
      <c r="B19" s="31"/>
      <c r="C19" s="30"/>
      <c r="D19" s="25" t="s">
        <v>25</v>
      </c>
      <c r="E19" s="30"/>
      <c r="F19" s="30"/>
      <c r="G19" s="30"/>
      <c r="H19" s="30"/>
      <c r="I19" s="25" t="s">
        <v>23</v>
      </c>
      <c r="J19" s="26" t="str">
        <f>'Rekapitulácia stavby'!AN13</f>
        <v>Vyplň údaj</v>
      </c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>
      <c r="A20" s="30"/>
      <c r="B20" s="31"/>
      <c r="C20" s="30"/>
      <c r="D20" s="30"/>
      <c r="E20" s="261" t="str">
        <f>'Rekapitulácia stavby'!E14</f>
        <v>Vyplň údaj</v>
      </c>
      <c r="F20" s="221"/>
      <c r="G20" s="221"/>
      <c r="H20" s="221"/>
      <c r="I20" s="25" t="s">
        <v>24</v>
      </c>
      <c r="J20" s="26" t="str">
        <f>'Rekapitulácia stavby'!AN14</f>
        <v>Vyplň údaj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>
      <c r="A22" s="30"/>
      <c r="B22" s="31"/>
      <c r="C22" s="30"/>
      <c r="D22" s="25" t="s">
        <v>27</v>
      </c>
      <c r="E22" s="30"/>
      <c r="F22" s="30"/>
      <c r="G22" s="30"/>
      <c r="H22" s="30"/>
      <c r="I22" s="25" t="s">
        <v>23</v>
      </c>
      <c r="J22" s="23" t="str">
        <f>IF('Rekapitulácia stavby'!AN16="","",'Rekapitulácia stavby'!AN16)</f>
        <v/>
      </c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>
      <c r="A23" s="30"/>
      <c r="B23" s="31"/>
      <c r="C23" s="30"/>
      <c r="D23" s="30"/>
      <c r="E23" s="23" t="str">
        <f>IF('Rekapitulácia stavby'!E17="","",'Rekapitulácia stavby'!E17)</f>
        <v xml:space="preserve"> </v>
      </c>
      <c r="F23" s="30"/>
      <c r="G23" s="30"/>
      <c r="H23" s="30"/>
      <c r="I23" s="25" t="s">
        <v>24</v>
      </c>
      <c r="J23" s="23" t="str">
        <f>IF('Rekapitulácia stavby'!AN17="","",'Rekapitulácia stavby'!AN17)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>
      <c r="A25" s="30"/>
      <c r="B25" s="31"/>
      <c r="C25" s="30"/>
      <c r="D25" s="25" t="s">
        <v>30</v>
      </c>
      <c r="E25" s="30"/>
      <c r="F25" s="30"/>
      <c r="G25" s="30"/>
      <c r="H25" s="30"/>
      <c r="I25" s="25" t="s">
        <v>23</v>
      </c>
      <c r="J25" s="23" t="str">
        <f>IF('Rekapitulácia stavby'!AN19="","",'Rekapitulácia stavby'!AN19)</f>
        <v/>
      </c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>
      <c r="A26" s="30"/>
      <c r="B26" s="31"/>
      <c r="C26" s="30"/>
      <c r="D26" s="30"/>
      <c r="E26" s="23" t="str">
        <f>IF('Rekapitulácia stavby'!E20="","",'Rekapitulácia stavby'!E20)</f>
        <v xml:space="preserve"> </v>
      </c>
      <c r="F26" s="30"/>
      <c r="G26" s="30"/>
      <c r="H26" s="30"/>
      <c r="I26" s="25" t="s">
        <v>24</v>
      </c>
      <c r="J26" s="23" t="str">
        <f>IF('Rekapitulácia stavby'!AN20="","",'Rekapitulácia stavby'!AN20)</f>
        <v/>
      </c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3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>
      <c r="A28" s="30"/>
      <c r="B28" s="31"/>
      <c r="C28" s="30"/>
      <c r="D28" s="25" t="s">
        <v>31</v>
      </c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>
      <c r="A29" s="100"/>
      <c r="B29" s="101"/>
      <c r="C29" s="100"/>
      <c r="D29" s="100"/>
      <c r="E29" s="225" t="s">
        <v>1</v>
      </c>
      <c r="F29" s="225"/>
      <c r="G29" s="225"/>
      <c r="H29" s="225"/>
      <c r="I29" s="100"/>
      <c r="J29" s="100"/>
      <c r="K29" s="100"/>
      <c r="L29" s="102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</row>
    <row r="30" spans="1:31" s="2" customFormat="1" ht="6.95" customHeight="1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>
      <c r="A32" s="30"/>
      <c r="B32" s="31"/>
      <c r="C32" s="30"/>
      <c r="D32" s="103" t="s">
        <v>32</v>
      </c>
      <c r="E32" s="30"/>
      <c r="F32" s="30"/>
      <c r="G32" s="30"/>
      <c r="H32" s="30"/>
      <c r="I32" s="30"/>
      <c r="J32" s="72">
        <f>ROUND(J126, 2)</f>
        <v>0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>
      <c r="A33" s="30"/>
      <c r="B33" s="31"/>
      <c r="C33" s="30"/>
      <c r="D33" s="67"/>
      <c r="E33" s="67"/>
      <c r="F33" s="67"/>
      <c r="G33" s="67"/>
      <c r="H33" s="67"/>
      <c r="I33" s="67"/>
      <c r="J33" s="67"/>
      <c r="K33" s="67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0"/>
      <c r="F34" s="34" t="s">
        <v>34</v>
      </c>
      <c r="G34" s="30"/>
      <c r="H34" s="30"/>
      <c r="I34" s="34" t="s">
        <v>33</v>
      </c>
      <c r="J34" s="34" t="s">
        <v>35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>
      <c r="A35" s="30"/>
      <c r="B35" s="31"/>
      <c r="C35" s="30"/>
      <c r="D35" s="104" t="s">
        <v>36</v>
      </c>
      <c r="E35" s="36" t="s">
        <v>37</v>
      </c>
      <c r="F35" s="105">
        <f>ROUND((ROUND((SUM(BE126:BE239)),  2) + SUM(BE241:BE245)), 2)</f>
        <v>0</v>
      </c>
      <c r="G35" s="106"/>
      <c r="H35" s="106"/>
      <c r="I35" s="107">
        <v>0.2</v>
      </c>
      <c r="J35" s="105">
        <f>ROUND((ROUND(((SUM(BE126:BE239))*I35),  2) + (SUM(BE241:BE245)*I35)), 2)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>
      <c r="A36" s="30"/>
      <c r="B36" s="31"/>
      <c r="C36" s="30"/>
      <c r="D36" s="30"/>
      <c r="E36" s="36" t="s">
        <v>38</v>
      </c>
      <c r="F36" s="105">
        <f>ROUND((ROUND((SUM(BF126:BF239)),  2) + SUM(BF241:BF245)), 2)</f>
        <v>0</v>
      </c>
      <c r="G36" s="106"/>
      <c r="H36" s="106"/>
      <c r="I36" s="107">
        <v>0.2</v>
      </c>
      <c r="J36" s="105">
        <f>ROUND((ROUND(((SUM(BF126:BF239))*I36),  2) + (SUM(BF241:BF245)*I36)), 2)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5" t="s">
        <v>39</v>
      </c>
      <c r="F37" s="108">
        <f>ROUND((ROUND((SUM(BG126:BG239)),  2) + SUM(BG241:BG245)), 2)</f>
        <v>0</v>
      </c>
      <c r="G37" s="30"/>
      <c r="H37" s="30"/>
      <c r="I37" s="109">
        <v>0.2</v>
      </c>
      <c r="J37" s="108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>
      <c r="A38" s="30"/>
      <c r="B38" s="31"/>
      <c r="C38" s="30"/>
      <c r="D38" s="30"/>
      <c r="E38" s="25" t="s">
        <v>40</v>
      </c>
      <c r="F38" s="108">
        <f>ROUND((ROUND((SUM(BH126:BH239)),  2) + SUM(BH241:BH245)), 2)</f>
        <v>0</v>
      </c>
      <c r="G38" s="30"/>
      <c r="H38" s="30"/>
      <c r="I38" s="109">
        <v>0.2</v>
      </c>
      <c r="J38" s="108">
        <f>0</f>
        <v>0</v>
      </c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>
      <c r="A39" s="30"/>
      <c r="B39" s="31"/>
      <c r="C39" s="30"/>
      <c r="D39" s="30"/>
      <c r="E39" s="36" t="s">
        <v>41</v>
      </c>
      <c r="F39" s="105">
        <f>ROUND((ROUND((SUM(BI126:BI239)),  2) + SUM(BI241:BI245)), 2)</f>
        <v>0</v>
      </c>
      <c r="G39" s="106"/>
      <c r="H39" s="106"/>
      <c r="I39" s="107">
        <v>0</v>
      </c>
      <c r="J39" s="105">
        <f>0</f>
        <v>0</v>
      </c>
      <c r="K39" s="30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>
      <c r="A41" s="30"/>
      <c r="B41" s="31"/>
      <c r="C41" s="110"/>
      <c r="D41" s="111" t="s">
        <v>42</v>
      </c>
      <c r="E41" s="61"/>
      <c r="F41" s="61"/>
      <c r="G41" s="112" t="s">
        <v>43</v>
      </c>
      <c r="H41" s="113" t="s">
        <v>44</v>
      </c>
      <c r="I41" s="61"/>
      <c r="J41" s="114">
        <f>SUM(J32:J39)</f>
        <v>0</v>
      </c>
      <c r="K41" s="115"/>
      <c r="L41" s="43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3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>
      <c r="B43" s="18"/>
      <c r="L43" s="18"/>
    </row>
    <row r="44" spans="1:31" s="1" customFormat="1" ht="14.45" customHeight="1">
      <c r="B44" s="18"/>
      <c r="L44" s="18"/>
    </row>
    <row r="45" spans="1:31" s="1" customFormat="1" ht="14.45" customHeight="1">
      <c r="B45" s="18"/>
      <c r="L45" s="18"/>
    </row>
    <row r="46" spans="1:31" s="1" customFormat="1" ht="14.45" customHeight="1">
      <c r="B46" s="18"/>
      <c r="L46" s="18"/>
    </row>
    <row r="47" spans="1:31" s="1" customFormat="1" ht="14.45" customHeight="1">
      <c r="B47" s="18"/>
      <c r="L47" s="18"/>
    </row>
    <row r="48" spans="1:31" s="1" customFormat="1" ht="14.45" customHeight="1">
      <c r="B48" s="18"/>
      <c r="L48" s="18"/>
    </row>
    <row r="49" spans="1:31" s="1" customFormat="1" ht="14.45" customHeight="1">
      <c r="B49" s="18"/>
      <c r="L49" s="18"/>
    </row>
    <row r="50" spans="1:31" s="2" customFormat="1" ht="14.45" customHeight="1">
      <c r="B50" s="43"/>
      <c r="D50" s="44" t="s">
        <v>45</v>
      </c>
      <c r="E50" s="45"/>
      <c r="F50" s="45"/>
      <c r="G50" s="44" t="s">
        <v>46</v>
      </c>
      <c r="H50" s="45"/>
      <c r="I50" s="45"/>
      <c r="J50" s="45"/>
      <c r="K50" s="45"/>
      <c r="L50" s="43"/>
    </row>
    <row r="51" spans="1:31">
      <c r="B51" s="18"/>
      <c r="L51" s="18"/>
    </row>
    <row r="52" spans="1:31">
      <c r="B52" s="18"/>
      <c r="L52" s="18"/>
    </row>
    <row r="53" spans="1:31">
      <c r="B53" s="18"/>
      <c r="L53" s="18"/>
    </row>
    <row r="54" spans="1:31">
      <c r="B54" s="18"/>
      <c r="L54" s="18"/>
    </row>
    <row r="55" spans="1:31">
      <c r="B55" s="18"/>
      <c r="L55" s="18"/>
    </row>
    <row r="56" spans="1:31">
      <c r="B56" s="18"/>
      <c r="L56" s="18"/>
    </row>
    <row r="57" spans="1:31">
      <c r="B57" s="18"/>
      <c r="L57" s="18"/>
    </row>
    <row r="58" spans="1:31">
      <c r="B58" s="18"/>
      <c r="L58" s="18"/>
    </row>
    <row r="59" spans="1:31">
      <c r="B59" s="18"/>
      <c r="L59" s="18"/>
    </row>
    <row r="60" spans="1:31">
      <c r="B60" s="18"/>
      <c r="L60" s="18"/>
    </row>
    <row r="61" spans="1:31" s="2" customFormat="1" ht="12.75">
      <c r="A61" s="30"/>
      <c r="B61" s="31"/>
      <c r="C61" s="30"/>
      <c r="D61" s="46" t="s">
        <v>47</v>
      </c>
      <c r="E61" s="33"/>
      <c r="F61" s="116" t="s">
        <v>48</v>
      </c>
      <c r="G61" s="46" t="s">
        <v>47</v>
      </c>
      <c r="H61" s="33"/>
      <c r="I61" s="33"/>
      <c r="J61" s="117" t="s">
        <v>48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18"/>
      <c r="L62" s="18"/>
    </row>
    <row r="63" spans="1:31">
      <c r="B63" s="18"/>
      <c r="L63" s="18"/>
    </row>
    <row r="64" spans="1:31">
      <c r="B64" s="18"/>
      <c r="L64" s="18"/>
    </row>
    <row r="65" spans="1:31" s="2" customFormat="1" ht="12.75">
      <c r="A65" s="30"/>
      <c r="B65" s="31"/>
      <c r="C65" s="30"/>
      <c r="D65" s="44" t="s">
        <v>49</v>
      </c>
      <c r="E65" s="47"/>
      <c r="F65" s="47"/>
      <c r="G65" s="44" t="s">
        <v>50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18"/>
      <c r="L66" s="18"/>
    </row>
    <row r="67" spans="1:31">
      <c r="B67" s="18"/>
      <c r="L67" s="18"/>
    </row>
    <row r="68" spans="1:31">
      <c r="B68" s="18"/>
      <c r="L68" s="18"/>
    </row>
    <row r="69" spans="1:31">
      <c r="B69" s="18"/>
      <c r="L69" s="18"/>
    </row>
    <row r="70" spans="1:31">
      <c r="B70" s="18"/>
      <c r="L70" s="18"/>
    </row>
    <row r="71" spans="1:31">
      <c r="B71" s="18"/>
      <c r="L71" s="18"/>
    </row>
    <row r="72" spans="1:31">
      <c r="B72" s="18"/>
      <c r="L72" s="18"/>
    </row>
    <row r="73" spans="1:31">
      <c r="B73" s="18"/>
      <c r="L73" s="18"/>
    </row>
    <row r="74" spans="1:31">
      <c r="B74" s="18"/>
      <c r="L74" s="18"/>
    </row>
    <row r="75" spans="1:31">
      <c r="B75" s="18"/>
      <c r="L75" s="18"/>
    </row>
    <row r="76" spans="1:31" s="2" customFormat="1" ht="12.75">
      <c r="A76" s="30"/>
      <c r="B76" s="31"/>
      <c r="C76" s="30"/>
      <c r="D76" s="46" t="s">
        <v>47</v>
      </c>
      <c r="E76" s="33"/>
      <c r="F76" s="116" t="s">
        <v>48</v>
      </c>
      <c r="G76" s="46" t="s">
        <v>47</v>
      </c>
      <c r="H76" s="33"/>
      <c r="I76" s="33"/>
      <c r="J76" s="117" t="s">
        <v>48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>
      <c r="A82" s="30"/>
      <c r="B82" s="31"/>
      <c r="C82" s="19" t="s">
        <v>172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>
      <c r="A84" s="30"/>
      <c r="B84" s="31"/>
      <c r="C84" s="25" t="s">
        <v>14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>
      <c r="A85" s="30"/>
      <c r="B85" s="31"/>
      <c r="C85" s="30"/>
      <c r="D85" s="30"/>
      <c r="E85" s="259" t="str">
        <f>E7</f>
        <v>Rekonštrukcia SO34 ÚAO a SO22 sociálna časť ÚAO</v>
      </c>
      <c r="F85" s="260"/>
      <c r="G85" s="260"/>
      <c r="H85" s="260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>
      <c r="B86" s="18"/>
      <c r="C86" s="25" t="s">
        <v>168</v>
      </c>
      <c r="L86" s="18"/>
    </row>
    <row r="87" spans="1:31" s="2" customFormat="1" ht="16.5" customHeight="1">
      <c r="A87" s="30"/>
      <c r="B87" s="31"/>
      <c r="C87" s="30"/>
      <c r="D87" s="30"/>
      <c r="E87" s="259" t="s">
        <v>1000</v>
      </c>
      <c r="F87" s="258"/>
      <c r="G87" s="258"/>
      <c r="H87" s="258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>
      <c r="A88" s="30"/>
      <c r="B88" s="31"/>
      <c r="C88" s="25" t="s">
        <v>170</v>
      </c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30" customHeight="1">
      <c r="A89" s="30"/>
      <c r="B89" s="31"/>
      <c r="C89" s="30"/>
      <c r="D89" s="30"/>
      <c r="E89" s="255" t="str">
        <f>E11</f>
        <v>SO22_SO34i - Inštitút vzdelávania zboru väzenskej a justičnej stráže - HSP</v>
      </c>
      <c r="F89" s="258"/>
      <c r="G89" s="258"/>
      <c r="H89" s="258"/>
      <c r="I89" s="30"/>
      <c r="J89" s="30"/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>
      <c r="A91" s="30"/>
      <c r="B91" s="31"/>
      <c r="C91" s="25" t="s">
        <v>18</v>
      </c>
      <c r="D91" s="30"/>
      <c r="E91" s="30"/>
      <c r="F91" s="23" t="str">
        <f>F14</f>
        <v>ÚVTOS a ÚVV Leopoldov</v>
      </c>
      <c r="G91" s="30"/>
      <c r="H91" s="30"/>
      <c r="I91" s="25" t="s">
        <v>20</v>
      </c>
      <c r="J91" s="56" t="str">
        <f>IF(J14="","",J14)</f>
        <v>16. 11. 2023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>
      <c r="A93" s="30"/>
      <c r="B93" s="31"/>
      <c r="C93" s="25" t="s">
        <v>22</v>
      </c>
      <c r="D93" s="30"/>
      <c r="E93" s="30"/>
      <c r="F93" s="23" t="str">
        <f>E17</f>
        <v>ÚVTOS a ÚVV Leopoldov</v>
      </c>
      <c r="G93" s="30"/>
      <c r="H93" s="30"/>
      <c r="I93" s="25" t="s">
        <v>27</v>
      </c>
      <c r="J93" s="28" t="str">
        <f>E23</f>
        <v xml:space="preserve"> </v>
      </c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>
      <c r="A94" s="30"/>
      <c r="B94" s="31"/>
      <c r="C94" s="25" t="s">
        <v>25</v>
      </c>
      <c r="D94" s="30"/>
      <c r="E94" s="30"/>
      <c r="F94" s="23" t="str">
        <f>IF(E20="","",E20)</f>
        <v>Vyplň údaj</v>
      </c>
      <c r="G94" s="30"/>
      <c r="H94" s="30"/>
      <c r="I94" s="25" t="s">
        <v>30</v>
      </c>
      <c r="J94" s="28" t="str">
        <f>E26</f>
        <v xml:space="preserve"> </v>
      </c>
      <c r="K94" s="30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>
      <c r="A96" s="30"/>
      <c r="B96" s="31"/>
      <c r="C96" s="118" t="s">
        <v>173</v>
      </c>
      <c r="D96" s="110"/>
      <c r="E96" s="110"/>
      <c r="F96" s="110"/>
      <c r="G96" s="110"/>
      <c r="H96" s="110"/>
      <c r="I96" s="110"/>
      <c r="J96" s="119" t="s">
        <v>174</v>
      </c>
      <c r="K96" s="11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3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>
      <c r="A98" s="30"/>
      <c r="B98" s="31"/>
      <c r="C98" s="120" t="s">
        <v>175</v>
      </c>
      <c r="D98" s="30"/>
      <c r="E98" s="30"/>
      <c r="F98" s="30"/>
      <c r="G98" s="30"/>
      <c r="H98" s="30"/>
      <c r="I98" s="30"/>
      <c r="J98" s="72">
        <f>J126</f>
        <v>0</v>
      </c>
      <c r="K98" s="30"/>
      <c r="L98" s="43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5" t="s">
        <v>176</v>
      </c>
    </row>
    <row r="99" spans="1:47" s="9" customFormat="1" ht="24.95" customHeight="1">
      <c r="B99" s="121"/>
      <c r="D99" s="122" t="s">
        <v>191</v>
      </c>
      <c r="E99" s="123"/>
      <c r="F99" s="123"/>
      <c r="G99" s="123"/>
      <c r="H99" s="123"/>
      <c r="I99" s="123"/>
      <c r="J99" s="124">
        <f>J127</f>
        <v>0</v>
      </c>
      <c r="L99" s="121"/>
    </row>
    <row r="100" spans="1:47" s="10" customFormat="1" ht="19.899999999999999" customHeight="1">
      <c r="B100" s="125"/>
      <c r="D100" s="126" t="s">
        <v>7900</v>
      </c>
      <c r="E100" s="127"/>
      <c r="F100" s="127"/>
      <c r="G100" s="127"/>
      <c r="H100" s="127"/>
      <c r="I100" s="127"/>
      <c r="J100" s="128">
        <f>J128</f>
        <v>0</v>
      </c>
      <c r="L100" s="125"/>
    </row>
    <row r="101" spans="1:47" s="10" customFormat="1" ht="14.85" customHeight="1">
      <c r="B101" s="125"/>
      <c r="D101" s="126" t="s">
        <v>9594</v>
      </c>
      <c r="E101" s="127"/>
      <c r="F101" s="127"/>
      <c r="G101" s="127"/>
      <c r="H101" s="127"/>
      <c r="I101" s="127"/>
      <c r="J101" s="128">
        <f>J207</f>
        <v>0</v>
      </c>
      <c r="L101" s="125"/>
    </row>
    <row r="102" spans="1:47" s="9" customFormat="1" ht="24.95" customHeight="1">
      <c r="B102" s="121"/>
      <c r="D102" s="122" t="s">
        <v>6494</v>
      </c>
      <c r="E102" s="123"/>
      <c r="F102" s="123"/>
      <c r="G102" s="123"/>
      <c r="H102" s="123"/>
      <c r="I102" s="123"/>
      <c r="J102" s="124">
        <f>J230</f>
        <v>0</v>
      </c>
      <c r="L102" s="121"/>
    </row>
    <row r="103" spans="1:47" s="9" customFormat="1" ht="24.95" customHeight="1">
      <c r="B103" s="121"/>
      <c r="D103" s="122" t="s">
        <v>9514</v>
      </c>
      <c r="E103" s="123"/>
      <c r="F103" s="123"/>
      <c r="G103" s="123"/>
      <c r="H103" s="123"/>
      <c r="I103" s="123"/>
      <c r="J103" s="124">
        <f>J238</f>
        <v>0</v>
      </c>
      <c r="L103" s="121"/>
    </row>
    <row r="104" spans="1:47" s="9" customFormat="1" ht="21.75" customHeight="1">
      <c r="B104" s="121"/>
      <c r="D104" s="129" t="s">
        <v>193</v>
      </c>
      <c r="J104" s="130">
        <f>J240</f>
        <v>0</v>
      </c>
      <c r="L104" s="121"/>
    </row>
    <row r="105" spans="1:47" s="2" customFormat="1" ht="21.75" customHeight="1">
      <c r="A105" s="30"/>
      <c r="B105" s="31"/>
      <c r="C105" s="30"/>
      <c r="D105" s="30"/>
      <c r="E105" s="30"/>
      <c r="F105" s="30"/>
      <c r="G105" s="30"/>
      <c r="H105" s="30"/>
      <c r="I105" s="30"/>
      <c r="J105" s="30"/>
      <c r="K105" s="30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47" s="2" customFormat="1" ht="6.95" customHeight="1">
      <c r="A106" s="30"/>
      <c r="B106" s="48"/>
      <c r="C106" s="49"/>
      <c r="D106" s="49"/>
      <c r="E106" s="49"/>
      <c r="F106" s="49"/>
      <c r="G106" s="49"/>
      <c r="H106" s="49"/>
      <c r="I106" s="49"/>
      <c r="J106" s="49"/>
      <c r="K106" s="49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10" spans="1:47" s="2" customFormat="1" ht="6.95" customHeight="1">
      <c r="A110" s="30"/>
      <c r="B110" s="50"/>
      <c r="C110" s="51"/>
      <c r="D110" s="51"/>
      <c r="E110" s="51"/>
      <c r="F110" s="51"/>
      <c r="G110" s="51"/>
      <c r="H110" s="51"/>
      <c r="I110" s="51"/>
      <c r="J110" s="51"/>
      <c r="K110" s="51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47" s="2" customFormat="1" ht="24.95" customHeight="1">
      <c r="A111" s="30"/>
      <c r="B111" s="31"/>
      <c r="C111" s="19" t="s">
        <v>194</v>
      </c>
      <c r="D111" s="30"/>
      <c r="E111" s="30"/>
      <c r="F111" s="30"/>
      <c r="G111" s="30"/>
      <c r="H111" s="3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47" s="2" customFormat="1" ht="6.95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3" s="2" customFormat="1" ht="12" customHeight="1">
      <c r="A113" s="30"/>
      <c r="B113" s="31"/>
      <c r="C113" s="25" t="s">
        <v>14</v>
      </c>
      <c r="D113" s="30"/>
      <c r="E113" s="30"/>
      <c r="F113" s="30"/>
      <c r="G113" s="30"/>
      <c r="H113" s="3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3" s="2" customFormat="1" ht="16.5" customHeight="1">
      <c r="A114" s="30"/>
      <c r="B114" s="31"/>
      <c r="C114" s="30"/>
      <c r="D114" s="30"/>
      <c r="E114" s="259" t="str">
        <f>E7</f>
        <v>Rekonštrukcia SO34 ÚAO a SO22 sociálna časť ÚAO</v>
      </c>
      <c r="F114" s="260"/>
      <c r="G114" s="260"/>
      <c r="H114" s="26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3" s="1" customFormat="1" ht="12" customHeight="1">
      <c r="B115" s="18"/>
      <c r="C115" s="25" t="s">
        <v>168</v>
      </c>
      <c r="L115" s="18"/>
    </row>
    <row r="116" spans="1:63" s="2" customFormat="1" ht="16.5" customHeight="1">
      <c r="A116" s="30"/>
      <c r="B116" s="31"/>
      <c r="C116" s="30"/>
      <c r="D116" s="30"/>
      <c r="E116" s="259" t="s">
        <v>1000</v>
      </c>
      <c r="F116" s="258"/>
      <c r="G116" s="258"/>
      <c r="H116" s="258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2" customFormat="1" ht="12" customHeight="1">
      <c r="A117" s="30"/>
      <c r="B117" s="31"/>
      <c r="C117" s="25" t="s">
        <v>170</v>
      </c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3" s="2" customFormat="1" ht="30" customHeight="1">
      <c r="A118" s="30"/>
      <c r="B118" s="31"/>
      <c r="C118" s="30"/>
      <c r="D118" s="30"/>
      <c r="E118" s="255" t="str">
        <f>E11</f>
        <v>SO22_SO34i - Inštitút vzdelávania zboru väzenskej a justičnej stráže - HSP</v>
      </c>
      <c r="F118" s="258"/>
      <c r="G118" s="258"/>
      <c r="H118" s="258"/>
      <c r="I118" s="30"/>
      <c r="J118" s="30"/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6.9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12" customHeight="1">
      <c r="A120" s="30"/>
      <c r="B120" s="31"/>
      <c r="C120" s="25" t="s">
        <v>18</v>
      </c>
      <c r="D120" s="30"/>
      <c r="E120" s="30"/>
      <c r="F120" s="23" t="str">
        <f>F14</f>
        <v>ÚVTOS a ÚVV Leopoldov</v>
      </c>
      <c r="G120" s="30"/>
      <c r="H120" s="30"/>
      <c r="I120" s="25" t="s">
        <v>20</v>
      </c>
      <c r="J120" s="56" t="str">
        <f>IF(J14="","",J14)</f>
        <v>16. 11. 2023</v>
      </c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6.95" customHeight="1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15.2" customHeight="1">
      <c r="A122" s="30"/>
      <c r="B122" s="31"/>
      <c r="C122" s="25" t="s">
        <v>22</v>
      </c>
      <c r="D122" s="30"/>
      <c r="E122" s="30"/>
      <c r="F122" s="23" t="str">
        <f>E17</f>
        <v>ÚVTOS a ÚVV Leopoldov</v>
      </c>
      <c r="G122" s="30"/>
      <c r="H122" s="30"/>
      <c r="I122" s="25" t="s">
        <v>27</v>
      </c>
      <c r="J122" s="28" t="str">
        <f>E23</f>
        <v xml:space="preserve"> </v>
      </c>
      <c r="K122" s="30"/>
      <c r="L122" s="43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15.2" customHeight="1">
      <c r="A123" s="30"/>
      <c r="B123" s="31"/>
      <c r="C123" s="25" t="s">
        <v>25</v>
      </c>
      <c r="D123" s="30"/>
      <c r="E123" s="30"/>
      <c r="F123" s="23" t="str">
        <f>IF(E20="","",E20)</f>
        <v>Vyplň údaj</v>
      </c>
      <c r="G123" s="30"/>
      <c r="H123" s="30"/>
      <c r="I123" s="25" t="s">
        <v>30</v>
      </c>
      <c r="J123" s="28" t="str">
        <f>E26</f>
        <v xml:space="preserve"> </v>
      </c>
      <c r="K123" s="30"/>
      <c r="L123" s="43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0.35" customHeight="1">
      <c r="A124" s="30"/>
      <c r="B124" s="31"/>
      <c r="C124" s="30"/>
      <c r="D124" s="30"/>
      <c r="E124" s="30"/>
      <c r="F124" s="30"/>
      <c r="G124" s="30"/>
      <c r="H124" s="30"/>
      <c r="I124" s="30"/>
      <c r="J124" s="30"/>
      <c r="K124" s="30"/>
      <c r="L124" s="43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11" customFormat="1" ht="29.25" customHeight="1">
      <c r="A125" s="131"/>
      <c r="B125" s="132"/>
      <c r="C125" s="133" t="s">
        <v>195</v>
      </c>
      <c r="D125" s="134" t="s">
        <v>57</v>
      </c>
      <c r="E125" s="134" t="s">
        <v>53</v>
      </c>
      <c r="F125" s="134" t="s">
        <v>54</v>
      </c>
      <c r="G125" s="134" t="s">
        <v>196</v>
      </c>
      <c r="H125" s="134" t="s">
        <v>197</v>
      </c>
      <c r="I125" s="134" t="s">
        <v>198</v>
      </c>
      <c r="J125" s="135" t="s">
        <v>174</v>
      </c>
      <c r="K125" s="136" t="s">
        <v>199</v>
      </c>
      <c r="L125" s="137"/>
      <c r="M125" s="63" t="s">
        <v>1</v>
      </c>
      <c r="N125" s="64" t="s">
        <v>36</v>
      </c>
      <c r="O125" s="64" t="s">
        <v>200</v>
      </c>
      <c r="P125" s="64" t="s">
        <v>201</v>
      </c>
      <c r="Q125" s="64" t="s">
        <v>202</v>
      </c>
      <c r="R125" s="64" t="s">
        <v>203</v>
      </c>
      <c r="S125" s="64" t="s">
        <v>204</v>
      </c>
      <c r="T125" s="65" t="s">
        <v>205</v>
      </c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</row>
    <row r="126" spans="1:63" s="2" customFormat="1" ht="22.9" customHeight="1">
      <c r="A126" s="30"/>
      <c r="B126" s="31"/>
      <c r="C126" s="70" t="s">
        <v>175</v>
      </c>
      <c r="D126" s="30"/>
      <c r="E126" s="30"/>
      <c r="F126" s="30"/>
      <c r="G126" s="30"/>
      <c r="H126" s="30"/>
      <c r="I126" s="30"/>
      <c r="J126" s="138">
        <f>BK126</f>
        <v>0</v>
      </c>
      <c r="K126" s="30"/>
      <c r="L126" s="31"/>
      <c r="M126" s="66"/>
      <c r="N126" s="57"/>
      <c r="O126" s="67"/>
      <c r="P126" s="139">
        <f>P127+P230+P238+P240</f>
        <v>0</v>
      </c>
      <c r="Q126" s="67"/>
      <c r="R126" s="139">
        <f>R127+R230+R238+R240</f>
        <v>0</v>
      </c>
      <c r="S126" s="67"/>
      <c r="T126" s="140">
        <f>T127+T230+T238+T240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T126" s="15" t="s">
        <v>71</v>
      </c>
      <c r="AU126" s="15" t="s">
        <v>176</v>
      </c>
      <c r="BK126" s="141">
        <f>BK127+BK230+BK238+BK240</f>
        <v>0</v>
      </c>
    </row>
    <row r="127" spans="1:63" s="12" customFormat="1" ht="25.9" customHeight="1">
      <c r="B127" s="142"/>
      <c r="D127" s="143" t="s">
        <v>71</v>
      </c>
      <c r="E127" s="144" t="s">
        <v>751</v>
      </c>
      <c r="F127" s="144" t="s">
        <v>752</v>
      </c>
      <c r="I127" s="145"/>
      <c r="J127" s="130">
        <f>BK127</f>
        <v>0</v>
      </c>
      <c r="L127" s="142"/>
      <c r="M127" s="146"/>
      <c r="N127" s="147"/>
      <c r="O127" s="147"/>
      <c r="P127" s="148">
        <f>P128</f>
        <v>0</v>
      </c>
      <c r="Q127" s="147"/>
      <c r="R127" s="148">
        <f>R128</f>
        <v>0</v>
      </c>
      <c r="S127" s="147"/>
      <c r="T127" s="149">
        <f>T128</f>
        <v>0</v>
      </c>
      <c r="AR127" s="143" t="s">
        <v>219</v>
      </c>
      <c r="AT127" s="150" t="s">
        <v>71</v>
      </c>
      <c r="AU127" s="150" t="s">
        <v>72</v>
      </c>
      <c r="AY127" s="143" t="s">
        <v>208</v>
      </c>
      <c r="BK127" s="151">
        <f>BK128</f>
        <v>0</v>
      </c>
    </row>
    <row r="128" spans="1:63" s="12" customFormat="1" ht="22.9" customHeight="1">
      <c r="B128" s="142"/>
      <c r="D128" s="143" t="s">
        <v>71</v>
      </c>
      <c r="E128" s="152" t="s">
        <v>7928</v>
      </c>
      <c r="F128" s="152" t="s">
        <v>7929</v>
      </c>
      <c r="I128" s="145"/>
      <c r="J128" s="286">
        <f>BK128</f>
        <v>0</v>
      </c>
      <c r="L128" s="142"/>
      <c r="M128" s="146"/>
      <c r="N128" s="147"/>
      <c r="O128" s="147"/>
      <c r="P128" s="148">
        <f>P129+SUM(P130:P207)</f>
        <v>0</v>
      </c>
      <c r="Q128" s="147"/>
      <c r="R128" s="148">
        <f>R129+SUM(R130:R207)</f>
        <v>0</v>
      </c>
      <c r="S128" s="147"/>
      <c r="T128" s="149">
        <f>T129+SUM(T130:T207)</f>
        <v>0</v>
      </c>
      <c r="AR128" s="143" t="s">
        <v>219</v>
      </c>
      <c r="AT128" s="150" t="s">
        <v>71</v>
      </c>
      <c r="AU128" s="150" t="s">
        <v>79</v>
      </c>
      <c r="AY128" s="143" t="s">
        <v>208</v>
      </c>
      <c r="BK128" s="151">
        <f>BK129+SUM(BK130:BK207)</f>
        <v>0</v>
      </c>
    </row>
    <row r="129" spans="1:65" s="2" customFormat="1" ht="44.25" customHeight="1">
      <c r="A129" s="30"/>
      <c r="B129" s="154"/>
      <c r="C129" s="201" t="s">
        <v>79</v>
      </c>
      <c r="D129" s="201" t="s">
        <v>751</v>
      </c>
      <c r="E129" s="202" t="s">
        <v>9595</v>
      </c>
      <c r="F129" s="203" t="s">
        <v>9596</v>
      </c>
      <c r="G129" s="204" t="s">
        <v>404</v>
      </c>
      <c r="H129" s="205">
        <v>1</v>
      </c>
      <c r="I129" s="177"/>
      <c r="J129" s="290">
        <f t="shared" ref="J129:J160" si="0">ROUND(I129*H129,2)</f>
        <v>0</v>
      </c>
      <c r="K129" s="178"/>
      <c r="L129" s="179"/>
      <c r="M129" s="180" t="s">
        <v>1</v>
      </c>
      <c r="N129" s="181" t="s">
        <v>38</v>
      </c>
      <c r="O129" s="59"/>
      <c r="P129" s="160">
        <f t="shared" ref="P129:P160" si="1">O129*H129</f>
        <v>0</v>
      </c>
      <c r="Q129" s="160">
        <v>0</v>
      </c>
      <c r="R129" s="160">
        <f t="shared" ref="R129:R160" si="2">Q129*H129</f>
        <v>0</v>
      </c>
      <c r="S129" s="160">
        <v>0</v>
      </c>
      <c r="T129" s="161">
        <f t="shared" ref="T129:T160" si="3">S129*H129</f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2" t="s">
        <v>1849</v>
      </c>
      <c r="AT129" s="162" t="s">
        <v>751</v>
      </c>
      <c r="AU129" s="162" t="s">
        <v>85</v>
      </c>
      <c r="AY129" s="15" t="s">
        <v>208</v>
      </c>
      <c r="BE129" s="163">
        <f t="shared" ref="BE129:BE160" si="4">IF(N129="základná",J129,0)</f>
        <v>0</v>
      </c>
      <c r="BF129" s="163">
        <f t="shared" ref="BF129:BF160" si="5">IF(N129="znížená",J129,0)</f>
        <v>0</v>
      </c>
      <c r="BG129" s="163">
        <f t="shared" ref="BG129:BG160" si="6">IF(N129="zákl. prenesená",J129,0)</f>
        <v>0</v>
      </c>
      <c r="BH129" s="163">
        <f t="shared" ref="BH129:BH160" si="7">IF(N129="zníž. prenesená",J129,0)</f>
        <v>0</v>
      </c>
      <c r="BI129" s="163">
        <f t="shared" ref="BI129:BI160" si="8">IF(N129="nulová",J129,0)</f>
        <v>0</v>
      </c>
      <c r="BJ129" s="15" t="s">
        <v>85</v>
      </c>
      <c r="BK129" s="163">
        <f t="shared" ref="BK129:BK160" si="9">ROUND(I129*H129,2)</f>
        <v>0</v>
      </c>
      <c r="BL129" s="15" t="s">
        <v>466</v>
      </c>
      <c r="BM129" s="162" t="s">
        <v>9597</v>
      </c>
    </row>
    <row r="130" spans="1:65" s="2" customFormat="1" ht="16.5" customHeight="1">
      <c r="A130" s="30"/>
      <c r="B130" s="154"/>
      <c r="C130" s="201" t="s">
        <v>85</v>
      </c>
      <c r="D130" s="201" t="s">
        <v>751</v>
      </c>
      <c r="E130" s="202" t="s">
        <v>9598</v>
      </c>
      <c r="F130" s="203" t="s">
        <v>9599</v>
      </c>
      <c r="G130" s="204" t="s">
        <v>404</v>
      </c>
      <c r="H130" s="205">
        <v>1</v>
      </c>
      <c r="I130" s="177"/>
      <c r="J130" s="290">
        <f t="shared" si="0"/>
        <v>0</v>
      </c>
      <c r="K130" s="178"/>
      <c r="L130" s="179"/>
      <c r="M130" s="180" t="s">
        <v>1</v>
      </c>
      <c r="N130" s="181" t="s">
        <v>38</v>
      </c>
      <c r="O130" s="59"/>
      <c r="P130" s="160">
        <f t="shared" si="1"/>
        <v>0</v>
      </c>
      <c r="Q130" s="160">
        <v>0</v>
      </c>
      <c r="R130" s="160">
        <f t="shared" si="2"/>
        <v>0</v>
      </c>
      <c r="S130" s="160">
        <v>0</v>
      </c>
      <c r="T130" s="161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2" t="s">
        <v>1849</v>
      </c>
      <c r="AT130" s="162" t="s">
        <v>751</v>
      </c>
      <c r="AU130" s="162" t="s">
        <v>85</v>
      </c>
      <c r="AY130" s="15" t="s">
        <v>208</v>
      </c>
      <c r="BE130" s="163">
        <f t="shared" si="4"/>
        <v>0</v>
      </c>
      <c r="BF130" s="163">
        <f t="shared" si="5"/>
        <v>0</v>
      </c>
      <c r="BG130" s="163">
        <f t="shared" si="6"/>
        <v>0</v>
      </c>
      <c r="BH130" s="163">
        <f t="shared" si="7"/>
        <v>0</v>
      </c>
      <c r="BI130" s="163">
        <f t="shared" si="8"/>
        <v>0</v>
      </c>
      <c r="BJ130" s="15" t="s">
        <v>85</v>
      </c>
      <c r="BK130" s="163">
        <f t="shared" si="9"/>
        <v>0</v>
      </c>
      <c r="BL130" s="15" t="s">
        <v>466</v>
      </c>
      <c r="BM130" s="162" t="s">
        <v>9600</v>
      </c>
    </row>
    <row r="131" spans="1:65" s="2" customFormat="1" ht="24.2" customHeight="1">
      <c r="A131" s="30"/>
      <c r="B131" s="154"/>
      <c r="C131" s="201" t="s">
        <v>219</v>
      </c>
      <c r="D131" s="201" t="s">
        <v>751</v>
      </c>
      <c r="E131" s="202" t="s">
        <v>9601</v>
      </c>
      <c r="F131" s="203" t="s">
        <v>9602</v>
      </c>
      <c r="G131" s="204" t="s">
        <v>404</v>
      </c>
      <c r="H131" s="205">
        <v>1</v>
      </c>
      <c r="I131" s="177"/>
      <c r="J131" s="290">
        <f t="shared" si="0"/>
        <v>0</v>
      </c>
      <c r="K131" s="178"/>
      <c r="L131" s="179"/>
      <c r="M131" s="180" t="s">
        <v>1</v>
      </c>
      <c r="N131" s="181" t="s">
        <v>38</v>
      </c>
      <c r="O131" s="59"/>
      <c r="P131" s="160">
        <f t="shared" si="1"/>
        <v>0</v>
      </c>
      <c r="Q131" s="160">
        <v>0</v>
      </c>
      <c r="R131" s="160">
        <f t="shared" si="2"/>
        <v>0</v>
      </c>
      <c r="S131" s="160">
        <v>0</v>
      </c>
      <c r="T131" s="161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2" t="s">
        <v>1849</v>
      </c>
      <c r="AT131" s="162" t="s">
        <v>751</v>
      </c>
      <c r="AU131" s="162" t="s">
        <v>85</v>
      </c>
      <c r="AY131" s="15" t="s">
        <v>208</v>
      </c>
      <c r="BE131" s="163">
        <f t="shared" si="4"/>
        <v>0</v>
      </c>
      <c r="BF131" s="163">
        <f t="shared" si="5"/>
        <v>0</v>
      </c>
      <c r="BG131" s="163">
        <f t="shared" si="6"/>
        <v>0</v>
      </c>
      <c r="BH131" s="163">
        <f t="shared" si="7"/>
        <v>0</v>
      </c>
      <c r="BI131" s="163">
        <f t="shared" si="8"/>
        <v>0</v>
      </c>
      <c r="BJ131" s="15" t="s">
        <v>85</v>
      </c>
      <c r="BK131" s="163">
        <f t="shared" si="9"/>
        <v>0</v>
      </c>
      <c r="BL131" s="15" t="s">
        <v>466</v>
      </c>
      <c r="BM131" s="162" t="s">
        <v>9603</v>
      </c>
    </row>
    <row r="132" spans="1:65" s="2" customFormat="1" ht="24.2" customHeight="1">
      <c r="A132" s="30"/>
      <c r="B132" s="154"/>
      <c r="C132" s="201" t="s">
        <v>214</v>
      </c>
      <c r="D132" s="201" t="s">
        <v>751</v>
      </c>
      <c r="E132" s="202" t="s">
        <v>9604</v>
      </c>
      <c r="F132" s="203" t="s">
        <v>9605</v>
      </c>
      <c r="G132" s="204" t="s">
        <v>404</v>
      </c>
      <c r="H132" s="205">
        <v>1</v>
      </c>
      <c r="I132" s="177"/>
      <c r="J132" s="290">
        <f t="shared" si="0"/>
        <v>0</v>
      </c>
      <c r="K132" s="178"/>
      <c r="L132" s="179"/>
      <c r="M132" s="180" t="s">
        <v>1</v>
      </c>
      <c r="N132" s="181" t="s">
        <v>38</v>
      </c>
      <c r="O132" s="59"/>
      <c r="P132" s="160">
        <f t="shared" si="1"/>
        <v>0</v>
      </c>
      <c r="Q132" s="160">
        <v>0</v>
      </c>
      <c r="R132" s="160">
        <f t="shared" si="2"/>
        <v>0</v>
      </c>
      <c r="S132" s="160">
        <v>0</v>
      </c>
      <c r="T132" s="161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2" t="s">
        <v>1849</v>
      </c>
      <c r="AT132" s="162" t="s">
        <v>751</v>
      </c>
      <c r="AU132" s="162" t="s">
        <v>85</v>
      </c>
      <c r="AY132" s="15" t="s">
        <v>208</v>
      </c>
      <c r="BE132" s="163">
        <f t="shared" si="4"/>
        <v>0</v>
      </c>
      <c r="BF132" s="163">
        <f t="shared" si="5"/>
        <v>0</v>
      </c>
      <c r="BG132" s="163">
        <f t="shared" si="6"/>
        <v>0</v>
      </c>
      <c r="BH132" s="163">
        <f t="shared" si="7"/>
        <v>0</v>
      </c>
      <c r="BI132" s="163">
        <f t="shared" si="8"/>
        <v>0</v>
      </c>
      <c r="BJ132" s="15" t="s">
        <v>85</v>
      </c>
      <c r="BK132" s="163">
        <f t="shared" si="9"/>
        <v>0</v>
      </c>
      <c r="BL132" s="15" t="s">
        <v>466</v>
      </c>
      <c r="BM132" s="162" t="s">
        <v>9606</v>
      </c>
    </row>
    <row r="133" spans="1:65" s="2" customFormat="1" ht="24.2" customHeight="1">
      <c r="A133" s="30"/>
      <c r="B133" s="154"/>
      <c r="C133" s="201" t="s">
        <v>226</v>
      </c>
      <c r="D133" s="201" t="s">
        <v>751</v>
      </c>
      <c r="E133" s="202" t="s">
        <v>9607</v>
      </c>
      <c r="F133" s="203" t="s">
        <v>9608</v>
      </c>
      <c r="G133" s="204" t="s">
        <v>404</v>
      </c>
      <c r="H133" s="205">
        <v>1</v>
      </c>
      <c r="I133" s="177"/>
      <c r="J133" s="290">
        <f t="shared" si="0"/>
        <v>0</v>
      </c>
      <c r="K133" s="178"/>
      <c r="L133" s="179"/>
      <c r="M133" s="180" t="s">
        <v>1</v>
      </c>
      <c r="N133" s="181" t="s">
        <v>38</v>
      </c>
      <c r="O133" s="59"/>
      <c r="P133" s="160">
        <f t="shared" si="1"/>
        <v>0</v>
      </c>
      <c r="Q133" s="160">
        <v>0</v>
      </c>
      <c r="R133" s="160">
        <f t="shared" si="2"/>
        <v>0</v>
      </c>
      <c r="S133" s="160">
        <v>0</v>
      </c>
      <c r="T133" s="161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2" t="s">
        <v>1849</v>
      </c>
      <c r="AT133" s="162" t="s">
        <v>751</v>
      </c>
      <c r="AU133" s="162" t="s">
        <v>85</v>
      </c>
      <c r="AY133" s="15" t="s">
        <v>208</v>
      </c>
      <c r="BE133" s="163">
        <f t="shared" si="4"/>
        <v>0</v>
      </c>
      <c r="BF133" s="163">
        <f t="shared" si="5"/>
        <v>0</v>
      </c>
      <c r="BG133" s="163">
        <f t="shared" si="6"/>
        <v>0</v>
      </c>
      <c r="BH133" s="163">
        <f t="shared" si="7"/>
        <v>0</v>
      </c>
      <c r="BI133" s="163">
        <f t="shared" si="8"/>
        <v>0</v>
      </c>
      <c r="BJ133" s="15" t="s">
        <v>85</v>
      </c>
      <c r="BK133" s="163">
        <f t="shared" si="9"/>
        <v>0</v>
      </c>
      <c r="BL133" s="15" t="s">
        <v>466</v>
      </c>
      <c r="BM133" s="162" t="s">
        <v>9609</v>
      </c>
    </row>
    <row r="134" spans="1:65" s="2" customFormat="1" ht="24.2" customHeight="1">
      <c r="A134" s="30"/>
      <c r="B134" s="154"/>
      <c r="C134" s="201" t="s">
        <v>230</v>
      </c>
      <c r="D134" s="201" t="s">
        <v>751</v>
      </c>
      <c r="E134" s="202" t="s">
        <v>9610</v>
      </c>
      <c r="F134" s="203" t="s">
        <v>9611</v>
      </c>
      <c r="G134" s="204" t="s">
        <v>404</v>
      </c>
      <c r="H134" s="205">
        <v>1</v>
      </c>
      <c r="I134" s="177"/>
      <c r="J134" s="290">
        <f t="shared" si="0"/>
        <v>0</v>
      </c>
      <c r="K134" s="178"/>
      <c r="L134" s="179"/>
      <c r="M134" s="180" t="s">
        <v>1</v>
      </c>
      <c r="N134" s="181" t="s">
        <v>38</v>
      </c>
      <c r="O134" s="59"/>
      <c r="P134" s="160">
        <f t="shared" si="1"/>
        <v>0</v>
      </c>
      <c r="Q134" s="160">
        <v>0</v>
      </c>
      <c r="R134" s="160">
        <f t="shared" si="2"/>
        <v>0</v>
      </c>
      <c r="S134" s="160">
        <v>0</v>
      </c>
      <c r="T134" s="161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2" t="s">
        <v>1849</v>
      </c>
      <c r="AT134" s="162" t="s">
        <v>751</v>
      </c>
      <c r="AU134" s="162" t="s">
        <v>85</v>
      </c>
      <c r="AY134" s="15" t="s">
        <v>208</v>
      </c>
      <c r="BE134" s="163">
        <f t="shared" si="4"/>
        <v>0</v>
      </c>
      <c r="BF134" s="163">
        <f t="shared" si="5"/>
        <v>0</v>
      </c>
      <c r="BG134" s="163">
        <f t="shared" si="6"/>
        <v>0</v>
      </c>
      <c r="BH134" s="163">
        <f t="shared" si="7"/>
        <v>0</v>
      </c>
      <c r="BI134" s="163">
        <f t="shared" si="8"/>
        <v>0</v>
      </c>
      <c r="BJ134" s="15" t="s">
        <v>85</v>
      </c>
      <c r="BK134" s="163">
        <f t="shared" si="9"/>
        <v>0</v>
      </c>
      <c r="BL134" s="15" t="s">
        <v>466</v>
      </c>
      <c r="BM134" s="162" t="s">
        <v>9612</v>
      </c>
    </row>
    <row r="135" spans="1:65" s="2" customFormat="1" ht="21.75" customHeight="1">
      <c r="A135" s="30"/>
      <c r="B135" s="154"/>
      <c r="C135" s="201" t="s">
        <v>235</v>
      </c>
      <c r="D135" s="201" t="s">
        <v>751</v>
      </c>
      <c r="E135" s="202" t="s">
        <v>9613</v>
      </c>
      <c r="F135" s="203" t="s">
        <v>9614</v>
      </c>
      <c r="G135" s="204" t="s">
        <v>404</v>
      </c>
      <c r="H135" s="205">
        <v>1</v>
      </c>
      <c r="I135" s="177"/>
      <c r="J135" s="290">
        <f t="shared" si="0"/>
        <v>0</v>
      </c>
      <c r="K135" s="178"/>
      <c r="L135" s="179"/>
      <c r="M135" s="180" t="s">
        <v>1</v>
      </c>
      <c r="N135" s="181" t="s">
        <v>38</v>
      </c>
      <c r="O135" s="59"/>
      <c r="P135" s="160">
        <f t="shared" si="1"/>
        <v>0</v>
      </c>
      <c r="Q135" s="160">
        <v>0</v>
      </c>
      <c r="R135" s="160">
        <f t="shared" si="2"/>
        <v>0</v>
      </c>
      <c r="S135" s="160">
        <v>0</v>
      </c>
      <c r="T135" s="161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2" t="s">
        <v>1849</v>
      </c>
      <c r="AT135" s="162" t="s">
        <v>751</v>
      </c>
      <c r="AU135" s="162" t="s">
        <v>85</v>
      </c>
      <c r="AY135" s="15" t="s">
        <v>208</v>
      </c>
      <c r="BE135" s="163">
        <f t="shared" si="4"/>
        <v>0</v>
      </c>
      <c r="BF135" s="163">
        <f t="shared" si="5"/>
        <v>0</v>
      </c>
      <c r="BG135" s="163">
        <f t="shared" si="6"/>
        <v>0</v>
      </c>
      <c r="BH135" s="163">
        <f t="shared" si="7"/>
        <v>0</v>
      </c>
      <c r="BI135" s="163">
        <f t="shared" si="8"/>
        <v>0</v>
      </c>
      <c r="BJ135" s="15" t="s">
        <v>85</v>
      </c>
      <c r="BK135" s="163">
        <f t="shared" si="9"/>
        <v>0</v>
      </c>
      <c r="BL135" s="15" t="s">
        <v>466</v>
      </c>
      <c r="BM135" s="162" t="s">
        <v>9615</v>
      </c>
    </row>
    <row r="136" spans="1:65" s="2" customFormat="1" ht="24.2" customHeight="1">
      <c r="A136" s="30"/>
      <c r="B136" s="154"/>
      <c r="C136" s="201" t="s">
        <v>239</v>
      </c>
      <c r="D136" s="201" t="s">
        <v>751</v>
      </c>
      <c r="E136" s="202" t="s">
        <v>9616</v>
      </c>
      <c r="F136" s="203" t="s">
        <v>9617</v>
      </c>
      <c r="G136" s="204" t="s">
        <v>404</v>
      </c>
      <c r="H136" s="205">
        <v>2</v>
      </c>
      <c r="I136" s="177"/>
      <c r="J136" s="290">
        <f t="shared" si="0"/>
        <v>0</v>
      </c>
      <c r="K136" s="178"/>
      <c r="L136" s="179"/>
      <c r="M136" s="180" t="s">
        <v>1</v>
      </c>
      <c r="N136" s="181" t="s">
        <v>38</v>
      </c>
      <c r="O136" s="59"/>
      <c r="P136" s="160">
        <f t="shared" si="1"/>
        <v>0</v>
      </c>
      <c r="Q136" s="160">
        <v>0</v>
      </c>
      <c r="R136" s="160">
        <f t="shared" si="2"/>
        <v>0</v>
      </c>
      <c r="S136" s="160">
        <v>0</v>
      </c>
      <c r="T136" s="161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2" t="s">
        <v>1849</v>
      </c>
      <c r="AT136" s="162" t="s">
        <v>751</v>
      </c>
      <c r="AU136" s="162" t="s">
        <v>85</v>
      </c>
      <c r="AY136" s="15" t="s">
        <v>208</v>
      </c>
      <c r="BE136" s="163">
        <f t="shared" si="4"/>
        <v>0</v>
      </c>
      <c r="BF136" s="163">
        <f t="shared" si="5"/>
        <v>0</v>
      </c>
      <c r="BG136" s="163">
        <f t="shared" si="6"/>
        <v>0</v>
      </c>
      <c r="BH136" s="163">
        <f t="shared" si="7"/>
        <v>0</v>
      </c>
      <c r="BI136" s="163">
        <f t="shared" si="8"/>
        <v>0</v>
      </c>
      <c r="BJ136" s="15" t="s">
        <v>85</v>
      </c>
      <c r="BK136" s="163">
        <f t="shared" si="9"/>
        <v>0</v>
      </c>
      <c r="BL136" s="15" t="s">
        <v>466</v>
      </c>
      <c r="BM136" s="162" t="s">
        <v>9618</v>
      </c>
    </row>
    <row r="137" spans="1:65" s="2" customFormat="1" ht="21.75" customHeight="1">
      <c r="A137" s="30"/>
      <c r="B137" s="154"/>
      <c r="C137" s="201" t="s">
        <v>244</v>
      </c>
      <c r="D137" s="201" t="s">
        <v>751</v>
      </c>
      <c r="E137" s="202" t="s">
        <v>9619</v>
      </c>
      <c r="F137" s="203" t="s">
        <v>9620</v>
      </c>
      <c r="G137" s="204" t="s">
        <v>404</v>
      </c>
      <c r="H137" s="205">
        <v>1</v>
      </c>
      <c r="I137" s="177"/>
      <c r="J137" s="290">
        <f t="shared" si="0"/>
        <v>0</v>
      </c>
      <c r="K137" s="178"/>
      <c r="L137" s="179"/>
      <c r="M137" s="180" t="s">
        <v>1</v>
      </c>
      <c r="N137" s="181" t="s">
        <v>38</v>
      </c>
      <c r="O137" s="59"/>
      <c r="P137" s="160">
        <f t="shared" si="1"/>
        <v>0</v>
      </c>
      <c r="Q137" s="160">
        <v>0</v>
      </c>
      <c r="R137" s="160">
        <f t="shared" si="2"/>
        <v>0</v>
      </c>
      <c r="S137" s="160">
        <v>0</v>
      </c>
      <c r="T137" s="161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2" t="s">
        <v>1849</v>
      </c>
      <c r="AT137" s="162" t="s">
        <v>751</v>
      </c>
      <c r="AU137" s="162" t="s">
        <v>85</v>
      </c>
      <c r="AY137" s="15" t="s">
        <v>208</v>
      </c>
      <c r="BE137" s="163">
        <f t="shared" si="4"/>
        <v>0</v>
      </c>
      <c r="BF137" s="163">
        <f t="shared" si="5"/>
        <v>0</v>
      </c>
      <c r="BG137" s="163">
        <f t="shared" si="6"/>
        <v>0</v>
      </c>
      <c r="BH137" s="163">
        <f t="shared" si="7"/>
        <v>0</v>
      </c>
      <c r="BI137" s="163">
        <f t="shared" si="8"/>
        <v>0</v>
      </c>
      <c r="BJ137" s="15" t="s">
        <v>85</v>
      </c>
      <c r="BK137" s="163">
        <f t="shared" si="9"/>
        <v>0</v>
      </c>
      <c r="BL137" s="15" t="s">
        <v>466</v>
      </c>
      <c r="BM137" s="162" t="s">
        <v>9621</v>
      </c>
    </row>
    <row r="138" spans="1:65" s="2" customFormat="1" ht="16.5" customHeight="1">
      <c r="A138" s="30"/>
      <c r="B138" s="154"/>
      <c r="C138" s="201" t="s">
        <v>249</v>
      </c>
      <c r="D138" s="201" t="s">
        <v>751</v>
      </c>
      <c r="E138" s="202" t="s">
        <v>9622</v>
      </c>
      <c r="F138" s="203" t="s">
        <v>9623</v>
      </c>
      <c r="G138" s="204" t="s">
        <v>404</v>
      </c>
      <c r="H138" s="205">
        <v>3</v>
      </c>
      <c r="I138" s="177"/>
      <c r="J138" s="290">
        <f t="shared" si="0"/>
        <v>0</v>
      </c>
      <c r="K138" s="178"/>
      <c r="L138" s="179"/>
      <c r="M138" s="180" t="s">
        <v>1</v>
      </c>
      <c r="N138" s="181" t="s">
        <v>38</v>
      </c>
      <c r="O138" s="59"/>
      <c r="P138" s="160">
        <f t="shared" si="1"/>
        <v>0</v>
      </c>
      <c r="Q138" s="160">
        <v>0</v>
      </c>
      <c r="R138" s="160">
        <f t="shared" si="2"/>
        <v>0</v>
      </c>
      <c r="S138" s="160">
        <v>0</v>
      </c>
      <c r="T138" s="161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2" t="s">
        <v>1849</v>
      </c>
      <c r="AT138" s="162" t="s">
        <v>751</v>
      </c>
      <c r="AU138" s="162" t="s">
        <v>85</v>
      </c>
      <c r="AY138" s="15" t="s">
        <v>208</v>
      </c>
      <c r="BE138" s="163">
        <f t="shared" si="4"/>
        <v>0</v>
      </c>
      <c r="BF138" s="163">
        <f t="shared" si="5"/>
        <v>0</v>
      </c>
      <c r="BG138" s="163">
        <f t="shared" si="6"/>
        <v>0</v>
      </c>
      <c r="BH138" s="163">
        <f t="shared" si="7"/>
        <v>0</v>
      </c>
      <c r="BI138" s="163">
        <f t="shared" si="8"/>
        <v>0</v>
      </c>
      <c r="BJ138" s="15" t="s">
        <v>85</v>
      </c>
      <c r="BK138" s="163">
        <f t="shared" si="9"/>
        <v>0</v>
      </c>
      <c r="BL138" s="15" t="s">
        <v>466</v>
      </c>
      <c r="BM138" s="162" t="s">
        <v>9624</v>
      </c>
    </row>
    <row r="139" spans="1:65" s="2" customFormat="1" ht="24.2" customHeight="1">
      <c r="A139" s="30"/>
      <c r="B139" s="154"/>
      <c r="C139" s="201" t="s">
        <v>254</v>
      </c>
      <c r="D139" s="201" t="s">
        <v>751</v>
      </c>
      <c r="E139" s="202" t="s">
        <v>9625</v>
      </c>
      <c r="F139" s="203" t="s">
        <v>9626</v>
      </c>
      <c r="G139" s="204" t="s">
        <v>404</v>
      </c>
      <c r="H139" s="205">
        <v>1</v>
      </c>
      <c r="I139" s="177"/>
      <c r="J139" s="290">
        <f t="shared" si="0"/>
        <v>0</v>
      </c>
      <c r="K139" s="178"/>
      <c r="L139" s="179"/>
      <c r="M139" s="180" t="s">
        <v>1</v>
      </c>
      <c r="N139" s="181" t="s">
        <v>38</v>
      </c>
      <c r="O139" s="59"/>
      <c r="P139" s="160">
        <f t="shared" si="1"/>
        <v>0</v>
      </c>
      <c r="Q139" s="160">
        <v>0</v>
      </c>
      <c r="R139" s="160">
        <f t="shared" si="2"/>
        <v>0</v>
      </c>
      <c r="S139" s="160">
        <v>0</v>
      </c>
      <c r="T139" s="161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2" t="s">
        <v>1849</v>
      </c>
      <c r="AT139" s="162" t="s">
        <v>751</v>
      </c>
      <c r="AU139" s="162" t="s">
        <v>85</v>
      </c>
      <c r="AY139" s="15" t="s">
        <v>208</v>
      </c>
      <c r="BE139" s="163">
        <f t="shared" si="4"/>
        <v>0</v>
      </c>
      <c r="BF139" s="163">
        <f t="shared" si="5"/>
        <v>0</v>
      </c>
      <c r="BG139" s="163">
        <f t="shared" si="6"/>
        <v>0</v>
      </c>
      <c r="BH139" s="163">
        <f t="shared" si="7"/>
        <v>0</v>
      </c>
      <c r="BI139" s="163">
        <f t="shared" si="8"/>
        <v>0</v>
      </c>
      <c r="BJ139" s="15" t="s">
        <v>85</v>
      </c>
      <c r="BK139" s="163">
        <f t="shared" si="9"/>
        <v>0</v>
      </c>
      <c r="BL139" s="15" t="s">
        <v>466</v>
      </c>
      <c r="BM139" s="162" t="s">
        <v>9627</v>
      </c>
    </row>
    <row r="140" spans="1:65" s="2" customFormat="1" ht="21.75" customHeight="1">
      <c r="A140" s="30"/>
      <c r="B140" s="154"/>
      <c r="C140" s="201" t="s">
        <v>258</v>
      </c>
      <c r="D140" s="201" t="s">
        <v>751</v>
      </c>
      <c r="E140" s="202" t="s">
        <v>9628</v>
      </c>
      <c r="F140" s="203" t="s">
        <v>9629</v>
      </c>
      <c r="G140" s="204" t="s">
        <v>404</v>
      </c>
      <c r="H140" s="205">
        <v>2</v>
      </c>
      <c r="I140" s="177"/>
      <c r="J140" s="290">
        <f t="shared" si="0"/>
        <v>0</v>
      </c>
      <c r="K140" s="178"/>
      <c r="L140" s="179"/>
      <c r="M140" s="180" t="s">
        <v>1</v>
      </c>
      <c r="N140" s="181" t="s">
        <v>38</v>
      </c>
      <c r="O140" s="59"/>
      <c r="P140" s="160">
        <f t="shared" si="1"/>
        <v>0</v>
      </c>
      <c r="Q140" s="160">
        <v>0</v>
      </c>
      <c r="R140" s="160">
        <f t="shared" si="2"/>
        <v>0</v>
      </c>
      <c r="S140" s="160">
        <v>0</v>
      </c>
      <c r="T140" s="161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2" t="s">
        <v>1849</v>
      </c>
      <c r="AT140" s="162" t="s">
        <v>751</v>
      </c>
      <c r="AU140" s="162" t="s">
        <v>85</v>
      </c>
      <c r="AY140" s="15" t="s">
        <v>208</v>
      </c>
      <c r="BE140" s="163">
        <f t="shared" si="4"/>
        <v>0</v>
      </c>
      <c r="BF140" s="163">
        <f t="shared" si="5"/>
        <v>0</v>
      </c>
      <c r="BG140" s="163">
        <f t="shared" si="6"/>
        <v>0</v>
      </c>
      <c r="BH140" s="163">
        <f t="shared" si="7"/>
        <v>0</v>
      </c>
      <c r="BI140" s="163">
        <f t="shared" si="8"/>
        <v>0</v>
      </c>
      <c r="BJ140" s="15" t="s">
        <v>85</v>
      </c>
      <c r="BK140" s="163">
        <f t="shared" si="9"/>
        <v>0</v>
      </c>
      <c r="BL140" s="15" t="s">
        <v>466</v>
      </c>
      <c r="BM140" s="162" t="s">
        <v>9630</v>
      </c>
    </row>
    <row r="141" spans="1:65" s="2" customFormat="1" ht="24.2" customHeight="1">
      <c r="A141" s="30"/>
      <c r="B141" s="154"/>
      <c r="C141" s="201" t="s">
        <v>262</v>
      </c>
      <c r="D141" s="201" t="s">
        <v>751</v>
      </c>
      <c r="E141" s="202" t="s">
        <v>9631</v>
      </c>
      <c r="F141" s="203" t="s">
        <v>9632</v>
      </c>
      <c r="G141" s="204" t="s">
        <v>404</v>
      </c>
      <c r="H141" s="205">
        <v>6</v>
      </c>
      <c r="I141" s="177"/>
      <c r="J141" s="290">
        <f t="shared" si="0"/>
        <v>0</v>
      </c>
      <c r="K141" s="178"/>
      <c r="L141" s="179"/>
      <c r="M141" s="180" t="s">
        <v>1</v>
      </c>
      <c r="N141" s="181" t="s">
        <v>38</v>
      </c>
      <c r="O141" s="59"/>
      <c r="P141" s="160">
        <f t="shared" si="1"/>
        <v>0</v>
      </c>
      <c r="Q141" s="160">
        <v>0</v>
      </c>
      <c r="R141" s="160">
        <f t="shared" si="2"/>
        <v>0</v>
      </c>
      <c r="S141" s="160">
        <v>0</v>
      </c>
      <c r="T141" s="161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2" t="s">
        <v>1849</v>
      </c>
      <c r="AT141" s="162" t="s">
        <v>751</v>
      </c>
      <c r="AU141" s="162" t="s">
        <v>85</v>
      </c>
      <c r="AY141" s="15" t="s">
        <v>208</v>
      </c>
      <c r="BE141" s="163">
        <f t="shared" si="4"/>
        <v>0</v>
      </c>
      <c r="BF141" s="163">
        <f t="shared" si="5"/>
        <v>0</v>
      </c>
      <c r="BG141" s="163">
        <f t="shared" si="6"/>
        <v>0</v>
      </c>
      <c r="BH141" s="163">
        <f t="shared" si="7"/>
        <v>0</v>
      </c>
      <c r="BI141" s="163">
        <f t="shared" si="8"/>
        <v>0</v>
      </c>
      <c r="BJ141" s="15" t="s">
        <v>85</v>
      </c>
      <c r="BK141" s="163">
        <f t="shared" si="9"/>
        <v>0</v>
      </c>
      <c r="BL141" s="15" t="s">
        <v>466</v>
      </c>
      <c r="BM141" s="162" t="s">
        <v>9633</v>
      </c>
    </row>
    <row r="142" spans="1:65" s="2" customFormat="1" ht="24.2" customHeight="1">
      <c r="A142" s="30"/>
      <c r="B142" s="154"/>
      <c r="C142" s="201" t="s">
        <v>266</v>
      </c>
      <c r="D142" s="201" t="s">
        <v>751</v>
      </c>
      <c r="E142" s="202" t="s">
        <v>9634</v>
      </c>
      <c r="F142" s="203" t="s">
        <v>9635</v>
      </c>
      <c r="G142" s="204" t="s">
        <v>404</v>
      </c>
      <c r="H142" s="205">
        <v>8</v>
      </c>
      <c r="I142" s="177"/>
      <c r="J142" s="290">
        <f t="shared" si="0"/>
        <v>0</v>
      </c>
      <c r="K142" s="178"/>
      <c r="L142" s="179"/>
      <c r="M142" s="180" t="s">
        <v>1</v>
      </c>
      <c r="N142" s="181" t="s">
        <v>38</v>
      </c>
      <c r="O142" s="59"/>
      <c r="P142" s="160">
        <f t="shared" si="1"/>
        <v>0</v>
      </c>
      <c r="Q142" s="160">
        <v>0</v>
      </c>
      <c r="R142" s="160">
        <f t="shared" si="2"/>
        <v>0</v>
      </c>
      <c r="S142" s="160">
        <v>0</v>
      </c>
      <c r="T142" s="161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2" t="s">
        <v>1849</v>
      </c>
      <c r="AT142" s="162" t="s">
        <v>751</v>
      </c>
      <c r="AU142" s="162" t="s">
        <v>85</v>
      </c>
      <c r="AY142" s="15" t="s">
        <v>208</v>
      </c>
      <c r="BE142" s="163">
        <f t="shared" si="4"/>
        <v>0</v>
      </c>
      <c r="BF142" s="163">
        <f t="shared" si="5"/>
        <v>0</v>
      </c>
      <c r="BG142" s="163">
        <f t="shared" si="6"/>
        <v>0</v>
      </c>
      <c r="BH142" s="163">
        <f t="shared" si="7"/>
        <v>0</v>
      </c>
      <c r="BI142" s="163">
        <f t="shared" si="8"/>
        <v>0</v>
      </c>
      <c r="BJ142" s="15" t="s">
        <v>85</v>
      </c>
      <c r="BK142" s="163">
        <f t="shared" si="9"/>
        <v>0</v>
      </c>
      <c r="BL142" s="15" t="s">
        <v>466</v>
      </c>
      <c r="BM142" s="162" t="s">
        <v>9636</v>
      </c>
    </row>
    <row r="143" spans="1:65" s="2" customFormat="1" ht="24.2" customHeight="1">
      <c r="A143" s="30"/>
      <c r="B143" s="154"/>
      <c r="C143" s="201" t="s">
        <v>270</v>
      </c>
      <c r="D143" s="201" t="s">
        <v>751</v>
      </c>
      <c r="E143" s="202" t="s">
        <v>9637</v>
      </c>
      <c r="F143" s="203" t="s">
        <v>9638</v>
      </c>
      <c r="G143" s="204" t="s">
        <v>404</v>
      </c>
      <c r="H143" s="205">
        <v>1</v>
      </c>
      <c r="I143" s="177"/>
      <c r="J143" s="290">
        <f t="shared" si="0"/>
        <v>0</v>
      </c>
      <c r="K143" s="178"/>
      <c r="L143" s="179"/>
      <c r="M143" s="180" t="s">
        <v>1</v>
      </c>
      <c r="N143" s="181" t="s">
        <v>38</v>
      </c>
      <c r="O143" s="59"/>
      <c r="P143" s="160">
        <f t="shared" si="1"/>
        <v>0</v>
      </c>
      <c r="Q143" s="160">
        <v>0</v>
      </c>
      <c r="R143" s="160">
        <f t="shared" si="2"/>
        <v>0</v>
      </c>
      <c r="S143" s="160">
        <v>0</v>
      </c>
      <c r="T143" s="161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2" t="s">
        <v>1849</v>
      </c>
      <c r="AT143" s="162" t="s">
        <v>751</v>
      </c>
      <c r="AU143" s="162" t="s">
        <v>85</v>
      </c>
      <c r="AY143" s="15" t="s">
        <v>208</v>
      </c>
      <c r="BE143" s="163">
        <f t="shared" si="4"/>
        <v>0</v>
      </c>
      <c r="BF143" s="163">
        <f t="shared" si="5"/>
        <v>0</v>
      </c>
      <c r="BG143" s="163">
        <f t="shared" si="6"/>
        <v>0</v>
      </c>
      <c r="BH143" s="163">
        <f t="shared" si="7"/>
        <v>0</v>
      </c>
      <c r="BI143" s="163">
        <f t="shared" si="8"/>
        <v>0</v>
      </c>
      <c r="BJ143" s="15" t="s">
        <v>85</v>
      </c>
      <c r="BK143" s="163">
        <f t="shared" si="9"/>
        <v>0</v>
      </c>
      <c r="BL143" s="15" t="s">
        <v>466</v>
      </c>
      <c r="BM143" s="162" t="s">
        <v>9639</v>
      </c>
    </row>
    <row r="144" spans="1:65" s="2" customFormat="1" ht="44.25" customHeight="1">
      <c r="A144" s="30"/>
      <c r="B144" s="154"/>
      <c r="C144" s="201" t="s">
        <v>274</v>
      </c>
      <c r="D144" s="201" t="s">
        <v>751</v>
      </c>
      <c r="E144" s="202" t="s">
        <v>9640</v>
      </c>
      <c r="F144" s="203" t="s">
        <v>9641</v>
      </c>
      <c r="G144" s="204" t="s">
        <v>404</v>
      </c>
      <c r="H144" s="205">
        <v>195</v>
      </c>
      <c r="I144" s="177"/>
      <c r="J144" s="290">
        <f t="shared" si="0"/>
        <v>0</v>
      </c>
      <c r="K144" s="178"/>
      <c r="L144" s="179"/>
      <c r="M144" s="180" t="s">
        <v>1</v>
      </c>
      <c r="N144" s="181" t="s">
        <v>38</v>
      </c>
      <c r="O144" s="59"/>
      <c r="P144" s="160">
        <f t="shared" si="1"/>
        <v>0</v>
      </c>
      <c r="Q144" s="160">
        <v>0</v>
      </c>
      <c r="R144" s="160">
        <f t="shared" si="2"/>
        <v>0</v>
      </c>
      <c r="S144" s="160">
        <v>0</v>
      </c>
      <c r="T144" s="161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2" t="s">
        <v>1849</v>
      </c>
      <c r="AT144" s="162" t="s">
        <v>751</v>
      </c>
      <c r="AU144" s="162" t="s">
        <v>85</v>
      </c>
      <c r="AY144" s="15" t="s">
        <v>208</v>
      </c>
      <c r="BE144" s="163">
        <f t="shared" si="4"/>
        <v>0</v>
      </c>
      <c r="BF144" s="163">
        <f t="shared" si="5"/>
        <v>0</v>
      </c>
      <c r="BG144" s="163">
        <f t="shared" si="6"/>
        <v>0</v>
      </c>
      <c r="BH144" s="163">
        <f t="shared" si="7"/>
        <v>0</v>
      </c>
      <c r="BI144" s="163">
        <f t="shared" si="8"/>
        <v>0</v>
      </c>
      <c r="BJ144" s="15" t="s">
        <v>85</v>
      </c>
      <c r="BK144" s="163">
        <f t="shared" si="9"/>
        <v>0</v>
      </c>
      <c r="BL144" s="15" t="s">
        <v>466</v>
      </c>
      <c r="BM144" s="162" t="s">
        <v>9642</v>
      </c>
    </row>
    <row r="145" spans="1:65" s="2" customFormat="1" ht="49.15" customHeight="1">
      <c r="A145" s="30"/>
      <c r="B145" s="154"/>
      <c r="C145" s="201" t="s">
        <v>278</v>
      </c>
      <c r="D145" s="201" t="s">
        <v>751</v>
      </c>
      <c r="E145" s="202" t="s">
        <v>9643</v>
      </c>
      <c r="F145" s="203" t="s">
        <v>9644</v>
      </c>
      <c r="G145" s="204" t="s">
        <v>404</v>
      </c>
      <c r="H145" s="205">
        <v>49</v>
      </c>
      <c r="I145" s="177"/>
      <c r="J145" s="290">
        <f t="shared" si="0"/>
        <v>0</v>
      </c>
      <c r="K145" s="178"/>
      <c r="L145" s="179"/>
      <c r="M145" s="180" t="s">
        <v>1</v>
      </c>
      <c r="N145" s="181" t="s">
        <v>38</v>
      </c>
      <c r="O145" s="59"/>
      <c r="P145" s="160">
        <f t="shared" si="1"/>
        <v>0</v>
      </c>
      <c r="Q145" s="160">
        <v>0</v>
      </c>
      <c r="R145" s="160">
        <f t="shared" si="2"/>
        <v>0</v>
      </c>
      <c r="S145" s="160">
        <v>0</v>
      </c>
      <c r="T145" s="161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2" t="s">
        <v>1849</v>
      </c>
      <c r="AT145" s="162" t="s">
        <v>751</v>
      </c>
      <c r="AU145" s="162" t="s">
        <v>85</v>
      </c>
      <c r="AY145" s="15" t="s">
        <v>208</v>
      </c>
      <c r="BE145" s="163">
        <f t="shared" si="4"/>
        <v>0</v>
      </c>
      <c r="BF145" s="163">
        <f t="shared" si="5"/>
        <v>0</v>
      </c>
      <c r="BG145" s="163">
        <f t="shared" si="6"/>
        <v>0</v>
      </c>
      <c r="BH145" s="163">
        <f t="shared" si="7"/>
        <v>0</v>
      </c>
      <c r="BI145" s="163">
        <f t="shared" si="8"/>
        <v>0</v>
      </c>
      <c r="BJ145" s="15" t="s">
        <v>85</v>
      </c>
      <c r="BK145" s="163">
        <f t="shared" si="9"/>
        <v>0</v>
      </c>
      <c r="BL145" s="15" t="s">
        <v>466</v>
      </c>
      <c r="BM145" s="162" t="s">
        <v>9645</v>
      </c>
    </row>
    <row r="146" spans="1:65" s="2" customFormat="1" ht="49.15" customHeight="1">
      <c r="A146" s="30"/>
      <c r="B146" s="154"/>
      <c r="C146" s="201" t="s">
        <v>282</v>
      </c>
      <c r="D146" s="201" t="s">
        <v>751</v>
      </c>
      <c r="E146" s="202" t="s">
        <v>9646</v>
      </c>
      <c r="F146" s="203" t="s">
        <v>9647</v>
      </c>
      <c r="G146" s="204" t="s">
        <v>404</v>
      </c>
      <c r="H146" s="205">
        <v>8</v>
      </c>
      <c r="I146" s="177"/>
      <c r="J146" s="290">
        <f t="shared" si="0"/>
        <v>0</v>
      </c>
      <c r="K146" s="178"/>
      <c r="L146" s="179"/>
      <c r="M146" s="180" t="s">
        <v>1</v>
      </c>
      <c r="N146" s="181" t="s">
        <v>38</v>
      </c>
      <c r="O146" s="59"/>
      <c r="P146" s="160">
        <f t="shared" si="1"/>
        <v>0</v>
      </c>
      <c r="Q146" s="160">
        <v>0</v>
      </c>
      <c r="R146" s="160">
        <f t="shared" si="2"/>
        <v>0</v>
      </c>
      <c r="S146" s="160">
        <v>0</v>
      </c>
      <c r="T146" s="161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2" t="s">
        <v>1849</v>
      </c>
      <c r="AT146" s="162" t="s">
        <v>751</v>
      </c>
      <c r="AU146" s="162" t="s">
        <v>85</v>
      </c>
      <c r="AY146" s="15" t="s">
        <v>208</v>
      </c>
      <c r="BE146" s="163">
        <f t="shared" si="4"/>
        <v>0</v>
      </c>
      <c r="BF146" s="163">
        <f t="shared" si="5"/>
        <v>0</v>
      </c>
      <c r="BG146" s="163">
        <f t="shared" si="6"/>
        <v>0</v>
      </c>
      <c r="BH146" s="163">
        <f t="shared" si="7"/>
        <v>0</v>
      </c>
      <c r="BI146" s="163">
        <f t="shared" si="8"/>
        <v>0</v>
      </c>
      <c r="BJ146" s="15" t="s">
        <v>85</v>
      </c>
      <c r="BK146" s="163">
        <f t="shared" si="9"/>
        <v>0</v>
      </c>
      <c r="BL146" s="15" t="s">
        <v>466</v>
      </c>
      <c r="BM146" s="162" t="s">
        <v>9648</v>
      </c>
    </row>
    <row r="147" spans="1:65" s="2" customFormat="1" ht="24.2" customHeight="1">
      <c r="A147" s="30"/>
      <c r="B147" s="154"/>
      <c r="C147" s="201" t="s">
        <v>286</v>
      </c>
      <c r="D147" s="201" t="s">
        <v>751</v>
      </c>
      <c r="E147" s="202" t="s">
        <v>9649</v>
      </c>
      <c r="F147" s="203" t="s">
        <v>9650</v>
      </c>
      <c r="G147" s="204" t="s">
        <v>404</v>
      </c>
      <c r="H147" s="205">
        <v>1</v>
      </c>
      <c r="I147" s="177"/>
      <c r="J147" s="290">
        <f t="shared" si="0"/>
        <v>0</v>
      </c>
      <c r="K147" s="178"/>
      <c r="L147" s="179"/>
      <c r="M147" s="180" t="s">
        <v>1</v>
      </c>
      <c r="N147" s="181" t="s">
        <v>38</v>
      </c>
      <c r="O147" s="59"/>
      <c r="P147" s="160">
        <f t="shared" si="1"/>
        <v>0</v>
      </c>
      <c r="Q147" s="160">
        <v>0</v>
      </c>
      <c r="R147" s="160">
        <f t="shared" si="2"/>
        <v>0</v>
      </c>
      <c r="S147" s="160">
        <v>0</v>
      </c>
      <c r="T147" s="161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2" t="s">
        <v>1849</v>
      </c>
      <c r="AT147" s="162" t="s">
        <v>751</v>
      </c>
      <c r="AU147" s="162" t="s">
        <v>85</v>
      </c>
      <c r="AY147" s="15" t="s">
        <v>208</v>
      </c>
      <c r="BE147" s="163">
        <f t="shared" si="4"/>
        <v>0</v>
      </c>
      <c r="BF147" s="163">
        <f t="shared" si="5"/>
        <v>0</v>
      </c>
      <c r="BG147" s="163">
        <f t="shared" si="6"/>
        <v>0</v>
      </c>
      <c r="BH147" s="163">
        <f t="shared" si="7"/>
        <v>0</v>
      </c>
      <c r="BI147" s="163">
        <f t="shared" si="8"/>
        <v>0</v>
      </c>
      <c r="BJ147" s="15" t="s">
        <v>85</v>
      </c>
      <c r="BK147" s="163">
        <f t="shared" si="9"/>
        <v>0</v>
      </c>
      <c r="BL147" s="15" t="s">
        <v>466</v>
      </c>
      <c r="BM147" s="162" t="s">
        <v>9651</v>
      </c>
    </row>
    <row r="148" spans="1:65" s="2" customFormat="1" ht="24.2" customHeight="1">
      <c r="A148" s="30"/>
      <c r="B148" s="154"/>
      <c r="C148" s="201" t="s">
        <v>7</v>
      </c>
      <c r="D148" s="201" t="s">
        <v>751</v>
      </c>
      <c r="E148" s="202" t="s">
        <v>9652</v>
      </c>
      <c r="F148" s="203" t="s">
        <v>9653</v>
      </c>
      <c r="G148" s="204" t="s">
        <v>404</v>
      </c>
      <c r="H148" s="205">
        <v>1</v>
      </c>
      <c r="I148" s="177"/>
      <c r="J148" s="290">
        <f t="shared" si="0"/>
        <v>0</v>
      </c>
      <c r="K148" s="178"/>
      <c r="L148" s="179"/>
      <c r="M148" s="180" t="s">
        <v>1</v>
      </c>
      <c r="N148" s="181" t="s">
        <v>38</v>
      </c>
      <c r="O148" s="59"/>
      <c r="P148" s="160">
        <f t="shared" si="1"/>
        <v>0</v>
      </c>
      <c r="Q148" s="160">
        <v>0</v>
      </c>
      <c r="R148" s="160">
        <f t="shared" si="2"/>
        <v>0</v>
      </c>
      <c r="S148" s="160">
        <v>0</v>
      </c>
      <c r="T148" s="161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2" t="s">
        <v>1849</v>
      </c>
      <c r="AT148" s="162" t="s">
        <v>751</v>
      </c>
      <c r="AU148" s="162" t="s">
        <v>85</v>
      </c>
      <c r="AY148" s="15" t="s">
        <v>208</v>
      </c>
      <c r="BE148" s="163">
        <f t="shared" si="4"/>
        <v>0</v>
      </c>
      <c r="BF148" s="163">
        <f t="shared" si="5"/>
        <v>0</v>
      </c>
      <c r="BG148" s="163">
        <f t="shared" si="6"/>
        <v>0</v>
      </c>
      <c r="BH148" s="163">
        <f t="shared" si="7"/>
        <v>0</v>
      </c>
      <c r="BI148" s="163">
        <f t="shared" si="8"/>
        <v>0</v>
      </c>
      <c r="BJ148" s="15" t="s">
        <v>85</v>
      </c>
      <c r="BK148" s="163">
        <f t="shared" si="9"/>
        <v>0</v>
      </c>
      <c r="BL148" s="15" t="s">
        <v>466</v>
      </c>
      <c r="BM148" s="162" t="s">
        <v>9654</v>
      </c>
    </row>
    <row r="149" spans="1:65" s="2" customFormat="1" ht="24.2" customHeight="1">
      <c r="A149" s="30"/>
      <c r="B149" s="154"/>
      <c r="C149" s="201" t="s">
        <v>293</v>
      </c>
      <c r="D149" s="201" t="s">
        <v>751</v>
      </c>
      <c r="E149" s="202" t="s">
        <v>9655</v>
      </c>
      <c r="F149" s="203" t="s">
        <v>9656</v>
      </c>
      <c r="G149" s="204" t="s">
        <v>404</v>
      </c>
      <c r="H149" s="205">
        <v>1</v>
      </c>
      <c r="I149" s="177"/>
      <c r="J149" s="290">
        <f t="shared" si="0"/>
        <v>0</v>
      </c>
      <c r="K149" s="178"/>
      <c r="L149" s="179"/>
      <c r="M149" s="180" t="s">
        <v>1</v>
      </c>
      <c r="N149" s="181" t="s">
        <v>38</v>
      </c>
      <c r="O149" s="59"/>
      <c r="P149" s="160">
        <f t="shared" si="1"/>
        <v>0</v>
      </c>
      <c r="Q149" s="160">
        <v>0</v>
      </c>
      <c r="R149" s="160">
        <f t="shared" si="2"/>
        <v>0</v>
      </c>
      <c r="S149" s="160">
        <v>0</v>
      </c>
      <c r="T149" s="161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2" t="s">
        <v>1849</v>
      </c>
      <c r="AT149" s="162" t="s">
        <v>751</v>
      </c>
      <c r="AU149" s="162" t="s">
        <v>85</v>
      </c>
      <c r="AY149" s="15" t="s">
        <v>208</v>
      </c>
      <c r="BE149" s="163">
        <f t="shared" si="4"/>
        <v>0</v>
      </c>
      <c r="BF149" s="163">
        <f t="shared" si="5"/>
        <v>0</v>
      </c>
      <c r="BG149" s="163">
        <f t="shared" si="6"/>
        <v>0</v>
      </c>
      <c r="BH149" s="163">
        <f t="shared" si="7"/>
        <v>0</v>
      </c>
      <c r="BI149" s="163">
        <f t="shared" si="8"/>
        <v>0</v>
      </c>
      <c r="BJ149" s="15" t="s">
        <v>85</v>
      </c>
      <c r="BK149" s="163">
        <f t="shared" si="9"/>
        <v>0</v>
      </c>
      <c r="BL149" s="15" t="s">
        <v>466</v>
      </c>
      <c r="BM149" s="162" t="s">
        <v>9657</v>
      </c>
    </row>
    <row r="150" spans="1:65" s="2" customFormat="1" ht="16.5" customHeight="1">
      <c r="A150" s="30"/>
      <c r="B150" s="154"/>
      <c r="C150" s="195" t="s">
        <v>297</v>
      </c>
      <c r="D150" s="195" t="s">
        <v>210</v>
      </c>
      <c r="E150" s="196" t="s">
        <v>9658</v>
      </c>
      <c r="F150" s="200" t="s">
        <v>9659</v>
      </c>
      <c r="G150" s="198" t="s">
        <v>404</v>
      </c>
      <c r="H150" s="199">
        <v>1</v>
      </c>
      <c r="I150" s="155"/>
      <c r="J150" s="287">
        <f t="shared" si="0"/>
        <v>0</v>
      </c>
      <c r="K150" s="157"/>
      <c r="L150" s="31"/>
      <c r="M150" s="158" t="s">
        <v>1</v>
      </c>
      <c r="N150" s="159" t="s">
        <v>38</v>
      </c>
      <c r="O150" s="59"/>
      <c r="P150" s="160">
        <f t="shared" si="1"/>
        <v>0</v>
      </c>
      <c r="Q150" s="160">
        <v>0</v>
      </c>
      <c r="R150" s="160">
        <f t="shared" si="2"/>
        <v>0</v>
      </c>
      <c r="S150" s="160">
        <v>0</v>
      </c>
      <c r="T150" s="161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2" t="s">
        <v>466</v>
      </c>
      <c r="AT150" s="162" t="s">
        <v>210</v>
      </c>
      <c r="AU150" s="162" t="s">
        <v>85</v>
      </c>
      <c r="AY150" s="15" t="s">
        <v>208</v>
      </c>
      <c r="BE150" s="163">
        <f t="shared" si="4"/>
        <v>0</v>
      </c>
      <c r="BF150" s="163">
        <f t="shared" si="5"/>
        <v>0</v>
      </c>
      <c r="BG150" s="163">
        <f t="shared" si="6"/>
        <v>0</v>
      </c>
      <c r="BH150" s="163">
        <f t="shared" si="7"/>
        <v>0</v>
      </c>
      <c r="BI150" s="163">
        <f t="shared" si="8"/>
        <v>0</v>
      </c>
      <c r="BJ150" s="15" t="s">
        <v>85</v>
      </c>
      <c r="BK150" s="163">
        <f t="shared" si="9"/>
        <v>0</v>
      </c>
      <c r="BL150" s="15" t="s">
        <v>466</v>
      </c>
      <c r="BM150" s="162" t="s">
        <v>9660</v>
      </c>
    </row>
    <row r="151" spans="1:65" s="2" customFormat="1" ht="16.5" customHeight="1">
      <c r="A151" s="30"/>
      <c r="B151" s="154"/>
      <c r="C151" s="195" t="s">
        <v>301</v>
      </c>
      <c r="D151" s="195" t="s">
        <v>210</v>
      </c>
      <c r="E151" s="196" t="s">
        <v>9661</v>
      </c>
      <c r="F151" s="200" t="s">
        <v>9662</v>
      </c>
      <c r="G151" s="198" t="s">
        <v>404</v>
      </c>
      <c r="H151" s="199">
        <v>1</v>
      </c>
      <c r="I151" s="155"/>
      <c r="J151" s="287">
        <f t="shared" si="0"/>
        <v>0</v>
      </c>
      <c r="K151" s="157"/>
      <c r="L151" s="31"/>
      <c r="M151" s="158" t="s">
        <v>1</v>
      </c>
      <c r="N151" s="159" t="s">
        <v>38</v>
      </c>
      <c r="O151" s="59"/>
      <c r="P151" s="160">
        <f t="shared" si="1"/>
        <v>0</v>
      </c>
      <c r="Q151" s="160">
        <v>0</v>
      </c>
      <c r="R151" s="160">
        <f t="shared" si="2"/>
        <v>0</v>
      </c>
      <c r="S151" s="160">
        <v>0</v>
      </c>
      <c r="T151" s="161">
        <f t="shared" si="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2" t="s">
        <v>466</v>
      </c>
      <c r="AT151" s="162" t="s">
        <v>210</v>
      </c>
      <c r="AU151" s="162" t="s">
        <v>85</v>
      </c>
      <c r="AY151" s="15" t="s">
        <v>208</v>
      </c>
      <c r="BE151" s="163">
        <f t="shared" si="4"/>
        <v>0</v>
      </c>
      <c r="BF151" s="163">
        <f t="shared" si="5"/>
        <v>0</v>
      </c>
      <c r="BG151" s="163">
        <f t="shared" si="6"/>
        <v>0</v>
      </c>
      <c r="BH151" s="163">
        <f t="shared" si="7"/>
        <v>0</v>
      </c>
      <c r="BI151" s="163">
        <f t="shared" si="8"/>
        <v>0</v>
      </c>
      <c r="BJ151" s="15" t="s">
        <v>85</v>
      </c>
      <c r="BK151" s="163">
        <f t="shared" si="9"/>
        <v>0</v>
      </c>
      <c r="BL151" s="15" t="s">
        <v>466</v>
      </c>
      <c r="BM151" s="162" t="s">
        <v>9663</v>
      </c>
    </row>
    <row r="152" spans="1:65" s="2" customFormat="1" ht="37.9" customHeight="1">
      <c r="A152" s="30"/>
      <c r="B152" s="154"/>
      <c r="C152" s="195" t="s">
        <v>305</v>
      </c>
      <c r="D152" s="195" t="s">
        <v>210</v>
      </c>
      <c r="E152" s="196" t="s">
        <v>9664</v>
      </c>
      <c r="F152" s="200" t="s">
        <v>9665</v>
      </c>
      <c r="G152" s="198" t="s">
        <v>404</v>
      </c>
      <c r="H152" s="199">
        <v>1</v>
      </c>
      <c r="I152" s="155"/>
      <c r="J152" s="287">
        <f t="shared" si="0"/>
        <v>0</v>
      </c>
      <c r="K152" s="157"/>
      <c r="L152" s="31"/>
      <c r="M152" s="158" t="s">
        <v>1</v>
      </c>
      <c r="N152" s="159" t="s">
        <v>38</v>
      </c>
      <c r="O152" s="59"/>
      <c r="P152" s="160">
        <f t="shared" si="1"/>
        <v>0</v>
      </c>
      <c r="Q152" s="160">
        <v>0</v>
      </c>
      <c r="R152" s="160">
        <f t="shared" si="2"/>
        <v>0</v>
      </c>
      <c r="S152" s="160">
        <v>0</v>
      </c>
      <c r="T152" s="161">
        <f t="shared" si="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2" t="s">
        <v>466</v>
      </c>
      <c r="AT152" s="162" t="s">
        <v>210</v>
      </c>
      <c r="AU152" s="162" t="s">
        <v>85</v>
      </c>
      <c r="AY152" s="15" t="s">
        <v>208</v>
      </c>
      <c r="BE152" s="163">
        <f t="shared" si="4"/>
        <v>0</v>
      </c>
      <c r="BF152" s="163">
        <f t="shared" si="5"/>
        <v>0</v>
      </c>
      <c r="BG152" s="163">
        <f t="shared" si="6"/>
        <v>0</v>
      </c>
      <c r="BH152" s="163">
        <f t="shared" si="7"/>
        <v>0</v>
      </c>
      <c r="BI152" s="163">
        <f t="shared" si="8"/>
        <v>0</v>
      </c>
      <c r="BJ152" s="15" t="s">
        <v>85</v>
      </c>
      <c r="BK152" s="163">
        <f t="shared" si="9"/>
        <v>0</v>
      </c>
      <c r="BL152" s="15" t="s">
        <v>466</v>
      </c>
      <c r="BM152" s="162" t="s">
        <v>9666</v>
      </c>
    </row>
    <row r="153" spans="1:65" s="2" customFormat="1" ht="37.9" customHeight="1">
      <c r="A153" s="30"/>
      <c r="B153" s="154"/>
      <c r="C153" s="195" t="s">
        <v>309</v>
      </c>
      <c r="D153" s="195" t="s">
        <v>210</v>
      </c>
      <c r="E153" s="196" t="s">
        <v>9667</v>
      </c>
      <c r="F153" s="200" t="s">
        <v>9668</v>
      </c>
      <c r="G153" s="198" t="s">
        <v>404</v>
      </c>
      <c r="H153" s="199">
        <v>1</v>
      </c>
      <c r="I153" s="155"/>
      <c r="J153" s="287">
        <f t="shared" si="0"/>
        <v>0</v>
      </c>
      <c r="K153" s="157"/>
      <c r="L153" s="31"/>
      <c r="M153" s="158" t="s">
        <v>1</v>
      </c>
      <c r="N153" s="159" t="s">
        <v>38</v>
      </c>
      <c r="O153" s="59"/>
      <c r="P153" s="160">
        <f t="shared" si="1"/>
        <v>0</v>
      </c>
      <c r="Q153" s="160">
        <v>0</v>
      </c>
      <c r="R153" s="160">
        <f t="shared" si="2"/>
        <v>0</v>
      </c>
      <c r="S153" s="160">
        <v>0</v>
      </c>
      <c r="T153" s="161">
        <f t="shared" si="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2" t="s">
        <v>466</v>
      </c>
      <c r="AT153" s="162" t="s">
        <v>210</v>
      </c>
      <c r="AU153" s="162" t="s">
        <v>85</v>
      </c>
      <c r="AY153" s="15" t="s">
        <v>208</v>
      </c>
      <c r="BE153" s="163">
        <f t="shared" si="4"/>
        <v>0</v>
      </c>
      <c r="BF153" s="163">
        <f t="shared" si="5"/>
        <v>0</v>
      </c>
      <c r="BG153" s="163">
        <f t="shared" si="6"/>
        <v>0</v>
      </c>
      <c r="BH153" s="163">
        <f t="shared" si="7"/>
        <v>0</v>
      </c>
      <c r="BI153" s="163">
        <f t="shared" si="8"/>
        <v>0</v>
      </c>
      <c r="BJ153" s="15" t="s">
        <v>85</v>
      </c>
      <c r="BK153" s="163">
        <f t="shared" si="9"/>
        <v>0</v>
      </c>
      <c r="BL153" s="15" t="s">
        <v>466</v>
      </c>
      <c r="BM153" s="162" t="s">
        <v>9669</v>
      </c>
    </row>
    <row r="154" spans="1:65" s="2" customFormat="1" ht="24.2" customHeight="1">
      <c r="A154" s="30"/>
      <c r="B154" s="154"/>
      <c r="C154" s="195" t="s">
        <v>313</v>
      </c>
      <c r="D154" s="195" t="s">
        <v>210</v>
      </c>
      <c r="E154" s="196" t="s">
        <v>9670</v>
      </c>
      <c r="F154" s="200" t="s">
        <v>9671</v>
      </c>
      <c r="G154" s="198" t="s">
        <v>404</v>
      </c>
      <c r="H154" s="199">
        <v>1</v>
      </c>
      <c r="I154" s="155"/>
      <c r="J154" s="287">
        <f t="shared" si="0"/>
        <v>0</v>
      </c>
      <c r="K154" s="157"/>
      <c r="L154" s="31"/>
      <c r="M154" s="158" t="s">
        <v>1</v>
      </c>
      <c r="N154" s="159" t="s">
        <v>38</v>
      </c>
      <c r="O154" s="59"/>
      <c r="P154" s="160">
        <f t="shared" si="1"/>
        <v>0</v>
      </c>
      <c r="Q154" s="160">
        <v>0</v>
      </c>
      <c r="R154" s="160">
        <f t="shared" si="2"/>
        <v>0</v>
      </c>
      <c r="S154" s="160">
        <v>0</v>
      </c>
      <c r="T154" s="161">
        <f t="shared" si="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2" t="s">
        <v>466</v>
      </c>
      <c r="AT154" s="162" t="s">
        <v>210</v>
      </c>
      <c r="AU154" s="162" t="s">
        <v>85</v>
      </c>
      <c r="AY154" s="15" t="s">
        <v>208</v>
      </c>
      <c r="BE154" s="163">
        <f t="shared" si="4"/>
        <v>0</v>
      </c>
      <c r="BF154" s="163">
        <f t="shared" si="5"/>
        <v>0</v>
      </c>
      <c r="BG154" s="163">
        <f t="shared" si="6"/>
        <v>0</v>
      </c>
      <c r="BH154" s="163">
        <f t="shared" si="7"/>
        <v>0</v>
      </c>
      <c r="BI154" s="163">
        <f t="shared" si="8"/>
        <v>0</v>
      </c>
      <c r="BJ154" s="15" t="s">
        <v>85</v>
      </c>
      <c r="BK154" s="163">
        <f t="shared" si="9"/>
        <v>0</v>
      </c>
      <c r="BL154" s="15" t="s">
        <v>466</v>
      </c>
      <c r="BM154" s="162" t="s">
        <v>9672</v>
      </c>
    </row>
    <row r="155" spans="1:65" s="2" customFormat="1" ht="24.2" customHeight="1">
      <c r="A155" s="30"/>
      <c r="B155" s="154"/>
      <c r="C155" s="195" t="s">
        <v>317</v>
      </c>
      <c r="D155" s="195" t="s">
        <v>210</v>
      </c>
      <c r="E155" s="196" t="s">
        <v>9673</v>
      </c>
      <c r="F155" s="200" t="s">
        <v>9674</v>
      </c>
      <c r="G155" s="198" t="s">
        <v>404</v>
      </c>
      <c r="H155" s="199">
        <v>1</v>
      </c>
      <c r="I155" s="155"/>
      <c r="J155" s="287">
        <f t="shared" si="0"/>
        <v>0</v>
      </c>
      <c r="K155" s="157"/>
      <c r="L155" s="31"/>
      <c r="M155" s="158" t="s">
        <v>1</v>
      </c>
      <c r="N155" s="159" t="s">
        <v>38</v>
      </c>
      <c r="O155" s="59"/>
      <c r="P155" s="160">
        <f t="shared" si="1"/>
        <v>0</v>
      </c>
      <c r="Q155" s="160">
        <v>0</v>
      </c>
      <c r="R155" s="160">
        <f t="shared" si="2"/>
        <v>0</v>
      </c>
      <c r="S155" s="160">
        <v>0</v>
      </c>
      <c r="T155" s="161">
        <f t="shared" si="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2" t="s">
        <v>466</v>
      </c>
      <c r="AT155" s="162" t="s">
        <v>210</v>
      </c>
      <c r="AU155" s="162" t="s">
        <v>85</v>
      </c>
      <c r="AY155" s="15" t="s">
        <v>208</v>
      </c>
      <c r="BE155" s="163">
        <f t="shared" si="4"/>
        <v>0</v>
      </c>
      <c r="BF155" s="163">
        <f t="shared" si="5"/>
        <v>0</v>
      </c>
      <c r="BG155" s="163">
        <f t="shared" si="6"/>
        <v>0</v>
      </c>
      <c r="BH155" s="163">
        <f t="shared" si="7"/>
        <v>0</v>
      </c>
      <c r="BI155" s="163">
        <f t="shared" si="8"/>
        <v>0</v>
      </c>
      <c r="BJ155" s="15" t="s">
        <v>85</v>
      </c>
      <c r="BK155" s="163">
        <f t="shared" si="9"/>
        <v>0</v>
      </c>
      <c r="BL155" s="15" t="s">
        <v>466</v>
      </c>
      <c r="BM155" s="162" t="s">
        <v>9675</v>
      </c>
    </row>
    <row r="156" spans="1:65" s="2" customFormat="1" ht="16.5" customHeight="1">
      <c r="A156" s="30"/>
      <c r="B156" s="154"/>
      <c r="C156" s="195" t="s">
        <v>321</v>
      </c>
      <c r="D156" s="195" t="s">
        <v>210</v>
      </c>
      <c r="E156" s="196" t="s">
        <v>9676</v>
      </c>
      <c r="F156" s="200" t="s">
        <v>9677</v>
      </c>
      <c r="G156" s="198" t="s">
        <v>404</v>
      </c>
      <c r="H156" s="199">
        <v>1</v>
      </c>
      <c r="I156" s="155"/>
      <c r="J156" s="287">
        <f t="shared" si="0"/>
        <v>0</v>
      </c>
      <c r="K156" s="157"/>
      <c r="L156" s="31"/>
      <c r="M156" s="158" t="s">
        <v>1</v>
      </c>
      <c r="N156" s="159" t="s">
        <v>38</v>
      </c>
      <c r="O156" s="59"/>
      <c r="P156" s="160">
        <f t="shared" si="1"/>
        <v>0</v>
      </c>
      <c r="Q156" s="160">
        <v>0</v>
      </c>
      <c r="R156" s="160">
        <f t="shared" si="2"/>
        <v>0</v>
      </c>
      <c r="S156" s="160">
        <v>0</v>
      </c>
      <c r="T156" s="161">
        <f t="shared" si="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2" t="s">
        <v>466</v>
      </c>
      <c r="AT156" s="162" t="s">
        <v>210</v>
      </c>
      <c r="AU156" s="162" t="s">
        <v>85</v>
      </c>
      <c r="AY156" s="15" t="s">
        <v>208</v>
      </c>
      <c r="BE156" s="163">
        <f t="shared" si="4"/>
        <v>0</v>
      </c>
      <c r="BF156" s="163">
        <f t="shared" si="5"/>
        <v>0</v>
      </c>
      <c r="BG156" s="163">
        <f t="shared" si="6"/>
        <v>0</v>
      </c>
      <c r="BH156" s="163">
        <f t="shared" si="7"/>
        <v>0</v>
      </c>
      <c r="BI156" s="163">
        <f t="shared" si="8"/>
        <v>0</v>
      </c>
      <c r="BJ156" s="15" t="s">
        <v>85</v>
      </c>
      <c r="BK156" s="163">
        <f t="shared" si="9"/>
        <v>0</v>
      </c>
      <c r="BL156" s="15" t="s">
        <v>466</v>
      </c>
      <c r="BM156" s="162" t="s">
        <v>9678</v>
      </c>
    </row>
    <row r="157" spans="1:65" s="2" customFormat="1" ht="21.75" customHeight="1">
      <c r="A157" s="30"/>
      <c r="B157" s="154"/>
      <c r="C157" s="195" t="s">
        <v>325</v>
      </c>
      <c r="D157" s="195" t="s">
        <v>210</v>
      </c>
      <c r="E157" s="196" t="s">
        <v>9679</v>
      </c>
      <c r="F157" s="200" t="s">
        <v>9680</v>
      </c>
      <c r="G157" s="198" t="s">
        <v>404</v>
      </c>
      <c r="H157" s="199">
        <v>6</v>
      </c>
      <c r="I157" s="155"/>
      <c r="J157" s="287">
        <f t="shared" si="0"/>
        <v>0</v>
      </c>
      <c r="K157" s="157"/>
      <c r="L157" s="31"/>
      <c r="M157" s="158" t="s">
        <v>1</v>
      </c>
      <c r="N157" s="159" t="s">
        <v>38</v>
      </c>
      <c r="O157" s="59"/>
      <c r="P157" s="160">
        <f t="shared" si="1"/>
        <v>0</v>
      </c>
      <c r="Q157" s="160">
        <v>0</v>
      </c>
      <c r="R157" s="160">
        <f t="shared" si="2"/>
        <v>0</v>
      </c>
      <c r="S157" s="160">
        <v>0</v>
      </c>
      <c r="T157" s="161">
        <f t="shared" si="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2" t="s">
        <v>466</v>
      </c>
      <c r="AT157" s="162" t="s">
        <v>210</v>
      </c>
      <c r="AU157" s="162" t="s">
        <v>85</v>
      </c>
      <c r="AY157" s="15" t="s">
        <v>208</v>
      </c>
      <c r="BE157" s="163">
        <f t="shared" si="4"/>
        <v>0</v>
      </c>
      <c r="BF157" s="163">
        <f t="shared" si="5"/>
        <v>0</v>
      </c>
      <c r="BG157" s="163">
        <f t="shared" si="6"/>
        <v>0</v>
      </c>
      <c r="BH157" s="163">
        <f t="shared" si="7"/>
        <v>0</v>
      </c>
      <c r="BI157" s="163">
        <f t="shared" si="8"/>
        <v>0</v>
      </c>
      <c r="BJ157" s="15" t="s">
        <v>85</v>
      </c>
      <c r="BK157" s="163">
        <f t="shared" si="9"/>
        <v>0</v>
      </c>
      <c r="BL157" s="15" t="s">
        <v>466</v>
      </c>
      <c r="BM157" s="162" t="s">
        <v>9681</v>
      </c>
    </row>
    <row r="158" spans="1:65" s="2" customFormat="1" ht="33" customHeight="1">
      <c r="A158" s="30"/>
      <c r="B158" s="154"/>
      <c r="C158" s="195" t="s">
        <v>329</v>
      </c>
      <c r="D158" s="195" t="s">
        <v>210</v>
      </c>
      <c r="E158" s="196" t="s">
        <v>9682</v>
      </c>
      <c r="F158" s="200" t="s">
        <v>9683</v>
      </c>
      <c r="G158" s="198" t="s">
        <v>404</v>
      </c>
      <c r="H158" s="199">
        <v>1</v>
      </c>
      <c r="I158" s="155"/>
      <c r="J158" s="287">
        <f t="shared" si="0"/>
        <v>0</v>
      </c>
      <c r="K158" s="157"/>
      <c r="L158" s="31"/>
      <c r="M158" s="158" t="s">
        <v>1</v>
      </c>
      <c r="N158" s="159" t="s">
        <v>38</v>
      </c>
      <c r="O158" s="59"/>
      <c r="P158" s="160">
        <f t="shared" si="1"/>
        <v>0</v>
      </c>
      <c r="Q158" s="160">
        <v>0</v>
      </c>
      <c r="R158" s="160">
        <f t="shared" si="2"/>
        <v>0</v>
      </c>
      <c r="S158" s="160">
        <v>0</v>
      </c>
      <c r="T158" s="161">
        <f t="shared" si="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2" t="s">
        <v>466</v>
      </c>
      <c r="AT158" s="162" t="s">
        <v>210</v>
      </c>
      <c r="AU158" s="162" t="s">
        <v>85</v>
      </c>
      <c r="AY158" s="15" t="s">
        <v>208</v>
      </c>
      <c r="BE158" s="163">
        <f t="shared" si="4"/>
        <v>0</v>
      </c>
      <c r="BF158" s="163">
        <f t="shared" si="5"/>
        <v>0</v>
      </c>
      <c r="BG158" s="163">
        <f t="shared" si="6"/>
        <v>0</v>
      </c>
      <c r="BH158" s="163">
        <f t="shared" si="7"/>
        <v>0</v>
      </c>
      <c r="BI158" s="163">
        <f t="shared" si="8"/>
        <v>0</v>
      </c>
      <c r="BJ158" s="15" t="s">
        <v>85</v>
      </c>
      <c r="BK158" s="163">
        <f t="shared" si="9"/>
        <v>0</v>
      </c>
      <c r="BL158" s="15" t="s">
        <v>466</v>
      </c>
      <c r="BM158" s="162" t="s">
        <v>9684</v>
      </c>
    </row>
    <row r="159" spans="1:65" s="2" customFormat="1" ht="16.5" customHeight="1">
      <c r="A159" s="30"/>
      <c r="B159" s="154"/>
      <c r="C159" s="195" t="s">
        <v>333</v>
      </c>
      <c r="D159" s="195" t="s">
        <v>210</v>
      </c>
      <c r="E159" s="196" t="s">
        <v>9388</v>
      </c>
      <c r="F159" s="200" t="s">
        <v>9389</v>
      </c>
      <c r="G159" s="198" t="s">
        <v>404</v>
      </c>
      <c r="H159" s="199">
        <v>2</v>
      </c>
      <c r="I159" s="155"/>
      <c r="J159" s="287">
        <f t="shared" si="0"/>
        <v>0</v>
      </c>
      <c r="K159" s="157"/>
      <c r="L159" s="31"/>
      <c r="M159" s="158" t="s">
        <v>1</v>
      </c>
      <c r="N159" s="159" t="s">
        <v>38</v>
      </c>
      <c r="O159" s="59"/>
      <c r="P159" s="160">
        <f t="shared" si="1"/>
        <v>0</v>
      </c>
      <c r="Q159" s="160">
        <v>0</v>
      </c>
      <c r="R159" s="160">
        <f t="shared" si="2"/>
        <v>0</v>
      </c>
      <c r="S159" s="160">
        <v>0</v>
      </c>
      <c r="T159" s="161">
        <f t="shared" si="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2" t="s">
        <v>466</v>
      </c>
      <c r="AT159" s="162" t="s">
        <v>210</v>
      </c>
      <c r="AU159" s="162" t="s">
        <v>85</v>
      </c>
      <c r="AY159" s="15" t="s">
        <v>208</v>
      </c>
      <c r="BE159" s="163">
        <f t="shared" si="4"/>
        <v>0</v>
      </c>
      <c r="BF159" s="163">
        <f t="shared" si="5"/>
        <v>0</v>
      </c>
      <c r="BG159" s="163">
        <f t="shared" si="6"/>
        <v>0</v>
      </c>
      <c r="BH159" s="163">
        <f t="shared" si="7"/>
        <v>0</v>
      </c>
      <c r="BI159" s="163">
        <f t="shared" si="8"/>
        <v>0</v>
      </c>
      <c r="BJ159" s="15" t="s">
        <v>85</v>
      </c>
      <c r="BK159" s="163">
        <f t="shared" si="9"/>
        <v>0</v>
      </c>
      <c r="BL159" s="15" t="s">
        <v>466</v>
      </c>
      <c r="BM159" s="162" t="s">
        <v>9685</v>
      </c>
    </row>
    <row r="160" spans="1:65" s="2" customFormat="1" ht="37.9" customHeight="1">
      <c r="A160" s="30"/>
      <c r="B160" s="154"/>
      <c r="C160" s="195" t="s">
        <v>337</v>
      </c>
      <c r="D160" s="195" t="s">
        <v>210</v>
      </c>
      <c r="E160" s="196" t="s">
        <v>9686</v>
      </c>
      <c r="F160" s="200" t="s">
        <v>9687</v>
      </c>
      <c r="G160" s="198" t="s">
        <v>404</v>
      </c>
      <c r="H160" s="199">
        <v>244</v>
      </c>
      <c r="I160" s="155"/>
      <c r="J160" s="287">
        <f t="shared" si="0"/>
        <v>0</v>
      </c>
      <c r="K160" s="157"/>
      <c r="L160" s="31"/>
      <c r="M160" s="158" t="s">
        <v>1</v>
      </c>
      <c r="N160" s="159" t="s">
        <v>38</v>
      </c>
      <c r="O160" s="59"/>
      <c r="P160" s="160">
        <f t="shared" si="1"/>
        <v>0</v>
      </c>
      <c r="Q160" s="160">
        <v>0</v>
      </c>
      <c r="R160" s="160">
        <f t="shared" si="2"/>
        <v>0</v>
      </c>
      <c r="S160" s="160">
        <v>0</v>
      </c>
      <c r="T160" s="161">
        <f t="shared" si="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2" t="s">
        <v>466</v>
      </c>
      <c r="AT160" s="162" t="s">
        <v>210</v>
      </c>
      <c r="AU160" s="162" t="s">
        <v>85</v>
      </c>
      <c r="AY160" s="15" t="s">
        <v>208</v>
      </c>
      <c r="BE160" s="163">
        <f t="shared" si="4"/>
        <v>0</v>
      </c>
      <c r="BF160" s="163">
        <f t="shared" si="5"/>
        <v>0</v>
      </c>
      <c r="BG160" s="163">
        <f t="shared" si="6"/>
        <v>0</v>
      </c>
      <c r="BH160" s="163">
        <f t="shared" si="7"/>
        <v>0</v>
      </c>
      <c r="BI160" s="163">
        <f t="shared" si="8"/>
        <v>0</v>
      </c>
      <c r="BJ160" s="15" t="s">
        <v>85</v>
      </c>
      <c r="BK160" s="163">
        <f t="shared" si="9"/>
        <v>0</v>
      </c>
      <c r="BL160" s="15" t="s">
        <v>466</v>
      </c>
      <c r="BM160" s="162" t="s">
        <v>9688</v>
      </c>
    </row>
    <row r="161" spans="1:65" s="2" customFormat="1" ht="24.2" customHeight="1">
      <c r="A161" s="30"/>
      <c r="B161" s="154"/>
      <c r="C161" s="195" t="s">
        <v>341</v>
      </c>
      <c r="D161" s="195" t="s">
        <v>210</v>
      </c>
      <c r="E161" s="196" t="s">
        <v>9689</v>
      </c>
      <c r="F161" s="200" t="s">
        <v>9690</v>
      </c>
      <c r="G161" s="198" t="s">
        <v>404</v>
      </c>
      <c r="H161" s="199">
        <v>8</v>
      </c>
      <c r="I161" s="155"/>
      <c r="J161" s="287">
        <f t="shared" ref="J161:J192" si="10">ROUND(I161*H161,2)</f>
        <v>0</v>
      </c>
      <c r="K161" s="157"/>
      <c r="L161" s="31"/>
      <c r="M161" s="158" t="s">
        <v>1</v>
      </c>
      <c r="N161" s="159" t="s">
        <v>38</v>
      </c>
      <c r="O161" s="59"/>
      <c r="P161" s="160">
        <f t="shared" ref="P161:P192" si="11">O161*H161</f>
        <v>0</v>
      </c>
      <c r="Q161" s="160">
        <v>0</v>
      </c>
      <c r="R161" s="160">
        <f t="shared" ref="R161:R192" si="12">Q161*H161</f>
        <v>0</v>
      </c>
      <c r="S161" s="160">
        <v>0</v>
      </c>
      <c r="T161" s="161">
        <f t="shared" ref="T161:T192" si="13">S161*H161</f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2" t="s">
        <v>466</v>
      </c>
      <c r="AT161" s="162" t="s">
        <v>210</v>
      </c>
      <c r="AU161" s="162" t="s">
        <v>85</v>
      </c>
      <c r="AY161" s="15" t="s">
        <v>208</v>
      </c>
      <c r="BE161" s="163">
        <f t="shared" ref="BE161:BE192" si="14">IF(N161="základná",J161,0)</f>
        <v>0</v>
      </c>
      <c r="BF161" s="163">
        <f t="shared" ref="BF161:BF192" si="15">IF(N161="znížená",J161,0)</f>
        <v>0</v>
      </c>
      <c r="BG161" s="163">
        <f t="shared" ref="BG161:BG192" si="16">IF(N161="zákl. prenesená",J161,0)</f>
        <v>0</v>
      </c>
      <c r="BH161" s="163">
        <f t="shared" ref="BH161:BH192" si="17">IF(N161="zníž. prenesená",J161,0)</f>
        <v>0</v>
      </c>
      <c r="BI161" s="163">
        <f t="shared" ref="BI161:BI192" si="18">IF(N161="nulová",J161,0)</f>
        <v>0</v>
      </c>
      <c r="BJ161" s="15" t="s">
        <v>85</v>
      </c>
      <c r="BK161" s="163">
        <f t="shared" ref="BK161:BK192" si="19">ROUND(I161*H161,2)</f>
        <v>0</v>
      </c>
      <c r="BL161" s="15" t="s">
        <v>466</v>
      </c>
      <c r="BM161" s="162" t="s">
        <v>9691</v>
      </c>
    </row>
    <row r="162" spans="1:65" s="2" customFormat="1" ht="16.5" customHeight="1">
      <c r="A162" s="30"/>
      <c r="B162" s="154"/>
      <c r="C162" s="195" t="s">
        <v>345</v>
      </c>
      <c r="D162" s="195" t="s">
        <v>210</v>
      </c>
      <c r="E162" s="196" t="s">
        <v>9692</v>
      </c>
      <c r="F162" s="200" t="s">
        <v>9693</v>
      </c>
      <c r="G162" s="198" t="s">
        <v>404</v>
      </c>
      <c r="H162" s="199">
        <v>252</v>
      </c>
      <c r="I162" s="155"/>
      <c r="J162" s="287">
        <f t="shared" si="10"/>
        <v>0</v>
      </c>
      <c r="K162" s="157"/>
      <c r="L162" s="31"/>
      <c r="M162" s="158" t="s">
        <v>1</v>
      </c>
      <c r="N162" s="159" t="s">
        <v>38</v>
      </c>
      <c r="O162" s="59"/>
      <c r="P162" s="160">
        <f t="shared" si="11"/>
        <v>0</v>
      </c>
      <c r="Q162" s="160">
        <v>0</v>
      </c>
      <c r="R162" s="160">
        <f t="shared" si="12"/>
        <v>0</v>
      </c>
      <c r="S162" s="160">
        <v>0</v>
      </c>
      <c r="T162" s="161">
        <f t="shared" si="1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2" t="s">
        <v>466</v>
      </c>
      <c r="AT162" s="162" t="s">
        <v>210</v>
      </c>
      <c r="AU162" s="162" t="s">
        <v>85</v>
      </c>
      <c r="AY162" s="15" t="s">
        <v>208</v>
      </c>
      <c r="BE162" s="163">
        <f t="shared" si="14"/>
        <v>0</v>
      </c>
      <c r="BF162" s="163">
        <f t="shared" si="15"/>
        <v>0</v>
      </c>
      <c r="BG162" s="163">
        <f t="shared" si="16"/>
        <v>0</v>
      </c>
      <c r="BH162" s="163">
        <f t="shared" si="17"/>
        <v>0</v>
      </c>
      <c r="BI162" s="163">
        <f t="shared" si="18"/>
        <v>0</v>
      </c>
      <c r="BJ162" s="15" t="s">
        <v>85</v>
      </c>
      <c r="BK162" s="163">
        <f t="shared" si="19"/>
        <v>0</v>
      </c>
      <c r="BL162" s="15" t="s">
        <v>466</v>
      </c>
      <c r="BM162" s="162" t="s">
        <v>9694</v>
      </c>
    </row>
    <row r="163" spans="1:65" s="2" customFormat="1" ht="16.5" customHeight="1">
      <c r="A163" s="30"/>
      <c r="B163" s="154"/>
      <c r="C163" s="195" t="s">
        <v>349</v>
      </c>
      <c r="D163" s="195" t="s">
        <v>210</v>
      </c>
      <c r="E163" s="196" t="s">
        <v>9391</v>
      </c>
      <c r="F163" s="200" t="s">
        <v>9392</v>
      </c>
      <c r="G163" s="198" t="s">
        <v>404</v>
      </c>
      <c r="H163" s="199">
        <v>9</v>
      </c>
      <c r="I163" s="155"/>
      <c r="J163" s="287">
        <f t="shared" si="10"/>
        <v>0</v>
      </c>
      <c r="K163" s="157"/>
      <c r="L163" s="31"/>
      <c r="M163" s="158" t="s">
        <v>1</v>
      </c>
      <c r="N163" s="159" t="s">
        <v>38</v>
      </c>
      <c r="O163" s="59"/>
      <c r="P163" s="160">
        <f t="shared" si="11"/>
        <v>0</v>
      </c>
      <c r="Q163" s="160">
        <v>0</v>
      </c>
      <c r="R163" s="160">
        <f t="shared" si="12"/>
        <v>0</v>
      </c>
      <c r="S163" s="160">
        <v>0</v>
      </c>
      <c r="T163" s="161">
        <f t="shared" si="1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2" t="s">
        <v>466</v>
      </c>
      <c r="AT163" s="162" t="s">
        <v>210</v>
      </c>
      <c r="AU163" s="162" t="s">
        <v>85</v>
      </c>
      <c r="AY163" s="15" t="s">
        <v>208</v>
      </c>
      <c r="BE163" s="163">
        <f t="shared" si="14"/>
        <v>0</v>
      </c>
      <c r="BF163" s="163">
        <f t="shared" si="15"/>
        <v>0</v>
      </c>
      <c r="BG163" s="163">
        <f t="shared" si="16"/>
        <v>0</v>
      </c>
      <c r="BH163" s="163">
        <f t="shared" si="17"/>
        <v>0</v>
      </c>
      <c r="BI163" s="163">
        <f t="shared" si="18"/>
        <v>0</v>
      </c>
      <c r="BJ163" s="15" t="s">
        <v>85</v>
      </c>
      <c r="BK163" s="163">
        <f t="shared" si="19"/>
        <v>0</v>
      </c>
      <c r="BL163" s="15" t="s">
        <v>466</v>
      </c>
      <c r="BM163" s="162" t="s">
        <v>9695</v>
      </c>
    </row>
    <row r="164" spans="1:65" s="2" customFormat="1" ht="24.2" customHeight="1">
      <c r="A164" s="30"/>
      <c r="B164" s="154"/>
      <c r="C164" s="195" t="s">
        <v>353</v>
      </c>
      <c r="D164" s="195" t="s">
        <v>210</v>
      </c>
      <c r="E164" s="196" t="s">
        <v>9370</v>
      </c>
      <c r="F164" s="200" t="s">
        <v>9371</v>
      </c>
      <c r="G164" s="198" t="s">
        <v>404</v>
      </c>
      <c r="H164" s="199">
        <v>1</v>
      </c>
      <c r="I164" s="155"/>
      <c r="J164" s="287">
        <f t="shared" si="10"/>
        <v>0</v>
      </c>
      <c r="K164" s="157"/>
      <c r="L164" s="31"/>
      <c r="M164" s="158" t="s">
        <v>1</v>
      </c>
      <c r="N164" s="159" t="s">
        <v>38</v>
      </c>
      <c r="O164" s="59"/>
      <c r="P164" s="160">
        <f t="shared" si="11"/>
        <v>0</v>
      </c>
      <c r="Q164" s="160">
        <v>0</v>
      </c>
      <c r="R164" s="160">
        <f t="shared" si="12"/>
        <v>0</v>
      </c>
      <c r="S164" s="160">
        <v>0</v>
      </c>
      <c r="T164" s="161">
        <f t="shared" si="1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2" t="s">
        <v>466</v>
      </c>
      <c r="AT164" s="162" t="s">
        <v>210</v>
      </c>
      <c r="AU164" s="162" t="s">
        <v>85</v>
      </c>
      <c r="AY164" s="15" t="s">
        <v>208</v>
      </c>
      <c r="BE164" s="163">
        <f t="shared" si="14"/>
        <v>0</v>
      </c>
      <c r="BF164" s="163">
        <f t="shared" si="15"/>
        <v>0</v>
      </c>
      <c r="BG164" s="163">
        <f t="shared" si="16"/>
        <v>0</v>
      </c>
      <c r="BH164" s="163">
        <f t="shared" si="17"/>
        <v>0</v>
      </c>
      <c r="BI164" s="163">
        <f t="shared" si="18"/>
        <v>0</v>
      </c>
      <c r="BJ164" s="15" t="s">
        <v>85</v>
      </c>
      <c r="BK164" s="163">
        <f t="shared" si="19"/>
        <v>0</v>
      </c>
      <c r="BL164" s="15" t="s">
        <v>466</v>
      </c>
      <c r="BM164" s="162" t="s">
        <v>9696</v>
      </c>
    </row>
    <row r="165" spans="1:65" s="2" customFormat="1" ht="16.5" customHeight="1">
      <c r="A165" s="30"/>
      <c r="B165" s="154"/>
      <c r="C165" s="195" t="s">
        <v>357</v>
      </c>
      <c r="D165" s="195" t="s">
        <v>210</v>
      </c>
      <c r="E165" s="196" t="s">
        <v>9697</v>
      </c>
      <c r="F165" s="200" t="s">
        <v>8938</v>
      </c>
      <c r="G165" s="198" t="s">
        <v>404</v>
      </c>
      <c r="H165" s="199">
        <v>7</v>
      </c>
      <c r="I165" s="155"/>
      <c r="J165" s="287">
        <f t="shared" si="10"/>
        <v>0</v>
      </c>
      <c r="K165" s="157"/>
      <c r="L165" s="31"/>
      <c r="M165" s="158" t="s">
        <v>1</v>
      </c>
      <c r="N165" s="159" t="s">
        <v>38</v>
      </c>
      <c r="O165" s="59"/>
      <c r="P165" s="160">
        <f t="shared" si="11"/>
        <v>0</v>
      </c>
      <c r="Q165" s="160">
        <v>0</v>
      </c>
      <c r="R165" s="160">
        <f t="shared" si="12"/>
        <v>0</v>
      </c>
      <c r="S165" s="160">
        <v>0</v>
      </c>
      <c r="T165" s="161">
        <f t="shared" si="1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2" t="s">
        <v>466</v>
      </c>
      <c r="AT165" s="162" t="s">
        <v>210</v>
      </c>
      <c r="AU165" s="162" t="s">
        <v>85</v>
      </c>
      <c r="AY165" s="15" t="s">
        <v>208</v>
      </c>
      <c r="BE165" s="163">
        <f t="shared" si="14"/>
        <v>0</v>
      </c>
      <c r="BF165" s="163">
        <f t="shared" si="15"/>
        <v>0</v>
      </c>
      <c r="BG165" s="163">
        <f t="shared" si="16"/>
        <v>0</v>
      </c>
      <c r="BH165" s="163">
        <f t="shared" si="17"/>
        <v>0</v>
      </c>
      <c r="BI165" s="163">
        <f t="shared" si="18"/>
        <v>0</v>
      </c>
      <c r="BJ165" s="15" t="s">
        <v>85</v>
      </c>
      <c r="BK165" s="163">
        <f t="shared" si="19"/>
        <v>0</v>
      </c>
      <c r="BL165" s="15" t="s">
        <v>466</v>
      </c>
      <c r="BM165" s="162" t="s">
        <v>9698</v>
      </c>
    </row>
    <row r="166" spans="1:65" s="2" customFormat="1" ht="24.2" customHeight="1">
      <c r="A166" s="30"/>
      <c r="B166" s="154"/>
      <c r="C166" s="195" t="s">
        <v>361</v>
      </c>
      <c r="D166" s="195" t="s">
        <v>210</v>
      </c>
      <c r="E166" s="196" t="s">
        <v>9699</v>
      </c>
      <c r="F166" s="200" t="s">
        <v>9700</v>
      </c>
      <c r="G166" s="198" t="s">
        <v>404</v>
      </c>
      <c r="H166" s="199">
        <v>1</v>
      </c>
      <c r="I166" s="155"/>
      <c r="J166" s="287">
        <f t="shared" si="10"/>
        <v>0</v>
      </c>
      <c r="K166" s="157"/>
      <c r="L166" s="31"/>
      <c r="M166" s="158" t="s">
        <v>1</v>
      </c>
      <c r="N166" s="159" t="s">
        <v>38</v>
      </c>
      <c r="O166" s="59"/>
      <c r="P166" s="160">
        <f t="shared" si="11"/>
        <v>0</v>
      </c>
      <c r="Q166" s="160">
        <v>0</v>
      </c>
      <c r="R166" s="160">
        <f t="shared" si="12"/>
        <v>0</v>
      </c>
      <c r="S166" s="160">
        <v>0</v>
      </c>
      <c r="T166" s="161">
        <f t="shared" si="1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2" t="s">
        <v>466</v>
      </c>
      <c r="AT166" s="162" t="s">
        <v>210</v>
      </c>
      <c r="AU166" s="162" t="s">
        <v>85</v>
      </c>
      <c r="AY166" s="15" t="s">
        <v>208</v>
      </c>
      <c r="BE166" s="163">
        <f t="shared" si="14"/>
        <v>0</v>
      </c>
      <c r="BF166" s="163">
        <f t="shared" si="15"/>
        <v>0</v>
      </c>
      <c r="BG166" s="163">
        <f t="shared" si="16"/>
        <v>0</v>
      </c>
      <c r="BH166" s="163">
        <f t="shared" si="17"/>
        <v>0</v>
      </c>
      <c r="BI166" s="163">
        <f t="shared" si="18"/>
        <v>0</v>
      </c>
      <c r="BJ166" s="15" t="s">
        <v>85</v>
      </c>
      <c r="BK166" s="163">
        <f t="shared" si="19"/>
        <v>0</v>
      </c>
      <c r="BL166" s="15" t="s">
        <v>466</v>
      </c>
      <c r="BM166" s="162" t="s">
        <v>9701</v>
      </c>
    </row>
    <row r="167" spans="1:65" s="2" customFormat="1" ht="16.5" customHeight="1">
      <c r="A167" s="30"/>
      <c r="B167" s="154"/>
      <c r="C167" s="195" t="s">
        <v>365</v>
      </c>
      <c r="D167" s="195" t="s">
        <v>210</v>
      </c>
      <c r="E167" s="196" t="s">
        <v>9702</v>
      </c>
      <c r="F167" s="200" t="s">
        <v>9703</v>
      </c>
      <c r="G167" s="198" t="s">
        <v>404</v>
      </c>
      <c r="H167" s="199">
        <v>1</v>
      </c>
      <c r="I167" s="155"/>
      <c r="J167" s="287">
        <f t="shared" si="10"/>
        <v>0</v>
      </c>
      <c r="K167" s="157"/>
      <c r="L167" s="31"/>
      <c r="M167" s="158" t="s">
        <v>1</v>
      </c>
      <c r="N167" s="159" t="s">
        <v>38</v>
      </c>
      <c r="O167" s="59"/>
      <c r="P167" s="160">
        <f t="shared" si="11"/>
        <v>0</v>
      </c>
      <c r="Q167" s="160">
        <v>0</v>
      </c>
      <c r="R167" s="160">
        <f t="shared" si="12"/>
        <v>0</v>
      </c>
      <c r="S167" s="160">
        <v>0</v>
      </c>
      <c r="T167" s="161">
        <f t="shared" si="1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2" t="s">
        <v>466</v>
      </c>
      <c r="AT167" s="162" t="s">
        <v>210</v>
      </c>
      <c r="AU167" s="162" t="s">
        <v>85</v>
      </c>
      <c r="AY167" s="15" t="s">
        <v>208</v>
      </c>
      <c r="BE167" s="163">
        <f t="shared" si="14"/>
        <v>0</v>
      </c>
      <c r="BF167" s="163">
        <f t="shared" si="15"/>
        <v>0</v>
      </c>
      <c r="BG167" s="163">
        <f t="shared" si="16"/>
        <v>0</v>
      </c>
      <c r="BH167" s="163">
        <f t="shared" si="17"/>
        <v>0</v>
      </c>
      <c r="BI167" s="163">
        <f t="shared" si="18"/>
        <v>0</v>
      </c>
      <c r="BJ167" s="15" t="s">
        <v>85</v>
      </c>
      <c r="BK167" s="163">
        <f t="shared" si="19"/>
        <v>0</v>
      </c>
      <c r="BL167" s="15" t="s">
        <v>466</v>
      </c>
      <c r="BM167" s="162" t="s">
        <v>9704</v>
      </c>
    </row>
    <row r="168" spans="1:65" s="2" customFormat="1" ht="24.2" customHeight="1">
      <c r="A168" s="30"/>
      <c r="B168" s="154"/>
      <c r="C168" s="201" t="s">
        <v>369</v>
      </c>
      <c r="D168" s="201" t="s">
        <v>751</v>
      </c>
      <c r="E168" s="202" t="s">
        <v>9705</v>
      </c>
      <c r="F168" s="203" t="s">
        <v>9706</v>
      </c>
      <c r="G168" s="204" t="s">
        <v>252</v>
      </c>
      <c r="H168" s="205">
        <v>3113</v>
      </c>
      <c r="I168" s="177"/>
      <c r="J168" s="290">
        <f t="shared" si="10"/>
        <v>0</v>
      </c>
      <c r="K168" s="178"/>
      <c r="L168" s="179"/>
      <c r="M168" s="180" t="s">
        <v>1</v>
      </c>
      <c r="N168" s="181" t="s">
        <v>38</v>
      </c>
      <c r="O168" s="59"/>
      <c r="P168" s="160">
        <f t="shared" si="11"/>
        <v>0</v>
      </c>
      <c r="Q168" s="160">
        <v>0</v>
      </c>
      <c r="R168" s="160">
        <f t="shared" si="12"/>
        <v>0</v>
      </c>
      <c r="S168" s="160">
        <v>0</v>
      </c>
      <c r="T168" s="161">
        <f t="shared" si="1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2" t="s">
        <v>1849</v>
      </c>
      <c r="AT168" s="162" t="s">
        <v>751</v>
      </c>
      <c r="AU168" s="162" t="s">
        <v>85</v>
      </c>
      <c r="AY168" s="15" t="s">
        <v>208</v>
      </c>
      <c r="BE168" s="163">
        <f t="shared" si="14"/>
        <v>0</v>
      </c>
      <c r="BF168" s="163">
        <f t="shared" si="15"/>
        <v>0</v>
      </c>
      <c r="BG168" s="163">
        <f t="shared" si="16"/>
        <v>0</v>
      </c>
      <c r="BH168" s="163">
        <f t="shared" si="17"/>
        <v>0</v>
      </c>
      <c r="BI168" s="163">
        <f t="shared" si="18"/>
        <v>0</v>
      </c>
      <c r="BJ168" s="15" t="s">
        <v>85</v>
      </c>
      <c r="BK168" s="163">
        <f t="shared" si="19"/>
        <v>0</v>
      </c>
      <c r="BL168" s="15" t="s">
        <v>466</v>
      </c>
      <c r="BM168" s="162" t="s">
        <v>9707</v>
      </c>
    </row>
    <row r="169" spans="1:65" s="2" customFormat="1" ht="24.2" customHeight="1">
      <c r="A169" s="30"/>
      <c r="B169" s="154"/>
      <c r="C169" s="201" t="s">
        <v>373</v>
      </c>
      <c r="D169" s="201" t="s">
        <v>751</v>
      </c>
      <c r="E169" s="202" t="s">
        <v>9708</v>
      </c>
      <c r="F169" s="203" t="s">
        <v>9709</v>
      </c>
      <c r="G169" s="204" t="s">
        <v>252</v>
      </c>
      <c r="H169" s="205">
        <v>24</v>
      </c>
      <c r="I169" s="177"/>
      <c r="J169" s="290">
        <f t="shared" si="10"/>
        <v>0</v>
      </c>
      <c r="K169" s="178"/>
      <c r="L169" s="179"/>
      <c r="M169" s="180" t="s">
        <v>1</v>
      </c>
      <c r="N169" s="181" t="s">
        <v>38</v>
      </c>
      <c r="O169" s="59"/>
      <c r="P169" s="160">
        <f t="shared" si="11"/>
        <v>0</v>
      </c>
      <c r="Q169" s="160">
        <v>0</v>
      </c>
      <c r="R169" s="160">
        <f t="shared" si="12"/>
        <v>0</v>
      </c>
      <c r="S169" s="160">
        <v>0</v>
      </c>
      <c r="T169" s="161">
        <f t="shared" si="1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2" t="s">
        <v>1849</v>
      </c>
      <c r="AT169" s="162" t="s">
        <v>751</v>
      </c>
      <c r="AU169" s="162" t="s">
        <v>85</v>
      </c>
      <c r="AY169" s="15" t="s">
        <v>208</v>
      </c>
      <c r="BE169" s="163">
        <f t="shared" si="14"/>
        <v>0</v>
      </c>
      <c r="BF169" s="163">
        <f t="shared" si="15"/>
        <v>0</v>
      </c>
      <c r="BG169" s="163">
        <f t="shared" si="16"/>
        <v>0</v>
      </c>
      <c r="BH169" s="163">
        <f t="shared" si="17"/>
        <v>0</v>
      </c>
      <c r="BI169" s="163">
        <f t="shared" si="18"/>
        <v>0</v>
      </c>
      <c r="BJ169" s="15" t="s">
        <v>85</v>
      </c>
      <c r="BK169" s="163">
        <f t="shared" si="19"/>
        <v>0</v>
      </c>
      <c r="BL169" s="15" t="s">
        <v>466</v>
      </c>
      <c r="BM169" s="162" t="s">
        <v>9710</v>
      </c>
    </row>
    <row r="170" spans="1:65" s="2" customFormat="1" ht="16.5" customHeight="1">
      <c r="A170" s="30"/>
      <c r="B170" s="154"/>
      <c r="C170" s="201" t="s">
        <v>377</v>
      </c>
      <c r="D170" s="201" t="s">
        <v>751</v>
      </c>
      <c r="E170" s="202" t="s">
        <v>9711</v>
      </c>
      <c r="F170" s="203" t="s">
        <v>9712</v>
      </c>
      <c r="G170" s="204" t="s">
        <v>252</v>
      </c>
      <c r="H170" s="205">
        <v>15</v>
      </c>
      <c r="I170" s="177"/>
      <c r="J170" s="290">
        <f t="shared" si="10"/>
        <v>0</v>
      </c>
      <c r="K170" s="178"/>
      <c r="L170" s="179"/>
      <c r="M170" s="180" t="s">
        <v>1</v>
      </c>
      <c r="N170" s="181" t="s">
        <v>38</v>
      </c>
      <c r="O170" s="59"/>
      <c r="P170" s="160">
        <f t="shared" si="11"/>
        <v>0</v>
      </c>
      <c r="Q170" s="160">
        <v>0</v>
      </c>
      <c r="R170" s="160">
        <f t="shared" si="12"/>
        <v>0</v>
      </c>
      <c r="S170" s="160">
        <v>0</v>
      </c>
      <c r="T170" s="161">
        <f t="shared" si="13"/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62" t="s">
        <v>1849</v>
      </c>
      <c r="AT170" s="162" t="s">
        <v>751</v>
      </c>
      <c r="AU170" s="162" t="s">
        <v>85</v>
      </c>
      <c r="AY170" s="15" t="s">
        <v>208</v>
      </c>
      <c r="BE170" s="163">
        <f t="shared" si="14"/>
        <v>0</v>
      </c>
      <c r="BF170" s="163">
        <f t="shared" si="15"/>
        <v>0</v>
      </c>
      <c r="BG170" s="163">
        <f t="shared" si="16"/>
        <v>0</v>
      </c>
      <c r="BH170" s="163">
        <f t="shared" si="17"/>
        <v>0</v>
      </c>
      <c r="BI170" s="163">
        <f t="shared" si="18"/>
        <v>0</v>
      </c>
      <c r="BJ170" s="15" t="s">
        <v>85</v>
      </c>
      <c r="BK170" s="163">
        <f t="shared" si="19"/>
        <v>0</v>
      </c>
      <c r="BL170" s="15" t="s">
        <v>466</v>
      </c>
      <c r="BM170" s="162" t="s">
        <v>9713</v>
      </c>
    </row>
    <row r="171" spans="1:65" s="2" customFormat="1" ht="24.2" customHeight="1">
      <c r="A171" s="30"/>
      <c r="B171" s="154"/>
      <c r="C171" s="201" t="s">
        <v>381</v>
      </c>
      <c r="D171" s="201" t="s">
        <v>751</v>
      </c>
      <c r="E171" s="202" t="s">
        <v>9714</v>
      </c>
      <c r="F171" s="203" t="s">
        <v>9715</v>
      </c>
      <c r="G171" s="204" t="s">
        <v>252</v>
      </c>
      <c r="H171" s="205">
        <v>124</v>
      </c>
      <c r="I171" s="177"/>
      <c r="J171" s="290">
        <f t="shared" si="10"/>
        <v>0</v>
      </c>
      <c r="K171" s="178"/>
      <c r="L171" s="179"/>
      <c r="M171" s="180" t="s">
        <v>1</v>
      </c>
      <c r="N171" s="181" t="s">
        <v>38</v>
      </c>
      <c r="O171" s="59"/>
      <c r="P171" s="160">
        <f t="shared" si="11"/>
        <v>0</v>
      </c>
      <c r="Q171" s="160">
        <v>0</v>
      </c>
      <c r="R171" s="160">
        <f t="shared" si="12"/>
        <v>0</v>
      </c>
      <c r="S171" s="160">
        <v>0</v>
      </c>
      <c r="T171" s="161">
        <f t="shared" si="13"/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2" t="s">
        <v>1849</v>
      </c>
      <c r="AT171" s="162" t="s">
        <v>751</v>
      </c>
      <c r="AU171" s="162" t="s">
        <v>85</v>
      </c>
      <c r="AY171" s="15" t="s">
        <v>208</v>
      </c>
      <c r="BE171" s="163">
        <f t="shared" si="14"/>
        <v>0</v>
      </c>
      <c r="BF171" s="163">
        <f t="shared" si="15"/>
        <v>0</v>
      </c>
      <c r="BG171" s="163">
        <f t="shared" si="16"/>
        <v>0</v>
      </c>
      <c r="BH171" s="163">
        <f t="shared" si="17"/>
        <v>0</v>
      </c>
      <c r="BI171" s="163">
        <f t="shared" si="18"/>
        <v>0</v>
      </c>
      <c r="BJ171" s="15" t="s">
        <v>85</v>
      </c>
      <c r="BK171" s="163">
        <f t="shared" si="19"/>
        <v>0</v>
      </c>
      <c r="BL171" s="15" t="s">
        <v>466</v>
      </c>
      <c r="BM171" s="162" t="s">
        <v>9716</v>
      </c>
    </row>
    <row r="172" spans="1:65" s="2" customFormat="1" ht="24.2" customHeight="1">
      <c r="A172" s="30"/>
      <c r="B172" s="154"/>
      <c r="C172" s="201" t="s">
        <v>385</v>
      </c>
      <c r="D172" s="201" t="s">
        <v>751</v>
      </c>
      <c r="E172" s="202" t="s">
        <v>9717</v>
      </c>
      <c r="F172" s="203" t="s">
        <v>9300</v>
      </c>
      <c r="G172" s="204" t="s">
        <v>252</v>
      </c>
      <c r="H172" s="205">
        <v>328</v>
      </c>
      <c r="I172" s="177"/>
      <c r="J172" s="290">
        <f t="shared" si="10"/>
        <v>0</v>
      </c>
      <c r="K172" s="178"/>
      <c r="L172" s="179"/>
      <c r="M172" s="180" t="s">
        <v>1</v>
      </c>
      <c r="N172" s="181" t="s">
        <v>38</v>
      </c>
      <c r="O172" s="59"/>
      <c r="P172" s="160">
        <f t="shared" si="11"/>
        <v>0</v>
      </c>
      <c r="Q172" s="160">
        <v>0</v>
      </c>
      <c r="R172" s="160">
        <f t="shared" si="12"/>
        <v>0</v>
      </c>
      <c r="S172" s="160">
        <v>0</v>
      </c>
      <c r="T172" s="161">
        <f t="shared" si="13"/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62" t="s">
        <v>1849</v>
      </c>
      <c r="AT172" s="162" t="s">
        <v>751</v>
      </c>
      <c r="AU172" s="162" t="s">
        <v>85</v>
      </c>
      <c r="AY172" s="15" t="s">
        <v>208</v>
      </c>
      <c r="BE172" s="163">
        <f t="shared" si="14"/>
        <v>0</v>
      </c>
      <c r="BF172" s="163">
        <f t="shared" si="15"/>
        <v>0</v>
      </c>
      <c r="BG172" s="163">
        <f t="shared" si="16"/>
        <v>0</v>
      </c>
      <c r="BH172" s="163">
        <f t="shared" si="17"/>
        <v>0</v>
      </c>
      <c r="BI172" s="163">
        <f t="shared" si="18"/>
        <v>0</v>
      </c>
      <c r="BJ172" s="15" t="s">
        <v>85</v>
      </c>
      <c r="BK172" s="163">
        <f t="shared" si="19"/>
        <v>0</v>
      </c>
      <c r="BL172" s="15" t="s">
        <v>466</v>
      </c>
      <c r="BM172" s="162" t="s">
        <v>9718</v>
      </c>
    </row>
    <row r="173" spans="1:65" s="2" customFormat="1" ht="21.75" customHeight="1">
      <c r="A173" s="30"/>
      <c r="B173" s="154"/>
      <c r="C173" s="201" t="s">
        <v>389</v>
      </c>
      <c r="D173" s="201" t="s">
        <v>751</v>
      </c>
      <c r="E173" s="202" t="s">
        <v>9719</v>
      </c>
      <c r="F173" s="203" t="s">
        <v>6798</v>
      </c>
      <c r="G173" s="204" t="s">
        <v>404</v>
      </c>
      <c r="H173" s="205">
        <v>2</v>
      </c>
      <c r="I173" s="177"/>
      <c r="J173" s="290">
        <f t="shared" si="10"/>
        <v>0</v>
      </c>
      <c r="K173" s="178"/>
      <c r="L173" s="179"/>
      <c r="M173" s="180" t="s">
        <v>1</v>
      </c>
      <c r="N173" s="181" t="s">
        <v>38</v>
      </c>
      <c r="O173" s="59"/>
      <c r="P173" s="160">
        <f t="shared" si="11"/>
        <v>0</v>
      </c>
      <c r="Q173" s="160">
        <v>0</v>
      </c>
      <c r="R173" s="160">
        <f t="shared" si="12"/>
        <v>0</v>
      </c>
      <c r="S173" s="160">
        <v>0</v>
      </c>
      <c r="T173" s="161">
        <f t="shared" si="13"/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62" t="s">
        <v>1849</v>
      </c>
      <c r="AT173" s="162" t="s">
        <v>751</v>
      </c>
      <c r="AU173" s="162" t="s">
        <v>85</v>
      </c>
      <c r="AY173" s="15" t="s">
        <v>208</v>
      </c>
      <c r="BE173" s="163">
        <f t="shared" si="14"/>
        <v>0</v>
      </c>
      <c r="BF173" s="163">
        <f t="shared" si="15"/>
        <v>0</v>
      </c>
      <c r="BG173" s="163">
        <f t="shared" si="16"/>
        <v>0</v>
      </c>
      <c r="BH173" s="163">
        <f t="shared" si="17"/>
        <v>0</v>
      </c>
      <c r="BI173" s="163">
        <f t="shared" si="18"/>
        <v>0</v>
      </c>
      <c r="BJ173" s="15" t="s">
        <v>85</v>
      </c>
      <c r="BK173" s="163">
        <f t="shared" si="19"/>
        <v>0</v>
      </c>
      <c r="BL173" s="15" t="s">
        <v>466</v>
      </c>
      <c r="BM173" s="162" t="s">
        <v>9720</v>
      </c>
    </row>
    <row r="174" spans="1:65" s="2" customFormat="1" ht="24.2" customHeight="1">
      <c r="A174" s="30"/>
      <c r="B174" s="154"/>
      <c r="C174" s="201" t="s">
        <v>393</v>
      </c>
      <c r="D174" s="201" t="s">
        <v>751</v>
      </c>
      <c r="E174" s="202" t="s">
        <v>9721</v>
      </c>
      <c r="F174" s="203" t="s">
        <v>6801</v>
      </c>
      <c r="G174" s="204" t="s">
        <v>404</v>
      </c>
      <c r="H174" s="205">
        <v>324</v>
      </c>
      <c r="I174" s="177"/>
      <c r="J174" s="290">
        <f t="shared" si="10"/>
        <v>0</v>
      </c>
      <c r="K174" s="178"/>
      <c r="L174" s="179"/>
      <c r="M174" s="180" t="s">
        <v>1</v>
      </c>
      <c r="N174" s="181" t="s">
        <v>38</v>
      </c>
      <c r="O174" s="59"/>
      <c r="P174" s="160">
        <f t="shared" si="11"/>
        <v>0</v>
      </c>
      <c r="Q174" s="160">
        <v>0</v>
      </c>
      <c r="R174" s="160">
        <f t="shared" si="12"/>
        <v>0</v>
      </c>
      <c r="S174" s="160">
        <v>0</v>
      </c>
      <c r="T174" s="161">
        <f t="shared" si="13"/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62" t="s">
        <v>1849</v>
      </c>
      <c r="AT174" s="162" t="s">
        <v>751</v>
      </c>
      <c r="AU174" s="162" t="s">
        <v>85</v>
      </c>
      <c r="AY174" s="15" t="s">
        <v>208</v>
      </c>
      <c r="BE174" s="163">
        <f t="shared" si="14"/>
        <v>0</v>
      </c>
      <c r="BF174" s="163">
        <f t="shared" si="15"/>
        <v>0</v>
      </c>
      <c r="BG174" s="163">
        <f t="shared" si="16"/>
        <v>0</v>
      </c>
      <c r="BH174" s="163">
        <f t="shared" si="17"/>
        <v>0</v>
      </c>
      <c r="BI174" s="163">
        <f t="shared" si="18"/>
        <v>0</v>
      </c>
      <c r="BJ174" s="15" t="s">
        <v>85</v>
      </c>
      <c r="BK174" s="163">
        <f t="shared" si="19"/>
        <v>0</v>
      </c>
      <c r="BL174" s="15" t="s">
        <v>466</v>
      </c>
      <c r="BM174" s="162" t="s">
        <v>9722</v>
      </c>
    </row>
    <row r="175" spans="1:65" s="2" customFormat="1" ht="16.5" customHeight="1">
      <c r="A175" s="30"/>
      <c r="B175" s="154"/>
      <c r="C175" s="201" t="s">
        <v>397</v>
      </c>
      <c r="D175" s="201" t="s">
        <v>751</v>
      </c>
      <c r="E175" s="202" t="s">
        <v>9723</v>
      </c>
      <c r="F175" s="203" t="s">
        <v>6804</v>
      </c>
      <c r="G175" s="204" t="s">
        <v>404</v>
      </c>
      <c r="H175" s="205">
        <v>326</v>
      </c>
      <c r="I175" s="177"/>
      <c r="J175" s="290">
        <f t="shared" si="10"/>
        <v>0</v>
      </c>
      <c r="K175" s="178"/>
      <c r="L175" s="179"/>
      <c r="M175" s="180" t="s">
        <v>1</v>
      </c>
      <c r="N175" s="181" t="s">
        <v>38</v>
      </c>
      <c r="O175" s="59"/>
      <c r="P175" s="160">
        <f t="shared" si="11"/>
        <v>0</v>
      </c>
      <c r="Q175" s="160">
        <v>0</v>
      </c>
      <c r="R175" s="160">
        <f t="shared" si="12"/>
        <v>0</v>
      </c>
      <c r="S175" s="160">
        <v>0</v>
      </c>
      <c r="T175" s="161">
        <f t="shared" si="1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2" t="s">
        <v>1849</v>
      </c>
      <c r="AT175" s="162" t="s">
        <v>751</v>
      </c>
      <c r="AU175" s="162" t="s">
        <v>85</v>
      </c>
      <c r="AY175" s="15" t="s">
        <v>208</v>
      </c>
      <c r="BE175" s="163">
        <f t="shared" si="14"/>
        <v>0</v>
      </c>
      <c r="BF175" s="163">
        <f t="shared" si="15"/>
        <v>0</v>
      </c>
      <c r="BG175" s="163">
        <f t="shared" si="16"/>
        <v>0</v>
      </c>
      <c r="BH175" s="163">
        <f t="shared" si="17"/>
        <v>0</v>
      </c>
      <c r="BI175" s="163">
        <f t="shared" si="18"/>
        <v>0</v>
      </c>
      <c r="BJ175" s="15" t="s">
        <v>85</v>
      </c>
      <c r="BK175" s="163">
        <f t="shared" si="19"/>
        <v>0</v>
      </c>
      <c r="BL175" s="15" t="s">
        <v>466</v>
      </c>
      <c r="BM175" s="162" t="s">
        <v>9724</v>
      </c>
    </row>
    <row r="176" spans="1:65" s="2" customFormat="1" ht="16.5" customHeight="1">
      <c r="A176" s="30"/>
      <c r="B176" s="154"/>
      <c r="C176" s="201" t="s">
        <v>401</v>
      </c>
      <c r="D176" s="201" t="s">
        <v>751</v>
      </c>
      <c r="E176" s="202" t="s">
        <v>9725</v>
      </c>
      <c r="F176" s="203" t="s">
        <v>9726</v>
      </c>
      <c r="G176" s="204" t="s">
        <v>404</v>
      </c>
      <c r="H176" s="205">
        <v>54</v>
      </c>
      <c r="I176" s="177"/>
      <c r="J176" s="290">
        <f t="shared" si="10"/>
        <v>0</v>
      </c>
      <c r="K176" s="178"/>
      <c r="L176" s="179"/>
      <c r="M176" s="180" t="s">
        <v>1</v>
      </c>
      <c r="N176" s="181" t="s">
        <v>38</v>
      </c>
      <c r="O176" s="59"/>
      <c r="P176" s="160">
        <f t="shared" si="11"/>
        <v>0</v>
      </c>
      <c r="Q176" s="160">
        <v>0</v>
      </c>
      <c r="R176" s="160">
        <f t="shared" si="12"/>
        <v>0</v>
      </c>
      <c r="S176" s="160">
        <v>0</v>
      </c>
      <c r="T176" s="161">
        <f t="shared" si="1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62" t="s">
        <v>1849</v>
      </c>
      <c r="AT176" s="162" t="s">
        <v>751</v>
      </c>
      <c r="AU176" s="162" t="s">
        <v>85</v>
      </c>
      <c r="AY176" s="15" t="s">
        <v>208</v>
      </c>
      <c r="BE176" s="163">
        <f t="shared" si="14"/>
        <v>0</v>
      </c>
      <c r="BF176" s="163">
        <f t="shared" si="15"/>
        <v>0</v>
      </c>
      <c r="BG176" s="163">
        <f t="shared" si="16"/>
        <v>0</v>
      </c>
      <c r="BH176" s="163">
        <f t="shared" si="17"/>
        <v>0</v>
      </c>
      <c r="BI176" s="163">
        <f t="shared" si="18"/>
        <v>0</v>
      </c>
      <c r="BJ176" s="15" t="s">
        <v>85</v>
      </c>
      <c r="BK176" s="163">
        <f t="shared" si="19"/>
        <v>0</v>
      </c>
      <c r="BL176" s="15" t="s">
        <v>466</v>
      </c>
      <c r="BM176" s="162" t="s">
        <v>9727</v>
      </c>
    </row>
    <row r="177" spans="1:65" s="2" customFormat="1" ht="16.5" customHeight="1">
      <c r="A177" s="30"/>
      <c r="B177" s="154"/>
      <c r="C177" s="201" t="s">
        <v>406</v>
      </c>
      <c r="D177" s="201" t="s">
        <v>751</v>
      </c>
      <c r="E177" s="202" t="s">
        <v>9728</v>
      </c>
      <c r="F177" s="203" t="s">
        <v>9729</v>
      </c>
      <c r="G177" s="204" t="s">
        <v>404</v>
      </c>
      <c r="H177" s="205">
        <v>11654</v>
      </c>
      <c r="I177" s="177"/>
      <c r="J177" s="290">
        <f t="shared" si="10"/>
        <v>0</v>
      </c>
      <c r="K177" s="178"/>
      <c r="L177" s="179"/>
      <c r="M177" s="180" t="s">
        <v>1</v>
      </c>
      <c r="N177" s="181" t="s">
        <v>38</v>
      </c>
      <c r="O177" s="59"/>
      <c r="P177" s="160">
        <f t="shared" si="11"/>
        <v>0</v>
      </c>
      <c r="Q177" s="160">
        <v>0</v>
      </c>
      <c r="R177" s="160">
        <f t="shared" si="12"/>
        <v>0</v>
      </c>
      <c r="S177" s="160">
        <v>0</v>
      </c>
      <c r="T177" s="161">
        <f t="shared" si="1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62" t="s">
        <v>1849</v>
      </c>
      <c r="AT177" s="162" t="s">
        <v>751</v>
      </c>
      <c r="AU177" s="162" t="s">
        <v>85</v>
      </c>
      <c r="AY177" s="15" t="s">
        <v>208</v>
      </c>
      <c r="BE177" s="163">
        <f t="shared" si="14"/>
        <v>0</v>
      </c>
      <c r="BF177" s="163">
        <f t="shared" si="15"/>
        <v>0</v>
      </c>
      <c r="BG177" s="163">
        <f t="shared" si="16"/>
        <v>0</v>
      </c>
      <c r="BH177" s="163">
        <f t="shared" si="17"/>
        <v>0</v>
      </c>
      <c r="BI177" s="163">
        <f t="shared" si="18"/>
        <v>0</v>
      </c>
      <c r="BJ177" s="15" t="s">
        <v>85</v>
      </c>
      <c r="BK177" s="163">
        <f t="shared" si="19"/>
        <v>0</v>
      </c>
      <c r="BL177" s="15" t="s">
        <v>466</v>
      </c>
      <c r="BM177" s="162" t="s">
        <v>9730</v>
      </c>
    </row>
    <row r="178" spans="1:65" s="2" customFormat="1" ht="16.5" customHeight="1">
      <c r="A178" s="30"/>
      <c r="B178" s="154"/>
      <c r="C178" s="201" t="s">
        <v>410</v>
      </c>
      <c r="D178" s="201" t="s">
        <v>751</v>
      </c>
      <c r="E178" s="202" t="s">
        <v>9731</v>
      </c>
      <c r="F178" s="203" t="s">
        <v>9732</v>
      </c>
      <c r="G178" s="204" t="s">
        <v>404</v>
      </c>
      <c r="H178" s="205">
        <v>96</v>
      </c>
      <c r="I178" s="177"/>
      <c r="J178" s="290">
        <f t="shared" si="10"/>
        <v>0</v>
      </c>
      <c r="K178" s="178"/>
      <c r="L178" s="179"/>
      <c r="M178" s="180" t="s">
        <v>1</v>
      </c>
      <c r="N178" s="181" t="s">
        <v>38</v>
      </c>
      <c r="O178" s="59"/>
      <c r="P178" s="160">
        <f t="shared" si="11"/>
        <v>0</v>
      </c>
      <c r="Q178" s="160">
        <v>0</v>
      </c>
      <c r="R178" s="160">
        <f t="shared" si="12"/>
        <v>0</v>
      </c>
      <c r="S178" s="160">
        <v>0</v>
      </c>
      <c r="T178" s="161">
        <f t="shared" si="1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2" t="s">
        <v>1849</v>
      </c>
      <c r="AT178" s="162" t="s">
        <v>751</v>
      </c>
      <c r="AU178" s="162" t="s">
        <v>85</v>
      </c>
      <c r="AY178" s="15" t="s">
        <v>208</v>
      </c>
      <c r="BE178" s="163">
        <f t="shared" si="14"/>
        <v>0</v>
      </c>
      <c r="BF178" s="163">
        <f t="shared" si="15"/>
        <v>0</v>
      </c>
      <c r="BG178" s="163">
        <f t="shared" si="16"/>
        <v>0</v>
      </c>
      <c r="BH178" s="163">
        <f t="shared" si="17"/>
        <v>0</v>
      </c>
      <c r="BI178" s="163">
        <f t="shared" si="18"/>
        <v>0</v>
      </c>
      <c r="BJ178" s="15" t="s">
        <v>85</v>
      </c>
      <c r="BK178" s="163">
        <f t="shared" si="19"/>
        <v>0</v>
      </c>
      <c r="BL178" s="15" t="s">
        <v>466</v>
      </c>
      <c r="BM178" s="162" t="s">
        <v>9733</v>
      </c>
    </row>
    <row r="179" spans="1:65" s="2" customFormat="1" ht="24.2" customHeight="1">
      <c r="A179" s="30"/>
      <c r="B179" s="154"/>
      <c r="C179" s="201" t="s">
        <v>414</v>
      </c>
      <c r="D179" s="201" t="s">
        <v>751</v>
      </c>
      <c r="E179" s="202" t="s">
        <v>9734</v>
      </c>
      <c r="F179" s="203" t="s">
        <v>9735</v>
      </c>
      <c r="G179" s="204" t="s">
        <v>404</v>
      </c>
      <c r="H179" s="205">
        <v>720</v>
      </c>
      <c r="I179" s="177"/>
      <c r="J179" s="290">
        <f t="shared" si="10"/>
        <v>0</v>
      </c>
      <c r="K179" s="178"/>
      <c r="L179" s="179"/>
      <c r="M179" s="180" t="s">
        <v>1</v>
      </c>
      <c r="N179" s="181" t="s">
        <v>38</v>
      </c>
      <c r="O179" s="59"/>
      <c r="P179" s="160">
        <f t="shared" si="11"/>
        <v>0</v>
      </c>
      <c r="Q179" s="160">
        <v>0</v>
      </c>
      <c r="R179" s="160">
        <f t="shared" si="12"/>
        <v>0</v>
      </c>
      <c r="S179" s="160">
        <v>0</v>
      </c>
      <c r="T179" s="161">
        <f t="shared" si="1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62" t="s">
        <v>1849</v>
      </c>
      <c r="AT179" s="162" t="s">
        <v>751</v>
      </c>
      <c r="AU179" s="162" t="s">
        <v>85</v>
      </c>
      <c r="AY179" s="15" t="s">
        <v>208</v>
      </c>
      <c r="BE179" s="163">
        <f t="shared" si="14"/>
        <v>0</v>
      </c>
      <c r="BF179" s="163">
        <f t="shared" si="15"/>
        <v>0</v>
      </c>
      <c r="BG179" s="163">
        <f t="shared" si="16"/>
        <v>0</v>
      </c>
      <c r="BH179" s="163">
        <f t="shared" si="17"/>
        <v>0</v>
      </c>
      <c r="BI179" s="163">
        <f t="shared" si="18"/>
        <v>0</v>
      </c>
      <c r="BJ179" s="15" t="s">
        <v>85</v>
      </c>
      <c r="BK179" s="163">
        <f t="shared" si="19"/>
        <v>0</v>
      </c>
      <c r="BL179" s="15" t="s">
        <v>466</v>
      </c>
      <c r="BM179" s="162" t="s">
        <v>9736</v>
      </c>
    </row>
    <row r="180" spans="1:65" s="2" customFormat="1" ht="16.5" customHeight="1">
      <c r="A180" s="30"/>
      <c r="B180" s="154"/>
      <c r="C180" s="201" t="s">
        <v>418</v>
      </c>
      <c r="D180" s="201" t="s">
        <v>751</v>
      </c>
      <c r="E180" s="202" t="s">
        <v>9737</v>
      </c>
      <c r="F180" s="203" t="s">
        <v>9330</v>
      </c>
      <c r="G180" s="204" t="s">
        <v>404</v>
      </c>
      <c r="H180" s="205">
        <v>12524</v>
      </c>
      <c r="I180" s="177"/>
      <c r="J180" s="290">
        <f t="shared" si="10"/>
        <v>0</v>
      </c>
      <c r="K180" s="178"/>
      <c r="L180" s="179"/>
      <c r="M180" s="180" t="s">
        <v>1</v>
      </c>
      <c r="N180" s="181" t="s">
        <v>38</v>
      </c>
      <c r="O180" s="59"/>
      <c r="P180" s="160">
        <f t="shared" si="11"/>
        <v>0</v>
      </c>
      <c r="Q180" s="160">
        <v>0</v>
      </c>
      <c r="R180" s="160">
        <f t="shared" si="12"/>
        <v>0</v>
      </c>
      <c r="S180" s="160">
        <v>0</v>
      </c>
      <c r="T180" s="161">
        <f t="shared" si="13"/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62" t="s">
        <v>1849</v>
      </c>
      <c r="AT180" s="162" t="s">
        <v>751</v>
      </c>
      <c r="AU180" s="162" t="s">
        <v>85</v>
      </c>
      <c r="AY180" s="15" t="s">
        <v>208</v>
      </c>
      <c r="BE180" s="163">
        <f t="shared" si="14"/>
        <v>0</v>
      </c>
      <c r="BF180" s="163">
        <f t="shared" si="15"/>
        <v>0</v>
      </c>
      <c r="BG180" s="163">
        <f t="shared" si="16"/>
        <v>0</v>
      </c>
      <c r="BH180" s="163">
        <f t="shared" si="17"/>
        <v>0</v>
      </c>
      <c r="BI180" s="163">
        <f t="shared" si="18"/>
        <v>0</v>
      </c>
      <c r="BJ180" s="15" t="s">
        <v>85</v>
      </c>
      <c r="BK180" s="163">
        <f t="shared" si="19"/>
        <v>0</v>
      </c>
      <c r="BL180" s="15" t="s">
        <v>466</v>
      </c>
      <c r="BM180" s="162" t="s">
        <v>9738</v>
      </c>
    </row>
    <row r="181" spans="1:65" s="2" customFormat="1" ht="24.2" customHeight="1">
      <c r="A181" s="30"/>
      <c r="B181" s="154"/>
      <c r="C181" s="201" t="s">
        <v>422</v>
      </c>
      <c r="D181" s="201" t="s">
        <v>751</v>
      </c>
      <c r="E181" s="202" t="s">
        <v>9739</v>
      </c>
      <c r="F181" s="203" t="s">
        <v>9740</v>
      </c>
      <c r="G181" s="204" t="s">
        <v>252</v>
      </c>
      <c r="H181" s="205">
        <v>3</v>
      </c>
      <c r="I181" s="177"/>
      <c r="J181" s="290">
        <f t="shared" si="10"/>
        <v>0</v>
      </c>
      <c r="K181" s="178"/>
      <c r="L181" s="179"/>
      <c r="M181" s="180" t="s">
        <v>1</v>
      </c>
      <c r="N181" s="181" t="s">
        <v>38</v>
      </c>
      <c r="O181" s="59"/>
      <c r="P181" s="160">
        <f t="shared" si="11"/>
        <v>0</v>
      </c>
      <c r="Q181" s="160">
        <v>0</v>
      </c>
      <c r="R181" s="160">
        <f t="shared" si="12"/>
        <v>0</v>
      </c>
      <c r="S181" s="160">
        <v>0</v>
      </c>
      <c r="T181" s="161">
        <f t="shared" si="13"/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2" t="s">
        <v>1849</v>
      </c>
      <c r="AT181" s="162" t="s">
        <v>751</v>
      </c>
      <c r="AU181" s="162" t="s">
        <v>85</v>
      </c>
      <c r="AY181" s="15" t="s">
        <v>208</v>
      </c>
      <c r="BE181" s="163">
        <f t="shared" si="14"/>
        <v>0</v>
      </c>
      <c r="BF181" s="163">
        <f t="shared" si="15"/>
        <v>0</v>
      </c>
      <c r="BG181" s="163">
        <f t="shared" si="16"/>
        <v>0</v>
      </c>
      <c r="BH181" s="163">
        <f t="shared" si="17"/>
        <v>0</v>
      </c>
      <c r="BI181" s="163">
        <f t="shared" si="18"/>
        <v>0</v>
      </c>
      <c r="BJ181" s="15" t="s">
        <v>85</v>
      </c>
      <c r="BK181" s="163">
        <f t="shared" si="19"/>
        <v>0</v>
      </c>
      <c r="BL181" s="15" t="s">
        <v>466</v>
      </c>
      <c r="BM181" s="162" t="s">
        <v>9741</v>
      </c>
    </row>
    <row r="182" spans="1:65" s="2" customFormat="1" ht="16.5" customHeight="1">
      <c r="A182" s="30"/>
      <c r="B182" s="154"/>
      <c r="C182" s="201" t="s">
        <v>426</v>
      </c>
      <c r="D182" s="201" t="s">
        <v>751</v>
      </c>
      <c r="E182" s="202" t="s">
        <v>9332</v>
      </c>
      <c r="F182" s="203" t="s">
        <v>9333</v>
      </c>
      <c r="G182" s="204" t="s">
        <v>404</v>
      </c>
      <c r="H182" s="205">
        <v>193</v>
      </c>
      <c r="I182" s="177"/>
      <c r="J182" s="290">
        <f t="shared" si="10"/>
        <v>0</v>
      </c>
      <c r="K182" s="178"/>
      <c r="L182" s="179"/>
      <c r="M182" s="180" t="s">
        <v>1</v>
      </c>
      <c r="N182" s="181" t="s">
        <v>38</v>
      </c>
      <c r="O182" s="59"/>
      <c r="P182" s="160">
        <f t="shared" si="11"/>
        <v>0</v>
      </c>
      <c r="Q182" s="160">
        <v>0</v>
      </c>
      <c r="R182" s="160">
        <f t="shared" si="12"/>
        <v>0</v>
      </c>
      <c r="S182" s="160">
        <v>0</v>
      </c>
      <c r="T182" s="161">
        <f t="shared" si="13"/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62" t="s">
        <v>1849</v>
      </c>
      <c r="AT182" s="162" t="s">
        <v>751</v>
      </c>
      <c r="AU182" s="162" t="s">
        <v>85</v>
      </c>
      <c r="AY182" s="15" t="s">
        <v>208</v>
      </c>
      <c r="BE182" s="163">
        <f t="shared" si="14"/>
        <v>0</v>
      </c>
      <c r="BF182" s="163">
        <f t="shared" si="15"/>
        <v>0</v>
      </c>
      <c r="BG182" s="163">
        <f t="shared" si="16"/>
        <v>0</v>
      </c>
      <c r="BH182" s="163">
        <f t="shared" si="17"/>
        <v>0</v>
      </c>
      <c r="BI182" s="163">
        <f t="shared" si="18"/>
        <v>0</v>
      </c>
      <c r="BJ182" s="15" t="s">
        <v>85</v>
      </c>
      <c r="BK182" s="163">
        <f t="shared" si="19"/>
        <v>0</v>
      </c>
      <c r="BL182" s="15" t="s">
        <v>466</v>
      </c>
      <c r="BM182" s="162" t="s">
        <v>9742</v>
      </c>
    </row>
    <row r="183" spans="1:65" s="2" customFormat="1" ht="24.2" customHeight="1">
      <c r="A183" s="30"/>
      <c r="B183" s="154"/>
      <c r="C183" s="201" t="s">
        <v>430</v>
      </c>
      <c r="D183" s="201" t="s">
        <v>751</v>
      </c>
      <c r="E183" s="202" t="s">
        <v>9335</v>
      </c>
      <c r="F183" s="203" t="s">
        <v>9336</v>
      </c>
      <c r="G183" s="204" t="s">
        <v>404</v>
      </c>
      <c r="H183" s="205">
        <v>6</v>
      </c>
      <c r="I183" s="177"/>
      <c r="J183" s="290">
        <f t="shared" si="10"/>
        <v>0</v>
      </c>
      <c r="K183" s="178"/>
      <c r="L183" s="179"/>
      <c r="M183" s="180" t="s">
        <v>1</v>
      </c>
      <c r="N183" s="181" t="s">
        <v>38</v>
      </c>
      <c r="O183" s="59"/>
      <c r="P183" s="160">
        <f t="shared" si="11"/>
        <v>0</v>
      </c>
      <c r="Q183" s="160">
        <v>0</v>
      </c>
      <c r="R183" s="160">
        <f t="shared" si="12"/>
        <v>0</v>
      </c>
      <c r="S183" s="160">
        <v>0</v>
      </c>
      <c r="T183" s="161">
        <f t="shared" si="13"/>
        <v>0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62" t="s">
        <v>1849</v>
      </c>
      <c r="AT183" s="162" t="s">
        <v>751</v>
      </c>
      <c r="AU183" s="162" t="s">
        <v>85</v>
      </c>
      <c r="AY183" s="15" t="s">
        <v>208</v>
      </c>
      <c r="BE183" s="163">
        <f t="shared" si="14"/>
        <v>0</v>
      </c>
      <c r="BF183" s="163">
        <f t="shared" si="15"/>
        <v>0</v>
      </c>
      <c r="BG183" s="163">
        <f t="shared" si="16"/>
        <v>0</v>
      </c>
      <c r="BH183" s="163">
        <f t="shared" si="17"/>
        <v>0</v>
      </c>
      <c r="BI183" s="163">
        <f t="shared" si="18"/>
        <v>0</v>
      </c>
      <c r="BJ183" s="15" t="s">
        <v>85</v>
      </c>
      <c r="BK183" s="163">
        <f t="shared" si="19"/>
        <v>0</v>
      </c>
      <c r="BL183" s="15" t="s">
        <v>466</v>
      </c>
      <c r="BM183" s="162" t="s">
        <v>9743</v>
      </c>
    </row>
    <row r="184" spans="1:65" s="2" customFormat="1" ht="24.2" customHeight="1">
      <c r="A184" s="30"/>
      <c r="B184" s="154"/>
      <c r="C184" s="195" t="s">
        <v>434</v>
      </c>
      <c r="D184" s="195" t="s">
        <v>210</v>
      </c>
      <c r="E184" s="196" t="s">
        <v>9744</v>
      </c>
      <c r="F184" s="200" t="s">
        <v>9401</v>
      </c>
      <c r="G184" s="198" t="s">
        <v>252</v>
      </c>
      <c r="H184" s="199">
        <v>3113</v>
      </c>
      <c r="I184" s="155"/>
      <c r="J184" s="287">
        <f t="shared" si="10"/>
        <v>0</v>
      </c>
      <c r="K184" s="157"/>
      <c r="L184" s="31"/>
      <c r="M184" s="158" t="s">
        <v>1</v>
      </c>
      <c r="N184" s="159" t="s">
        <v>38</v>
      </c>
      <c r="O184" s="59"/>
      <c r="P184" s="160">
        <f t="shared" si="11"/>
        <v>0</v>
      </c>
      <c r="Q184" s="160">
        <v>0</v>
      </c>
      <c r="R184" s="160">
        <f t="shared" si="12"/>
        <v>0</v>
      </c>
      <c r="S184" s="160">
        <v>0</v>
      </c>
      <c r="T184" s="161">
        <f t="shared" si="13"/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62" t="s">
        <v>466</v>
      </c>
      <c r="AT184" s="162" t="s">
        <v>210</v>
      </c>
      <c r="AU184" s="162" t="s">
        <v>85</v>
      </c>
      <c r="AY184" s="15" t="s">
        <v>208</v>
      </c>
      <c r="BE184" s="163">
        <f t="shared" si="14"/>
        <v>0</v>
      </c>
      <c r="BF184" s="163">
        <f t="shared" si="15"/>
        <v>0</v>
      </c>
      <c r="BG184" s="163">
        <f t="shared" si="16"/>
        <v>0</v>
      </c>
      <c r="BH184" s="163">
        <f t="shared" si="17"/>
        <v>0</v>
      </c>
      <c r="BI184" s="163">
        <f t="shared" si="18"/>
        <v>0</v>
      </c>
      <c r="BJ184" s="15" t="s">
        <v>85</v>
      </c>
      <c r="BK184" s="163">
        <f t="shared" si="19"/>
        <v>0</v>
      </c>
      <c r="BL184" s="15" t="s">
        <v>466</v>
      </c>
      <c r="BM184" s="162" t="s">
        <v>9745</v>
      </c>
    </row>
    <row r="185" spans="1:65" s="2" customFormat="1" ht="24.2" customHeight="1">
      <c r="A185" s="30"/>
      <c r="B185" s="154"/>
      <c r="C185" s="195" t="s">
        <v>438</v>
      </c>
      <c r="D185" s="195" t="s">
        <v>210</v>
      </c>
      <c r="E185" s="196" t="s">
        <v>9746</v>
      </c>
      <c r="F185" s="200" t="s">
        <v>9747</v>
      </c>
      <c r="G185" s="198" t="s">
        <v>252</v>
      </c>
      <c r="H185" s="199">
        <v>24</v>
      </c>
      <c r="I185" s="155"/>
      <c r="J185" s="287">
        <f t="shared" si="10"/>
        <v>0</v>
      </c>
      <c r="K185" s="157"/>
      <c r="L185" s="31"/>
      <c r="M185" s="158" t="s">
        <v>1</v>
      </c>
      <c r="N185" s="159" t="s">
        <v>38</v>
      </c>
      <c r="O185" s="59"/>
      <c r="P185" s="160">
        <f t="shared" si="11"/>
        <v>0</v>
      </c>
      <c r="Q185" s="160">
        <v>0</v>
      </c>
      <c r="R185" s="160">
        <f t="shared" si="12"/>
        <v>0</v>
      </c>
      <c r="S185" s="160">
        <v>0</v>
      </c>
      <c r="T185" s="161">
        <f t="shared" si="13"/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62" t="s">
        <v>466</v>
      </c>
      <c r="AT185" s="162" t="s">
        <v>210</v>
      </c>
      <c r="AU185" s="162" t="s">
        <v>85</v>
      </c>
      <c r="AY185" s="15" t="s">
        <v>208</v>
      </c>
      <c r="BE185" s="163">
        <f t="shared" si="14"/>
        <v>0</v>
      </c>
      <c r="BF185" s="163">
        <f t="shared" si="15"/>
        <v>0</v>
      </c>
      <c r="BG185" s="163">
        <f t="shared" si="16"/>
        <v>0</v>
      </c>
      <c r="BH185" s="163">
        <f t="shared" si="17"/>
        <v>0</v>
      </c>
      <c r="BI185" s="163">
        <f t="shared" si="18"/>
        <v>0</v>
      </c>
      <c r="BJ185" s="15" t="s">
        <v>85</v>
      </c>
      <c r="BK185" s="163">
        <f t="shared" si="19"/>
        <v>0</v>
      </c>
      <c r="BL185" s="15" t="s">
        <v>466</v>
      </c>
      <c r="BM185" s="162" t="s">
        <v>9748</v>
      </c>
    </row>
    <row r="186" spans="1:65" s="2" customFormat="1" ht="16.5" customHeight="1">
      <c r="A186" s="30"/>
      <c r="B186" s="154"/>
      <c r="C186" s="195" t="s">
        <v>442</v>
      </c>
      <c r="D186" s="195" t="s">
        <v>210</v>
      </c>
      <c r="E186" s="196" t="s">
        <v>9394</v>
      </c>
      <c r="F186" s="200" t="s">
        <v>9395</v>
      </c>
      <c r="G186" s="198" t="s">
        <v>252</v>
      </c>
      <c r="H186" s="199">
        <v>15</v>
      </c>
      <c r="I186" s="155"/>
      <c r="J186" s="287">
        <f t="shared" si="10"/>
        <v>0</v>
      </c>
      <c r="K186" s="157"/>
      <c r="L186" s="31"/>
      <c r="M186" s="158" t="s">
        <v>1</v>
      </c>
      <c r="N186" s="159" t="s">
        <v>38</v>
      </c>
      <c r="O186" s="59"/>
      <c r="P186" s="160">
        <f t="shared" si="11"/>
        <v>0</v>
      </c>
      <c r="Q186" s="160">
        <v>0</v>
      </c>
      <c r="R186" s="160">
        <f t="shared" si="12"/>
        <v>0</v>
      </c>
      <c r="S186" s="160">
        <v>0</v>
      </c>
      <c r="T186" s="161">
        <f t="shared" si="13"/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62" t="s">
        <v>466</v>
      </c>
      <c r="AT186" s="162" t="s">
        <v>210</v>
      </c>
      <c r="AU186" s="162" t="s">
        <v>85</v>
      </c>
      <c r="AY186" s="15" t="s">
        <v>208</v>
      </c>
      <c r="BE186" s="163">
        <f t="shared" si="14"/>
        <v>0</v>
      </c>
      <c r="BF186" s="163">
        <f t="shared" si="15"/>
        <v>0</v>
      </c>
      <c r="BG186" s="163">
        <f t="shared" si="16"/>
        <v>0</v>
      </c>
      <c r="BH186" s="163">
        <f t="shared" si="17"/>
        <v>0</v>
      </c>
      <c r="BI186" s="163">
        <f t="shared" si="18"/>
        <v>0</v>
      </c>
      <c r="BJ186" s="15" t="s">
        <v>85</v>
      </c>
      <c r="BK186" s="163">
        <f t="shared" si="19"/>
        <v>0</v>
      </c>
      <c r="BL186" s="15" t="s">
        <v>466</v>
      </c>
      <c r="BM186" s="162" t="s">
        <v>9749</v>
      </c>
    </row>
    <row r="187" spans="1:65" s="2" customFormat="1" ht="24.2" customHeight="1">
      <c r="A187" s="30"/>
      <c r="B187" s="154"/>
      <c r="C187" s="195" t="s">
        <v>446</v>
      </c>
      <c r="D187" s="195" t="s">
        <v>210</v>
      </c>
      <c r="E187" s="196" t="s">
        <v>9750</v>
      </c>
      <c r="F187" s="200" t="s">
        <v>9751</v>
      </c>
      <c r="G187" s="198" t="s">
        <v>252</v>
      </c>
      <c r="H187" s="199">
        <v>124</v>
      </c>
      <c r="I187" s="155"/>
      <c r="J187" s="287">
        <f t="shared" si="10"/>
        <v>0</v>
      </c>
      <c r="K187" s="157"/>
      <c r="L187" s="31"/>
      <c r="M187" s="158" t="s">
        <v>1</v>
      </c>
      <c r="N187" s="159" t="s">
        <v>38</v>
      </c>
      <c r="O187" s="59"/>
      <c r="P187" s="160">
        <f t="shared" si="11"/>
        <v>0</v>
      </c>
      <c r="Q187" s="160">
        <v>0</v>
      </c>
      <c r="R187" s="160">
        <f t="shared" si="12"/>
        <v>0</v>
      </c>
      <c r="S187" s="160">
        <v>0</v>
      </c>
      <c r="T187" s="161">
        <f t="shared" si="13"/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62" t="s">
        <v>466</v>
      </c>
      <c r="AT187" s="162" t="s">
        <v>210</v>
      </c>
      <c r="AU187" s="162" t="s">
        <v>85</v>
      </c>
      <c r="AY187" s="15" t="s">
        <v>208</v>
      </c>
      <c r="BE187" s="163">
        <f t="shared" si="14"/>
        <v>0</v>
      </c>
      <c r="BF187" s="163">
        <f t="shared" si="15"/>
        <v>0</v>
      </c>
      <c r="BG187" s="163">
        <f t="shared" si="16"/>
        <v>0</v>
      </c>
      <c r="BH187" s="163">
        <f t="shared" si="17"/>
        <v>0</v>
      </c>
      <c r="BI187" s="163">
        <f t="shared" si="18"/>
        <v>0</v>
      </c>
      <c r="BJ187" s="15" t="s">
        <v>85</v>
      </c>
      <c r="BK187" s="163">
        <f t="shared" si="19"/>
        <v>0</v>
      </c>
      <c r="BL187" s="15" t="s">
        <v>466</v>
      </c>
      <c r="BM187" s="162" t="s">
        <v>9752</v>
      </c>
    </row>
    <row r="188" spans="1:65" s="2" customFormat="1" ht="24.2" customHeight="1">
      <c r="A188" s="30"/>
      <c r="B188" s="154"/>
      <c r="C188" s="195" t="s">
        <v>450</v>
      </c>
      <c r="D188" s="195" t="s">
        <v>210</v>
      </c>
      <c r="E188" s="196" t="s">
        <v>9413</v>
      </c>
      <c r="F188" s="200" t="s">
        <v>9414</v>
      </c>
      <c r="G188" s="198" t="s">
        <v>6792</v>
      </c>
      <c r="H188" s="199">
        <v>526</v>
      </c>
      <c r="I188" s="155"/>
      <c r="J188" s="287">
        <f t="shared" si="10"/>
        <v>0</v>
      </c>
      <c r="K188" s="157"/>
      <c r="L188" s="31"/>
      <c r="M188" s="158" t="s">
        <v>1</v>
      </c>
      <c r="N188" s="159" t="s">
        <v>38</v>
      </c>
      <c r="O188" s="59"/>
      <c r="P188" s="160">
        <f t="shared" si="11"/>
        <v>0</v>
      </c>
      <c r="Q188" s="160">
        <v>0</v>
      </c>
      <c r="R188" s="160">
        <f t="shared" si="12"/>
        <v>0</v>
      </c>
      <c r="S188" s="160">
        <v>0</v>
      </c>
      <c r="T188" s="161">
        <f t="shared" si="13"/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62" t="s">
        <v>466</v>
      </c>
      <c r="AT188" s="162" t="s">
        <v>210</v>
      </c>
      <c r="AU188" s="162" t="s">
        <v>85</v>
      </c>
      <c r="AY188" s="15" t="s">
        <v>208</v>
      </c>
      <c r="BE188" s="163">
        <f t="shared" si="14"/>
        <v>0</v>
      </c>
      <c r="BF188" s="163">
        <f t="shared" si="15"/>
        <v>0</v>
      </c>
      <c r="BG188" s="163">
        <f t="shared" si="16"/>
        <v>0</v>
      </c>
      <c r="BH188" s="163">
        <f t="shared" si="17"/>
        <v>0</v>
      </c>
      <c r="BI188" s="163">
        <f t="shared" si="18"/>
        <v>0</v>
      </c>
      <c r="BJ188" s="15" t="s">
        <v>85</v>
      </c>
      <c r="BK188" s="163">
        <f t="shared" si="19"/>
        <v>0</v>
      </c>
      <c r="BL188" s="15" t="s">
        <v>466</v>
      </c>
      <c r="BM188" s="162" t="s">
        <v>9753</v>
      </c>
    </row>
    <row r="189" spans="1:65" s="2" customFormat="1" ht="24.2" customHeight="1">
      <c r="A189" s="30"/>
      <c r="B189" s="154"/>
      <c r="C189" s="195" t="s">
        <v>454</v>
      </c>
      <c r="D189" s="195" t="s">
        <v>210</v>
      </c>
      <c r="E189" s="196" t="s">
        <v>8946</v>
      </c>
      <c r="F189" s="200" t="s">
        <v>6795</v>
      </c>
      <c r="G189" s="198" t="s">
        <v>404</v>
      </c>
      <c r="H189" s="199">
        <v>522</v>
      </c>
      <c r="I189" s="155"/>
      <c r="J189" s="287">
        <f t="shared" si="10"/>
        <v>0</v>
      </c>
      <c r="K189" s="157"/>
      <c r="L189" s="31"/>
      <c r="M189" s="158" t="s">
        <v>1</v>
      </c>
      <c r="N189" s="159" t="s">
        <v>38</v>
      </c>
      <c r="O189" s="59"/>
      <c r="P189" s="160">
        <f t="shared" si="11"/>
        <v>0</v>
      </c>
      <c r="Q189" s="160">
        <v>0</v>
      </c>
      <c r="R189" s="160">
        <f t="shared" si="12"/>
        <v>0</v>
      </c>
      <c r="S189" s="160">
        <v>0</v>
      </c>
      <c r="T189" s="161">
        <f t="shared" si="1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62" t="s">
        <v>466</v>
      </c>
      <c r="AT189" s="162" t="s">
        <v>210</v>
      </c>
      <c r="AU189" s="162" t="s">
        <v>85</v>
      </c>
      <c r="AY189" s="15" t="s">
        <v>208</v>
      </c>
      <c r="BE189" s="163">
        <f t="shared" si="14"/>
        <v>0</v>
      </c>
      <c r="BF189" s="163">
        <f t="shared" si="15"/>
        <v>0</v>
      </c>
      <c r="BG189" s="163">
        <f t="shared" si="16"/>
        <v>0</v>
      </c>
      <c r="BH189" s="163">
        <f t="shared" si="17"/>
        <v>0</v>
      </c>
      <c r="BI189" s="163">
        <f t="shared" si="18"/>
        <v>0</v>
      </c>
      <c r="BJ189" s="15" t="s">
        <v>85</v>
      </c>
      <c r="BK189" s="163">
        <f t="shared" si="19"/>
        <v>0</v>
      </c>
      <c r="BL189" s="15" t="s">
        <v>466</v>
      </c>
      <c r="BM189" s="162" t="s">
        <v>9754</v>
      </c>
    </row>
    <row r="190" spans="1:65" s="2" customFormat="1" ht="16.5" customHeight="1">
      <c r="A190" s="30"/>
      <c r="B190" s="154"/>
      <c r="C190" s="195" t="s">
        <v>458</v>
      </c>
      <c r="D190" s="195" t="s">
        <v>210</v>
      </c>
      <c r="E190" s="196" t="s">
        <v>9358</v>
      </c>
      <c r="F190" s="200" t="s">
        <v>9359</v>
      </c>
      <c r="G190" s="198" t="s">
        <v>404</v>
      </c>
      <c r="H190" s="199">
        <v>520</v>
      </c>
      <c r="I190" s="155"/>
      <c r="J190" s="287">
        <f t="shared" si="10"/>
        <v>0</v>
      </c>
      <c r="K190" s="157"/>
      <c r="L190" s="31"/>
      <c r="M190" s="158" t="s">
        <v>1</v>
      </c>
      <c r="N190" s="159" t="s">
        <v>38</v>
      </c>
      <c r="O190" s="59"/>
      <c r="P190" s="160">
        <f t="shared" si="11"/>
        <v>0</v>
      </c>
      <c r="Q190" s="160">
        <v>0</v>
      </c>
      <c r="R190" s="160">
        <f t="shared" si="12"/>
        <v>0</v>
      </c>
      <c r="S190" s="160">
        <v>0</v>
      </c>
      <c r="T190" s="161">
        <f t="shared" si="1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62" t="s">
        <v>466</v>
      </c>
      <c r="AT190" s="162" t="s">
        <v>210</v>
      </c>
      <c r="AU190" s="162" t="s">
        <v>85</v>
      </c>
      <c r="AY190" s="15" t="s">
        <v>208</v>
      </c>
      <c r="BE190" s="163">
        <f t="shared" si="14"/>
        <v>0</v>
      </c>
      <c r="BF190" s="163">
        <f t="shared" si="15"/>
        <v>0</v>
      </c>
      <c r="BG190" s="163">
        <f t="shared" si="16"/>
        <v>0</v>
      </c>
      <c r="BH190" s="163">
        <f t="shared" si="17"/>
        <v>0</v>
      </c>
      <c r="BI190" s="163">
        <f t="shared" si="18"/>
        <v>0</v>
      </c>
      <c r="BJ190" s="15" t="s">
        <v>85</v>
      </c>
      <c r="BK190" s="163">
        <f t="shared" si="19"/>
        <v>0</v>
      </c>
      <c r="BL190" s="15" t="s">
        <v>466</v>
      </c>
      <c r="BM190" s="162" t="s">
        <v>9755</v>
      </c>
    </row>
    <row r="191" spans="1:65" s="2" customFormat="1" ht="24.2" customHeight="1">
      <c r="A191" s="30"/>
      <c r="B191" s="154"/>
      <c r="C191" s="195" t="s">
        <v>462</v>
      </c>
      <c r="D191" s="195" t="s">
        <v>210</v>
      </c>
      <c r="E191" s="196" t="s">
        <v>8943</v>
      </c>
      <c r="F191" s="200" t="s">
        <v>8944</v>
      </c>
      <c r="G191" s="198" t="s">
        <v>404</v>
      </c>
      <c r="H191" s="199">
        <v>2</v>
      </c>
      <c r="I191" s="155"/>
      <c r="J191" s="287">
        <f t="shared" si="10"/>
        <v>0</v>
      </c>
      <c r="K191" s="157"/>
      <c r="L191" s="31"/>
      <c r="M191" s="158" t="s">
        <v>1</v>
      </c>
      <c r="N191" s="159" t="s">
        <v>38</v>
      </c>
      <c r="O191" s="59"/>
      <c r="P191" s="160">
        <f t="shared" si="11"/>
        <v>0</v>
      </c>
      <c r="Q191" s="160">
        <v>0</v>
      </c>
      <c r="R191" s="160">
        <f t="shared" si="12"/>
        <v>0</v>
      </c>
      <c r="S191" s="160">
        <v>0</v>
      </c>
      <c r="T191" s="161">
        <f t="shared" si="1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62" t="s">
        <v>466</v>
      </c>
      <c r="AT191" s="162" t="s">
        <v>210</v>
      </c>
      <c r="AU191" s="162" t="s">
        <v>85</v>
      </c>
      <c r="AY191" s="15" t="s">
        <v>208</v>
      </c>
      <c r="BE191" s="163">
        <f t="shared" si="14"/>
        <v>0</v>
      </c>
      <c r="BF191" s="163">
        <f t="shared" si="15"/>
        <v>0</v>
      </c>
      <c r="BG191" s="163">
        <f t="shared" si="16"/>
        <v>0</v>
      </c>
      <c r="BH191" s="163">
        <f t="shared" si="17"/>
        <v>0</v>
      </c>
      <c r="BI191" s="163">
        <f t="shared" si="18"/>
        <v>0</v>
      </c>
      <c r="BJ191" s="15" t="s">
        <v>85</v>
      </c>
      <c r="BK191" s="163">
        <f t="shared" si="19"/>
        <v>0</v>
      </c>
      <c r="BL191" s="15" t="s">
        <v>466</v>
      </c>
      <c r="BM191" s="162" t="s">
        <v>9756</v>
      </c>
    </row>
    <row r="192" spans="1:65" s="2" customFormat="1" ht="24.2" customHeight="1">
      <c r="A192" s="30"/>
      <c r="B192" s="154"/>
      <c r="C192" s="195" t="s">
        <v>466</v>
      </c>
      <c r="D192" s="195" t="s">
        <v>210</v>
      </c>
      <c r="E192" s="196" t="s">
        <v>9757</v>
      </c>
      <c r="F192" s="200" t="s">
        <v>9758</v>
      </c>
      <c r="G192" s="198" t="s">
        <v>404</v>
      </c>
      <c r="H192" s="199">
        <v>12850</v>
      </c>
      <c r="I192" s="155"/>
      <c r="J192" s="287">
        <f t="shared" si="10"/>
        <v>0</v>
      </c>
      <c r="K192" s="157"/>
      <c r="L192" s="31"/>
      <c r="M192" s="158" t="s">
        <v>1</v>
      </c>
      <c r="N192" s="159" t="s">
        <v>38</v>
      </c>
      <c r="O192" s="59"/>
      <c r="P192" s="160">
        <f t="shared" si="11"/>
        <v>0</v>
      </c>
      <c r="Q192" s="160">
        <v>0</v>
      </c>
      <c r="R192" s="160">
        <f t="shared" si="12"/>
        <v>0</v>
      </c>
      <c r="S192" s="160">
        <v>0</v>
      </c>
      <c r="T192" s="161">
        <f t="shared" si="13"/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62" t="s">
        <v>466</v>
      </c>
      <c r="AT192" s="162" t="s">
        <v>210</v>
      </c>
      <c r="AU192" s="162" t="s">
        <v>85</v>
      </c>
      <c r="AY192" s="15" t="s">
        <v>208</v>
      </c>
      <c r="BE192" s="163">
        <f t="shared" si="14"/>
        <v>0</v>
      </c>
      <c r="BF192" s="163">
        <f t="shared" si="15"/>
        <v>0</v>
      </c>
      <c r="BG192" s="163">
        <f t="shared" si="16"/>
        <v>0</v>
      </c>
      <c r="BH192" s="163">
        <f t="shared" si="17"/>
        <v>0</v>
      </c>
      <c r="BI192" s="163">
        <f t="shared" si="18"/>
        <v>0</v>
      </c>
      <c r="BJ192" s="15" t="s">
        <v>85</v>
      </c>
      <c r="BK192" s="163">
        <f t="shared" si="19"/>
        <v>0</v>
      </c>
      <c r="BL192" s="15" t="s">
        <v>466</v>
      </c>
      <c r="BM192" s="162" t="s">
        <v>9759</v>
      </c>
    </row>
    <row r="193" spans="1:65" s="2" customFormat="1" ht="24.2" customHeight="1">
      <c r="A193" s="30"/>
      <c r="B193" s="154"/>
      <c r="C193" s="195" t="s">
        <v>468</v>
      </c>
      <c r="D193" s="195" t="s">
        <v>210</v>
      </c>
      <c r="E193" s="196" t="s">
        <v>9760</v>
      </c>
      <c r="F193" s="200" t="s">
        <v>9761</v>
      </c>
      <c r="G193" s="198" t="s">
        <v>252</v>
      </c>
      <c r="H193" s="199">
        <v>3</v>
      </c>
      <c r="I193" s="155"/>
      <c r="J193" s="287">
        <f t="shared" ref="J193:J206" si="20">ROUND(I193*H193,2)</f>
        <v>0</v>
      </c>
      <c r="K193" s="157"/>
      <c r="L193" s="31"/>
      <c r="M193" s="158" t="s">
        <v>1</v>
      </c>
      <c r="N193" s="159" t="s">
        <v>38</v>
      </c>
      <c r="O193" s="59"/>
      <c r="P193" s="160">
        <f t="shared" ref="P193:P206" si="21">O193*H193</f>
        <v>0</v>
      </c>
      <c r="Q193" s="160">
        <v>0</v>
      </c>
      <c r="R193" s="160">
        <f t="shared" ref="R193:R206" si="22">Q193*H193</f>
        <v>0</v>
      </c>
      <c r="S193" s="160">
        <v>0</v>
      </c>
      <c r="T193" s="161">
        <f t="shared" ref="T193:T206" si="23">S193*H193</f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2" t="s">
        <v>466</v>
      </c>
      <c r="AT193" s="162" t="s">
        <v>210</v>
      </c>
      <c r="AU193" s="162" t="s">
        <v>85</v>
      </c>
      <c r="AY193" s="15" t="s">
        <v>208</v>
      </c>
      <c r="BE193" s="163">
        <f t="shared" ref="BE193:BE206" si="24">IF(N193="základná",J193,0)</f>
        <v>0</v>
      </c>
      <c r="BF193" s="163">
        <f t="shared" ref="BF193:BF206" si="25">IF(N193="znížená",J193,0)</f>
        <v>0</v>
      </c>
      <c r="BG193" s="163">
        <f t="shared" ref="BG193:BG206" si="26">IF(N193="zákl. prenesená",J193,0)</f>
        <v>0</v>
      </c>
      <c r="BH193" s="163">
        <f t="shared" ref="BH193:BH206" si="27">IF(N193="zníž. prenesená",J193,0)</f>
        <v>0</v>
      </c>
      <c r="BI193" s="163">
        <f t="shared" ref="BI193:BI206" si="28">IF(N193="nulová",J193,0)</f>
        <v>0</v>
      </c>
      <c r="BJ193" s="15" t="s">
        <v>85</v>
      </c>
      <c r="BK193" s="163">
        <f t="shared" ref="BK193:BK206" si="29">ROUND(I193*H193,2)</f>
        <v>0</v>
      </c>
      <c r="BL193" s="15" t="s">
        <v>466</v>
      </c>
      <c r="BM193" s="162" t="s">
        <v>9762</v>
      </c>
    </row>
    <row r="194" spans="1:65" s="2" customFormat="1" ht="21.75" customHeight="1">
      <c r="A194" s="30"/>
      <c r="B194" s="154"/>
      <c r="C194" s="195" t="s">
        <v>472</v>
      </c>
      <c r="D194" s="195" t="s">
        <v>210</v>
      </c>
      <c r="E194" s="196" t="s">
        <v>9763</v>
      </c>
      <c r="F194" s="200" t="s">
        <v>9764</v>
      </c>
      <c r="G194" s="198" t="s">
        <v>252</v>
      </c>
      <c r="H194" s="199">
        <v>328</v>
      </c>
      <c r="I194" s="155"/>
      <c r="J194" s="287">
        <f t="shared" si="20"/>
        <v>0</v>
      </c>
      <c r="K194" s="157"/>
      <c r="L194" s="31"/>
      <c r="M194" s="158" t="s">
        <v>1</v>
      </c>
      <c r="N194" s="159" t="s">
        <v>38</v>
      </c>
      <c r="O194" s="59"/>
      <c r="P194" s="160">
        <f t="shared" si="21"/>
        <v>0</v>
      </c>
      <c r="Q194" s="160">
        <v>0</v>
      </c>
      <c r="R194" s="160">
        <f t="shared" si="22"/>
        <v>0</v>
      </c>
      <c r="S194" s="160">
        <v>0</v>
      </c>
      <c r="T194" s="161">
        <f t="shared" si="23"/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62" t="s">
        <v>466</v>
      </c>
      <c r="AT194" s="162" t="s">
        <v>210</v>
      </c>
      <c r="AU194" s="162" t="s">
        <v>85</v>
      </c>
      <c r="AY194" s="15" t="s">
        <v>208</v>
      </c>
      <c r="BE194" s="163">
        <f t="shared" si="24"/>
        <v>0</v>
      </c>
      <c r="BF194" s="163">
        <f t="shared" si="25"/>
        <v>0</v>
      </c>
      <c r="BG194" s="163">
        <f t="shared" si="26"/>
        <v>0</v>
      </c>
      <c r="BH194" s="163">
        <f t="shared" si="27"/>
        <v>0</v>
      </c>
      <c r="BI194" s="163">
        <f t="shared" si="28"/>
        <v>0</v>
      </c>
      <c r="BJ194" s="15" t="s">
        <v>85</v>
      </c>
      <c r="BK194" s="163">
        <f t="shared" si="29"/>
        <v>0</v>
      </c>
      <c r="BL194" s="15" t="s">
        <v>466</v>
      </c>
      <c r="BM194" s="162" t="s">
        <v>9765</v>
      </c>
    </row>
    <row r="195" spans="1:65" s="2" customFormat="1" ht="16.5" customHeight="1">
      <c r="A195" s="30"/>
      <c r="B195" s="154"/>
      <c r="C195" s="195" t="s">
        <v>476</v>
      </c>
      <c r="D195" s="195" t="s">
        <v>210</v>
      </c>
      <c r="E195" s="196" t="s">
        <v>8987</v>
      </c>
      <c r="F195" s="200" t="s">
        <v>6950</v>
      </c>
      <c r="G195" s="198" t="s">
        <v>252</v>
      </c>
      <c r="H195" s="199">
        <v>3134</v>
      </c>
      <c r="I195" s="155"/>
      <c r="J195" s="287">
        <f t="shared" si="20"/>
        <v>0</v>
      </c>
      <c r="K195" s="157"/>
      <c r="L195" s="31"/>
      <c r="M195" s="158" t="s">
        <v>1</v>
      </c>
      <c r="N195" s="159" t="s">
        <v>38</v>
      </c>
      <c r="O195" s="59"/>
      <c r="P195" s="160">
        <f t="shared" si="21"/>
        <v>0</v>
      </c>
      <c r="Q195" s="160">
        <v>0</v>
      </c>
      <c r="R195" s="160">
        <f t="shared" si="22"/>
        <v>0</v>
      </c>
      <c r="S195" s="160">
        <v>0</v>
      </c>
      <c r="T195" s="161">
        <f t="shared" si="23"/>
        <v>0</v>
      </c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R195" s="162" t="s">
        <v>466</v>
      </c>
      <c r="AT195" s="162" t="s">
        <v>210</v>
      </c>
      <c r="AU195" s="162" t="s">
        <v>85</v>
      </c>
      <c r="AY195" s="15" t="s">
        <v>208</v>
      </c>
      <c r="BE195" s="163">
        <f t="shared" si="24"/>
        <v>0</v>
      </c>
      <c r="BF195" s="163">
        <f t="shared" si="25"/>
        <v>0</v>
      </c>
      <c r="BG195" s="163">
        <f t="shared" si="26"/>
        <v>0</v>
      </c>
      <c r="BH195" s="163">
        <f t="shared" si="27"/>
        <v>0</v>
      </c>
      <c r="BI195" s="163">
        <f t="shared" si="28"/>
        <v>0</v>
      </c>
      <c r="BJ195" s="15" t="s">
        <v>85</v>
      </c>
      <c r="BK195" s="163">
        <f t="shared" si="29"/>
        <v>0</v>
      </c>
      <c r="BL195" s="15" t="s">
        <v>466</v>
      </c>
      <c r="BM195" s="162" t="s">
        <v>9766</v>
      </c>
    </row>
    <row r="196" spans="1:65" s="2" customFormat="1" ht="24.2" customHeight="1">
      <c r="A196" s="30"/>
      <c r="B196" s="154"/>
      <c r="C196" s="195" t="s">
        <v>480</v>
      </c>
      <c r="D196" s="195" t="s">
        <v>210</v>
      </c>
      <c r="E196" s="196" t="s">
        <v>9352</v>
      </c>
      <c r="F196" s="200" t="s">
        <v>9353</v>
      </c>
      <c r="G196" s="198" t="s">
        <v>404</v>
      </c>
      <c r="H196" s="199">
        <v>447</v>
      </c>
      <c r="I196" s="155"/>
      <c r="J196" s="287">
        <f t="shared" si="20"/>
        <v>0</v>
      </c>
      <c r="K196" s="157"/>
      <c r="L196" s="31"/>
      <c r="M196" s="158" t="s">
        <v>1</v>
      </c>
      <c r="N196" s="159" t="s">
        <v>38</v>
      </c>
      <c r="O196" s="59"/>
      <c r="P196" s="160">
        <f t="shared" si="21"/>
        <v>0</v>
      </c>
      <c r="Q196" s="160">
        <v>0</v>
      </c>
      <c r="R196" s="160">
        <f t="shared" si="22"/>
        <v>0</v>
      </c>
      <c r="S196" s="160">
        <v>0</v>
      </c>
      <c r="T196" s="161">
        <f t="shared" si="23"/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62" t="s">
        <v>466</v>
      </c>
      <c r="AT196" s="162" t="s">
        <v>210</v>
      </c>
      <c r="AU196" s="162" t="s">
        <v>85</v>
      </c>
      <c r="AY196" s="15" t="s">
        <v>208</v>
      </c>
      <c r="BE196" s="163">
        <f t="shared" si="24"/>
        <v>0</v>
      </c>
      <c r="BF196" s="163">
        <f t="shared" si="25"/>
        <v>0</v>
      </c>
      <c r="BG196" s="163">
        <f t="shared" si="26"/>
        <v>0</v>
      </c>
      <c r="BH196" s="163">
        <f t="shared" si="27"/>
        <v>0</v>
      </c>
      <c r="BI196" s="163">
        <f t="shared" si="28"/>
        <v>0</v>
      </c>
      <c r="BJ196" s="15" t="s">
        <v>85</v>
      </c>
      <c r="BK196" s="163">
        <f t="shared" si="29"/>
        <v>0</v>
      </c>
      <c r="BL196" s="15" t="s">
        <v>466</v>
      </c>
      <c r="BM196" s="162" t="s">
        <v>9767</v>
      </c>
    </row>
    <row r="197" spans="1:65" s="2" customFormat="1" ht="24.2" customHeight="1">
      <c r="A197" s="30"/>
      <c r="B197" s="154"/>
      <c r="C197" s="195" t="s">
        <v>484</v>
      </c>
      <c r="D197" s="195" t="s">
        <v>210</v>
      </c>
      <c r="E197" s="196" t="s">
        <v>9355</v>
      </c>
      <c r="F197" s="200" t="s">
        <v>9356</v>
      </c>
      <c r="G197" s="198" t="s">
        <v>404</v>
      </c>
      <c r="H197" s="199">
        <v>6</v>
      </c>
      <c r="I197" s="155"/>
      <c r="J197" s="287">
        <f t="shared" si="20"/>
        <v>0</v>
      </c>
      <c r="K197" s="157"/>
      <c r="L197" s="31"/>
      <c r="M197" s="158" t="s">
        <v>1</v>
      </c>
      <c r="N197" s="159" t="s">
        <v>38</v>
      </c>
      <c r="O197" s="59"/>
      <c r="P197" s="160">
        <f t="shared" si="21"/>
        <v>0</v>
      </c>
      <c r="Q197" s="160">
        <v>0</v>
      </c>
      <c r="R197" s="160">
        <f t="shared" si="22"/>
        <v>0</v>
      </c>
      <c r="S197" s="160">
        <v>0</v>
      </c>
      <c r="T197" s="161">
        <f t="shared" si="23"/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62" t="s">
        <v>466</v>
      </c>
      <c r="AT197" s="162" t="s">
        <v>210</v>
      </c>
      <c r="AU197" s="162" t="s">
        <v>85</v>
      </c>
      <c r="AY197" s="15" t="s">
        <v>208</v>
      </c>
      <c r="BE197" s="163">
        <f t="shared" si="24"/>
        <v>0</v>
      </c>
      <c r="BF197" s="163">
        <f t="shared" si="25"/>
        <v>0</v>
      </c>
      <c r="BG197" s="163">
        <f t="shared" si="26"/>
        <v>0</v>
      </c>
      <c r="BH197" s="163">
        <f t="shared" si="27"/>
        <v>0</v>
      </c>
      <c r="BI197" s="163">
        <f t="shared" si="28"/>
        <v>0</v>
      </c>
      <c r="BJ197" s="15" t="s">
        <v>85</v>
      </c>
      <c r="BK197" s="163">
        <f t="shared" si="29"/>
        <v>0</v>
      </c>
      <c r="BL197" s="15" t="s">
        <v>466</v>
      </c>
      <c r="BM197" s="162" t="s">
        <v>9768</v>
      </c>
    </row>
    <row r="198" spans="1:65" s="2" customFormat="1" ht="24.2" customHeight="1">
      <c r="A198" s="30"/>
      <c r="B198" s="154"/>
      <c r="C198" s="195" t="s">
        <v>488</v>
      </c>
      <c r="D198" s="195" t="s">
        <v>210</v>
      </c>
      <c r="E198" s="196" t="s">
        <v>9381</v>
      </c>
      <c r="F198" s="200" t="s">
        <v>9382</v>
      </c>
      <c r="G198" s="198" t="s">
        <v>404</v>
      </c>
      <c r="H198" s="199">
        <v>384</v>
      </c>
      <c r="I198" s="155"/>
      <c r="J198" s="287">
        <f t="shared" si="20"/>
        <v>0</v>
      </c>
      <c r="K198" s="157"/>
      <c r="L198" s="31"/>
      <c r="M198" s="158" t="s">
        <v>1</v>
      </c>
      <c r="N198" s="159" t="s">
        <v>38</v>
      </c>
      <c r="O198" s="59"/>
      <c r="P198" s="160">
        <f t="shared" si="21"/>
        <v>0</v>
      </c>
      <c r="Q198" s="160">
        <v>0</v>
      </c>
      <c r="R198" s="160">
        <f t="shared" si="22"/>
        <v>0</v>
      </c>
      <c r="S198" s="160">
        <v>0</v>
      </c>
      <c r="T198" s="161">
        <f t="shared" si="23"/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62" t="s">
        <v>466</v>
      </c>
      <c r="AT198" s="162" t="s">
        <v>210</v>
      </c>
      <c r="AU198" s="162" t="s">
        <v>85</v>
      </c>
      <c r="AY198" s="15" t="s">
        <v>208</v>
      </c>
      <c r="BE198" s="163">
        <f t="shared" si="24"/>
        <v>0</v>
      </c>
      <c r="BF198" s="163">
        <f t="shared" si="25"/>
        <v>0</v>
      </c>
      <c r="BG198" s="163">
        <f t="shared" si="26"/>
        <v>0</v>
      </c>
      <c r="BH198" s="163">
        <f t="shared" si="27"/>
        <v>0</v>
      </c>
      <c r="BI198" s="163">
        <f t="shared" si="28"/>
        <v>0</v>
      </c>
      <c r="BJ198" s="15" t="s">
        <v>85</v>
      </c>
      <c r="BK198" s="163">
        <f t="shared" si="29"/>
        <v>0</v>
      </c>
      <c r="BL198" s="15" t="s">
        <v>466</v>
      </c>
      <c r="BM198" s="162" t="s">
        <v>9769</v>
      </c>
    </row>
    <row r="199" spans="1:65" s="2" customFormat="1" ht="24.2" customHeight="1">
      <c r="A199" s="30"/>
      <c r="B199" s="154"/>
      <c r="C199" s="195" t="s">
        <v>492</v>
      </c>
      <c r="D199" s="195" t="s">
        <v>210</v>
      </c>
      <c r="E199" s="196" t="s">
        <v>9384</v>
      </c>
      <c r="F199" s="200" t="s">
        <v>9385</v>
      </c>
      <c r="G199" s="198" t="s">
        <v>404</v>
      </c>
      <c r="H199" s="199">
        <v>63</v>
      </c>
      <c r="I199" s="155"/>
      <c r="J199" s="287">
        <f t="shared" si="20"/>
        <v>0</v>
      </c>
      <c r="K199" s="157"/>
      <c r="L199" s="31"/>
      <c r="M199" s="158" t="s">
        <v>1</v>
      </c>
      <c r="N199" s="159" t="s">
        <v>38</v>
      </c>
      <c r="O199" s="59"/>
      <c r="P199" s="160">
        <f t="shared" si="21"/>
        <v>0</v>
      </c>
      <c r="Q199" s="160">
        <v>0</v>
      </c>
      <c r="R199" s="160">
        <f t="shared" si="22"/>
        <v>0</v>
      </c>
      <c r="S199" s="160">
        <v>0</v>
      </c>
      <c r="T199" s="161">
        <f t="shared" si="23"/>
        <v>0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R199" s="162" t="s">
        <v>466</v>
      </c>
      <c r="AT199" s="162" t="s">
        <v>210</v>
      </c>
      <c r="AU199" s="162" t="s">
        <v>85</v>
      </c>
      <c r="AY199" s="15" t="s">
        <v>208</v>
      </c>
      <c r="BE199" s="163">
        <f t="shared" si="24"/>
        <v>0</v>
      </c>
      <c r="BF199" s="163">
        <f t="shared" si="25"/>
        <v>0</v>
      </c>
      <c r="BG199" s="163">
        <f t="shared" si="26"/>
        <v>0</v>
      </c>
      <c r="BH199" s="163">
        <f t="shared" si="27"/>
        <v>0</v>
      </c>
      <c r="BI199" s="163">
        <f t="shared" si="28"/>
        <v>0</v>
      </c>
      <c r="BJ199" s="15" t="s">
        <v>85</v>
      </c>
      <c r="BK199" s="163">
        <f t="shared" si="29"/>
        <v>0</v>
      </c>
      <c r="BL199" s="15" t="s">
        <v>466</v>
      </c>
      <c r="BM199" s="162" t="s">
        <v>9770</v>
      </c>
    </row>
    <row r="200" spans="1:65" s="2" customFormat="1" ht="16.5" customHeight="1">
      <c r="A200" s="30"/>
      <c r="B200" s="154"/>
      <c r="C200" s="195" t="s">
        <v>496</v>
      </c>
      <c r="D200" s="195" t="s">
        <v>210</v>
      </c>
      <c r="E200" s="196" t="s">
        <v>9471</v>
      </c>
      <c r="F200" s="200" t="s">
        <v>9472</v>
      </c>
      <c r="G200" s="198" t="s">
        <v>404</v>
      </c>
      <c r="H200" s="199">
        <v>6</v>
      </c>
      <c r="I200" s="155"/>
      <c r="J200" s="287">
        <f t="shared" si="20"/>
        <v>0</v>
      </c>
      <c r="K200" s="157"/>
      <c r="L200" s="31"/>
      <c r="M200" s="158" t="s">
        <v>1</v>
      </c>
      <c r="N200" s="159" t="s">
        <v>38</v>
      </c>
      <c r="O200" s="59"/>
      <c r="P200" s="160">
        <f t="shared" si="21"/>
        <v>0</v>
      </c>
      <c r="Q200" s="160">
        <v>0</v>
      </c>
      <c r="R200" s="160">
        <f t="shared" si="22"/>
        <v>0</v>
      </c>
      <c r="S200" s="160">
        <v>0</v>
      </c>
      <c r="T200" s="161">
        <f t="shared" si="23"/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2" t="s">
        <v>466</v>
      </c>
      <c r="AT200" s="162" t="s">
        <v>210</v>
      </c>
      <c r="AU200" s="162" t="s">
        <v>85</v>
      </c>
      <c r="AY200" s="15" t="s">
        <v>208</v>
      </c>
      <c r="BE200" s="163">
        <f t="shared" si="24"/>
        <v>0</v>
      </c>
      <c r="BF200" s="163">
        <f t="shared" si="25"/>
        <v>0</v>
      </c>
      <c r="BG200" s="163">
        <f t="shared" si="26"/>
        <v>0</v>
      </c>
      <c r="BH200" s="163">
        <f t="shared" si="27"/>
        <v>0</v>
      </c>
      <c r="BI200" s="163">
        <f t="shared" si="28"/>
        <v>0</v>
      </c>
      <c r="BJ200" s="15" t="s">
        <v>85</v>
      </c>
      <c r="BK200" s="163">
        <f t="shared" si="29"/>
        <v>0</v>
      </c>
      <c r="BL200" s="15" t="s">
        <v>466</v>
      </c>
      <c r="BM200" s="162" t="s">
        <v>9771</v>
      </c>
    </row>
    <row r="201" spans="1:65" s="2" customFormat="1" ht="16.5" customHeight="1">
      <c r="A201" s="30"/>
      <c r="B201" s="154"/>
      <c r="C201" s="195" t="s">
        <v>500</v>
      </c>
      <c r="D201" s="195" t="s">
        <v>210</v>
      </c>
      <c r="E201" s="196" t="s">
        <v>9486</v>
      </c>
      <c r="F201" s="200" t="s">
        <v>9487</v>
      </c>
      <c r="G201" s="198" t="s">
        <v>404</v>
      </c>
      <c r="H201" s="199">
        <v>199</v>
      </c>
      <c r="I201" s="155"/>
      <c r="J201" s="287">
        <f t="shared" si="20"/>
        <v>0</v>
      </c>
      <c r="K201" s="157"/>
      <c r="L201" s="31"/>
      <c r="M201" s="158" t="s">
        <v>1</v>
      </c>
      <c r="N201" s="159" t="s">
        <v>38</v>
      </c>
      <c r="O201" s="59"/>
      <c r="P201" s="160">
        <f t="shared" si="21"/>
        <v>0</v>
      </c>
      <c r="Q201" s="160">
        <v>0</v>
      </c>
      <c r="R201" s="160">
        <f t="shared" si="22"/>
        <v>0</v>
      </c>
      <c r="S201" s="160">
        <v>0</v>
      </c>
      <c r="T201" s="161">
        <f t="shared" si="23"/>
        <v>0</v>
      </c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R201" s="162" t="s">
        <v>466</v>
      </c>
      <c r="AT201" s="162" t="s">
        <v>210</v>
      </c>
      <c r="AU201" s="162" t="s">
        <v>85</v>
      </c>
      <c r="AY201" s="15" t="s">
        <v>208</v>
      </c>
      <c r="BE201" s="163">
        <f t="shared" si="24"/>
        <v>0</v>
      </c>
      <c r="BF201" s="163">
        <f t="shared" si="25"/>
        <v>0</v>
      </c>
      <c r="BG201" s="163">
        <f t="shared" si="26"/>
        <v>0</v>
      </c>
      <c r="BH201" s="163">
        <f t="shared" si="27"/>
        <v>0</v>
      </c>
      <c r="BI201" s="163">
        <f t="shared" si="28"/>
        <v>0</v>
      </c>
      <c r="BJ201" s="15" t="s">
        <v>85</v>
      </c>
      <c r="BK201" s="163">
        <f t="shared" si="29"/>
        <v>0</v>
      </c>
      <c r="BL201" s="15" t="s">
        <v>466</v>
      </c>
      <c r="BM201" s="162" t="s">
        <v>9772</v>
      </c>
    </row>
    <row r="202" spans="1:65" s="2" customFormat="1" ht="24.2" customHeight="1">
      <c r="A202" s="30"/>
      <c r="B202" s="154"/>
      <c r="C202" s="195" t="s">
        <v>504</v>
      </c>
      <c r="D202" s="195" t="s">
        <v>210</v>
      </c>
      <c r="E202" s="196" t="s">
        <v>9474</v>
      </c>
      <c r="F202" s="200" t="s">
        <v>9475</v>
      </c>
      <c r="G202" s="198" t="s">
        <v>252</v>
      </c>
      <c r="H202" s="199">
        <v>3</v>
      </c>
      <c r="I202" s="155"/>
      <c r="J202" s="287">
        <f t="shared" si="20"/>
        <v>0</v>
      </c>
      <c r="K202" s="157"/>
      <c r="L202" s="31"/>
      <c r="M202" s="158" t="s">
        <v>1</v>
      </c>
      <c r="N202" s="159" t="s">
        <v>38</v>
      </c>
      <c r="O202" s="59"/>
      <c r="P202" s="160">
        <f t="shared" si="21"/>
        <v>0</v>
      </c>
      <c r="Q202" s="160">
        <v>0</v>
      </c>
      <c r="R202" s="160">
        <f t="shared" si="22"/>
        <v>0</v>
      </c>
      <c r="S202" s="160">
        <v>0</v>
      </c>
      <c r="T202" s="161">
        <f t="shared" si="23"/>
        <v>0</v>
      </c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R202" s="162" t="s">
        <v>466</v>
      </c>
      <c r="AT202" s="162" t="s">
        <v>210</v>
      </c>
      <c r="AU202" s="162" t="s">
        <v>85</v>
      </c>
      <c r="AY202" s="15" t="s">
        <v>208</v>
      </c>
      <c r="BE202" s="163">
        <f t="shared" si="24"/>
        <v>0</v>
      </c>
      <c r="BF202" s="163">
        <f t="shared" si="25"/>
        <v>0</v>
      </c>
      <c r="BG202" s="163">
        <f t="shared" si="26"/>
        <v>0</v>
      </c>
      <c r="BH202" s="163">
        <f t="shared" si="27"/>
        <v>0</v>
      </c>
      <c r="BI202" s="163">
        <f t="shared" si="28"/>
        <v>0</v>
      </c>
      <c r="BJ202" s="15" t="s">
        <v>85</v>
      </c>
      <c r="BK202" s="163">
        <f t="shared" si="29"/>
        <v>0</v>
      </c>
      <c r="BL202" s="15" t="s">
        <v>466</v>
      </c>
      <c r="BM202" s="162" t="s">
        <v>9773</v>
      </c>
    </row>
    <row r="203" spans="1:65" s="2" customFormat="1" ht="21.75" customHeight="1">
      <c r="A203" s="30"/>
      <c r="B203" s="154"/>
      <c r="C203" s="195" t="s">
        <v>509</v>
      </c>
      <c r="D203" s="195" t="s">
        <v>210</v>
      </c>
      <c r="E203" s="196" t="s">
        <v>881</v>
      </c>
      <c r="F203" s="200" t="s">
        <v>576</v>
      </c>
      <c r="G203" s="198" t="s">
        <v>564</v>
      </c>
      <c r="H203" s="199">
        <v>3.8090000000000002</v>
      </c>
      <c r="I203" s="155"/>
      <c r="J203" s="287">
        <f t="shared" si="20"/>
        <v>0</v>
      </c>
      <c r="K203" s="157"/>
      <c r="L203" s="31"/>
      <c r="M203" s="158" t="s">
        <v>1</v>
      </c>
      <c r="N203" s="159" t="s">
        <v>38</v>
      </c>
      <c r="O203" s="59"/>
      <c r="P203" s="160">
        <f t="shared" si="21"/>
        <v>0</v>
      </c>
      <c r="Q203" s="160">
        <v>0</v>
      </c>
      <c r="R203" s="160">
        <f t="shared" si="22"/>
        <v>0</v>
      </c>
      <c r="S203" s="160">
        <v>0</v>
      </c>
      <c r="T203" s="161">
        <f t="shared" si="23"/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62" t="s">
        <v>466</v>
      </c>
      <c r="AT203" s="162" t="s">
        <v>210</v>
      </c>
      <c r="AU203" s="162" t="s">
        <v>85</v>
      </c>
      <c r="AY203" s="15" t="s">
        <v>208</v>
      </c>
      <c r="BE203" s="163">
        <f t="shared" si="24"/>
        <v>0</v>
      </c>
      <c r="BF203" s="163">
        <f t="shared" si="25"/>
        <v>0</v>
      </c>
      <c r="BG203" s="163">
        <f t="shared" si="26"/>
        <v>0</v>
      </c>
      <c r="BH203" s="163">
        <f t="shared" si="27"/>
        <v>0</v>
      </c>
      <c r="BI203" s="163">
        <f t="shared" si="28"/>
        <v>0</v>
      </c>
      <c r="BJ203" s="15" t="s">
        <v>85</v>
      </c>
      <c r="BK203" s="163">
        <f t="shared" si="29"/>
        <v>0</v>
      </c>
      <c r="BL203" s="15" t="s">
        <v>466</v>
      </c>
      <c r="BM203" s="162" t="s">
        <v>9774</v>
      </c>
    </row>
    <row r="204" spans="1:65" s="2" customFormat="1" ht="24.2" customHeight="1">
      <c r="A204" s="30"/>
      <c r="B204" s="154"/>
      <c r="C204" s="195" t="s">
        <v>513</v>
      </c>
      <c r="D204" s="195" t="s">
        <v>210</v>
      </c>
      <c r="E204" s="196" t="s">
        <v>883</v>
      </c>
      <c r="F204" s="200" t="s">
        <v>584</v>
      </c>
      <c r="G204" s="198" t="s">
        <v>564</v>
      </c>
      <c r="H204" s="199">
        <v>114.282</v>
      </c>
      <c r="I204" s="155"/>
      <c r="J204" s="287">
        <f t="shared" si="20"/>
        <v>0</v>
      </c>
      <c r="K204" s="157"/>
      <c r="L204" s="31"/>
      <c r="M204" s="158" t="s">
        <v>1</v>
      </c>
      <c r="N204" s="159" t="s">
        <v>38</v>
      </c>
      <c r="O204" s="59"/>
      <c r="P204" s="160">
        <f t="shared" si="21"/>
        <v>0</v>
      </c>
      <c r="Q204" s="160">
        <v>0</v>
      </c>
      <c r="R204" s="160">
        <f t="shared" si="22"/>
        <v>0</v>
      </c>
      <c r="S204" s="160">
        <v>0</v>
      </c>
      <c r="T204" s="161">
        <f t="shared" si="23"/>
        <v>0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R204" s="162" t="s">
        <v>466</v>
      </c>
      <c r="AT204" s="162" t="s">
        <v>210</v>
      </c>
      <c r="AU204" s="162" t="s">
        <v>85</v>
      </c>
      <c r="AY204" s="15" t="s">
        <v>208</v>
      </c>
      <c r="BE204" s="163">
        <f t="shared" si="24"/>
        <v>0</v>
      </c>
      <c r="BF204" s="163">
        <f t="shared" si="25"/>
        <v>0</v>
      </c>
      <c r="BG204" s="163">
        <f t="shared" si="26"/>
        <v>0</v>
      </c>
      <c r="BH204" s="163">
        <f t="shared" si="27"/>
        <v>0</v>
      </c>
      <c r="BI204" s="163">
        <f t="shared" si="28"/>
        <v>0</v>
      </c>
      <c r="BJ204" s="15" t="s">
        <v>85</v>
      </c>
      <c r="BK204" s="163">
        <f t="shared" si="29"/>
        <v>0</v>
      </c>
      <c r="BL204" s="15" t="s">
        <v>466</v>
      </c>
      <c r="BM204" s="162" t="s">
        <v>9775</v>
      </c>
    </row>
    <row r="205" spans="1:65" s="2" customFormat="1" ht="24.2" customHeight="1">
      <c r="A205" s="30"/>
      <c r="B205" s="154"/>
      <c r="C205" s="195" t="s">
        <v>517</v>
      </c>
      <c r="D205" s="195" t="s">
        <v>210</v>
      </c>
      <c r="E205" s="196" t="s">
        <v>885</v>
      </c>
      <c r="F205" s="200" t="s">
        <v>592</v>
      </c>
      <c r="G205" s="198" t="s">
        <v>564</v>
      </c>
      <c r="H205" s="199">
        <v>3.8090000000000002</v>
      </c>
      <c r="I205" s="155"/>
      <c r="J205" s="287">
        <f t="shared" si="20"/>
        <v>0</v>
      </c>
      <c r="K205" s="157"/>
      <c r="L205" s="31"/>
      <c r="M205" s="158" t="s">
        <v>1</v>
      </c>
      <c r="N205" s="159" t="s">
        <v>38</v>
      </c>
      <c r="O205" s="59"/>
      <c r="P205" s="160">
        <f t="shared" si="21"/>
        <v>0</v>
      </c>
      <c r="Q205" s="160">
        <v>0</v>
      </c>
      <c r="R205" s="160">
        <f t="shared" si="22"/>
        <v>0</v>
      </c>
      <c r="S205" s="160">
        <v>0</v>
      </c>
      <c r="T205" s="161">
        <f t="shared" si="23"/>
        <v>0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62" t="s">
        <v>466</v>
      </c>
      <c r="AT205" s="162" t="s">
        <v>210</v>
      </c>
      <c r="AU205" s="162" t="s">
        <v>85</v>
      </c>
      <c r="AY205" s="15" t="s">
        <v>208</v>
      </c>
      <c r="BE205" s="163">
        <f t="shared" si="24"/>
        <v>0</v>
      </c>
      <c r="BF205" s="163">
        <f t="shared" si="25"/>
        <v>0</v>
      </c>
      <c r="BG205" s="163">
        <f t="shared" si="26"/>
        <v>0</v>
      </c>
      <c r="BH205" s="163">
        <f t="shared" si="27"/>
        <v>0</v>
      </c>
      <c r="BI205" s="163">
        <f t="shared" si="28"/>
        <v>0</v>
      </c>
      <c r="BJ205" s="15" t="s">
        <v>85</v>
      </c>
      <c r="BK205" s="163">
        <f t="shared" si="29"/>
        <v>0</v>
      </c>
      <c r="BL205" s="15" t="s">
        <v>466</v>
      </c>
      <c r="BM205" s="162" t="s">
        <v>9776</v>
      </c>
    </row>
    <row r="206" spans="1:65" s="2" customFormat="1" ht="24.2" customHeight="1">
      <c r="A206" s="30"/>
      <c r="B206" s="154"/>
      <c r="C206" s="195" t="s">
        <v>521</v>
      </c>
      <c r="D206" s="195" t="s">
        <v>210</v>
      </c>
      <c r="E206" s="196" t="s">
        <v>9777</v>
      </c>
      <c r="F206" s="200" t="s">
        <v>9778</v>
      </c>
      <c r="G206" s="198" t="s">
        <v>564</v>
      </c>
      <c r="H206" s="199">
        <v>3.8090000000000002</v>
      </c>
      <c r="I206" s="155"/>
      <c r="J206" s="287">
        <f t="shared" si="20"/>
        <v>0</v>
      </c>
      <c r="K206" s="157"/>
      <c r="L206" s="31"/>
      <c r="M206" s="158" t="s">
        <v>1</v>
      </c>
      <c r="N206" s="159" t="s">
        <v>38</v>
      </c>
      <c r="O206" s="59"/>
      <c r="P206" s="160">
        <f t="shared" si="21"/>
        <v>0</v>
      </c>
      <c r="Q206" s="160">
        <v>0</v>
      </c>
      <c r="R206" s="160">
        <f t="shared" si="22"/>
        <v>0</v>
      </c>
      <c r="S206" s="160">
        <v>0</v>
      </c>
      <c r="T206" s="161">
        <f t="shared" si="23"/>
        <v>0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62" t="s">
        <v>466</v>
      </c>
      <c r="AT206" s="162" t="s">
        <v>210</v>
      </c>
      <c r="AU206" s="162" t="s">
        <v>85</v>
      </c>
      <c r="AY206" s="15" t="s">
        <v>208</v>
      </c>
      <c r="BE206" s="163">
        <f t="shared" si="24"/>
        <v>0</v>
      </c>
      <c r="BF206" s="163">
        <f t="shared" si="25"/>
        <v>0</v>
      </c>
      <c r="BG206" s="163">
        <f t="shared" si="26"/>
        <v>0</v>
      </c>
      <c r="BH206" s="163">
        <f t="shared" si="27"/>
        <v>0</v>
      </c>
      <c r="BI206" s="163">
        <f t="shared" si="28"/>
        <v>0</v>
      </c>
      <c r="BJ206" s="15" t="s">
        <v>85</v>
      </c>
      <c r="BK206" s="163">
        <f t="shared" si="29"/>
        <v>0</v>
      </c>
      <c r="BL206" s="15" t="s">
        <v>466</v>
      </c>
      <c r="BM206" s="162" t="s">
        <v>9779</v>
      </c>
    </row>
    <row r="207" spans="1:65" s="12" customFormat="1" ht="20.85" customHeight="1">
      <c r="B207" s="142"/>
      <c r="C207" s="206"/>
      <c r="D207" s="207" t="s">
        <v>71</v>
      </c>
      <c r="E207" s="208" t="s">
        <v>9780</v>
      </c>
      <c r="F207" s="208" t="s">
        <v>9781</v>
      </c>
      <c r="G207" s="206"/>
      <c r="H207" s="206"/>
      <c r="I207" s="145"/>
      <c r="J207" s="286">
        <f>BK207</f>
        <v>0</v>
      </c>
      <c r="L207" s="142"/>
      <c r="M207" s="146"/>
      <c r="N207" s="147"/>
      <c r="O207" s="147"/>
      <c r="P207" s="148">
        <f>SUM(P208:P229)</f>
        <v>0</v>
      </c>
      <c r="Q207" s="147"/>
      <c r="R207" s="148">
        <f>SUM(R208:R229)</f>
        <v>0</v>
      </c>
      <c r="S207" s="147"/>
      <c r="T207" s="149">
        <f>SUM(T208:T229)</f>
        <v>0</v>
      </c>
      <c r="AR207" s="143" t="s">
        <v>219</v>
      </c>
      <c r="AT207" s="150" t="s">
        <v>71</v>
      </c>
      <c r="AU207" s="150" t="s">
        <v>85</v>
      </c>
      <c r="AY207" s="143" t="s">
        <v>208</v>
      </c>
      <c r="BK207" s="151">
        <f>SUM(BK208:BK229)</f>
        <v>0</v>
      </c>
    </row>
    <row r="208" spans="1:65" s="2" customFormat="1" ht="24.2" customHeight="1">
      <c r="A208" s="30"/>
      <c r="B208" s="154"/>
      <c r="C208" s="201" t="s">
        <v>525</v>
      </c>
      <c r="D208" s="201" t="s">
        <v>751</v>
      </c>
      <c r="E208" s="202" t="s">
        <v>9782</v>
      </c>
      <c r="F208" s="203" t="s">
        <v>9783</v>
      </c>
      <c r="G208" s="204" t="s">
        <v>404</v>
      </c>
      <c r="H208" s="205">
        <v>1</v>
      </c>
      <c r="I208" s="177"/>
      <c r="J208" s="290">
        <f t="shared" ref="J208:J229" si="30">ROUND(I208*H208,2)</f>
        <v>0</v>
      </c>
      <c r="K208" s="178"/>
      <c r="L208" s="179"/>
      <c r="M208" s="180" t="s">
        <v>1</v>
      </c>
      <c r="N208" s="181" t="s">
        <v>38</v>
      </c>
      <c r="O208" s="59"/>
      <c r="P208" s="160">
        <f t="shared" ref="P208:P229" si="31">O208*H208</f>
        <v>0</v>
      </c>
      <c r="Q208" s="160">
        <v>0</v>
      </c>
      <c r="R208" s="160">
        <f t="shared" ref="R208:R229" si="32">Q208*H208</f>
        <v>0</v>
      </c>
      <c r="S208" s="160">
        <v>0</v>
      </c>
      <c r="T208" s="161">
        <f t="shared" ref="T208:T229" si="33">S208*H208</f>
        <v>0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62" t="s">
        <v>1849</v>
      </c>
      <c r="AT208" s="162" t="s">
        <v>751</v>
      </c>
      <c r="AU208" s="162" t="s">
        <v>219</v>
      </c>
      <c r="AY208" s="15" t="s">
        <v>208</v>
      </c>
      <c r="BE208" s="163">
        <f t="shared" ref="BE208:BE229" si="34">IF(N208="základná",J208,0)</f>
        <v>0</v>
      </c>
      <c r="BF208" s="163">
        <f t="shared" ref="BF208:BF229" si="35">IF(N208="znížená",J208,0)</f>
        <v>0</v>
      </c>
      <c r="BG208" s="163">
        <f t="shared" ref="BG208:BG229" si="36">IF(N208="zákl. prenesená",J208,0)</f>
        <v>0</v>
      </c>
      <c r="BH208" s="163">
        <f t="shared" ref="BH208:BH229" si="37">IF(N208="zníž. prenesená",J208,0)</f>
        <v>0</v>
      </c>
      <c r="BI208" s="163">
        <f t="shared" ref="BI208:BI229" si="38">IF(N208="nulová",J208,0)</f>
        <v>0</v>
      </c>
      <c r="BJ208" s="15" t="s">
        <v>85</v>
      </c>
      <c r="BK208" s="163">
        <f t="shared" ref="BK208:BK229" si="39">ROUND(I208*H208,2)</f>
        <v>0</v>
      </c>
      <c r="BL208" s="15" t="s">
        <v>466</v>
      </c>
      <c r="BM208" s="162" t="s">
        <v>9784</v>
      </c>
    </row>
    <row r="209" spans="1:65" s="2" customFormat="1" ht="24.2" customHeight="1">
      <c r="A209" s="30"/>
      <c r="B209" s="154"/>
      <c r="C209" s="201" t="s">
        <v>529</v>
      </c>
      <c r="D209" s="201" t="s">
        <v>751</v>
      </c>
      <c r="E209" s="202" t="s">
        <v>9785</v>
      </c>
      <c r="F209" s="203" t="s">
        <v>9786</v>
      </c>
      <c r="G209" s="204" t="s">
        <v>404</v>
      </c>
      <c r="H209" s="205">
        <v>2</v>
      </c>
      <c r="I209" s="177"/>
      <c r="J209" s="290">
        <f t="shared" si="30"/>
        <v>0</v>
      </c>
      <c r="K209" s="178"/>
      <c r="L209" s="179"/>
      <c r="M209" s="180" t="s">
        <v>1</v>
      </c>
      <c r="N209" s="181" t="s">
        <v>38</v>
      </c>
      <c r="O209" s="59"/>
      <c r="P209" s="160">
        <f t="shared" si="31"/>
        <v>0</v>
      </c>
      <c r="Q209" s="160">
        <v>0</v>
      </c>
      <c r="R209" s="160">
        <f t="shared" si="32"/>
        <v>0</v>
      </c>
      <c r="S209" s="160">
        <v>0</v>
      </c>
      <c r="T209" s="161">
        <f t="shared" si="33"/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62" t="s">
        <v>1849</v>
      </c>
      <c r="AT209" s="162" t="s">
        <v>751</v>
      </c>
      <c r="AU209" s="162" t="s">
        <v>219</v>
      </c>
      <c r="AY209" s="15" t="s">
        <v>208</v>
      </c>
      <c r="BE209" s="163">
        <f t="shared" si="34"/>
        <v>0</v>
      </c>
      <c r="BF209" s="163">
        <f t="shared" si="35"/>
        <v>0</v>
      </c>
      <c r="BG209" s="163">
        <f t="shared" si="36"/>
        <v>0</v>
      </c>
      <c r="BH209" s="163">
        <f t="shared" si="37"/>
        <v>0</v>
      </c>
      <c r="BI209" s="163">
        <f t="shared" si="38"/>
        <v>0</v>
      </c>
      <c r="BJ209" s="15" t="s">
        <v>85</v>
      </c>
      <c r="BK209" s="163">
        <f t="shared" si="39"/>
        <v>0</v>
      </c>
      <c r="BL209" s="15" t="s">
        <v>466</v>
      </c>
      <c r="BM209" s="162" t="s">
        <v>9787</v>
      </c>
    </row>
    <row r="210" spans="1:65" s="2" customFormat="1" ht="37.9" customHeight="1">
      <c r="A210" s="30"/>
      <c r="B210" s="154"/>
      <c r="C210" s="201" t="s">
        <v>533</v>
      </c>
      <c r="D210" s="201" t="s">
        <v>751</v>
      </c>
      <c r="E210" s="202" t="s">
        <v>9788</v>
      </c>
      <c r="F210" s="203" t="s">
        <v>9789</v>
      </c>
      <c r="G210" s="204" t="s">
        <v>404</v>
      </c>
      <c r="H210" s="205">
        <v>2</v>
      </c>
      <c r="I210" s="177"/>
      <c r="J210" s="290">
        <f t="shared" si="30"/>
        <v>0</v>
      </c>
      <c r="K210" s="178"/>
      <c r="L210" s="179"/>
      <c r="M210" s="180" t="s">
        <v>1</v>
      </c>
      <c r="N210" s="181" t="s">
        <v>38</v>
      </c>
      <c r="O210" s="59"/>
      <c r="P210" s="160">
        <f t="shared" si="31"/>
        <v>0</v>
      </c>
      <c r="Q210" s="160">
        <v>0</v>
      </c>
      <c r="R210" s="160">
        <f t="shared" si="32"/>
        <v>0</v>
      </c>
      <c r="S210" s="160">
        <v>0</v>
      </c>
      <c r="T210" s="161">
        <f t="shared" si="33"/>
        <v>0</v>
      </c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R210" s="162" t="s">
        <v>1849</v>
      </c>
      <c r="AT210" s="162" t="s">
        <v>751</v>
      </c>
      <c r="AU210" s="162" t="s">
        <v>219</v>
      </c>
      <c r="AY210" s="15" t="s">
        <v>208</v>
      </c>
      <c r="BE210" s="163">
        <f t="shared" si="34"/>
        <v>0</v>
      </c>
      <c r="BF210" s="163">
        <f t="shared" si="35"/>
        <v>0</v>
      </c>
      <c r="BG210" s="163">
        <f t="shared" si="36"/>
        <v>0</v>
      </c>
      <c r="BH210" s="163">
        <f t="shared" si="37"/>
        <v>0</v>
      </c>
      <c r="BI210" s="163">
        <f t="shared" si="38"/>
        <v>0</v>
      </c>
      <c r="BJ210" s="15" t="s">
        <v>85</v>
      </c>
      <c r="BK210" s="163">
        <f t="shared" si="39"/>
        <v>0</v>
      </c>
      <c r="BL210" s="15" t="s">
        <v>466</v>
      </c>
      <c r="BM210" s="162" t="s">
        <v>9790</v>
      </c>
    </row>
    <row r="211" spans="1:65" s="2" customFormat="1" ht="33" customHeight="1">
      <c r="A211" s="30"/>
      <c r="B211" s="154"/>
      <c r="C211" s="201" t="s">
        <v>537</v>
      </c>
      <c r="D211" s="201" t="s">
        <v>751</v>
      </c>
      <c r="E211" s="202" t="s">
        <v>9791</v>
      </c>
      <c r="F211" s="203" t="s">
        <v>8068</v>
      </c>
      <c r="G211" s="204" t="s">
        <v>404</v>
      </c>
      <c r="H211" s="205">
        <v>1</v>
      </c>
      <c r="I211" s="177"/>
      <c r="J211" s="290">
        <f t="shared" si="30"/>
        <v>0</v>
      </c>
      <c r="K211" s="178"/>
      <c r="L211" s="179"/>
      <c r="M211" s="180" t="s">
        <v>1</v>
      </c>
      <c r="N211" s="181" t="s">
        <v>38</v>
      </c>
      <c r="O211" s="59"/>
      <c r="P211" s="160">
        <f t="shared" si="31"/>
        <v>0</v>
      </c>
      <c r="Q211" s="160">
        <v>0</v>
      </c>
      <c r="R211" s="160">
        <f t="shared" si="32"/>
        <v>0</v>
      </c>
      <c r="S211" s="160">
        <v>0</v>
      </c>
      <c r="T211" s="161">
        <f t="shared" si="33"/>
        <v>0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R211" s="162" t="s">
        <v>1849</v>
      </c>
      <c r="AT211" s="162" t="s">
        <v>751</v>
      </c>
      <c r="AU211" s="162" t="s">
        <v>219</v>
      </c>
      <c r="AY211" s="15" t="s">
        <v>208</v>
      </c>
      <c r="BE211" s="163">
        <f t="shared" si="34"/>
        <v>0</v>
      </c>
      <c r="BF211" s="163">
        <f t="shared" si="35"/>
        <v>0</v>
      </c>
      <c r="BG211" s="163">
        <f t="shared" si="36"/>
        <v>0</v>
      </c>
      <c r="BH211" s="163">
        <f t="shared" si="37"/>
        <v>0</v>
      </c>
      <c r="BI211" s="163">
        <f t="shared" si="38"/>
        <v>0</v>
      </c>
      <c r="BJ211" s="15" t="s">
        <v>85</v>
      </c>
      <c r="BK211" s="163">
        <f t="shared" si="39"/>
        <v>0</v>
      </c>
      <c r="BL211" s="15" t="s">
        <v>466</v>
      </c>
      <c r="BM211" s="162" t="s">
        <v>9792</v>
      </c>
    </row>
    <row r="212" spans="1:65" s="2" customFormat="1" ht="24.2" customHeight="1">
      <c r="A212" s="30"/>
      <c r="B212" s="154"/>
      <c r="C212" s="201" t="s">
        <v>541</v>
      </c>
      <c r="D212" s="201" t="s">
        <v>751</v>
      </c>
      <c r="E212" s="202" t="s">
        <v>9793</v>
      </c>
      <c r="F212" s="203" t="s">
        <v>8071</v>
      </c>
      <c r="G212" s="204" t="s">
        <v>404</v>
      </c>
      <c r="H212" s="205">
        <v>1</v>
      </c>
      <c r="I212" s="177"/>
      <c r="J212" s="290">
        <f t="shared" si="30"/>
        <v>0</v>
      </c>
      <c r="K212" s="178"/>
      <c r="L212" s="179"/>
      <c r="M212" s="180" t="s">
        <v>1</v>
      </c>
      <c r="N212" s="181" t="s">
        <v>38</v>
      </c>
      <c r="O212" s="59"/>
      <c r="P212" s="160">
        <f t="shared" si="31"/>
        <v>0</v>
      </c>
      <c r="Q212" s="160">
        <v>0</v>
      </c>
      <c r="R212" s="160">
        <f t="shared" si="32"/>
        <v>0</v>
      </c>
      <c r="S212" s="160">
        <v>0</v>
      </c>
      <c r="T212" s="161">
        <f t="shared" si="33"/>
        <v>0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62" t="s">
        <v>1849</v>
      </c>
      <c r="AT212" s="162" t="s">
        <v>751</v>
      </c>
      <c r="AU212" s="162" t="s">
        <v>219</v>
      </c>
      <c r="AY212" s="15" t="s">
        <v>208</v>
      </c>
      <c r="BE212" s="163">
        <f t="shared" si="34"/>
        <v>0</v>
      </c>
      <c r="BF212" s="163">
        <f t="shared" si="35"/>
        <v>0</v>
      </c>
      <c r="BG212" s="163">
        <f t="shared" si="36"/>
        <v>0</v>
      </c>
      <c r="BH212" s="163">
        <f t="shared" si="37"/>
        <v>0</v>
      </c>
      <c r="BI212" s="163">
        <f t="shared" si="38"/>
        <v>0</v>
      </c>
      <c r="BJ212" s="15" t="s">
        <v>85</v>
      </c>
      <c r="BK212" s="163">
        <f t="shared" si="39"/>
        <v>0</v>
      </c>
      <c r="BL212" s="15" t="s">
        <v>466</v>
      </c>
      <c r="BM212" s="162" t="s">
        <v>9794</v>
      </c>
    </row>
    <row r="213" spans="1:65" s="2" customFormat="1" ht="55.5" customHeight="1">
      <c r="A213" s="30"/>
      <c r="B213" s="154"/>
      <c r="C213" s="201" t="s">
        <v>545</v>
      </c>
      <c r="D213" s="201" t="s">
        <v>751</v>
      </c>
      <c r="E213" s="202" t="s">
        <v>9795</v>
      </c>
      <c r="F213" s="203" t="s">
        <v>9796</v>
      </c>
      <c r="G213" s="204" t="s">
        <v>404</v>
      </c>
      <c r="H213" s="205">
        <v>1</v>
      </c>
      <c r="I213" s="177"/>
      <c r="J213" s="290">
        <f t="shared" si="30"/>
        <v>0</v>
      </c>
      <c r="K213" s="178"/>
      <c r="L213" s="179"/>
      <c r="M213" s="180" t="s">
        <v>1</v>
      </c>
      <c r="N213" s="181" t="s">
        <v>38</v>
      </c>
      <c r="O213" s="59"/>
      <c r="P213" s="160">
        <f t="shared" si="31"/>
        <v>0</v>
      </c>
      <c r="Q213" s="160">
        <v>0</v>
      </c>
      <c r="R213" s="160">
        <f t="shared" si="32"/>
        <v>0</v>
      </c>
      <c r="S213" s="160">
        <v>0</v>
      </c>
      <c r="T213" s="161">
        <f t="shared" si="33"/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62" t="s">
        <v>1849</v>
      </c>
      <c r="AT213" s="162" t="s">
        <v>751</v>
      </c>
      <c r="AU213" s="162" t="s">
        <v>219</v>
      </c>
      <c r="AY213" s="15" t="s">
        <v>208</v>
      </c>
      <c r="BE213" s="163">
        <f t="shared" si="34"/>
        <v>0</v>
      </c>
      <c r="BF213" s="163">
        <f t="shared" si="35"/>
        <v>0</v>
      </c>
      <c r="BG213" s="163">
        <f t="shared" si="36"/>
        <v>0</v>
      </c>
      <c r="BH213" s="163">
        <f t="shared" si="37"/>
        <v>0</v>
      </c>
      <c r="BI213" s="163">
        <f t="shared" si="38"/>
        <v>0</v>
      </c>
      <c r="BJ213" s="15" t="s">
        <v>85</v>
      </c>
      <c r="BK213" s="163">
        <f t="shared" si="39"/>
        <v>0</v>
      </c>
      <c r="BL213" s="15" t="s">
        <v>466</v>
      </c>
      <c r="BM213" s="162" t="s">
        <v>9797</v>
      </c>
    </row>
    <row r="214" spans="1:65" s="2" customFormat="1" ht="24.2" customHeight="1">
      <c r="A214" s="30"/>
      <c r="B214" s="154"/>
      <c r="C214" s="201" t="s">
        <v>549</v>
      </c>
      <c r="D214" s="201" t="s">
        <v>751</v>
      </c>
      <c r="E214" s="202" t="s">
        <v>9798</v>
      </c>
      <c r="F214" s="203" t="s">
        <v>9799</v>
      </c>
      <c r="G214" s="204" t="s">
        <v>404</v>
      </c>
      <c r="H214" s="205">
        <v>1</v>
      </c>
      <c r="I214" s="177"/>
      <c r="J214" s="290">
        <f t="shared" si="30"/>
        <v>0</v>
      </c>
      <c r="K214" s="178"/>
      <c r="L214" s="179"/>
      <c r="M214" s="180" t="s">
        <v>1</v>
      </c>
      <c r="N214" s="181" t="s">
        <v>38</v>
      </c>
      <c r="O214" s="59"/>
      <c r="P214" s="160">
        <f t="shared" si="31"/>
        <v>0</v>
      </c>
      <c r="Q214" s="160">
        <v>0</v>
      </c>
      <c r="R214" s="160">
        <f t="shared" si="32"/>
        <v>0</v>
      </c>
      <c r="S214" s="160">
        <v>0</v>
      </c>
      <c r="T214" s="161">
        <f t="shared" si="33"/>
        <v>0</v>
      </c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R214" s="162" t="s">
        <v>1849</v>
      </c>
      <c r="AT214" s="162" t="s">
        <v>751</v>
      </c>
      <c r="AU214" s="162" t="s">
        <v>219</v>
      </c>
      <c r="AY214" s="15" t="s">
        <v>208</v>
      </c>
      <c r="BE214" s="163">
        <f t="shared" si="34"/>
        <v>0</v>
      </c>
      <c r="BF214" s="163">
        <f t="shared" si="35"/>
        <v>0</v>
      </c>
      <c r="BG214" s="163">
        <f t="shared" si="36"/>
        <v>0</v>
      </c>
      <c r="BH214" s="163">
        <f t="shared" si="37"/>
        <v>0</v>
      </c>
      <c r="BI214" s="163">
        <f t="shared" si="38"/>
        <v>0</v>
      </c>
      <c r="BJ214" s="15" t="s">
        <v>85</v>
      </c>
      <c r="BK214" s="163">
        <f t="shared" si="39"/>
        <v>0</v>
      </c>
      <c r="BL214" s="15" t="s">
        <v>466</v>
      </c>
      <c r="BM214" s="162" t="s">
        <v>9800</v>
      </c>
    </row>
    <row r="215" spans="1:65" s="2" customFormat="1" ht="16.5" customHeight="1">
      <c r="A215" s="30"/>
      <c r="B215" s="154"/>
      <c r="C215" s="201" t="s">
        <v>553</v>
      </c>
      <c r="D215" s="201" t="s">
        <v>751</v>
      </c>
      <c r="E215" s="202" t="s">
        <v>9801</v>
      </c>
      <c r="F215" s="203" t="s">
        <v>7725</v>
      </c>
      <c r="G215" s="204" t="s">
        <v>404</v>
      </c>
      <c r="H215" s="205">
        <v>1</v>
      </c>
      <c r="I215" s="177"/>
      <c r="J215" s="290">
        <f t="shared" si="30"/>
        <v>0</v>
      </c>
      <c r="K215" s="178"/>
      <c r="L215" s="179"/>
      <c r="M215" s="180" t="s">
        <v>1</v>
      </c>
      <c r="N215" s="181" t="s">
        <v>38</v>
      </c>
      <c r="O215" s="59"/>
      <c r="P215" s="160">
        <f t="shared" si="31"/>
        <v>0</v>
      </c>
      <c r="Q215" s="160">
        <v>0</v>
      </c>
      <c r="R215" s="160">
        <f t="shared" si="32"/>
        <v>0</v>
      </c>
      <c r="S215" s="160">
        <v>0</v>
      </c>
      <c r="T215" s="161">
        <f t="shared" si="33"/>
        <v>0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62" t="s">
        <v>1849</v>
      </c>
      <c r="AT215" s="162" t="s">
        <v>751</v>
      </c>
      <c r="AU215" s="162" t="s">
        <v>219</v>
      </c>
      <c r="AY215" s="15" t="s">
        <v>208</v>
      </c>
      <c r="BE215" s="163">
        <f t="shared" si="34"/>
        <v>0</v>
      </c>
      <c r="BF215" s="163">
        <f t="shared" si="35"/>
        <v>0</v>
      </c>
      <c r="BG215" s="163">
        <f t="shared" si="36"/>
        <v>0</v>
      </c>
      <c r="BH215" s="163">
        <f t="shared" si="37"/>
        <v>0</v>
      </c>
      <c r="BI215" s="163">
        <f t="shared" si="38"/>
        <v>0</v>
      </c>
      <c r="BJ215" s="15" t="s">
        <v>85</v>
      </c>
      <c r="BK215" s="163">
        <f t="shared" si="39"/>
        <v>0</v>
      </c>
      <c r="BL215" s="15" t="s">
        <v>466</v>
      </c>
      <c r="BM215" s="162" t="s">
        <v>9802</v>
      </c>
    </row>
    <row r="216" spans="1:65" s="2" customFormat="1" ht="16.5" customHeight="1">
      <c r="A216" s="30"/>
      <c r="B216" s="154"/>
      <c r="C216" s="201" t="s">
        <v>557</v>
      </c>
      <c r="D216" s="201" t="s">
        <v>751</v>
      </c>
      <c r="E216" s="202" t="s">
        <v>9803</v>
      </c>
      <c r="F216" s="203" t="s">
        <v>7715</v>
      </c>
      <c r="G216" s="204" t="s">
        <v>404</v>
      </c>
      <c r="H216" s="205">
        <v>2</v>
      </c>
      <c r="I216" s="177"/>
      <c r="J216" s="290">
        <f t="shared" si="30"/>
        <v>0</v>
      </c>
      <c r="K216" s="178"/>
      <c r="L216" s="179"/>
      <c r="M216" s="180" t="s">
        <v>1</v>
      </c>
      <c r="N216" s="181" t="s">
        <v>38</v>
      </c>
      <c r="O216" s="59"/>
      <c r="P216" s="160">
        <f t="shared" si="31"/>
        <v>0</v>
      </c>
      <c r="Q216" s="160">
        <v>0</v>
      </c>
      <c r="R216" s="160">
        <f t="shared" si="32"/>
        <v>0</v>
      </c>
      <c r="S216" s="160">
        <v>0</v>
      </c>
      <c r="T216" s="161">
        <f t="shared" si="33"/>
        <v>0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62" t="s">
        <v>1849</v>
      </c>
      <c r="AT216" s="162" t="s">
        <v>751</v>
      </c>
      <c r="AU216" s="162" t="s">
        <v>219</v>
      </c>
      <c r="AY216" s="15" t="s">
        <v>208</v>
      </c>
      <c r="BE216" s="163">
        <f t="shared" si="34"/>
        <v>0</v>
      </c>
      <c r="BF216" s="163">
        <f t="shared" si="35"/>
        <v>0</v>
      </c>
      <c r="BG216" s="163">
        <f t="shared" si="36"/>
        <v>0</v>
      </c>
      <c r="BH216" s="163">
        <f t="shared" si="37"/>
        <v>0</v>
      </c>
      <c r="BI216" s="163">
        <f t="shared" si="38"/>
        <v>0</v>
      </c>
      <c r="BJ216" s="15" t="s">
        <v>85</v>
      </c>
      <c r="BK216" s="163">
        <f t="shared" si="39"/>
        <v>0</v>
      </c>
      <c r="BL216" s="15" t="s">
        <v>466</v>
      </c>
      <c r="BM216" s="162" t="s">
        <v>9804</v>
      </c>
    </row>
    <row r="217" spans="1:65" s="2" customFormat="1" ht="16.5" customHeight="1">
      <c r="A217" s="30"/>
      <c r="B217" s="154"/>
      <c r="C217" s="201" t="s">
        <v>561</v>
      </c>
      <c r="D217" s="201" t="s">
        <v>751</v>
      </c>
      <c r="E217" s="202" t="s">
        <v>9805</v>
      </c>
      <c r="F217" s="203" t="s">
        <v>9806</v>
      </c>
      <c r="G217" s="204" t="s">
        <v>404</v>
      </c>
      <c r="H217" s="205">
        <v>3</v>
      </c>
      <c r="I217" s="177"/>
      <c r="J217" s="290">
        <f t="shared" si="30"/>
        <v>0</v>
      </c>
      <c r="K217" s="178"/>
      <c r="L217" s="179"/>
      <c r="M217" s="180" t="s">
        <v>1</v>
      </c>
      <c r="N217" s="181" t="s">
        <v>38</v>
      </c>
      <c r="O217" s="59"/>
      <c r="P217" s="160">
        <f t="shared" si="31"/>
        <v>0</v>
      </c>
      <c r="Q217" s="160">
        <v>0</v>
      </c>
      <c r="R217" s="160">
        <f t="shared" si="32"/>
        <v>0</v>
      </c>
      <c r="S217" s="160">
        <v>0</v>
      </c>
      <c r="T217" s="161">
        <f t="shared" si="33"/>
        <v>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62" t="s">
        <v>1849</v>
      </c>
      <c r="AT217" s="162" t="s">
        <v>751</v>
      </c>
      <c r="AU217" s="162" t="s">
        <v>219</v>
      </c>
      <c r="AY217" s="15" t="s">
        <v>208</v>
      </c>
      <c r="BE217" s="163">
        <f t="shared" si="34"/>
        <v>0</v>
      </c>
      <c r="BF217" s="163">
        <f t="shared" si="35"/>
        <v>0</v>
      </c>
      <c r="BG217" s="163">
        <f t="shared" si="36"/>
        <v>0</v>
      </c>
      <c r="BH217" s="163">
        <f t="shared" si="37"/>
        <v>0</v>
      </c>
      <c r="BI217" s="163">
        <f t="shared" si="38"/>
        <v>0</v>
      </c>
      <c r="BJ217" s="15" t="s">
        <v>85</v>
      </c>
      <c r="BK217" s="163">
        <f t="shared" si="39"/>
        <v>0</v>
      </c>
      <c r="BL217" s="15" t="s">
        <v>466</v>
      </c>
      <c r="BM217" s="162" t="s">
        <v>9807</v>
      </c>
    </row>
    <row r="218" spans="1:65" s="2" customFormat="1" ht="16.5" customHeight="1">
      <c r="A218" s="30"/>
      <c r="B218" s="154"/>
      <c r="C218" s="201" t="s">
        <v>566</v>
      </c>
      <c r="D218" s="201" t="s">
        <v>751</v>
      </c>
      <c r="E218" s="202" t="s">
        <v>9808</v>
      </c>
      <c r="F218" s="203" t="s">
        <v>8092</v>
      </c>
      <c r="G218" s="204" t="s">
        <v>404</v>
      </c>
      <c r="H218" s="205">
        <v>1</v>
      </c>
      <c r="I218" s="177"/>
      <c r="J218" s="290">
        <f t="shared" si="30"/>
        <v>0</v>
      </c>
      <c r="K218" s="178"/>
      <c r="L218" s="179"/>
      <c r="M218" s="180" t="s">
        <v>1</v>
      </c>
      <c r="N218" s="181" t="s">
        <v>38</v>
      </c>
      <c r="O218" s="59"/>
      <c r="P218" s="160">
        <f t="shared" si="31"/>
        <v>0</v>
      </c>
      <c r="Q218" s="160">
        <v>0</v>
      </c>
      <c r="R218" s="160">
        <f t="shared" si="32"/>
        <v>0</v>
      </c>
      <c r="S218" s="160">
        <v>0</v>
      </c>
      <c r="T218" s="161">
        <f t="shared" si="33"/>
        <v>0</v>
      </c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R218" s="162" t="s">
        <v>1849</v>
      </c>
      <c r="AT218" s="162" t="s">
        <v>751</v>
      </c>
      <c r="AU218" s="162" t="s">
        <v>219</v>
      </c>
      <c r="AY218" s="15" t="s">
        <v>208</v>
      </c>
      <c r="BE218" s="163">
        <f t="shared" si="34"/>
        <v>0</v>
      </c>
      <c r="BF218" s="163">
        <f t="shared" si="35"/>
        <v>0</v>
      </c>
      <c r="BG218" s="163">
        <f t="shared" si="36"/>
        <v>0</v>
      </c>
      <c r="BH218" s="163">
        <f t="shared" si="37"/>
        <v>0</v>
      </c>
      <c r="BI218" s="163">
        <f t="shared" si="38"/>
        <v>0</v>
      </c>
      <c r="BJ218" s="15" t="s">
        <v>85</v>
      </c>
      <c r="BK218" s="163">
        <f t="shared" si="39"/>
        <v>0</v>
      </c>
      <c r="BL218" s="15" t="s">
        <v>466</v>
      </c>
      <c r="BM218" s="162" t="s">
        <v>9809</v>
      </c>
    </row>
    <row r="219" spans="1:65" s="2" customFormat="1" ht="24.2" customHeight="1">
      <c r="A219" s="30"/>
      <c r="B219" s="154"/>
      <c r="C219" s="201" t="s">
        <v>570</v>
      </c>
      <c r="D219" s="201" t="s">
        <v>751</v>
      </c>
      <c r="E219" s="202" t="s">
        <v>9810</v>
      </c>
      <c r="F219" s="203" t="s">
        <v>9811</v>
      </c>
      <c r="G219" s="204" t="s">
        <v>404</v>
      </c>
      <c r="H219" s="205">
        <v>3</v>
      </c>
      <c r="I219" s="177"/>
      <c r="J219" s="290">
        <f t="shared" si="30"/>
        <v>0</v>
      </c>
      <c r="K219" s="178"/>
      <c r="L219" s="179"/>
      <c r="M219" s="180" t="s">
        <v>1</v>
      </c>
      <c r="N219" s="181" t="s">
        <v>38</v>
      </c>
      <c r="O219" s="59"/>
      <c r="P219" s="160">
        <f t="shared" si="31"/>
        <v>0</v>
      </c>
      <c r="Q219" s="160">
        <v>0</v>
      </c>
      <c r="R219" s="160">
        <f t="shared" si="32"/>
        <v>0</v>
      </c>
      <c r="S219" s="160">
        <v>0</v>
      </c>
      <c r="T219" s="161">
        <f t="shared" si="33"/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62" t="s">
        <v>1849</v>
      </c>
      <c r="AT219" s="162" t="s">
        <v>751</v>
      </c>
      <c r="AU219" s="162" t="s">
        <v>219</v>
      </c>
      <c r="AY219" s="15" t="s">
        <v>208</v>
      </c>
      <c r="BE219" s="163">
        <f t="shared" si="34"/>
        <v>0</v>
      </c>
      <c r="BF219" s="163">
        <f t="shared" si="35"/>
        <v>0</v>
      </c>
      <c r="BG219" s="163">
        <f t="shared" si="36"/>
        <v>0</v>
      </c>
      <c r="BH219" s="163">
        <f t="shared" si="37"/>
        <v>0</v>
      </c>
      <c r="BI219" s="163">
        <f t="shared" si="38"/>
        <v>0</v>
      </c>
      <c r="BJ219" s="15" t="s">
        <v>85</v>
      </c>
      <c r="BK219" s="163">
        <f t="shared" si="39"/>
        <v>0</v>
      </c>
      <c r="BL219" s="15" t="s">
        <v>466</v>
      </c>
      <c r="BM219" s="162" t="s">
        <v>9812</v>
      </c>
    </row>
    <row r="220" spans="1:65" s="2" customFormat="1" ht="21.75" customHeight="1">
      <c r="A220" s="30"/>
      <c r="B220" s="154"/>
      <c r="C220" s="201" t="s">
        <v>574</v>
      </c>
      <c r="D220" s="201" t="s">
        <v>751</v>
      </c>
      <c r="E220" s="202" t="s">
        <v>9813</v>
      </c>
      <c r="F220" s="203" t="s">
        <v>9814</v>
      </c>
      <c r="G220" s="204" t="s">
        <v>404</v>
      </c>
      <c r="H220" s="205">
        <v>2</v>
      </c>
      <c r="I220" s="177"/>
      <c r="J220" s="290">
        <f t="shared" si="30"/>
        <v>0</v>
      </c>
      <c r="K220" s="178"/>
      <c r="L220" s="179"/>
      <c r="M220" s="180" t="s">
        <v>1</v>
      </c>
      <c r="N220" s="181" t="s">
        <v>38</v>
      </c>
      <c r="O220" s="59"/>
      <c r="P220" s="160">
        <f t="shared" si="31"/>
        <v>0</v>
      </c>
      <c r="Q220" s="160">
        <v>0</v>
      </c>
      <c r="R220" s="160">
        <f t="shared" si="32"/>
        <v>0</v>
      </c>
      <c r="S220" s="160">
        <v>0</v>
      </c>
      <c r="T220" s="161">
        <f t="shared" si="33"/>
        <v>0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R220" s="162" t="s">
        <v>1849</v>
      </c>
      <c r="AT220" s="162" t="s">
        <v>751</v>
      </c>
      <c r="AU220" s="162" t="s">
        <v>219</v>
      </c>
      <c r="AY220" s="15" t="s">
        <v>208</v>
      </c>
      <c r="BE220" s="163">
        <f t="shared" si="34"/>
        <v>0</v>
      </c>
      <c r="BF220" s="163">
        <f t="shared" si="35"/>
        <v>0</v>
      </c>
      <c r="BG220" s="163">
        <f t="shared" si="36"/>
        <v>0</v>
      </c>
      <c r="BH220" s="163">
        <f t="shared" si="37"/>
        <v>0</v>
      </c>
      <c r="BI220" s="163">
        <f t="shared" si="38"/>
        <v>0</v>
      </c>
      <c r="BJ220" s="15" t="s">
        <v>85</v>
      </c>
      <c r="BK220" s="163">
        <f t="shared" si="39"/>
        <v>0</v>
      </c>
      <c r="BL220" s="15" t="s">
        <v>466</v>
      </c>
      <c r="BM220" s="162" t="s">
        <v>9815</v>
      </c>
    </row>
    <row r="221" spans="1:65" s="2" customFormat="1" ht="24.2" customHeight="1">
      <c r="A221" s="30"/>
      <c r="B221" s="154"/>
      <c r="C221" s="201" t="s">
        <v>578</v>
      </c>
      <c r="D221" s="201" t="s">
        <v>751</v>
      </c>
      <c r="E221" s="202" t="s">
        <v>9816</v>
      </c>
      <c r="F221" s="203" t="s">
        <v>9817</v>
      </c>
      <c r="G221" s="204" t="s">
        <v>404</v>
      </c>
      <c r="H221" s="205">
        <v>1</v>
      </c>
      <c r="I221" s="177"/>
      <c r="J221" s="290">
        <f t="shared" si="30"/>
        <v>0</v>
      </c>
      <c r="K221" s="178"/>
      <c r="L221" s="179"/>
      <c r="M221" s="180" t="s">
        <v>1</v>
      </c>
      <c r="N221" s="181" t="s">
        <v>38</v>
      </c>
      <c r="O221" s="59"/>
      <c r="P221" s="160">
        <f t="shared" si="31"/>
        <v>0</v>
      </c>
      <c r="Q221" s="160">
        <v>0</v>
      </c>
      <c r="R221" s="160">
        <f t="shared" si="32"/>
        <v>0</v>
      </c>
      <c r="S221" s="160">
        <v>0</v>
      </c>
      <c r="T221" s="161">
        <f t="shared" si="33"/>
        <v>0</v>
      </c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R221" s="162" t="s">
        <v>1849</v>
      </c>
      <c r="AT221" s="162" t="s">
        <v>751</v>
      </c>
      <c r="AU221" s="162" t="s">
        <v>219</v>
      </c>
      <c r="AY221" s="15" t="s">
        <v>208</v>
      </c>
      <c r="BE221" s="163">
        <f t="shared" si="34"/>
        <v>0</v>
      </c>
      <c r="BF221" s="163">
        <f t="shared" si="35"/>
        <v>0</v>
      </c>
      <c r="BG221" s="163">
        <f t="shared" si="36"/>
        <v>0</v>
      </c>
      <c r="BH221" s="163">
        <f t="shared" si="37"/>
        <v>0</v>
      </c>
      <c r="BI221" s="163">
        <f t="shared" si="38"/>
        <v>0</v>
      </c>
      <c r="BJ221" s="15" t="s">
        <v>85</v>
      </c>
      <c r="BK221" s="163">
        <f t="shared" si="39"/>
        <v>0</v>
      </c>
      <c r="BL221" s="15" t="s">
        <v>466</v>
      </c>
      <c r="BM221" s="162" t="s">
        <v>9818</v>
      </c>
    </row>
    <row r="222" spans="1:65" s="2" customFormat="1" ht="24.2" customHeight="1">
      <c r="A222" s="30"/>
      <c r="B222" s="154"/>
      <c r="C222" s="201" t="s">
        <v>582</v>
      </c>
      <c r="D222" s="201" t="s">
        <v>751</v>
      </c>
      <c r="E222" s="202" t="s">
        <v>9819</v>
      </c>
      <c r="F222" s="203" t="s">
        <v>9820</v>
      </c>
      <c r="G222" s="204" t="s">
        <v>404</v>
      </c>
      <c r="H222" s="205">
        <v>2</v>
      </c>
      <c r="I222" s="177"/>
      <c r="J222" s="290">
        <f t="shared" si="30"/>
        <v>0</v>
      </c>
      <c r="K222" s="178"/>
      <c r="L222" s="179"/>
      <c r="M222" s="180" t="s">
        <v>1</v>
      </c>
      <c r="N222" s="181" t="s">
        <v>38</v>
      </c>
      <c r="O222" s="59"/>
      <c r="P222" s="160">
        <f t="shared" si="31"/>
        <v>0</v>
      </c>
      <c r="Q222" s="160">
        <v>0</v>
      </c>
      <c r="R222" s="160">
        <f t="shared" si="32"/>
        <v>0</v>
      </c>
      <c r="S222" s="160">
        <v>0</v>
      </c>
      <c r="T222" s="161">
        <f t="shared" si="33"/>
        <v>0</v>
      </c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R222" s="162" t="s">
        <v>1849</v>
      </c>
      <c r="AT222" s="162" t="s">
        <v>751</v>
      </c>
      <c r="AU222" s="162" t="s">
        <v>219</v>
      </c>
      <c r="AY222" s="15" t="s">
        <v>208</v>
      </c>
      <c r="BE222" s="163">
        <f t="shared" si="34"/>
        <v>0</v>
      </c>
      <c r="BF222" s="163">
        <f t="shared" si="35"/>
        <v>0</v>
      </c>
      <c r="BG222" s="163">
        <f t="shared" si="36"/>
        <v>0</v>
      </c>
      <c r="BH222" s="163">
        <f t="shared" si="37"/>
        <v>0</v>
      </c>
      <c r="BI222" s="163">
        <f t="shared" si="38"/>
        <v>0</v>
      </c>
      <c r="BJ222" s="15" t="s">
        <v>85</v>
      </c>
      <c r="BK222" s="163">
        <f t="shared" si="39"/>
        <v>0</v>
      </c>
      <c r="BL222" s="15" t="s">
        <v>466</v>
      </c>
      <c r="BM222" s="162" t="s">
        <v>9821</v>
      </c>
    </row>
    <row r="223" spans="1:65" s="2" customFormat="1" ht="24.2" customHeight="1">
      <c r="A223" s="30"/>
      <c r="B223" s="154"/>
      <c r="C223" s="201" t="s">
        <v>586</v>
      </c>
      <c r="D223" s="201" t="s">
        <v>751</v>
      </c>
      <c r="E223" s="202" t="s">
        <v>9822</v>
      </c>
      <c r="F223" s="203" t="s">
        <v>9823</v>
      </c>
      <c r="G223" s="204" t="s">
        <v>4725</v>
      </c>
      <c r="H223" s="205">
        <v>1</v>
      </c>
      <c r="I223" s="177"/>
      <c r="J223" s="290">
        <f t="shared" si="30"/>
        <v>0</v>
      </c>
      <c r="K223" s="178"/>
      <c r="L223" s="179"/>
      <c r="M223" s="180" t="s">
        <v>1</v>
      </c>
      <c r="N223" s="181" t="s">
        <v>38</v>
      </c>
      <c r="O223" s="59"/>
      <c r="P223" s="160">
        <f t="shared" si="31"/>
        <v>0</v>
      </c>
      <c r="Q223" s="160">
        <v>0</v>
      </c>
      <c r="R223" s="160">
        <f t="shared" si="32"/>
        <v>0</v>
      </c>
      <c r="S223" s="160">
        <v>0</v>
      </c>
      <c r="T223" s="161">
        <f t="shared" si="33"/>
        <v>0</v>
      </c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R223" s="162" t="s">
        <v>1849</v>
      </c>
      <c r="AT223" s="162" t="s">
        <v>751</v>
      </c>
      <c r="AU223" s="162" t="s">
        <v>219</v>
      </c>
      <c r="AY223" s="15" t="s">
        <v>208</v>
      </c>
      <c r="BE223" s="163">
        <f t="shared" si="34"/>
        <v>0</v>
      </c>
      <c r="BF223" s="163">
        <f t="shared" si="35"/>
        <v>0</v>
      </c>
      <c r="BG223" s="163">
        <f t="shared" si="36"/>
        <v>0</v>
      </c>
      <c r="BH223" s="163">
        <f t="shared" si="37"/>
        <v>0</v>
      </c>
      <c r="BI223" s="163">
        <f t="shared" si="38"/>
        <v>0</v>
      </c>
      <c r="BJ223" s="15" t="s">
        <v>85</v>
      </c>
      <c r="BK223" s="163">
        <f t="shared" si="39"/>
        <v>0</v>
      </c>
      <c r="BL223" s="15" t="s">
        <v>466</v>
      </c>
      <c r="BM223" s="162" t="s">
        <v>9824</v>
      </c>
    </row>
    <row r="224" spans="1:65" s="2" customFormat="1" ht="16.5" customHeight="1">
      <c r="A224" s="30"/>
      <c r="B224" s="154"/>
      <c r="C224" s="195" t="s">
        <v>590</v>
      </c>
      <c r="D224" s="195" t="s">
        <v>210</v>
      </c>
      <c r="E224" s="196" t="s">
        <v>9825</v>
      </c>
      <c r="F224" s="200" t="s">
        <v>8233</v>
      </c>
      <c r="G224" s="198" t="s">
        <v>4725</v>
      </c>
      <c r="H224" s="199">
        <v>1</v>
      </c>
      <c r="I224" s="155"/>
      <c r="J224" s="287">
        <f t="shared" si="30"/>
        <v>0</v>
      </c>
      <c r="K224" s="157"/>
      <c r="L224" s="31"/>
      <c r="M224" s="158" t="s">
        <v>1</v>
      </c>
      <c r="N224" s="159" t="s">
        <v>38</v>
      </c>
      <c r="O224" s="59"/>
      <c r="P224" s="160">
        <f t="shared" si="31"/>
        <v>0</v>
      </c>
      <c r="Q224" s="160">
        <v>0</v>
      </c>
      <c r="R224" s="160">
        <f t="shared" si="32"/>
        <v>0</v>
      </c>
      <c r="S224" s="160">
        <v>0</v>
      </c>
      <c r="T224" s="161">
        <f t="shared" si="33"/>
        <v>0</v>
      </c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R224" s="162" t="s">
        <v>466</v>
      </c>
      <c r="AT224" s="162" t="s">
        <v>210</v>
      </c>
      <c r="AU224" s="162" t="s">
        <v>219</v>
      </c>
      <c r="AY224" s="15" t="s">
        <v>208</v>
      </c>
      <c r="BE224" s="163">
        <f t="shared" si="34"/>
        <v>0</v>
      </c>
      <c r="BF224" s="163">
        <f t="shared" si="35"/>
        <v>0</v>
      </c>
      <c r="BG224" s="163">
        <f t="shared" si="36"/>
        <v>0</v>
      </c>
      <c r="BH224" s="163">
        <f t="shared" si="37"/>
        <v>0</v>
      </c>
      <c r="BI224" s="163">
        <f t="shared" si="38"/>
        <v>0</v>
      </c>
      <c r="BJ224" s="15" t="s">
        <v>85</v>
      </c>
      <c r="BK224" s="163">
        <f t="shared" si="39"/>
        <v>0</v>
      </c>
      <c r="BL224" s="15" t="s">
        <v>466</v>
      </c>
      <c r="BM224" s="162" t="s">
        <v>9826</v>
      </c>
    </row>
    <row r="225" spans="1:65" s="2" customFormat="1" ht="21.75" customHeight="1">
      <c r="A225" s="30"/>
      <c r="B225" s="154"/>
      <c r="C225" s="195" t="s">
        <v>594</v>
      </c>
      <c r="D225" s="195" t="s">
        <v>210</v>
      </c>
      <c r="E225" s="196" t="s">
        <v>9827</v>
      </c>
      <c r="F225" s="200" t="s">
        <v>9828</v>
      </c>
      <c r="G225" s="198" t="s">
        <v>404</v>
      </c>
      <c r="H225" s="199">
        <v>1</v>
      </c>
      <c r="I225" s="155"/>
      <c r="J225" s="287">
        <f t="shared" si="30"/>
        <v>0</v>
      </c>
      <c r="K225" s="157"/>
      <c r="L225" s="31"/>
      <c r="M225" s="158" t="s">
        <v>1</v>
      </c>
      <c r="N225" s="159" t="s">
        <v>38</v>
      </c>
      <c r="O225" s="59"/>
      <c r="P225" s="160">
        <f t="shared" si="31"/>
        <v>0</v>
      </c>
      <c r="Q225" s="160">
        <v>0</v>
      </c>
      <c r="R225" s="160">
        <f t="shared" si="32"/>
        <v>0</v>
      </c>
      <c r="S225" s="160">
        <v>0</v>
      </c>
      <c r="T225" s="161">
        <f t="shared" si="33"/>
        <v>0</v>
      </c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R225" s="162" t="s">
        <v>466</v>
      </c>
      <c r="AT225" s="162" t="s">
        <v>210</v>
      </c>
      <c r="AU225" s="162" t="s">
        <v>219</v>
      </c>
      <c r="AY225" s="15" t="s">
        <v>208</v>
      </c>
      <c r="BE225" s="163">
        <f t="shared" si="34"/>
        <v>0</v>
      </c>
      <c r="BF225" s="163">
        <f t="shared" si="35"/>
        <v>0</v>
      </c>
      <c r="BG225" s="163">
        <f t="shared" si="36"/>
        <v>0</v>
      </c>
      <c r="BH225" s="163">
        <f t="shared" si="37"/>
        <v>0</v>
      </c>
      <c r="BI225" s="163">
        <f t="shared" si="38"/>
        <v>0</v>
      </c>
      <c r="BJ225" s="15" t="s">
        <v>85</v>
      </c>
      <c r="BK225" s="163">
        <f t="shared" si="39"/>
        <v>0</v>
      </c>
      <c r="BL225" s="15" t="s">
        <v>466</v>
      </c>
      <c r="BM225" s="162" t="s">
        <v>9829</v>
      </c>
    </row>
    <row r="226" spans="1:65" s="2" customFormat="1" ht="21.75" customHeight="1">
      <c r="A226" s="30"/>
      <c r="B226" s="154"/>
      <c r="C226" s="195" t="s">
        <v>598</v>
      </c>
      <c r="D226" s="195" t="s">
        <v>210</v>
      </c>
      <c r="E226" s="196" t="s">
        <v>9830</v>
      </c>
      <c r="F226" s="200" t="s">
        <v>9831</v>
      </c>
      <c r="G226" s="198" t="s">
        <v>404</v>
      </c>
      <c r="H226" s="199">
        <v>1</v>
      </c>
      <c r="I226" s="155"/>
      <c r="J226" s="287">
        <f t="shared" si="30"/>
        <v>0</v>
      </c>
      <c r="K226" s="157"/>
      <c r="L226" s="31"/>
      <c r="M226" s="158" t="s">
        <v>1</v>
      </c>
      <c r="N226" s="159" t="s">
        <v>38</v>
      </c>
      <c r="O226" s="59"/>
      <c r="P226" s="160">
        <f t="shared" si="31"/>
        <v>0</v>
      </c>
      <c r="Q226" s="160">
        <v>0</v>
      </c>
      <c r="R226" s="160">
        <f t="shared" si="32"/>
        <v>0</v>
      </c>
      <c r="S226" s="160">
        <v>0</v>
      </c>
      <c r="T226" s="161">
        <f t="shared" si="33"/>
        <v>0</v>
      </c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R226" s="162" t="s">
        <v>466</v>
      </c>
      <c r="AT226" s="162" t="s">
        <v>210</v>
      </c>
      <c r="AU226" s="162" t="s">
        <v>219</v>
      </c>
      <c r="AY226" s="15" t="s">
        <v>208</v>
      </c>
      <c r="BE226" s="163">
        <f t="shared" si="34"/>
        <v>0</v>
      </c>
      <c r="BF226" s="163">
        <f t="shared" si="35"/>
        <v>0</v>
      </c>
      <c r="BG226" s="163">
        <f t="shared" si="36"/>
        <v>0</v>
      </c>
      <c r="BH226" s="163">
        <f t="shared" si="37"/>
        <v>0</v>
      </c>
      <c r="BI226" s="163">
        <f t="shared" si="38"/>
        <v>0</v>
      </c>
      <c r="BJ226" s="15" t="s">
        <v>85</v>
      </c>
      <c r="BK226" s="163">
        <f t="shared" si="39"/>
        <v>0</v>
      </c>
      <c r="BL226" s="15" t="s">
        <v>466</v>
      </c>
      <c r="BM226" s="162" t="s">
        <v>9832</v>
      </c>
    </row>
    <row r="227" spans="1:65" s="2" customFormat="1" ht="37.9" customHeight="1">
      <c r="A227" s="30"/>
      <c r="B227" s="154"/>
      <c r="C227" s="195" t="s">
        <v>602</v>
      </c>
      <c r="D227" s="195" t="s">
        <v>210</v>
      </c>
      <c r="E227" s="196" t="s">
        <v>8054</v>
      </c>
      <c r="F227" s="200" t="s">
        <v>7164</v>
      </c>
      <c r="G227" s="198" t="s">
        <v>404</v>
      </c>
      <c r="H227" s="199">
        <v>1</v>
      </c>
      <c r="I227" s="155"/>
      <c r="J227" s="287">
        <f t="shared" si="30"/>
        <v>0</v>
      </c>
      <c r="K227" s="157"/>
      <c r="L227" s="31"/>
      <c r="M227" s="158" t="s">
        <v>1</v>
      </c>
      <c r="N227" s="159" t="s">
        <v>38</v>
      </c>
      <c r="O227" s="59"/>
      <c r="P227" s="160">
        <f t="shared" si="31"/>
        <v>0</v>
      </c>
      <c r="Q227" s="160">
        <v>0</v>
      </c>
      <c r="R227" s="160">
        <f t="shared" si="32"/>
        <v>0</v>
      </c>
      <c r="S227" s="160">
        <v>0</v>
      </c>
      <c r="T227" s="161">
        <f t="shared" si="33"/>
        <v>0</v>
      </c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R227" s="162" t="s">
        <v>466</v>
      </c>
      <c r="AT227" s="162" t="s">
        <v>210</v>
      </c>
      <c r="AU227" s="162" t="s">
        <v>219</v>
      </c>
      <c r="AY227" s="15" t="s">
        <v>208</v>
      </c>
      <c r="BE227" s="163">
        <f t="shared" si="34"/>
        <v>0</v>
      </c>
      <c r="BF227" s="163">
        <f t="shared" si="35"/>
        <v>0</v>
      </c>
      <c r="BG227" s="163">
        <f t="shared" si="36"/>
        <v>0</v>
      </c>
      <c r="BH227" s="163">
        <f t="shared" si="37"/>
        <v>0</v>
      </c>
      <c r="BI227" s="163">
        <f t="shared" si="38"/>
        <v>0</v>
      </c>
      <c r="BJ227" s="15" t="s">
        <v>85</v>
      </c>
      <c r="BK227" s="163">
        <f t="shared" si="39"/>
        <v>0</v>
      </c>
      <c r="BL227" s="15" t="s">
        <v>466</v>
      </c>
      <c r="BM227" s="162" t="s">
        <v>9833</v>
      </c>
    </row>
    <row r="228" spans="1:65" s="2" customFormat="1" ht="16.5" customHeight="1">
      <c r="A228" s="30"/>
      <c r="B228" s="154"/>
      <c r="C228" s="195" t="s">
        <v>606</v>
      </c>
      <c r="D228" s="195" t="s">
        <v>210</v>
      </c>
      <c r="E228" s="196" t="s">
        <v>9364</v>
      </c>
      <c r="F228" s="200" t="s">
        <v>9365</v>
      </c>
      <c r="G228" s="198" t="s">
        <v>404</v>
      </c>
      <c r="H228" s="199">
        <v>2</v>
      </c>
      <c r="I228" s="155"/>
      <c r="J228" s="287">
        <f t="shared" si="30"/>
        <v>0</v>
      </c>
      <c r="K228" s="157"/>
      <c r="L228" s="31"/>
      <c r="M228" s="158" t="s">
        <v>1</v>
      </c>
      <c r="N228" s="159" t="s">
        <v>38</v>
      </c>
      <c r="O228" s="59"/>
      <c r="P228" s="160">
        <f t="shared" si="31"/>
        <v>0</v>
      </c>
      <c r="Q228" s="160">
        <v>0</v>
      </c>
      <c r="R228" s="160">
        <f t="shared" si="32"/>
        <v>0</v>
      </c>
      <c r="S228" s="160">
        <v>0</v>
      </c>
      <c r="T228" s="161">
        <f t="shared" si="33"/>
        <v>0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62" t="s">
        <v>466</v>
      </c>
      <c r="AT228" s="162" t="s">
        <v>210</v>
      </c>
      <c r="AU228" s="162" t="s">
        <v>219</v>
      </c>
      <c r="AY228" s="15" t="s">
        <v>208</v>
      </c>
      <c r="BE228" s="163">
        <f t="shared" si="34"/>
        <v>0</v>
      </c>
      <c r="BF228" s="163">
        <f t="shared" si="35"/>
        <v>0</v>
      </c>
      <c r="BG228" s="163">
        <f t="shared" si="36"/>
        <v>0</v>
      </c>
      <c r="BH228" s="163">
        <f t="shared" si="37"/>
        <v>0</v>
      </c>
      <c r="BI228" s="163">
        <f t="shared" si="38"/>
        <v>0</v>
      </c>
      <c r="BJ228" s="15" t="s">
        <v>85</v>
      </c>
      <c r="BK228" s="163">
        <f t="shared" si="39"/>
        <v>0</v>
      </c>
      <c r="BL228" s="15" t="s">
        <v>466</v>
      </c>
      <c r="BM228" s="162" t="s">
        <v>9834</v>
      </c>
    </row>
    <row r="229" spans="1:65" s="2" customFormat="1" ht="16.5" customHeight="1">
      <c r="A229" s="30"/>
      <c r="B229" s="154"/>
      <c r="C229" s="195" t="s">
        <v>610</v>
      </c>
      <c r="D229" s="195" t="s">
        <v>210</v>
      </c>
      <c r="E229" s="196" t="s">
        <v>9391</v>
      </c>
      <c r="F229" s="200" t="s">
        <v>9392</v>
      </c>
      <c r="G229" s="198" t="s">
        <v>404</v>
      </c>
      <c r="H229" s="199">
        <v>1</v>
      </c>
      <c r="I229" s="155"/>
      <c r="J229" s="287">
        <f t="shared" si="30"/>
        <v>0</v>
      </c>
      <c r="K229" s="157"/>
      <c r="L229" s="31"/>
      <c r="M229" s="158" t="s">
        <v>1</v>
      </c>
      <c r="N229" s="159" t="s">
        <v>38</v>
      </c>
      <c r="O229" s="59"/>
      <c r="P229" s="160">
        <f t="shared" si="31"/>
        <v>0</v>
      </c>
      <c r="Q229" s="160">
        <v>0</v>
      </c>
      <c r="R229" s="160">
        <f t="shared" si="32"/>
        <v>0</v>
      </c>
      <c r="S229" s="160">
        <v>0</v>
      </c>
      <c r="T229" s="161">
        <f t="shared" si="33"/>
        <v>0</v>
      </c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R229" s="162" t="s">
        <v>466</v>
      </c>
      <c r="AT229" s="162" t="s">
        <v>210</v>
      </c>
      <c r="AU229" s="162" t="s">
        <v>219</v>
      </c>
      <c r="AY229" s="15" t="s">
        <v>208</v>
      </c>
      <c r="BE229" s="163">
        <f t="shared" si="34"/>
        <v>0</v>
      </c>
      <c r="BF229" s="163">
        <f t="shared" si="35"/>
        <v>0</v>
      </c>
      <c r="BG229" s="163">
        <f t="shared" si="36"/>
        <v>0</v>
      </c>
      <c r="BH229" s="163">
        <f t="shared" si="37"/>
        <v>0</v>
      </c>
      <c r="BI229" s="163">
        <f t="shared" si="38"/>
        <v>0</v>
      </c>
      <c r="BJ229" s="15" t="s">
        <v>85</v>
      </c>
      <c r="BK229" s="163">
        <f t="shared" si="39"/>
        <v>0</v>
      </c>
      <c r="BL229" s="15" t="s">
        <v>466</v>
      </c>
      <c r="BM229" s="162" t="s">
        <v>9835</v>
      </c>
    </row>
    <row r="230" spans="1:65" s="12" customFormat="1" ht="25.9" customHeight="1">
      <c r="B230" s="142"/>
      <c r="C230" s="206"/>
      <c r="D230" s="207" t="s">
        <v>71</v>
      </c>
      <c r="E230" s="209" t="s">
        <v>6455</v>
      </c>
      <c r="F230" s="209" t="s">
        <v>7756</v>
      </c>
      <c r="G230" s="206"/>
      <c r="H230" s="206"/>
      <c r="I230" s="145"/>
      <c r="J230" s="283">
        <f>BK230</f>
        <v>0</v>
      </c>
      <c r="L230" s="142"/>
      <c r="M230" s="146"/>
      <c r="N230" s="147"/>
      <c r="O230" s="147"/>
      <c r="P230" s="148">
        <f>SUM(P231:P237)</f>
        <v>0</v>
      </c>
      <c r="Q230" s="147"/>
      <c r="R230" s="148">
        <f>SUM(R231:R237)</f>
        <v>0</v>
      </c>
      <c r="S230" s="147"/>
      <c r="T230" s="149">
        <f>SUM(T231:T237)</f>
        <v>0</v>
      </c>
      <c r="AR230" s="143" t="s">
        <v>214</v>
      </c>
      <c r="AT230" s="150" t="s">
        <v>71</v>
      </c>
      <c r="AU230" s="150" t="s">
        <v>72</v>
      </c>
      <c r="AY230" s="143" t="s">
        <v>208</v>
      </c>
      <c r="BK230" s="151">
        <f>SUM(BK231:BK237)</f>
        <v>0</v>
      </c>
    </row>
    <row r="231" spans="1:65" s="2" customFormat="1" ht="16.5" customHeight="1">
      <c r="A231" s="30"/>
      <c r="B231" s="154"/>
      <c r="C231" s="195" t="s">
        <v>614</v>
      </c>
      <c r="D231" s="195" t="s">
        <v>210</v>
      </c>
      <c r="E231" s="196" t="s">
        <v>9489</v>
      </c>
      <c r="F231" s="200" t="s">
        <v>9490</v>
      </c>
      <c r="G231" s="198" t="s">
        <v>4725</v>
      </c>
      <c r="H231" s="199">
        <v>1</v>
      </c>
      <c r="I231" s="155"/>
      <c r="J231" s="287">
        <f t="shared" ref="J231:J237" si="40">ROUND(I231*H231,2)</f>
        <v>0</v>
      </c>
      <c r="K231" s="157"/>
      <c r="L231" s="31"/>
      <c r="M231" s="158" t="s">
        <v>1</v>
      </c>
      <c r="N231" s="159" t="s">
        <v>38</v>
      </c>
      <c r="O231" s="59"/>
      <c r="P231" s="160">
        <f t="shared" ref="P231:P237" si="41">O231*H231</f>
        <v>0</v>
      </c>
      <c r="Q231" s="160">
        <v>0</v>
      </c>
      <c r="R231" s="160">
        <f t="shared" ref="R231:R237" si="42">Q231*H231</f>
        <v>0</v>
      </c>
      <c r="S231" s="160">
        <v>0</v>
      </c>
      <c r="T231" s="161">
        <f t="shared" ref="T231:T237" si="43">S231*H231</f>
        <v>0</v>
      </c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R231" s="162" t="s">
        <v>214</v>
      </c>
      <c r="AT231" s="162" t="s">
        <v>210</v>
      </c>
      <c r="AU231" s="162" t="s">
        <v>79</v>
      </c>
      <c r="AY231" s="15" t="s">
        <v>208</v>
      </c>
      <c r="BE231" s="163">
        <f t="shared" ref="BE231:BE237" si="44">IF(N231="základná",J231,0)</f>
        <v>0</v>
      </c>
      <c r="BF231" s="163">
        <f t="shared" ref="BF231:BF237" si="45">IF(N231="znížená",J231,0)</f>
        <v>0</v>
      </c>
      <c r="BG231" s="163">
        <f t="shared" ref="BG231:BG237" si="46">IF(N231="zákl. prenesená",J231,0)</f>
        <v>0</v>
      </c>
      <c r="BH231" s="163">
        <f t="shared" ref="BH231:BH237" si="47">IF(N231="zníž. prenesená",J231,0)</f>
        <v>0</v>
      </c>
      <c r="BI231" s="163">
        <f t="shared" ref="BI231:BI237" si="48">IF(N231="nulová",J231,0)</f>
        <v>0</v>
      </c>
      <c r="BJ231" s="15" t="s">
        <v>85</v>
      </c>
      <c r="BK231" s="163">
        <f t="shared" ref="BK231:BK237" si="49">ROUND(I231*H231,2)</f>
        <v>0</v>
      </c>
      <c r="BL231" s="15" t="s">
        <v>214</v>
      </c>
      <c r="BM231" s="162" t="s">
        <v>9836</v>
      </c>
    </row>
    <row r="232" spans="1:65" s="2" customFormat="1" ht="16.5" customHeight="1">
      <c r="A232" s="30"/>
      <c r="B232" s="154"/>
      <c r="C232" s="195" t="s">
        <v>618</v>
      </c>
      <c r="D232" s="195" t="s">
        <v>210</v>
      </c>
      <c r="E232" s="196" t="s">
        <v>9837</v>
      </c>
      <c r="F232" s="200" t="s">
        <v>9838</v>
      </c>
      <c r="G232" s="198" t="s">
        <v>4725</v>
      </c>
      <c r="H232" s="199">
        <v>1</v>
      </c>
      <c r="I232" s="155"/>
      <c r="J232" s="287">
        <f t="shared" si="40"/>
        <v>0</v>
      </c>
      <c r="K232" s="157"/>
      <c r="L232" s="31"/>
      <c r="M232" s="158" t="s">
        <v>1</v>
      </c>
      <c r="N232" s="159" t="s">
        <v>38</v>
      </c>
      <c r="O232" s="59"/>
      <c r="P232" s="160">
        <f t="shared" si="41"/>
        <v>0</v>
      </c>
      <c r="Q232" s="160">
        <v>0</v>
      </c>
      <c r="R232" s="160">
        <f t="shared" si="42"/>
        <v>0</v>
      </c>
      <c r="S232" s="160">
        <v>0</v>
      </c>
      <c r="T232" s="161">
        <f t="shared" si="43"/>
        <v>0</v>
      </c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R232" s="162" t="s">
        <v>214</v>
      </c>
      <c r="AT232" s="162" t="s">
        <v>210</v>
      </c>
      <c r="AU232" s="162" t="s">
        <v>79</v>
      </c>
      <c r="AY232" s="15" t="s">
        <v>208</v>
      </c>
      <c r="BE232" s="163">
        <f t="shared" si="44"/>
        <v>0</v>
      </c>
      <c r="BF232" s="163">
        <f t="shared" si="45"/>
        <v>0</v>
      </c>
      <c r="BG232" s="163">
        <f t="shared" si="46"/>
        <v>0</v>
      </c>
      <c r="BH232" s="163">
        <f t="shared" si="47"/>
        <v>0</v>
      </c>
      <c r="BI232" s="163">
        <f t="shared" si="48"/>
        <v>0</v>
      </c>
      <c r="BJ232" s="15" t="s">
        <v>85</v>
      </c>
      <c r="BK232" s="163">
        <f t="shared" si="49"/>
        <v>0</v>
      </c>
      <c r="BL232" s="15" t="s">
        <v>214</v>
      </c>
      <c r="BM232" s="162" t="s">
        <v>9839</v>
      </c>
    </row>
    <row r="233" spans="1:65" s="2" customFormat="1" ht="16.5" customHeight="1">
      <c r="A233" s="30"/>
      <c r="B233" s="154"/>
      <c r="C233" s="195" t="s">
        <v>622</v>
      </c>
      <c r="D233" s="195" t="s">
        <v>210</v>
      </c>
      <c r="E233" s="196" t="s">
        <v>9498</v>
      </c>
      <c r="F233" s="200" t="s">
        <v>9499</v>
      </c>
      <c r="G233" s="198" t="s">
        <v>404</v>
      </c>
      <c r="H233" s="199">
        <v>3</v>
      </c>
      <c r="I233" s="155"/>
      <c r="J233" s="287">
        <f t="shared" si="40"/>
        <v>0</v>
      </c>
      <c r="K233" s="157"/>
      <c r="L233" s="31"/>
      <c r="M233" s="158" t="s">
        <v>1</v>
      </c>
      <c r="N233" s="159" t="s">
        <v>38</v>
      </c>
      <c r="O233" s="59"/>
      <c r="P233" s="160">
        <f t="shared" si="41"/>
        <v>0</v>
      </c>
      <c r="Q233" s="160">
        <v>0</v>
      </c>
      <c r="R233" s="160">
        <f t="shared" si="42"/>
        <v>0</v>
      </c>
      <c r="S233" s="160">
        <v>0</v>
      </c>
      <c r="T233" s="161">
        <f t="shared" si="43"/>
        <v>0</v>
      </c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R233" s="162" t="s">
        <v>214</v>
      </c>
      <c r="AT233" s="162" t="s">
        <v>210</v>
      </c>
      <c r="AU233" s="162" t="s">
        <v>79</v>
      </c>
      <c r="AY233" s="15" t="s">
        <v>208</v>
      </c>
      <c r="BE233" s="163">
        <f t="shared" si="44"/>
        <v>0</v>
      </c>
      <c r="BF233" s="163">
        <f t="shared" si="45"/>
        <v>0</v>
      </c>
      <c r="BG233" s="163">
        <f t="shared" si="46"/>
        <v>0</v>
      </c>
      <c r="BH233" s="163">
        <f t="shared" si="47"/>
        <v>0</v>
      </c>
      <c r="BI233" s="163">
        <f t="shared" si="48"/>
        <v>0</v>
      </c>
      <c r="BJ233" s="15" t="s">
        <v>85</v>
      </c>
      <c r="BK233" s="163">
        <f t="shared" si="49"/>
        <v>0</v>
      </c>
      <c r="BL233" s="15" t="s">
        <v>214</v>
      </c>
      <c r="BM233" s="162" t="s">
        <v>9840</v>
      </c>
    </row>
    <row r="234" spans="1:65" s="2" customFormat="1" ht="16.5" customHeight="1">
      <c r="A234" s="30"/>
      <c r="B234" s="154"/>
      <c r="C234" s="195" t="s">
        <v>626</v>
      </c>
      <c r="D234" s="195" t="s">
        <v>210</v>
      </c>
      <c r="E234" s="196" t="s">
        <v>9501</v>
      </c>
      <c r="F234" s="200" t="s">
        <v>9502</v>
      </c>
      <c r="G234" s="198" t="s">
        <v>404</v>
      </c>
      <c r="H234" s="199">
        <v>252</v>
      </c>
      <c r="I234" s="155"/>
      <c r="J234" s="287">
        <f t="shared" si="40"/>
        <v>0</v>
      </c>
      <c r="K234" s="157"/>
      <c r="L234" s="31"/>
      <c r="M234" s="158" t="s">
        <v>1</v>
      </c>
      <c r="N234" s="159" t="s">
        <v>38</v>
      </c>
      <c r="O234" s="59"/>
      <c r="P234" s="160">
        <f t="shared" si="41"/>
        <v>0</v>
      </c>
      <c r="Q234" s="160">
        <v>0</v>
      </c>
      <c r="R234" s="160">
        <f t="shared" si="42"/>
        <v>0</v>
      </c>
      <c r="S234" s="160">
        <v>0</v>
      </c>
      <c r="T234" s="161">
        <f t="shared" si="43"/>
        <v>0</v>
      </c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R234" s="162" t="s">
        <v>214</v>
      </c>
      <c r="AT234" s="162" t="s">
        <v>210</v>
      </c>
      <c r="AU234" s="162" t="s">
        <v>79</v>
      </c>
      <c r="AY234" s="15" t="s">
        <v>208</v>
      </c>
      <c r="BE234" s="163">
        <f t="shared" si="44"/>
        <v>0</v>
      </c>
      <c r="BF234" s="163">
        <f t="shared" si="45"/>
        <v>0</v>
      </c>
      <c r="BG234" s="163">
        <f t="shared" si="46"/>
        <v>0</v>
      </c>
      <c r="BH234" s="163">
        <f t="shared" si="47"/>
        <v>0</v>
      </c>
      <c r="BI234" s="163">
        <f t="shared" si="48"/>
        <v>0</v>
      </c>
      <c r="BJ234" s="15" t="s">
        <v>85</v>
      </c>
      <c r="BK234" s="163">
        <f t="shared" si="49"/>
        <v>0</v>
      </c>
      <c r="BL234" s="15" t="s">
        <v>214</v>
      </c>
      <c r="BM234" s="162" t="s">
        <v>9841</v>
      </c>
    </row>
    <row r="235" spans="1:65" s="2" customFormat="1" ht="16.5" customHeight="1">
      <c r="A235" s="30"/>
      <c r="B235" s="154"/>
      <c r="C235" s="195" t="s">
        <v>630</v>
      </c>
      <c r="D235" s="195" t="s">
        <v>210</v>
      </c>
      <c r="E235" s="196" t="s">
        <v>9842</v>
      </c>
      <c r="F235" s="200" t="s">
        <v>7761</v>
      </c>
      <c r="G235" s="198" t="s">
        <v>4725</v>
      </c>
      <c r="H235" s="199">
        <v>1</v>
      </c>
      <c r="I235" s="155"/>
      <c r="J235" s="287">
        <f t="shared" si="40"/>
        <v>0</v>
      </c>
      <c r="K235" s="157"/>
      <c r="L235" s="31"/>
      <c r="M235" s="158" t="s">
        <v>1</v>
      </c>
      <c r="N235" s="159" t="s">
        <v>38</v>
      </c>
      <c r="O235" s="59"/>
      <c r="P235" s="160">
        <f t="shared" si="41"/>
        <v>0</v>
      </c>
      <c r="Q235" s="160">
        <v>0</v>
      </c>
      <c r="R235" s="160">
        <f t="shared" si="42"/>
        <v>0</v>
      </c>
      <c r="S235" s="160">
        <v>0</v>
      </c>
      <c r="T235" s="161">
        <f t="shared" si="43"/>
        <v>0</v>
      </c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R235" s="162" t="s">
        <v>214</v>
      </c>
      <c r="AT235" s="162" t="s">
        <v>210</v>
      </c>
      <c r="AU235" s="162" t="s">
        <v>79</v>
      </c>
      <c r="AY235" s="15" t="s">
        <v>208</v>
      </c>
      <c r="BE235" s="163">
        <f t="shared" si="44"/>
        <v>0</v>
      </c>
      <c r="BF235" s="163">
        <f t="shared" si="45"/>
        <v>0</v>
      </c>
      <c r="BG235" s="163">
        <f t="shared" si="46"/>
        <v>0</v>
      </c>
      <c r="BH235" s="163">
        <f t="shared" si="47"/>
        <v>0</v>
      </c>
      <c r="BI235" s="163">
        <f t="shared" si="48"/>
        <v>0</v>
      </c>
      <c r="BJ235" s="15" t="s">
        <v>85</v>
      </c>
      <c r="BK235" s="163">
        <f t="shared" si="49"/>
        <v>0</v>
      </c>
      <c r="BL235" s="15" t="s">
        <v>214</v>
      </c>
      <c r="BM235" s="162" t="s">
        <v>9843</v>
      </c>
    </row>
    <row r="236" spans="1:65" s="2" customFormat="1" ht="24.2" customHeight="1">
      <c r="A236" s="30"/>
      <c r="B236" s="154"/>
      <c r="C236" s="195" t="s">
        <v>634</v>
      </c>
      <c r="D236" s="195" t="s">
        <v>210</v>
      </c>
      <c r="E236" s="196" t="s">
        <v>9844</v>
      </c>
      <c r="F236" s="200" t="s">
        <v>7758</v>
      </c>
      <c r="G236" s="198" t="s">
        <v>404</v>
      </c>
      <c r="H236" s="199">
        <v>1</v>
      </c>
      <c r="I236" s="155"/>
      <c r="J236" s="287">
        <f t="shared" si="40"/>
        <v>0</v>
      </c>
      <c r="K236" s="157"/>
      <c r="L236" s="31"/>
      <c r="M236" s="158" t="s">
        <v>1</v>
      </c>
      <c r="N236" s="159" t="s">
        <v>38</v>
      </c>
      <c r="O236" s="59"/>
      <c r="P236" s="160">
        <f t="shared" si="41"/>
        <v>0</v>
      </c>
      <c r="Q236" s="160">
        <v>0</v>
      </c>
      <c r="R236" s="160">
        <f t="shared" si="42"/>
        <v>0</v>
      </c>
      <c r="S236" s="160">
        <v>0</v>
      </c>
      <c r="T236" s="161">
        <f t="shared" si="43"/>
        <v>0</v>
      </c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R236" s="162" t="s">
        <v>214</v>
      </c>
      <c r="AT236" s="162" t="s">
        <v>210</v>
      </c>
      <c r="AU236" s="162" t="s">
        <v>79</v>
      </c>
      <c r="AY236" s="15" t="s">
        <v>208</v>
      </c>
      <c r="BE236" s="163">
        <f t="shared" si="44"/>
        <v>0</v>
      </c>
      <c r="BF236" s="163">
        <f t="shared" si="45"/>
        <v>0</v>
      </c>
      <c r="BG236" s="163">
        <f t="shared" si="46"/>
        <v>0</v>
      </c>
      <c r="BH236" s="163">
        <f t="shared" si="47"/>
        <v>0</v>
      </c>
      <c r="BI236" s="163">
        <f t="shared" si="48"/>
        <v>0</v>
      </c>
      <c r="BJ236" s="15" t="s">
        <v>85</v>
      </c>
      <c r="BK236" s="163">
        <f t="shared" si="49"/>
        <v>0</v>
      </c>
      <c r="BL236" s="15" t="s">
        <v>214</v>
      </c>
      <c r="BM236" s="162" t="s">
        <v>9845</v>
      </c>
    </row>
    <row r="237" spans="1:65" s="2" customFormat="1" ht="16.5" customHeight="1">
      <c r="A237" s="30"/>
      <c r="B237" s="154"/>
      <c r="C237" s="195" t="s">
        <v>638</v>
      </c>
      <c r="D237" s="195" t="s">
        <v>210</v>
      </c>
      <c r="E237" s="196" t="s">
        <v>9509</v>
      </c>
      <c r="F237" s="200" t="s">
        <v>9092</v>
      </c>
      <c r="G237" s="198" t="s">
        <v>4725</v>
      </c>
      <c r="H237" s="199">
        <v>1</v>
      </c>
      <c r="I237" s="155"/>
      <c r="J237" s="287">
        <f t="shared" si="40"/>
        <v>0</v>
      </c>
      <c r="K237" s="157"/>
      <c r="L237" s="31"/>
      <c r="M237" s="158" t="s">
        <v>1</v>
      </c>
      <c r="N237" s="159" t="s">
        <v>38</v>
      </c>
      <c r="O237" s="59"/>
      <c r="P237" s="160">
        <f t="shared" si="41"/>
        <v>0</v>
      </c>
      <c r="Q237" s="160">
        <v>0</v>
      </c>
      <c r="R237" s="160">
        <f t="shared" si="42"/>
        <v>0</v>
      </c>
      <c r="S237" s="160">
        <v>0</v>
      </c>
      <c r="T237" s="161">
        <f t="shared" si="43"/>
        <v>0</v>
      </c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R237" s="162" t="s">
        <v>214</v>
      </c>
      <c r="AT237" s="162" t="s">
        <v>210</v>
      </c>
      <c r="AU237" s="162" t="s">
        <v>79</v>
      </c>
      <c r="AY237" s="15" t="s">
        <v>208</v>
      </c>
      <c r="BE237" s="163">
        <f t="shared" si="44"/>
        <v>0</v>
      </c>
      <c r="BF237" s="163">
        <f t="shared" si="45"/>
        <v>0</v>
      </c>
      <c r="BG237" s="163">
        <f t="shared" si="46"/>
        <v>0</v>
      </c>
      <c r="BH237" s="163">
        <f t="shared" si="47"/>
        <v>0</v>
      </c>
      <c r="BI237" s="163">
        <f t="shared" si="48"/>
        <v>0</v>
      </c>
      <c r="BJ237" s="15" t="s">
        <v>85</v>
      </c>
      <c r="BK237" s="163">
        <f t="shared" si="49"/>
        <v>0</v>
      </c>
      <c r="BL237" s="15" t="s">
        <v>214</v>
      </c>
      <c r="BM237" s="162" t="s">
        <v>9846</v>
      </c>
    </row>
    <row r="238" spans="1:65" s="12" customFormat="1" ht="25.9" customHeight="1">
      <c r="B238" s="142"/>
      <c r="D238" s="143" t="s">
        <v>71</v>
      </c>
      <c r="E238" s="144" t="s">
        <v>9590</v>
      </c>
      <c r="F238" s="144" t="s">
        <v>7767</v>
      </c>
      <c r="I238" s="145"/>
      <c r="J238" s="283">
        <f>BK238</f>
        <v>0</v>
      </c>
      <c r="L238" s="142"/>
      <c r="M238" s="146"/>
      <c r="N238" s="147"/>
      <c r="O238" s="147"/>
      <c r="P238" s="148">
        <f>P239</f>
        <v>0</v>
      </c>
      <c r="Q238" s="147"/>
      <c r="R238" s="148">
        <f>R239</f>
        <v>0</v>
      </c>
      <c r="S238" s="147"/>
      <c r="T238" s="149">
        <f>T239</f>
        <v>0</v>
      </c>
      <c r="AR238" s="143" t="s">
        <v>214</v>
      </c>
      <c r="AT238" s="150" t="s">
        <v>71</v>
      </c>
      <c r="AU238" s="150" t="s">
        <v>72</v>
      </c>
      <c r="AY238" s="143" t="s">
        <v>208</v>
      </c>
      <c r="BK238" s="151">
        <f>BK239</f>
        <v>0</v>
      </c>
    </row>
    <row r="239" spans="1:65" s="2" customFormat="1" ht="16.5" customHeight="1">
      <c r="A239" s="30"/>
      <c r="B239" s="154"/>
      <c r="C239" s="195" t="s">
        <v>646</v>
      </c>
      <c r="D239" s="195" t="s">
        <v>210</v>
      </c>
      <c r="E239" s="196" t="s">
        <v>9847</v>
      </c>
      <c r="F239" s="200" t="s">
        <v>7769</v>
      </c>
      <c r="G239" s="198" t="s">
        <v>1614</v>
      </c>
      <c r="H239" s="182"/>
      <c r="I239" s="155"/>
      <c r="J239" s="287">
        <f>ROUND(I239*H239,2)</f>
        <v>0</v>
      </c>
      <c r="K239" s="157"/>
      <c r="L239" s="31"/>
      <c r="M239" s="158" t="s">
        <v>1</v>
      </c>
      <c r="N239" s="159" t="s">
        <v>38</v>
      </c>
      <c r="O239" s="59"/>
      <c r="P239" s="160">
        <f>O239*H239</f>
        <v>0</v>
      </c>
      <c r="Q239" s="160">
        <v>0</v>
      </c>
      <c r="R239" s="160">
        <f>Q239*H239</f>
        <v>0</v>
      </c>
      <c r="S239" s="160">
        <v>0</v>
      </c>
      <c r="T239" s="161">
        <f>S239*H239</f>
        <v>0</v>
      </c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R239" s="162" t="s">
        <v>214</v>
      </c>
      <c r="AT239" s="162" t="s">
        <v>210</v>
      </c>
      <c r="AU239" s="162" t="s">
        <v>79</v>
      </c>
      <c r="AY239" s="15" t="s">
        <v>208</v>
      </c>
      <c r="BE239" s="163">
        <f>IF(N239="základná",J239,0)</f>
        <v>0</v>
      </c>
      <c r="BF239" s="163">
        <f>IF(N239="znížená",J239,0)</f>
        <v>0</v>
      </c>
      <c r="BG239" s="163">
        <f>IF(N239="zákl. prenesená",J239,0)</f>
        <v>0</v>
      </c>
      <c r="BH239" s="163">
        <f>IF(N239="zníž. prenesená",J239,0)</f>
        <v>0</v>
      </c>
      <c r="BI239" s="163">
        <f>IF(N239="nulová",J239,0)</f>
        <v>0</v>
      </c>
      <c r="BJ239" s="15" t="s">
        <v>85</v>
      </c>
      <c r="BK239" s="163">
        <f>ROUND(I239*H239,2)</f>
        <v>0</v>
      </c>
      <c r="BL239" s="15" t="s">
        <v>214</v>
      </c>
      <c r="BM239" s="162" t="s">
        <v>9848</v>
      </c>
    </row>
    <row r="240" spans="1:65" s="2" customFormat="1" ht="49.9" customHeight="1">
      <c r="A240" s="30"/>
      <c r="B240" s="31"/>
      <c r="C240" s="30"/>
      <c r="D240" s="30"/>
      <c r="E240" s="144" t="s">
        <v>771</v>
      </c>
      <c r="F240" s="144" t="s">
        <v>772</v>
      </c>
      <c r="G240" s="30"/>
      <c r="H240" s="30"/>
      <c r="I240" s="30"/>
      <c r="J240" s="283">
        <f t="shared" ref="J240:J245" si="50">BK240</f>
        <v>0</v>
      </c>
      <c r="K240" s="30"/>
      <c r="L240" s="31"/>
      <c r="M240" s="164"/>
      <c r="N240" s="165"/>
      <c r="O240" s="59"/>
      <c r="P240" s="59"/>
      <c r="Q240" s="59"/>
      <c r="R240" s="59"/>
      <c r="S240" s="59"/>
      <c r="T240" s="6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T240" s="15" t="s">
        <v>71</v>
      </c>
      <c r="AU240" s="15" t="s">
        <v>72</v>
      </c>
      <c r="AY240" s="15" t="s">
        <v>773</v>
      </c>
      <c r="BK240" s="163">
        <f>SUM(BK241:BK245)</f>
        <v>0</v>
      </c>
    </row>
    <row r="241" spans="1:63" s="2" customFormat="1" ht="16.350000000000001" customHeight="1">
      <c r="A241" s="30"/>
      <c r="B241" s="31"/>
      <c r="C241" s="166" t="s">
        <v>1</v>
      </c>
      <c r="D241" s="166" t="s">
        <v>210</v>
      </c>
      <c r="E241" s="167" t="s">
        <v>1</v>
      </c>
      <c r="F241" s="168" t="s">
        <v>1</v>
      </c>
      <c r="G241" s="169" t="s">
        <v>1</v>
      </c>
      <c r="H241" s="170"/>
      <c r="I241" s="171"/>
      <c r="J241" s="288">
        <f t="shared" si="50"/>
        <v>0</v>
      </c>
      <c r="K241" s="172"/>
      <c r="L241" s="31"/>
      <c r="M241" s="173" t="s">
        <v>1</v>
      </c>
      <c r="N241" s="174" t="s">
        <v>38</v>
      </c>
      <c r="O241" s="59"/>
      <c r="P241" s="59"/>
      <c r="Q241" s="59"/>
      <c r="R241" s="59"/>
      <c r="S241" s="59"/>
      <c r="T241" s="6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T241" s="15" t="s">
        <v>773</v>
      </c>
      <c r="AU241" s="15" t="s">
        <v>79</v>
      </c>
      <c r="AY241" s="15" t="s">
        <v>773</v>
      </c>
      <c r="BE241" s="163">
        <f>IF(N241="základná",J241,0)</f>
        <v>0</v>
      </c>
      <c r="BF241" s="163">
        <f>IF(N241="znížená",J241,0)</f>
        <v>0</v>
      </c>
      <c r="BG241" s="163">
        <f>IF(N241="zákl. prenesená",J241,0)</f>
        <v>0</v>
      </c>
      <c r="BH241" s="163">
        <f>IF(N241="zníž. prenesená",J241,0)</f>
        <v>0</v>
      </c>
      <c r="BI241" s="163">
        <f>IF(N241="nulová",J241,0)</f>
        <v>0</v>
      </c>
      <c r="BJ241" s="15" t="s">
        <v>85</v>
      </c>
      <c r="BK241" s="163">
        <f>I241*H241</f>
        <v>0</v>
      </c>
    </row>
    <row r="242" spans="1:63" s="2" customFormat="1" ht="16.350000000000001" customHeight="1">
      <c r="A242" s="30"/>
      <c r="B242" s="31"/>
      <c r="C242" s="166" t="s">
        <v>1</v>
      </c>
      <c r="D242" s="166" t="s">
        <v>210</v>
      </c>
      <c r="E242" s="167" t="s">
        <v>1</v>
      </c>
      <c r="F242" s="168" t="s">
        <v>1</v>
      </c>
      <c r="G242" s="169" t="s">
        <v>1</v>
      </c>
      <c r="H242" s="170"/>
      <c r="I242" s="171"/>
      <c r="J242" s="288">
        <f t="shared" si="50"/>
        <v>0</v>
      </c>
      <c r="K242" s="172"/>
      <c r="L242" s="31"/>
      <c r="M242" s="173" t="s">
        <v>1</v>
      </c>
      <c r="N242" s="174" t="s">
        <v>38</v>
      </c>
      <c r="O242" s="59"/>
      <c r="P242" s="59"/>
      <c r="Q242" s="59"/>
      <c r="R242" s="59"/>
      <c r="S242" s="59"/>
      <c r="T242" s="6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T242" s="15" t="s">
        <v>773</v>
      </c>
      <c r="AU242" s="15" t="s">
        <v>79</v>
      </c>
      <c r="AY242" s="15" t="s">
        <v>773</v>
      </c>
      <c r="BE242" s="163">
        <f>IF(N242="základná",J242,0)</f>
        <v>0</v>
      </c>
      <c r="BF242" s="163">
        <f>IF(N242="znížená",J242,0)</f>
        <v>0</v>
      </c>
      <c r="BG242" s="163">
        <f>IF(N242="zákl. prenesená",J242,0)</f>
        <v>0</v>
      </c>
      <c r="BH242" s="163">
        <f>IF(N242="zníž. prenesená",J242,0)</f>
        <v>0</v>
      </c>
      <c r="BI242" s="163">
        <f>IF(N242="nulová",J242,0)</f>
        <v>0</v>
      </c>
      <c r="BJ242" s="15" t="s">
        <v>85</v>
      </c>
      <c r="BK242" s="163">
        <f>I242*H242</f>
        <v>0</v>
      </c>
    </row>
    <row r="243" spans="1:63" s="2" customFormat="1" ht="16.350000000000001" customHeight="1">
      <c r="A243" s="30"/>
      <c r="B243" s="31"/>
      <c r="C243" s="166" t="s">
        <v>1</v>
      </c>
      <c r="D243" s="166" t="s">
        <v>210</v>
      </c>
      <c r="E243" s="167" t="s">
        <v>1</v>
      </c>
      <c r="F243" s="168" t="s">
        <v>1</v>
      </c>
      <c r="G243" s="169" t="s">
        <v>1</v>
      </c>
      <c r="H243" s="170"/>
      <c r="I243" s="171"/>
      <c r="J243" s="288">
        <f t="shared" si="50"/>
        <v>0</v>
      </c>
      <c r="K243" s="172"/>
      <c r="L243" s="31"/>
      <c r="M243" s="173" t="s">
        <v>1</v>
      </c>
      <c r="N243" s="174" t="s">
        <v>38</v>
      </c>
      <c r="O243" s="59"/>
      <c r="P243" s="59"/>
      <c r="Q243" s="59"/>
      <c r="R243" s="59"/>
      <c r="S243" s="59"/>
      <c r="T243" s="6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T243" s="15" t="s">
        <v>773</v>
      </c>
      <c r="AU243" s="15" t="s">
        <v>79</v>
      </c>
      <c r="AY243" s="15" t="s">
        <v>773</v>
      </c>
      <c r="BE243" s="163">
        <f>IF(N243="základná",J243,0)</f>
        <v>0</v>
      </c>
      <c r="BF243" s="163">
        <f>IF(N243="znížená",J243,0)</f>
        <v>0</v>
      </c>
      <c r="BG243" s="163">
        <f>IF(N243="zákl. prenesená",J243,0)</f>
        <v>0</v>
      </c>
      <c r="BH243" s="163">
        <f>IF(N243="zníž. prenesená",J243,0)</f>
        <v>0</v>
      </c>
      <c r="BI243" s="163">
        <f>IF(N243="nulová",J243,0)</f>
        <v>0</v>
      </c>
      <c r="BJ243" s="15" t="s">
        <v>85</v>
      </c>
      <c r="BK243" s="163">
        <f>I243*H243</f>
        <v>0</v>
      </c>
    </row>
    <row r="244" spans="1:63" s="2" customFormat="1" ht="16.350000000000001" customHeight="1">
      <c r="A244" s="30"/>
      <c r="B244" s="31"/>
      <c r="C244" s="166" t="s">
        <v>1</v>
      </c>
      <c r="D244" s="166" t="s">
        <v>210</v>
      </c>
      <c r="E244" s="167" t="s">
        <v>1</v>
      </c>
      <c r="F244" s="168" t="s">
        <v>1</v>
      </c>
      <c r="G244" s="169" t="s">
        <v>1</v>
      </c>
      <c r="H244" s="170"/>
      <c r="I244" s="171"/>
      <c r="J244" s="288">
        <f t="shared" si="50"/>
        <v>0</v>
      </c>
      <c r="K244" s="172"/>
      <c r="L244" s="31"/>
      <c r="M244" s="173" t="s">
        <v>1</v>
      </c>
      <c r="N244" s="174" t="s">
        <v>38</v>
      </c>
      <c r="O244" s="59"/>
      <c r="P244" s="59"/>
      <c r="Q244" s="59"/>
      <c r="R244" s="59"/>
      <c r="S244" s="59"/>
      <c r="T244" s="6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T244" s="15" t="s">
        <v>773</v>
      </c>
      <c r="AU244" s="15" t="s">
        <v>79</v>
      </c>
      <c r="AY244" s="15" t="s">
        <v>773</v>
      </c>
      <c r="BE244" s="163">
        <f>IF(N244="základná",J244,0)</f>
        <v>0</v>
      </c>
      <c r="BF244" s="163">
        <f>IF(N244="znížená",J244,0)</f>
        <v>0</v>
      </c>
      <c r="BG244" s="163">
        <f>IF(N244="zákl. prenesená",J244,0)</f>
        <v>0</v>
      </c>
      <c r="BH244" s="163">
        <f>IF(N244="zníž. prenesená",J244,0)</f>
        <v>0</v>
      </c>
      <c r="BI244" s="163">
        <f>IF(N244="nulová",J244,0)</f>
        <v>0</v>
      </c>
      <c r="BJ244" s="15" t="s">
        <v>85</v>
      </c>
      <c r="BK244" s="163">
        <f>I244*H244</f>
        <v>0</v>
      </c>
    </row>
    <row r="245" spans="1:63" s="2" customFormat="1" ht="16.350000000000001" customHeight="1">
      <c r="A245" s="30"/>
      <c r="B245" s="31"/>
      <c r="C245" s="166" t="s">
        <v>1</v>
      </c>
      <c r="D245" s="166" t="s">
        <v>210</v>
      </c>
      <c r="E245" s="167" t="s">
        <v>1</v>
      </c>
      <c r="F245" s="168" t="s">
        <v>1</v>
      </c>
      <c r="G245" s="169" t="s">
        <v>1</v>
      </c>
      <c r="H245" s="170"/>
      <c r="I245" s="171"/>
      <c r="J245" s="288">
        <f t="shared" si="50"/>
        <v>0</v>
      </c>
      <c r="K245" s="172"/>
      <c r="L245" s="31"/>
      <c r="M245" s="173" t="s">
        <v>1</v>
      </c>
      <c r="N245" s="174" t="s">
        <v>38</v>
      </c>
      <c r="O245" s="175"/>
      <c r="P245" s="175"/>
      <c r="Q245" s="175"/>
      <c r="R245" s="175"/>
      <c r="S245" s="175"/>
      <c r="T245" s="176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T245" s="15" t="s">
        <v>773</v>
      </c>
      <c r="AU245" s="15" t="s">
        <v>79</v>
      </c>
      <c r="AY245" s="15" t="s">
        <v>773</v>
      </c>
      <c r="BE245" s="163">
        <f>IF(N245="základná",J245,0)</f>
        <v>0</v>
      </c>
      <c r="BF245" s="163">
        <f>IF(N245="znížená",J245,0)</f>
        <v>0</v>
      </c>
      <c r="BG245" s="163">
        <f>IF(N245="zákl. prenesená",J245,0)</f>
        <v>0</v>
      </c>
      <c r="BH245" s="163">
        <f>IF(N245="zníž. prenesená",J245,0)</f>
        <v>0</v>
      </c>
      <c r="BI245" s="163">
        <f>IF(N245="nulová",J245,0)</f>
        <v>0</v>
      </c>
      <c r="BJ245" s="15" t="s">
        <v>85</v>
      </c>
      <c r="BK245" s="163">
        <f>I245*H245</f>
        <v>0</v>
      </c>
    </row>
    <row r="246" spans="1:63" s="2" customFormat="1" ht="6.95" customHeight="1">
      <c r="A246" s="30"/>
      <c r="B246" s="48"/>
      <c r="C246" s="49"/>
      <c r="D246" s="49"/>
      <c r="E246" s="49"/>
      <c r="F246" s="49"/>
      <c r="G246" s="49"/>
      <c r="H246" s="49"/>
      <c r="I246" s="49"/>
      <c r="J246" s="277"/>
      <c r="K246" s="49"/>
      <c r="L246" s="31"/>
      <c r="M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</row>
  </sheetData>
  <sheetProtection algorithmName="SHA-512" hashValue="q1Fe1kjHXVlx//17iwGpxIobDqO044ogkCH+wEKyV8vY8ySet5gDB7nT9UYjAXBz0BGypSf6LloOOiAPkFtpVg==" saltValue="kROfZgdaJBu2dKs7eQq20Q==" spinCount="100000" sheet="1" objects="1" scenarios="1"/>
  <autoFilter ref="C125:K245"/>
  <mergeCells count="12">
    <mergeCell ref="E118:H118"/>
    <mergeCell ref="L2:V2"/>
    <mergeCell ref="E85:H85"/>
    <mergeCell ref="E87:H87"/>
    <mergeCell ref="E89:H89"/>
    <mergeCell ref="E114:H114"/>
    <mergeCell ref="E116:H116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241:D246">
      <formula1>"K, M"</formula1>
    </dataValidation>
    <dataValidation type="list" allowBlank="1" showInputMessage="1" showErrorMessage="1" error="Povolené sú hodnoty základná, znížená, nulová." sqref="N241:N246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03"/>
  <sheetViews>
    <sheetView showGridLines="0" topLeftCell="A121" workbookViewId="0">
      <selection activeCell="I129" sqref="I129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6" t="s">
        <v>5</v>
      </c>
      <c r="M2" s="217"/>
      <c r="N2" s="217"/>
      <c r="O2" s="217"/>
      <c r="P2" s="217"/>
      <c r="Q2" s="217"/>
      <c r="R2" s="217"/>
      <c r="S2" s="217"/>
      <c r="T2" s="217"/>
      <c r="U2" s="217"/>
      <c r="V2" s="217"/>
      <c r="AT2" s="15" t="s">
        <v>137</v>
      </c>
    </row>
    <row r="3" spans="1:46" s="1" customFormat="1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8"/>
      <c r="AT3" s="15" t="s">
        <v>72</v>
      </c>
    </row>
    <row r="4" spans="1:46" s="1" customFormat="1" ht="24.95" customHeight="1">
      <c r="B4" s="18"/>
      <c r="D4" s="19" t="s">
        <v>167</v>
      </c>
      <c r="L4" s="18"/>
      <c r="M4" s="99" t="s">
        <v>9</v>
      </c>
      <c r="AT4" s="15" t="s">
        <v>3</v>
      </c>
    </row>
    <row r="5" spans="1:46" s="1" customFormat="1" ht="6.95" customHeight="1">
      <c r="B5" s="18"/>
      <c r="L5" s="18"/>
    </row>
    <row r="6" spans="1:46" s="1" customFormat="1" ht="12" customHeight="1">
      <c r="B6" s="18"/>
      <c r="D6" s="25" t="s">
        <v>14</v>
      </c>
      <c r="L6" s="18"/>
    </row>
    <row r="7" spans="1:46" s="1" customFormat="1" ht="16.5" customHeight="1">
      <c r="B7" s="18"/>
      <c r="E7" s="259" t="str">
        <f>'Rekapitulácia stavby'!K6</f>
        <v>Rekonštrukcia SO34 ÚAO a SO22 sociálna časť ÚAO</v>
      </c>
      <c r="F7" s="260"/>
      <c r="G7" s="260"/>
      <c r="H7" s="260"/>
      <c r="L7" s="18"/>
    </row>
    <row r="8" spans="1:46" s="1" customFormat="1" ht="12" customHeight="1">
      <c r="B8" s="18"/>
      <c r="D8" s="25" t="s">
        <v>168</v>
      </c>
      <c r="L8" s="18"/>
    </row>
    <row r="9" spans="1:46" s="2" customFormat="1" ht="16.5" customHeight="1">
      <c r="A9" s="30"/>
      <c r="B9" s="31"/>
      <c r="C9" s="30"/>
      <c r="D9" s="30"/>
      <c r="E9" s="259" t="s">
        <v>1000</v>
      </c>
      <c r="F9" s="258"/>
      <c r="G9" s="258"/>
      <c r="H9" s="258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>
      <c r="A10" s="30"/>
      <c r="B10" s="31"/>
      <c r="C10" s="30"/>
      <c r="D10" s="25" t="s">
        <v>170</v>
      </c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30" customHeight="1">
      <c r="A11" s="30"/>
      <c r="B11" s="31"/>
      <c r="C11" s="30"/>
      <c r="D11" s="30"/>
      <c r="E11" s="255" t="s">
        <v>9849</v>
      </c>
      <c r="F11" s="258"/>
      <c r="G11" s="258"/>
      <c r="H11" s="258"/>
      <c r="I11" s="30"/>
      <c r="J11" s="30"/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>
      <c r="A13" s="30"/>
      <c r="B13" s="31"/>
      <c r="C13" s="30"/>
      <c r="D13" s="25" t="s">
        <v>16</v>
      </c>
      <c r="E13" s="30"/>
      <c r="F13" s="23" t="s">
        <v>1</v>
      </c>
      <c r="G13" s="30"/>
      <c r="H13" s="30"/>
      <c r="I13" s="25" t="s">
        <v>17</v>
      </c>
      <c r="J13" s="23" t="s">
        <v>1</v>
      </c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5" t="s">
        <v>18</v>
      </c>
      <c r="E14" s="30"/>
      <c r="F14" s="23" t="s">
        <v>19</v>
      </c>
      <c r="G14" s="30"/>
      <c r="H14" s="30"/>
      <c r="I14" s="25" t="s">
        <v>20</v>
      </c>
      <c r="J14" s="56" t="str">
        <f>'Rekapitulácia stavby'!AN8</f>
        <v>16. 11. 2023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>
      <c r="A16" s="30"/>
      <c r="B16" s="31"/>
      <c r="C16" s="30"/>
      <c r="D16" s="25" t="s">
        <v>22</v>
      </c>
      <c r="E16" s="30"/>
      <c r="F16" s="30"/>
      <c r="G16" s="30"/>
      <c r="H16" s="30"/>
      <c r="I16" s="25" t="s">
        <v>23</v>
      </c>
      <c r="J16" s="23" t="s">
        <v>1</v>
      </c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>
      <c r="A17" s="30"/>
      <c r="B17" s="31"/>
      <c r="C17" s="30"/>
      <c r="D17" s="30"/>
      <c r="E17" s="23" t="s">
        <v>19</v>
      </c>
      <c r="F17" s="30"/>
      <c r="G17" s="30"/>
      <c r="H17" s="30"/>
      <c r="I17" s="25" t="s">
        <v>24</v>
      </c>
      <c r="J17" s="23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>
      <c r="A19" s="30"/>
      <c r="B19" s="31"/>
      <c r="C19" s="30"/>
      <c r="D19" s="25" t="s">
        <v>25</v>
      </c>
      <c r="E19" s="30"/>
      <c r="F19" s="30"/>
      <c r="G19" s="30"/>
      <c r="H19" s="30"/>
      <c r="I19" s="25" t="s">
        <v>23</v>
      </c>
      <c r="J19" s="26" t="str">
        <f>'Rekapitulácia stavby'!AN13</f>
        <v>Vyplň údaj</v>
      </c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>
      <c r="A20" s="30"/>
      <c r="B20" s="31"/>
      <c r="C20" s="30"/>
      <c r="D20" s="30"/>
      <c r="E20" s="261" t="str">
        <f>'Rekapitulácia stavby'!E14</f>
        <v>Vyplň údaj</v>
      </c>
      <c r="F20" s="221"/>
      <c r="G20" s="221"/>
      <c r="H20" s="221"/>
      <c r="I20" s="25" t="s">
        <v>24</v>
      </c>
      <c r="J20" s="26" t="str">
        <f>'Rekapitulácia stavby'!AN14</f>
        <v>Vyplň údaj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>
      <c r="A22" s="30"/>
      <c r="B22" s="31"/>
      <c r="C22" s="30"/>
      <c r="D22" s="25" t="s">
        <v>27</v>
      </c>
      <c r="E22" s="30"/>
      <c r="F22" s="30"/>
      <c r="G22" s="30"/>
      <c r="H22" s="30"/>
      <c r="I22" s="25" t="s">
        <v>23</v>
      </c>
      <c r="J22" s="23" t="str">
        <f>IF('Rekapitulácia stavby'!AN16="","",'Rekapitulácia stavby'!AN16)</f>
        <v/>
      </c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>
      <c r="A23" s="30"/>
      <c r="B23" s="31"/>
      <c r="C23" s="30"/>
      <c r="D23" s="30"/>
      <c r="E23" s="23" t="str">
        <f>IF('Rekapitulácia stavby'!E17="","",'Rekapitulácia stavby'!E17)</f>
        <v xml:space="preserve"> </v>
      </c>
      <c r="F23" s="30"/>
      <c r="G23" s="30"/>
      <c r="H23" s="30"/>
      <c r="I23" s="25" t="s">
        <v>24</v>
      </c>
      <c r="J23" s="23" t="str">
        <f>IF('Rekapitulácia stavby'!AN17="","",'Rekapitulácia stavby'!AN17)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>
      <c r="A25" s="30"/>
      <c r="B25" s="31"/>
      <c r="C25" s="30"/>
      <c r="D25" s="25" t="s">
        <v>30</v>
      </c>
      <c r="E25" s="30"/>
      <c r="F25" s="30"/>
      <c r="G25" s="30"/>
      <c r="H25" s="30"/>
      <c r="I25" s="25" t="s">
        <v>23</v>
      </c>
      <c r="J25" s="23" t="str">
        <f>IF('Rekapitulácia stavby'!AN19="","",'Rekapitulácia stavby'!AN19)</f>
        <v/>
      </c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>
      <c r="A26" s="30"/>
      <c r="B26" s="31"/>
      <c r="C26" s="30"/>
      <c r="D26" s="30"/>
      <c r="E26" s="23" t="str">
        <f>IF('Rekapitulácia stavby'!E20="","",'Rekapitulácia stavby'!E20)</f>
        <v xml:space="preserve"> </v>
      </c>
      <c r="F26" s="30"/>
      <c r="G26" s="30"/>
      <c r="H26" s="30"/>
      <c r="I26" s="25" t="s">
        <v>24</v>
      </c>
      <c r="J26" s="23" t="str">
        <f>IF('Rekapitulácia stavby'!AN20="","",'Rekapitulácia stavby'!AN20)</f>
        <v/>
      </c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3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>
      <c r="A28" s="30"/>
      <c r="B28" s="31"/>
      <c r="C28" s="30"/>
      <c r="D28" s="25" t="s">
        <v>31</v>
      </c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>
      <c r="A29" s="100"/>
      <c r="B29" s="101"/>
      <c r="C29" s="100"/>
      <c r="D29" s="100"/>
      <c r="E29" s="225" t="s">
        <v>1</v>
      </c>
      <c r="F29" s="225"/>
      <c r="G29" s="225"/>
      <c r="H29" s="225"/>
      <c r="I29" s="100"/>
      <c r="J29" s="100"/>
      <c r="K29" s="100"/>
      <c r="L29" s="102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</row>
    <row r="30" spans="1:31" s="2" customFormat="1" ht="6.95" customHeight="1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>
      <c r="A32" s="30"/>
      <c r="B32" s="31"/>
      <c r="C32" s="30"/>
      <c r="D32" s="103" t="s">
        <v>32</v>
      </c>
      <c r="E32" s="30"/>
      <c r="F32" s="30"/>
      <c r="G32" s="30"/>
      <c r="H32" s="30"/>
      <c r="I32" s="30"/>
      <c r="J32" s="72">
        <f>ROUND(J126, 2)</f>
        <v>0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>
      <c r="A33" s="30"/>
      <c r="B33" s="31"/>
      <c r="C33" s="30"/>
      <c r="D33" s="67"/>
      <c r="E33" s="67"/>
      <c r="F33" s="67"/>
      <c r="G33" s="67"/>
      <c r="H33" s="67"/>
      <c r="I33" s="67"/>
      <c r="J33" s="67"/>
      <c r="K33" s="67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0"/>
      <c r="F34" s="34" t="s">
        <v>34</v>
      </c>
      <c r="G34" s="30"/>
      <c r="H34" s="30"/>
      <c r="I34" s="34" t="s">
        <v>33</v>
      </c>
      <c r="J34" s="34" t="s">
        <v>35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>
      <c r="A35" s="30"/>
      <c r="B35" s="31"/>
      <c r="C35" s="30"/>
      <c r="D35" s="104" t="s">
        <v>36</v>
      </c>
      <c r="E35" s="36" t="s">
        <v>37</v>
      </c>
      <c r="F35" s="105">
        <f>ROUND((ROUND((SUM(BE126:BE196)),  2) + SUM(BE198:BE202)), 2)</f>
        <v>0</v>
      </c>
      <c r="G35" s="106"/>
      <c r="H35" s="106"/>
      <c r="I35" s="107">
        <v>0.2</v>
      </c>
      <c r="J35" s="105">
        <f>ROUND((ROUND(((SUM(BE126:BE196))*I35),  2) + (SUM(BE198:BE202)*I35)), 2)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>
      <c r="A36" s="30"/>
      <c r="B36" s="31"/>
      <c r="C36" s="30"/>
      <c r="D36" s="30"/>
      <c r="E36" s="36" t="s">
        <v>38</v>
      </c>
      <c r="F36" s="105">
        <f>ROUND((ROUND((SUM(BF126:BF196)),  2) + SUM(BF198:BF202)), 2)</f>
        <v>0</v>
      </c>
      <c r="G36" s="106"/>
      <c r="H36" s="106"/>
      <c r="I36" s="107">
        <v>0.2</v>
      </c>
      <c r="J36" s="105">
        <f>ROUND((ROUND(((SUM(BF126:BF196))*I36),  2) + (SUM(BF198:BF202)*I36)), 2)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5" t="s">
        <v>39</v>
      </c>
      <c r="F37" s="108">
        <f>ROUND((ROUND((SUM(BG126:BG196)),  2) + SUM(BG198:BG202)), 2)</f>
        <v>0</v>
      </c>
      <c r="G37" s="30"/>
      <c r="H37" s="30"/>
      <c r="I37" s="109">
        <v>0.2</v>
      </c>
      <c r="J37" s="108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>
      <c r="A38" s="30"/>
      <c r="B38" s="31"/>
      <c r="C38" s="30"/>
      <c r="D38" s="30"/>
      <c r="E38" s="25" t="s">
        <v>40</v>
      </c>
      <c r="F38" s="108">
        <f>ROUND((ROUND((SUM(BH126:BH196)),  2) + SUM(BH198:BH202)), 2)</f>
        <v>0</v>
      </c>
      <c r="G38" s="30"/>
      <c r="H38" s="30"/>
      <c r="I38" s="109">
        <v>0.2</v>
      </c>
      <c r="J38" s="108">
        <f>0</f>
        <v>0</v>
      </c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>
      <c r="A39" s="30"/>
      <c r="B39" s="31"/>
      <c r="C39" s="30"/>
      <c r="D39" s="30"/>
      <c r="E39" s="36" t="s">
        <v>41</v>
      </c>
      <c r="F39" s="105">
        <f>ROUND((ROUND((SUM(BI126:BI196)),  2) + SUM(BI198:BI202)), 2)</f>
        <v>0</v>
      </c>
      <c r="G39" s="106"/>
      <c r="H39" s="106"/>
      <c r="I39" s="107">
        <v>0</v>
      </c>
      <c r="J39" s="105">
        <f>0</f>
        <v>0</v>
      </c>
      <c r="K39" s="30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>
      <c r="A41" s="30"/>
      <c r="B41" s="31"/>
      <c r="C41" s="110"/>
      <c r="D41" s="111" t="s">
        <v>42</v>
      </c>
      <c r="E41" s="61"/>
      <c r="F41" s="61"/>
      <c r="G41" s="112" t="s">
        <v>43</v>
      </c>
      <c r="H41" s="113" t="s">
        <v>44</v>
      </c>
      <c r="I41" s="61"/>
      <c r="J41" s="114">
        <f>SUM(J32:J39)</f>
        <v>0</v>
      </c>
      <c r="K41" s="115"/>
      <c r="L41" s="43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3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>
      <c r="B43" s="18"/>
      <c r="L43" s="18"/>
    </row>
    <row r="44" spans="1:31" s="1" customFormat="1" ht="14.45" customHeight="1">
      <c r="B44" s="18"/>
      <c r="L44" s="18"/>
    </row>
    <row r="45" spans="1:31" s="1" customFormat="1" ht="14.45" customHeight="1">
      <c r="B45" s="18"/>
      <c r="L45" s="18"/>
    </row>
    <row r="46" spans="1:31" s="1" customFormat="1" ht="14.45" customHeight="1">
      <c r="B46" s="18"/>
      <c r="L46" s="18"/>
    </row>
    <row r="47" spans="1:31" s="1" customFormat="1" ht="14.45" customHeight="1">
      <c r="B47" s="18"/>
      <c r="L47" s="18"/>
    </row>
    <row r="48" spans="1:31" s="1" customFormat="1" ht="14.45" customHeight="1">
      <c r="B48" s="18"/>
      <c r="L48" s="18"/>
    </row>
    <row r="49" spans="1:31" s="1" customFormat="1" ht="14.45" customHeight="1">
      <c r="B49" s="18"/>
      <c r="L49" s="18"/>
    </row>
    <row r="50" spans="1:31" s="2" customFormat="1" ht="14.45" customHeight="1">
      <c r="B50" s="43"/>
      <c r="D50" s="44" t="s">
        <v>45</v>
      </c>
      <c r="E50" s="45"/>
      <c r="F50" s="45"/>
      <c r="G50" s="44" t="s">
        <v>46</v>
      </c>
      <c r="H50" s="45"/>
      <c r="I50" s="45"/>
      <c r="J50" s="45"/>
      <c r="K50" s="45"/>
      <c r="L50" s="43"/>
    </row>
    <row r="51" spans="1:31">
      <c r="B51" s="18"/>
      <c r="L51" s="18"/>
    </row>
    <row r="52" spans="1:31">
      <c r="B52" s="18"/>
      <c r="L52" s="18"/>
    </row>
    <row r="53" spans="1:31">
      <c r="B53" s="18"/>
      <c r="L53" s="18"/>
    </row>
    <row r="54" spans="1:31">
      <c r="B54" s="18"/>
      <c r="L54" s="18"/>
    </row>
    <row r="55" spans="1:31">
      <c r="B55" s="18"/>
      <c r="L55" s="18"/>
    </row>
    <row r="56" spans="1:31">
      <c r="B56" s="18"/>
      <c r="L56" s="18"/>
    </row>
    <row r="57" spans="1:31">
      <c r="B57" s="18"/>
      <c r="L57" s="18"/>
    </row>
    <row r="58" spans="1:31">
      <c r="B58" s="18"/>
      <c r="L58" s="18"/>
    </row>
    <row r="59" spans="1:31">
      <c r="B59" s="18"/>
      <c r="L59" s="18"/>
    </row>
    <row r="60" spans="1:31">
      <c r="B60" s="18"/>
      <c r="L60" s="18"/>
    </row>
    <row r="61" spans="1:31" s="2" customFormat="1" ht="12.75">
      <c r="A61" s="30"/>
      <c r="B61" s="31"/>
      <c r="C61" s="30"/>
      <c r="D61" s="46" t="s">
        <v>47</v>
      </c>
      <c r="E61" s="33"/>
      <c r="F61" s="116" t="s">
        <v>48</v>
      </c>
      <c r="G61" s="46" t="s">
        <v>47</v>
      </c>
      <c r="H61" s="33"/>
      <c r="I61" s="33"/>
      <c r="J61" s="117" t="s">
        <v>48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18"/>
      <c r="L62" s="18"/>
    </row>
    <row r="63" spans="1:31">
      <c r="B63" s="18"/>
      <c r="L63" s="18"/>
    </row>
    <row r="64" spans="1:31">
      <c r="B64" s="18"/>
      <c r="L64" s="18"/>
    </row>
    <row r="65" spans="1:31" s="2" customFormat="1" ht="12.75">
      <c r="A65" s="30"/>
      <c r="B65" s="31"/>
      <c r="C65" s="30"/>
      <c r="D65" s="44" t="s">
        <v>49</v>
      </c>
      <c r="E65" s="47"/>
      <c r="F65" s="47"/>
      <c r="G65" s="44" t="s">
        <v>50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18"/>
      <c r="L66" s="18"/>
    </row>
    <row r="67" spans="1:31">
      <c r="B67" s="18"/>
      <c r="L67" s="18"/>
    </row>
    <row r="68" spans="1:31">
      <c r="B68" s="18"/>
      <c r="L68" s="18"/>
    </row>
    <row r="69" spans="1:31">
      <c r="B69" s="18"/>
      <c r="L69" s="18"/>
    </row>
    <row r="70" spans="1:31">
      <c r="B70" s="18"/>
      <c r="L70" s="18"/>
    </row>
    <row r="71" spans="1:31">
      <c r="B71" s="18"/>
      <c r="L71" s="18"/>
    </row>
    <row r="72" spans="1:31">
      <c r="B72" s="18"/>
      <c r="L72" s="18"/>
    </row>
    <row r="73" spans="1:31">
      <c r="B73" s="18"/>
      <c r="L73" s="18"/>
    </row>
    <row r="74" spans="1:31">
      <c r="B74" s="18"/>
      <c r="L74" s="18"/>
    </row>
    <row r="75" spans="1:31">
      <c r="B75" s="18"/>
      <c r="L75" s="18"/>
    </row>
    <row r="76" spans="1:31" s="2" customFormat="1" ht="12.75">
      <c r="A76" s="30"/>
      <c r="B76" s="31"/>
      <c r="C76" s="30"/>
      <c r="D76" s="46" t="s">
        <v>47</v>
      </c>
      <c r="E76" s="33"/>
      <c r="F76" s="116" t="s">
        <v>48</v>
      </c>
      <c r="G76" s="46" t="s">
        <v>47</v>
      </c>
      <c r="H76" s="33"/>
      <c r="I76" s="33"/>
      <c r="J76" s="117" t="s">
        <v>48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>
      <c r="A82" s="30"/>
      <c r="B82" s="31"/>
      <c r="C82" s="19" t="s">
        <v>172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>
      <c r="A84" s="30"/>
      <c r="B84" s="31"/>
      <c r="C84" s="25" t="s">
        <v>14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>
      <c r="A85" s="30"/>
      <c r="B85" s="31"/>
      <c r="C85" s="30"/>
      <c r="D85" s="30"/>
      <c r="E85" s="259" t="str">
        <f>E7</f>
        <v>Rekonštrukcia SO34 ÚAO a SO22 sociálna časť ÚAO</v>
      </c>
      <c r="F85" s="260"/>
      <c r="G85" s="260"/>
      <c r="H85" s="260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>
      <c r="B86" s="18"/>
      <c r="C86" s="25" t="s">
        <v>168</v>
      </c>
      <c r="L86" s="18"/>
    </row>
    <row r="87" spans="1:31" s="2" customFormat="1" ht="16.5" customHeight="1">
      <c r="A87" s="30"/>
      <c r="B87" s="31"/>
      <c r="C87" s="30"/>
      <c r="D87" s="30"/>
      <c r="E87" s="259" t="s">
        <v>1000</v>
      </c>
      <c r="F87" s="258"/>
      <c r="G87" s="258"/>
      <c r="H87" s="258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>
      <c r="A88" s="30"/>
      <c r="B88" s="31"/>
      <c r="C88" s="25" t="s">
        <v>170</v>
      </c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30" customHeight="1">
      <c r="A89" s="30"/>
      <c r="B89" s="31"/>
      <c r="C89" s="30"/>
      <c r="D89" s="30"/>
      <c r="E89" s="255" t="str">
        <f>E11</f>
        <v>SO22_SO34j - Inštitút vzdelávania zboru väzenskej a justičnej stráže - ozvučenie m.č. 1.27</v>
      </c>
      <c r="F89" s="258"/>
      <c r="G89" s="258"/>
      <c r="H89" s="258"/>
      <c r="I89" s="30"/>
      <c r="J89" s="30"/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>
      <c r="A91" s="30"/>
      <c r="B91" s="31"/>
      <c r="C91" s="25" t="s">
        <v>18</v>
      </c>
      <c r="D91" s="30"/>
      <c r="E91" s="30"/>
      <c r="F91" s="23" t="str">
        <f>F14</f>
        <v>ÚVTOS a ÚVV Leopoldov</v>
      </c>
      <c r="G91" s="30"/>
      <c r="H91" s="30"/>
      <c r="I91" s="25" t="s">
        <v>20</v>
      </c>
      <c r="J91" s="56" t="str">
        <f>IF(J14="","",J14)</f>
        <v>16. 11. 2023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>
      <c r="A93" s="30"/>
      <c r="B93" s="31"/>
      <c r="C93" s="25" t="s">
        <v>22</v>
      </c>
      <c r="D93" s="30"/>
      <c r="E93" s="30"/>
      <c r="F93" s="23" t="str">
        <f>E17</f>
        <v>ÚVTOS a ÚVV Leopoldov</v>
      </c>
      <c r="G93" s="30"/>
      <c r="H93" s="30"/>
      <c r="I93" s="25" t="s">
        <v>27</v>
      </c>
      <c r="J93" s="28" t="str">
        <f>E23</f>
        <v xml:space="preserve"> </v>
      </c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>
      <c r="A94" s="30"/>
      <c r="B94" s="31"/>
      <c r="C94" s="25" t="s">
        <v>25</v>
      </c>
      <c r="D94" s="30"/>
      <c r="E94" s="30"/>
      <c r="F94" s="23" t="str">
        <f>IF(E20="","",E20)</f>
        <v>Vyplň údaj</v>
      </c>
      <c r="G94" s="30"/>
      <c r="H94" s="30"/>
      <c r="I94" s="25" t="s">
        <v>30</v>
      </c>
      <c r="J94" s="28" t="str">
        <f>E26</f>
        <v xml:space="preserve"> </v>
      </c>
      <c r="K94" s="30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>
      <c r="A96" s="30"/>
      <c r="B96" s="31"/>
      <c r="C96" s="118" t="s">
        <v>173</v>
      </c>
      <c r="D96" s="110"/>
      <c r="E96" s="110"/>
      <c r="F96" s="110"/>
      <c r="G96" s="110"/>
      <c r="H96" s="110"/>
      <c r="I96" s="110"/>
      <c r="J96" s="119" t="s">
        <v>174</v>
      </c>
      <c r="K96" s="11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3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>
      <c r="A98" s="30"/>
      <c r="B98" s="31"/>
      <c r="C98" s="120" t="s">
        <v>175</v>
      </c>
      <c r="D98" s="30"/>
      <c r="E98" s="30"/>
      <c r="F98" s="30"/>
      <c r="G98" s="30"/>
      <c r="H98" s="30"/>
      <c r="I98" s="30"/>
      <c r="J98" s="72">
        <f>J126</f>
        <v>0</v>
      </c>
      <c r="K98" s="30"/>
      <c r="L98" s="43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5" t="s">
        <v>176</v>
      </c>
    </row>
    <row r="99" spans="1:47" s="9" customFormat="1" ht="24.95" customHeight="1">
      <c r="B99" s="121"/>
      <c r="D99" s="122" t="s">
        <v>191</v>
      </c>
      <c r="E99" s="123"/>
      <c r="F99" s="123"/>
      <c r="G99" s="123"/>
      <c r="H99" s="123"/>
      <c r="I99" s="123"/>
      <c r="J99" s="124">
        <f>J127</f>
        <v>0</v>
      </c>
      <c r="L99" s="121"/>
    </row>
    <row r="100" spans="1:47" s="10" customFormat="1" ht="19.899999999999999" customHeight="1">
      <c r="B100" s="125"/>
      <c r="D100" s="126" t="s">
        <v>7900</v>
      </c>
      <c r="E100" s="127"/>
      <c r="F100" s="127"/>
      <c r="G100" s="127"/>
      <c r="H100" s="127"/>
      <c r="I100" s="127"/>
      <c r="J100" s="128">
        <f>J128</f>
        <v>0</v>
      </c>
      <c r="L100" s="125"/>
    </row>
    <row r="101" spans="1:47" s="10" customFormat="1" ht="14.85" customHeight="1">
      <c r="B101" s="125"/>
      <c r="D101" s="126" t="s">
        <v>9850</v>
      </c>
      <c r="E101" s="127"/>
      <c r="F101" s="127"/>
      <c r="G101" s="127"/>
      <c r="H101" s="127"/>
      <c r="I101" s="127"/>
      <c r="J101" s="128">
        <f>J176</f>
        <v>0</v>
      </c>
      <c r="L101" s="125"/>
    </row>
    <row r="102" spans="1:47" s="9" customFormat="1" ht="24.95" customHeight="1">
      <c r="B102" s="121"/>
      <c r="D102" s="122" t="s">
        <v>6494</v>
      </c>
      <c r="E102" s="123"/>
      <c r="F102" s="123"/>
      <c r="G102" s="123"/>
      <c r="H102" s="123"/>
      <c r="I102" s="123"/>
      <c r="J102" s="124">
        <f>J190</f>
        <v>0</v>
      </c>
      <c r="L102" s="121"/>
    </row>
    <row r="103" spans="1:47" s="9" customFormat="1" ht="24.95" customHeight="1">
      <c r="B103" s="121"/>
      <c r="D103" s="122" t="s">
        <v>6495</v>
      </c>
      <c r="E103" s="123"/>
      <c r="F103" s="123"/>
      <c r="G103" s="123"/>
      <c r="H103" s="123"/>
      <c r="I103" s="123"/>
      <c r="J103" s="124">
        <f>J195</f>
        <v>0</v>
      </c>
      <c r="L103" s="121"/>
    </row>
    <row r="104" spans="1:47" s="9" customFormat="1" ht="21.75" customHeight="1">
      <c r="B104" s="121"/>
      <c r="D104" s="129" t="s">
        <v>193</v>
      </c>
      <c r="J104" s="130">
        <f>J197</f>
        <v>0</v>
      </c>
      <c r="L104" s="121"/>
    </row>
    <row r="105" spans="1:47" s="2" customFormat="1" ht="21.75" customHeight="1">
      <c r="A105" s="30"/>
      <c r="B105" s="31"/>
      <c r="C105" s="30"/>
      <c r="D105" s="30"/>
      <c r="E105" s="30"/>
      <c r="F105" s="30"/>
      <c r="G105" s="30"/>
      <c r="H105" s="30"/>
      <c r="I105" s="30"/>
      <c r="J105" s="30"/>
      <c r="K105" s="30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47" s="2" customFormat="1" ht="6.95" customHeight="1">
      <c r="A106" s="30"/>
      <c r="B106" s="48"/>
      <c r="C106" s="49"/>
      <c r="D106" s="49"/>
      <c r="E106" s="49"/>
      <c r="F106" s="49"/>
      <c r="G106" s="49"/>
      <c r="H106" s="49"/>
      <c r="I106" s="49"/>
      <c r="J106" s="49"/>
      <c r="K106" s="49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10" spans="1:47" s="2" customFormat="1" ht="6.95" customHeight="1">
      <c r="A110" s="30"/>
      <c r="B110" s="50"/>
      <c r="C110" s="51"/>
      <c r="D110" s="51"/>
      <c r="E110" s="51"/>
      <c r="F110" s="51"/>
      <c r="G110" s="51"/>
      <c r="H110" s="51"/>
      <c r="I110" s="51"/>
      <c r="J110" s="51"/>
      <c r="K110" s="51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47" s="2" customFormat="1" ht="24.95" customHeight="1">
      <c r="A111" s="30"/>
      <c r="B111" s="31"/>
      <c r="C111" s="19" t="s">
        <v>194</v>
      </c>
      <c r="D111" s="30"/>
      <c r="E111" s="30"/>
      <c r="F111" s="30"/>
      <c r="G111" s="30"/>
      <c r="H111" s="3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47" s="2" customFormat="1" ht="6.95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3" s="2" customFormat="1" ht="12" customHeight="1">
      <c r="A113" s="30"/>
      <c r="B113" s="31"/>
      <c r="C113" s="25" t="s">
        <v>14</v>
      </c>
      <c r="D113" s="30"/>
      <c r="E113" s="30"/>
      <c r="F113" s="30"/>
      <c r="G113" s="30"/>
      <c r="H113" s="3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3" s="2" customFormat="1" ht="16.5" customHeight="1">
      <c r="A114" s="30"/>
      <c r="B114" s="31"/>
      <c r="C114" s="30"/>
      <c r="D114" s="30"/>
      <c r="E114" s="259" t="str">
        <f>E7</f>
        <v>Rekonštrukcia SO34 ÚAO a SO22 sociálna časť ÚAO</v>
      </c>
      <c r="F114" s="260"/>
      <c r="G114" s="260"/>
      <c r="H114" s="26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3" s="1" customFormat="1" ht="12" customHeight="1">
      <c r="B115" s="18"/>
      <c r="C115" s="25" t="s">
        <v>168</v>
      </c>
      <c r="L115" s="18"/>
    </row>
    <row r="116" spans="1:63" s="2" customFormat="1" ht="16.5" customHeight="1">
      <c r="A116" s="30"/>
      <c r="B116" s="31"/>
      <c r="C116" s="30"/>
      <c r="D116" s="30"/>
      <c r="E116" s="259" t="s">
        <v>1000</v>
      </c>
      <c r="F116" s="258"/>
      <c r="G116" s="258"/>
      <c r="H116" s="258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2" customFormat="1" ht="12" customHeight="1">
      <c r="A117" s="30"/>
      <c r="B117" s="31"/>
      <c r="C117" s="25" t="s">
        <v>170</v>
      </c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3" s="2" customFormat="1" ht="30" customHeight="1">
      <c r="A118" s="30"/>
      <c r="B118" s="31"/>
      <c r="C118" s="30"/>
      <c r="D118" s="30"/>
      <c r="E118" s="255" t="str">
        <f>E11</f>
        <v>SO22_SO34j - Inštitút vzdelávania zboru väzenskej a justičnej stráže - ozvučenie m.č. 1.27</v>
      </c>
      <c r="F118" s="258"/>
      <c r="G118" s="258"/>
      <c r="H118" s="258"/>
      <c r="I118" s="30"/>
      <c r="J118" s="30"/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6.9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12" customHeight="1">
      <c r="A120" s="30"/>
      <c r="B120" s="31"/>
      <c r="C120" s="25" t="s">
        <v>18</v>
      </c>
      <c r="D120" s="30"/>
      <c r="E120" s="30"/>
      <c r="F120" s="23" t="str">
        <f>F14</f>
        <v>ÚVTOS a ÚVV Leopoldov</v>
      </c>
      <c r="G120" s="30"/>
      <c r="H120" s="30"/>
      <c r="I120" s="25" t="s">
        <v>20</v>
      </c>
      <c r="J120" s="56" t="str">
        <f>IF(J14="","",J14)</f>
        <v>16. 11. 2023</v>
      </c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6.95" customHeight="1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15.2" customHeight="1">
      <c r="A122" s="30"/>
      <c r="B122" s="31"/>
      <c r="C122" s="25" t="s">
        <v>22</v>
      </c>
      <c r="D122" s="30"/>
      <c r="E122" s="30"/>
      <c r="F122" s="23" t="str">
        <f>E17</f>
        <v>ÚVTOS a ÚVV Leopoldov</v>
      </c>
      <c r="G122" s="30"/>
      <c r="H122" s="30"/>
      <c r="I122" s="25" t="s">
        <v>27</v>
      </c>
      <c r="J122" s="28" t="str">
        <f>E23</f>
        <v xml:space="preserve"> </v>
      </c>
      <c r="K122" s="30"/>
      <c r="L122" s="43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15.2" customHeight="1">
      <c r="A123" s="30"/>
      <c r="B123" s="31"/>
      <c r="C123" s="25" t="s">
        <v>25</v>
      </c>
      <c r="D123" s="30"/>
      <c r="E123" s="30"/>
      <c r="F123" s="23" t="str">
        <f>IF(E20="","",E20)</f>
        <v>Vyplň údaj</v>
      </c>
      <c r="G123" s="30"/>
      <c r="H123" s="30"/>
      <c r="I123" s="25" t="s">
        <v>30</v>
      </c>
      <c r="J123" s="28" t="str">
        <f>E26</f>
        <v xml:space="preserve"> </v>
      </c>
      <c r="K123" s="30"/>
      <c r="L123" s="43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0.35" customHeight="1">
      <c r="A124" s="30"/>
      <c r="B124" s="31"/>
      <c r="C124" s="30"/>
      <c r="D124" s="30"/>
      <c r="E124" s="30"/>
      <c r="F124" s="30"/>
      <c r="G124" s="30"/>
      <c r="H124" s="30"/>
      <c r="I124" s="30"/>
      <c r="J124" s="30"/>
      <c r="K124" s="30"/>
      <c r="L124" s="43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11" customFormat="1" ht="29.25" customHeight="1">
      <c r="A125" s="131"/>
      <c r="B125" s="132"/>
      <c r="C125" s="133" t="s">
        <v>195</v>
      </c>
      <c r="D125" s="134" t="s">
        <v>57</v>
      </c>
      <c r="E125" s="134" t="s">
        <v>53</v>
      </c>
      <c r="F125" s="134" t="s">
        <v>54</v>
      </c>
      <c r="G125" s="134" t="s">
        <v>196</v>
      </c>
      <c r="H125" s="134" t="s">
        <v>197</v>
      </c>
      <c r="I125" s="134" t="s">
        <v>198</v>
      </c>
      <c r="J125" s="135" t="s">
        <v>174</v>
      </c>
      <c r="K125" s="136" t="s">
        <v>199</v>
      </c>
      <c r="L125" s="137"/>
      <c r="M125" s="63" t="s">
        <v>1</v>
      </c>
      <c r="N125" s="64" t="s">
        <v>36</v>
      </c>
      <c r="O125" s="64" t="s">
        <v>200</v>
      </c>
      <c r="P125" s="64" t="s">
        <v>201</v>
      </c>
      <c r="Q125" s="64" t="s">
        <v>202</v>
      </c>
      <c r="R125" s="64" t="s">
        <v>203</v>
      </c>
      <c r="S125" s="64" t="s">
        <v>204</v>
      </c>
      <c r="T125" s="65" t="s">
        <v>205</v>
      </c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</row>
    <row r="126" spans="1:63" s="2" customFormat="1" ht="22.9" customHeight="1">
      <c r="A126" s="30"/>
      <c r="B126" s="31"/>
      <c r="C126" s="70" t="s">
        <v>175</v>
      </c>
      <c r="D126" s="30"/>
      <c r="E126" s="30"/>
      <c r="F126" s="30"/>
      <c r="G126" s="30"/>
      <c r="H126" s="30"/>
      <c r="I126" s="30"/>
      <c r="J126" s="138">
        <f>BK126</f>
        <v>0</v>
      </c>
      <c r="K126" s="30"/>
      <c r="L126" s="31"/>
      <c r="M126" s="66"/>
      <c r="N126" s="57"/>
      <c r="O126" s="67"/>
      <c r="P126" s="139">
        <f>P127+P190+P195+P197</f>
        <v>0</v>
      </c>
      <c r="Q126" s="67"/>
      <c r="R126" s="139">
        <f>R127+R190+R195+R197</f>
        <v>0</v>
      </c>
      <c r="S126" s="67"/>
      <c r="T126" s="140">
        <f>T127+T190+T195+T197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T126" s="15" t="s">
        <v>71</v>
      </c>
      <c r="AU126" s="15" t="s">
        <v>176</v>
      </c>
      <c r="BK126" s="141">
        <f>BK127+BK190+BK195+BK197</f>
        <v>0</v>
      </c>
    </row>
    <row r="127" spans="1:63" s="12" customFormat="1" ht="25.9" customHeight="1">
      <c r="B127" s="142"/>
      <c r="D127" s="143" t="s">
        <v>71</v>
      </c>
      <c r="E127" s="144" t="s">
        <v>751</v>
      </c>
      <c r="F127" s="144" t="s">
        <v>752</v>
      </c>
      <c r="I127" s="145"/>
      <c r="J127" s="130">
        <f>BK127</f>
        <v>0</v>
      </c>
      <c r="L127" s="142"/>
      <c r="M127" s="146"/>
      <c r="N127" s="147"/>
      <c r="O127" s="147"/>
      <c r="P127" s="148">
        <f>P128</f>
        <v>0</v>
      </c>
      <c r="Q127" s="147"/>
      <c r="R127" s="148">
        <f>R128</f>
        <v>0</v>
      </c>
      <c r="S127" s="147"/>
      <c r="T127" s="149">
        <f>T128</f>
        <v>0</v>
      </c>
      <c r="AR127" s="143" t="s">
        <v>219</v>
      </c>
      <c r="AT127" s="150" t="s">
        <v>71</v>
      </c>
      <c r="AU127" s="150" t="s">
        <v>72</v>
      </c>
      <c r="AY127" s="143" t="s">
        <v>208</v>
      </c>
      <c r="BK127" s="151">
        <f>BK128</f>
        <v>0</v>
      </c>
    </row>
    <row r="128" spans="1:63" s="12" customFormat="1" ht="22.9" customHeight="1">
      <c r="B128" s="142"/>
      <c r="D128" s="143" t="s">
        <v>71</v>
      </c>
      <c r="E128" s="152" t="s">
        <v>7928</v>
      </c>
      <c r="F128" s="152" t="s">
        <v>7929</v>
      </c>
      <c r="I128" s="145"/>
      <c r="J128" s="286">
        <f>BK128</f>
        <v>0</v>
      </c>
      <c r="L128" s="142"/>
      <c r="M128" s="146"/>
      <c r="N128" s="147"/>
      <c r="O128" s="147"/>
      <c r="P128" s="148">
        <f>P129+SUM(P130:P176)</f>
        <v>0</v>
      </c>
      <c r="Q128" s="147"/>
      <c r="R128" s="148">
        <f>R129+SUM(R130:R176)</f>
        <v>0</v>
      </c>
      <c r="S128" s="147"/>
      <c r="T128" s="149">
        <f>T129+SUM(T130:T176)</f>
        <v>0</v>
      </c>
      <c r="AR128" s="143" t="s">
        <v>219</v>
      </c>
      <c r="AT128" s="150" t="s">
        <v>71</v>
      </c>
      <c r="AU128" s="150" t="s">
        <v>79</v>
      </c>
      <c r="AY128" s="143" t="s">
        <v>208</v>
      </c>
      <c r="BK128" s="151">
        <f>BK129+SUM(BK130:BK176)</f>
        <v>0</v>
      </c>
    </row>
    <row r="129" spans="1:65" s="2" customFormat="1" ht="76.349999999999994" customHeight="1">
      <c r="A129" s="30"/>
      <c r="B129" s="154"/>
      <c r="C129" s="201" t="s">
        <v>79</v>
      </c>
      <c r="D129" s="201" t="s">
        <v>751</v>
      </c>
      <c r="E129" s="202" t="s">
        <v>9851</v>
      </c>
      <c r="F129" s="203" t="s">
        <v>9852</v>
      </c>
      <c r="G129" s="204" t="s">
        <v>404</v>
      </c>
      <c r="H129" s="205">
        <v>1</v>
      </c>
      <c r="I129" s="177"/>
      <c r="J129" s="290">
        <f t="shared" ref="J129:J175" si="0">ROUND(I129*H129,2)</f>
        <v>0</v>
      </c>
      <c r="K129" s="178"/>
      <c r="L129" s="179"/>
      <c r="M129" s="180" t="s">
        <v>1</v>
      </c>
      <c r="N129" s="181" t="s">
        <v>38</v>
      </c>
      <c r="O129" s="59"/>
      <c r="P129" s="160">
        <f t="shared" ref="P129:P175" si="1">O129*H129</f>
        <v>0</v>
      </c>
      <c r="Q129" s="160">
        <v>0</v>
      </c>
      <c r="R129" s="160">
        <f t="shared" ref="R129:R175" si="2">Q129*H129</f>
        <v>0</v>
      </c>
      <c r="S129" s="160">
        <v>0</v>
      </c>
      <c r="T129" s="161">
        <f t="shared" ref="T129:T175" si="3">S129*H129</f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2" t="s">
        <v>1849</v>
      </c>
      <c r="AT129" s="162" t="s">
        <v>751</v>
      </c>
      <c r="AU129" s="162" t="s">
        <v>85</v>
      </c>
      <c r="AY129" s="15" t="s">
        <v>208</v>
      </c>
      <c r="BE129" s="163">
        <f t="shared" ref="BE129:BE175" si="4">IF(N129="základná",J129,0)</f>
        <v>0</v>
      </c>
      <c r="BF129" s="163">
        <f t="shared" ref="BF129:BF175" si="5">IF(N129="znížená",J129,0)</f>
        <v>0</v>
      </c>
      <c r="BG129" s="163">
        <f t="shared" ref="BG129:BG175" si="6">IF(N129="zákl. prenesená",J129,0)</f>
        <v>0</v>
      </c>
      <c r="BH129" s="163">
        <f t="shared" ref="BH129:BH175" si="7">IF(N129="zníž. prenesená",J129,0)</f>
        <v>0</v>
      </c>
      <c r="BI129" s="163">
        <f t="shared" ref="BI129:BI175" si="8">IF(N129="nulová",J129,0)</f>
        <v>0</v>
      </c>
      <c r="BJ129" s="15" t="s">
        <v>85</v>
      </c>
      <c r="BK129" s="163">
        <f t="shared" ref="BK129:BK175" si="9">ROUND(I129*H129,2)</f>
        <v>0</v>
      </c>
      <c r="BL129" s="15" t="s">
        <v>466</v>
      </c>
      <c r="BM129" s="162" t="s">
        <v>9853</v>
      </c>
    </row>
    <row r="130" spans="1:65" s="2" customFormat="1" ht="66.75" customHeight="1">
      <c r="A130" s="30"/>
      <c r="B130" s="154"/>
      <c r="C130" s="201" t="s">
        <v>85</v>
      </c>
      <c r="D130" s="201" t="s">
        <v>751</v>
      </c>
      <c r="E130" s="202" t="s">
        <v>9854</v>
      </c>
      <c r="F130" s="203" t="s">
        <v>9855</v>
      </c>
      <c r="G130" s="204" t="s">
        <v>404</v>
      </c>
      <c r="H130" s="205">
        <v>1</v>
      </c>
      <c r="I130" s="177"/>
      <c r="J130" s="290">
        <f t="shared" si="0"/>
        <v>0</v>
      </c>
      <c r="K130" s="178"/>
      <c r="L130" s="179"/>
      <c r="M130" s="180" t="s">
        <v>1</v>
      </c>
      <c r="N130" s="181" t="s">
        <v>38</v>
      </c>
      <c r="O130" s="59"/>
      <c r="P130" s="160">
        <f t="shared" si="1"/>
        <v>0</v>
      </c>
      <c r="Q130" s="160">
        <v>0</v>
      </c>
      <c r="R130" s="160">
        <f t="shared" si="2"/>
        <v>0</v>
      </c>
      <c r="S130" s="160">
        <v>0</v>
      </c>
      <c r="T130" s="161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2" t="s">
        <v>1849</v>
      </c>
      <c r="AT130" s="162" t="s">
        <v>751</v>
      </c>
      <c r="AU130" s="162" t="s">
        <v>85</v>
      </c>
      <c r="AY130" s="15" t="s">
        <v>208</v>
      </c>
      <c r="BE130" s="163">
        <f t="shared" si="4"/>
        <v>0</v>
      </c>
      <c r="BF130" s="163">
        <f t="shared" si="5"/>
        <v>0</v>
      </c>
      <c r="BG130" s="163">
        <f t="shared" si="6"/>
        <v>0</v>
      </c>
      <c r="BH130" s="163">
        <f t="shared" si="7"/>
        <v>0</v>
      </c>
      <c r="BI130" s="163">
        <f t="shared" si="8"/>
        <v>0</v>
      </c>
      <c r="BJ130" s="15" t="s">
        <v>85</v>
      </c>
      <c r="BK130" s="163">
        <f t="shared" si="9"/>
        <v>0</v>
      </c>
      <c r="BL130" s="15" t="s">
        <v>466</v>
      </c>
      <c r="BM130" s="162" t="s">
        <v>9856</v>
      </c>
    </row>
    <row r="131" spans="1:65" s="2" customFormat="1" ht="66.75" customHeight="1">
      <c r="A131" s="30"/>
      <c r="B131" s="154"/>
      <c r="C131" s="201" t="s">
        <v>219</v>
      </c>
      <c r="D131" s="201" t="s">
        <v>751</v>
      </c>
      <c r="E131" s="202" t="s">
        <v>9857</v>
      </c>
      <c r="F131" s="203" t="s">
        <v>9858</v>
      </c>
      <c r="G131" s="204" t="s">
        <v>404</v>
      </c>
      <c r="H131" s="205">
        <v>8</v>
      </c>
      <c r="I131" s="177"/>
      <c r="J131" s="290">
        <f t="shared" si="0"/>
        <v>0</v>
      </c>
      <c r="K131" s="178"/>
      <c r="L131" s="179"/>
      <c r="M131" s="180" t="s">
        <v>1</v>
      </c>
      <c r="N131" s="181" t="s">
        <v>38</v>
      </c>
      <c r="O131" s="59"/>
      <c r="P131" s="160">
        <f t="shared" si="1"/>
        <v>0</v>
      </c>
      <c r="Q131" s="160">
        <v>0</v>
      </c>
      <c r="R131" s="160">
        <f t="shared" si="2"/>
        <v>0</v>
      </c>
      <c r="S131" s="160">
        <v>0</v>
      </c>
      <c r="T131" s="161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2" t="s">
        <v>1849</v>
      </c>
      <c r="AT131" s="162" t="s">
        <v>751</v>
      </c>
      <c r="AU131" s="162" t="s">
        <v>85</v>
      </c>
      <c r="AY131" s="15" t="s">
        <v>208</v>
      </c>
      <c r="BE131" s="163">
        <f t="shared" si="4"/>
        <v>0</v>
      </c>
      <c r="BF131" s="163">
        <f t="shared" si="5"/>
        <v>0</v>
      </c>
      <c r="BG131" s="163">
        <f t="shared" si="6"/>
        <v>0</v>
      </c>
      <c r="BH131" s="163">
        <f t="shared" si="7"/>
        <v>0</v>
      </c>
      <c r="BI131" s="163">
        <f t="shared" si="8"/>
        <v>0</v>
      </c>
      <c r="BJ131" s="15" t="s">
        <v>85</v>
      </c>
      <c r="BK131" s="163">
        <f t="shared" si="9"/>
        <v>0</v>
      </c>
      <c r="BL131" s="15" t="s">
        <v>466</v>
      </c>
      <c r="BM131" s="162" t="s">
        <v>9859</v>
      </c>
    </row>
    <row r="132" spans="1:65" s="2" customFormat="1" ht="24.2" customHeight="1">
      <c r="A132" s="30"/>
      <c r="B132" s="154"/>
      <c r="C132" s="201" t="s">
        <v>214</v>
      </c>
      <c r="D132" s="201" t="s">
        <v>751</v>
      </c>
      <c r="E132" s="202" t="s">
        <v>9860</v>
      </c>
      <c r="F132" s="203" t="s">
        <v>9861</v>
      </c>
      <c r="G132" s="204" t="s">
        <v>404</v>
      </c>
      <c r="H132" s="205">
        <v>1</v>
      </c>
      <c r="I132" s="177"/>
      <c r="J132" s="290">
        <f t="shared" si="0"/>
        <v>0</v>
      </c>
      <c r="K132" s="178"/>
      <c r="L132" s="179"/>
      <c r="M132" s="180" t="s">
        <v>1</v>
      </c>
      <c r="N132" s="181" t="s">
        <v>38</v>
      </c>
      <c r="O132" s="59"/>
      <c r="P132" s="160">
        <f t="shared" si="1"/>
        <v>0</v>
      </c>
      <c r="Q132" s="160">
        <v>0</v>
      </c>
      <c r="R132" s="160">
        <f t="shared" si="2"/>
        <v>0</v>
      </c>
      <c r="S132" s="160">
        <v>0</v>
      </c>
      <c r="T132" s="161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2" t="s">
        <v>1849</v>
      </c>
      <c r="AT132" s="162" t="s">
        <v>751</v>
      </c>
      <c r="AU132" s="162" t="s">
        <v>85</v>
      </c>
      <c r="AY132" s="15" t="s">
        <v>208</v>
      </c>
      <c r="BE132" s="163">
        <f t="shared" si="4"/>
        <v>0</v>
      </c>
      <c r="BF132" s="163">
        <f t="shared" si="5"/>
        <v>0</v>
      </c>
      <c r="BG132" s="163">
        <f t="shared" si="6"/>
        <v>0</v>
      </c>
      <c r="BH132" s="163">
        <f t="shared" si="7"/>
        <v>0</v>
      </c>
      <c r="BI132" s="163">
        <f t="shared" si="8"/>
        <v>0</v>
      </c>
      <c r="BJ132" s="15" t="s">
        <v>85</v>
      </c>
      <c r="BK132" s="163">
        <f t="shared" si="9"/>
        <v>0</v>
      </c>
      <c r="BL132" s="15" t="s">
        <v>466</v>
      </c>
      <c r="BM132" s="162" t="s">
        <v>9862</v>
      </c>
    </row>
    <row r="133" spans="1:65" s="2" customFormat="1" ht="37.9" customHeight="1">
      <c r="A133" s="30"/>
      <c r="B133" s="154"/>
      <c r="C133" s="201" t="s">
        <v>226</v>
      </c>
      <c r="D133" s="201" t="s">
        <v>751</v>
      </c>
      <c r="E133" s="202" t="s">
        <v>9863</v>
      </c>
      <c r="F133" s="203" t="s">
        <v>9864</v>
      </c>
      <c r="G133" s="204" t="s">
        <v>404</v>
      </c>
      <c r="H133" s="205">
        <v>1</v>
      </c>
      <c r="I133" s="177"/>
      <c r="J133" s="290">
        <f t="shared" si="0"/>
        <v>0</v>
      </c>
      <c r="K133" s="178"/>
      <c r="L133" s="179"/>
      <c r="M133" s="180" t="s">
        <v>1</v>
      </c>
      <c r="N133" s="181" t="s">
        <v>38</v>
      </c>
      <c r="O133" s="59"/>
      <c r="P133" s="160">
        <f t="shared" si="1"/>
        <v>0</v>
      </c>
      <c r="Q133" s="160">
        <v>0</v>
      </c>
      <c r="R133" s="160">
        <f t="shared" si="2"/>
        <v>0</v>
      </c>
      <c r="S133" s="160">
        <v>0</v>
      </c>
      <c r="T133" s="161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2" t="s">
        <v>1849</v>
      </c>
      <c r="AT133" s="162" t="s">
        <v>751</v>
      </c>
      <c r="AU133" s="162" t="s">
        <v>85</v>
      </c>
      <c r="AY133" s="15" t="s">
        <v>208</v>
      </c>
      <c r="BE133" s="163">
        <f t="shared" si="4"/>
        <v>0</v>
      </c>
      <c r="BF133" s="163">
        <f t="shared" si="5"/>
        <v>0</v>
      </c>
      <c r="BG133" s="163">
        <f t="shared" si="6"/>
        <v>0</v>
      </c>
      <c r="BH133" s="163">
        <f t="shared" si="7"/>
        <v>0</v>
      </c>
      <c r="BI133" s="163">
        <f t="shared" si="8"/>
        <v>0</v>
      </c>
      <c r="BJ133" s="15" t="s">
        <v>85</v>
      </c>
      <c r="BK133" s="163">
        <f t="shared" si="9"/>
        <v>0</v>
      </c>
      <c r="BL133" s="15" t="s">
        <v>466</v>
      </c>
      <c r="BM133" s="162" t="s">
        <v>9865</v>
      </c>
    </row>
    <row r="134" spans="1:65" s="2" customFormat="1" ht="49.15" customHeight="1">
      <c r="A134" s="30"/>
      <c r="B134" s="154"/>
      <c r="C134" s="201" t="s">
        <v>230</v>
      </c>
      <c r="D134" s="201" t="s">
        <v>751</v>
      </c>
      <c r="E134" s="202" t="s">
        <v>9866</v>
      </c>
      <c r="F134" s="203" t="s">
        <v>9867</v>
      </c>
      <c r="G134" s="204" t="s">
        <v>404</v>
      </c>
      <c r="H134" s="205">
        <v>1</v>
      </c>
      <c r="I134" s="177"/>
      <c r="J134" s="290">
        <f t="shared" si="0"/>
        <v>0</v>
      </c>
      <c r="K134" s="178"/>
      <c r="L134" s="179"/>
      <c r="M134" s="180" t="s">
        <v>1</v>
      </c>
      <c r="N134" s="181" t="s">
        <v>38</v>
      </c>
      <c r="O134" s="59"/>
      <c r="P134" s="160">
        <f t="shared" si="1"/>
        <v>0</v>
      </c>
      <c r="Q134" s="160">
        <v>0</v>
      </c>
      <c r="R134" s="160">
        <f t="shared" si="2"/>
        <v>0</v>
      </c>
      <c r="S134" s="160">
        <v>0</v>
      </c>
      <c r="T134" s="161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2" t="s">
        <v>1849</v>
      </c>
      <c r="AT134" s="162" t="s">
        <v>751</v>
      </c>
      <c r="AU134" s="162" t="s">
        <v>85</v>
      </c>
      <c r="AY134" s="15" t="s">
        <v>208</v>
      </c>
      <c r="BE134" s="163">
        <f t="shared" si="4"/>
        <v>0</v>
      </c>
      <c r="BF134" s="163">
        <f t="shared" si="5"/>
        <v>0</v>
      </c>
      <c r="BG134" s="163">
        <f t="shared" si="6"/>
        <v>0</v>
      </c>
      <c r="BH134" s="163">
        <f t="shared" si="7"/>
        <v>0</v>
      </c>
      <c r="BI134" s="163">
        <f t="shared" si="8"/>
        <v>0</v>
      </c>
      <c r="BJ134" s="15" t="s">
        <v>85</v>
      </c>
      <c r="BK134" s="163">
        <f t="shared" si="9"/>
        <v>0</v>
      </c>
      <c r="BL134" s="15" t="s">
        <v>466</v>
      </c>
      <c r="BM134" s="162" t="s">
        <v>9868</v>
      </c>
    </row>
    <row r="135" spans="1:65" s="2" customFormat="1" ht="76.349999999999994" customHeight="1">
      <c r="A135" s="30"/>
      <c r="B135" s="154"/>
      <c r="C135" s="201" t="s">
        <v>235</v>
      </c>
      <c r="D135" s="201" t="s">
        <v>751</v>
      </c>
      <c r="E135" s="202" t="s">
        <v>9869</v>
      </c>
      <c r="F135" s="203" t="s">
        <v>9870</v>
      </c>
      <c r="G135" s="204" t="s">
        <v>404</v>
      </c>
      <c r="H135" s="205">
        <v>1</v>
      </c>
      <c r="I135" s="177"/>
      <c r="J135" s="290">
        <f t="shared" si="0"/>
        <v>0</v>
      </c>
      <c r="K135" s="178"/>
      <c r="L135" s="179"/>
      <c r="M135" s="180" t="s">
        <v>1</v>
      </c>
      <c r="N135" s="181" t="s">
        <v>38</v>
      </c>
      <c r="O135" s="59"/>
      <c r="P135" s="160">
        <f t="shared" si="1"/>
        <v>0</v>
      </c>
      <c r="Q135" s="160">
        <v>0</v>
      </c>
      <c r="R135" s="160">
        <f t="shared" si="2"/>
        <v>0</v>
      </c>
      <c r="S135" s="160">
        <v>0</v>
      </c>
      <c r="T135" s="161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2" t="s">
        <v>1849</v>
      </c>
      <c r="AT135" s="162" t="s">
        <v>751</v>
      </c>
      <c r="AU135" s="162" t="s">
        <v>85</v>
      </c>
      <c r="AY135" s="15" t="s">
        <v>208</v>
      </c>
      <c r="BE135" s="163">
        <f t="shared" si="4"/>
        <v>0</v>
      </c>
      <c r="BF135" s="163">
        <f t="shared" si="5"/>
        <v>0</v>
      </c>
      <c r="BG135" s="163">
        <f t="shared" si="6"/>
        <v>0</v>
      </c>
      <c r="BH135" s="163">
        <f t="shared" si="7"/>
        <v>0</v>
      </c>
      <c r="BI135" s="163">
        <f t="shared" si="8"/>
        <v>0</v>
      </c>
      <c r="BJ135" s="15" t="s">
        <v>85</v>
      </c>
      <c r="BK135" s="163">
        <f t="shared" si="9"/>
        <v>0</v>
      </c>
      <c r="BL135" s="15" t="s">
        <v>466</v>
      </c>
      <c r="BM135" s="162" t="s">
        <v>9871</v>
      </c>
    </row>
    <row r="136" spans="1:65" s="2" customFormat="1" ht="66.75" customHeight="1">
      <c r="A136" s="30"/>
      <c r="B136" s="154"/>
      <c r="C136" s="201" t="s">
        <v>239</v>
      </c>
      <c r="D136" s="201" t="s">
        <v>751</v>
      </c>
      <c r="E136" s="202" t="s">
        <v>9872</v>
      </c>
      <c r="F136" s="203" t="s">
        <v>9873</v>
      </c>
      <c r="G136" s="204" t="s">
        <v>404</v>
      </c>
      <c r="H136" s="205">
        <v>1</v>
      </c>
      <c r="I136" s="177"/>
      <c r="J136" s="290">
        <f t="shared" si="0"/>
        <v>0</v>
      </c>
      <c r="K136" s="178"/>
      <c r="L136" s="179"/>
      <c r="M136" s="180" t="s">
        <v>1</v>
      </c>
      <c r="N136" s="181" t="s">
        <v>38</v>
      </c>
      <c r="O136" s="59"/>
      <c r="P136" s="160">
        <f t="shared" si="1"/>
        <v>0</v>
      </c>
      <c r="Q136" s="160">
        <v>0</v>
      </c>
      <c r="R136" s="160">
        <f t="shared" si="2"/>
        <v>0</v>
      </c>
      <c r="S136" s="160">
        <v>0</v>
      </c>
      <c r="T136" s="161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2" t="s">
        <v>1849</v>
      </c>
      <c r="AT136" s="162" t="s">
        <v>751</v>
      </c>
      <c r="AU136" s="162" t="s">
        <v>85</v>
      </c>
      <c r="AY136" s="15" t="s">
        <v>208</v>
      </c>
      <c r="BE136" s="163">
        <f t="shared" si="4"/>
        <v>0</v>
      </c>
      <c r="BF136" s="163">
        <f t="shared" si="5"/>
        <v>0</v>
      </c>
      <c r="BG136" s="163">
        <f t="shared" si="6"/>
        <v>0</v>
      </c>
      <c r="BH136" s="163">
        <f t="shared" si="7"/>
        <v>0</v>
      </c>
      <c r="BI136" s="163">
        <f t="shared" si="8"/>
        <v>0</v>
      </c>
      <c r="BJ136" s="15" t="s">
        <v>85</v>
      </c>
      <c r="BK136" s="163">
        <f t="shared" si="9"/>
        <v>0</v>
      </c>
      <c r="BL136" s="15" t="s">
        <v>466</v>
      </c>
      <c r="BM136" s="162" t="s">
        <v>9874</v>
      </c>
    </row>
    <row r="137" spans="1:65" s="2" customFormat="1" ht="66.75" customHeight="1">
      <c r="A137" s="30"/>
      <c r="B137" s="154"/>
      <c r="C137" s="201" t="s">
        <v>244</v>
      </c>
      <c r="D137" s="201" t="s">
        <v>751</v>
      </c>
      <c r="E137" s="202" t="s">
        <v>9875</v>
      </c>
      <c r="F137" s="203" t="s">
        <v>9876</v>
      </c>
      <c r="G137" s="204" t="s">
        <v>404</v>
      </c>
      <c r="H137" s="205">
        <v>1</v>
      </c>
      <c r="I137" s="177"/>
      <c r="J137" s="290">
        <f t="shared" si="0"/>
        <v>0</v>
      </c>
      <c r="K137" s="178"/>
      <c r="L137" s="179"/>
      <c r="M137" s="180" t="s">
        <v>1</v>
      </c>
      <c r="N137" s="181" t="s">
        <v>38</v>
      </c>
      <c r="O137" s="59"/>
      <c r="P137" s="160">
        <f t="shared" si="1"/>
        <v>0</v>
      </c>
      <c r="Q137" s="160">
        <v>0</v>
      </c>
      <c r="R137" s="160">
        <f t="shared" si="2"/>
        <v>0</v>
      </c>
      <c r="S137" s="160">
        <v>0</v>
      </c>
      <c r="T137" s="161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2" t="s">
        <v>1849</v>
      </c>
      <c r="AT137" s="162" t="s">
        <v>751</v>
      </c>
      <c r="AU137" s="162" t="s">
        <v>85</v>
      </c>
      <c r="AY137" s="15" t="s">
        <v>208</v>
      </c>
      <c r="BE137" s="163">
        <f t="shared" si="4"/>
        <v>0</v>
      </c>
      <c r="BF137" s="163">
        <f t="shared" si="5"/>
        <v>0</v>
      </c>
      <c r="BG137" s="163">
        <f t="shared" si="6"/>
        <v>0</v>
      </c>
      <c r="BH137" s="163">
        <f t="shared" si="7"/>
        <v>0</v>
      </c>
      <c r="BI137" s="163">
        <f t="shared" si="8"/>
        <v>0</v>
      </c>
      <c r="BJ137" s="15" t="s">
        <v>85</v>
      </c>
      <c r="BK137" s="163">
        <f t="shared" si="9"/>
        <v>0</v>
      </c>
      <c r="BL137" s="15" t="s">
        <v>466</v>
      </c>
      <c r="BM137" s="162" t="s">
        <v>9877</v>
      </c>
    </row>
    <row r="138" spans="1:65" s="2" customFormat="1" ht="24.2" customHeight="1">
      <c r="A138" s="30"/>
      <c r="B138" s="154"/>
      <c r="C138" s="201" t="s">
        <v>249</v>
      </c>
      <c r="D138" s="201" t="s">
        <v>751</v>
      </c>
      <c r="E138" s="202" t="s">
        <v>9878</v>
      </c>
      <c r="F138" s="203" t="s">
        <v>9879</v>
      </c>
      <c r="G138" s="204" t="s">
        <v>404</v>
      </c>
      <c r="H138" s="205">
        <v>1</v>
      </c>
      <c r="I138" s="177"/>
      <c r="J138" s="290">
        <f t="shared" si="0"/>
        <v>0</v>
      </c>
      <c r="K138" s="178"/>
      <c r="L138" s="179"/>
      <c r="M138" s="180" t="s">
        <v>1</v>
      </c>
      <c r="N138" s="181" t="s">
        <v>38</v>
      </c>
      <c r="O138" s="59"/>
      <c r="P138" s="160">
        <f t="shared" si="1"/>
        <v>0</v>
      </c>
      <c r="Q138" s="160">
        <v>0</v>
      </c>
      <c r="R138" s="160">
        <f t="shared" si="2"/>
        <v>0</v>
      </c>
      <c r="S138" s="160">
        <v>0</v>
      </c>
      <c r="T138" s="161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2" t="s">
        <v>1849</v>
      </c>
      <c r="AT138" s="162" t="s">
        <v>751</v>
      </c>
      <c r="AU138" s="162" t="s">
        <v>85</v>
      </c>
      <c r="AY138" s="15" t="s">
        <v>208</v>
      </c>
      <c r="BE138" s="163">
        <f t="shared" si="4"/>
        <v>0</v>
      </c>
      <c r="BF138" s="163">
        <f t="shared" si="5"/>
        <v>0</v>
      </c>
      <c r="BG138" s="163">
        <f t="shared" si="6"/>
        <v>0</v>
      </c>
      <c r="BH138" s="163">
        <f t="shared" si="7"/>
        <v>0</v>
      </c>
      <c r="BI138" s="163">
        <f t="shared" si="8"/>
        <v>0</v>
      </c>
      <c r="BJ138" s="15" t="s">
        <v>85</v>
      </c>
      <c r="BK138" s="163">
        <f t="shared" si="9"/>
        <v>0</v>
      </c>
      <c r="BL138" s="15" t="s">
        <v>466</v>
      </c>
      <c r="BM138" s="162" t="s">
        <v>9880</v>
      </c>
    </row>
    <row r="139" spans="1:65" s="2" customFormat="1" ht="24.2" customHeight="1">
      <c r="A139" s="30"/>
      <c r="B139" s="154"/>
      <c r="C139" s="201" t="s">
        <v>254</v>
      </c>
      <c r="D139" s="201" t="s">
        <v>751</v>
      </c>
      <c r="E139" s="202" t="s">
        <v>9881</v>
      </c>
      <c r="F139" s="203" t="s">
        <v>9882</v>
      </c>
      <c r="G139" s="204" t="s">
        <v>404</v>
      </c>
      <c r="H139" s="205">
        <v>1</v>
      </c>
      <c r="I139" s="177"/>
      <c r="J139" s="290">
        <f t="shared" si="0"/>
        <v>0</v>
      </c>
      <c r="K139" s="178"/>
      <c r="L139" s="179"/>
      <c r="M139" s="180" t="s">
        <v>1</v>
      </c>
      <c r="N139" s="181" t="s">
        <v>38</v>
      </c>
      <c r="O139" s="59"/>
      <c r="P139" s="160">
        <f t="shared" si="1"/>
        <v>0</v>
      </c>
      <c r="Q139" s="160">
        <v>0</v>
      </c>
      <c r="R139" s="160">
        <f t="shared" si="2"/>
        <v>0</v>
      </c>
      <c r="S139" s="160">
        <v>0</v>
      </c>
      <c r="T139" s="161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2" t="s">
        <v>1849</v>
      </c>
      <c r="AT139" s="162" t="s">
        <v>751</v>
      </c>
      <c r="AU139" s="162" t="s">
        <v>85</v>
      </c>
      <c r="AY139" s="15" t="s">
        <v>208</v>
      </c>
      <c r="BE139" s="163">
        <f t="shared" si="4"/>
        <v>0</v>
      </c>
      <c r="BF139" s="163">
        <f t="shared" si="5"/>
        <v>0</v>
      </c>
      <c r="BG139" s="163">
        <f t="shared" si="6"/>
        <v>0</v>
      </c>
      <c r="BH139" s="163">
        <f t="shared" si="7"/>
        <v>0</v>
      </c>
      <c r="BI139" s="163">
        <f t="shared" si="8"/>
        <v>0</v>
      </c>
      <c r="BJ139" s="15" t="s">
        <v>85</v>
      </c>
      <c r="BK139" s="163">
        <f t="shared" si="9"/>
        <v>0</v>
      </c>
      <c r="BL139" s="15" t="s">
        <v>466</v>
      </c>
      <c r="BM139" s="162" t="s">
        <v>9883</v>
      </c>
    </row>
    <row r="140" spans="1:65" s="2" customFormat="1" ht="24.2" customHeight="1">
      <c r="A140" s="30"/>
      <c r="B140" s="154"/>
      <c r="C140" s="195" t="s">
        <v>258</v>
      </c>
      <c r="D140" s="195" t="s">
        <v>210</v>
      </c>
      <c r="E140" s="196" t="s">
        <v>9884</v>
      </c>
      <c r="F140" s="200" t="s">
        <v>9885</v>
      </c>
      <c r="G140" s="198" t="s">
        <v>404</v>
      </c>
      <c r="H140" s="199">
        <v>1</v>
      </c>
      <c r="I140" s="155"/>
      <c r="J140" s="287">
        <f t="shared" si="0"/>
        <v>0</v>
      </c>
      <c r="K140" s="157"/>
      <c r="L140" s="31"/>
      <c r="M140" s="158" t="s">
        <v>1</v>
      </c>
      <c r="N140" s="159" t="s">
        <v>38</v>
      </c>
      <c r="O140" s="59"/>
      <c r="P140" s="160">
        <f t="shared" si="1"/>
        <v>0</v>
      </c>
      <c r="Q140" s="160">
        <v>0</v>
      </c>
      <c r="R140" s="160">
        <f t="shared" si="2"/>
        <v>0</v>
      </c>
      <c r="S140" s="160">
        <v>0</v>
      </c>
      <c r="T140" s="161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2" t="s">
        <v>466</v>
      </c>
      <c r="AT140" s="162" t="s">
        <v>210</v>
      </c>
      <c r="AU140" s="162" t="s">
        <v>85</v>
      </c>
      <c r="AY140" s="15" t="s">
        <v>208</v>
      </c>
      <c r="BE140" s="163">
        <f t="shared" si="4"/>
        <v>0</v>
      </c>
      <c r="BF140" s="163">
        <f t="shared" si="5"/>
        <v>0</v>
      </c>
      <c r="BG140" s="163">
        <f t="shared" si="6"/>
        <v>0</v>
      </c>
      <c r="BH140" s="163">
        <f t="shared" si="7"/>
        <v>0</v>
      </c>
      <c r="BI140" s="163">
        <f t="shared" si="8"/>
        <v>0</v>
      </c>
      <c r="BJ140" s="15" t="s">
        <v>85</v>
      </c>
      <c r="BK140" s="163">
        <f t="shared" si="9"/>
        <v>0</v>
      </c>
      <c r="BL140" s="15" t="s">
        <v>466</v>
      </c>
      <c r="BM140" s="162" t="s">
        <v>9886</v>
      </c>
    </row>
    <row r="141" spans="1:65" s="2" customFormat="1" ht="24.2" customHeight="1">
      <c r="A141" s="30"/>
      <c r="B141" s="154"/>
      <c r="C141" s="195" t="s">
        <v>262</v>
      </c>
      <c r="D141" s="195" t="s">
        <v>210</v>
      </c>
      <c r="E141" s="196" t="s">
        <v>9887</v>
      </c>
      <c r="F141" s="200" t="s">
        <v>9888</v>
      </c>
      <c r="G141" s="198" t="s">
        <v>404</v>
      </c>
      <c r="H141" s="199">
        <v>2</v>
      </c>
      <c r="I141" s="155"/>
      <c r="J141" s="287">
        <f t="shared" si="0"/>
        <v>0</v>
      </c>
      <c r="K141" s="157"/>
      <c r="L141" s="31"/>
      <c r="M141" s="158" t="s">
        <v>1</v>
      </c>
      <c r="N141" s="159" t="s">
        <v>38</v>
      </c>
      <c r="O141" s="59"/>
      <c r="P141" s="160">
        <f t="shared" si="1"/>
        <v>0</v>
      </c>
      <c r="Q141" s="160">
        <v>0</v>
      </c>
      <c r="R141" s="160">
        <f t="shared" si="2"/>
        <v>0</v>
      </c>
      <c r="S141" s="160">
        <v>0</v>
      </c>
      <c r="T141" s="161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2" t="s">
        <v>466</v>
      </c>
      <c r="AT141" s="162" t="s">
        <v>210</v>
      </c>
      <c r="AU141" s="162" t="s">
        <v>85</v>
      </c>
      <c r="AY141" s="15" t="s">
        <v>208</v>
      </c>
      <c r="BE141" s="163">
        <f t="shared" si="4"/>
        <v>0</v>
      </c>
      <c r="BF141" s="163">
        <f t="shared" si="5"/>
        <v>0</v>
      </c>
      <c r="BG141" s="163">
        <f t="shared" si="6"/>
        <v>0</v>
      </c>
      <c r="BH141" s="163">
        <f t="shared" si="7"/>
        <v>0</v>
      </c>
      <c r="BI141" s="163">
        <f t="shared" si="8"/>
        <v>0</v>
      </c>
      <c r="BJ141" s="15" t="s">
        <v>85</v>
      </c>
      <c r="BK141" s="163">
        <f t="shared" si="9"/>
        <v>0</v>
      </c>
      <c r="BL141" s="15" t="s">
        <v>466</v>
      </c>
      <c r="BM141" s="162" t="s">
        <v>9889</v>
      </c>
    </row>
    <row r="142" spans="1:65" s="2" customFormat="1" ht="16.5" customHeight="1">
      <c r="A142" s="30"/>
      <c r="B142" s="154"/>
      <c r="C142" s="195" t="s">
        <v>266</v>
      </c>
      <c r="D142" s="195" t="s">
        <v>210</v>
      </c>
      <c r="E142" s="196" t="s">
        <v>9890</v>
      </c>
      <c r="F142" s="200" t="s">
        <v>9891</v>
      </c>
      <c r="G142" s="198" t="s">
        <v>404</v>
      </c>
      <c r="H142" s="199">
        <v>1</v>
      </c>
      <c r="I142" s="155"/>
      <c r="J142" s="287">
        <f t="shared" si="0"/>
        <v>0</v>
      </c>
      <c r="K142" s="157"/>
      <c r="L142" s="31"/>
      <c r="M142" s="158" t="s">
        <v>1</v>
      </c>
      <c r="N142" s="159" t="s">
        <v>38</v>
      </c>
      <c r="O142" s="59"/>
      <c r="P142" s="160">
        <f t="shared" si="1"/>
        <v>0</v>
      </c>
      <c r="Q142" s="160">
        <v>0</v>
      </c>
      <c r="R142" s="160">
        <f t="shared" si="2"/>
        <v>0</v>
      </c>
      <c r="S142" s="160">
        <v>0</v>
      </c>
      <c r="T142" s="161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2" t="s">
        <v>466</v>
      </c>
      <c r="AT142" s="162" t="s">
        <v>210</v>
      </c>
      <c r="AU142" s="162" t="s">
        <v>85</v>
      </c>
      <c r="AY142" s="15" t="s">
        <v>208</v>
      </c>
      <c r="BE142" s="163">
        <f t="shared" si="4"/>
        <v>0</v>
      </c>
      <c r="BF142" s="163">
        <f t="shared" si="5"/>
        <v>0</v>
      </c>
      <c r="BG142" s="163">
        <f t="shared" si="6"/>
        <v>0</v>
      </c>
      <c r="BH142" s="163">
        <f t="shared" si="7"/>
        <v>0</v>
      </c>
      <c r="BI142" s="163">
        <f t="shared" si="8"/>
        <v>0</v>
      </c>
      <c r="BJ142" s="15" t="s">
        <v>85</v>
      </c>
      <c r="BK142" s="163">
        <f t="shared" si="9"/>
        <v>0</v>
      </c>
      <c r="BL142" s="15" t="s">
        <v>466</v>
      </c>
      <c r="BM142" s="162" t="s">
        <v>9892</v>
      </c>
    </row>
    <row r="143" spans="1:65" s="2" customFormat="1" ht="37.9" customHeight="1">
      <c r="A143" s="30"/>
      <c r="B143" s="154"/>
      <c r="C143" s="195" t="s">
        <v>270</v>
      </c>
      <c r="D143" s="195" t="s">
        <v>210</v>
      </c>
      <c r="E143" s="196" t="s">
        <v>9664</v>
      </c>
      <c r="F143" s="200" t="s">
        <v>9665</v>
      </c>
      <c r="G143" s="198" t="s">
        <v>404</v>
      </c>
      <c r="H143" s="199">
        <v>1</v>
      </c>
      <c r="I143" s="155"/>
      <c r="J143" s="287">
        <f t="shared" si="0"/>
        <v>0</v>
      </c>
      <c r="K143" s="157"/>
      <c r="L143" s="31"/>
      <c r="M143" s="158" t="s">
        <v>1</v>
      </c>
      <c r="N143" s="159" t="s">
        <v>38</v>
      </c>
      <c r="O143" s="59"/>
      <c r="P143" s="160">
        <f t="shared" si="1"/>
        <v>0</v>
      </c>
      <c r="Q143" s="160">
        <v>0</v>
      </c>
      <c r="R143" s="160">
        <f t="shared" si="2"/>
        <v>0</v>
      </c>
      <c r="S143" s="160">
        <v>0</v>
      </c>
      <c r="T143" s="161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2" t="s">
        <v>466</v>
      </c>
      <c r="AT143" s="162" t="s">
        <v>210</v>
      </c>
      <c r="AU143" s="162" t="s">
        <v>85</v>
      </c>
      <c r="AY143" s="15" t="s">
        <v>208</v>
      </c>
      <c r="BE143" s="163">
        <f t="shared" si="4"/>
        <v>0</v>
      </c>
      <c r="BF143" s="163">
        <f t="shared" si="5"/>
        <v>0</v>
      </c>
      <c r="BG143" s="163">
        <f t="shared" si="6"/>
        <v>0</v>
      </c>
      <c r="BH143" s="163">
        <f t="shared" si="7"/>
        <v>0</v>
      </c>
      <c r="BI143" s="163">
        <f t="shared" si="8"/>
        <v>0</v>
      </c>
      <c r="BJ143" s="15" t="s">
        <v>85</v>
      </c>
      <c r="BK143" s="163">
        <f t="shared" si="9"/>
        <v>0</v>
      </c>
      <c r="BL143" s="15" t="s">
        <v>466</v>
      </c>
      <c r="BM143" s="162" t="s">
        <v>9893</v>
      </c>
    </row>
    <row r="144" spans="1:65" s="2" customFormat="1" ht="16.5" customHeight="1">
      <c r="A144" s="30"/>
      <c r="B144" s="154"/>
      <c r="C144" s="195" t="s">
        <v>274</v>
      </c>
      <c r="D144" s="195" t="s">
        <v>210</v>
      </c>
      <c r="E144" s="196" t="s">
        <v>9894</v>
      </c>
      <c r="F144" s="200" t="s">
        <v>9895</v>
      </c>
      <c r="G144" s="198" t="s">
        <v>404</v>
      </c>
      <c r="H144" s="199">
        <v>1</v>
      </c>
      <c r="I144" s="155"/>
      <c r="J144" s="287">
        <f t="shared" si="0"/>
        <v>0</v>
      </c>
      <c r="K144" s="157"/>
      <c r="L144" s="31"/>
      <c r="M144" s="158" t="s">
        <v>1</v>
      </c>
      <c r="N144" s="159" t="s">
        <v>38</v>
      </c>
      <c r="O144" s="59"/>
      <c r="P144" s="160">
        <f t="shared" si="1"/>
        <v>0</v>
      </c>
      <c r="Q144" s="160">
        <v>0</v>
      </c>
      <c r="R144" s="160">
        <f t="shared" si="2"/>
        <v>0</v>
      </c>
      <c r="S144" s="160">
        <v>0</v>
      </c>
      <c r="T144" s="161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2" t="s">
        <v>466</v>
      </c>
      <c r="AT144" s="162" t="s">
        <v>210</v>
      </c>
      <c r="AU144" s="162" t="s">
        <v>85</v>
      </c>
      <c r="AY144" s="15" t="s">
        <v>208</v>
      </c>
      <c r="BE144" s="163">
        <f t="shared" si="4"/>
        <v>0</v>
      </c>
      <c r="BF144" s="163">
        <f t="shared" si="5"/>
        <v>0</v>
      </c>
      <c r="BG144" s="163">
        <f t="shared" si="6"/>
        <v>0</v>
      </c>
      <c r="BH144" s="163">
        <f t="shared" si="7"/>
        <v>0</v>
      </c>
      <c r="BI144" s="163">
        <f t="shared" si="8"/>
        <v>0</v>
      </c>
      <c r="BJ144" s="15" t="s">
        <v>85</v>
      </c>
      <c r="BK144" s="163">
        <f t="shared" si="9"/>
        <v>0</v>
      </c>
      <c r="BL144" s="15" t="s">
        <v>466</v>
      </c>
      <c r="BM144" s="162" t="s">
        <v>9896</v>
      </c>
    </row>
    <row r="145" spans="1:65" s="2" customFormat="1" ht="37.9" customHeight="1">
      <c r="A145" s="30"/>
      <c r="B145" s="154"/>
      <c r="C145" s="195" t="s">
        <v>278</v>
      </c>
      <c r="D145" s="195" t="s">
        <v>210</v>
      </c>
      <c r="E145" s="196" t="s">
        <v>9897</v>
      </c>
      <c r="F145" s="200" t="s">
        <v>9898</v>
      </c>
      <c r="G145" s="198" t="s">
        <v>404</v>
      </c>
      <c r="H145" s="199">
        <v>1</v>
      </c>
      <c r="I145" s="155"/>
      <c r="J145" s="287">
        <f t="shared" si="0"/>
        <v>0</v>
      </c>
      <c r="K145" s="157"/>
      <c r="L145" s="31"/>
      <c r="M145" s="158" t="s">
        <v>1</v>
      </c>
      <c r="N145" s="159" t="s">
        <v>38</v>
      </c>
      <c r="O145" s="59"/>
      <c r="P145" s="160">
        <f t="shared" si="1"/>
        <v>0</v>
      </c>
      <c r="Q145" s="160">
        <v>0</v>
      </c>
      <c r="R145" s="160">
        <f t="shared" si="2"/>
        <v>0</v>
      </c>
      <c r="S145" s="160">
        <v>0</v>
      </c>
      <c r="T145" s="161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2" t="s">
        <v>466</v>
      </c>
      <c r="AT145" s="162" t="s">
        <v>210</v>
      </c>
      <c r="AU145" s="162" t="s">
        <v>85</v>
      </c>
      <c r="AY145" s="15" t="s">
        <v>208</v>
      </c>
      <c r="BE145" s="163">
        <f t="shared" si="4"/>
        <v>0</v>
      </c>
      <c r="BF145" s="163">
        <f t="shared" si="5"/>
        <v>0</v>
      </c>
      <c r="BG145" s="163">
        <f t="shared" si="6"/>
        <v>0</v>
      </c>
      <c r="BH145" s="163">
        <f t="shared" si="7"/>
        <v>0</v>
      </c>
      <c r="BI145" s="163">
        <f t="shared" si="8"/>
        <v>0</v>
      </c>
      <c r="BJ145" s="15" t="s">
        <v>85</v>
      </c>
      <c r="BK145" s="163">
        <f t="shared" si="9"/>
        <v>0</v>
      </c>
      <c r="BL145" s="15" t="s">
        <v>466</v>
      </c>
      <c r="BM145" s="162" t="s">
        <v>9899</v>
      </c>
    </row>
    <row r="146" spans="1:65" s="2" customFormat="1" ht="24.2" customHeight="1">
      <c r="A146" s="30"/>
      <c r="B146" s="154"/>
      <c r="C146" s="195" t="s">
        <v>282</v>
      </c>
      <c r="D146" s="195" t="s">
        <v>210</v>
      </c>
      <c r="E146" s="196" t="s">
        <v>9900</v>
      </c>
      <c r="F146" s="200" t="s">
        <v>9901</v>
      </c>
      <c r="G146" s="198" t="s">
        <v>404</v>
      </c>
      <c r="H146" s="199">
        <v>1</v>
      </c>
      <c r="I146" s="155"/>
      <c r="J146" s="287">
        <f t="shared" si="0"/>
        <v>0</v>
      </c>
      <c r="K146" s="157"/>
      <c r="L146" s="31"/>
      <c r="M146" s="158" t="s">
        <v>1</v>
      </c>
      <c r="N146" s="159" t="s">
        <v>38</v>
      </c>
      <c r="O146" s="59"/>
      <c r="P146" s="160">
        <f t="shared" si="1"/>
        <v>0</v>
      </c>
      <c r="Q146" s="160">
        <v>0</v>
      </c>
      <c r="R146" s="160">
        <f t="shared" si="2"/>
        <v>0</v>
      </c>
      <c r="S146" s="160">
        <v>0</v>
      </c>
      <c r="T146" s="161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2" t="s">
        <v>466</v>
      </c>
      <c r="AT146" s="162" t="s">
        <v>210</v>
      </c>
      <c r="AU146" s="162" t="s">
        <v>85</v>
      </c>
      <c r="AY146" s="15" t="s">
        <v>208</v>
      </c>
      <c r="BE146" s="163">
        <f t="shared" si="4"/>
        <v>0</v>
      </c>
      <c r="BF146" s="163">
        <f t="shared" si="5"/>
        <v>0</v>
      </c>
      <c r="BG146" s="163">
        <f t="shared" si="6"/>
        <v>0</v>
      </c>
      <c r="BH146" s="163">
        <f t="shared" si="7"/>
        <v>0</v>
      </c>
      <c r="BI146" s="163">
        <f t="shared" si="8"/>
        <v>0</v>
      </c>
      <c r="BJ146" s="15" t="s">
        <v>85</v>
      </c>
      <c r="BK146" s="163">
        <f t="shared" si="9"/>
        <v>0</v>
      </c>
      <c r="BL146" s="15" t="s">
        <v>466</v>
      </c>
      <c r="BM146" s="162" t="s">
        <v>9902</v>
      </c>
    </row>
    <row r="147" spans="1:65" s="2" customFormat="1" ht="24.2" customHeight="1">
      <c r="A147" s="30"/>
      <c r="B147" s="154"/>
      <c r="C147" s="195" t="s">
        <v>286</v>
      </c>
      <c r="D147" s="195" t="s">
        <v>210</v>
      </c>
      <c r="E147" s="196" t="s">
        <v>9903</v>
      </c>
      <c r="F147" s="200" t="s">
        <v>9904</v>
      </c>
      <c r="G147" s="198" t="s">
        <v>404</v>
      </c>
      <c r="H147" s="199">
        <v>1</v>
      </c>
      <c r="I147" s="155"/>
      <c r="J147" s="287">
        <f t="shared" si="0"/>
        <v>0</v>
      </c>
      <c r="K147" s="157"/>
      <c r="L147" s="31"/>
      <c r="M147" s="158" t="s">
        <v>1</v>
      </c>
      <c r="N147" s="159" t="s">
        <v>38</v>
      </c>
      <c r="O147" s="59"/>
      <c r="P147" s="160">
        <f t="shared" si="1"/>
        <v>0</v>
      </c>
      <c r="Q147" s="160">
        <v>0</v>
      </c>
      <c r="R147" s="160">
        <f t="shared" si="2"/>
        <v>0</v>
      </c>
      <c r="S147" s="160">
        <v>0</v>
      </c>
      <c r="T147" s="161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2" t="s">
        <v>466</v>
      </c>
      <c r="AT147" s="162" t="s">
        <v>210</v>
      </c>
      <c r="AU147" s="162" t="s">
        <v>85</v>
      </c>
      <c r="AY147" s="15" t="s">
        <v>208</v>
      </c>
      <c r="BE147" s="163">
        <f t="shared" si="4"/>
        <v>0</v>
      </c>
      <c r="BF147" s="163">
        <f t="shared" si="5"/>
        <v>0</v>
      </c>
      <c r="BG147" s="163">
        <f t="shared" si="6"/>
        <v>0</v>
      </c>
      <c r="BH147" s="163">
        <f t="shared" si="7"/>
        <v>0</v>
      </c>
      <c r="BI147" s="163">
        <f t="shared" si="8"/>
        <v>0</v>
      </c>
      <c r="BJ147" s="15" t="s">
        <v>85</v>
      </c>
      <c r="BK147" s="163">
        <f t="shared" si="9"/>
        <v>0</v>
      </c>
      <c r="BL147" s="15" t="s">
        <v>466</v>
      </c>
      <c r="BM147" s="162" t="s">
        <v>9905</v>
      </c>
    </row>
    <row r="148" spans="1:65" s="2" customFormat="1" ht="16.5" customHeight="1">
      <c r="A148" s="30"/>
      <c r="B148" s="154"/>
      <c r="C148" s="195" t="s">
        <v>7</v>
      </c>
      <c r="D148" s="195" t="s">
        <v>210</v>
      </c>
      <c r="E148" s="196" t="s">
        <v>9906</v>
      </c>
      <c r="F148" s="200" t="s">
        <v>9907</v>
      </c>
      <c r="G148" s="198" t="s">
        <v>404</v>
      </c>
      <c r="H148" s="199">
        <v>2</v>
      </c>
      <c r="I148" s="155"/>
      <c r="J148" s="287">
        <f t="shared" si="0"/>
        <v>0</v>
      </c>
      <c r="K148" s="157"/>
      <c r="L148" s="31"/>
      <c r="M148" s="158" t="s">
        <v>1</v>
      </c>
      <c r="N148" s="159" t="s">
        <v>38</v>
      </c>
      <c r="O148" s="59"/>
      <c r="P148" s="160">
        <f t="shared" si="1"/>
        <v>0</v>
      </c>
      <c r="Q148" s="160">
        <v>0</v>
      </c>
      <c r="R148" s="160">
        <f t="shared" si="2"/>
        <v>0</v>
      </c>
      <c r="S148" s="160">
        <v>0</v>
      </c>
      <c r="T148" s="161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2" t="s">
        <v>466</v>
      </c>
      <c r="AT148" s="162" t="s">
        <v>210</v>
      </c>
      <c r="AU148" s="162" t="s">
        <v>85</v>
      </c>
      <c r="AY148" s="15" t="s">
        <v>208</v>
      </c>
      <c r="BE148" s="163">
        <f t="shared" si="4"/>
        <v>0</v>
      </c>
      <c r="BF148" s="163">
        <f t="shared" si="5"/>
        <v>0</v>
      </c>
      <c r="BG148" s="163">
        <f t="shared" si="6"/>
        <v>0</v>
      </c>
      <c r="BH148" s="163">
        <f t="shared" si="7"/>
        <v>0</v>
      </c>
      <c r="BI148" s="163">
        <f t="shared" si="8"/>
        <v>0</v>
      </c>
      <c r="BJ148" s="15" t="s">
        <v>85</v>
      </c>
      <c r="BK148" s="163">
        <f t="shared" si="9"/>
        <v>0</v>
      </c>
      <c r="BL148" s="15" t="s">
        <v>466</v>
      </c>
      <c r="BM148" s="162" t="s">
        <v>9908</v>
      </c>
    </row>
    <row r="149" spans="1:65" s="2" customFormat="1" ht="37.9" customHeight="1">
      <c r="A149" s="30"/>
      <c r="B149" s="154"/>
      <c r="C149" s="195" t="s">
        <v>293</v>
      </c>
      <c r="D149" s="195" t="s">
        <v>210</v>
      </c>
      <c r="E149" s="196" t="s">
        <v>9909</v>
      </c>
      <c r="F149" s="200" t="s">
        <v>9910</v>
      </c>
      <c r="G149" s="198" t="s">
        <v>404</v>
      </c>
      <c r="H149" s="199">
        <v>8</v>
      </c>
      <c r="I149" s="155"/>
      <c r="J149" s="287">
        <f t="shared" si="0"/>
        <v>0</v>
      </c>
      <c r="K149" s="157"/>
      <c r="L149" s="31"/>
      <c r="M149" s="158" t="s">
        <v>1</v>
      </c>
      <c r="N149" s="159" t="s">
        <v>38</v>
      </c>
      <c r="O149" s="59"/>
      <c r="P149" s="160">
        <f t="shared" si="1"/>
        <v>0</v>
      </c>
      <c r="Q149" s="160">
        <v>0</v>
      </c>
      <c r="R149" s="160">
        <f t="shared" si="2"/>
        <v>0</v>
      </c>
      <c r="S149" s="160">
        <v>0</v>
      </c>
      <c r="T149" s="161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2" t="s">
        <v>466</v>
      </c>
      <c r="AT149" s="162" t="s">
        <v>210</v>
      </c>
      <c r="AU149" s="162" t="s">
        <v>85</v>
      </c>
      <c r="AY149" s="15" t="s">
        <v>208</v>
      </c>
      <c r="BE149" s="163">
        <f t="shared" si="4"/>
        <v>0</v>
      </c>
      <c r="BF149" s="163">
        <f t="shared" si="5"/>
        <v>0</v>
      </c>
      <c r="BG149" s="163">
        <f t="shared" si="6"/>
        <v>0</v>
      </c>
      <c r="BH149" s="163">
        <f t="shared" si="7"/>
        <v>0</v>
      </c>
      <c r="BI149" s="163">
        <f t="shared" si="8"/>
        <v>0</v>
      </c>
      <c r="BJ149" s="15" t="s">
        <v>85</v>
      </c>
      <c r="BK149" s="163">
        <f t="shared" si="9"/>
        <v>0</v>
      </c>
      <c r="BL149" s="15" t="s">
        <v>466</v>
      </c>
      <c r="BM149" s="162" t="s">
        <v>9911</v>
      </c>
    </row>
    <row r="150" spans="1:65" s="2" customFormat="1" ht="16.5" customHeight="1">
      <c r="A150" s="30"/>
      <c r="B150" s="154"/>
      <c r="C150" s="195" t="s">
        <v>297</v>
      </c>
      <c r="D150" s="195" t="s">
        <v>210</v>
      </c>
      <c r="E150" s="196" t="s">
        <v>9692</v>
      </c>
      <c r="F150" s="200" t="s">
        <v>9693</v>
      </c>
      <c r="G150" s="198" t="s">
        <v>404</v>
      </c>
      <c r="H150" s="199">
        <v>8</v>
      </c>
      <c r="I150" s="155"/>
      <c r="J150" s="287">
        <f t="shared" si="0"/>
        <v>0</v>
      </c>
      <c r="K150" s="157"/>
      <c r="L150" s="31"/>
      <c r="M150" s="158" t="s">
        <v>1</v>
      </c>
      <c r="N150" s="159" t="s">
        <v>38</v>
      </c>
      <c r="O150" s="59"/>
      <c r="P150" s="160">
        <f t="shared" si="1"/>
        <v>0</v>
      </c>
      <c r="Q150" s="160">
        <v>0</v>
      </c>
      <c r="R150" s="160">
        <f t="shared" si="2"/>
        <v>0</v>
      </c>
      <c r="S150" s="160">
        <v>0</v>
      </c>
      <c r="T150" s="161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2" t="s">
        <v>466</v>
      </c>
      <c r="AT150" s="162" t="s">
        <v>210</v>
      </c>
      <c r="AU150" s="162" t="s">
        <v>85</v>
      </c>
      <c r="AY150" s="15" t="s">
        <v>208</v>
      </c>
      <c r="BE150" s="163">
        <f t="shared" si="4"/>
        <v>0</v>
      </c>
      <c r="BF150" s="163">
        <f t="shared" si="5"/>
        <v>0</v>
      </c>
      <c r="BG150" s="163">
        <f t="shared" si="6"/>
        <v>0</v>
      </c>
      <c r="BH150" s="163">
        <f t="shared" si="7"/>
        <v>0</v>
      </c>
      <c r="BI150" s="163">
        <f t="shared" si="8"/>
        <v>0</v>
      </c>
      <c r="BJ150" s="15" t="s">
        <v>85</v>
      </c>
      <c r="BK150" s="163">
        <f t="shared" si="9"/>
        <v>0</v>
      </c>
      <c r="BL150" s="15" t="s">
        <v>466</v>
      </c>
      <c r="BM150" s="162" t="s">
        <v>9912</v>
      </c>
    </row>
    <row r="151" spans="1:65" s="2" customFormat="1" ht="24.2" customHeight="1">
      <c r="A151" s="30"/>
      <c r="B151" s="154"/>
      <c r="C151" s="201" t="s">
        <v>301</v>
      </c>
      <c r="D151" s="201" t="s">
        <v>751</v>
      </c>
      <c r="E151" s="202" t="s">
        <v>9913</v>
      </c>
      <c r="F151" s="203" t="s">
        <v>9914</v>
      </c>
      <c r="G151" s="204" t="s">
        <v>252</v>
      </c>
      <c r="H151" s="205">
        <v>115</v>
      </c>
      <c r="I151" s="177"/>
      <c r="J151" s="290">
        <f t="shared" si="0"/>
        <v>0</v>
      </c>
      <c r="K151" s="178"/>
      <c r="L151" s="179"/>
      <c r="M151" s="180" t="s">
        <v>1</v>
      </c>
      <c r="N151" s="181" t="s">
        <v>38</v>
      </c>
      <c r="O151" s="59"/>
      <c r="P151" s="160">
        <f t="shared" si="1"/>
        <v>0</v>
      </c>
      <c r="Q151" s="160">
        <v>0</v>
      </c>
      <c r="R151" s="160">
        <f t="shared" si="2"/>
        <v>0</v>
      </c>
      <c r="S151" s="160">
        <v>0</v>
      </c>
      <c r="T151" s="161">
        <f t="shared" si="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2" t="s">
        <v>1849</v>
      </c>
      <c r="AT151" s="162" t="s">
        <v>751</v>
      </c>
      <c r="AU151" s="162" t="s">
        <v>85</v>
      </c>
      <c r="AY151" s="15" t="s">
        <v>208</v>
      </c>
      <c r="BE151" s="163">
        <f t="shared" si="4"/>
        <v>0</v>
      </c>
      <c r="BF151" s="163">
        <f t="shared" si="5"/>
        <v>0</v>
      </c>
      <c r="BG151" s="163">
        <f t="shared" si="6"/>
        <v>0</v>
      </c>
      <c r="BH151" s="163">
        <f t="shared" si="7"/>
        <v>0</v>
      </c>
      <c r="BI151" s="163">
        <f t="shared" si="8"/>
        <v>0</v>
      </c>
      <c r="BJ151" s="15" t="s">
        <v>85</v>
      </c>
      <c r="BK151" s="163">
        <f t="shared" si="9"/>
        <v>0</v>
      </c>
      <c r="BL151" s="15" t="s">
        <v>466</v>
      </c>
      <c r="BM151" s="162" t="s">
        <v>9915</v>
      </c>
    </row>
    <row r="152" spans="1:65" s="2" customFormat="1" ht="24.2" customHeight="1">
      <c r="A152" s="30"/>
      <c r="B152" s="154"/>
      <c r="C152" s="201" t="s">
        <v>305</v>
      </c>
      <c r="D152" s="201" t="s">
        <v>751</v>
      </c>
      <c r="E152" s="202" t="s">
        <v>9916</v>
      </c>
      <c r="F152" s="203" t="s">
        <v>9917</v>
      </c>
      <c r="G152" s="204" t="s">
        <v>252</v>
      </c>
      <c r="H152" s="205">
        <v>120</v>
      </c>
      <c r="I152" s="177"/>
      <c r="J152" s="290">
        <f t="shared" si="0"/>
        <v>0</v>
      </c>
      <c r="K152" s="178"/>
      <c r="L152" s="179"/>
      <c r="M152" s="180" t="s">
        <v>1</v>
      </c>
      <c r="N152" s="181" t="s">
        <v>38</v>
      </c>
      <c r="O152" s="59"/>
      <c r="P152" s="160">
        <f t="shared" si="1"/>
        <v>0</v>
      </c>
      <c r="Q152" s="160">
        <v>0</v>
      </c>
      <c r="R152" s="160">
        <f t="shared" si="2"/>
        <v>0</v>
      </c>
      <c r="S152" s="160">
        <v>0</v>
      </c>
      <c r="T152" s="161">
        <f t="shared" si="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2" t="s">
        <v>1849</v>
      </c>
      <c r="AT152" s="162" t="s">
        <v>751</v>
      </c>
      <c r="AU152" s="162" t="s">
        <v>85</v>
      </c>
      <c r="AY152" s="15" t="s">
        <v>208</v>
      </c>
      <c r="BE152" s="163">
        <f t="shared" si="4"/>
        <v>0</v>
      </c>
      <c r="BF152" s="163">
        <f t="shared" si="5"/>
        <v>0</v>
      </c>
      <c r="BG152" s="163">
        <f t="shared" si="6"/>
        <v>0</v>
      </c>
      <c r="BH152" s="163">
        <f t="shared" si="7"/>
        <v>0</v>
      </c>
      <c r="BI152" s="163">
        <f t="shared" si="8"/>
        <v>0</v>
      </c>
      <c r="BJ152" s="15" t="s">
        <v>85</v>
      </c>
      <c r="BK152" s="163">
        <f t="shared" si="9"/>
        <v>0</v>
      </c>
      <c r="BL152" s="15" t="s">
        <v>466</v>
      </c>
      <c r="BM152" s="162" t="s">
        <v>9918</v>
      </c>
    </row>
    <row r="153" spans="1:65" s="2" customFormat="1" ht="24.2" customHeight="1">
      <c r="A153" s="30"/>
      <c r="B153" s="154"/>
      <c r="C153" s="201" t="s">
        <v>309</v>
      </c>
      <c r="D153" s="201" t="s">
        <v>751</v>
      </c>
      <c r="E153" s="202" t="s">
        <v>9919</v>
      </c>
      <c r="F153" s="203" t="s">
        <v>9920</v>
      </c>
      <c r="G153" s="204" t="s">
        <v>252</v>
      </c>
      <c r="H153" s="205">
        <v>15</v>
      </c>
      <c r="I153" s="177"/>
      <c r="J153" s="290">
        <f t="shared" si="0"/>
        <v>0</v>
      </c>
      <c r="K153" s="178"/>
      <c r="L153" s="179"/>
      <c r="M153" s="180" t="s">
        <v>1</v>
      </c>
      <c r="N153" s="181" t="s">
        <v>38</v>
      </c>
      <c r="O153" s="59"/>
      <c r="P153" s="160">
        <f t="shared" si="1"/>
        <v>0</v>
      </c>
      <c r="Q153" s="160">
        <v>0</v>
      </c>
      <c r="R153" s="160">
        <f t="shared" si="2"/>
        <v>0</v>
      </c>
      <c r="S153" s="160">
        <v>0</v>
      </c>
      <c r="T153" s="161">
        <f t="shared" si="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2" t="s">
        <v>1849</v>
      </c>
      <c r="AT153" s="162" t="s">
        <v>751</v>
      </c>
      <c r="AU153" s="162" t="s">
        <v>85</v>
      </c>
      <c r="AY153" s="15" t="s">
        <v>208</v>
      </c>
      <c r="BE153" s="163">
        <f t="shared" si="4"/>
        <v>0</v>
      </c>
      <c r="BF153" s="163">
        <f t="shared" si="5"/>
        <v>0</v>
      </c>
      <c r="BG153" s="163">
        <f t="shared" si="6"/>
        <v>0</v>
      </c>
      <c r="BH153" s="163">
        <f t="shared" si="7"/>
        <v>0</v>
      </c>
      <c r="BI153" s="163">
        <f t="shared" si="8"/>
        <v>0</v>
      </c>
      <c r="BJ153" s="15" t="s">
        <v>85</v>
      </c>
      <c r="BK153" s="163">
        <f t="shared" si="9"/>
        <v>0</v>
      </c>
      <c r="BL153" s="15" t="s">
        <v>466</v>
      </c>
      <c r="BM153" s="162" t="s">
        <v>9921</v>
      </c>
    </row>
    <row r="154" spans="1:65" s="2" customFormat="1" ht="33" customHeight="1">
      <c r="A154" s="30"/>
      <c r="B154" s="154"/>
      <c r="C154" s="201" t="s">
        <v>313</v>
      </c>
      <c r="D154" s="201" t="s">
        <v>751</v>
      </c>
      <c r="E154" s="202" t="s">
        <v>9922</v>
      </c>
      <c r="F154" s="203" t="s">
        <v>9923</v>
      </c>
      <c r="G154" s="204" t="s">
        <v>252</v>
      </c>
      <c r="H154" s="205">
        <v>160</v>
      </c>
      <c r="I154" s="177"/>
      <c r="J154" s="290">
        <f t="shared" si="0"/>
        <v>0</v>
      </c>
      <c r="K154" s="178"/>
      <c r="L154" s="179"/>
      <c r="M154" s="180" t="s">
        <v>1</v>
      </c>
      <c r="N154" s="181" t="s">
        <v>38</v>
      </c>
      <c r="O154" s="59"/>
      <c r="P154" s="160">
        <f t="shared" si="1"/>
        <v>0</v>
      </c>
      <c r="Q154" s="160">
        <v>0</v>
      </c>
      <c r="R154" s="160">
        <f t="shared" si="2"/>
        <v>0</v>
      </c>
      <c r="S154" s="160">
        <v>0</v>
      </c>
      <c r="T154" s="161">
        <f t="shared" si="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2" t="s">
        <v>1849</v>
      </c>
      <c r="AT154" s="162" t="s">
        <v>751</v>
      </c>
      <c r="AU154" s="162" t="s">
        <v>85</v>
      </c>
      <c r="AY154" s="15" t="s">
        <v>208</v>
      </c>
      <c r="BE154" s="163">
        <f t="shared" si="4"/>
        <v>0</v>
      </c>
      <c r="BF154" s="163">
        <f t="shared" si="5"/>
        <v>0</v>
      </c>
      <c r="BG154" s="163">
        <f t="shared" si="6"/>
        <v>0</v>
      </c>
      <c r="BH154" s="163">
        <f t="shared" si="7"/>
        <v>0</v>
      </c>
      <c r="BI154" s="163">
        <f t="shared" si="8"/>
        <v>0</v>
      </c>
      <c r="BJ154" s="15" t="s">
        <v>85</v>
      </c>
      <c r="BK154" s="163">
        <f t="shared" si="9"/>
        <v>0</v>
      </c>
      <c r="BL154" s="15" t="s">
        <v>466</v>
      </c>
      <c r="BM154" s="162" t="s">
        <v>9924</v>
      </c>
    </row>
    <row r="155" spans="1:65" s="2" customFormat="1" ht="16.5" customHeight="1">
      <c r="A155" s="30"/>
      <c r="B155" s="154"/>
      <c r="C155" s="201" t="s">
        <v>317</v>
      </c>
      <c r="D155" s="201" t="s">
        <v>751</v>
      </c>
      <c r="E155" s="202" t="s">
        <v>9728</v>
      </c>
      <c r="F155" s="203" t="s">
        <v>9729</v>
      </c>
      <c r="G155" s="204" t="s">
        <v>404</v>
      </c>
      <c r="H155" s="205">
        <v>45</v>
      </c>
      <c r="I155" s="177"/>
      <c r="J155" s="290">
        <f t="shared" si="0"/>
        <v>0</v>
      </c>
      <c r="K155" s="178"/>
      <c r="L155" s="179"/>
      <c r="M155" s="180" t="s">
        <v>1</v>
      </c>
      <c r="N155" s="181" t="s">
        <v>38</v>
      </c>
      <c r="O155" s="59"/>
      <c r="P155" s="160">
        <f t="shared" si="1"/>
        <v>0</v>
      </c>
      <c r="Q155" s="160">
        <v>0</v>
      </c>
      <c r="R155" s="160">
        <f t="shared" si="2"/>
        <v>0</v>
      </c>
      <c r="S155" s="160">
        <v>0</v>
      </c>
      <c r="T155" s="161">
        <f t="shared" si="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2" t="s">
        <v>1849</v>
      </c>
      <c r="AT155" s="162" t="s">
        <v>751</v>
      </c>
      <c r="AU155" s="162" t="s">
        <v>85</v>
      </c>
      <c r="AY155" s="15" t="s">
        <v>208</v>
      </c>
      <c r="BE155" s="163">
        <f t="shared" si="4"/>
        <v>0</v>
      </c>
      <c r="BF155" s="163">
        <f t="shared" si="5"/>
        <v>0</v>
      </c>
      <c r="BG155" s="163">
        <f t="shared" si="6"/>
        <v>0</v>
      </c>
      <c r="BH155" s="163">
        <f t="shared" si="7"/>
        <v>0</v>
      </c>
      <c r="BI155" s="163">
        <f t="shared" si="8"/>
        <v>0</v>
      </c>
      <c r="BJ155" s="15" t="s">
        <v>85</v>
      </c>
      <c r="BK155" s="163">
        <f t="shared" si="9"/>
        <v>0</v>
      </c>
      <c r="BL155" s="15" t="s">
        <v>466</v>
      </c>
      <c r="BM155" s="162" t="s">
        <v>9925</v>
      </c>
    </row>
    <row r="156" spans="1:65" s="2" customFormat="1" ht="16.5" customHeight="1">
      <c r="A156" s="30"/>
      <c r="B156" s="154"/>
      <c r="C156" s="201" t="s">
        <v>321</v>
      </c>
      <c r="D156" s="201" t="s">
        <v>751</v>
      </c>
      <c r="E156" s="202" t="s">
        <v>9737</v>
      </c>
      <c r="F156" s="203" t="s">
        <v>9330</v>
      </c>
      <c r="G156" s="204" t="s">
        <v>404</v>
      </c>
      <c r="H156" s="205">
        <v>45</v>
      </c>
      <c r="I156" s="177"/>
      <c r="J156" s="290">
        <f t="shared" si="0"/>
        <v>0</v>
      </c>
      <c r="K156" s="178"/>
      <c r="L156" s="179"/>
      <c r="M156" s="180" t="s">
        <v>1</v>
      </c>
      <c r="N156" s="181" t="s">
        <v>38</v>
      </c>
      <c r="O156" s="59"/>
      <c r="P156" s="160">
        <f t="shared" si="1"/>
        <v>0</v>
      </c>
      <c r="Q156" s="160">
        <v>0</v>
      </c>
      <c r="R156" s="160">
        <f t="shared" si="2"/>
        <v>0</v>
      </c>
      <c r="S156" s="160">
        <v>0</v>
      </c>
      <c r="T156" s="161">
        <f t="shared" si="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2" t="s">
        <v>1849</v>
      </c>
      <c r="AT156" s="162" t="s">
        <v>751</v>
      </c>
      <c r="AU156" s="162" t="s">
        <v>85</v>
      </c>
      <c r="AY156" s="15" t="s">
        <v>208</v>
      </c>
      <c r="BE156" s="163">
        <f t="shared" si="4"/>
        <v>0</v>
      </c>
      <c r="BF156" s="163">
        <f t="shared" si="5"/>
        <v>0</v>
      </c>
      <c r="BG156" s="163">
        <f t="shared" si="6"/>
        <v>0</v>
      </c>
      <c r="BH156" s="163">
        <f t="shared" si="7"/>
        <v>0</v>
      </c>
      <c r="BI156" s="163">
        <f t="shared" si="8"/>
        <v>0</v>
      </c>
      <c r="BJ156" s="15" t="s">
        <v>85</v>
      </c>
      <c r="BK156" s="163">
        <f t="shared" si="9"/>
        <v>0</v>
      </c>
      <c r="BL156" s="15" t="s">
        <v>466</v>
      </c>
      <c r="BM156" s="162" t="s">
        <v>9926</v>
      </c>
    </row>
    <row r="157" spans="1:65" s="2" customFormat="1" ht="16.5" customHeight="1">
      <c r="A157" s="30"/>
      <c r="B157" s="154"/>
      <c r="C157" s="201" t="s">
        <v>325</v>
      </c>
      <c r="D157" s="201" t="s">
        <v>751</v>
      </c>
      <c r="E157" s="202" t="s">
        <v>9332</v>
      </c>
      <c r="F157" s="203" t="s">
        <v>9333</v>
      </c>
      <c r="G157" s="204" t="s">
        <v>404</v>
      </c>
      <c r="H157" s="205">
        <v>12</v>
      </c>
      <c r="I157" s="177"/>
      <c r="J157" s="290">
        <f t="shared" si="0"/>
        <v>0</v>
      </c>
      <c r="K157" s="178"/>
      <c r="L157" s="179"/>
      <c r="M157" s="180" t="s">
        <v>1</v>
      </c>
      <c r="N157" s="181" t="s">
        <v>38</v>
      </c>
      <c r="O157" s="59"/>
      <c r="P157" s="160">
        <f t="shared" si="1"/>
        <v>0</v>
      </c>
      <c r="Q157" s="160">
        <v>0</v>
      </c>
      <c r="R157" s="160">
        <f t="shared" si="2"/>
        <v>0</v>
      </c>
      <c r="S157" s="160">
        <v>0</v>
      </c>
      <c r="T157" s="161">
        <f t="shared" si="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2" t="s">
        <v>1849</v>
      </c>
      <c r="AT157" s="162" t="s">
        <v>751</v>
      </c>
      <c r="AU157" s="162" t="s">
        <v>85</v>
      </c>
      <c r="AY157" s="15" t="s">
        <v>208</v>
      </c>
      <c r="BE157" s="163">
        <f t="shared" si="4"/>
        <v>0</v>
      </c>
      <c r="BF157" s="163">
        <f t="shared" si="5"/>
        <v>0</v>
      </c>
      <c r="BG157" s="163">
        <f t="shared" si="6"/>
        <v>0</v>
      </c>
      <c r="BH157" s="163">
        <f t="shared" si="7"/>
        <v>0</v>
      </c>
      <c r="BI157" s="163">
        <f t="shared" si="8"/>
        <v>0</v>
      </c>
      <c r="BJ157" s="15" t="s">
        <v>85</v>
      </c>
      <c r="BK157" s="163">
        <f t="shared" si="9"/>
        <v>0</v>
      </c>
      <c r="BL157" s="15" t="s">
        <v>466</v>
      </c>
      <c r="BM157" s="162" t="s">
        <v>9927</v>
      </c>
    </row>
    <row r="158" spans="1:65" s="2" customFormat="1" ht="24.2" customHeight="1">
      <c r="A158" s="30"/>
      <c r="B158" s="154"/>
      <c r="C158" s="201" t="s">
        <v>329</v>
      </c>
      <c r="D158" s="201" t="s">
        <v>751</v>
      </c>
      <c r="E158" s="202" t="s">
        <v>9928</v>
      </c>
      <c r="F158" s="203" t="s">
        <v>9929</v>
      </c>
      <c r="G158" s="204" t="s">
        <v>252</v>
      </c>
      <c r="H158" s="205">
        <v>115</v>
      </c>
      <c r="I158" s="177"/>
      <c r="J158" s="290">
        <f t="shared" si="0"/>
        <v>0</v>
      </c>
      <c r="K158" s="178"/>
      <c r="L158" s="179"/>
      <c r="M158" s="180" t="s">
        <v>1</v>
      </c>
      <c r="N158" s="181" t="s">
        <v>38</v>
      </c>
      <c r="O158" s="59"/>
      <c r="P158" s="160">
        <f t="shared" si="1"/>
        <v>0</v>
      </c>
      <c r="Q158" s="160">
        <v>0</v>
      </c>
      <c r="R158" s="160">
        <f t="shared" si="2"/>
        <v>0</v>
      </c>
      <c r="S158" s="160">
        <v>0</v>
      </c>
      <c r="T158" s="161">
        <f t="shared" si="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2" t="s">
        <v>1849</v>
      </c>
      <c r="AT158" s="162" t="s">
        <v>751</v>
      </c>
      <c r="AU158" s="162" t="s">
        <v>85</v>
      </c>
      <c r="AY158" s="15" t="s">
        <v>208</v>
      </c>
      <c r="BE158" s="163">
        <f t="shared" si="4"/>
        <v>0</v>
      </c>
      <c r="BF158" s="163">
        <f t="shared" si="5"/>
        <v>0</v>
      </c>
      <c r="BG158" s="163">
        <f t="shared" si="6"/>
        <v>0</v>
      </c>
      <c r="BH158" s="163">
        <f t="shared" si="7"/>
        <v>0</v>
      </c>
      <c r="BI158" s="163">
        <f t="shared" si="8"/>
        <v>0</v>
      </c>
      <c r="BJ158" s="15" t="s">
        <v>85</v>
      </c>
      <c r="BK158" s="163">
        <f t="shared" si="9"/>
        <v>0</v>
      </c>
      <c r="BL158" s="15" t="s">
        <v>466</v>
      </c>
      <c r="BM158" s="162" t="s">
        <v>9930</v>
      </c>
    </row>
    <row r="159" spans="1:65" s="2" customFormat="1" ht="24.2" customHeight="1">
      <c r="A159" s="30"/>
      <c r="B159" s="154"/>
      <c r="C159" s="195" t="s">
        <v>333</v>
      </c>
      <c r="D159" s="195" t="s">
        <v>210</v>
      </c>
      <c r="E159" s="196" t="s">
        <v>9931</v>
      </c>
      <c r="F159" s="200" t="s">
        <v>9932</v>
      </c>
      <c r="G159" s="198" t="s">
        <v>252</v>
      </c>
      <c r="H159" s="199">
        <v>120</v>
      </c>
      <c r="I159" s="155"/>
      <c r="J159" s="287">
        <f t="shared" si="0"/>
        <v>0</v>
      </c>
      <c r="K159" s="157"/>
      <c r="L159" s="31"/>
      <c r="M159" s="158" t="s">
        <v>1</v>
      </c>
      <c r="N159" s="159" t="s">
        <v>38</v>
      </c>
      <c r="O159" s="59"/>
      <c r="P159" s="160">
        <f t="shared" si="1"/>
        <v>0</v>
      </c>
      <c r="Q159" s="160">
        <v>0</v>
      </c>
      <c r="R159" s="160">
        <f t="shared" si="2"/>
        <v>0</v>
      </c>
      <c r="S159" s="160">
        <v>0</v>
      </c>
      <c r="T159" s="161">
        <f t="shared" si="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2" t="s">
        <v>466</v>
      </c>
      <c r="AT159" s="162" t="s">
        <v>210</v>
      </c>
      <c r="AU159" s="162" t="s">
        <v>85</v>
      </c>
      <c r="AY159" s="15" t="s">
        <v>208</v>
      </c>
      <c r="BE159" s="163">
        <f t="shared" si="4"/>
        <v>0</v>
      </c>
      <c r="BF159" s="163">
        <f t="shared" si="5"/>
        <v>0</v>
      </c>
      <c r="BG159" s="163">
        <f t="shared" si="6"/>
        <v>0</v>
      </c>
      <c r="BH159" s="163">
        <f t="shared" si="7"/>
        <v>0</v>
      </c>
      <c r="BI159" s="163">
        <f t="shared" si="8"/>
        <v>0</v>
      </c>
      <c r="BJ159" s="15" t="s">
        <v>85</v>
      </c>
      <c r="BK159" s="163">
        <f t="shared" si="9"/>
        <v>0</v>
      </c>
      <c r="BL159" s="15" t="s">
        <v>466</v>
      </c>
      <c r="BM159" s="162" t="s">
        <v>9933</v>
      </c>
    </row>
    <row r="160" spans="1:65" s="2" customFormat="1" ht="16.5" customHeight="1">
      <c r="A160" s="30"/>
      <c r="B160" s="154"/>
      <c r="C160" s="195" t="s">
        <v>337</v>
      </c>
      <c r="D160" s="195" t="s">
        <v>210</v>
      </c>
      <c r="E160" s="196" t="s">
        <v>9934</v>
      </c>
      <c r="F160" s="200" t="s">
        <v>9935</v>
      </c>
      <c r="G160" s="198" t="s">
        <v>252</v>
      </c>
      <c r="H160" s="199">
        <v>15</v>
      </c>
      <c r="I160" s="155"/>
      <c r="J160" s="287">
        <f t="shared" si="0"/>
        <v>0</v>
      </c>
      <c r="K160" s="157"/>
      <c r="L160" s="31"/>
      <c r="M160" s="158" t="s">
        <v>1</v>
      </c>
      <c r="N160" s="159" t="s">
        <v>38</v>
      </c>
      <c r="O160" s="59"/>
      <c r="P160" s="160">
        <f t="shared" si="1"/>
        <v>0</v>
      </c>
      <c r="Q160" s="160">
        <v>0</v>
      </c>
      <c r="R160" s="160">
        <f t="shared" si="2"/>
        <v>0</v>
      </c>
      <c r="S160" s="160">
        <v>0</v>
      </c>
      <c r="T160" s="161">
        <f t="shared" si="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2" t="s">
        <v>466</v>
      </c>
      <c r="AT160" s="162" t="s">
        <v>210</v>
      </c>
      <c r="AU160" s="162" t="s">
        <v>85</v>
      </c>
      <c r="AY160" s="15" t="s">
        <v>208</v>
      </c>
      <c r="BE160" s="163">
        <f t="shared" si="4"/>
        <v>0</v>
      </c>
      <c r="BF160" s="163">
        <f t="shared" si="5"/>
        <v>0</v>
      </c>
      <c r="BG160" s="163">
        <f t="shared" si="6"/>
        <v>0</v>
      </c>
      <c r="BH160" s="163">
        <f t="shared" si="7"/>
        <v>0</v>
      </c>
      <c r="BI160" s="163">
        <f t="shared" si="8"/>
        <v>0</v>
      </c>
      <c r="BJ160" s="15" t="s">
        <v>85</v>
      </c>
      <c r="BK160" s="163">
        <f t="shared" si="9"/>
        <v>0</v>
      </c>
      <c r="BL160" s="15" t="s">
        <v>466</v>
      </c>
      <c r="BM160" s="162" t="s">
        <v>9936</v>
      </c>
    </row>
    <row r="161" spans="1:65" s="2" customFormat="1" ht="33" customHeight="1">
      <c r="A161" s="30"/>
      <c r="B161" s="154"/>
      <c r="C161" s="195" t="s">
        <v>341</v>
      </c>
      <c r="D161" s="195" t="s">
        <v>210</v>
      </c>
      <c r="E161" s="196" t="s">
        <v>9937</v>
      </c>
      <c r="F161" s="200" t="s">
        <v>9938</v>
      </c>
      <c r="G161" s="198" t="s">
        <v>404</v>
      </c>
      <c r="H161" s="199">
        <v>2</v>
      </c>
      <c r="I161" s="155"/>
      <c r="J161" s="287">
        <f t="shared" si="0"/>
        <v>0</v>
      </c>
      <c r="K161" s="157"/>
      <c r="L161" s="31"/>
      <c r="M161" s="158" t="s">
        <v>1</v>
      </c>
      <c r="N161" s="159" t="s">
        <v>38</v>
      </c>
      <c r="O161" s="59"/>
      <c r="P161" s="160">
        <f t="shared" si="1"/>
        <v>0</v>
      </c>
      <c r="Q161" s="160">
        <v>0</v>
      </c>
      <c r="R161" s="160">
        <f t="shared" si="2"/>
        <v>0</v>
      </c>
      <c r="S161" s="160">
        <v>0</v>
      </c>
      <c r="T161" s="161">
        <f t="shared" si="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2" t="s">
        <v>466</v>
      </c>
      <c r="AT161" s="162" t="s">
        <v>210</v>
      </c>
      <c r="AU161" s="162" t="s">
        <v>85</v>
      </c>
      <c r="AY161" s="15" t="s">
        <v>208</v>
      </c>
      <c r="BE161" s="163">
        <f t="shared" si="4"/>
        <v>0</v>
      </c>
      <c r="BF161" s="163">
        <f t="shared" si="5"/>
        <v>0</v>
      </c>
      <c r="BG161" s="163">
        <f t="shared" si="6"/>
        <v>0</v>
      </c>
      <c r="BH161" s="163">
        <f t="shared" si="7"/>
        <v>0</v>
      </c>
      <c r="BI161" s="163">
        <f t="shared" si="8"/>
        <v>0</v>
      </c>
      <c r="BJ161" s="15" t="s">
        <v>85</v>
      </c>
      <c r="BK161" s="163">
        <f t="shared" si="9"/>
        <v>0</v>
      </c>
      <c r="BL161" s="15" t="s">
        <v>466</v>
      </c>
      <c r="BM161" s="162" t="s">
        <v>9939</v>
      </c>
    </row>
    <row r="162" spans="1:65" s="2" customFormat="1" ht="24.2" customHeight="1">
      <c r="A162" s="30"/>
      <c r="B162" s="154"/>
      <c r="C162" s="195" t="s">
        <v>345</v>
      </c>
      <c r="D162" s="195" t="s">
        <v>210</v>
      </c>
      <c r="E162" s="196" t="s">
        <v>9750</v>
      </c>
      <c r="F162" s="200" t="s">
        <v>9751</v>
      </c>
      <c r="G162" s="198" t="s">
        <v>252</v>
      </c>
      <c r="H162" s="199">
        <v>160</v>
      </c>
      <c r="I162" s="155"/>
      <c r="J162" s="287">
        <f t="shared" si="0"/>
        <v>0</v>
      </c>
      <c r="K162" s="157"/>
      <c r="L162" s="31"/>
      <c r="M162" s="158" t="s">
        <v>1</v>
      </c>
      <c r="N162" s="159" t="s">
        <v>38</v>
      </c>
      <c r="O162" s="59"/>
      <c r="P162" s="160">
        <f t="shared" si="1"/>
        <v>0</v>
      </c>
      <c r="Q162" s="160">
        <v>0</v>
      </c>
      <c r="R162" s="160">
        <f t="shared" si="2"/>
        <v>0</v>
      </c>
      <c r="S162" s="160">
        <v>0</v>
      </c>
      <c r="T162" s="161">
        <f t="shared" si="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2" t="s">
        <v>466</v>
      </c>
      <c r="AT162" s="162" t="s">
        <v>210</v>
      </c>
      <c r="AU162" s="162" t="s">
        <v>85</v>
      </c>
      <c r="AY162" s="15" t="s">
        <v>208</v>
      </c>
      <c r="BE162" s="163">
        <f t="shared" si="4"/>
        <v>0</v>
      </c>
      <c r="BF162" s="163">
        <f t="shared" si="5"/>
        <v>0</v>
      </c>
      <c r="BG162" s="163">
        <f t="shared" si="6"/>
        <v>0</v>
      </c>
      <c r="BH162" s="163">
        <f t="shared" si="7"/>
        <v>0</v>
      </c>
      <c r="BI162" s="163">
        <f t="shared" si="8"/>
        <v>0</v>
      </c>
      <c r="BJ162" s="15" t="s">
        <v>85</v>
      </c>
      <c r="BK162" s="163">
        <f t="shared" si="9"/>
        <v>0</v>
      </c>
      <c r="BL162" s="15" t="s">
        <v>466</v>
      </c>
      <c r="BM162" s="162" t="s">
        <v>9940</v>
      </c>
    </row>
    <row r="163" spans="1:65" s="2" customFormat="1" ht="16.5" customHeight="1">
      <c r="A163" s="30"/>
      <c r="B163" s="154"/>
      <c r="C163" s="195" t="s">
        <v>349</v>
      </c>
      <c r="D163" s="195" t="s">
        <v>210</v>
      </c>
      <c r="E163" s="196" t="s">
        <v>9941</v>
      </c>
      <c r="F163" s="200" t="s">
        <v>9942</v>
      </c>
      <c r="G163" s="198" t="s">
        <v>404</v>
      </c>
      <c r="H163" s="199">
        <v>45</v>
      </c>
      <c r="I163" s="155"/>
      <c r="J163" s="287">
        <f t="shared" si="0"/>
        <v>0</v>
      </c>
      <c r="K163" s="157"/>
      <c r="L163" s="31"/>
      <c r="M163" s="158" t="s">
        <v>1</v>
      </c>
      <c r="N163" s="159" t="s">
        <v>38</v>
      </c>
      <c r="O163" s="59"/>
      <c r="P163" s="160">
        <f t="shared" si="1"/>
        <v>0</v>
      </c>
      <c r="Q163" s="160">
        <v>0</v>
      </c>
      <c r="R163" s="160">
        <f t="shared" si="2"/>
        <v>0</v>
      </c>
      <c r="S163" s="160">
        <v>0</v>
      </c>
      <c r="T163" s="161">
        <f t="shared" si="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2" t="s">
        <v>466</v>
      </c>
      <c r="AT163" s="162" t="s">
        <v>210</v>
      </c>
      <c r="AU163" s="162" t="s">
        <v>85</v>
      </c>
      <c r="AY163" s="15" t="s">
        <v>208</v>
      </c>
      <c r="BE163" s="163">
        <f t="shared" si="4"/>
        <v>0</v>
      </c>
      <c r="BF163" s="163">
        <f t="shared" si="5"/>
        <v>0</v>
      </c>
      <c r="BG163" s="163">
        <f t="shared" si="6"/>
        <v>0</v>
      </c>
      <c r="BH163" s="163">
        <f t="shared" si="7"/>
        <v>0</v>
      </c>
      <c r="BI163" s="163">
        <f t="shared" si="8"/>
        <v>0</v>
      </c>
      <c r="BJ163" s="15" t="s">
        <v>85</v>
      </c>
      <c r="BK163" s="163">
        <f t="shared" si="9"/>
        <v>0</v>
      </c>
      <c r="BL163" s="15" t="s">
        <v>466</v>
      </c>
      <c r="BM163" s="162" t="s">
        <v>9943</v>
      </c>
    </row>
    <row r="164" spans="1:65" s="2" customFormat="1" ht="24.2" customHeight="1">
      <c r="A164" s="30"/>
      <c r="B164" s="154"/>
      <c r="C164" s="195" t="s">
        <v>353</v>
      </c>
      <c r="D164" s="195" t="s">
        <v>210</v>
      </c>
      <c r="E164" s="196" t="s">
        <v>9944</v>
      </c>
      <c r="F164" s="200" t="s">
        <v>9945</v>
      </c>
      <c r="G164" s="198" t="s">
        <v>404</v>
      </c>
      <c r="H164" s="199">
        <v>8</v>
      </c>
      <c r="I164" s="155"/>
      <c r="J164" s="287">
        <f t="shared" si="0"/>
        <v>0</v>
      </c>
      <c r="K164" s="157"/>
      <c r="L164" s="31"/>
      <c r="M164" s="158" t="s">
        <v>1</v>
      </c>
      <c r="N164" s="159" t="s">
        <v>38</v>
      </c>
      <c r="O164" s="59"/>
      <c r="P164" s="160">
        <f t="shared" si="1"/>
        <v>0</v>
      </c>
      <c r="Q164" s="160">
        <v>0</v>
      </c>
      <c r="R164" s="160">
        <f t="shared" si="2"/>
        <v>0</v>
      </c>
      <c r="S164" s="160">
        <v>0</v>
      </c>
      <c r="T164" s="161">
        <f t="shared" si="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2" t="s">
        <v>466</v>
      </c>
      <c r="AT164" s="162" t="s">
        <v>210</v>
      </c>
      <c r="AU164" s="162" t="s">
        <v>85</v>
      </c>
      <c r="AY164" s="15" t="s">
        <v>208</v>
      </c>
      <c r="BE164" s="163">
        <f t="shared" si="4"/>
        <v>0</v>
      </c>
      <c r="BF164" s="163">
        <f t="shared" si="5"/>
        <v>0</v>
      </c>
      <c r="BG164" s="163">
        <f t="shared" si="6"/>
        <v>0</v>
      </c>
      <c r="BH164" s="163">
        <f t="shared" si="7"/>
        <v>0</v>
      </c>
      <c r="BI164" s="163">
        <f t="shared" si="8"/>
        <v>0</v>
      </c>
      <c r="BJ164" s="15" t="s">
        <v>85</v>
      </c>
      <c r="BK164" s="163">
        <f t="shared" si="9"/>
        <v>0</v>
      </c>
      <c r="BL164" s="15" t="s">
        <v>466</v>
      </c>
      <c r="BM164" s="162" t="s">
        <v>9946</v>
      </c>
    </row>
    <row r="165" spans="1:65" s="2" customFormat="1" ht="24.2" customHeight="1">
      <c r="A165" s="30"/>
      <c r="B165" s="154"/>
      <c r="C165" s="195" t="s">
        <v>357</v>
      </c>
      <c r="D165" s="195" t="s">
        <v>210</v>
      </c>
      <c r="E165" s="196" t="s">
        <v>9947</v>
      </c>
      <c r="F165" s="200" t="s">
        <v>9948</v>
      </c>
      <c r="G165" s="198" t="s">
        <v>404</v>
      </c>
      <c r="H165" s="199">
        <v>14</v>
      </c>
      <c r="I165" s="155"/>
      <c r="J165" s="287">
        <f t="shared" si="0"/>
        <v>0</v>
      </c>
      <c r="K165" s="157"/>
      <c r="L165" s="31"/>
      <c r="M165" s="158" t="s">
        <v>1</v>
      </c>
      <c r="N165" s="159" t="s">
        <v>38</v>
      </c>
      <c r="O165" s="59"/>
      <c r="P165" s="160">
        <f t="shared" si="1"/>
        <v>0</v>
      </c>
      <c r="Q165" s="160">
        <v>0</v>
      </c>
      <c r="R165" s="160">
        <f t="shared" si="2"/>
        <v>0</v>
      </c>
      <c r="S165" s="160">
        <v>0</v>
      </c>
      <c r="T165" s="161">
        <f t="shared" si="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2" t="s">
        <v>466</v>
      </c>
      <c r="AT165" s="162" t="s">
        <v>210</v>
      </c>
      <c r="AU165" s="162" t="s">
        <v>85</v>
      </c>
      <c r="AY165" s="15" t="s">
        <v>208</v>
      </c>
      <c r="BE165" s="163">
        <f t="shared" si="4"/>
        <v>0</v>
      </c>
      <c r="BF165" s="163">
        <f t="shared" si="5"/>
        <v>0</v>
      </c>
      <c r="BG165" s="163">
        <f t="shared" si="6"/>
        <v>0</v>
      </c>
      <c r="BH165" s="163">
        <f t="shared" si="7"/>
        <v>0</v>
      </c>
      <c r="BI165" s="163">
        <f t="shared" si="8"/>
        <v>0</v>
      </c>
      <c r="BJ165" s="15" t="s">
        <v>85</v>
      </c>
      <c r="BK165" s="163">
        <f t="shared" si="9"/>
        <v>0</v>
      </c>
      <c r="BL165" s="15" t="s">
        <v>466</v>
      </c>
      <c r="BM165" s="162" t="s">
        <v>9949</v>
      </c>
    </row>
    <row r="166" spans="1:65" s="2" customFormat="1" ht="33" customHeight="1">
      <c r="A166" s="30"/>
      <c r="B166" s="154"/>
      <c r="C166" s="195" t="s">
        <v>361</v>
      </c>
      <c r="D166" s="195" t="s">
        <v>210</v>
      </c>
      <c r="E166" s="196" t="s">
        <v>9950</v>
      </c>
      <c r="F166" s="200" t="s">
        <v>9951</v>
      </c>
      <c r="G166" s="198" t="s">
        <v>404</v>
      </c>
      <c r="H166" s="199">
        <v>30</v>
      </c>
      <c r="I166" s="155"/>
      <c r="J166" s="287">
        <f t="shared" si="0"/>
        <v>0</v>
      </c>
      <c r="K166" s="157"/>
      <c r="L166" s="31"/>
      <c r="M166" s="158" t="s">
        <v>1</v>
      </c>
      <c r="N166" s="159" t="s">
        <v>38</v>
      </c>
      <c r="O166" s="59"/>
      <c r="P166" s="160">
        <f t="shared" si="1"/>
        <v>0</v>
      </c>
      <c r="Q166" s="160">
        <v>0</v>
      </c>
      <c r="R166" s="160">
        <f t="shared" si="2"/>
        <v>0</v>
      </c>
      <c r="S166" s="160">
        <v>0</v>
      </c>
      <c r="T166" s="161">
        <f t="shared" si="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2" t="s">
        <v>466</v>
      </c>
      <c r="AT166" s="162" t="s">
        <v>210</v>
      </c>
      <c r="AU166" s="162" t="s">
        <v>85</v>
      </c>
      <c r="AY166" s="15" t="s">
        <v>208</v>
      </c>
      <c r="BE166" s="163">
        <f t="shared" si="4"/>
        <v>0</v>
      </c>
      <c r="BF166" s="163">
        <f t="shared" si="5"/>
        <v>0</v>
      </c>
      <c r="BG166" s="163">
        <f t="shared" si="6"/>
        <v>0</v>
      </c>
      <c r="BH166" s="163">
        <f t="shared" si="7"/>
        <v>0</v>
      </c>
      <c r="BI166" s="163">
        <f t="shared" si="8"/>
        <v>0</v>
      </c>
      <c r="BJ166" s="15" t="s">
        <v>85</v>
      </c>
      <c r="BK166" s="163">
        <f t="shared" si="9"/>
        <v>0</v>
      </c>
      <c r="BL166" s="15" t="s">
        <v>466</v>
      </c>
      <c r="BM166" s="162" t="s">
        <v>9952</v>
      </c>
    </row>
    <row r="167" spans="1:65" s="2" customFormat="1" ht="24.2" customHeight="1">
      <c r="A167" s="30"/>
      <c r="B167" s="154"/>
      <c r="C167" s="195" t="s">
        <v>365</v>
      </c>
      <c r="D167" s="195" t="s">
        <v>210</v>
      </c>
      <c r="E167" s="196" t="s">
        <v>9953</v>
      </c>
      <c r="F167" s="200" t="s">
        <v>9954</v>
      </c>
      <c r="G167" s="198" t="s">
        <v>404</v>
      </c>
      <c r="H167" s="199">
        <v>24</v>
      </c>
      <c r="I167" s="155"/>
      <c r="J167" s="287">
        <f t="shared" si="0"/>
        <v>0</v>
      </c>
      <c r="K167" s="157"/>
      <c r="L167" s="31"/>
      <c r="M167" s="158" t="s">
        <v>1</v>
      </c>
      <c r="N167" s="159" t="s">
        <v>38</v>
      </c>
      <c r="O167" s="59"/>
      <c r="P167" s="160">
        <f t="shared" si="1"/>
        <v>0</v>
      </c>
      <c r="Q167" s="160">
        <v>0</v>
      </c>
      <c r="R167" s="160">
        <f t="shared" si="2"/>
        <v>0</v>
      </c>
      <c r="S167" s="160">
        <v>0</v>
      </c>
      <c r="T167" s="161">
        <f t="shared" si="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2" t="s">
        <v>466</v>
      </c>
      <c r="AT167" s="162" t="s">
        <v>210</v>
      </c>
      <c r="AU167" s="162" t="s">
        <v>85</v>
      </c>
      <c r="AY167" s="15" t="s">
        <v>208</v>
      </c>
      <c r="BE167" s="163">
        <f t="shared" si="4"/>
        <v>0</v>
      </c>
      <c r="BF167" s="163">
        <f t="shared" si="5"/>
        <v>0</v>
      </c>
      <c r="BG167" s="163">
        <f t="shared" si="6"/>
        <v>0</v>
      </c>
      <c r="BH167" s="163">
        <f t="shared" si="7"/>
        <v>0</v>
      </c>
      <c r="BI167" s="163">
        <f t="shared" si="8"/>
        <v>0</v>
      </c>
      <c r="BJ167" s="15" t="s">
        <v>85</v>
      </c>
      <c r="BK167" s="163">
        <f t="shared" si="9"/>
        <v>0</v>
      </c>
      <c r="BL167" s="15" t="s">
        <v>466</v>
      </c>
      <c r="BM167" s="162" t="s">
        <v>9955</v>
      </c>
    </row>
    <row r="168" spans="1:65" s="2" customFormat="1" ht="16.5" customHeight="1">
      <c r="A168" s="30"/>
      <c r="B168" s="154"/>
      <c r="C168" s="195" t="s">
        <v>369</v>
      </c>
      <c r="D168" s="195" t="s">
        <v>210</v>
      </c>
      <c r="E168" s="196" t="s">
        <v>8987</v>
      </c>
      <c r="F168" s="200" t="s">
        <v>6950</v>
      </c>
      <c r="G168" s="198" t="s">
        <v>252</v>
      </c>
      <c r="H168" s="199">
        <v>95</v>
      </c>
      <c r="I168" s="155"/>
      <c r="J168" s="287">
        <f t="shared" si="0"/>
        <v>0</v>
      </c>
      <c r="K168" s="157"/>
      <c r="L168" s="31"/>
      <c r="M168" s="158" t="s">
        <v>1</v>
      </c>
      <c r="N168" s="159" t="s">
        <v>38</v>
      </c>
      <c r="O168" s="59"/>
      <c r="P168" s="160">
        <f t="shared" si="1"/>
        <v>0</v>
      </c>
      <c r="Q168" s="160">
        <v>0</v>
      </c>
      <c r="R168" s="160">
        <f t="shared" si="2"/>
        <v>0</v>
      </c>
      <c r="S168" s="160">
        <v>0</v>
      </c>
      <c r="T168" s="161">
        <f t="shared" si="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2" t="s">
        <v>466</v>
      </c>
      <c r="AT168" s="162" t="s">
        <v>210</v>
      </c>
      <c r="AU168" s="162" t="s">
        <v>85</v>
      </c>
      <c r="AY168" s="15" t="s">
        <v>208</v>
      </c>
      <c r="BE168" s="163">
        <f t="shared" si="4"/>
        <v>0</v>
      </c>
      <c r="BF168" s="163">
        <f t="shared" si="5"/>
        <v>0</v>
      </c>
      <c r="BG168" s="163">
        <f t="shared" si="6"/>
        <v>0</v>
      </c>
      <c r="BH168" s="163">
        <f t="shared" si="7"/>
        <v>0</v>
      </c>
      <c r="BI168" s="163">
        <f t="shared" si="8"/>
        <v>0</v>
      </c>
      <c r="BJ168" s="15" t="s">
        <v>85</v>
      </c>
      <c r="BK168" s="163">
        <f t="shared" si="9"/>
        <v>0</v>
      </c>
      <c r="BL168" s="15" t="s">
        <v>466</v>
      </c>
      <c r="BM168" s="162" t="s">
        <v>9956</v>
      </c>
    </row>
    <row r="169" spans="1:65" s="2" customFormat="1" ht="24.2" customHeight="1">
      <c r="A169" s="30"/>
      <c r="B169" s="154"/>
      <c r="C169" s="195" t="s">
        <v>373</v>
      </c>
      <c r="D169" s="195" t="s">
        <v>210</v>
      </c>
      <c r="E169" s="196" t="s">
        <v>9352</v>
      </c>
      <c r="F169" s="200" t="s">
        <v>9353</v>
      </c>
      <c r="G169" s="198" t="s">
        <v>404</v>
      </c>
      <c r="H169" s="199">
        <v>6</v>
      </c>
      <c r="I169" s="155"/>
      <c r="J169" s="287">
        <f t="shared" si="0"/>
        <v>0</v>
      </c>
      <c r="K169" s="157"/>
      <c r="L169" s="31"/>
      <c r="M169" s="158" t="s">
        <v>1</v>
      </c>
      <c r="N169" s="159" t="s">
        <v>38</v>
      </c>
      <c r="O169" s="59"/>
      <c r="P169" s="160">
        <f t="shared" si="1"/>
        <v>0</v>
      </c>
      <c r="Q169" s="160">
        <v>0</v>
      </c>
      <c r="R169" s="160">
        <f t="shared" si="2"/>
        <v>0</v>
      </c>
      <c r="S169" s="160">
        <v>0</v>
      </c>
      <c r="T169" s="161">
        <f t="shared" si="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2" t="s">
        <v>466</v>
      </c>
      <c r="AT169" s="162" t="s">
        <v>210</v>
      </c>
      <c r="AU169" s="162" t="s">
        <v>85</v>
      </c>
      <c r="AY169" s="15" t="s">
        <v>208</v>
      </c>
      <c r="BE169" s="163">
        <f t="shared" si="4"/>
        <v>0</v>
      </c>
      <c r="BF169" s="163">
        <f t="shared" si="5"/>
        <v>0</v>
      </c>
      <c r="BG169" s="163">
        <f t="shared" si="6"/>
        <v>0</v>
      </c>
      <c r="BH169" s="163">
        <f t="shared" si="7"/>
        <v>0</v>
      </c>
      <c r="BI169" s="163">
        <f t="shared" si="8"/>
        <v>0</v>
      </c>
      <c r="BJ169" s="15" t="s">
        <v>85</v>
      </c>
      <c r="BK169" s="163">
        <f t="shared" si="9"/>
        <v>0</v>
      </c>
      <c r="BL169" s="15" t="s">
        <v>466</v>
      </c>
      <c r="BM169" s="162" t="s">
        <v>9957</v>
      </c>
    </row>
    <row r="170" spans="1:65" s="2" customFormat="1" ht="24.2" customHeight="1">
      <c r="A170" s="30"/>
      <c r="B170" s="154"/>
      <c r="C170" s="195" t="s">
        <v>377</v>
      </c>
      <c r="D170" s="195" t="s">
        <v>210</v>
      </c>
      <c r="E170" s="196" t="s">
        <v>9384</v>
      </c>
      <c r="F170" s="200" t="s">
        <v>9385</v>
      </c>
      <c r="G170" s="198" t="s">
        <v>404</v>
      </c>
      <c r="H170" s="199">
        <v>6</v>
      </c>
      <c r="I170" s="155"/>
      <c r="J170" s="287">
        <f t="shared" si="0"/>
        <v>0</v>
      </c>
      <c r="K170" s="157"/>
      <c r="L170" s="31"/>
      <c r="M170" s="158" t="s">
        <v>1</v>
      </c>
      <c r="N170" s="159" t="s">
        <v>38</v>
      </c>
      <c r="O170" s="59"/>
      <c r="P170" s="160">
        <f t="shared" si="1"/>
        <v>0</v>
      </c>
      <c r="Q170" s="160">
        <v>0</v>
      </c>
      <c r="R170" s="160">
        <f t="shared" si="2"/>
        <v>0</v>
      </c>
      <c r="S170" s="160">
        <v>0</v>
      </c>
      <c r="T170" s="161">
        <f t="shared" si="3"/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62" t="s">
        <v>466</v>
      </c>
      <c r="AT170" s="162" t="s">
        <v>210</v>
      </c>
      <c r="AU170" s="162" t="s">
        <v>85</v>
      </c>
      <c r="AY170" s="15" t="s">
        <v>208</v>
      </c>
      <c r="BE170" s="163">
        <f t="shared" si="4"/>
        <v>0</v>
      </c>
      <c r="BF170" s="163">
        <f t="shared" si="5"/>
        <v>0</v>
      </c>
      <c r="BG170" s="163">
        <f t="shared" si="6"/>
        <v>0</v>
      </c>
      <c r="BH170" s="163">
        <f t="shared" si="7"/>
        <v>0</v>
      </c>
      <c r="BI170" s="163">
        <f t="shared" si="8"/>
        <v>0</v>
      </c>
      <c r="BJ170" s="15" t="s">
        <v>85</v>
      </c>
      <c r="BK170" s="163">
        <f t="shared" si="9"/>
        <v>0</v>
      </c>
      <c r="BL170" s="15" t="s">
        <v>466</v>
      </c>
      <c r="BM170" s="162" t="s">
        <v>9958</v>
      </c>
    </row>
    <row r="171" spans="1:65" s="2" customFormat="1" ht="24.2" customHeight="1">
      <c r="A171" s="30"/>
      <c r="B171" s="154"/>
      <c r="C171" s="195" t="s">
        <v>381</v>
      </c>
      <c r="D171" s="195" t="s">
        <v>210</v>
      </c>
      <c r="E171" s="196" t="s">
        <v>9474</v>
      </c>
      <c r="F171" s="200" t="s">
        <v>9475</v>
      </c>
      <c r="G171" s="198" t="s">
        <v>252</v>
      </c>
      <c r="H171" s="199">
        <v>80</v>
      </c>
      <c r="I171" s="155"/>
      <c r="J171" s="287">
        <f t="shared" si="0"/>
        <v>0</v>
      </c>
      <c r="K171" s="157"/>
      <c r="L171" s="31"/>
      <c r="M171" s="158" t="s">
        <v>1</v>
      </c>
      <c r="N171" s="159" t="s">
        <v>38</v>
      </c>
      <c r="O171" s="59"/>
      <c r="P171" s="160">
        <f t="shared" si="1"/>
        <v>0</v>
      </c>
      <c r="Q171" s="160">
        <v>0</v>
      </c>
      <c r="R171" s="160">
        <f t="shared" si="2"/>
        <v>0</v>
      </c>
      <c r="S171" s="160">
        <v>0</v>
      </c>
      <c r="T171" s="161">
        <f t="shared" si="3"/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2" t="s">
        <v>466</v>
      </c>
      <c r="AT171" s="162" t="s">
        <v>210</v>
      </c>
      <c r="AU171" s="162" t="s">
        <v>85</v>
      </c>
      <c r="AY171" s="15" t="s">
        <v>208</v>
      </c>
      <c r="BE171" s="163">
        <f t="shared" si="4"/>
        <v>0</v>
      </c>
      <c r="BF171" s="163">
        <f t="shared" si="5"/>
        <v>0</v>
      </c>
      <c r="BG171" s="163">
        <f t="shared" si="6"/>
        <v>0</v>
      </c>
      <c r="BH171" s="163">
        <f t="shared" si="7"/>
        <v>0</v>
      </c>
      <c r="BI171" s="163">
        <f t="shared" si="8"/>
        <v>0</v>
      </c>
      <c r="BJ171" s="15" t="s">
        <v>85</v>
      </c>
      <c r="BK171" s="163">
        <f t="shared" si="9"/>
        <v>0</v>
      </c>
      <c r="BL171" s="15" t="s">
        <v>466</v>
      </c>
      <c r="BM171" s="162" t="s">
        <v>9959</v>
      </c>
    </row>
    <row r="172" spans="1:65" s="2" customFormat="1" ht="21.75" customHeight="1">
      <c r="A172" s="30"/>
      <c r="B172" s="154"/>
      <c r="C172" s="195" t="s">
        <v>385</v>
      </c>
      <c r="D172" s="195" t="s">
        <v>210</v>
      </c>
      <c r="E172" s="196" t="s">
        <v>9960</v>
      </c>
      <c r="F172" s="200" t="s">
        <v>576</v>
      </c>
      <c r="G172" s="198" t="s">
        <v>564</v>
      </c>
      <c r="H172" s="199">
        <v>0.20399999999999999</v>
      </c>
      <c r="I172" s="155"/>
      <c r="J172" s="287">
        <f t="shared" si="0"/>
        <v>0</v>
      </c>
      <c r="K172" s="157"/>
      <c r="L172" s="31"/>
      <c r="M172" s="158" t="s">
        <v>1</v>
      </c>
      <c r="N172" s="159" t="s">
        <v>38</v>
      </c>
      <c r="O172" s="59"/>
      <c r="P172" s="160">
        <f t="shared" si="1"/>
        <v>0</v>
      </c>
      <c r="Q172" s="160">
        <v>0</v>
      </c>
      <c r="R172" s="160">
        <f t="shared" si="2"/>
        <v>0</v>
      </c>
      <c r="S172" s="160">
        <v>0</v>
      </c>
      <c r="T172" s="161">
        <f t="shared" si="3"/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62" t="s">
        <v>466</v>
      </c>
      <c r="AT172" s="162" t="s">
        <v>210</v>
      </c>
      <c r="AU172" s="162" t="s">
        <v>85</v>
      </c>
      <c r="AY172" s="15" t="s">
        <v>208</v>
      </c>
      <c r="BE172" s="163">
        <f t="shared" si="4"/>
        <v>0</v>
      </c>
      <c r="BF172" s="163">
        <f t="shared" si="5"/>
        <v>0</v>
      </c>
      <c r="BG172" s="163">
        <f t="shared" si="6"/>
        <v>0</v>
      </c>
      <c r="BH172" s="163">
        <f t="shared" si="7"/>
        <v>0</v>
      </c>
      <c r="BI172" s="163">
        <f t="shared" si="8"/>
        <v>0</v>
      </c>
      <c r="BJ172" s="15" t="s">
        <v>85</v>
      </c>
      <c r="BK172" s="163">
        <f t="shared" si="9"/>
        <v>0</v>
      </c>
      <c r="BL172" s="15" t="s">
        <v>466</v>
      </c>
      <c r="BM172" s="162" t="s">
        <v>9961</v>
      </c>
    </row>
    <row r="173" spans="1:65" s="2" customFormat="1" ht="24.2" customHeight="1">
      <c r="A173" s="30"/>
      <c r="B173" s="154"/>
      <c r="C173" s="195" t="s">
        <v>389</v>
      </c>
      <c r="D173" s="195" t="s">
        <v>210</v>
      </c>
      <c r="E173" s="196" t="s">
        <v>883</v>
      </c>
      <c r="F173" s="200" t="s">
        <v>584</v>
      </c>
      <c r="G173" s="198" t="s">
        <v>564</v>
      </c>
      <c r="H173" s="199">
        <v>6.12</v>
      </c>
      <c r="I173" s="155"/>
      <c r="J173" s="287">
        <f t="shared" si="0"/>
        <v>0</v>
      </c>
      <c r="K173" s="157"/>
      <c r="L173" s="31"/>
      <c r="M173" s="158" t="s">
        <v>1</v>
      </c>
      <c r="N173" s="159" t="s">
        <v>38</v>
      </c>
      <c r="O173" s="59"/>
      <c r="P173" s="160">
        <f t="shared" si="1"/>
        <v>0</v>
      </c>
      <c r="Q173" s="160">
        <v>0</v>
      </c>
      <c r="R173" s="160">
        <f t="shared" si="2"/>
        <v>0</v>
      </c>
      <c r="S173" s="160">
        <v>0</v>
      </c>
      <c r="T173" s="161">
        <f t="shared" si="3"/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62" t="s">
        <v>466</v>
      </c>
      <c r="AT173" s="162" t="s">
        <v>210</v>
      </c>
      <c r="AU173" s="162" t="s">
        <v>85</v>
      </c>
      <c r="AY173" s="15" t="s">
        <v>208</v>
      </c>
      <c r="BE173" s="163">
        <f t="shared" si="4"/>
        <v>0</v>
      </c>
      <c r="BF173" s="163">
        <f t="shared" si="5"/>
        <v>0</v>
      </c>
      <c r="BG173" s="163">
        <f t="shared" si="6"/>
        <v>0</v>
      </c>
      <c r="BH173" s="163">
        <f t="shared" si="7"/>
        <v>0</v>
      </c>
      <c r="BI173" s="163">
        <f t="shared" si="8"/>
        <v>0</v>
      </c>
      <c r="BJ173" s="15" t="s">
        <v>85</v>
      </c>
      <c r="BK173" s="163">
        <f t="shared" si="9"/>
        <v>0</v>
      </c>
      <c r="BL173" s="15" t="s">
        <v>466</v>
      </c>
      <c r="BM173" s="162" t="s">
        <v>9962</v>
      </c>
    </row>
    <row r="174" spans="1:65" s="2" customFormat="1" ht="24.2" customHeight="1">
      <c r="A174" s="30"/>
      <c r="B174" s="154"/>
      <c r="C174" s="195" t="s">
        <v>393</v>
      </c>
      <c r="D174" s="195" t="s">
        <v>210</v>
      </c>
      <c r="E174" s="196" t="s">
        <v>9963</v>
      </c>
      <c r="F174" s="200" t="s">
        <v>592</v>
      </c>
      <c r="G174" s="198" t="s">
        <v>564</v>
      </c>
      <c r="H174" s="199">
        <v>0.20399999999999999</v>
      </c>
      <c r="I174" s="155"/>
      <c r="J174" s="287">
        <f t="shared" si="0"/>
        <v>0</v>
      </c>
      <c r="K174" s="157"/>
      <c r="L174" s="31"/>
      <c r="M174" s="158" t="s">
        <v>1</v>
      </c>
      <c r="N174" s="159" t="s">
        <v>38</v>
      </c>
      <c r="O174" s="59"/>
      <c r="P174" s="160">
        <f t="shared" si="1"/>
        <v>0</v>
      </c>
      <c r="Q174" s="160">
        <v>0</v>
      </c>
      <c r="R174" s="160">
        <f t="shared" si="2"/>
        <v>0</v>
      </c>
      <c r="S174" s="160">
        <v>0</v>
      </c>
      <c r="T174" s="161">
        <f t="shared" si="3"/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62" t="s">
        <v>466</v>
      </c>
      <c r="AT174" s="162" t="s">
        <v>210</v>
      </c>
      <c r="AU174" s="162" t="s">
        <v>85</v>
      </c>
      <c r="AY174" s="15" t="s">
        <v>208</v>
      </c>
      <c r="BE174" s="163">
        <f t="shared" si="4"/>
        <v>0</v>
      </c>
      <c r="BF174" s="163">
        <f t="shared" si="5"/>
        <v>0</v>
      </c>
      <c r="BG174" s="163">
        <f t="shared" si="6"/>
        <v>0</v>
      </c>
      <c r="BH174" s="163">
        <f t="shared" si="7"/>
        <v>0</v>
      </c>
      <c r="BI174" s="163">
        <f t="shared" si="8"/>
        <v>0</v>
      </c>
      <c r="BJ174" s="15" t="s">
        <v>85</v>
      </c>
      <c r="BK174" s="163">
        <f t="shared" si="9"/>
        <v>0</v>
      </c>
      <c r="BL174" s="15" t="s">
        <v>466</v>
      </c>
      <c r="BM174" s="162" t="s">
        <v>9964</v>
      </c>
    </row>
    <row r="175" spans="1:65" s="2" customFormat="1" ht="24.2" customHeight="1">
      <c r="A175" s="30"/>
      <c r="B175" s="154"/>
      <c r="C175" s="195" t="s">
        <v>397</v>
      </c>
      <c r="D175" s="195" t="s">
        <v>210</v>
      </c>
      <c r="E175" s="196" t="s">
        <v>9965</v>
      </c>
      <c r="F175" s="200" t="s">
        <v>9778</v>
      </c>
      <c r="G175" s="198" t="s">
        <v>564</v>
      </c>
      <c r="H175" s="199">
        <v>0.20399999999999999</v>
      </c>
      <c r="I175" s="155"/>
      <c r="J175" s="287">
        <f t="shared" si="0"/>
        <v>0</v>
      </c>
      <c r="K175" s="157"/>
      <c r="L175" s="31"/>
      <c r="M175" s="158" t="s">
        <v>1</v>
      </c>
      <c r="N175" s="159" t="s">
        <v>38</v>
      </c>
      <c r="O175" s="59"/>
      <c r="P175" s="160">
        <f t="shared" si="1"/>
        <v>0</v>
      </c>
      <c r="Q175" s="160">
        <v>0</v>
      </c>
      <c r="R175" s="160">
        <f t="shared" si="2"/>
        <v>0</v>
      </c>
      <c r="S175" s="160">
        <v>0</v>
      </c>
      <c r="T175" s="161">
        <f t="shared" si="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2" t="s">
        <v>466</v>
      </c>
      <c r="AT175" s="162" t="s">
        <v>210</v>
      </c>
      <c r="AU175" s="162" t="s">
        <v>85</v>
      </c>
      <c r="AY175" s="15" t="s">
        <v>208</v>
      </c>
      <c r="BE175" s="163">
        <f t="shared" si="4"/>
        <v>0</v>
      </c>
      <c r="BF175" s="163">
        <f t="shared" si="5"/>
        <v>0</v>
      </c>
      <c r="BG175" s="163">
        <f t="shared" si="6"/>
        <v>0</v>
      </c>
      <c r="BH175" s="163">
        <f t="shared" si="7"/>
        <v>0</v>
      </c>
      <c r="BI175" s="163">
        <f t="shared" si="8"/>
        <v>0</v>
      </c>
      <c r="BJ175" s="15" t="s">
        <v>85</v>
      </c>
      <c r="BK175" s="163">
        <f t="shared" si="9"/>
        <v>0</v>
      </c>
      <c r="BL175" s="15" t="s">
        <v>466</v>
      </c>
      <c r="BM175" s="162" t="s">
        <v>9966</v>
      </c>
    </row>
    <row r="176" spans="1:65" s="12" customFormat="1" ht="20.85" customHeight="1">
      <c r="B176" s="142"/>
      <c r="C176" s="206"/>
      <c r="D176" s="207" t="s">
        <v>71</v>
      </c>
      <c r="E176" s="208" t="s">
        <v>9967</v>
      </c>
      <c r="F176" s="208" t="s">
        <v>9968</v>
      </c>
      <c r="G176" s="206"/>
      <c r="H176" s="206"/>
      <c r="I176" s="145"/>
      <c r="J176" s="286">
        <f>BK176</f>
        <v>0</v>
      </c>
      <c r="L176" s="142"/>
      <c r="M176" s="146"/>
      <c r="N176" s="147"/>
      <c r="O176" s="147"/>
      <c r="P176" s="148">
        <f>SUM(P177:P189)</f>
        <v>0</v>
      </c>
      <c r="Q176" s="147"/>
      <c r="R176" s="148">
        <f>SUM(R177:R189)</f>
        <v>0</v>
      </c>
      <c r="S176" s="147"/>
      <c r="T176" s="149">
        <f>SUM(T177:T189)</f>
        <v>0</v>
      </c>
      <c r="AR176" s="143" t="s">
        <v>219</v>
      </c>
      <c r="AT176" s="150" t="s">
        <v>71</v>
      </c>
      <c r="AU176" s="150" t="s">
        <v>85</v>
      </c>
      <c r="AY176" s="143" t="s">
        <v>208</v>
      </c>
      <c r="BK176" s="151">
        <f>SUM(BK177:BK189)</f>
        <v>0</v>
      </c>
    </row>
    <row r="177" spans="1:65" s="2" customFormat="1" ht="37.9" customHeight="1">
      <c r="A177" s="30"/>
      <c r="B177" s="154"/>
      <c r="C177" s="201" t="s">
        <v>401</v>
      </c>
      <c r="D177" s="201" t="s">
        <v>751</v>
      </c>
      <c r="E177" s="202" t="s">
        <v>9969</v>
      </c>
      <c r="F177" s="203" t="s">
        <v>9970</v>
      </c>
      <c r="G177" s="204" t="s">
        <v>404</v>
      </c>
      <c r="H177" s="205">
        <v>1</v>
      </c>
      <c r="I177" s="177"/>
      <c r="J177" s="290">
        <f t="shared" ref="J177:J189" si="10">ROUND(I177*H177,2)</f>
        <v>0</v>
      </c>
      <c r="K177" s="178"/>
      <c r="L177" s="179"/>
      <c r="M177" s="180" t="s">
        <v>1</v>
      </c>
      <c r="N177" s="181" t="s">
        <v>38</v>
      </c>
      <c r="O177" s="59"/>
      <c r="P177" s="160">
        <f t="shared" ref="P177:P189" si="11">O177*H177</f>
        <v>0</v>
      </c>
      <c r="Q177" s="160">
        <v>0</v>
      </c>
      <c r="R177" s="160">
        <f t="shared" ref="R177:R189" si="12">Q177*H177</f>
        <v>0</v>
      </c>
      <c r="S177" s="160">
        <v>0</v>
      </c>
      <c r="T177" s="161">
        <f t="shared" ref="T177:T189" si="13">S177*H177</f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62" t="s">
        <v>1849</v>
      </c>
      <c r="AT177" s="162" t="s">
        <v>751</v>
      </c>
      <c r="AU177" s="162" t="s">
        <v>219</v>
      </c>
      <c r="AY177" s="15" t="s">
        <v>208</v>
      </c>
      <c r="BE177" s="163">
        <f t="shared" ref="BE177:BE189" si="14">IF(N177="základná",J177,0)</f>
        <v>0</v>
      </c>
      <c r="BF177" s="163">
        <f t="shared" ref="BF177:BF189" si="15">IF(N177="znížená",J177,0)</f>
        <v>0</v>
      </c>
      <c r="BG177" s="163">
        <f t="shared" ref="BG177:BG189" si="16">IF(N177="zákl. prenesená",J177,0)</f>
        <v>0</v>
      </c>
      <c r="BH177" s="163">
        <f t="shared" ref="BH177:BH189" si="17">IF(N177="zníž. prenesená",J177,0)</f>
        <v>0</v>
      </c>
      <c r="BI177" s="163">
        <f t="shared" ref="BI177:BI189" si="18">IF(N177="nulová",J177,0)</f>
        <v>0</v>
      </c>
      <c r="BJ177" s="15" t="s">
        <v>85</v>
      </c>
      <c r="BK177" s="163">
        <f t="shared" ref="BK177:BK189" si="19">ROUND(I177*H177,2)</f>
        <v>0</v>
      </c>
      <c r="BL177" s="15" t="s">
        <v>466</v>
      </c>
      <c r="BM177" s="162" t="s">
        <v>9971</v>
      </c>
    </row>
    <row r="178" spans="1:65" s="2" customFormat="1" ht="24.2" customHeight="1">
      <c r="A178" s="30"/>
      <c r="B178" s="154"/>
      <c r="C178" s="201" t="s">
        <v>406</v>
      </c>
      <c r="D178" s="201" t="s">
        <v>751</v>
      </c>
      <c r="E178" s="202" t="s">
        <v>9972</v>
      </c>
      <c r="F178" s="203" t="s">
        <v>9973</v>
      </c>
      <c r="G178" s="204" t="s">
        <v>404</v>
      </c>
      <c r="H178" s="205">
        <v>1</v>
      </c>
      <c r="I178" s="177"/>
      <c r="J178" s="290">
        <f t="shared" si="10"/>
        <v>0</v>
      </c>
      <c r="K178" s="178"/>
      <c r="L178" s="179"/>
      <c r="M178" s="180" t="s">
        <v>1</v>
      </c>
      <c r="N178" s="181" t="s">
        <v>38</v>
      </c>
      <c r="O178" s="59"/>
      <c r="P178" s="160">
        <f t="shared" si="11"/>
        <v>0</v>
      </c>
      <c r="Q178" s="160">
        <v>0</v>
      </c>
      <c r="R178" s="160">
        <f t="shared" si="12"/>
        <v>0</v>
      </c>
      <c r="S178" s="160">
        <v>0</v>
      </c>
      <c r="T178" s="161">
        <f t="shared" si="1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2" t="s">
        <v>1849</v>
      </c>
      <c r="AT178" s="162" t="s">
        <v>751</v>
      </c>
      <c r="AU178" s="162" t="s">
        <v>219</v>
      </c>
      <c r="AY178" s="15" t="s">
        <v>208</v>
      </c>
      <c r="BE178" s="163">
        <f t="shared" si="14"/>
        <v>0</v>
      </c>
      <c r="BF178" s="163">
        <f t="shared" si="15"/>
        <v>0</v>
      </c>
      <c r="BG178" s="163">
        <f t="shared" si="16"/>
        <v>0</v>
      </c>
      <c r="BH178" s="163">
        <f t="shared" si="17"/>
        <v>0</v>
      </c>
      <c r="BI178" s="163">
        <f t="shared" si="18"/>
        <v>0</v>
      </c>
      <c r="BJ178" s="15" t="s">
        <v>85</v>
      </c>
      <c r="BK178" s="163">
        <f t="shared" si="19"/>
        <v>0</v>
      </c>
      <c r="BL178" s="15" t="s">
        <v>466</v>
      </c>
      <c r="BM178" s="162" t="s">
        <v>9974</v>
      </c>
    </row>
    <row r="179" spans="1:65" s="2" customFormat="1" ht="55.5" customHeight="1">
      <c r="A179" s="30"/>
      <c r="B179" s="154"/>
      <c r="C179" s="201" t="s">
        <v>410</v>
      </c>
      <c r="D179" s="201" t="s">
        <v>751</v>
      </c>
      <c r="E179" s="202" t="s">
        <v>9975</v>
      </c>
      <c r="F179" s="203" t="s">
        <v>9976</v>
      </c>
      <c r="G179" s="204" t="s">
        <v>404</v>
      </c>
      <c r="H179" s="205">
        <v>1</v>
      </c>
      <c r="I179" s="177"/>
      <c r="J179" s="290">
        <f t="shared" si="10"/>
        <v>0</v>
      </c>
      <c r="K179" s="178"/>
      <c r="L179" s="179"/>
      <c r="M179" s="180" t="s">
        <v>1</v>
      </c>
      <c r="N179" s="181" t="s">
        <v>38</v>
      </c>
      <c r="O179" s="59"/>
      <c r="P179" s="160">
        <f t="shared" si="11"/>
        <v>0</v>
      </c>
      <c r="Q179" s="160">
        <v>0</v>
      </c>
      <c r="R179" s="160">
        <f t="shared" si="12"/>
        <v>0</v>
      </c>
      <c r="S179" s="160">
        <v>0</v>
      </c>
      <c r="T179" s="161">
        <f t="shared" si="1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62" t="s">
        <v>1849</v>
      </c>
      <c r="AT179" s="162" t="s">
        <v>751</v>
      </c>
      <c r="AU179" s="162" t="s">
        <v>219</v>
      </c>
      <c r="AY179" s="15" t="s">
        <v>208</v>
      </c>
      <c r="BE179" s="163">
        <f t="shared" si="14"/>
        <v>0</v>
      </c>
      <c r="BF179" s="163">
        <f t="shared" si="15"/>
        <v>0</v>
      </c>
      <c r="BG179" s="163">
        <f t="shared" si="16"/>
        <v>0</v>
      </c>
      <c r="BH179" s="163">
        <f t="shared" si="17"/>
        <v>0</v>
      </c>
      <c r="BI179" s="163">
        <f t="shared" si="18"/>
        <v>0</v>
      </c>
      <c r="BJ179" s="15" t="s">
        <v>85</v>
      </c>
      <c r="BK179" s="163">
        <f t="shared" si="19"/>
        <v>0</v>
      </c>
      <c r="BL179" s="15" t="s">
        <v>466</v>
      </c>
      <c r="BM179" s="162" t="s">
        <v>9977</v>
      </c>
    </row>
    <row r="180" spans="1:65" s="2" customFormat="1" ht="21.75" customHeight="1">
      <c r="A180" s="30"/>
      <c r="B180" s="154"/>
      <c r="C180" s="201" t="s">
        <v>414</v>
      </c>
      <c r="D180" s="201" t="s">
        <v>751</v>
      </c>
      <c r="E180" s="202" t="s">
        <v>9978</v>
      </c>
      <c r="F180" s="203" t="s">
        <v>9979</v>
      </c>
      <c r="G180" s="204" t="s">
        <v>404</v>
      </c>
      <c r="H180" s="205">
        <v>1</v>
      </c>
      <c r="I180" s="177"/>
      <c r="J180" s="290">
        <f t="shared" si="10"/>
        <v>0</v>
      </c>
      <c r="K180" s="178"/>
      <c r="L180" s="179"/>
      <c r="M180" s="180" t="s">
        <v>1</v>
      </c>
      <c r="N180" s="181" t="s">
        <v>38</v>
      </c>
      <c r="O180" s="59"/>
      <c r="P180" s="160">
        <f t="shared" si="11"/>
        <v>0</v>
      </c>
      <c r="Q180" s="160">
        <v>0</v>
      </c>
      <c r="R180" s="160">
        <f t="shared" si="12"/>
        <v>0</v>
      </c>
      <c r="S180" s="160">
        <v>0</v>
      </c>
      <c r="T180" s="161">
        <f t="shared" si="13"/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62" t="s">
        <v>1849</v>
      </c>
      <c r="AT180" s="162" t="s">
        <v>751</v>
      </c>
      <c r="AU180" s="162" t="s">
        <v>219</v>
      </c>
      <c r="AY180" s="15" t="s">
        <v>208</v>
      </c>
      <c r="BE180" s="163">
        <f t="shared" si="14"/>
        <v>0</v>
      </c>
      <c r="BF180" s="163">
        <f t="shared" si="15"/>
        <v>0</v>
      </c>
      <c r="BG180" s="163">
        <f t="shared" si="16"/>
        <v>0</v>
      </c>
      <c r="BH180" s="163">
        <f t="shared" si="17"/>
        <v>0</v>
      </c>
      <c r="BI180" s="163">
        <f t="shared" si="18"/>
        <v>0</v>
      </c>
      <c r="BJ180" s="15" t="s">
        <v>85</v>
      </c>
      <c r="BK180" s="163">
        <f t="shared" si="19"/>
        <v>0</v>
      </c>
      <c r="BL180" s="15" t="s">
        <v>466</v>
      </c>
      <c r="BM180" s="162" t="s">
        <v>9980</v>
      </c>
    </row>
    <row r="181" spans="1:65" s="2" customFormat="1" ht="16.5" customHeight="1">
      <c r="A181" s="30"/>
      <c r="B181" s="154"/>
      <c r="C181" s="201" t="s">
        <v>418</v>
      </c>
      <c r="D181" s="201" t="s">
        <v>751</v>
      </c>
      <c r="E181" s="202" t="s">
        <v>9981</v>
      </c>
      <c r="F181" s="203" t="s">
        <v>7286</v>
      </c>
      <c r="G181" s="204" t="s">
        <v>404</v>
      </c>
      <c r="H181" s="205">
        <v>1</v>
      </c>
      <c r="I181" s="177"/>
      <c r="J181" s="290">
        <f t="shared" si="10"/>
        <v>0</v>
      </c>
      <c r="K181" s="178"/>
      <c r="L181" s="179"/>
      <c r="M181" s="180" t="s">
        <v>1</v>
      </c>
      <c r="N181" s="181" t="s">
        <v>38</v>
      </c>
      <c r="O181" s="59"/>
      <c r="P181" s="160">
        <f t="shared" si="11"/>
        <v>0</v>
      </c>
      <c r="Q181" s="160">
        <v>0</v>
      </c>
      <c r="R181" s="160">
        <f t="shared" si="12"/>
        <v>0</v>
      </c>
      <c r="S181" s="160">
        <v>0</v>
      </c>
      <c r="T181" s="161">
        <f t="shared" si="13"/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2" t="s">
        <v>1849</v>
      </c>
      <c r="AT181" s="162" t="s">
        <v>751</v>
      </c>
      <c r="AU181" s="162" t="s">
        <v>219</v>
      </c>
      <c r="AY181" s="15" t="s">
        <v>208</v>
      </c>
      <c r="BE181" s="163">
        <f t="shared" si="14"/>
        <v>0</v>
      </c>
      <c r="BF181" s="163">
        <f t="shared" si="15"/>
        <v>0</v>
      </c>
      <c r="BG181" s="163">
        <f t="shared" si="16"/>
        <v>0</v>
      </c>
      <c r="BH181" s="163">
        <f t="shared" si="17"/>
        <v>0</v>
      </c>
      <c r="BI181" s="163">
        <f t="shared" si="18"/>
        <v>0</v>
      </c>
      <c r="BJ181" s="15" t="s">
        <v>85</v>
      </c>
      <c r="BK181" s="163">
        <f t="shared" si="19"/>
        <v>0</v>
      </c>
      <c r="BL181" s="15" t="s">
        <v>466</v>
      </c>
      <c r="BM181" s="162" t="s">
        <v>9982</v>
      </c>
    </row>
    <row r="182" spans="1:65" s="2" customFormat="1" ht="16.5" customHeight="1">
      <c r="A182" s="30"/>
      <c r="B182" s="154"/>
      <c r="C182" s="201" t="s">
        <v>422</v>
      </c>
      <c r="D182" s="201" t="s">
        <v>751</v>
      </c>
      <c r="E182" s="202" t="s">
        <v>9983</v>
      </c>
      <c r="F182" s="203" t="s">
        <v>9984</v>
      </c>
      <c r="G182" s="204" t="s">
        <v>404</v>
      </c>
      <c r="H182" s="205">
        <v>1</v>
      </c>
      <c r="I182" s="177"/>
      <c r="J182" s="290">
        <f t="shared" si="10"/>
        <v>0</v>
      </c>
      <c r="K182" s="178"/>
      <c r="L182" s="179"/>
      <c r="M182" s="180" t="s">
        <v>1</v>
      </c>
      <c r="N182" s="181" t="s">
        <v>38</v>
      </c>
      <c r="O182" s="59"/>
      <c r="P182" s="160">
        <f t="shared" si="11"/>
        <v>0</v>
      </c>
      <c r="Q182" s="160">
        <v>0</v>
      </c>
      <c r="R182" s="160">
        <f t="shared" si="12"/>
        <v>0</v>
      </c>
      <c r="S182" s="160">
        <v>0</v>
      </c>
      <c r="T182" s="161">
        <f t="shared" si="13"/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62" t="s">
        <v>1849</v>
      </c>
      <c r="AT182" s="162" t="s">
        <v>751</v>
      </c>
      <c r="AU182" s="162" t="s">
        <v>219</v>
      </c>
      <c r="AY182" s="15" t="s">
        <v>208</v>
      </c>
      <c r="BE182" s="163">
        <f t="shared" si="14"/>
        <v>0</v>
      </c>
      <c r="BF182" s="163">
        <f t="shared" si="15"/>
        <v>0</v>
      </c>
      <c r="BG182" s="163">
        <f t="shared" si="16"/>
        <v>0</v>
      </c>
      <c r="BH182" s="163">
        <f t="shared" si="17"/>
        <v>0</v>
      </c>
      <c r="BI182" s="163">
        <f t="shared" si="18"/>
        <v>0</v>
      </c>
      <c r="BJ182" s="15" t="s">
        <v>85</v>
      </c>
      <c r="BK182" s="163">
        <f t="shared" si="19"/>
        <v>0</v>
      </c>
      <c r="BL182" s="15" t="s">
        <v>466</v>
      </c>
      <c r="BM182" s="162" t="s">
        <v>9985</v>
      </c>
    </row>
    <row r="183" spans="1:65" s="2" customFormat="1" ht="37.9" customHeight="1">
      <c r="A183" s="30"/>
      <c r="B183" s="154"/>
      <c r="C183" s="201" t="s">
        <v>426</v>
      </c>
      <c r="D183" s="201" t="s">
        <v>751</v>
      </c>
      <c r="E183" s="202" t="s">
        <v>9986</v>
      </c>
      <c r="F183" s="203" t="s">
        <v>8118</v>
      </c>
      <c r="G183" s="204" t="s">
        <v>404</v>
      </c>
      <c r="H183" s="205">
        <v>1</v>
      </c>
      <c r="I183" s="177"/>
      <c r="J183" s="290">
        <f t="shared" si="10"/>
        <v>0</v>
      </c>
      <c r="K183" s="178"/>
      <c r="L183" s="179"/>
      <c r="M183" s="180" t="s">
        <v>1</v>
      </c>
      <c r="N183" s="181" t="s">
        <v>38</v>
      </c>
      <c r="O183" s="59"/>
      <c r="P183" s="160">
        <f t="shared" si="11"/>
        <v>0</v>
      </c>
      <c r="Q183" s="160">
        <v>0</v>
      </c>
      <c r="R183" s="160">
        <f t="shared" si="12"/>
        <v>0</v>
      </c>
      <c r="S183" s="160">
        <v>0</v>
      </c>
      <c r="T183" s="161">
        <f t="shared" si="13"/>
        <v>0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62" t="s">
        <v>1849</v>
      </c>
      <c r="AT183" s="162" t="s">
        <v>751</v>
      </c>
      <c r="AU183" s="162" t="s">
        <v>219</v>
      </c>
      <c r="AY183" s="15" t="s">
        <v>208</v>
      </c>
      <c r="BE183" s="163">
        <f t="shared" si="14"/>
        <v>0</v>
      </c>
      <c r="BF183" s="163">
        <f t="shared" si="15"/>
        <v>0</v>
      </c>
      <c r="BG183" s="163">
        <f t="shared" si="16"/>
        <v>0</v>
      </c>
      <c r="BH183" s="163">
        <f t="shared" si="17"/>
        <v>0</v>
      </c>
      <c r="BI183" s="163">
        <f t="shared" si="18"/>
        <v>0</v>
      </c>
      <c r="BJ183" s="15" t="s">
        <v>85</v>
      </c>
      <c r="BK183" s="163">
        <f t="shared" si="19"/>
        <v>0</v>
      </c>
      <c r="BL183" s="15" t="s">
        <v>466</v>
      </c>
      <c r="BM183" s="162" t="s">
        <v>9987</v>
      </c>
    </row>
    <row r="184" spans="1:65" s="2" customFormat="1" ht="24.2" customHeight="1">
      <c r="A184" s="30"/>
      <c r="B184" s="154"/>
      <c r="C184" s="201" t="s">
        <v>430</v>
      </c>
      <c r="D184" s="201" t="s">
        <v>751</v>
      </c>
      <c r="E184" s="202" t="s">
        <v>9988</v>
      </c>
      <c r="F184" s="203" t="s">
        <v>9823</v>
      </c>
      <c r="G184" s="204" t="s">
        <v>4725</v>
      </c>
      <c r="H184" s="205">
        <v>1</v>
      </c>
      <c r="I184" s="177"/>
      <c r="J184" s="290">
        <f t="shared" si="10"/>
        <v>0</v>
      </c>
      <c r="K184" s="178"/>
      <c r="L184" s="179"/>
      <c r="M184" s="180" t="s">
        <v>1</v>
      </c>
      <c r="N184" s="181" t="s">
        <v>38</v>
      </c>
      <c r="O184" s="59"/>
      <c r="P184" s="160">
        <f t="shared" si="11"/>
        <v>0</v>
      </c>
      <c r="Q184" s="160">
        <v>0</v>
      </c>
      <c r="R184" s="160">
        <f t="shared" si="12"/>
        <v>0</v>
      </c>
      <c r="S184" s="160">
        <v>0</v>
      </c>
      <c r="T184" s="161">
        <f t="shared" si="13"/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62" t="s">
        <v>1849</v>
      </c>
      <c r="AT184" s="162" t="s">
        <v>751</v>
      </c>
      <c r="AU184" s="162" t="s">
        <v>219</v>
      </c>
      <c r="AY184" s="15" t="s">
        <v>208</v>
      </c>
      <c r="BE184" s="163">
        <f t="shared" si="14"/>
        <v>0</v>
      </c>
      <c r="BF184" s="163">
        <f t="shared" si="15"/>
        <v>0</v>
      </c>
      <c r="BG184" s="163">
        <f t="shared" si="16"/>
        <v>0</v>
      </c>
      <c r="BH184" s="163">
        <f t="shared" si="17"/>
        <v>0</v>
      </c>
      <c r="BI184" s="163">
        <f t="shared" si="18"/>
        <v>0</v>
      </c>
      <c r="BJ184" s="15" t="s">
        <v>85</v>
      </c>
      <c r="BK184" s="163">
        <f t="shared" si="19"/>
        <v>0</v>
      </c>
      <c r="BL184" s="15" t="s">
        <v>466</v>
      </c>
      <c r="BM184" s="162" t="s">
        <v>9989</v>
      </c>
    </row>
    <row r="185" spans="1:65" s="2" customFormat="1" ht="16.5" customHeight="1">
      <c r="A185" s="30"/>
      <c r="B185" s="154"/>
      <c r="C185" s="195" t="s">
        <v>434</v>
      </c>
      <c r="D185" s="195" t="s">
        <v>210</v>
      </c>
      <c r="E185" s="196" t="s">
        <v>9990</v>
      </c>
      <c r="F185" s="200" t="s">
        <v>8233</v>
      </c>
      <c r="G185" s="198" t="s">
        <v>861</v>
      </c>
      <c r="H185" s="199">
        <v>8</v>
      </c>
      <c r="I185" s="155"/>
      <c r="J185" s="287">
        <f t="shared" si="10"/>
        <v>0</v>
      </c>
      <c r="K185" s="157"/>
      <c r="L185" s="31"/>
      <c r="M185" s="158" t="s">
        <v>1</v>
      </c>
      <c r="N185" s="159" t="s">
        <v>38</v>
      </c>
      <c r="O185" s="59"/>
      <c r="P185" s="160">
        <f t="shared" si="11"/>
        <v>0</v>
      </c>
      <c r="Q185" s="160">
        <v>0</v>
      </c>
      <c r="R185" s="160">
        <f t="shared" si="12"/>
        <v>0</v>
      </c>
      <c r="S185" s="160">
        <v>0</v>
      </c>
      <c r="T185" s="161">
        <f t="shared" si="13"/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62" t="s">
        <v>466</v>
      </c>
      <c r="AT185" s="162" t="s">
        <v>210</v>
      </c>
      <c r="AU185" s="162" t="s">
        <v>219</v>
      </c>
      <c r="AY185" s="15" t="s">
        <v>208</v>
      </c>
      <c r="BE185" s="163">
        <f t="shared" si="14"/>
        <v>0</v>
      </c>
      <c r="BF185" s="163">
        <f t="shared" si="15"/>
        <v>0</v>
      </c>
      <c r="BG185" s="163">
        <f t="shared" si="16"/>
        <v>0</v>
      </c>
      <c r="BH185" s="163">
        <f t="shared" si="17"/>
        <v>0</v>
      </c>
      <c r="BI185" s="163">
        <f t="shared" si="18"/>
        <v>0</v>
      </c>
      <c r="BJ185" s="15" t="s">
        <v>85</v>
      </c>
      <c r="BK185" s="163">
        <f t="shared" si="19"/>
        <v>0</v>
      </c>
      <c r="BL185" s="15" t="s">
        <v>466</v>
      </c>
      <c r="BM185" s="162" t="s">
        <v>9991</v>
      </c>
    </row>
    <row r="186" spans="1:65" s="2" customFormat="1" ht="16.5" customHeight="1">
      <c r="A186" s="30"/>
      <c r="B186" s="154"/>
      <c r="C186" s="195" t="s">
        <v>438</v>
      </c>
      <c r="D186" s="195" t="s">
        <v>210</v>
      </c>
      <c r="E186" s="196" t="s">
        <v>9992</v>
      </c>
      <c r="F186" s="200" t="s">
        <v>9993</v>
      </c>
      <c r="G186" s="198" t="s">
        <v>404</v>
      </c>
      <c r="H186" s="199">
        <v>1</v>
      </c>
      <c r="I186" s="155"/>
      <c r="J186" s="287">
        <f t="shared" si="10"/>
        <v>0</v>
      </c>
      <c r="K186" s="157"/>
      <c r="L186" s="31"/>
      <c r="M186" s="158" t="s">
        <v>1</v>
      </c>
      <c r="N186" s="159" t="s">
        <v>38</v>
      </c>
      <c r="O186" s="59"/>
      <c r="P186" s="160">
        <f t="shared" si="11"/>
        <v>0</v>
      </c>
      <c r="Q186" s="160">
        <v>0</v>
      </c>
      <c r="R186" s="160">
        <f t="shared" si="12"/>
        <v>0</v>
      </c>
      <c r="S186" s="160">
        <v>0</v>
      </c>
      <c r="T186" s="161">
        <f t="shared" si="13"/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62" t="s">
        <v>466</v>
      </c>
      <c r="AT186" s="162" t="s">
        <v>210</v>
      </c>
      <c r="AU186" s="162" t="s">
        <v>219</v>
      </c>
      <c r="AY186" s="15" t="s">
        <v>208</v>
      </c>
      <c r="BE186" s="163">
        <f t="shared" si="14"/>
        <v>0</v>
      </c>
      <c r="BF186" s="163">
        <f t="shared" si="15"/>
        <v>0</v>
      </c>
      <c r="BG186" s="163">
        <f t="shared" si="16"/>
        <v>0</v>
      </c>
      <c r="BH186" s="163">
        <f t="shared" si="17"/>
        <v>0</v>
      </c>
      <c r="BI186" s="163">
        <f t="shared" si="18"/>
        <v>0</v>
      </c>
      <c r="BJ186" s="15" t="s">
        <v>85</v>
      </c>
      <c r="BK186" s="163">
        <f t="shared" si="19"/>
        <v>0</v>
      </c>
      <c r="BL186" s="15" t="s">
        <v>466</v>
      </c>
      <c r="BM186" s="162" t="s">
        <v>9994</v>
      </c>
    </row>
    <row r="187" spans="1:65" s="2" customFormat="1" ht="37.9" customHeight="1">
      <c r="A187" s="30"/>
      <c r="B187" s="154"/>
      <c r="C187" s="195" t="s">
        <v>442</v>
      </c>
      <c r="D187" s="195" t="s">
        <v>210</v>
      </c>
      <c r="E187" s="196" t="s">
        <v>8054</v>
      </c>
      <c r="F187" s="200" t="s">
        <v>7164</v>
      </c>
      <c r="G187" s="198" t="s">
        <v>404</v>
      </c>
      <c r="H187" s="199">
        <v>1</v>
      </c>
      <c r="I187" s="155"/>
      <c r="J187" s="287">
        <f t="shared" si="10"/>
        <v>0</v>
      </c>
      <c r="K187" s="157"/>
      <c r="L187" s="31"/>
      <c r="M187" s="158" t="s">
        <v>1</v>
      </c>
      <c r="N187" s="159" t="s">
        <v>38</v>
      </c>
      <c r="O187" s="59"/>
      <c r="P187" s="160">
        <f t="shared" si="11"/>
        <v>0</v>
      </c>
      <c r="Q187" s="160">
        <v>0</v>
      </c>
      <c r="R187" s="160">
        <f t="shared" si="12"/>
        <v>0</v>
      </c>
      <c r="S187" s="160">
        <v>0</v>
      </c>
      <c r="T187" s="161">
        <f t="shared" si="13"/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62" t="s">
        <v>466</v>
      </c>
      <c r="AT187" s="162" t="s">
        <v>210</v>
      </c>
      <c r="AU187" s="162" t="s">
        <v>219</v>
      </c>
      <c r="AY187" s="15" t="s">
        <v>208</v>
      </c>
      <c r="BE187" s="163">
        <f t="shared" si="14"/>
        <v>0</v>
      </c>
      <c r="BF187" s="163">
        <f t="shared" si="15"/>
        <v>0</v>
      </c>
      <c r="BG187" s="163">
        <f t="shared" si="16"/>
        <v>0</v>
      </c>
      <c r="BH187" s="163">
        <f t="shared" si="17"/>
        <v>0</v>
      </c>
      <c r="BI187" s="163">
        <f t="shared" si="18"/>
        <v>0</v>
      </c>
      <c r="BJ187" s="15" t="s">
        <v>85</v>
      </c>
      <c r="BK187" s="163">
        <f t="shared" si="19"/>
        <v>0</v>
      </c>
      <c r="BL187" s="15" t="s">
        <v>466</v>
      </c>
      <c r="BM187" s="162" t="s">
        <v>9995</v>
      </c>
    </row>
    <row r="188" spans="1:65" s="2" customFormat="1" ht="21.75" customHeight="1">
      <c r="A188" s="30"/>
      <c r="B188" s="154"/>
      <c r="C188" s="195" t="s">
        <v>446</v>
      </c>
      <c r="D188" s="195" t="s">
        <v>210</v>
      </c>
      <c r="E188" s="196" t="s">
        <v>9996</v>
      </c>
      <c r="F188" s="200" t="s">
        <v>9997</v>
      </c>
      <c r="G188" s="198" t="s">
        <v>404</v>
      </c>
      <c r="H188" s="199">
        <v>1</v>
      </c>
      <c r="I188" s="155"/>
      <c r="J188" s="287">
        <f t="shared" si="10"/>
        <v>0</v>
      </c>
      <c r="K188" s="157"/>
      <c r="L188" s="31"/>
      <c r="M188" s="158" t="s">
        <v>1</v>
      </c>
      <c r="N188" s="159" t="s">
        <v>38</v>
      </c>
      <c r="O188" s="59"/>
      <c r="P188" s="160">
        <f t="shared" si="11"/>
        <v>0</v>
      </c>
      <c r="Q188" s="160">
        <v>0</v>
      </c>
      <c r="R188" s="160">
        <f t="shared" si="12"/>
        <v>0</v>
      </c>
      <c r="S188" s="160">
        <v>0</v>
      </c>
      <c r="T188" s="161">
        <f t="shared" si="13"/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62" t="s">
        <v>466</v>
      </c>
      <c r="AT188" s="162" t="s">
        <v>210</v>
      </c>
      <c r="AU188" s="162" t="s">
        <v>219</v>
      </c>
      <c r="AY188" s="15" t="s">
        <v>208</v>
      </c>
      <c r="BE188" s="163">
        <f t="shared" si="14"/>
        <v>0</v>
      </c>
      <c r="BF188" s="163">
        <f t="shared" si="15"/>
        <v>0</v>
      </c>
      <c r="BG188" s="163">
        <f t="shared" si="16"/>
        <v>0</v>
      </c>
      <c r="BH188" s="163">
        <f t="shared" si="17"/>
        <v>0</v>
      </c>
      <c r="BI188" s="163">
        <f t="shared" si="18"/>
        <v>0</v>
      </c>
      <c r="BJ188" s="15" t="s">
        <v>85</v>
      </c>
      <c r="BK188" s="163">
        <f t="shared" si="19"/>
        <v>0</v>
      </c>
      <c r="BL188" s="15" t="s">
        <v>466</v>
      </c>
      <c r="BM188" s="162" t="s">
        <v>9998</v>
      </c>
    </row>
    <row r="189" spans="1:65" s="2" customFormat="1" ht="16.5" customHeight="1">
      <c r="A189" s="30"/>
      <c r="B189" s="154"/>
      <c r="C189" s="195" t="s">
        <v>450</v>
      </c>
      <c r="D189" s="195" t="s">
        <v>210</v>
      </c>
      <c r="E189" s="196" t="s">
        <v>9391</v>
      </c>
      <c r="F189" s="200" t="s">
        <v>9392</v>
      </c>
      <c r="G189" s="198" t="s">
        <v>404</v>
      </c>
      <c r="H189" s="199">
        <v>1</v>
      </c>
      <c r="I189" s="155"/>
      <c r="J189" s="287">
        <f t="shared" si="10"/>
        <v>0</v>
      </c>
      <c r="K189" s="157"/>
      <c r="L189" s="31"/>
      <c r="M189" s="158" t="s">
        <v>1</v>
      </c>
      <c r="N189" s="159" t="s">
        <v>38</v>
      </c>
      <c r="O189" s="59"/>
      <c r="P189" s="160">
        <f t="shared" si="11"/>
        <v>0</v>
      </c>
      <c r="Q189" s="160">
        <v>0</v>
      </c>
      <c r="R189" s="160">
        <f t="shared" si="12"/>
        <v>0</v>
      </c>
      <c r="S189" s="160">
        <v>0</v>
      </c>
      <c r="T189" s="161">
        <f t="shared" si="1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62" t="s">
        <v>466</v>
      </c>
      <c r="AT189" s="162" t="s">
        <v>210</v>
      </c>
      <c r="AU189" s="162" t="s">
        <v>219</v>
      </c>
      <c r="AY189" s="15" t="s">
        <v>208</v>
      </c>
      <c r="BE189" s="163">
        <f t="shared" si="14"/>
        <v>0</v>
      </c>
      <c r="BF189" s="163">
        <f t="shared" si="15"/>
        <v>0</v>
      </c>
      <c r="BG189" s="163">
        <f t="shared" si="16"/>
        <v>0</v>
      </c>
      <c r="BH189" s="163">
        <f t="shared" si="17"/>
        <v>0</v>
      </c>
      <c r="BI189" s="163">
        <f t="shared" si="18"/>
        <v>0</v>
      </c>
      <c r="BJ189" s="15" t="s">
        <v>85</v>
      </c>
      <c r="BK189" s="163">
        <f t="shared" si="19"/>
        <v>0</v>
      </c>
      <c r="BL189" s="15" t="s">
        <v>466</v>
      </c>
      <c r="BM189" s="162" t="s">
        <v>9999</v>
      </c>
    </row>
    <row r="190" spans="1:65" s="12" customFormat="1" ht="25.9" customHeight="1">
      <c r="B190" s="142"/>
      <c r="C190" s="206"/>
      <c r="D190" s="207" t="s">
        <v>71</v>
      </c>
      <c r="E190" s="209" t="s">
        <v>6455</v>
      </c>
      <c r="F190" s="209" t="s">
        <v>7756</v>
      </c>
      <c r="G190" s="206"/>
      <c r="H190" s="206"/>
      <c r="I190" s="145"/>
      <c r="J190" s="283">
        <f>BK190</f>
        <v>0</v>
      </c>
      <c r="L190" s="142"/>
      <c r="M190" s="146"/>
      <c r="N190" s="147"/>
      <c r="O190" s="147"/>
      <c r="P190" s="148">
        <f>SUM(P191:P194)</f>
        <v>0</v>
      </c>
      <c r="Q190" s="147"/>
      <c r="R190" s="148">
        <f>SUM(R191:R194)</f>
        <v>0</v>
      </c>
      <c r="S190" s="147"/>
      <c r="T190" s="149">
        <f>SUM(T191:T194)</f>
        <v>0</v>
      </c>
      <c r="AR190" s="143" t="s">
        <v>214</v>
      </c>
      <c r="AT190" s="150" t="s">
        <v>71</v>
      </c>
      <c r="AU190" s="150" t="s">
        <v>72</v>
      </c>
      <c r="AY190" s="143" t="s">
        <v>208</v>
      </c>
      <c r="BK190" s="151">
        <f>SUM(BK191:BK194)</f>
        <v>0</v>
      </c>
    </row>
    <row r="191" spans="1:65" s="2" customFormat="1" ht="16.5" customHeight="1">
      <c r="A191" s="30"/>
      <c r="B191" s="154"/>
      <c r="C191" s="195" t="s">
        <v>454</v>
      </c>
      <c r="D191" s="195" t="s">
        <v>210</v>
      </c>
      <c r="E191" s="196" t="s">
        <v>9489</v>
      </c>
      <c r="F191" s="200" t="s">
        <v>9490</v>
      </c>
      <c r="G191" s="198" t="s">
        <v>4725</v>
      </c>
      <c r="H191" s="199">
        <v>1</v>
      </c>
      <c r="I191" s="155"/>
      <c r="J191" s="287">
        <f>ROUND(I191*H191,2)</f>
        <v>0</v>
      </c>
      <c r="K191" s="157"/>
      <c r="L191" s="31"/>
      <c r="M191" s="158" t="s">
        <v>1</v>
      </c>
      <c r="N191" s="159" t="s">
        <v>38</v>
      </c>
      <c r="O191" s="59"/>
      <c r="P191" s="160">
        <f>O191*H191</f>
        <v>0</v>
      </c>
      <c r="Q191" s="160">
        <v>0</v>
      </c>
      <c r="R191" s="160">
        <f>Q191*H191</f>
        <v>0</v>
      </c>
      <c r="S191" s="160">
        <v>0</v>
      </c>
      <c r="T191" s="161">
        <f>S191*H191</f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62" t="s">
        <v>214</v>
      </c>
      <c r="AT191" s="162" t="s">
        <v>210</v>
      </c>
      <c r="AU191" s="162" t="s">
        <v>79</v>
      </c>
      <c r="AY191" s="15" t="s">
        <v>208</v>
      </c>
      <c r="BE191" s="163">
        <f>IF(N191="základná",J191,0)</f>
        <v>0</v>
      </c>
      <c r="BF191" s="163">
        <f>IF(N191="znížená",J191,0)</f>
        <v>0</v>
      </c>
      <c r="BG191" s="163">
        <f>IF(N191="zákl. prenesená",J191,0)</f>
        <v>0</v>
      </c>
      <c r="BH191" s="163">
        <f>IF(N191="zníž. prenesená",J191,0)</f>
        <v>0</v>
      </c>
      <c r="BI191" s="163">
        <f>IF(N191="nulová",J191,0)</f>
        <v>0</v>
      </c>
      <c r="BJ191" s="15" t="s">
        <v>85</v>
      </c>
      <c r="BK191" s="163">
        <f>ROUND(I191*H191,2)</f>
        <v>0</v>
      </c>
      <c r="BL191" s="15" t="s">
        <v>214</v>
      </c>
      <c r="BM191" s="162" t="s">
        <v>10000</v>
      </c>
    </row>
    <row r="192" spans="1:65" s="2" customFormat="1" ht="16.5" customHeight="1">
      <c r="A192" s="30"/>
      <c r="B192" s="154"/>
      <c r="C192" s="195" t="s">
        <v>458</v>
      </c>
      <c r="D192" s="195" t="s">
        <v>210</v>
      </c>
      <c r="E192" s="196" t="s">
        <v>10001</v>
      </c>
      <c r="F192" s="200" t="s">
        <v>7761</v>
      </c>
      <c r="G192" s="198" t="s">
        <v>4725</v>
      </c>
      <c r="H192" s="199">
        <v>1</v>
      </c>
      <c r="I192" s="155"/>
      <c r="J192" s="287">
        <f>ROUND(I192*H192,2)</f>
        <v>0</v>
      </c>
      <c r="K192" s="157"/>
      <c r="L192" s="31"/>
      <c r="M192" s="158" t="s">
        <v>1</v>
      </c>
      <c r="N192" s="159" t="s">
        <v>38</v>
      </c>
      <c r="O192" s="59"/>
      <c r="P192" s="160">
        <f>O192*H192</f>
        <v>0</v>
      </c>
      <c r="Q192" s="160">
        <v>0</v>
      </c>
      <c r="R192" s="160">
        <f>Q192*H192</f>
        <v>0</v>
      </c>
      <c r="S192" s="160">
        <v>0</v>
      </c>
      <c r="T192" s="161">
        <f>S192*H192</f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62" t="s">
        <v>214</v>
      </c>
      <c r="AT192" s="162" t="s">
        <v>210</v>
      </c>
      <c r="AU192" s="162" t="s">
        <v>79</v>
      </c>
      <c r="AY192" s="15" t="s">
        <v>208</v>
      </c>
      <c r="BE192" s="163">
        <f>IF(N192="základná",J192,0)</f>
        <v>0</v>
      </c>
      <c r="BF192" s="163">
        <f>IF(N192="znížená",J192,0)</f>
        <v>0</v>
      </c>
      <c r="BG192" s="163">
        <f>IF(N192="zákl. prenesená",J192,0)</f>
        <v>0</v>
      </c>
      <c r="BH192" s="163">
        <f>IF(N192="zníž. prenesená",J192,0)</f>
        <v>0</v>
      </c>
      <c r="BI192" s="163">
        <f>IF(N192="nulová",J192,0)</f>
        <v>0</v>
      </c>
      <c r="BJ192" s="15" t="s">
        <v>85</v>
      </c>
      <c r="BK192" s="163">
        <f>ROUND(I192*H192,2)</f>
        <v>0</v>
      </c>
      <c r="BL192" s="15" t="s">
        <v>214</v>
      </c>
      <c r="BM192" s="162" t="s">
        <v>10002</v>
      </c>
    </row>
    <row r="193" spans="1:65" s="2" customFormat="1" ht="24.2" customHeight="1">
      <c r="A193" s="30"/>
      <c r="B193" s="154"/>
      <c r="C193" s="195" t="s">
        <v>462</v>
      </c>
      <c r="D193" s="195" t="s">
        <v>210</v>
      </c>
      <c r="E193" s="196" t="s">
        <v>10003</v>
      </c>
      <c r="F193" s="200" t="s">
        <v>7758</v>
      </c>
      <c r="G193" s="198" t="s">
        <v>404</v>
      </c>
      <c r="H193" s="199">
        <v>1</v>
      </c>
      <c r="I193" s="155"/>
      <c r="J193" s="287">
        <f>ROUND(I193*H193,2)</f>
        <v>0</v>
      </c>
      <c r="K193" s="157"/>
      <c r="L193" s="31"/>
      <c r="M193" s="158" t="s">
        <v>1</v>
      </c>
      <c r="N193" s="159" t="s">
        <v>38</v>
      </c>
      <c r="O193" s="59"/>
      <c r="P193" s="160">
        <f>O193*H193</f>
        <v>0</v>
      </c>
      <c r="Q193" s="160">
        <v>0</v>
      </c>
      <c r="R193" s="160">
        <f>Q193*H193</f>
        <v>0</v>
      </c>
      <c r="S193" s="160">
        <v>0</v>
      </c>
      <c r="T193" s="161">
        <f>S193*H193</f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2" t="s">
        <v>214</v>
      </c>
      <c r="AT193" s="162" t="s">
        <v>210</v>
      </c>
      <c r="AU193" s="162" t="s">
        <v>79</v>
      </c>
      <c r="AY193" s="15" t="s">
        <v>208</v>
      </c>
      <c r="BE193" s="163">
        <f>IF(N193="základná",J193,0)</f>
        <v>0</v>
      </c>
      <c r="BF193" s="163">
        <f>IF(N193="znížená",J193,0)</f>
        <v>0</v>
      </c>
      <c r="BG193" s="163">
        <f>IF(N193="zákl. prenesená",J193,0)</f>
        <v>0</v>
      </c>
      <c r="BH193" s="163">
        <f>IF(N193="zníž. prenesená",J193,0)</f>
        <v>0</v>
      </c>
      <c r="BI193" s="163">
        <f>IF(N193="nulová",J193,0)</f>
        <v>0</v>
      </c>
      <c r="BJ193" s="15" t="s">
        <v>85</v>
      </c>
      <c r="BK193" s="163">
        <f>ROUND(I193*H193,2)</f>
        <v>0</v>
      </c>
      <c r="BL193" s="15" t="s">
        <v>214</v>
      </c>
      <c r="BM193" s="162" t="s">
        <v>10004</v>
      </c>
    </row>
    <row r="194" spans="1:65" s="2" customFormat="1" ht="16.5" customHeight="1">
      <c r="A194" s="30"/>
      <c r="B194" s="154"/>
      <c r="C194" s="195" t="s">
        <v>466</v>
      </c>
      <c r="D194" s="195" t="s">
        <v>210</v>
      </c>
      <c r="E194" s="196" t="s">
        <v>9509</v>
      </c>
      <c r="F194" s="200" t="s">
        <v>9092</v>
      </c>
      <c r="G194" s="198" t="s">
        <v>4725</v>
      </c>
      <c r="H194" s="199">
        <v>1</v>
      </c>
      <c r="I194" s="155"/>
      <c r="J194" s="287">
        <f>ROUND(I194*H194,2)</f>
        <v>0</v>
      </c>
      <c r="K194" s="157"/>
      <c r="L194" s="31"/>
      <c r="M194" s="158" t="s">
        <v>1</v>
      </c>
      <c r="N194" s="159" t="s">
        <v>38</v>
      </c>
      <c r="O194" s="59"/>
      <c r="P194" s="160">
        <f>O194*H194</f>
        <v>0</v>
      </c>
      <c r="Q194" s="160">
        <v>0</v>
      </c>
      <c r="R194" s="160">
        <f>Q194*H194</f>
        <v>0</v>
      </c>
      <c r="S194" s="160">
        <v>0</v>
      </c>
      <c r="T194" s="161">
        <f>S194*H194</f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62" t="s">
        <v>214</v>
      </c>
      <c r="AT194" s="162" t="s">
        <v>210</v>
      </c>
      <c r="AU194" s="162" t="s">
        <v>79</v>
      </c>
      <c r="AY194" s="15" t="s">
        <v>208</v>
      </c>
      <c r="BE194" s="163">
        <f>IF(N194="základná",J194,0)</f>
        <v>0</v>
      </c>
      <c r="BF194" s="163">
        <f>IF(N194="znížená",J194,0)</f>
        <v>0</v>
      </c>
      <c r="BG194" s="163">
        <f>IF(N194="zákl. prenesená",J194,0)</f>
        <v>0</v>
      </c>
      <c r="BH194" s="163">
        <f>IF(N194="zníž. prenesená",J194,0)</f>
        <v>0</v>
      </c>
      <c r="BI194" s="163">
        <f>IF(N194="nulová",J194,0)</f>
        <v>0</v>
      </c>
      <c r="BJ194" s="15" t="s">
        <v>85</v>
      </c>
      <c r="BK194" s="163">
        <f>ROUND(I194*H194,2)</f>
        <v>0</v>
      </c>
      <c r="BL194" s="15" t="s">
        <v>214</v>
      </c>
      <c r="BM194" s="162" t="s">
        <v>10005</v>
      </c>
    </row>
    <row r="195" spans="1:65" s="12" customFormat="1" ht="25.9" customHeight="1">
      <c r="B195" s="142"/>
      <c r="D195" s="143" t="s">
        <v>71</v>
      </c>
      <c r="E195" s="144" t="s">
        <v>7766</v>
      </c>
      <c r="F195" s="144" t="s">
        <v>7767</v>
      </c>
      <c r="I195" s="145"/>
      <c r="J195" s="283">
        <f>BK195</f>
        <v>0</v>
      </c>
      <c r="L195" s="142"/>
      <c r="M195" s="146"/>
      <c r="N195" s="147"/>
      <c r="O195" s="147"/>
      <c r="P195" s="148">
        <f>P196</f>
        <v>0</v>
      </c>
      <c r="Q195" s="147"/>
      <c r="R195" s="148">
        <f>R196</f>
        <v>0</v>
      </c>
      <c r="S195" s="147"/>
      <c r="T195" s="149">
        <f>T196</f>
        <v>0</v>
      </c>
      <c r="AR195" s="143" t="s">
        <v>214</v>
      </c>
      <c r="AT195" s="150" t="s">
        <v>71</v>
      </c>
      <c r="AU195" s="150" t="s">
        <v>72</v>
      </c>
      <c r="AY195" s="143" t="s">
        <v>208</v>
      </c>
      <c r="BK195" s="151">
        <f>BK196</f>
        <v>0</v>
      </c>
    </row>
    <row r="196" spans="1:65" s="2" customFormat="1" ht="16.5" customHeight="1">
      <c r="A196" s="30"/>
      <c r="B196" s="154"/>
      <c r="C196" s="195" t="s">
        <v>472</v>
      </c>
      <c r="D196" s="195" t="s">
        <v>210</v>
      </c>
      <c r="E196" s="196" t="s">
        <v>10006</v>
      </c>
      <c r="F196" s="200" t="s">
        <v>7769</v>
      </c>
      <c r="G196" s="198" t="s">
        <v>1614</v>
      </c>
      <c r="H196" s="182"/>
      <c r="I196" s="155"/>
      <c r="J196" s="287">
        <f>ROUND(I196*H196,2)</f>
        <v>0</v>
      </c>
      <c r="K196" s="157"/>
      <c r="L196" s="31"/>
      <c r="M196" s="158" t="s">
        <v>1</v>
      </c>
      <c r="N196" s="159" t="s">
        <v>38</v>
      </c>
      <c r="O196" s="59"/>
      <c r="P196" s="160">
        <f>O196*H196</f>
        <v>0</v>
      </c>
      <c r="Q196" s="160">
        <v>0</v>
      </c>
      <c r="R196" s="160">
        <f>Q196*H196</f>
        <v>0</v>
      </c>
      <c r="S196" s="160">
        <v>0</v>
      </c>
      <c r="T196" s="161">
        <f>S196*H196</f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62" t="s">
        <v>214</v>
      </c>
      <c r="AT196" s="162" t="s">
        <v>210</v>
      </c>
      <c r="AU196" s="162" t="s">
        <v>79</v>
      </c>
      <c r="AY196" s="15" t="s">
        <v>208</v>
      </c>
      <c r="BE196" s="163">
        <f>IF(N196="základná",J196,0)</f>
        <v>0</v>
      </c>
      <c r="BF196" s="163">
        <f>IF(N196="znížená",J196,0)</f>
        <v>0</v>
      </c>
      <c r="BG196" s="163">
        <f>IF(N196="zákl. prenesená",J196,0)</f>
        <v>0</v>
      </c>
      <c r="BH196" s="163">
        <f>IF(N196="zníž. prenesená",J196,0)</f>
        <v>0</v>
      </c>
      <c r="BI196" s="163">
        <f>IF(N196="nulová",J196,0)</f>
        <v>0</v>
      </c>
      <c r="BJ196" s="15" t="s">
        <v>85</v>
      </c>
      <c r="BK196" s="163">
        <f>ROUND(I196*H196,2)</f>
        <v>0</v>
      </c>
      <c r="BL196" s="15" t="s">
        <v>214</v>
      </c>
      <c r="BM196" s="162" t="s">
        <v>10007</v>
      </c>
    </row>
    <row r="197" spans="1:65" s="2" customFormat="1" ht="49.9" customHeight="1">
      <c r="A197" s="30"/>
      <c r="B197" s="31"/>
      <c r="C197" s="30"/>
      <c r="D197" s="30"/>
      <c r="E197" s="144" t="s">
        <v>771</v>
      </c>
      <c r="F197" s="144" t="s">
        <v>772</v>
      </c>
      <c r="G197" s="30"/>
      <c r="H197" s="30"/>
      <c r="I197" s="30"/>
      <c r="J197" s="283">
        <f t="shared" ref="J197:J204" si="20">BK197</f>
        <v>0</v>
      </c>
      <c r="K197" s="30"/>
      <c r="L197" s="31"/>
      <c r="M197" s="164"/>
      <c r="N197" s="165"/>
      <c r="O197" s="59"/>
      <c r="P197" s="59"/>
      <c r="Q197" s="59"/>
      <c r="R197" s="59"/>
      <c r="S197" s="59"/>
      <c r="T197" s="6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T197" s="15" t="s">
        <v>71</v>
      </c>
      <c r="AU197" s="15" t="s">
        <v>72</v>
      </c>
      <c r="AY197" s="15" t="s">
        <v>773</v>
      </c>
      <c r="BK197" s="163">
        <f>SUM(BK198:BK202)</f>
        <v>0</v>
      </c>
    </row>
    <row r="198" spans="1:65" s="2" customFormat="1" ht="16.350000000000001" customHeight="1">
      <c r="A198" s="30"/>
      <c r="B198" s="31"/>
      <c r="C198" s="166" t="s">
        <v>1</v>
      </c>
      <c r="D198" s="166" t="s">
        <v>210</v>
      </c>
      <c r="E198" s="167" t="s">
        <v>1</v>
      </c>
      <c r="F198" s="168" t="s">
        <v>1</v>
      </c>
      <c r="G198" s="169" t="s">
        <v>1</v>
      </c>
      <c r="H198" s="170"/>
      <c r="I198" s="171"/>
      <c r="J198" s="288">
        <f t="shared" si="20"/>
        <v>0</v>
      </c>
      <c r="K198" s="172"/>
      <c r="L198" s="31"/>
      <c r="M198" s="173" t="s">
        <v>1</v>
      </c>
      <c r="N198" s="174" t="s">
        <v>38</v>
      </c>
      <c r="O198" s="59"/>
      <c r="P198" s="59"/>
      <c r="Q198" s="59"/>
      <c r="R198" s="59"/>
      <c r="S198" s="59"/>
      <c r="T198" s="6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T198" s="15" t="s">
        <v>773</v>
      </c>
      <c r="AU198" s="15" t="s">
        <v>79</v>
      </c>
      <c r="AY198" s="15" t="s">
        <v>773</v>
      </c>
      <c r="BE198" s="163">
        <f>IF(N198="základná",J198,0)</f>
        <v>0</v>
      </c>
      <c r="BF198" s="163">
        <f>IF(N198="znížená",J198,0)</f>
        <v>0</v>
      </c>
      <c r="BG198" s="163">
        <f>IF(N198="zákl. prenesená",J198,0)</f>
        <v>0</v>
      </c>
      <c r="BH198" s="163">
        <f>IF(N198="zníž. prenesená",J198,0)</f>
        <v>0</v>
      </c>
      <c r="BI198" s="163">
        <f>IF(N198="nulová",J198,0)</f>
        <v>0</v>
      </c>
      <c r="BJ198" s="15" t="s">
        <v>85</v>
      </c>
      <c r="BK198" s="163">
        <f>I198*H198</f>
        <v>0</v>
      </c>
    </row>
    <row r="199" spans="1:65" s="2" customFormat="1" ht="16.350000000000001" customHeight="1">
      <c r="A199" s="30"/>
      <c r="B199" s="31"/>
      <c r="C199" s="166" t="s">
        <v>1</v>
      </c>
      <c r="D199" s="166" t="s">
        <v>210</v>
      </c>
      <c r="E199" s="167" t="s">
        <v>1</v>
      </c>
      <c r="F199" s="168" t="s">
        <v>1</v>
      </c>
      <c r="G199" s="169" t="s">
        <v>1</v>
      </c>
      <c r="H199" s="170"/>
      <c r="I199" s="171"/>
      <c r="J199" s="288">
        <f t="shared" si="20"/>
        <v>0</v>
      </c>
      <c r="K199" s="172"/>
      <c r="L199" s="31"/>
      <c r="M199" s="173" t="s">
        <v>1</v>
      </c>
      <c r="N199" s="174" t="s">
        <v>38</v>
      </c>
      <c r="O199" s="59"/>
      <c r="P199" s="59"/>
      <c r="Q199" s="59"/>
      <c r="R199" s="59"/>
      <c r="S199" s="59"/>
      <c r="T199" s="6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T199" s="15" t="s">
        <v>773</v>
      </c>
      <c r="AU199" s="15" t="s">
        <v>79</v>
      </c>
      <c r="AY199" s="15" t="s">
        <v>773</v>
      </c>
      <c r="BE199" s="163">
        <f>IF(N199="základná",J199,0)</f>
        <v>0</v>
      </c>
      <c r="BF199" s="163">
        <f>IF(N199="znížená",J199,0)</f>
        <v>0</v>
      </c>
      <c r="BG199" s="163">
        <f>IF(N199="zákl. prenesená",J199,0)</f>
        <v>0</v>
      </c>
      <c r="BH199" s="163">
        <f>IF(N199="zníž. prenesená",J199,0)</f>
        <v>0</v>
      </c>
      <c r="BI199" s="163">
        <f>IF(N199="nulová",J199,0)</f>
        <v>0</v>
      </c>
      <c r="BJ199" s="15" t="s">
        <v>85</v>
      </c>
      <c r="BK199" s="163">
        <f>I199*H199</f>
        <v>0</v>
      </c>
    </row>
    <row r="200" spans="1:65" s="2" customFormat="1" ht="16.350000000000001" customHeight="1">
      <c r="A200" s="30"/>
      <c r="B200" s="31"/>
      <c r="C200" s="166" t="s">
        <v>1</v>
      </c>
      <c r="D200" s="166" t="s">
        <v>210</v>
      </c>
      <c r="E200" s="167" t="s">
        <v>1</v>
      </c>
      <c r="F200" s="168" t="s">
        <v>1</v>
      </c>
      <c r="G200" s="169" t="s">
        <v>1</v>
      </c>
      <c r="H200" s="170"/>
      <c r="I200" s="171"/>
      <c r="J200" s="288">
        <f t="shared" si="20"/>
        <v>0</v>
      </c>
      <c r="K200" s="172"/>
      <c r="L200" s="31"/>
      <c r="M200" s="173" t="s">
        <v>1</v>
      </c>
      <c r="N200" s="174" t="s">
        <v>38</v>
      </c>
      <c r="O200" s="59"/>
      <c r="P200" s="59"/>
      <c r="Q200" s="59"/>
      <c r="R200" s="59"/>
      <c r="S200" s="59"/>
      <c r="T200" s="6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T200" s="15" t="s">
        <v>773</v>
      </c>
      <c r="AU200" s="15" t="s">
        <v>79</v>
      </c>
      <c r="AY200" s="15" t="s">
        <v>773</v>
      </c>
      <c r="BE200" s="163">
        <f>IF(N200="základná",J200,0)</f>
        <v>0</v>
      </c>
      <c r="BF200" s="163">
        <f>IF(N200="znížená",J200,0)</f>
        <v>0</v>
      </c>
      <c r="BG200" s="163">
        <f>IF(N200="zákl. prenesená",J200,0)</f>
        <v>0</v>
      </c>
      <c r="BH200" s="163">
        <f>IF(N200="zníž. prenesená",J200,0)</f>
        <v>0</v>
      </c>
      <c r="BI200" s="163">
        <f>IF(N200="nulová",J200,0)</f>
        <v>0</v>
      </c>
      <c r="BJ200" s="15" t="s">
        <v>85</v>
      </c>
      <c r="BK200" s="163">
        <f>I200*H200</f>
        <v>0</v>
      </c>
    </row>
    <row r="201" spans="1:65" s="2" customFormat="1" ht="16.350000000000001" customHeight="1">
      <c r="A201" s="30"/>
      <c r="B201" s="31"/>
      <c r="C201" s="166" t="s">
        <v>1</v>
      </c>
      <c r="D201" s="166" t="s">
        <v>210</v>
      </c>
      <c r="E201" s="167" t="s">
        <v>1</v>
      </c>
      <c r="F201" s="168" t="s">
        <v>1</v>
      </c>
      <c r="G201" s="169" t="s">
        <v>1</v>
      </c>
      <c r="H201" s="170"/>
      <c r="I201" s="171"/>
      <c r="J201" s="288">
        <f t="shared" si="20"/>
        <v>0</v>
      </c>
      <c r="K201" s="172"/>
      <c r="L201" s="31"/>
      <c r="M201" s="173" t="s">
        <v>1</v>
      </c>
      <c r="N201" s="174" t="s">
        <v>38</v>
      </c>
      <c r="O201" s="59"/>
      <c r="P201" s="59"/>
      <c r="Q201" s="59"/>
      <c r="R201" s="59"/>
      <c r="S201" s="59"/>
      <c r="T201" s="6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T201" s="15" t="s">
        <v>773</v>
      </c>
      <c r="AU201" s="15" t="s">
        <v>79</v>
      </c>
      <c r="AY201" s="15" t="s">
        <v>773</v>
      </c>
      <c r="BE201" s="163">
        <f>IF(N201="základná",J201,0)</f>
        <v>0</v>
      </c>
      <c r="BF201" s="163">
        <f>IF(N201="znížená",J201,0)</f>
        <v>0</v>
      </c>
      <c r="BG201" s="163">
        <f>IF(N201="zákl. prenesená",J201,0)</f>
        <v>0</v>
      </c>
      <c r="BH201" s="163">
        <f>IF(N201="zníž. prenesená",J201,0)</f>
        <v>0</v>
      </c>
      <c r="BI201" s="163">
        <f>IF(N201="nulová",J201,0)</f>
        <v>0</v>
      </c>
      <c r="BJ201" s="15" t="s">
        <v>85</v>
      </c>
      <c r="BK201" s="163">
        <f>I201*H201</f>
        <v>0</v>
      </c>
    </row>
    <row r="202" spans="1:65" s="2" customFormat="1" ht="16.350000000000001" customHeight="1">
      <c r="A202" s="30"/>
      <c r="B202" s="31"/>
      <c r="C202" s="166" t="s">
        <v>1</v>
      </c>
      <c r="D202" s="166" t="s">
        <v>210</v>
      </c>
      <c r="E202" s="167" t="s">
        <v>1</v>
      </c>
      <c r="F202" s="168" t="s">
        <v>1</v>
      </c>
      <c r="G202" s="169" t="s">
        <v>1</v>
      </c>
      <c r="H202" s="170"/>
      <c r="I202" s="171"/>
      <c r="J202" s="288">
        <f t="shared" si="20"/>
        <v>0</v>
      </c>
      <c r="K202" s="172"/>
      <c r="L202" s="31"/>
      <c r="M202" s="173" t="s">
        <v>1</v>
      </c>
      <c r="N202" s="174" t="s">
        <v>38</v>
      </c>
      <c r="O202" s="175"/>
      <c r="P202" s="175"/>
      <c r="Q202" s="175"/>
      <c r="R202" s="175"/>
      <c r="S202" s="175"/>
      <c r="T202" s="176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T202" s="15" t="s">
        <v>773</v>
      </c>
      <c r="AU202" s="15" t="s">
        <v>79</v>
      </c>
      <c r="AY202" s="15" t="s">
        <v>773</v>
      </c>
      <c r="BE202" s="163">
        <f>IF(N202="základná",J202,0)</f>
        <v>0</v>
      </c>
      <c r="BF202" s="163">
        <f>IF(N202="znížená",J202,0)</f>
        <v>0</v>
      </c>
      <c r="BG202" s="163">
        <f>IF(N202="zákl. prenesená",J202,0)</f>
        <v>0</v>
      </c>
      <c r="BH202" s="163">
        <f>IF(N202="zníž. prenesená",J202,0)</f>
        <v>0</v>
      </c>
      <c r="BI202" s="163">
        <f>IF(N202="nulová",J202,0)</f>
        <v>0</v>
      </c>
      <c r="BJ202" s="15" t="s">
        <v>85</v>
      </c>
      <c r="BK202" s="163">
        <f>I202*H202</f>
        <v>0</v>
      </c>
    </row>
    <row r="203" spans="1:65" s="2" customFormat="1" ht="6.95" customHeight="1">
      <c r="A203" s="30"/>
      <c r="B203" s="48"/>
      <c r="C203" s="49"/>
      <c r="D203" s="49"/>
      <c r="E203" s="49"/>
      <c r="F203" s="49"/>
      <c r="G203" s="49"/>
      <c r="H203" s="49"/>
      <c r="I203" s="49"/>
      <c r="J203" s="277"/>
      <c r="K203" s="49"/>
      <c r="L203" s="31"/>
      <c r="M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BK203" s="2">
        <f>I203*H203</f>
        <v>0</v>
      </c>
    </row>
  </sheetData>
  <sheetProtection algorithmName="SHA-512" hashValue="38B/Fwg/ofKEQB8sOzP+hJmBSyEDecP8ShF5BwbGMk0tBu03JIO45KTpXW323IzdAIcCOMlW2Hoc0E6CHqFaUQ==" saltValue="57lQjSpcqEV6/pCUPAeAmA==" spinCount="100000" sheet="1" objects="1" scenarios="1"/>
  <autoFilter ref="C125:K202"/>
  <mergeCells count="12">
    <mergeCell ref="E118:H118"/>
    <mergeCell ref="L2:V2"/>
    <mergeCell ref="E85:H85"/>
    <mergeCell ref="E87:H87"/>
    <mergeCell ref="E89:H89"/>
    <mergeCell ref="E114:H114"/>
    <mergeCell ref="E116:H116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198:D203">
      <formula1>"K, M"</formula1>
    </dataValidation>
    <dataValidation type="list" allowBlank="1" showInputMessage="1" showErrorMessage="1" error="Povolené sú hodnoty základná, znížená, nulová." sqref="N198:N203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67"/>
  <sheetViews>
    <sheetView showGridLines="0" topLeftCell="A103" workbookViewId="0">
      <selection activeCell="J20" sqref="J2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6" t="s">
        <v>5</v>
      </c>
      <c r="M2" s="217"/>
      <c r="N2" s="217"/>
      <c r="O2" s="217"/>
      <c r="P2" s="217"/>
      <c r="Q2" s="217"/>
      <c r="R2" s="217"/>
      <c r="S2" s="217"/>
      <c r="T2" s="217"/>
      <c r="U2" s="217"/>
      <c r="V2" s="217"/>
      <c r="AT2" s="15" t="s">
        <v>140</v>
      </c>
    </row>
    <row r="3" spans="1:46" s="1" customFormat="1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8"/>
      <c r="AT3" s="15" t="s">
        <v>72</v>
      </c>
    </row>
    <row r="4" spans="1:46" s="1" customFormat="1" ht="24.95" customHeight="1">
      <c r="B4" s="18"/>
      <c r="D4" s="19" t="s">
        <v>167</v>
      </c>
      <c r="L4" s="18"/>
      <c r="M4" s="99" t="s">
        <v>9</v>
      </c>
      <c r="AT4" s="15" t="s">
        <v>3</v>
      </c>
    </row>
    <row r="5" spans="1:46" s="1" customFormat="1" ht="6.95" customHeight="1">
      <c r="B5" s="18"/>
      <c r="L5" s="18"/>
    </row>
    <row r="6" spans="1:46" s="1" customFormat="1" ht="12" customHeight="1">
      <c r="B6" s="18"/>
      <c r="D6" s="25" t="s">
        <v>14</v>
      </c>
      <c r="L6" s="18"/>
    </row>
    <row r="7" spans="1:46" s="1" customFormat="1" ht="16.5" customHeight="1">
      <c r="B7" s="18"/>
      <c r="E7" s="259" t="str">
        <f>'Rekapitulácia stavby'!K6</f>
        <v>Rekonštrukcia SO34 ÚAO a SO22 sociálna časť ÚAO</v>
      </c>
      <c r="F7" s="260"/>
      <c r="G7" s="260"/>
      <c r="H7" s="260"/>
      <c r="L7" s="18"/>
    </row>
    <row r="8" spans="1:46" s="1" customFormat="1" ht="12" customHeight="1">
      <c r="B8" s="18"/>
      <c r="D8" s="25" t="s">
        <v>168</v>
      </c>
      <c r="L8" s="18"/>
    </row>
    <row r="9" spans="1:46" s="2" customFormat="1" ht="16.5" customHeight="1">
      <c r="A9" s="30"/>
      <c r="B9" s="31"/>
      <c r="C9" s="30"/>
      <c r="D9" s="30"/>
      <c r="E9" s="259" t="s">
        <v>1000</v>
      </c>
      <c r="F9" s="258"/>
      <c r="G9" s="258"/>
      <c r="H9" s="258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>
      <c r="A10" s="30"/>
      <c r="B10" s="31"/>
      <c r="C10" s="30"/>
      <c r="D10" s="25" t="s">
        <v>170</v>
      </c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30" customHeight="1">
      <c r="A11" s="30"/>
      <c r="B11" s="31"/>
      <c r="C11" s="30"/>
      <c r="D11" s="30"/>
      <c r="E11" s="255" t="s">
        <v>10008</v>
      </c>
      <c r="F11" s="258"/>
      <c r="G11" s="258"/>
      <c r="H11" s="258"/>
      <c r="I11" s="30"/>
      <c r="J11" s="30"/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>
      <c r="A13" s="30"/>
      <c r="B13" s="31"/>
      <c r="C13" s="30"/>
      <c r="D13" s="25" t="s">
        <v>16</v>
      </c>
      <c r="E13" s="30"/>
      <c r="F13" s="23" t="s">
        <v>1</v>
      </c>
      <c r="G13" s="30"/>
      <c r="H13" s="30"/>
      <c r="I13" s="25" t="s">
        <v>17</v>
      </c>
      <c r="J13" s="23" t="s">
        <v>1</v>
      </c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5" t="s">
        <v>18</v>
      </c>
      <c r="E14" s="30"/>
      <c r="F14" s="23" t="s">
        <v>19</v>
      </c>
      <c r="G14" s="30"/>
      <c r="H14" s="30"/>
      <c r="I14" s="25" t="s">
        <v>20</v>
      </c>
      <c r="J14" s="56" t="str">
        <f>'Rekapitulácia stavby'!AN8</f>
        <v>16. 11. 2023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>
      <c r="A16" s="30"/>
      <c r="B16" s="31"/>
      <c r="C16" s="30"/>
      <c r="D16" s="25" t="s">
        <v>22</v>
      </c>
      <c r="E16" s="30"/>
      <c r="F16" s="30"/>
      <c r="G16" s="30"/>
      <c r="H16" s="30"/>
      <c r="I16" s="25" t="s">
        <v>23</v>
      </c>
      <c r="J16" s="23" t="s">
        <v>1</v>
      </c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>
      <c r="A17" s="30"/>
      <c r="B17" s="31"/>
      <c r="C17" s="30"/>
      <c r="D17" s="30"/>
      <c r="E17" s="23" t="s">
        <v>19</v>
      </c>
      <c r="F17" s="30"/>
      <c r="G17" s="30"/>
      <c r="H17" s="30"/>
      <c r="I17" s="25" t="s">
        <v>24</v>
      </c>
      <c r="J17" s="23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>
      <c r="A19" s="30"/>
      <c r="B19" s="31"/>
      <c r="C19" s="30"/>
      <c r="D19" s="25" t="s">
        <v>25</v>
      </c>
      <c r="E19" s="30"/>
      <c r="F19" s="30"/>
      <c r="G19" s="30"/>
      <c r="H19" s="30"/>
      <c r="I19" s="25" t="s">
        <v>23</v>
      </c>
      <c r="J19" s="26" t="str">
        <f>'Rekapitulácia stavby'!AN13</f>
        <v>Vyplň údaj</v>
      </c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>
      <c r="A20" s="30"/>
      <c r="B20" s="31"/>
      <c r="C20" s="30"/>
      <c r="D20" s="30"/>
      <c r="E20" s="261" t="str">
        <f>'Rekapitulácia stavby'!E14</f>
        <v>Vyplň údaj</v>
      </c>
      <c r="F20" s="221"/>
      <c r="G20" s="221"/>
      <c r="H20" s="221"/>
      <c r="I20" s="25" t="s">
        <v>24</v>
      </c>
      <c r="J20" s="26" t="str">
        <f>'Rekapitulácia stavby'!AN14</f>
        <v>Vyplň údaj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>
      <c r="A22" s="30"/>
      <c r="B22" s="31"/>
      <c r="C22" s="30"/>
      <c r="D22" s="25" t="s">
        <v>27</v>
      </c>
      <c r="E22" s="30"/>
      <c r="F22" s="30"/>
      <c r="G22" s="30"/>
      <c r="H22" s="30"/>
      <c r="I22" s="25" t="s">
        <v>23</v>
      </c>
      <c r="J22" s="23" t="str">
        <f>IF('Rekapitulácia stavby'!AN16="","",'Rekapitulácia stavby'!AN16)</f>
        <v/>
      </c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>
      <c r="A23" s="30"/>
      <c r="B23" s="31"/>
      <c r="C23" s="30"/>
      <c r="D23" s="30"/>
      <c r="E23" s="23" t="str">
        <f>IF('Rekapitulácia stavby'!E17="","",'Rekapitulácia stavby'!E17)</f>
        <v xml:space="preserve"> </v>
      </c>
      <c r="F23" s="30"/>
      <c r="G23" s="30"/>
      <c r="H23" s="30"/>
      <c r="I23" s="25" t="s">
        <v>24</v>
      </c>
      <c r="J23" s="23" t="str">
        <f>IF('Rekapitulácia stavby'!AN17="","",'Rekapitulácia stavby'!AN17)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>
      <c r="A25" s="30"/>
      <c r="B25" s="31"/>
      <c r="C25" s="30"/>
      <c r="D25" s="25" t="s">
        <v>30</v>
      </c>
      <c r="E25" s="30"/>
      <c r="F25" s="30"/>
      <c r="G25" s="30"/>
      <c r="H25" s="30"/>
      <c r="I25" s="25" t="s">
        <v>23</v>
      </c>
      <c r="J25" s="23" t="str">
        <f>IF('Rekapitulácia stavby'!AN19="","",'Rekapitulácia stavby'!AN19)</f>
        <v/>
      </c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>
      <c r="A26" s="30"/>
      <c r="B26" s="31"/>
      <c r="C26" s="30"/>
      <c r="D26" s="30"/>
      <c r="E26" s="23" t="str">
        <f>IF('Rekapitulácia stavby'!E20="","",'Rekapitulácia stavby'!E20)</f>
        <v xml:space="preserve"> </v>
      </c>
      <c r="F26" s="30"/>
      <c r="G26" s="30"/>
      <c r="H26" s="30"/>
      <c r="I26" s="25" t="s">
        <v>24</v>
      </c>
      <c r="J26" s="23" t="str">
        <f>IF('Rekapitulácia stavby'!AN20="","",'Rekapitulácia stavby'!AN20)</f>
        <v/>
      </c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3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>
      <c r="A28" s="30"/>
      <c r="B28" s="31"/>
      <c r="C28" s="30"/>
      <c r="D28" s="25" t="s">
        <v>31</v>
      </c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>
      <c r="A29" s="100"/>
      <c r="B29" s="101"/>
      <c r="C29" s="100"/>
      <c r="D29" s="100"/>
      <c r="E29" s="225" t="s">
        <v>1</v>
      </c>
      <c r="F29" s="225"/>
      <c r="G29" s="225"/>
      <c r="H29" s="225"/>
      <c r="I29" s="100"/>
      <c r="J29" s="100"/>
      <c r="K29" s="100"/>
      <c r="L29" s="102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</row>
    <row r="30" spans="1:31" s="2" customFormat="1" ht="6.95" customHeight="1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>
      <c r="A32" s="30"/>
      <c r="B32" s="31"/>
      <c r="C32" s="30"/>
      <c r="D32" s="103" t="s">
        <v>32</v>
      </c>
      <c r="E32" s="30"/>
      <c r="F32" s="30"/>
      <c r="G32" s="30"/>
      <c r="H32" s="30"/>
      <c r="I32" s="30"/>
      <c r="J32" s="72">
        <f>ROUND(J125, 2)</f>
        <v>0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>
      <c r="A33" s="30"/>
      <c r="B33" s="31"/>
      <c r="C33" s="30"/>
      <c r="D33" s="67"/>
      <c r="E33" s="67"/>
      <c r="F33" s="67"/>
      <c r="G33" s="67"/>
      <c r="H33" s="67"/>
      <c r="I33" s="67"/>
      <c r="J33" s="67"/>
      <c r="K33" s="67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0"/>
      <c r="F34" s="34" t="s">
        <v>34</v>
      </c>
      <c r="G34" s="30"/>
      <c r="H34" s="30"/>
      <c r="I34" s="34" t="s">
        <v>33</v>
      </c>
      <c r="J34" s="34" t="s">
        <v>35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>
      <c r="A35" s="30"/>
      <c r="B35" s="31"/>
      <c r="C35" s="30"/>
      <c r="D35" s="104" t="s">
        <v>36</v>
      </c>
      <c r="E35" s="36" t="s">
        <v>37</v>
      </c>
      <c r="F35" s="105">
        <f>ROUND((ROUND((SUM(BE125:BE160)),  2) + SUM(BE162:BE166)), 2)</f>
        <v>0</v>
      </c>
      <c r="G35" s="106"/>
      <c r="H35" s="106"/>
      <c r="I35" s="107">
        <v>0.2</v>
      </c>
      <c r="J35" s="105">
        <f>ROUND((ROUND(((SUM(BE125:BE160))*I35),  2) + (SUM(BE162:BE166)*I35)), 2)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>
      <c r="A36" s="30"/>
      <c r="B36" s="31"/>
      <c r="C36" s="30"/>
      <c r="D36" s="30"/>
      <c r="E36" s="36" t="s">
        <v>38</v>
      </c>
      <c r="F36" s="105">
        <f>ROUND((ROUND((SUM(BF125:BF160)),  2) + SUM(BF162:BF166)), 2)</f>
        <v>0</v>
      </c>
      <c r="G36" s="106"/>
      <c r="H36" s="106"/>
      <c r="I36" s="107">
        <v>0.2</v>
      </c>
      <c r="J36" s="105">
        <f>ROUND((ROUND(((SUM(BF125:BF160))*I36),  2) + (SUM(BF162:BF166)*I36)), 2)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5" t="s">
        <v>39</v>
      </c>
      <c r="F37" s="108">
        <f>ROUND((ROUND((SUM(BG125:BG160)),  2) + SUM(BG162:BG166)), 2)</f>
        <v>0</v>
      </c>
      <c r="G37" s="30"/>
      <c r="H37" s="30"/>
      <c r="I37" s="109">
        <v>0.2</v>
      </c>
      <c r="J37" s="108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>
      <c r="A38" s="30"/>
      <c r="B38" s="31"/>
      <c r="C38" s="30"/>
      <c r="D38" s="30"/>
      <c r="E38" s="25" t="s">
        <v>40</v>
      </c>
      <c r="F38" s="108">
        <f>ROUND((ROUND((SUM(BH125:BH160)),  2) + SUM(BH162:BH166)), 2)</f>
        <v>0</v>
      </c>
      <c r="G38" s="30"/>
      <c r="H38" s="30"/>
      <c r="I38" s="109">
        <v>0.2</v>
      </c>
      <c r="J38" s="108">
        <f>0</f>
        <v>0</v>
      </c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>
      <c r="A39" s="30"/>
      <c r="B39" s="31"/>
      <c r="C39" s="30"/>
      <c r="D39" s="30"/>
      <c r="E39" s="36" t="s">
        <v>41</v>
      </c>
      <c r="F39" s="105">
        <f>ROUND((ROUND((SUM(BI125:BI160)),  2) + SUM(BI162:BI166)), 2)</f>
        <v>0</v>
      </c>
      <c r="G39" s="106"/>
      <c r="H39" s="106"/>
      <c r="I39" s="107">
        <v>0</v>
      </c>
      <c r="J39" s="105">
        <f>0</f>
        <v>0</v>
      </c>
      <c r="K39" s="30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>
      <c r="A41" s="30"/>
      <c r="B41" s="31"/>
      <c r="C41" s="110"/>
      <c r="D41" s="111" t="s">
        <v>42</v>
      </c>
      <c r="E41" s="61"/>
      <c r="F41" s="61"/>
      <c r="G41" s="112" t="s">
        <v>43</v>
      </c>
      <c r="H41" s="113" t="s">
        <v>44</v>
      </c>
      <c r="I41" s="61"/>
      <c r="J41" s="114">
        <f>SUM(J32:J39)</f>
        <v>0</v>
      </c>
      <c r="K41" s="115"/>
      <c r="L41" s="43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3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>
      <c r="B43" s="18"/>
      <c r="L43" s="18"/>
    </row>
    <row r="44" spans="1:31" s="1" customFormat="1" ht="14.45" customHeight="1">
      <c r="B44" s="18"/>
      <c r="L44" s="18"/>
    </row>
    <row r="45" spans="1:31" s="1" customFormat="1" ht="14.45" customHeight="1">
      <c r="B45" s="18"/>
      <c r="L45" s="18"/>
    </row>
    <row r="46" spans="1:31" s="1" customFormat="1" ht="14.45" customHeight="1">
      <c r="B46" s="18"/>
      <c r="L46" s="18"/>
    </row>
    <row r="47" spans="1:31" s="1" customFormat="1" ht="14.45" customHeight="1">
      <c r="B47" s="18"/>
      <c r="L47" s="18"/>
    </row>
    <row r="48" spans="1:31" s="1" customFormat="1" ht="14.45" customHeight="1">
      <c r="B48" s="18"/>
      <c r="L48" s="18"/>
    </row>
    <row r="49" spans="1:31" s="1" customFormat="1" ht="14.45" customHeight="1">
      <c r="B49" s="18"/>
      <c r="L49" s="18"/>
    </row>
    <row r="50" spans="1:31" s="2" customFormat="1" ht="14.45" customHeight="1">
      <c r="B50" s="43"/>
      <c r="D50" s="44" t="s">
        <v>45</v>
      </c>
      <c r="E50" s="45"/>
      <c r="F50" s="45"/>
      <c r="G50" s="44" t="s">
        <v>46</v>
      </c>
      <c r="H50" s="45"/>
      <c r="I50" s="45"/>
      <c r="J50" s="45"/>
      <c r="K50" s="45"/>
      <c r="L50" s="43"/>
    </row>
    <row r="51" spans="1:31">
      <c r="B51" s="18"/>
      <c r="L51" s="18"/>
    </row>
    <row r="52" spans="1:31">
      <c r="B52" s="18"/>
      <c r="L52" s="18"/>
    </row>
    <row r="53" spans="1:31">
      <c r="B53" s="18"/>
      <c r="L53" s="18"/>
    </row>
    <row r="54" spans="1:31">
      <c r="B54" s="18"/>
      <c r="L54" s="18"/>
    </row>
    <row r="55" spans="1:31">
      <c r="B55" s="18"/>
      <c r="L55" s="18"/>
    </row>
    <row r="56" spans="1:31">
      <c r="B56" s="18"/>
      <c r="L56" s="18"/>
    </row>
    <row r="57" spans="1:31">
      <c r="B57" s="18"/>
      <c r="L57" s="18"/>
    </row>
    <row r="58" spans="1:31">
      <c r="B58" s="18"/>
      <c r="L58" s="18"/>
    </row>
    <row r="59" spans="1:31">
      <c r="B59" s="18"/>
      <c r="L59" s="18"/>
    </row>
    <row r="60" spans="1:31">
      <c r="B60" s="18"/>
      <c r="L60" s="18"/>
    </row>
    <row r="61" spans="1:31" s="2" customFormat="1" ht="12.75">
      <c r="A61" s="30"/>
      <c r="B61" s="31"/>
      <c r="C61" s="30"/>
      <c r="D61" s="46" t="s">
        <v>47</v>
      </c>
      <c r="E61" s="33"/>
      <c r="F61" s="116" t="s">
        <v>48</v>
      </c>
      <c r="G61" s="46" t="s">
        <v>47</v>
      </c>
      <c r="H61" s="33"/>
      <c r="I61" s="33"/>
      <c r="J61" s="117" t="s">
        <v>48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18"/>
      <c r="L62" s="18"/>
    </row>
    <row r="63" spans="1:31">
      <c r="B63" s="18"/>
      <c r="L63" s="18"/>
    </row>
    <row r="64" spans="1:31">
      <c r="B64" s="18"/>
      <c r="L64" s="18"/>
    </row>
    <row r="65" spans="1:31" s="2" customFormat="1" ht="12.75">
      <c r="A65" s="30"/>
      <c r="B65" s="31"/>
      <c r="C65" s="30"/>
      <c r="D65" s="44" t="s">
        <v>49</v>
      </c>
      <c r="E65" s="47"/>
      <c r="F65" s="47"/>
      <c r="G65" s="44" t="s">
        <v>50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18"/>
      <c r="L66" s="18"/>
    </row>
    <row r="67" spans="1:31">
      <c r="B67" s="18"/>
      <c r="L67" s="18"/>
    </row>
    <row r="68" spans="1:31">
      <c r="B68" s="18"/>
      <c r="L68" s="18"/>
    </row>
    <row r="69" spans="1:31">
      <c r="B69" s="18"/>
      <c r="L69" s="18"/>
    </row>
    <row r="70" spans="1:31">
      <c r="B70" s="18"/>
      <c r="L70" s="18"/>
    </row>
    <row r="71" spans="1:31">
      <c r="B71" s="18"/>
      <c r="L71" s="18"/>
    </row>
    <row r="72" spans="1:31">
      <c r="B72" s="18"/>
      <c r="L72" s="18"/>
    </row>
    <row r="73" spans="1:31">
      <c r="B73" s="18"/>
      <c r="L73" s="18"/>
    </row>
    <row r="74" spans="1:31">
      <c r="B74" s="18"/>
      <c r="L74" s="18"/>
    </row>
    <row r="75" spans="1:31">
      <c r="B75" s="18"/>
      <c r="L75" s="18"/>
    </row>
    <row r="76" spans="1:31" s="2" customFormat="1" ht="12.75">
      <c r="A76" s="30"/>
      <c r="B76" s="31"/>
      <c r="C76" s="30"/>
      <c r="D76" s="46" t="s">
        <v>47</v>
      </c>
      <c r="E76" s="33"/>
      <c r="F76" s="116" t="s">
        <v>48</v>
      </c>
      <c r="G76" s="46" t="s">
        <v>47</v>
      </c>
      <c r="H76" s="33"/>
      <c r="I76" s="33"/>
      <c r="J76" s="117" t="s">
        <v>48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>
      <c r="A82" s="30"/>
      <c r="B82" s="31"/>
      <c r="C82" s="19" t="s">
        <v>172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>
      <c r="A84" s="30"/>
      <c r="B84" s="31"/>
      <c r="C84" s="25" t="s">
        <v>14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>
      <c r="A85" s="30"/>
      <c r="B85" s="31"/>
      <c r="C85" s="30"/>
      <c r="D85" s="30"/>
      <c r="E85" s="259" t="str">
        <f>E7</f>
        <v>Rekonštrukcia SO34 ÚAO a SO22 sociálna časť ÚAO</v>
      </c>
      <c r="F85" s="260"/>
      <c r="G85" s="260"/>
      <c r="H85" s="260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>
      <c r="B86" s="18"/>
      <c r="C86" s="25" t="s">
        <v>168</v>
      </c>
      <c r="L86" s="18"/>
    </row>
    <row r="87" spans="1:31" s="2" customFormat="1" ht="16.5" customHeight="1">
      <c r="A87" s="30"/>
      <c r="B87" s="31"/>
      <c r="C87" s="30"/>
      <c r="D87" s="30"/>
      <c r="E87" s="259" t="s">
        <v>1000</v>
      </c>
      <c r="F87" s="258"/>
      <c r="G87" s="258"/>
      <c r="H87" s="258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>
      <c r="A88" s="30"/>
      <c r="B88" s="31"/>
      <c r="C88" s="25" t="s">
        <v>170</v>
      </c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30" customHeight="1">
      <c r="A89" s="30"/>
      <c r="B89" s="31"/>
      <c r="C89" s="30"/>
      <c r="D89" s="30"/>
      <c r="E89" s="255" t="str">
        <f>E11</f>
        <v>SO22_SO34k - Inštitút vzdelávania zboru väzenskej a justičnej stráže - ozvučenie m.č. 2.09</v>
      </c>
      <c r="F89" s="258"/>
      <c r="G89" s="258"/>
      <c r="H89" s="258"/>
      <c r="I89" s="30"/>
      <c r="J89" s="30"/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>
      <c r="A91" s="30"/>
      <c r="B91" s="31"/>
      <c r="C91" s="25" t="s">
        <v>18</v>
      </c>
      <c r="D91" s="30"/>
      <c r="E91" s="30"/>
      <c r="F91" s="23" t="str">
        <f>F14</f>
        <v>ÚVTOS a ÚVV Leopoldov</v>
      </c>
      <c r="G91" s="30"/>
      <c r="H91" s="30"/>
      <c r="I91" s="25" t="s">
        <v>20</v>
      </c>
      <c r="J91" s="56" t="str">
        <f>IF(J14="","",J14)</f>
        <v>16. 11. 2023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>
      <c r="A93" s="30"/>
      <c r="B93" s="31"/>
      <c r="C93" s="25" t="s">
        <v>22</v>
      </c>
      <c r="D93" s="30"/>
      <c r="E93" s="30"/>
      <c r="F93" s="23" t="str">
        <f>E17</f>
        <v>ÚVTOS a ÚVV Leopoldov</v>
      </c>
      <c r="G93" s="30"/>
      <c r="H93" s="30"/>
      <c r="I93" s="25" t="s">
        <v>27</v>
      </c>
      <c r="J93" s="28" t="str">
        <f>E23</f>
        <v xml:space="preserve"> </v>
      </c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>
      <c r="A94" s="30"/>
      <c r="B94" s="31"/>
      <c r="C94" s="25" t="s">
        <v>25</v>
      </c>
      <c r="D94" s="30"/>
      <c r="E94" s="30"/>
      <c r="F94" s="23" t="str">
        <f>IF(E20="","",E20)</f>
        <v>Vyplň údaj</v>
      </c>
      <c r="G94" s="30"/>
      <c r="H94" s="30"/>
      <c r="I94" s="25" t="s">
        <v>30</v>
      </c>
      <c r="J94" s="28" t="str">
        <f>E26</f>
        <v xml:space="preserve"> </v>
      </c>
      <c r="K94" s="30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>
      <c r="A96" s="30"/>
      <c r="B96" s="31"/>
      <c r="C96" s="118" t="s">
        <v>173</v>
      </c>
      <c r="D96" s="110"/>
      <c r="E96" s="110"/>
      <c r="F96" s="110"/>
      <c r="G96" s="110"/>
      <c r="H96" s="110"/>
      <c r="I96" s="110"/>
      <c r="J96" s="119" t="s">
        <v>174</v>
      </c>
      <c r="K96" s="11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3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>
      <c r="A98" s="30"/>
      <c r="B98" s="31"/>
      <c r="C98" s="120" t="s">
        <v>175</v>
      </c>
      <c r="D98" s="30"/>
      <c r="E98" s="30"/>
      <c r="F98" s="30"/>
      <c r="G98" s="30"/>
      <c r="H98" s="30"/>
      <c r="I98" s="30"/>
      <c r="J98" s="72">
        <f>J125</f>
        <v>0</v>
      </c>
      <c r="K98" s="30"/>
      <c r="L98" s="43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5" t="s">
        <v>176</v>
      </c>
    </row>
    <row r="99" spans="1:47" s="9" customFormat="1" ht="24.95" customHeight="1">
      <c r="B99" s="121"/>
      <c r="D99" s="122" t="s">
        <v>191</v>
      </c>
      <c r="E99" s="123"/>
      <c r="F99" s="123"/>
      <c r="G99" s="123"/>
      <c r="H99" s="123"/>
      <c r="I99" s="123"/>
      <c r="J99" s="124">
        <f>J126</f>
        <v>0</v>
      </c>
      <c r="L99" s="121"/>
    </row>
    <row r="100" spans="1:47" s="10" customFormat="1" ht="19.899999999999999" customHeight="1">
      <c r="B100" s="125"/>
      <c r="D100" s="126" t="s">
        <v>7900</v>
      </c>
      <c r="E100" s="127"/>
      <c r="F100" s="127"/>
      <c r="G100" s="127"/>
      <c r="H100" s="127"/>
      <c r="I100" s="127"/>
      <c r="J100" s="128">
        <f>J127</f>
        <v>0</v>
      </c>
      <c r="L100" s="125"/>
    </row>
    <row r="101" spans="1:47" s="9" customFormat="1" ht="24.95" customHeight="1">
      <c r="B101" s="121"/>
      <c r="D101" s="122" t="s">
        <v>6494</v>
      </c>
      <c r="E101" s="123"/>
      <c r="F101" s="123"/>
      <c r="G101" s="123"/>
      <c r="H101" s="123"/>
      <c r="I101" s="123"/>
      <c r="J101" s="124">
        <f>J154</f>
        <v>0</v>
      </c>
      <c r="L101" s="121"/>
    </row>
    <row r="102" spans="1:47" s="9" customFormat="1" ht="24.95" customHeight="1">
      <c r="B102" s="121"/>
      <c r="D102" s="122" t="s">
        <v>6495</v>
      </c>
      <c r="E102" s="123"/>
      <c r="F102" s="123"/>
      <c r="G102" s="123"/>
      <c r="H102" s="123"/>
      <c r="I102" s="123"/>
      <c r="J102" s="124">
        <f>J159</f>
        <v>0</v>
      </c>
      <c r="L102" s="121"/>
    </row>
    <row r="103" spans="1:47" s="9" customFormat="1" ht="21.75" customHeight="1">
      <c r="B103" s="121"/>
      <c r="D103" s="129" t="s">
        <v>193</v>
      </c>
      <c r="J103" s="130">
        <f>J161</f>
        <v>0</v>
      </c>
      <c r="L103" s="121"/>
    </row>
    <row r="104" spans="1:47" s="2" customFormat="1" ht="21.75" customHeight="1">
      <c r="A104" s="30"/>
      <c r="B104" s="31"/>
      <c r="C104" s="30"/>
      <c r="D104" s="30"/>
      <c r="E104" s="30"/>
      <c r="F104" s="30"/>
      <c r="G104" s="30"/>
      <c r="H104" s="30"/>
      <c r="I104" s="30"/>
      <c r="J104" s="30"/>
      <c r="K104" s="30"/>
      <c r="L104" s="43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</row>
    <row r="105" spans="1:47" s="2" customFormat="1" ht="6.95" customHeight="1">
      <c r="A105" s="30"/>
      <c r="B105" s="48"/>
      <c r="C105" s="49"/>
      <c r="D105" s="49"/>
      <c r="E105" s="49"/>
      <c r="F105" s="49"/>
      <c r="G105" s="49"/>
      <c r="H105" s="49"/>
      <c r="I105" s="49"/>
      <c r="J105" s="49"/>
      <c r="K105" s="49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9" spans="1:47" s="2" customFormat="1" ht="6.95" customHeight="1">
      <c r="A109" s="30"/>
      <c r="B109" s="50"/>
      <c r="C109" s="51"/>
      <c r="D109" s="51"/>
      <c r="E109" s="51"/>
      <c r="F109" s="51"/>
      <c r="G109" s="51"/>
      <c r="H109" s="51"/>
      <c r="I109" s="51"/>
      <c r="J109" s="51"/>
      <c r="K109" s="51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47" s="2" customFormat="1" ht="24.95" customHeight="1">
      <c r="A110" s="30"/>
      <c r="B110" s="31"/>
      <c r="C110" s="19" t="s">
        <v>194</v>
      </c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47" s="2" customFormat="1" ht="6.95" customHeight="1">
      <c r="A111" s="30"/>
      <c r="B111" s="31"/>
      <c r="C111" s="30"/>
      <c r="D111" s="30"/>
      <c r="E111" s="30"/>
      <c r="F111" s="30"/>
      <c r="G111" s="30"/>
      <c r="H111" s="3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47" s="2" customFormat="1" ht="12" customHeight="1">
      <c r="A112" s="30"/>
      <c r="B112" s="31"/>
      <c r="C112" s="25" t="s">
        <v>14</v>
      </c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6.5" customHeight="1">
      <c r="A113" s="30"/>
      <c r="B113" s="31"/>
      <c r="C113" s="30"/>
      <c r="D113" s="30"/>
      <c r="E113" s="259" t="str">
        <f>E7</f>
        <v>Rekonštrukcia SO34 ÚAO a SO22 sociálna časť ÚAO</v>
      </c>
      <c r="F113" s="260"/>
      <c r="G113" s="260"/>
      <c r="H113" s="26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1" customFormat="1" ht="12" customHeight="1">
      <c r="B114" s="18"/>
      <c r="C114" s="25" t="s">
        <v>168</v>
      </c>
      <c r="L114" s="18"/>
    </row>
    <row r="115" spans="1:65" s="2" customFormat="1" ht="16.5" customHeight="1">
      <c r="A115" s="30"/>
      <c r="B115" s="31"/>
      <c r="C115" s="30"/>
      <c r="D115" s="30"/>
      <c r="E115" s="259" t="s">
        <v>1000</v>
      </c>
      <c r="F115" s="258"/>
      <c r="G115" s="258"/>
      <c r="H115" s="258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2" customHeight="1">
      <c r="A116" s="30"/>
      <c r="B116" s="31"/>
      <c r="C116" s="25" t="s">
        <v>170</v>
      </c>
      <c r="D116" s="30"/>
      <c r="E116" s="30"/>
      <c r="F116" s="30"/>
      <c r="G116" s="30"/>
      <c r="H116" s="30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30" customHeight="1">
      <c r="A117" s="30"/>
      <c r="B117" s="31"/>
      <c r="C117" s="30"/>
      <c r="D117" s="30"/>
      <c r="E117" s="255" t="str">
        <f>E11</f>
        <v>SO22_SO34k - Inštitút vzdelávania zboru väzenskej a justičnej stráže - ozvučenie m.č. 2.09</v>
      </c>
      <c r="F117" s="258"/>
      <c r="G117" s="258"/>
      <c r="H117" s="258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6.95" customHeight="1">
      <c r="A118" s="30"/>
      <c r="B118" s="31"/>
      <c r="C118" s="30"/>
      <c r="D118" s="30"/>
      <c r="E118" s="30"/>
      <c r="F118" s="30"/>
      <c r="G118" s="30"/>
      <c r="H118" s="30"/>
      <c r="I118" s="30"/>
      <c r="J118" s="30"/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12" customHeight="1">
      <c r="A119" s="30"/>
      <c r="B119" s="31"/>
      <c r="C119" s="25" t="s">
        <v>18</v>
      </c>
      <c r="D119" s="30"/>
      <c r="E119" s="30"/>
      <c r="F119" s="23" t="str">
        <f>F14</f>
        <v>ÚVTOS a ÚVV Leopoldov</v>
      </c>
      <c r="G119" s="30"/>
      <c r="H119" s="30"/>
      <c r="I119" s="25" t="s">
        <v>20</v>
      </c>
      <c r="J119" s="56" t="str">
        <f>IF(J14="","",J14)</f>
        <v>16. 11. 2023</v>
      </c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2" customFormat="1" ht="6.95" customHeight="1">
      <c r="A120" s="30"/>
      <c r="B120" s="31"/>
      <c r="C120" s="30"/>
      <c r="D120" s="30"/>
      <c r="E120" s="30"/>
      <c r="F120" s="30"/>
      <c r="G120" s="30"/>
      <c r="H120" s="30"/>
      <c r="I120" s="30"/>
      <c r="J120" s="30"/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5" s="2" customFormat="1" ht="15.2" customHeight="1">
      <c r="A121" s="30"/>
      <c r="B121" s="31"/>
      <c r="C121" s="25" t="s">
        <v>22</v>
      </c>
      <c r="D121" s="30"/>
      <c r="E121" s="30"/>
      <c r="F121" s="23" t="str">
        <f>E17</f>
        <v>ÚVTOS a ÚVV Leopoldov</v>
      </c>
      <c r="G121" s="30"/>
      <c r="H121" s="30"/>
      <c r="I121" s="25" t="s">
        <v>27</v>
      </c>
      <c r="J121" s="28" t="str">
        <f>E23</f>
        <v xml:space="preserve"> </v>
      </c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5" s="2" customFormat="1" ht="15.2" customHeight="1">
      <c r="A122" s="30"/>
      <c r="B122" s="31"/>
      <c r="C122" s="25" t="s">
        <v>25</v>
      </c>
      <c r="D122" s="30"/>
      <c r="E122" s="30"/>
      <c r="F122" s="23" t="str">
        <f>IF(E20="","",E20)</f>
        <v>Vyplň údaj</v>
      </c>
      <c r="G122" s="30"/>
      <c r="H122" s="30"/>
      <c r="I122" s="25" t="s">
        <v>30</v>
      </c>
      <c r="J122" s="28" t="str">
        <f>E26</f>
        <v xml:space="preserve"> </v>
      </c>
      <c r="K122" s="30"/>
      <c r="L122" s="43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5" s="2" customFormat="1" ht="10.35" customHeight="1">
      <c r="A123" s="30"/>
      <c r="B123" s="31"/>
      <c r="C123" s="30"/>
      <c r="D123" s="30"/>
      <c r="E123" s="30"/>
      <c r="F123" s="30"/>
      <c r="G123" s="30"/>
      <c r="H123" s="30"/>
      <c r="I123" s="30"/>
      <c r="J123" s="30"/>
      <c r="K123" s="30"/>
      <c r="L123" s="43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5" s="11" customFormat="1" ht="29.25" customHeight="1">
      <c r="A124" s="131"/>
      <c r="B124" s="132"/>
      <c r="C124" s="133" t="s">
        <v>195</v>
      </c>
      <c r="D124" s="134" t="s">
        <v>57</v>
      </c>
      <c r="E124" s="134" t="s">
        <v>53</v>
      </c>
      <c r="F124" s="134" t="s">
        <v>54</v>
      </c>
      <c r="G124" s="134" t="s">
        <v>196</v>
      </c>
      <c r="H124" s="134" t="s">
        <v>197</v>
      </c>
      <c r="I124" s="134" t="s">
        <v>198</v>
      </c>
      <c r="J124" s="135" t="s">
        <v>174</v>
      </c>
      <c r="K124" s="136" t="s">
        <v>199</v>
      </c>
      <c r="L124" s="137"/>
      <c r="M124" s="63" t="s">
        <v>1</v>
      </c>
      <c r="N124" s="64" t="s">
        <v>36</v>
      </c>
      <c r="O124" s="64" t="s">
        <v>200</v>
      </c>
      <c r="P124" s="64" t="s">
        <v>201</v>
      </c>
      <c r="Q124" s="64" t="s">
        <v>202</v>
      </c>
      <c r="R124" s="64" t="s">
        <v>203</v>
      </c>
      <c r="S124" s="64" t="s">
        <v>204</v>
      </c>
      <c r="T124" s="65" t="s">
        <v>205</v>
      </c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</row>
    <row r="125" spans="1:65" s="2" customFormat="1" ht="22.9" customHeight="1">
      <c r="A125" s="30"/>
      <c r="B125" s="31"/>
      <c r="C125" s="70" t="s">
        <v>175</v>
      </c>
      <c r="D125" s="30"/>
      <c r="E125" s="30"/>
      <c r="F125" s="30"/>
      <c r="G125" s="30"/>
      <c r="H125" s="30"/>
      <c r="I125" s="30"/>
      <c r="J125" s="138">
        <f>BK125</f>
        <v>0</v>
      </c>
      <c r="K125" s="30"/>
      <c r="L125" s="31"/>
      <c r="M125" s="66"/>
      <c r="N125" s="57"/>
      <c r="O125" s="67"/>
      <c r="P125" s="139">
        <f>P126+P154+P159+P161</f>
        <v>0</v>
      </c>
      <c r="Q125" s="67"/>
      <c r="R125" s="139">
        <f>R126+R154+R159+R161</f>
        <v>0</v>
      </c>
      <c r="S125" s="67"/>
      <c r="T125" s="140">
        <f>T126+T154+T159+T161</f>
        <v>0</v>
      </c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T125" s="15" t="s">
        <v>71</v>
      </c>
      <c r="AU125" s="15" t="s">
        <v>176</v>
      </c>
      <c r="BK125" s="141">
        <f>BK126+BK154+BK159+BK161</f>
        <v>0</v>
      </c>
    </row>
    <row r="126" spans="1:65" s="12" customFormat="1" ht="25.9" customHeight="1">
      <c r="B126" s="142"/>
      <c r="D126" s="143" t="s">
        <v>71</v>
      </c>
      <c r="E126" s="144" t="s">
        <v>751</v>
      </c>
      <c r="F126" s="144" t="s">
        <v>752</v>
      </c>
      <c r="I126" s="145"/>
      <c r="J126" s="130">
        <f>BK126</f>
        <v>0</v>
      </c>
      <c r="L126" s="142"/>
      <c r="M126" s="146"/>
      <c r="N126" s="147"/>
      <c r="O126" s="147"/>
      <c r="P126" s="148">
        <f>P127</f>
        <v>0</v>
      </c>
      <c r="Q126" s="147"/>
      <c r="R126" s="148">
        <f>R127</f>
        <v>0</v>
      </c>
      <c r="S126" s="147"/>
      <c r="T126" s="149">
        <f>T127</f>
        <v>0</v>
      </c>
      <c r="AR126" s="143" t="s">
        <v>219</v>
      </c>
      <c r="AT126" s="150" t="s">
        <v>71</v>
      </c>
      <c r="AU126" s="150" t="s">
        <v>72</v>
      </c>
      <c r="AY126" s="143" t="s">
        <v>208</v>
      </c>
      <c r="BK126" s="151">
        <f>BK127</f>
        <v>0</v>
      </c>
    </row>
    <row r="127" spans="1:65" s="12" customFormat="1" ht="22.9" customHeight="1">
      <c r="B127" s="142"/>
      <c r="C127" s="206"/>
      <c r="D127" s="207" t="s">
        <v>71</v>
      </c>
      <c r="E127" s="208" t="s">
        <v>7928</v>
      </c>
      <c r="F127" s="208" t="s">
        <v>7929</v>
      </c>
      <c r="G127" s="206"/>
      <c r="H127" s="206"/>
      <c r="I127" s="145"/>
      <c r="J127" s="286">
        <f>BK127</f>
        <v>0</v>
      </c>
      <c r="L127" s="142"/>
      <c r="M127" s="146"/>
      <c r="N127" s="147"/>
      <c r="O127" s="147"/>
      <c r="P127" s="148">
        <f>SUM(P128:P153)</f>
        <v>0</v>
      </c>
      <c r="Q127" s="147"/>
      <c r="R127" s="148">
        <f>SUM(R128:R153)</f>
        <v>0</v>
      </c>
      <c r="S127" s="147"/>
      <c r="T127" s="149">
        <f>SUM(T128:T153)</f>
        <v>0</v>
      </c>
      <c r="AR127" s="143" t="s">
        <v>219</v>
      </c>
      <c r="AT127" s="150" t="s">
        <v>71</v>
      </c>
      <c r="AU127" s="150" t="s">
        <v>79</v>
      </c>
      <c r="AY127" s="143" t="s">
        <v>208</v>
      </c>
      <c r="BK127" s="151">
        <f>SUM(BK128:BK153)</f>
        <v>0</v>
      </c>
    </row>
    <row r="128" spans="1:65" s="2" customFormat="1" ht="55.5" customHeight="1">
      <c r="A128" s="30"/>
      <c r="B128" s="154"/>
      <c r="C128" s="201" t="s">
        <v>79</v>
      </c>
      <c r="D128" s="201" t="s">
        <v>751</v>
      </c>
      <c r="E128" s="202" t="s">
        <v>10009</v>
      </c>
      <c r="F128" s="203" t="s">
        <v>10010</v>
      </c>
      <c r="G128" s="204" t="s">
        <v>404</v>
      </c>
      <c r="H128" s="205">
        <v>1</v>
      </c>
      <c r="I128" s="177"/>
      <c r="J128" s="290">
        <f t="shared" ref="J128:J153" si="0">ROUND(I128*H128,2)</f>
        <v>0</v>
      </c>
      <c r="K128" s="178"/>
      <c r="L128" s="179"/>
      <c r="M128" s="180" t="s">
        <v>1</v>
      </c>
      <c r="N128" s="181" t="s">
        <v>38</v>
      </c>
      <c r="O128" s="59"/>
      <c r="P128" s="160">
        <f t="shared" ref="P128:P153" si="1">O128*H128</f>
        <v>0</v>
      </c>
      <c r="Q128" s="160">
        <v>0</v>
      </c>
      <c r="R128" s="160">
        <f t="shared" ref="R128:R153" si="2">Q128*H128</f>
        <v>0</v>
      </c>
      <c r="S128" s="160">
        <v>0</v>
      </c>
      <c r="T128" s="161">
        <f t="shared" ref="T128:T153" si="3">S128*H128</f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2" t="s">
        <v>1849</v>
      </c>
      <c r="AT128" s="162" t="s">
        <v>751</v>
      </c>
      <c r="AU128" s="162" t="s">
        <v>85</v>
      </c>
      <c r="AY128" s="15" t="s">
        <v>208</v>
      </c>
      <c r="BE128" s="163">
        <f t="shared" ref="BE128:BE153" si="4">IF(N128="základná",J128,0)</f>
        <v>0</v>
      </c>
      <c r="BF128" s="163">
        <f t="shared" ref="BF128:BF153" si="5">IF(N128="znížená",J128,0)</f>
        <v>0</v>
      </c>
      <c r="BG128" s="163">
        <f t="shared" ref="BG128:BG153" si="6">IF(N128="zákl. prenesená",J128,0)</f>
        <v>0</v>
      </c>
      <c r="BH128" s="163">
        <f t="shared" ref="BH128:BH153" si="7">IF(N128="zníž. prenesená",J128,0)</f>
        <v>0</v>
      </c>
      <c r="BI128" s="163">
        <f t="shared" ref="BI128:BI153" si="8">IF(N128="nulová",J128,0)</f>
        <v>0</v>
      </c>
      <c r="BJ128" s="15" t="s">
        <v>85</v>
      </c>
      <c r="BK128" s="163">
        <f t="shared" ref="BK128:BK153" si="9">ROUND(I128*H128,2)</f>
        <v>0</v>
      </c>
      <c r="BL128" s="15" t="s">
        <v>466</v>
      </c>
      <c r="BM128" s="162" t="s">
        <v>10011</v>
      </c>
    </row>
    <row r="129" spans="1:65" s="2" customFormat="1" ht="37.9" customHeight="1">
      <c r="A129" s="30"/>
      <c r="B129" s="154"/>
      <c r="C129" s="201" t="s">
        <v>85</v>
      </c>
      <c r="D129" s="201" t="s">
        <v>751</v>
      </c>
      <c r="E129" s="202" t="s">
        <v>10012</v>
      </c>
      <c r="F129" s="203" t="s">
        <v>10013</v>
      </c>
      <c r="G129" s="204" t="s">
        <v>404</v>
      </c>
      <c r="H129" s="205">
        <v>1</v>
      </c>
      <c r="I129" s="177"/>
      <c r="J129" s="290">
        <f t="shared" si="0"/>
        <v>0</v>
      </c>
      <c r="K129" s="178"/>
      <c r="L129" s="179"/>
      <c r="M129" s="180" t="s">
        <v>1</v>
      </c>
      <c r="N129" s="181" t="s">
        <v>38</v>
      </c>
      <c r="O129" s="59"/>
      <c r="P129" s="160">
        <f t="shared" si="1"/>
        <v>0</v>
      </c>
      <c r="Q129" s="160">
        <v>0</v>
      </c>
      <c r="R129" s="160">
        <f t="shared" si="2"/>
        <v>0</v>
      </c>
      <c r="S129" s="160">
        <v>0</v>
      </c>
      <c r="T129" s="161">
        <f t="shared" si="3"/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2" t="s">
        <v>1849</v>
      </c>
      <c r="AT129" s="162" t="s">
        <v>751</v>
      </c>
      <c r="AU129" s="162" t="s">
        <v>85</v>
      </c>
      <c r="AY129" s="15" t="s">
        <v>208</v>
      </c>
      <c r="BE129" s="163">
        <f t="shared" si="4"/>
        <v>0</v>
      </c>
      <c r="BF129" s="163">
        <f t="shared" si="5"/>
        <v>0</v>
      </c>
      <c r="BG129" s="163">
        <f t="shared" si="6"/>
        <v>0</v>
      </c>
      <c r="BH129" s="163">
        <f t="shared" si="7"/>
        <v>0</v>
      </c>
      <c r="BI129" s="163">
        <f t="shared" si="8"/>
        <v>0</v>
      </c>
      <c r="BJ129" s="15" t="s">
        <v>85</v>
      </c>
      <c r="BK129" s="163">
        <f t="shared" si="9"/>
        <v>0</v>
      </c>
      <c r="BL129" s="15" t="s">
        <v>466</v>
      </c>
      <c r="BM129" s="162" t="s">
        <v>10014</v>
      </c>
    </row>
    <row r="130" spans="1:65" s="2" customFormat="1" ht="55.5" customHeight="1">
      <c r="A130" s="30"/>
      <c r="B130" s="154"/>
      <c r="C130" s="201" t="s">
        <v>219</v>
      </c>
      <c r="D130" s="201" t="s">
        <v>751</v>
      </c>
      <c r="E130" s="202" t="s">
        <v>10015</v>
      </c>
      <c r="F130" s="203" t="s">
        <v>10016</v>
      </c>
      <c r="G130" s="204" t="s">
        <v>404</v>
      </c>
      <c r="H130" s="205">
        <v>1</v>
      </c>
      <c r="I130" s="177"/>
      <c r="J130" s="290">
        <f t="shared" si="0"/>
        <v>0</v>
      </c>
      <c r="K130" s="178"/>
      <c r="L130" s="179"/>
      <c r="M130" s="180" t="s">
        <v>1</v>
      </c>
      <c r="N130" s="181" t="s">
        <v>38</v>
      </c>
      <c r="O130" s="59"/>
      <c r="P130" s="160">
        <f t="shared" si="1"/>
        <v>0</v>
      </c>
      <c r="Q130" s="160">
        <v>0</v>
      </c>
      <c r="R130" s="160">
        <f t="shared" si="2"/>
        <v>0</v>
      </c>
      <c r="S130" s="160">
        <v>0</v>
      </c>
      <c r="T130" s="161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2" t="s">
        <v>1849</v>
      </c>
      <c r="AT130" s="162" t="s">
        <v>751</v>
      </c>
      <c r="AU130" s="162" t="s">
        <v>85</v>
      </c>
      <c r="AY130" s="15" t="s">
        <v>208</v>
      </c>
      <c r="BE130" s="163">
        <f t="shared" si="4"/>
        <v>0</v>
      </c>
      <c r="BF130" s="163">
        <f t="shared" si="5"/>
        <v>0</v>
      </c>
      <c r="BG130" s="163">
        <f t="shared" si="6"/>
        <v>0</v>
      </c>
      <c r="BH130" s="163">
        <f t="shared" si="7"/>
        <v>0</v>
      </c>
      <c r="BI130" s="163">
        <f t="shared" si="8"/>
        <v>0</v>
      </c>
      <c r="BJ130" s="15" t="s">
        <v>85</v>
      </c>
      <c r="BK130" s="163">
        <f t="shared" si="9"/>
        <v>0</v>
      </c>
      <c r="BL130" s="15" t="s">
        <v>466</v>
      </c>
      <c r="BM130" s="162" t="s">
        <v>10017</v>
      </c>
    </row>
    <row r="131" spans="1:65" s="2" customFormat="1" ht="49.15" customHeight="1">
      <c r="A131" s="30"/>
      <c r="B131" s="154"/>
      <c r="C131" s="201" t="s">
        <v>214</v>
      </c>
      <c r="D131" s="201" t="s">
        <v>751</v>
      </c>
      <c r="E131" s="202" t="s">
        <v>10018</v>
      </c>
      <c r="F131" s="203" t="s">
        <v>10019</v>
      </c>
      <c r="G131" s="204" t="s">
        <v>404</v>
      </c>
      <c r="H131" s="205">
        <v>4</v>
      </c>
      <c r="I131" s="177"/>
      <c r="J131" s="290">
        <f t="shared" si="0"/>
        <v>0</v>
      </c>
      <c r="K131" s="178"/>
      <c r="L131" s="179"/>
      <c r="M131" s="180" t="s">
        <v>1</v>
      </c>
      <c r="N131" s="181" t="s">
        <v>38</v>
      </c>
      <c r="O131" s="59"/>
      <c r="P131" s="160">
        <f t="shared" si="1"/>
        <v>0</v>
      </c>
      <c r="Q131" s="160">
        <v>0</v>
      </c>
      <c r="R131" s="160">
        <f t="shared" si="2"/>
        <v>0</v>
      </c>
      <c r="S131" s="160">
        <v>0</v>
      </c>
      <c r="T131" s="161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2" t="s">
        <v>1849</v>
      </c>
      <c r="AT131" s="162" t="s">
        <v>751</v>
      </c>
      <c r="AU131" s="162" t="s">
        <v>85</v>
      </c>
      <c r="AY131" s="15" t="s">
        <v>208</v>
      </c>
      <c r="BE131" s="163">
        <f t="shared" si="4"/>
        <v>0</v>
      </c>
      <c r="BF131" s="163">
        <f t="shared" si="5"/>
        <v>0</v>
      </c>
      <c r="BG131" s="163">
        <f t="shared" si="6"/>
        <v>0</v>
      </c>
      <c r="BH131" s="163">
        <f t="shared" si="7"/>
        <v>0</v>
      </c>
      <c r="BI131" s="163">
        <f t="shared" si="8"/>
        <v>0</v>
      </c>
      <c r="BJ131" s="15" t="s">
        <v>85</v>
      </c>
      <c r="BK131" s="163">
        <f t="shared" si="9"/>
        <v>0</v>
      </c>
      <c r="BL131" s="15" t="s">
        <v>466</v>
      </c>
      <c r="BM131" s="162" t="s">
        <v>10020</v>
      </c>
    </row>
    <row r="132" spans="1:65" s="2" customFormat="1" ht="66.75" customHeight="1">
      <c r="A132" s="30"/>
      <c r="B132" s="154"/>
      <c r="C132" s="201" t="s">
        <v>226</v>
      </c>
      <c r="D132" s="201" t="s">
        <v>751</v>
      </c>
      <c r="E132" s="202" t="s">
        <v>10021</v>
      </c>
      <c r="F132" s="203" t="s">
        <v>10022</v>
      </c>
      <c r="G132" s="204" t="s">
        <v>404</v>
      </c>
      <c r="H132" s="205">
        <v>4</v>
      </c>
      <c r="I132" s="177"/>
      <c r="J132" s="290">
        <f t="shared" si="0"/>
        <v>0</v>
      </c>
      <c r="K132" s="178"/>
      <c r="L132" s="179"/>
      <c r="M132" s="180" t="s">
        <v>1</v>
      </c>
      <c r="N132" s="181" t="s">
        <v>38</v>
      </c>
      <c r="O132" s="59"/>
      <c r="P132" s="160">
        <f t="shared" si="1"/>
        <v>0</v>
      </c>
      <c r="Q132" s="160">
        <v>0</v>
      </c>
      <c r="R132" s="160">
        <f t="shared" si="2"/>
        <v>0</v>
      </c>
      <c r="S132" s="160">
        <v>0</v>
      </c>
      <c r="T132" s="161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2" t="s">
        <v>1849</v>
      </c>
      <c r="AT132" s="162" t="s">
        <v>751</v>
      </c>
      <c r="AU132" s="162" t="s">
        <v>85</v>
      </c>
      <c r="AY132" s="15" t="s">
        <v>208</v>
      </c>
      <c r="BE132" s="163">
        <f t="shared" si="4"/>
        <v>0</v>
      </c>
      <c r="BF132" s="163">
        <f t="shared" si="5"/>
        <v>0</v>
      </c>
      <c r="BG132" s="163">
        <f t="shared" si="6"/>
        <v>0</v>
      </c>
      <c r="BH132" s="163">
        <f t="shared" si="7"/>
        <v>0</v>
      </c>
      <c r="BI132" s="163">
        <f t="shared" si="8"/>
        <v>0</v>
      </c>
      <c r="BJ132" s="15" t="s">
        <v>85</v>
      </c>
      <c r="BK132" s="163">
        <f t="shared" si="9"/>
        <v>0</v>
      </c>
      <c r="BL132" s="15" t="s">
        <v>466</v>
      </c>
      <c r="BM132" s="162" t="s">
        <v>10023</v>
      </c>
    </row>
    <row r="133" spans="1:65" s="2" customFormat="1" ht="49.15" customHeight="1">
      <c r="A133" s="30"/>
      <c r="B133" s="154"/>
      <c r="C133" s="201" t="s">
        <v>230</v>
      </c>
      <c r="D133" s="201" t="s">
        <v>751</v>
      </c>
      <c r="E133" s="202" t="s">
        <v>10024</v>
      </c>
      <c r="F133" s="203" t="s">
        <v>9867</v>
      </c>
      <c r="G133" s="204" t="s">
        <v>404</v>
      </c>
      <c r="H133" s="205">
        <v>1</v>
      </c>
      <c r="I133" s="177"/>
      <c r="J133" s="290">
        <f t="shared" si="0"/>
        <v>0</v>
      </c>
      <c r="K133" s="178"/>
      <c r="L133" s="179"/>
      <c r="M133" s="180" t="s">
        <v>1</v>
      </c>
      <c r="N133" s="181" t="s">
        <v>38</v>
      </c>
      <c r="O133" s="59"/>
      <c r="P133" s="160">
        <f t="shared" si="1"/>
        <v>0</v>
      </c>
      <c r="Q133" s="160">
        <v>0</v>
      </c>
      <c r="R133" s="160">
        <f t="shared" si="2"/>
        <v>0</v>
      </c>
      <c r="S133" s="160">
        <v>0</v>
      </c>
      <c r="T133" s="161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2" t="s">
        <v>1849</v>
      </c>
      <c r="AT133" s="162" t="s">
        <v>751</v>
      </c>
      <c r="AU133" s="162" t="s">
        <v>85</v>
      </c>
      <c r="AY133" s="15" t="s">
        <v>208</v>
      </c>
      <c r="BE133" s="163">
        <f t="shared" si="4"/>
        <v>0</v>
      </c>
      <c r="BF133" s="163">
        <f t="shared" si="5"/>
        <v>0</v>
      </c>
      <c r="BG133" s="163">
        <f t="shared" si="6"/>
        <v>0</v>
      </c>
      <c r="BH133" s="163">
        <f t="shared" si="7"/>
        <v>0</v>
      </c>
      <c r="BI133" s="163">
        <f t="shared" si="8"/>
        <v>0</v>
      </c>
      <c r="BJ133" s="15" t="s">
        <v>85</v>
      </c>
      <c r="BK133" s="163">
        <f t="shared" si="9"/>
        <v>0</v>
      </c>
      <c r="BL133" s="15" t="s">
        <v>466</v>
      </c>
      <c r="BM133" s="162" t="s">
        <v>10025</v>
      </c>
    </row>
    <row r="134" spans="1:65" s="2" customFormat="1" ht="24.2" customHeight="1">
      <c r="A134" s="30"/>
      <c r="B134" s="154"/>
      <c r="C134" s="201" t="s">
        <v>235</v>
      </c>
      <c r="D134" s="201" t="s">
        <v>751</v>
      </c>
      <c r="E134" s="202" t="s">
        <v>9878</v>
      </c>
      <c r="F134" s="203" t="s">
        <v>9879</v>
      </c>
      <c r="G134" s="204" t="s">
        <v>404</v>
      </c>
      <c r="H134" s="205">
        <v>1</v>
      </c>
      <c r="I134" s="177"/>
      <c r="J134" s="290">
        <f t="shared" si="0"/>
        <v>0</v>
      </c>
      <c r="K134" s="178"/>
      <c r="L134" s="179"/>
      <c r="M134" s="180" t="s">
        <v>1</v>
      </c>
      <c r="N134" s="181" t="s">
        <v>38</v>
      </c>
      <c r="O134" s="59"/>
      <c r="P134" s="160">
        <f t="shared" si="1"/>
        <v>0</v>
      </c>
      <c r="Q134" s="160">
        <v>0</v>
      </c>
      <c r="R134" s="160">
        <f t="shared" si="2"/>
        <v>0</v>
      </c>
      <c r="S134" s="160">
        <v>0</v>
      </c>
      <c r="T134" s="161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2" t="s">
        <v>1849</v>
      </c>
      <c r="AT134" s="162" t="s">
        <v>751</v>
      </c>
      <c r="AU134" s="162" t="s">
        <v>85</v>
      </c>
      <c r="AY134" s="15" t="s">
        <v>208</v>
      </c>
      <c r="BE134" s="163">
        <f t="shared" si="4"/>
        <v>0</v>
      </c>
      <c r="BF134" s="163">
        <f t="shared" si="5"/>
        <v>0</v>
      </c>
      <c r="BG134" s="163">
        <f t="shared" si="6"/>
        <v>0</v>
      </c>
      <c r="BH134" s="163">
        <f t="shared" si="7"/>
        <v>0</v>
      </c>
      <c r="BI134" s="163">
        <f t="shared" si="8"/>
        <v>0</v>
      </c>
      <c r="BJ134" s="15" t="s">
        <v>85</v>
      </c>
      <c r="BK134" s="163">
        <f t="shared" si="9"/>
        <v>0</v>
      </c>
      <c r="BL134" s="15" t="s">
        <v>466</v>
      </c>
      <c r="BM134" s="162" t="s">
        <v>10026</v>
      </c>
    </row>
    <row r="135" spans="1:65" s="2" customFormat="1" ht="24.2" customHeight="1">
      <c r="A135" s="30"/>
      <c r="B135" s="154"/>
      <c r="C135" s="195" t="s">
        <v>239</v>
      </c>
      <c r="D135" s="195" t="s">
        <v>210</v>
      </c>
      <c r="E135" s="196" t="s">
        <v>9884</v>
      </c>
      <c r="F135" s="200" t="s">
        <v>9885</v>
      </c>
      <c r="G135" s="198" t="s">
        <v>404</v>
      </c>
      <c r="H135" s="199">
        <v>1</v>
      </c>
      <c r="I135" s="155"/>
      <c r="J135" s="287">
        <f t="shared" si="0"/>
        <v>0</v>
      </c>
      <c r="K135" s="157"/>
      <c r="L135" s="31"/>
      <c r="M135" s="158" t="s">
        <v>1</v>
      </c>
      <c r="N135" s="159" t="s">
        <v>38</v>
      </c>
      <c r="O135" s="59"/>
      <c r="P135" s="160">
        <f t="shared" si="1"/>
        <v>0</v>
      </c>
      <c r="Q135" s="160">
        <v>0</v>
      </c>
      <c r="R135" s="160">
        <f t="shared" si="2"/>
        <v>0</v>
      </c>
      <c r="S135" s="160">
        <v>0</v>
      </c>
      <c r="T135" s="161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2" t="s">
        <v>466</v>
      </c>
      <c r="AT135" s="162" t="s">
        <v>210</v>
      </c>
      <c r="AU135" s="162" t="s">
        <v>85</v>
      </c>
      <c r="AY135" s="15" t="s">
        <v>208</v>
      </c>
      <c r="BE135" s="163">
        <f t="shared" si="4"/>
        <v>0</v>
      </c>
      <c r="BF135" s="163">
        <f t="shared" si="5"/>
        <v>0</v>
      </c>
      <c r="BG135" s="163">
        <f t="shared" si="6"/>
        <v>0</v>
      </c>
      <c r="BH135" s="163">
        <f t="shared" si="7"/>
        <v>0</v>
      </c>
      <c r="BI135" s="163">
        <f t="shared" si="8"/>
        <v>0</v>
      </c>
      <c r="BJ135" s="15" t="s">
        <v>85</v>
      </c>
      <c r="BK135" s="163">
        <f t="shared" si="9"/>
        <v>0</v>
      </c>
      <c r="BL135" s="15" t="s">
        <v>466</v>
      </c>
      <c r="BM135" s="162" t="s">
        <v>10027</v>
      </c>
    </row>
    <row r="136" spans="1:65" s="2" customFormat="1" ht="24.2" customHeight="1">
      <c r="A136" s="30"/>
      <c r="B136" s="154"/>
      <c r="C136" s="195" t="s">
        <v>244</v>
      </c>
      <c r="D136" s="195" t="s">
        <v>210</v>
      </c>
      <c r="E136" s="196" t="s">
        <v>10028</v>
      </c>
      <c r="F136" s="200" t="s">
        <v>9888</v>
      </c>
      <c r="G136" s="198" t="s">
        <v>404</v>
      </c>
      <c r="H136" s="199">
        <v>2</v>
      </c>
      <c r="I136" s="155"/>
      <c r="J136" s="287">
        <f t="shared" si="0"/>
        <v>0</v>
      </c>
      <c r="K136" s="157"/>
      <c r="L136" s="31"/>
      <c r="M136" s="158" t="s">
        <v>1</v>
      </c>
      <c r="N136" s="159" t="s">
        <v>38</v>
      </c>
      <c r="O136" s="59"/>
      <c r="P136" s="160">
        <f t="shared" si="1"/>
        <v>0</v>
      </c>
      <c r="Q136" s="160">
        <v>0</v>
      </c>
      <c r="R136" s="160">
        <f t="shared" si="2"/>
        <v>0</v>
      </c>
      <c r="S136" s="160">
        <v>0</v>
      </c>
      <c r="T136" s="161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2" t="s">
        <v>466</v>
      </c>
      <c r="AT136" s="162" t="s">
        <v>210</v>
      </c>
      <c r="AU136" s="162" t="s">
        <v>85</v>
      </c>
      <c r="AY136" s="15" t="s">
        <v>208</v>
      </c>
      <c r="BE136" s="163">
        <f t="shared" si="4"/>
        <v>0</v>
      </c>
      <c r="BF136" s="163">
        <f t="shared" si="5"/>
        <v>0</v>
      </c>
      <c r="BG136" s="163">
        <f t="shared" si="6"/>
        <v>0</v>
      </c>
      <c r="BH136" s="163">
        <f t="shared" si="7"/>
        <v>0</v>
      </c>
      <c r="BI136" s="163">
        <f t="shared" si="8"/>
        <v>0</v>
      </c>
      <c r="BJ136" s="15" t="s">
        <v>85</v>
      </c>
      <c r="BK136" s="163">
        <f t="shared" si="9"/>
        <v>0</v>
      </c>
      <c r="BL136" s="15" t="s">
        <v>466</v>
      </c>
      <c r="BM136" s="162" t="s">
        <v>10029</v>
      </c>
    </row>
    <row r="137" spans="1:65" s="2" customFormat="1" ht="37.9" customHeight="1">
      <c r="A137" s="30"/>
      <c r="B137" s="154"/>
      <c r="C137" s="195" t="s">
        <v>249</v>
      </c>
      <c r="D137" s="195" t="s">
        <v>210</v>
      </c>
      <c r="E137" s="196" t="s">
        <v>9664</v>
      </c>
      <c r="F137" s="200" t="s">
        <v>9665</v>
      </c>
      <c r="G137" s="198" t="s">
        <v>404</v>
      </c>
      <c r="H137" s="199">
        <v>1</v>
      </c>
      <c r="I137" s="155"/>
      <c r="J137" s="287">
        <f t="shared" si="0"/>
        <v>0</v>
      </c>
      <c r="K137" s="157"/>
      <c r="L137" s="31"/>
      <c r="M137" s="158" t="s">
        <v>1</v>
      </c>
      <c r="N137" s="159" t="s">
        <v>38</v>
      </c>
      <c r="O137" s="59"/>
      <c r="P137" s="160">
        <f t="shared" si="1"/>
        <v>0</v>
      </c>
      <c r="Q137" s="160">
        <v>0</v>
      </c>
      <c r="R137" s="160">
        <f t="shared" si="2"/>
        <v>0</v>
      </c>
      <c r="S137" s="160">
        <v>0</v>
      </c>
      <c r="T137" s="161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2" t="s">
        <v>466</v>
      </c>
      <c r="AT137" s="162" t="s">
        <v>210</v>
      </c>
      <c r="AU137" s="162" t="s">
        <v>85</v>
      </c>
      <c r="AY137" s="15" t="s">
        <v>208</v>
      </c>
      <c r="BE137" s="163">
        <f t="shared" si="4"/>
        <v>0</v>
      </c>
      <c r="BF137" s="163">
        <f t="shared" si="5"/>
        <v>0</v>
      </c>
      <c r="BG137" s="163">
        <f t="shared" si="6"/>
        <v>0</v>
      </c>
      <c r="BH137" s="163">
        <f t="shared" si="7"/>
        <v>0</v>
      </c>
      <c r="BI137" s="163">
        <f t="shared" si="8"/>
        <v>0</v>
      </c>
      <c r="BJ137" s="15" t="s">
        <v>85</v>
      </c>
      <c r="BK137" s="163">
        <f t="shared" si="9"/>
        <v>0</v>
      </c>
      <c r="BL137" s="15" t="s">
        <v>466</v>
      </c>
      <c r="BM137" s="162" t="s">
        <v>10030</v>
      </c>
    </row>
    <row r="138" spans="1:65" s="2" customFormat="1" ht="37.9" customHeight="1">
      <c r="A138" s="30"/>
      <c r="B138" s="154"/>
      <c r="C138" s="195" t="s">
        <v>254</v>
      </c>
      <c r="D138" s="195" t="s">
        <v>210</v>
      </c>
      <c r="E138" s="196" t="s">
        <v>10031</v>
      </c>
      <c r="F138" s="200" t="s">
        <v>10032</v>
      </c>
      <c r="G138" s="198" t="s">
        <v>404</v>
      </c>
      <c r="H138" s="199">
        <v>1</v>
      </c>
      <c r="I138" s="155"/>
      <c r="J138" s="287">
        <f t="shared" si="0"/>
        <v>0</v>
      </c>
      <c r="K138" s="157"/>
      <c r="L138" s="31"/>
      <c r="M138" s="158" t="s">
        <v>1</v>
      </c>
      <c r="N138" s="159" t="s">
        <v>38</v>
      </c>
      <c r="O138" s="59"/>
      <c r="P138" s="160">
        <f t="shared" si="1"/>
        <v>0</v>
      </c>
      <c r="Q138" s="160">
        <v>0</v>
      </c>
      <c r="R138" s="160">
        <f t="shared" si="2"/>
        <v>0</v>
      </c>
      <c r="S138" s="160">
        <v>0</v>
      </c>
      <c r="T138" s="161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2" t="s">
        <v>466</v>
      </c>
      <c r="AT138" s="162" t="s">
        <v>210</v>
      </c>
      <c r="AU138" s="162" t="s">
        <v>85</v>
      </c>
      <c r="AY138" s="15" t="s">
        <v>208</v>
      </c>
      <c r="BE138" s="163">
        <f t="shared" si="4"/>
        <v>0</v>
      </c>
      <c r="BF138" s="163">
        <f t="shared" si="5"/>
        <v>0</v>
      </c>
      <c r="BG138" s="163">
        <f t="shared" si="6"/>
        <v>0</v>
      </c>
      <c r="BH138" s="163">
        <f t="shared" si="7"/>
        <v>0</v>
      </c>
      <c r="BI138" s="163">
        <f t="shared" si="8"/>
        <v>0</v>
      </c>
      <c r="BJ138" s="15" t="s">
        <v>85</v>
      </c>
      <c r="BK138" s="163">
        <f t="shared" si="9"/>
        <v>0</v>
      </c>
      <c r="BL138" s="15" t="s">
        <v>466</v>
      </c>
      <c r="BM138" s="162" t="s">
        <v>10033</v>
      </c>
    </row>
    <row r="139" spans="1:65" s="2" customFormat="1" ht="24.2" customHeight="1">
      <c r="A139" s="30"/>
      <c r="B139" s="154"/>
      <c r="C139" s="195" t="s">
        <v>258</v>
      </c>
      <c r="D139" s="195" t="s">
        <v>210</v>
      </c>
      <c r="E139" s="196" t="s">
        <v>10034</v>
      </c>
      <c r="F139" s="200" t="s">
        <v>10035</v>
      </c>
      <c r="G139" s="198" t="s">
        <v>404</v>
      </c>
      <c r="H139" s="199">
        <v>4</v>
      </c>
      <c r="I139" s="155"/>
      <c r="J139" s="287">
        <f t="shared" si="0"/>
        <v>0</v>
      </c>
      <c r="K139" s="157"/>
      <c r="L139" s="31"/>
      <c r="M139" s="158" t="s">
        <v>1</v>
      </c>
      <c r="N139" s="159" t="s">
        <v>38</v>
      </c>
      <c r="O139" s="59"/>
      <c r="P139" s="160">
        <f t="shared" si="1"/>
        <v>0</v>
      </c>
      <c r="Q139" s="160">
        <v>0</v>
      </c>
      <c r="R139" s="160">
        <f t="shared" si="2"/>
        <v>0</v>
      </c>
      <c r="S139" s="160">
        <v>0</v>
      </c>
      <c r="T139" s="161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2" t="s">
        <v>466</v>
      </c>
      <c r="AT139" s="162" t="s">
        <v>210</v>
      </c>
      <c r="AU139" s="162" t="s">
        <v>85</v>
      </c>
      <c r="AY139" s="15" t="s">
        <v>208</v>
      </c>
      <c r="BE139" s="163">
        <f t="shared" si="4"/>
        <v>0</v>
      </c>
      <c r="BF139" s="163">
        <f t="shared" si="5"/>
        <v>0</v>
      </c>
      <c r="BG139" s="163">
        <f t="shared" si="6"/>
        <v>0</v>
      </c>
      <c r="BH139" s="163">
        <f t="shared" si="7"/>
        <v>0</v>
      </c>
      <c r="BI139" s="163">
        <f t="shared" si="8"/>
        <v>0</v>
      </c>
      <c r="BJ139" s="15" t="s">
        <v>85</v>
      </c>
      <c r="BK139" s="163">
        <f t="shared" si="9"/>
        <v>0</v>
      </c>
      <c r="BL139" s="15" t="s">
        <v>466</v>
      </c>
      <c r="BM139" s="162" t="s">
        <v>10036</v>
      </c>
    </row>
    <row r="140" spans="1:65" s="2" customFormat="1" ht="16.5" customHeight="1">
      <c r="A140" s="30"/>
      <c r="B140" s="154"/>
      <c r="C140" s="195" t="s">
        <v>262</v>
      </c>
      <c r="D140" s="195" t="s">
        <v>210</v>
      </c>
      <c r="E140" s="196" t="s">
        <v>9692</v>
      </c>
      <c r="F140" s="200" t="s">
        <v>9693</v>
      </c>
      <c r="G140" s="198" t="s">
        <v>404</v>
      </c>
      <c r="H140" s="199">
        <v>4</v>
      </c>
      <c r="I140" s="155"/>
      <c r="J140" s="287">
        <f t="shared" si="0"/>
        <v>0</v>
      </c>
      <c r="K140" s="157"/>
      <c r="L140" s="31"/>
      <c r="M140" s="158" t="s">
        <v>1</v>
      </c>
      <c r="N140" s="159" t="s">
        <v>38</v>
      </c>
      <c r="O140" s="59"/>
      <c r="P140" s="160">
        <f t="shared" si="1"/>
        <v>0</v>
      </c>
      <c r="Q140" s="160">
        <v>0</v>
      </c>
      <c r="R140" s="160">
        <f t="shared" si="2"/>
        <v>0</v>
      </c>
      <c r="S140" s="160">
        <v>0</v>
      </c>
      <c r="T140" s="161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2" t="s">
        <v>466</v>
      </c>
      <c r="AT140" s="162" t="s">
        <v>210</v>
      </c>
      <c r="AU140" s="162" t="s">
        <v>85</v>
      </c>
      <c r="AY140" s="15" t="s">
        <v>208</v>
      </c>
      <c r="BE140" s="163">
        <f t="shared" si="4"/>
        <v>0</v>
      </c>
      <c r="BF140" s="163">
        <f t="shared" si="5"/>
        <v>0</v>
      </c>
      <c r="BG140" s="163">
        <f t="shared" si="6"/>
        <v>0</v>
      </c>
      <c r="BH140" s="163">
        <f t="shared" si="7"/>
        <v>0</v>
      </c>
      <c r="BI140" s="163">
        <f t="shared" si="8"/>
        <v>0</v>
      </c>
      <c r="BJ140" s="15" t="s">
        <v>85</v>
      </c>
      <c r="BK140" s="163">
        <f t="shared" si="9"/>
        <v>0</v>
      </c>
      <c r="BL140" s="15" t="s">
        <v>466</v>
      </c>
      <c r="BM140" s="162" t="s">
        <v>10037</v>
      </c>
    </row>
    <row r="141" spans="1:65" s="2" customFormat="1" ht="24.2" customHeight="1">
      <c r="A141" s="30"/>
      <c r="B141" s="154"/>
      <c r="C141" s="201" t="s">
        <v>266</v>
      </c>
      <c r="D141" s="201" t="s">
        <v>751</v>
      </c>
      <c r="E141" s="202" t="s">
        <v>10038</v>
      </c>
      <c r="F141" s="203" t="s">
        <v>10039</v>
      </c>
      <c r="G141" s="204" t="s">
        <v>252</v>
      </c>
      <c r="H141" s="205">
        <v>45</v>
      </c>
      <c r="I141" s="177"/>
      <c r="J141" s="290">
        <f t="shared" si="0"/>
        <v>0</v>
      </c>
      <c r="K141" s="178"/>
      <c r="L141" s="179"/>
      <c r="M141" s="180" t="s">
        <v>1</v>
      </c>
      <c r="N141" s="181" t="s">
        <v>38</v>
      </c>
      <c r="O141" s="59"/>
      <c r="P141" s="160">
        <f t="shared" si="1"/>
        <v>0</v>
      </c>
      <c r="Q141" s="160">
        <v>0</v>
      </c>
      <c r="R141" s="160">
        <f t="shared" si="2"/>
        <v>0</v>
      </c>
      <c r="S141" s="160">
        <v>0</v>
      </c>
      <c r="T141" s="161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2" t="s">
        <v>1849</v>
      </c>
      <c r="AT141" s="162" t="s">
        <v>751</v>
      </c>
      <c r="AU141" s="162" t="s">
        <v>85</v>
      </c>
      <c r="AY141" s="15" t="s">
        <v>208</v>
      </c>
      <c r="BE141" s="163">
        <f t="shared" si="4"/>
        <v>0</v>
      </c>
      <c r="BF141" s="163">
        <f t="shared" si="5"/>
        <v>0</v>
      </c>
      <c r="BG141" s="163">
        <f t="shared" si="6"/>
        <v>0</v>
      </c>
      <c r="BH141" s="163">
        <f t="shared" si="7"/>
        <v>0</v>
      </c>
      <c r="BI141" s="163">
        <f t="shared" si="8"/>
        <v>0</v>
      </c>
      <c r="BJ141" s="15" t="s">
        <v>85</v>
      </c>
      <c r="BK141" s="163">
        <f t="shared" si="9"/>
        <v>0</v>
      </c>
      <c r="BL141" s="15" t="s">
        <v>466</v>
      </c>
      <c r="BM141" s="162" t="s">
        <v>10040</v>
      </c>
    </row>
    <row r="142" spans="1:65" s="2" customFormat="1" ht="24.2" customHeight="1">
      <c r="A142" s="30"/>
      <c r="B142" s="154"/>
      <c r="C142" s="201" t="s">
        <v>270</v>
      </c>
      <c r="D142" s="201" t="s">
        <v>751</v>
      </c>
      <c r="E142" s="202" t="s">
        <v>10041</v>
      </c>
      <c r="F142" s="203" t="s">
        <v>10042</v>
      </c>
      <c r="G142" s="204" t="s">
        <v>252</v>
      </c>
      <c r="H142" s="205">
        <v>5</v>
      </c>
      <c r="I142" s="177"/>
      <c r="J142" s="290">
        <f t="shared" si="0"/>
        <v>0</v>
      </c>
      <c r="K142" s="178"/>
      <c r="L142" s="179"/>
      <c r="M142" s="180" t="s">
        <v>1</v>
      </c>
      <c r="N142" s="181" t="s">
        <v>38</v>
      </c>
      <c r="O142" s="59"/>
      <c r="P142" s="160">
        <f t="shared" si="1"/>
        <v>0</v>
      </c>
      <c r="Q142" s="160">
        <v>0</v>
      </c>
      <c r="R142" s="160">
        <f t="shared" si="2"/>
        <v>0</v>
      </c>
      <c r="S142" s="160">
        <v>0</v>
      </c>
      <c r="T142" s="161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2" t="s">
        <v>1849</v>
      </c>
      <c r="AT142" s="162" t="s">
        <v>751</v>
      </c>
      <c r="AU142" s="162" t="s">
        <v>85</v>
      </c>
      <c r="AY142" s="15" t="s">
        <v>208</v>
      </c>
      <c r="BE142" s="163">
        <f t="shared" si="4"/>
        <v>0</v>
      </c>
      <c r="BF142" s="163">
        <f t="shared" si="5"/>
        <v>0</v>
      </c>
      <c r="BG142" s="163">
        <f t="shared" si="6"/>
        <v>0</v>
      </c>
      <c r="BH142" s="163">
        <f t="shared" si="7"/>
        <v>0</v>
      </c>
      <c r="BI142" s="163">
        <f t="shared" si="8"/>
        <v>0</v>
      </c>
      <c r="BJ142" s="15" t="s">
        <v>85</v>
      </c>
      <c r="BK142" s="163">
        <f t="shared" si="9"/>
        <v>0</v>
      </c>
      <c r="BL142" s="15" t="s">
        <v>466</v>
      </c>
      <c r="BM142" s="162" t="s">
        <v>10043</v>
      </c>
    </row>
    <row r="143" spans="1:65" s="2" customFormat="1" ht="16.5" customHeight="1">
      <c r="A143" s="30"/>
      <c r="B143" s="154"/>
      <c r="C143" s="201" t="s">
        <v>274</v>
      </c>
      <c r="D143" s="201" t="s">
        <v>751</v>
      </c>
      <c r="E143" s="202" t="s">
        <v>10044</v>
      </c>
      <c r="F143" s="203" t="s">
        <v>10045</v>
      </c>
      <c r="G143" s="204" t="s">
        <v>404</v>
      </c>
      <c r="H143" s="205">
        <v>110</v>
      </c>
      <c r="I143" s="177"/>
      <c r="J143" s="290">
        <f t="shared" si="0"/>
        <v>0</v>
      </c>
      <c r="K143" s="178"/>
      <c r="L143" s="179"/>
      <c r="M143" s="180" t="s">
        <v>1</v>
      </c>
      <c r="N143" s="181" t="s">
        <v>38</v>
      </c>
      <c r="O143" s="59"/>
      <c r="P143" s="160">
        <f t="shared" si="1"/>
        <v>0</v>
      </c>
      <c r="Q143" s="160">
        <v>0</v>
      </c>
      <c r="R143" s="160">
        <f t="shared" si="2"/>
        <v>0</v>
      </c>
      <c r="S143" s="160">
        <v>0</v>
      </c>
      <c r="T143" s="161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2" t="s">
        <v>1849</v>
      </c>
      <c r="AT143" s="162" t="s">
        <v>751</v>
      </c>
      <c r="AU143" s="162" t="s">
        <v>85</v>
      </c>
      <c r="AY143" s="15" t="s">
        <v>208</v>
      </c>
      <c r="BE143" s="163">
        <f t="shared" si="4"/>
        <v>0</v>
      </c>
      <c r="BF143" s="163">
        <f t="shared" si="5"/>
        <v>0</v>
      </c>
      <c r="BG143" s="163">
        <f t="shared" si="6"/>
        <v>0</v>
      </c>
      <c r="BH143" s="163">
        <f t="shared" si="7"/>
        <v>0</v>
      </c>
      <c r="BI143" s="163">
        <f t="shared" si="8"/>
        <v>0</v>
      </c>
      <c r="BJ143" s="15" t="s">
        <v>85</v>
      </c>
      <c r="BK143" s="163">
        <f t="shared" si="9"/>
        <v>0</v>
      </c>
      <c r="BL143" s="15" t="s">
        <v>466</v>
      </c>
      <c r="BM143" s="162" t="s">
        <v>10046</v>
      </c>
    </row>
    <row r="144" spans="1:65" s="2" customFormat="1" ht="16.5" customHeight="1">
      <c r="A144" s="30"/>
      <c r="B144" s="154"/>
      <c r="C144" s="201" t="s">
        <v>278</v>
      </c>
      <c r="D144" s="201" t="s">
        <v>751</v>
      </c>
      <c r="E144" s="202" t="s">
        <v>9737</v>
      </c>
      <c r="F144" s="203" t="s">
        <v>10047</v>
      </c>
      <c r="G144" s="204" t="s">
        <v>404</v>
      </c>
      <c r="H144" s="205">
        <v>110</v>
      </c>
      <c r="I144" s="177"/>
      <c r="J144" s="290">
        <f t="shared" si="0"/>
        <v>0</v>
      </c>
      <c r="K144" s="178"/>
      <c r="L144" s="179"/>
      <c r="M144" s="180" t="s">
        <v>1</v>
      </c>
      <c r="N144" s="181" t="s">
        <v>38</v>
      </c>
      <c r="O144" s="59"/>
      <c r="P144" s="160">
        <f t="shared" si="1"/>
        <v>0</v>
      </c>
      <c r="Q144" s="160">
        <v>0</v>
      </c>
      <c r="R144" s="160">
        <f t="shared" si="2"/>
        <v>0</v>
      </c>
      <c r="S144" s="160">
        <v>0</v>
      </c>
      <c r="T144" s="161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2" t="s">
        <v>1849</v>
      </c>
      <c r="AT144" s="162" t="s">
        <v>751</v>
      </c>
      <c r="AU144" s="162" t="s">
        <v>85</v>
      </c>
      <c r="AY144" s="15" t="s">
        <v>208</v>
      </c>
      <c r="BE144" s="163">
        <f t="shared" si="4"/>
        <v>0</v>
      </c>
      <c r="BF144" s="163">
        <f t="shared" si="5"/>
        <v>0</v>
      </c>
      <c r="BG144" s="163">
        <f t="shared" si="6"/>
        <v>0</v>
      </c>
      <c r="BH144" s="163">
        <f t="shared" si="7"/>
        <v>0</v>
      </c>
      <c r="BI144" s="163">
        <f t="shared" si="8"/>
        <v>0</v>
      </c>
      <c r="BJ144" s="15" t="s">
        <v>85</v>
      </c>
      <c r="BK144" s="163">
        <f t="shared" si="9"/>
        <v>0</v>
      </c>
      <c r="BL144" s="15" t="s">
        <v>466</v>
      </c>
      <c r="BM144" s="162" t="s">
        <v>10048</v>
      </c>
    </row>
    <row r="145" spans="1:65" s="2" customFormat="1" ht="24.2" customHeight="1">
      <c r="A145" s="30"/>
      <c r="B145" s="154"/>
      <c r="C145" s="195" t="s">
        <v>282</v>
      </c>
      <c r="D145" s="195" t="s">
        <v>210</v>
      </c>
      <c r="E145" s="196" t="s">
        <v>10049</v>
      </c>
      <c r="F145" s="200" t="s">
        <v>9929</v>
      </c>
      <c r="G145" s="198" t="s">
        <v>252</v>
      </c>
      <c r="H145" s="199">
        <v>45</v>
      </c>
      <c r="I145" s="155"/>
      <c r="J145" s="287">
        <f t="shared" si="0"/>
        <v>0</v>
      </c>
      <c r="K145" s="157"/>
      <c r="L145" s="31"/>
      <c r="M145" s="158" t="s">
        <v>1</v>
      </c>
      <c r="N145" s="159" t="s">
        <v>38</v>
      </c>
      <c r="O145" s="59"/>
      <c r="P145" s="160">
        <f t="shared" si="1"/>
        <v>0</v>
      </c>
      <c r="Q145" s="160">
        <v>0</v>
      </c>
      <c r="R145" s="160">
        <f t="shared" si="2"/>
        <v>0</v>
      </c>
      <c r="S145" s="160">
        <v>0</v>
      </c>
      <c r="T145" s="161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2" t="s">
        <v>466</v>
      </c>
      <c r="AT145" s="162" t="s">
        <v>210</v>
      </c>
      <c r="AU145" s="162" t="s">
        <v>85</v>
      </c>
      <c r="AY145" s="15" t="s">
        <v>208</v>
      </c>
      <c r="BE145" s="163">
        <f t="shared" si="4"/>
        <v>0</v>
      </c>
      <c r="BF145" s="163">
        <f t="shared" si="5"/>
        <v>0</v>
      </c>
      <c r="BG145" s="163">
        <f t="shared" si="6"/>
        <v>0</v>
      </c>
      <c r="BH145" s="163">
        <f t="shared" si="7"/>
        <v>0</v>
      </c>
      <c r="BI145" s="163">
        <f t="shared" si="8"/>
        <v>0</v>
      </c>
      <c r="BJ145" s="15" t="s">
        <v>85</v>
      </c>
      <c r="BK145" s="163">
        <f t="shared" si="9"/>
        <v>0</v>
      </c>
      <c r="BL145" s="15" t="s">
        <v>466</v>
      </c>
      <c r="BM145" s="162" t="s">
        <v>10050</v>
      </c>
    </row>
    <row r="146" spans="1:65" s="2" customFormat="1" ht="24.2" customHeight="1">
      <c r="A146" s="30"/>
      <c r="B146" s="154"/>
      <c r="C146" s="195" t="s">
        <v>286</v>
      </c>
      <c r="D146" s="195" t="s">
        <v>210</v>
      </c>
      <c r="E146" s="196" t="s">
        <v>9931</v>
      </c>
      <c r="F146" s="200" t="s">
        <v>9932</v>
      </c>
      <c r="G146" s="198" t="s">
        <v>252</v>
      </c>
      <c r="H146" s="199">
        <v>5</v>
      </c>
      <c r="I146" s="155"/>
      <c r="J146" s="287">
        <f t="shared" si="0"/>
        <v>0</v>
      </c>
      <c r="K146" s="157"/>
      <c r="L146" s="31"/>
      <c r="M146" s="158" t="s">
        <v>1</v>
      </c>
      <c r="N146" s="159" t="s">
        <v>38</v>
      </c>
      <c r="O146" s="59"/>
      <c r="P146" s="160">
        <f t="shared" si="1"/>
        <v>0</v>
      </c>
      <c r="Q146" s="160">
        <v>0</v>
      </c>
      <c r="R146" s="160">
        <f t="shared" si="2"/>
        <v>0</v>
      </c>
      <c r="S146" s="160">
        <v>0</v>
      </c>
      <c r="T146" s="161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2" t="s">
        <v>466</v>
      </c>
      <c r="AT146" s="162" t="s">
        <v>210</v>
      </c>
      <c r="AU146" s="162" t="s">
        <v>85</v>
      </c>
      <c r="AY146" s="15" t="s">
        <v>208</v>
      </c>
      <c r="BE146" s="163">
        <f t="shared" si="4"/>
        <v>0</v>
      </c>
      <c r="BF146" s="163">
        <f t="shared" si="5"/>
        <v>0</v>
      </c>
      <c r="BG146" s="163">
        <f t="shared" si="6"/>
        <v>0</v>
      </c>
      <c r="BH146" s="163">
        <f t="shared" si="7"/>
        <v>0</v>
      </c>
      <c r="BI146" s="163">
        <f t="shared" si="8"/>
        <v>0</v>
      </c>
      <c r="BJ146" s="15" t="s">
        <v>85</v>
      </c>
      <c r="BK146" s="163">
        <f t="shared" si="9"/>
        <v>0</v>
      </c>
      <c r="BL146" s="15" t="s">
        <v>466</v>
      </c>
      <c r="BM146" s="162" t="s">
        <v>10051</v>
      </c>
    </row>
    <row r="147" spans="1:65" s="2" customFormat="1" ht="16.5" customHeight="1">
      <c r="A147" s="30"/>
      <c r="B147" s="154"/>
      <c r="C147" s="195" t="s">
        <v>7</v>
      </c>
      <c r="D147" s="195" t="s">
        <v>210</v>
      </c>
      <c r="E147" s="196" t="s">
        <v>9941</v>
      </c>
      <c r="F147" s="200" t="s">
        <v>9942</v>
      </c>
      <c r="G147" s="198" t="s">
        <v>404</v>
      </c>
      <c r="H147" s="199">
        <v>110</v>
      </c>
      <c r="I147" s="155"/>
      <c r="J147" s="287">
        <f t="shared" si="0"/>
        <v>0</v>
      </c>
      <c r="K147" s="157"/>
      <c r="L147" s="31"/>
      <c r="M147" s="158" t="s">
        <v>1</v>
      </c>
      <c r="N147" s="159" t="s">
        <v>38</v>
      </c>
      <c r="O147" s="59"/>
      <c r="P147" s="160">
        <f t="shared" si="1"/>
        <v>0</v>
      </c>
      <c r="Q147" s="160">
        <v>0</v>
      </c>
      <c r="R147" s="160">
        <f t="shared" si="2"/>
        <v>0</v>
      </c>
      <c r="S147" s="160">
        <v>0</v>
      </c>
      <c r="T147" s="161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2" t="s">
        <v>466</v>
      </c>
      <c r="AT147" s="162" t="s">
        <v>210</v>
      </c>
      <c r="AU147" s="162" t="s">
        <v>85</v>
      </c>
      <c r="AY147" s="15" t="s">
        <v>208</v>
      </c>
      <c r="BE147" s="163">
        <f t="shared" si="4"/>
        <v>0</v>
      </c>
      <c r="BF147" s="163">
        <f t="shared" si="5"/>
        <v>0</v>
      </c>
      <c r="BG147" s="163">
        <f t="shared" si="6"/>
        <v>0</v>
      </c>
      <c r="BH147" s="163">
        <f t="shared" si="7"/>
        <v>0</v>
      </c>
      <c r="BI147" s="163">
        <f t="shared" si="8"/>
        <v>0</v>
      </c>
      <c r="BJ147" s="15" t="s">
        <v>85</v>
      </c>
      <c r="BK147" s="163">
        <f t="shared" si="9"/>
        <v>0</v>
      </c>
      <c r="BL147" s="15" t="s">
        <v>466</v>
      </c>
      <c r="BM147" s="162" t="s">
        <v>10052</v>
      </c>
    </row>
    <row r="148" spans="1:65" s="2" customFormat="1" ht="24.2" customHeight="1">
      <c r="A148" s="30"/>
      <c r="B148" s="154"/>
      <c r="C148" s="195" t="s">
        <v>293</v>
      </c>
      <c r="D148" s="195" t="s">
        <v>210</v>
      </c>
      <c r="E148" s="196" t="s">
        <v>9944</v>
      </c>
      <c r="F148" s="200" t="s">
        <v>9945</v>
      </c>
      <c r="G148" s="198" t="s">
        <v>404</v>
      </c>
      <c r="H148" s="199">
        <v>8</v>
      </c>
      <c r="I148" s="155"/>
      <c r="J148" s="287">
        <f t="shared" si="0"/>
        <v>0</v>
      </c>
      <c r="K148" s="157"/>
      <c r="L148" s="31"/>
      <c r="M148" s="158" t="s">
        <v>1</v>
      </c>
      <c r="N148" s="159" t="s">
        <v>38</v>
      </c>
      <c r="O148" s="59"/>
      <c r="P148" s="160">
        <f t="shared" si="1"/>
        <v>0</v>
      </c>
      <c r="Q148" s="160">
        <v>0</v>
      </c>
      <c r="R148" s="160">
        <f t="shared" si="2"/>
        <v>0</v>
      </c>
      <c r="S148" s="160">
        <v>0</v>
      </c>
      <c r="T148" s="161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2" t="s">
        <v>466</v>
      </c>
      <c r="AT148" s="162" t="s">
        <v>210</v>
      </c>
      <c r="AU148" s="162" t="s">
        <v>85</v>
      </c>
      <c r="AY148" s="15" t="s">
        <v>208</v>
      </c>
      <c r="BE148" s="163">
        <f t="shared" si="4"/>
        <v>0</v>
      </c>
      <c r="BF148" s="163">
        <f t="shared" si="5"/>
        <v>0</v>
      </c>
      <c r="BG148" s="163">
        <f t="shared" si="6"/>
        <v>0</v>
      </c>
      <c r="BH148" s="163">
        <f t="shared" si="7"/>
        <v>0</v>
      </c>
      <c r="BI148" s="163">
        <f t="shared" si="8"/>
        <v>0</v>
      </c>
      <c r="BJ148" s="15" t="s">
        <v>85</v>
      </c>
      <c r="BK148" s="163">
        <f t="shared" si="9"/>
        <v>0</v>
      </c>
      <c r="BL148" s="15" t="s">
        <v>466</v>
      </c>
      <c r="BM148" s="162" t="s">
        <v>10053</v>
      </c>
    </row>
    <row r="149" spans="1:65" s="2" customFormat="1" ht="24.2" customHeight="1">
      <c r="A149" s="30"/>
      <c r="B149" s="154"/>
      <c r="C149" s="195" t="s">
        <v>297</v>
      </c>
      <c r="D149" s="195" t="s">
        <v>210</v>
      </c>
      <c r="E149" s="196" t="s">
        <v>9947</v>
      </c>
      <c r="F149" s="200" t="s">
        <v>9948</v>
      </c>
      <c r="G149" s="198" t="s">
        <v>404</v>
      </c>
      <c r="H149" s="199">
        <v>2</v>
      </c>
      <c r="I149" s="155"/>
      <c r="J149" s="287">
        <f t="shared" si="0"/>
        <v>0</v>
      </c>
      <c r="K149" s="157"/>
      <c r="L149" s="31"/>
      <c r="M149" s="158" t="s">
        <v>1</v>
      </c>
      <c r="N149" s="159" t="s">
        <v>38</v>
      </c>
      <c r="O149" s="59"/>
      <c r="P149" s="160">
        <f t="shared" si="1"/>
        <v>0</v>
      </c>
      <c r="Q149" s="160">
        <v>0</v>
      </c>
      <c r="R149" s="160">
        <f t="shared" si="2"/>
        <v>0</v>
      </c>
      <c r="S149" s="160">
        <v>0</v>
      </c>
      <c r="T149" s="161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2" t="s">
        <v>466</v>
      </c>
      <c r="AT149" s="162" t="s">
        <v>210</v>
      </c>
      <c r="AU149" s="162" t="s">
        <v>85</v>
      </c>
      <c r="AY149" s="15" t="s">
        <v>208</v>
      </c>
      <c r="BE149" s="163">
        <f t="shared" si="4"/>
        <v>0</v>
      </c>
      <c r="BF149" s="163">
        <f t="shared" si="5"/>
        <v>0</v>
      </c>
      <c r="BG149" s="163">
        <f t="shared" si="6"/>
        <v>0</v>
      </c>
      <c r="BH149" s="163">
        <f t="shared" si="7"/>
        <v>0</v>
      </c>
      <c r="BI149" s="163">
        <f t="shared" si="8"/>
        <v>0</v>
      </c>
      <c r="BJ149" s="15" t="s">
        <v>85</v>
      </c>
      <c r="BK149" s="163">
        <f t="shared" si="9"/>
        <v>0</v>
      </c>
      <c r="BL149" s="15" t="s">
        <v>466</v>
      </c>
      <c r="BM149" s="162" t="s">
        <v>10054</v>
      </c>
    </row>
    <row r="150" spans="1:65" s="2" customFormat="1" ht="33" customHeight="1">
      <c r="A150" s="30"/>
      <c r="B150" s="154"/>
      <c r="C150" s="195" t="s">
        <v>301</v>
      </c>
      <c r="D150" s="195" t="s">
        <v>210</v>
      </c>
      <c r="E150" s="196" t="s">
        <v>9950</v>
      </c>
      <c r="F150" s="200" t="s">
        <v>9951</v>
      </c>
      <c r="G150" s="198" t="s">
        <v>404</v>
      </c>
      <c r="H150" s="199">
        <v>10</v>
      </c>
      <c r="I150" s="155"/>
      <c r="J150" s="287">
        <f t="shared" si="0"/>
        <v>0</v>
      </c>
      <c r="K150" s="157"/>
      <c r="L150" s="31"/>
      <c r="M150" s="158" t="s">
        <v>1</v>
      </c>
      <c r="N150" s="159" t="s">
        <v>38</v>
      </c>
      <c r="O150" s="59"/>
      <c r="P150" s="160">
        <f t="shared" si="1"/>
        <v>0</v>
      </c>
      <c r="Q150" s="160">
        <v>0</v>
      </c>
      <c r="R150" s="160">
        <f t="shared" si="2"/>
        <v>0</v>
      </c>
      <c r="S150" s="160">
        <v>0</v>
      </c>
      <c r="T150" s="161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2" t="s">
        <v>466</v>
      </c>
      <c r="AT150" s="162" t="s">
        <v>210</v>
      </c>
      <c r="AU150" s="162" t="s">
        <v>85</v>
      </c>
      <c r="AY150" s="15" t="s">
        <v>208</v>
      </c>
      <c r="BE150" s="163">
        <f t="shared" si="4"/>
        <v>0</v>
      </c>
      <c r="BF150" s="163">
        <f t="shared" si="5"/>
        <v>0</v>
      </c>
      <c r="BG150" s="163">
        <f t="shared" si="6"/>
        <v>0</v>
      </c>
      <c r="BH150" s="163">
        <f t="shared" si="7"/>
        <v>0</v>
      </c>
      <c r="BI150" s="163">
        <f t="shared" si="8"/>
        <v>0</v>
      </c>
      <c r="BJ150" s="15" t="s">
        <v>85</v>
      </c>
      <c r="BK150" s="163">
        <f t="shared" si="9"/>
        <v>0</v>
      </c>
      <c r="BL150" s="15" t="s">
        <v>466</v>
      </c>
      <c r="BM150" s="162" t="s">
        <v>10055</v>
      </c>
    </row>
    <row r="151" spans="1:65" s="2" customFormat="1" ht="24.2" customHeight="1">
      <c r="A151" s="30"/>
      <c r="B151" s="154"/>
      <c r="C151" s="195" t="s">
        <v>305</v>
      </c>
      <c r="D151" s="195" t="s">
        <v>210</v>
      </c>
      <c r="E151" s="196" t="s">
        <v>9953</v>
      </c>
      <c r="F151" s="200" t="s">
        <v>9954</v>
      </c>
      <c r="G151" s="198" t="s">
        <v>404</v>
      </c>
      <c r="H151" s="199">
        <v>10</v>
      </c>
      <c r="I151" s="155"/>
      <c r="J151" s="287">
        <f t="shared" si="0"/>
        <v>0</v>
      </c>
      <c r="K151" s="157"/>
      <c r="L151" s="31"/>
      <c r="M151" s="158" t="s">
        <v>1</v>
      </c>
      <c r="N151" s="159" t="s">
        <v>38</v>
      </c>
      <c r="O151" s="59"/>
      <c r="P151" s="160">
        <f t="shared" si="1"/>
        <v>0</v>
      </c>
      <c r="Q151" s="160">
        <v>0</v>
      </c>
      <c r="R151" s="160">
        <f t="shared" si="2"/>
        <v>0</v>
      </c>
      <c r="S151" s="160">
        <v>0</v>
      </c>
      <c r="T151" s="161">
        <f t="shared" si="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2" t="s">
        <v>466</v>
      </c>
      <c r="AT151" s="162" t="s">
        <v>210</v>
      </c>
      <c r="AU151" s="162" t="s">
        <v>85</v>
      </c>
      <c r="AY151" s="15" t="s">
        <v>208</v>
      </c>
      <c r="BE151" s="163">
        <f t="shared" si="4"/>
        <v>0</v>
      </c>
      <c r="BF151" s="163">
        <f t="shared" si="5"/>
        <v>0</v>
      </c>
      <c r="BG151" s="163">
        <f t="shared" si="6"/>
        <v>0</v>
      </c>
      <c r="BH151" s="163">
        <f t="shared" si="7"/>
        <v>0</v>
      </c>
      <c r="BI151" s="163">
        <f t="shared" si="8"/>
        <v>0</v>
      </c>
      <c r="BJ151" s="15" t="s">
        <v>85</v>
      </c>
      <c r="BK151" s="163">
        <f t="shared" si="9"/>
        <v>0</v>
      </c>
      <c r="BL151" s="15" t="s">
        <v>466</v>
      </c>
      <c r="BM151" s="162" t="s">
        <v>10056</v>
      </c>
    </row>
    <row r="152" spans="1:65" s="2" customFormat="1" ht="16.5" customHeight="1">
      <c r="A152" s="30"/>
      <c r="B152" s="154"/>
      <c r="C152" s="195" t="s">
        <v>309</v>
      </c>
      <c r="D152" s="195" t="s">
        <v>210</v>
      </c>
      <c r="E152" s="196" t="s">
        <v>8987</v>
      </c>
      <c r="F152" s="200" t="s">
        <v>6950</v>
      </c>
      <c r="G152" s="198" t="s">
        <v>252</v>
      </c>
      <c r="H152" s="199">
        <v>47</v>
      </c>
      <c r="I152" s="155"/>
      <c r="J152" s="287">
        <f t="shared" si="0"/>
        <v>0</v>
      </c>
      <c r="K152" s="157"/>
      <c r="L152" s="31"/>
      <c r="M152" s="158" t="s">
        <v>1</v>
      </c>
      <c r="N152" s="159" t="s">
        <v>38</v>
      </c>
      <c r="O152" s="59"/>
      <c r="P152" s="160">
        <f t="shared" si="1"/>
        <v>0</v>
      </c>
      <c r="Q152" s="160">
        <v>0</v>
      </c>
      <c r="R152" s="160">
        <f t="shared" si="2"/>
        <v>0</v>
      </c>
      <c r="S152" s="160">
        <v>0</v>
      </c>
      <c r="T152" s="161">
        <f t="shared" si="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2" t="s">
        <v>466</v>
      </c>
      <c r="AT152" s="162" t="s">
        <v>210</v>
      </c>
      <c r="AU152" s="162" t="s">
        <v>85</v>
      </c>
      <c r="AY152" s="15" t="s">
        <v>208</v>
      </c>
      <c r="BE152" s="163">
        <f t="shared" si="4"/>
        <v>0</v>
      </c>
      <c r="BF152" s="163">
        <f t="shared" si="5"/>
        <v>0</v>
      </c>
      <c r="BG152" s="163">
        <f t="shared" si="6"/>
        <v>0</v>
      </c>
      <c r="BH152" s="163">
        <f t="shared" si="7"/>
        <v>0</v>
      </c>
      <c r="BI152" s="163">
        <f t="shared" si="8"/>
        <v>0</v>
      </c>
      <c r="BJ152" s="15" t="s">
        <v>85</v>
      </c>
      <c r="BK152" s="163">
        <f t="shared" si="9"/>
        <v>0</v>
      </c>
      <c r="BL152" s="15" t="s">
        <v>466</v>
      </c>
      <c r="BM152" s="162" t="s">
        <v>10057</v>
      </c>
    </row>
    <row r="153" spans="1:65" s="2" customFormat="1" ht="24.2" customHeight="1">
      <c r="A153" s="30"/>
      <c r="B153" s="154"/>
      <c r="C153" s="195" t="s">
        <v>313</v>
      </c>
      <c r="D153" s="195" t="s">
        <v>210</v>
      </c>
      <c r="E153" s="196" t="s">
        <v>9474</v>
      </c>
      <c r="F153" s="200" t="s">
        <v>9475</v>
      </c>
      <c r="G153" s="198" t="s">
        <v>252</v>
      </c>
      <c r="H153" s="199">
        <v>10</v>
      </c>
      <c r="I153" s="155"/>
      <c r="J153" s="287">
        <f t="shared" si="0"/>
        <v>0</v>
      </c>
      <c r="K153" s="157"/>
      <c r="L153" s="31"/>
      <c r="M153" s="158" t="s">
        <v>1</v>
      </c>
      <c r="N153" s="159" t="s">
        <v>38</v>
      </c>
      <c r="O153" s="59"/>
      <c r="P153" s="160">
        <f t="shared" si="1"/>
        <v>0</v>
      </c>
      <c r="Q153" s="160">
        <v>0</v>
      </c>
      <c r="R153" s="160">
        <f t="shared" si="2"/>
        <v>0</v>
      </c>
      <c r="S153" s="160">
        <v>0</v>
      </c>
      <c r="T153" s="161">
        <f t="shared" si="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2" t="s">
        <v>466</v>
      </c>
      <c r="AT153" s="162" t="s">
        <v>210</v>
      </c>
      <c r="AU153" s="162" t="s">
        <v>85</v>
      </c>
      <c r="AY153" s="15" t="s">
        <v>208</v>
      </c>
      <c r="BE153" s="163">
        <f t="shared" si="4"/>
        <v>0</v>
      </c>
      <c r="BF153" s="163">
        <f t="shared" si="5"/>
        <v>0</v>
      </c>
      <c r="BG153" s="163">
        <f t="shared" si="6"/>
        <v>0</v>
      </c>
      <c r="BH153" s="163">
        <f t="shared" si="7"/>
        <v>0</v>
      </c>
      <c r="BI153" s="163">
        <f t="shared" si="8"/>
        <v>0</v>
      </c>
      <c r="BJ153" s="15" t="s">
        <v>85</v>
      </c>
      <c r="BK153" s="163">
        <f t="shared" si="9"/>
        <v>0</v>
      </c>
      <c r="BL153" s="15" t="s">
        <v>466</v>
      </c>
      <c r="BM153" s="162" t="s">
        <v>10058</v>
      </c>
    </row>
    <row r="154" spans="1:65" s="12" customFormat="1" ht="25.9" customHeight="1">
      <c r="B154" s="142"/>
      <c r="C154" s="206"/>
      <c r="D154" s="207" t="s">
        <v>71</v>
      </c>
      <c r="E154" s="209" t="s">
        <v>6455</v>
      </c>
      <c r="F154" s="209" t="s">
        <v>7756</v>
      </c>
      <c r="G154" s="206"/>
      <c r="H154" s="206"/>
      <c r="I154" s="145"/>
      <c r="J154" s="283">
        <f>BK154</f>
        <v>0</v>
      </c>
      <c r="L154" s="142"/>
      <c r="M154" s="146"/>
      <c r="N154" s="147"/>
      <c r="O154" s="147"/>
      <c r="P154" s="148">
        <f>SUM(P155:P158)</f>
        <v>0</v>
      </c>
      <c r="Q154" s="147"/>
      <c r="R154" s="148">
        <f>SUM(R155:R158)</f>
        <v>0</v>
      </c>
      <c r="S154" s="147"/>
      <c r="T154" s="149">
        <f>SUM(T155:T158)</f>
        <v>0</v>
      </c>
      <c r="AR154" s="143" t="s">
        <v>214</v>
      </c>
      <c r="AT154" s="150" t="s">
        <v>71</v>
      </c>
      <c r="AU154" s="150" t="s">
        <v>72</v>
      </c>
      <c r="AY154" s="143" t="s">
        <v>208</v>
      </c>
      <c r="BK154" s="151">
        <f>SUM(BK155:BK158)</f>
        <v>0</v>
      </c>
    </row>
    <row r="155" spans="1:65" s="2" customFormat="1" ht="16.5" customHeight="1">
      <c r="A155" s="30"/>
      <c r="B155" s="154"/>
      <c r="C155" s="195" t="s">
        <v>317</v>
      </c>
      <c r="D155" s="195" t="s">
        <v>210</v>
      </c>
      <c r="E155" s="196" t="s">
        <v>9489</v>
      </c>
      <c r="F155" s="200" t="s">
        <v>9490</v>
      </c>
      <c r="G155" s="198" t="s">
        <v>4725</v>
      </c>
      <c r="H155" s="199">
        <v>1</v>
      </c>
      <c r="I155" s="155"/>
      <c r="J155" s="287">
        <f>ROUND(I155*H155,2)</f>
        <v>0</v>
      </c>
      <c r="K155" s="157"/>
      <c r="L155" s="31"/>
      <c r="M155" s="158" t="s">
        <v>1</v>
      </c>
      <c r="N155" s="159" t="s">
        <v>38</v>
      </c>
      <c r="O155" s="59"/>
      <c r="P155" s="160">
        <f>O155*H155</f>
        <v>0</v>
      </c>
      <c r="Q155" s="160">
        <v>0</v>
      </c>
      <c r="R155" s="160">
        <f>Q155*H155</f>
        <v>0</v>
      </c>
      <c r="S155" s="160">
        <v>0</v>
      </c>
      <c r="T155" s="161">
        <f>S155*H155</f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2" t="s">
        <v>214</v>
      </c>
      <c r="AT155" s="162" t="s">
        <v>210</v>
      </c>
      <c r="AU155" s="162" t="s">
        <v>79</v>
      </c>
      <c r="AY155" s="15" t="s">
        <v>208</v>
      </c>
      <c r="BE155" s="163">
        <f>IF(N155="základná",J155,0)</f>
        <v>0</v>
      </c>
      <c r="BF155" s="163">
        <f>IF(N155="znížená",J155,0)</f>
        <v>0</v>
      </c>
      <c r="BG155" s="163">
        <f>IF(N155="zákl. prenesená",J155,0)</f>
        <v>0</v>
      </c>
      <c r="BH155" s="163">
        <f>IF(N155="zníž. prenesená",J155,0)</f>
        <v>0</v>
      </c>
      <c r="BI155" s="163">
        <f>IF(N155="nulová",J155,0)</f>
        <v>0</v>
      </c>
      <c r="BJ155" s="15" t="s">
        <v>85</v>
      </c>
      <c r="BK155" s="163">
        <f>ROUND(I155*H155,2)</f>
        <v>0</v>
      </c>
      <c r="BL155" s="15" t="s">
        <v>214</v>
      </c>
      <c r="BM155" s="162" t="s">
        <v>10059</v>
      </c>
    </row>
    <row r="156" spans="1:65" s="2" customFormat="1" ht="16.5" customHeight="1">
      <c r="A156" s="30"/>
      <c r="B156" s="154"/>
      <c r="C156" s="195" t="s">
        <v>321</v>
      </c>
      <c r="D156" s="195" t="s">
        <v>210</v>
      </c>
      <c r="E156" s="196" t="s">
        <v>10060</v>
      </c>
      <c r="F156" s="200" t="s">
        <v>7761</v>
      </c>
      <c r="G156" s="198" t="s">
        <v>4725</v>
      </c>
      <c r="H156" s="199">
        <v>1</v>
      </c>
      <c r="I156" s="155"/>
      <c r="J156" s="287">
        <f>ROUND(I156*H156,2)</f>
        <v>0</v>
      </c>
      <c r="K156" s="157"/>
      <c r="L156" s="31"/>
      <c r="M156" s="158" t="s">
        <v>1</v>
      </c>
      <c r="N156" s="159" t="s">
        <v>38</v>
      </c>
      <c r="O156" s="59"/>
      <c r="P156" s="160">
        <f>O156*H156</f>
        <v>0</v>
      </c>
      <c r="Q156" s="160">
        <v>0</v>
      </c>
      <c r="R156" s="160">
        <f>Q156*H156</f>
        <v>0</v>
      </c>
      <c r="S156" s="160">
        <v>0</v>
      </c>
      <c r="T156" s="161">
        <f>S156*H156</f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2" t="s">
        <v>214</v>
      </c>
      <c r="AT156" s="162" t="s">
        <v>210</v>
      </c>
      <c r="AU156" s="162" t="s">
        <v>79</v>
      </c>
      <c r="AY156" s="15" t="s">
        <v>208</v>
      </c>
      <c r="BE156" s="163">
        <f>IF(N156="základná",J156,0)</f>
        <v>0</v>
      </c>
      <c r="BF156" s="163">
        <f>IF(N156="znížená",J156,0)</f>
        <v>0</v>
      </c>
      <c r="BG156" s="163">
        <f>IF(N156="zákl. prenesená",J156,0)</f>
        <v>0</v>
      </c>
      <c r="BH156" s="163">
        <f>IF(N156="zníž. prenesená",J156,0)</f>
        <v>0</v>
      </c>
      <c r="BI156" s="163">
        <f>IF(N156="nulová",J156,0)</f>
        <v>0</v>
      </c>
      <c r="BJ156" s="15" t="s">
        <v>85</v>
      </c>
      <c r="BK156" s="163">
        <f>ROUND(I156*H156,2)</f>
        <v>0</v>
      </c>
      <c r="BL156" s="15" t="s">
        <v>214</v>
      </c>
      <c r="BM156" s="162" t="s">
        <v>10061</v>
      </c>
    </row>
    <row r="157" spans="1:65" s="2" customFormat="1" ht="24.2" customHeight="1">
      <c r="A157" s="30"/>
      <c r="B157" s="154"/>
      <c r="C157" s="195" t="s">
        <v>325</v>
      </c>
      <c r="D157" s="195" t="s">
        <v>210</v>
      </c>
      <c r="E157" s="196" t="s">
        <v>10062</v>
      </c>
      <c r="F157" s="200" t="s">
        <v>7758</v>
      </c>
      <c r="G157" s="198" t="s">
        <v>404</v>
      </c>
      <c r="H157" s="199">
        <v>1</v>
      </c>
      <c r="I157" s="155"/>
      <c r="J157" s="287">
        <f>ROUND(I157*H157,2)</f>
        <v>0</v>
      </c>
      <c r="K157" s="157"/>
      <c r="L157" s="31"/>
      <c r="M157" s="158" t="s">
        <v>1</v>
      </c>
      <c r="N157" s="159" t="s">
        <v>38</v>
      </c>
      <c r="O157" s="59"/>
      <c r="P157" s="160">
        <f>O157*H157</f>
        <v>0</v>
      </c>
      <c r="Q157" s="160">
        <v>0</v>
      </c>
      <c r="R157" s="160">
        <f>Q157*H157</f>
        <v>0</v>
      </c>
      <c r="S157" s="160">
        <v>0</v>
      </c>
      <c r="T157" s="161">
        <f>S157*H157</f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2" t="s">
        <v>214</v>
      </c>
      <c r="AT157" s="162" t="s">
        <v>210</v>
      </c>
      <c r="AU157" s="162" t="s">
        <v>79</v>
      </c>
      <c r="AY157" s="15" t="s">
        <v>208</v>
      </c>
      <c r="BE157" s="163">
        <f>IF(N157="základná",J157,0)</f>
        <v>0</v>
      </c>
      <c r="BF157" s="163">
        <f>IF(N157="znížená",J157,0)</f>
        <v>0</v>
      </c>
      <c r="BG157" s="163">
        <f>IF(N157="zákl. prenesená",J157,0)</f>
        <v>0</v>
      </c>
      <c r="BH157" s="163">
        <f>IF(N157="zníž. prenesená",J157,0)</f>
        <v>0</v>
      </c>
      <c r="BI157" s="163">
        <f>IF(N157="nulová",J157,0)</f>
        <v>0</v>
      </c>
      <c r="BJ157" s="15" t="s">
        <v>85</v>
      </c>
      <c r="BK157" s="163">
        <f>ROUND(I157*H157,2)</f>
        <v>0</v>
      </c>
      <c r="BL157" s="15" t="s">
        <v>214</v>
      </c>
      <c r="BM157" s="162" t="s">
        <v>10063</v>
      </c>
    </row>
    <row r="158" spans="1:65" s="2" customFormat="1" ht="16.5" customHeight="1">
      <c r="A158" s="30"/>
      <c r="B158" s="154"/>
      <c r="C158" s="195" t="s">
        <v>329</v>
      </c>
      <c r="D158" s="195" t="s">
        <v>210</v>
      </c>
      <c r="E158" s="196" t="s">
        <v>9509</v>
      </c>
      <c r="F158" s="200" t="s">
        <v>9092</v>
      </c>
      <c r="G158" s="198" t="s">
        <v>4725</v>
      </c>
      <c r="H158" s="199">
        <v>1</v>
      </c>
      <c r="I158" s="155"/>
      <c r="J158" s="287">
        <f>ROUND(I158*H158,2)</f>
        <v>0</v>
      </c>
      <c r="K158" s="157"/>
      <c r="L158" s="31"/>
      <c r="M158" s="158" t="s">
        <v>1</v>
      </c>
      <c r="N158" s="159" t="s">
        <v>38</v>
      </c>
      <c r="O158" s="59"/>
      <c r="P158" s="160">
        <f>O158*H158</f>
        <v>0</v>
      </c>
      <c r="Q158" s="160">
        <v>0</v>
      </c>
      <c r="R158" s="160">
        <f>Q158*H158</f>
        <v>0</v>
      </c>
      <c r="S158" s="160">
        <v>0</v>
      </c>
      <c r="T158" s="161">
        <f>S158*H158</f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2" t="s">
        <v>214</v>
      </c>
      <c r="AT158" s="162" t="s">
        <v>210</v>
      </c>
      <c r="AU158" s="162" t="s">
        <v>79</v>
      </c>
      <c r="AY158" s="15" t="s">
        <v>208</v>
      </c>
      <c r="BE158" s="163">
        <f>IF(N158="základná",J158,0)</f>
        <v>0</v>
      </c>
      <c r="BF158" s="163">
        <f>IF(N158="znížená",J158,0)</f>
        <v>0</v>
      </c>
      <c r="BG158" s="163">
        <f>IF(N158="zákl. prenesená",J158,0)</f>
        <v>0</v>
      </c>
      <c r="BH158" s="163">
        <f>IF(N158="zníž. prenesená",J158,0)</f>
        <v>0</v>
      </c>
      <c r="BI158" s="163">
        <f>IF(N158="nulová",J158,0)</f>
        <v>0</v>
      </c>
      <c r="BJ158" s="15" t="s">
        <v>85</v>
      </c>
      <c r="BK158" s="163">
        <f>ROUND(I158*H158,2)</f>
        <v>0</v>
      </c>
      <c r="BL158" s="15" t="s">
        <v>214</v>
      </c>
      <c r="BM158" s="162" t="s">
        <v>10064</v>
      </c>
    </row>
    <row r="159" spans="1:65" s="12" customFormat="1" ht="25.9" customHeight="1">
      <c r="B159" s="142"/>
      <c r="D159" s="143" t="s">
        <v>71</v>
      </c>
      <c r="E159" s="144" t="s">
        <v>7766</v>
      </c>
      <c r="F159" s="144" t="s">
        <v>7767</v>
      </c>
      <c r="I159" s="145"/>
      <c r="J159" s="283">
        <f>BK159</f>
        <v>0</v>
      </c>
      <c r="L159" s="142"/>
      <c r="M159" s="146"/>
      <c r="N159" s="147"/>
      <c r="O159" s="147"/>
      <c r="P159" s="148">
        <f>P160</f>
        <v>0</v>
      </c>
      <c r="Q159" s="147"/>
      <c r="R159" s="148">
        <f>R160</f>
        <v>0</v>
      </c>
      <c r="S159" s="147"/>
      <c r="T159" s="149">
        <f>T160</f>
        <v>0</v>
      </c>
      <c r="AR159" s="143" t="s">
        <v>214</v>
      </c>
      <c r="AT159" s="150" t="s">
        <v>71</v>
      </c>
      <c r="AU159" s="150" t="s">
        <v>72</v>
      </c>
      <c r="AY159" s="143" t="s">
        <v>208</v>
      </c>
      <c r="BK159" s="151">
        <f>BK160</f>
        <v>0</v>
      </c>
    </row>
    <row r="160" spans="1:65" s="2" customFormat="1" ht="16.5" customHeight="1">
      <c r="A160" s="30"/>
      <c r="B160" s="154"/>
      <c r="C160" s="195" t="s">
        <v>337</v>
      </c>
      <c r="D160" s="195" t="s">
        <v>210</v>
      </c>
      <c r="E160" s="196" t="s">
        <v>10065</v>
      </c>
      <c r="F160" s="200" t="s">
        <v>7769</v>
      </c>
      <c r="G160" s="198" t="s">
        <v>1614</v>
      </c>
      <c r="H160" s="182"/>
      <c r="I160" s="155"/>
      <c r="J160" s="287">
        <f>ROUND(I160*H160,2)</f>
        <v>0</v>
      </c>
      <c r="K160" s="157"/>
      <c r="L160" s="31"/>
      <c r="M160" s="158" t="s">
        <v>1</v>
      </c>
      <c r="N160" s="159" t="s">
        <v>38</v>
      </c>
      <c r="O160" s="59"/>
      <c r="P160" s="160">
        <f>O160*H160</f>
        <v>0</v>
      </c>
      <c r="Q160" s="160">
        <v>0</v>
      </c>
      <c r="R160" s="160">
        <f>Q160*H160</f>
        <v>0</v>
      </c>
      <c r="S160" s="160">
        <v>0</v>
      </c>
      <c r="T160" s="161">
        <f>S160*H160</f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2" t="s">
        <v>214</v>
      </c>
      <c r="AT160" s="162" t="s">
        <v>210</v>
      </c>
      <c r="AU160" s="162" t="s">
        <v>79</v>
      </c>
      <c r="AY160" s="15" t="s">
        <v>208</v>
      </c>
      <c r="BE160" s="163">
        <f>IF(N160="základná",J160,0)</f>
        <v>0</v>
      </c>
      <c r="BF160" s="163">
        <f>IF(N160="znížená",J160,0)</f>
        <v>0</v>
      </c>
      <c r="BG160" s="163">
        <f>IF(N160="zákl. prenesená",J160,0)</f>
        <v>0</v>
      </c>
      <c r="BH160" s="163">
        <f>IF(N160="zníž. prenesená",J160,0)</f>
        <v>0</v>
      </c>
      <c r="BI160" s="163">
        <f>IF(N160="nulová",J160,0)</f>
        <v>0</v>
      </c>
      <c r="BJ160" s="15" t="s">
        <v>85</v>
      </c>
      <c r="BK160" s="163">
        <f>ROUND(I160*H160,2)</f>
        <v>0</v>
      </c>
      <c r="BL160" s="15" t="s">
        <v>214</v>
      </c>
      <c r="BM160" s="162" t="s">
        <v>10066</v>
      </c>
    </row>
    <row r="161" spans="1:63" s="2" customFormat="1" ht="49.9" customHeight="1">
      <c r="A161" s="30"/>
      <c r="B161" s="31"/>
      <c r="C161" s="30"/>
      <c r="D161" s="30"/>
      <c r="E161" s="144" t="s">
        <v>771</v>
      </c>
      <c r="F161" s="144" t="s">
        <v>772</v>
      </c>
      <c r="G161" s="30"/>
      <c r="H161" s="30"/>
      <c r="I161" s="30"/>
      <c r="J161" s="283">
        <f t="shared" ref="J161:J166" si="10">BK161</f>
        <v>0</v>
      </c>
      <c r="K161" s="30"/>
      <c r="L161" s="31"/>
      <c r="M161" s="164"/>
      <c r="N161" s="165"/>
      <c r="O161" s="59"/>
      <c r="P161" s="59"/>
      <c r="Q161" s="59"/>
      <c r="R161" s="59"/>
      <c r="S161" s="59"/>
      <c r="T161" s="6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T161" s="15" t="s">
        <v>71</v>
      </c>
      <c r="AU161" s="15" t="s">
        <v>72</v>
      </c>
      <c r="AY161" s="15" t="s">
        <v>773</v>
      </c>
      <c r="BK161" s="163">
        <f>SUM(BK162:BK166)</f>
        <v>0</v>
      </c>
    </row>
    <row r="162" spans="1:63" s="2" customFormat="1" ht="16.350000000000001" customHeight="1">
      <c r="A162" s="30"/>
      <c r="B162" s="31"/>
      <c r="C162" s="166" t="s">
        <v>1</v>
      </c>
      <c r="D162" s="166" t="s">
        <v>210</v>
      </c>
      <c r="E162" s="167" t="s">
        <v>1</v>
      </c>
      <c r="F162" s="168" t="s">
        <v>1</v>
      </c>
      <c r="G162" s="169" t="s">
        <v>1</v>
      </c>
      <c r="H162" s="170"/>
      <c r="I162" s="171"/>
      <c r="J162" s="288">
        <f t="shared" si="10"/>
        <v>0</v>
      </c>
      <c r="K162" s="172"/>
      <c r="L162" s="31"/>
      <c r="M162" s="173" t="s">
        <v>1</v>
      </c>
      <c r="N162" s="174" t="s">
        <v>38</v>
      </c>
      <c r="O162" s="59"/>
      <c r="P162" s="59"/>
      <c r="Q162" s="59"/>
      <c r="R162" s="59"/>
      <c r="S162" s="59"/>
      <c r="T162" s="6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T162" s="15" t="s">
        <v>773</v>
      </c>
      <c r="AU162" s="15" t="s">
        <v>79</v>
      </c>
      <c r="AY162" s="15" t="s">
        <v>773</v>
      </c>
      <c r="BE162" s="163">
        <f>IF(N162="základná",J162,0)</f>
        <v>0</v>
      </c>
      <c r="BF162" s="163">
        <f>IF(N162="znížená",J162,0)</f>
        <v>0</v>
      </c>
      <c r="BG162" s="163">
        <f>IF(N162="zákl. prenesená",J162,0)</f>
        <v>0</v>
      </c>
      <c r="BH162" s="163">
        <f>IF(N162="zníž. prenesená",J162,0)</f>
        <v>0</v>
      </c>
      <c r="BI162" s="163">
        <f>IF(N162="nulová",J162,0)</f>
        <v>0</v>
      </c>
      <c r="BJ162" s="15" t="s">
        <v>85</v>
      </c>
      <c r="BK162" s="163">
        <f>I162*H162</f>
        <v>0</v>
      </c>
    </row>
    <row r="163" spans="1:63" s="2" customFormat="1" ht="16.350000000000001" customHeight="1">
      <c r="A163" s="30"/>
      <c r="B163" s="31"/>
      <c r="C163" s="166" t="s">
        <v>1</v>
      </c>
      <c r="D163" s="166" t="s">
        <v>210</v>
      </c>
      <c r="E163" s="167" t="s">
        <v>1</v>
      </c>
      <c r="F163" s="168" t="s">
        <v>1</v>
      </c>
      <c r="G163" s="169" t="s">
        <v>1</v>
      </c>
      <c r="H163" s="170"/>
      <c r="I163" s="171"/>
      <c r="J163" s="288">
        <f t="shared" si="10"/>
        <v>0</v>
      </c>
      <c r="K163" s="172"/>
      <c r="L163" s="31"/>
      <c r="M163" s="173" t="s">
        <v>1</v>
      </c>
      <c r="N163" s="174" t="s">
        <v>38</v>
      </c>
      <c r="O163" s="59"/>
      <c r="P163" s="59"/>
      <c r="Q163" s="59"/>
      <c r="R163" s="59"/>
      <c r="S163" s="59"/>
      <c r="T163" s="6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T163" s="15" t="s">
        <v>773</v>
      </c>
      <c r="AU163" s="15" t="s">
        <v>79</v>
      </c>
      <c r="AY163" s="15" t="s">
        <v>773</v>
      </c>
      <c r="BE163" s="163">
        <f>IF(N163="základná",J163,0)</f>
        <v>0</v>
      </c>
      <c r="BF163" s="163">
        <f>IF(N163="znížená",J163,0)</f>
        <v>0</v>
      </c>
      <c r="BG163" s="163">
        <f>IF(N163="zákl. prenesená",J163,0)</f>
        <v>0</v>
      </c>
      <c r="BH163" s="163">
        <f>IF(N163="zníž. prenesená",J163,0)</f>
        <v>0</v>
      </c>
      <c r="BI163" s="163">
        <f>IF(N163="nulová",J163,0)</f>
        <v>0</v>
      </c>
      <c r="BJ163" s="15" t="s">
        <v>85</v>
      </c>
      <c r="BK163" s="163">
        <f>I163*H163</f>
        <v>0</v>
      </c>
    </row>
    <row r="164" spans="1:63" s="2" customFormat="1" ht="16.350000000000001" customHeight="1">
      <c r="A164" s="30"/>
      <c r="B164" s="31"/>
      <c r="C164" s="166" t="s">
        <v>1</v>
      </c>
      <c r="D164" s="166" t="s">
        <v>210</v>
      </c>
      <c r="E164" s="167" t="s">
        <v>1</v>
      </c>
      <c r="F164" s="168" t="s">
        <v>1</v>
      </c>
      <c r="G164" s="169" t="s">
        <v>1</v>
      </c>
      <c r="H164" s="170"/>
      <c r="I164" s="171"/>
      <c r="J164" s="288">
        <f t="shared" si="10"/>
        <v>0</v>
      </c>
      <c r="K164" s="172"/>
      <c r="L164" s="31"/>
      <c r="M164" s="173" t="s">
        <v>1</v>
      </c>
      <c r="N164" s="174" t="s">
        <v>38</v>
      </c>
      <c r="O164" s="59"/>
      <c r="P164" s="59"/>
      <c r="Q164" s="59"/>
      <c r="R164" s="59"/>
      <c r="S164" s="59"/>
      <c r="T164" s="6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T164" s="15" t="s">
        <v>773</v>
      </c>
      <c r="AU164" s="15" t="s">
        <v>79</v>
      </c>
      <c r="AY164" s="15" t="s">
        <v>773</v>
      </c>
      <c r="BE164" s="163">
        <f>IF(N164="základná",J164,0)</f>
        <v>0</v>
      </c>
      <c r="BF164" s="163">
        <f>IF(N164="znížená",J164,0)</f>
        <v>0</v>
      </c>
      <c r="BG164" s="163">
        <f>IF(N164="zákl. prenesená",J164,0)</f>
        <v>0</v>
      </c>
      <c r="BH164" s="163">
        <f>IF(N164="zníž. prenesená",J164,0)</f>
        <v>0</v>
      </c>
      <c r="BI164" s="163">
        <f>IF(N164="nulová",J164,0)</f>
        <v>0</v>
      </c>
      <c r="BJ164" s="15" t="s">
        <v>85</v>
      </c>
      <c r="BK164" s="163">
        <f>I164*H164</f>
        <v>0</v>
      </c>
    </row>
    <row r="165" spans="1:63" s="2" customFormat="1" ht="16.350000000000001" customHeight="1">
      <c r="A165" s="30"/>
      <c r="B165" s="31"/>
      <c r="C165" s="166" t="s">
        <v>1</v>
      </c>
      <c r="D165" s="166" t="s">
        <v>210</v>
      </c>
      <c r="E165" s="167" t="s">
        <v>1</v>
      </c>
      <c r="F165" s="168" t="s">
        <v>1</v>
      </c>
      <c r="G165" s="169" t="s">
        <v>1</v>
      </c>
      <c r="H165" s="170"/>
      <c r="I165" s="171"/>
      <c r="J165" s="288">
        <f t="shared" si="10"/>
        <v>0</v>
      </c>
      <c r="K165" s="172"/>
      <c r="L165" s="31"/>
      <c r="M165" s="173" t="s">
        <v>1</v>
      </c>
      <c r="N165" s="174" t="s">
        <v>38</v>
      </c>
      <c r="O165" s="59"/>
      <c r="P165" s="59"/>
      <c r="Q165" s="59"/>
      <c r="R165" s="59"/>
      <c r="S165" s="59"/>
      <c r="T165" s="6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T165" s="15" t="s">
        <v>773</v>
      </c>
      <c r="AU165" s="15" t="s">
        <v>79</v>
      </c>
      <c r="AY165" s="15" t="s">
        <v>773</v>
      </c>
      <c r="BE165" s="163">
        <f>IF(N165="základná",J165,0)</f>
        <v>0</v>
      </c>
      <c r="BF165" s="163">
        <f>IF(N165="znížená",J165,0)</f>
        <v>0</v>
      </c>
      <c r="BG165" s="163">
        <f>IF(N165="zákl. prenesená",J165,0)</f>
        <v>0</v>
      </c>
      <c r="BH165" s="163">
        <f>IF(N165="zníž. prenesená",J165,0)</f>
        <v>0</v>
      </c>
      <c r="BI165" s="163">
        <f>IF(N165="nulová",J165,0)</f>
        <v>0</v>
      </c>
      <c r="BJ165" s="15" t="s">
        <v>85</v>
      </c>
      <c r="BK165" s="163">
        <f>I165*H165</f>
        <v>0</v>
      </c>
    </row>
    <row r="166" spans="1:63" s="2" customFormat="1" ht="16.350000000000001" customHeight="1">
      <c r="A166" s="30"/>
      <c r="B166" s="31"/>
      <c r="C166" s="166" t="s">
        <v>1</v>
      </c>
      <c r="D166" s="166" t="s">
        <v>210</v>
      </c>
      <c r="E166" s="167" t="s">
        <v>1</v>
      </c>
      <c r="F166" s="168" t="s">
        <v>1</v>
      </c>
      <c r="G166" s="169" t="s">
        <v>1</v>
      </c>
      <c r="H166" s="170"/>
      <c r="I166" s="171"/>
      <c r="J166" s="288">
        <f t="shared" si="10"/>
        <v>0</v>
      </c>
      <c r="K166" s="172"/>
      <c r="L166" s="31"/>
      <c r="M166" s="173" t="s">
        <v>1</v>
      </c>
      <c r="N166" s="174" t="s">
        <v>38</v>
      </c>
      <c r="O166" s="175"/>
      <c r="P166" s="175"/>
      <c r="Q166" s="175"/>
      <c r="R166" s="175"/>
      <c r="S166" s="175"/>
      <c r="T166" s="176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T166" s="15" t="s">
        <v>773</v>
      </c>
      <c r="AU166" s="15" t="s">
        <v>79</v>
      </c>
      <c r="AY166" s="15" t="s">
        <v>773</v>
      </c>
      <c r="BE166" s="163">
        <f>IF(N166="základná",J166,0)</f>
        <v>0</v>
      </c>
      <c r="BF166" s="163">
        <f>IF(N166="znížená",J166,0)</f>
        <v>0</v>
      </c>
      <c r="BG166" s="163">
        <f>IF(N166="zákl. prenesená",J166,0)</f>
        <v>0</v>
      </c>
      <c r="BH166" s="163">
        <f>IF(N166="zníž. prenesená",J166,0)</f>
        <v>0</v>
      </c>
      <c r="BI166" s="163">
        <f>IF(N166="nulová",J166,0)</f>
        <v>0</v>
      </c>
      <c r="BJ166" s="15" t="s">
        <v>85</v>
      </c>
      <c r="BK166" s="163">
        <f>I166*H166</f>
        <v>0</v>
      </c>
    </row>
    <row r="167" spans="1:63" s="2" customFormat="1" ht="6.95" customHeight="1">
      <c r="A167" s="30"/>
      <c r="B167" s="48"/>
      <c r="C167" s="49"/>
      <c r="D167" s="49"/>
      <c r="E167" s="49"/>
      <c r="F167" s="49"/>
      <c r="G167" s="49"/>
      <c r="H167" s="49"/>
      <c r="I167" s="49"/>
      <c r="J167" s="277"/>
      <c r="K167" s="49"/>
      <c r="L167" s="31"/>
      <c r="M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</row>
  </sheetData>
  <sheetProtection algorithmName="SHA-512" hashValue="h3Ha8ML0Fq4k8HSEtEv+DoPCqDP4Wtkr/i9vQJft+TaD/9OuH6JaY+jmnIg8DpSHaddlHPKKJmmX94Cq1lszCw==" saltValue="0iVqOmTCafzrgAKljOTA3Q==" spinCount="100000" sheet="1" objects="1" scenarios="1"/>
  <autoFilter ref="C124:K166"/>
  <mergeCells count="12">
    <mergeCell ref="E117:H117"/>
    <mergeCell ref="L2:V2"/>
    <mergeCell ref="E85:H85"/>
    <mergeCell ref="E87:H87"/>
    <mergeCell ref="E89:H89"/>
    <mergeCell ref="E113:H113"/>
    <mergeCell ref="E115:H115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162:D167">
      <formula1>"K, M"</formula1>
    </dataValidation>
    <dataValidation type="list" allowBlank="1" showInputMessage="1" showErrorMessage="1" error="Povolené sú hodnoty základná, znížená, nulová." sqref="N162:N167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fitToHeight="100" orientation="portrait" blackAndWhite="1" r:id="rId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93"/>
  <sheetViews>
    <sheetView showGridLines="0" topLeftCell="A134" workbookViewId="0">
      <selection activeCell="J151" sqref="J151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262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J2" s="262"/>
      <c r="L2" s="216" t="s">
        <v>5</v>
      </c>
      <c r="M2" s="217"/>
      <c r="N2" s="217"/>
      <c r="O2" s="217"/>
      <c r="P2" s="217"/>
      <c r="Q2" s="217"/>
      <c r="R2" s="217"/>
      <c r="S2" s="217"/>
      <c r="T2" s="217"/>
      <c r="U2" s="217"/>
      <c r="V2" s="217"/>
      <c r="AT2" s="15" t="s">
        <v>86</v>
      </c>
    </row>
    <row r="3" spans="1:46" s="1" customFormat="1" ht="6.95" customHeight="1">
      <c r="B3" s="16"/>
      <c r="C3" s="17"/>
      <c r="D3" s="17"/>
      <c r="E3" s="17"/>
      <c r="F3" s="17"/>
      <c r="G3" s="17"/>
      <c r="H3" s="17"/>
      <c r="I3" s="17"/>
      <c r="J3" s="263"/>
      <c r="K3" s="17"/>
      <c r="L3" s="18"/>
      <c r="AT3" s="15" t="s">
        <v>72</v>
      </c>
    </row>
    <row r="4" spans="1:46" s="1" customFormat="1" ht="24.95" customHeight="1">
      <c r="B4" s="18"/>
      <c r="D4" s="19" t="s">
        <v>167</v>
      </c>
      <c r="J4" s="262"/>
      <c r="L4" s="18"/>
      <c r="M4" s="99" t="s">
        <v>9</v>
      </c>
      <c r="AT4" s="15" t="s">
        <v>3</v>
      </c>
    </row>
    <row r="5" spans="1:46" s="1" customFormat="1" ht="6.95" customHeight="1">
      <c r="B5" s="18"/>
      <c r="J5" s="262"/>
      <c r="L5" s="18"/>
    </row>
    <row r="6" spans="1:46" s="1" customFormat="1" ht="12" customHeight="1">
      <c r="B6" s="18"/>
      <c r="D6" s="25" t="s">
        <v>14</v>
      </c>
      <c r="J6" s="262"/>
      <c r="L6" s="18"/>
    </row>
    <row r="7" spans="1:46" s="1" customFormat="1" ht="16.5" customHeight="1">
      <c r="B7" s="18"/>
      <c r="E7" s="259" t="str">
        <f>'Rekapitulácia stavby'!K6</f>
        <v>Rekonštrukcia SO34 ÚAO a SO22 sociálna časť ÚAO</v>
      </c>
      <c r="F7" s="260"/>
      <c r="G7" s="260"/>
      <c r="H7" s="260"/>
      <c r="J7" s="262"/>
      <c r="L7" s="18"/>
    </row>
    <row r="8" spans="1:46" s="1" customFormat="1" ht="12" customHeight="1">
      <c r="B8" s="18"/>
      <c r="D8" s="25" t="s">
        <v>168</v>
      </c>
      <c r="J8" s="262"/>
      <c r="L8" s="18"/>
    </row>
    <row r="9" spans="1:46" s="2" customFormat="1" ht="16.5" customHeight="1">
      <c r="A9" s="30"/>
      <c r="B9" s="31"/>
      <c r="C9" s="30"/>
      <c r="D9" s="30"/>
      <c r="E9" s="259" t="s">
        <v>169</v>
      </c>
      <c r="F9" s="258"/>
      <c r="G9" s="258"/>
      <c r="H9" s="258"/>
      <c r="I9" s="30"/>
      <c r="J9" s="264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>
      <c r="A10" s="30"/>
      <c r="B10" s="31"/>
      <c r="C10" s="30"/>
      <c r="D10" s="25" t="s">
        <v>170</v>
      </c>
      <c r="E10" s="30"/>
      <c r="F10" s="30"/>
      <c r="G10" s="30"/>
      <c r="H10" s="30"/>
      <c r="I10" s="30"/>
      <c r="J10" s="264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6.5" customHeight="1">
      <c r="A11" s="30"/>
      <c r="B11" s="31"/>
      <c r="C11" s="30"/>
      <c r="D11" s="30"/>
      <c r="E11" s="255" t="s">
        <v>171</v>
      </c>
      <c r="F11" s="258"/>
      <c r="G11" s="258"/>
      <c r="H11" s="258"/>
      <c r="I11" s="30"/>
      <c r="J11" s="264"/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>
      <c r="A12" s="30"/>
      <c r="B12" s="31"/>
      <c r="C12" s="30"/>
      <c r="D12" s="30"/>
      <c r="E12" s="30"/>
      <c r="F12" s="30"/>
      <c r="G12" s="30"/>
      <c r="H12" s="30"/>
      <c r="I12" s="30"/>
      <c r="J12" s="264"/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>
      <c r="A13" s="30"/>
      <c r="B13" s="31"/>
      <c r="C13" s="30"/>
      <c r="D13" s="25" t="s">
        <v>16</v>
      </c>
      <c r="E13" s="30"/>
      <c r="F13" s="23" t="s">
        <v>1</v>
      </c>
      <c r="G13" s="30"/>
      <c r="H13" s="30"/>
      <c r="I13" s="25" t="s">
        <v>17</v>
      </c>
      <c r="J13" s="265" t="s">
        <v>1</v>
      </c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5" t="s">
        <v>18</v>
      </c>
      <c r="E14" s="30"/>
      <c r="F14" s="23" t="s">
        <v>19</v>
      </c>
      <c r="G14" s="30"/>
      <c r="H14" s="30"/>
      <c r="I14" s="25" t="s">
        <v>20</v>
      </c>
      <c r="J14" s="266" t="str">
        <f>'Rekapitulácia stavby'!AN8</f>
        <v>16. 11. 2023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>
      <c r="A15" s="30"/>
      <c r="B15" s="31"/>
      <c r="C15" s="30"/>
      <c r="D15" s="30"/>
      <c r="E15" s="30"/>
      <c r="F15" s="30"/>
      <c r="G15" s="30"/>
      <c r="H15" s="30"/>
      <c r="I15" s="30"/>
      <c r="J15" s="264"/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>
      <c r="A16" s="30"/>
      <c r="B16" s="31"/>
      <c r="C16" s="30"/>
      <c r="D16" s="25" t="s">
        <v>22</v>
      </c>
      <c r="E16" s="30"/>
      <c r="F16" s="30"/>
      <c r="G16" s="30"/>
      <c r="H16" s="30"/>
      <c r="I16" s="25" t="s">
        <v>23</v>
      </c>
      <c r="J16" s="265" t="s">
        <v>1</v>
      </c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>
      <c r="A17" s="30"/>
      <c r="B17" s="31"/>
      <c r="C17" s="30"/>
      <c r="D17" s="30"/>
      <c r="E17" s="23" t="s">
        <v>19</v>
      </c>
      <c r="F17" s="30"/>
      <c r="G17" s="30"/>
      <c r="H17" s="30"/>
      <c r="I17" s="25" t="s">
        <v>24</v>
      </c>
      <c r="J17" s="26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>
      <c r="A18" s="30"/>
      <c r="B18" s="31"/>
      <c r="C18" s="30"/>
      <c r="D18" s="30"/>
      <c r="E18" s="30"/>
      <c r="F18" s="30"/>
      <c r="G18" s="30"/>
      <c r="H18" s="30"/>
      <c r="I18" s="30"/>
      <c r="J18" s="264"/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>
      <c r="A19" s="30"/>
      <c r="B19" s="31"/>
      <c r="C19" s="30"/>
      <c r="D19" s="25" t="s">
        <v>25</v>
      </c>
      <c r="E19" s="30"/>
      <c r="F19" s="30"/>
      <c r="G19" s="30"/>
      <c r="H19" s="30"/>
      <c r="I19" s="25" t="s">
        <v>23</v>
      </c>
      <c r="J19" s="193" t="str">
        <f>'Rekapitulácia stavby'!AN13</f>
        <v>Vyplň údaj</v>
      </c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>
      <c r="A20" s="30"/>
      <c r="B20" s="31"/>
      <c r="C20" s="30"/>
      <c r="D20" s="30"/>
      <c r="E20" s="261" t="str">
        <f>'Rekapitulácia stavby'!E14</f>
        <v>Vyplň údaj</v>
      </c>
      <c r="F20" s="221"/>
      <c r="G20" s="221"/>
      <c r="H20" s="221"/>
      <c r="I20" s="25" t="s">
        <v>24</v>
      </c>
      <c r="J20" s="193" t="str">
        <f>'Rekapitulácia stavby'!AN14</f>
        <v>Vyplň údaj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>
      <c r="A21" s="30"/>
      <c r="B21" s="31"/>
      <c r="C21" s="30"/>
      <c r="D21" s="30"/>
      <c r="E21" s="30"/>
      <c r="F21" s="30"/>
      <c r="G21" s="30"/>
      <c r="H21" s="30"/>
      <c r="I21" s="30"/>
      <c r="J21" s="264"/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>
      <c r="A22" s="30"/>
      <c r="B22" s="31"/>
      <c r="C22" s="30"/>
      <c r="D22" s="25" t="s">
        <v>27</v>
      </c>
      <c r="E22" s="30"/>
      <c r="F22" s="30"/>
      <c r="G22" s="30"/>
      <c r="H22" s="30"/>
      <c r="I22" s="25" t="s">
        <v>23</v>
      </c>
      <c r="J22" s="265" t="str">
        <f>IF('Rekapitulácia stavby'!AN16="","",'Rekapitulácia stavby'!AN16)</f>
        <v/>
      </c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>
      <c r="A23" s="30"/>
      <c r="B23" s="31"/>
      <c r="C23" s="30"/>
      <c r="D23" s="30"/>
      <c r="E23" s="23" t="str">
        <f>IF('Rekapitulácia stavby'!E17="","",'Rekapitulácia stavby'!E17)</f>
        <v xml:space="preserve"> </v>
      </c>
      <c r="F23" s="30"/>
      <c r="G23" s="30"/>
      <c r="H23" s="30"/>
      <c r="I23" s="25" t="s">
        <v>24</v>
      </c>
      <c r="J23" s="265" t="str">
        <f>IF('Rekapitulácia stavby'!AN17="","",'Rekapitulácia stavby'!AN17)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>
      <c r="A24" s="30"/>
      <c r="B24" s="31"/>
      <c r="C24" s="30"/>
      <c r="D24" s="30"/>
      <c r="E24" s="30"/>
      <c r="F24" s="30"/>
      <c r="G24" s="30"/>
      <c r="H24" s="30"/>
      <c r="I24" s="30"/>
      <c r="J24" s="264"/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>
      <c r="A25" s="30"/>
      <c r="B25" s="31"/>
      <c r="C25" s="30"/>
      <c r="D25" s="25" t="s">
        <v>30</v>
      </c>
      <c r="E25" s="30"/>
      <c r="F25" s="30"/>
      <c r="G25" s="30"/>
      <c r="H25" s="30"/>
      <c r="I25" s="25" t="s">
        <v>23</v>
      </c>
      <c r="J25" s="265" t="str">
        <f>IF('Rekapitulácia stavby'!AN19="","",'Rekapitulácia stavby'!AN19)</f>
        <v/>
      </c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>
      <c r="A26" s="30"/>
      <c r="B26" s="31"/>
      <c r="C26" s="30"/>
      <c r="D26" s="30"/>
      <c r="E26" s="23" t="str">
        <f>IF('Rekapitulácia stavby'!E20="","",'Rekapitulácia stavby'!E20)</f>
        <v xml:space="preserve"> </v>
      </c>
      <c r="F26" s="30"/>
      <c r="G26" s="30"/>
      <c r="H26" s="30"/>
      <c r="I26" s="25" t="s">
        <v>24</v>
      </c>
      <c r="J26" s="265" t="str">
        <f>IF('Rekapitulácia stavby'!AN20="","",'Rekapitulácia stavby'!AN20)</f>
        <v/>
      </c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264"/>
      <c r="K27" s="30"/>
      <c r="L27" s="43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>
      <c r="A28" s="30"/>
      <c r="B28" s="31"/>
      <c r="C28" s="30"/>
      <c r="D28" s="25" t="s">
        <v>31</v>
      </c>
      <c r="E28" s="30"/>
      <c r="F28" s="30"/>
      <c r="G28" s="30"/>
      <c r="H28" s="30"/>
      <c r="I28" s="30"/>
      <c r="J28" s="264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>
      <c r="A29" s="100"/>
      <c r="B29" s="101"/>
      <c r="C29" s="100"/>
      <c r="D29" s="100"/>
      <c r="E29" s="225" t="s">
        <v>1</v>
      </c>
      <c r="F29" s="225"/>
      <c r="G29" s="225"/>
      <c r="H29" s="225"/>
      <c r="I29" s="100"/>
      <c r="J29" s="267"/>
      <c r="K29" s="100"/>
      <c r="L29" s="102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</row>
    <row r="30" spans="1:31" s="2" customFormat="1" ht="6.95" customHeight="1">
      <c r="A30" s="30"/>
      <c r="B30" s="31"/>
      <c r="C30" s="30"/>
      <c r="D30" s="30"/>
      <c r="E30" s="30"/>
      <c r="F30" s="30"/>
      <c r="G30" s="30"/>
      <c r="H30" s="30"/>
      <c r="I30" s="30"/>
      <c r="J30" s="264"/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268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>
      <c r="A32" s="30"/>
      <c r="B32" s="31"/>
      <c r="C32" s="30"/>
      <c r="D32" s="103" t="s">
        <v>32</v>
      </c>
      <c r="E32" s="30"/>
      <c r="F32" s="30"/>
      <c r="G32" s="30"/>
      <c r="H32" s="30"/>
      <c r="I32" s="30"/>
      <c r="J32" s="269">
        <f>ROUND(J137, 2)</f>
        <v>0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>
      <c r="A33" s="30"/>
      <c r="B33" s="31"/>
      <c r="C33" s="30"/>
      <c r="D33" s="67"/>
      <c r="E33" s="67"/>
      <c r="F33" s="67"/>
      <c r="G33" s="67"/>
      <c r="H33" s="67"/>
      <c r="I33" s="67"/>
      <c r="J33" s="268"/>
      <c r="K33" s="67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0"/>
      <c r="F34" s="34" t="s">
        <v>34</v>
      </c>
      <c r="G34" s="30"/>
      <c r="H34" s="30"/>
      <c r="I34" s="34" t="s">
        <v>33</v>
      </c>
      <c r="J34" s="270" t="s">
        <v>35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>
      <c r="A35" s="30"/>
      <c r="B35" s="31"/>
      <c r="C35" s="30"/>
      <c r="D35" s="104" t="s">
        <v>36</v>
      </c>
      <c r="E35" s="36" t="s">
        <v>37</v>
      </c>
      <c r="F35" s="105">
        <f>ROUND((ROUND((SUM(BE137:BE286)),  2) + SUM(BE288:BE292)), 2)</f>
        <v>0</v>
      </c>
      <c r="G35" s="106"/>
      <c r="H35" s="106"/>
      <c r="I35" s="107">
        <v>0.2</v>
      </c>
      <c r="J35" s="271">
        <f>ROUND((ROUND(((SUM(BE137:BE286))*I35),  2) + (SUM(BE288:BE292)*I35)), 2)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>
      <c r="A36" s="30"/>
      <c r="B36" s="31"/>
      <c r="C36" s="30"/>
      <c r="D36" s="30"/>
      <c r="E36" s="36" t="s">
        <v>38</v>
      </c>
      <c r="F36" s="105">
        <f>ROUND((ROUND((SUM(BF137:BF286)),  2) + SUM(BF288:BF292)), 2)</f>
        <v>0</v>
      </c>
      <c r="G36" s="106"/>
      <c r="H36" s="106"/>
      <c r="I36" s="107">
        <v>0.2</v>
      </c>
      <c r="J36" s="271">
        <f>ROUND((ROUND(((SUM(BF137:BF286))*I36),  2) + (SUM(BF288:BF292)*I36)), 2)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5" t="s">
        <v>39</v>
      </c>
      <c r="F37" s="108">
        <f>ROUND((ROUND((SUM(BG137:BG286)),  2) + SUM(BG288:BG292)), 2)</f>
        <v>0</v>
      </c>
      <c r="G37" s="30"/>
      <c r="H37" s="30"/>
      <c r="I37" s="109">
        <v>0.2</v>
      </c>
      <c r="J37" s="272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>
      <c r="A38" s="30"/>
      <c r="B38" s="31"/>
      <c r="C38" s="30"/>
      <c r="D38" s="30"/>
      <c r="E38" s="25" t="s">
        <v>40</v>
      </c>
      <c r="F38" s="108">
        <f>ROUND((ROUND((SUM(BH137:BH286)),  2) + SUM(BH288:BH292)), 2)</f>
        <v>0</v>
      </c>
      <c r="G38" s="30"/>
      <c r="H38" s="30"/>
      <c r="I38" s="109">
        <v>0.2</v>
      </c>
      <c r="J38" s="272">
        <f>0</f>
        <v>0</v>
      </c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>
      <c r="A39" s="30"/>
      <c r="B39" s="31"/>
      <c r="C39" s="30"/>
      <c r="D39" s="30"/>
      <c r="E39" s="36" t="s">
        <v>41</v>
      </c>
      <c r="F39" s="105">
        <f>ROUND((ROUND((SUM(BI137:BI286)),  2) + SUM(BI288:BI292)), 2)</f>
        <v>0</v>
      </c>
      <c r="G39" s="106"/>
      <c r="H39" s="106"/>
      <c r="I39" s="107">
        <v>0</v>
      </c>
      <c r="J39" s="271">
        <f>0</f>
        <v>0</v>
      </c>
      <c r="K39" s="30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>
      <c r="A40" s="30"/>
      <c r="B40" s="31"/>
      <c r="C40" s="30"/>
      <c r="D40" s="30"/>
      <c r="E40" s="30"/>
      <c r="F40" s="30"/>
      <c r="G40" s="30"/>
      <c r="H40" s="30"/>
      <c r="I40" s="30"/>
      <c r="J40" s="264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>
      <c r="A41" s="30"/>
      <c r="B41" s="31"/>
      <c r="C41" s="110"/>
      <c r="D41" s="111" t="s">
        <v>42</v>
      </c>
      <c r="E41" s="61"/>
      <c r="F41" s="61"/>
      <c r="G41" s="112" t="s">
        <v>43</v>
      </c>
      <c r="H41" s="113" t="s">
        <v>44</v>
      </c>
      <c r="I41" s="61"/>
      <c r="J41" s="273">
        <f>SUM(J32:J39)</f>
        <v>0</v>
      </c>
      <c r="K41" s="115"/>
      <c r="L41" s="43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>
      <c r="A42" s="30"/>
      <c r="B42" s="31"/>
      <c r="C42" s="30"/>
      <c r="D42" s="30"/>
      <c r="E42" s="30"/>
      <c r="F42" s="30"/>
      <c r="G42" s="30"/>
      <c r="H42" s="30"/>
      <c r="I42" s="30"/>
      <c r="J42" s="264"/>
      <c r="K42" s="30"/>
      <c r="L42" s="43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>
      <c r="B43" s="18"/>
      <c r="J43" s="262"/>
      <c r="L43" s="18"/>
    </row>
    <row r="44" spans="1:31" s="1" customFormat="1" ht="14.45" customHeight="1">
      <c r="B44" s="18"/>
      <c r="J44" s="262"/>
      <c r="L44" s="18"/>
    </row>
    <row r="45" spans="1:31" s="1" customFormat="1" ht="14.45" customHeight="1">
      <c r="B45" s="18"/>
      <c r="J45" s="262"/>
      <c r="L45" s="18"/>
    </row>
    <row r="46" spans="1:31" s="1" customFormat="1" ht="14.45" customHeight="1">
      <c r="B46" s="18"/>
      <c r="J46" s="262"/>
      <c r="L46" s="18"/>
    </row>
    <row r="47" spans="1:31" s="1" customFormat="1" ht="14.45" customHeight="1">
      <c r="B47" s="18"/>
      <c r="J47" s="262"/>
      <c r="L47" s="18"/>
    </row>
    <row r="48" spans="1:31" s="1" customFormat="1" ht="14.45" customHeight="1">
      <c r="B48" s="18"/>
      <c r="J48" s="262"/>
      <c r="L48" s="18"/>
    </row>
    <row r="49" spans="1:31" s="1" customFormat="1" ht="14.45" customHeight="1">
      <c r="B49" s="18"/>
      <c r="J49" s="262"/>
      <c r="L49" s="18"/>
    </row>
    <row r="50" spans="1:31" s="2" customFormat="1" ht="14.45" customHeight="1">
      <c r="B50" s="43"/>
      <c r="D50" s="44" t="s">
        <v>45</v>
      </c>
      <c r="E50" s="45"/>
      <c r="F50" s="45"/>
      <c r="G50" s="44" t="s">
        <v>46</v>
      </c>
      <c r="H50" s="45"/>
      <c r="I50" s="45"/>
      <c r="J50" s="274"/>
      <c r="K50" s="45"/>
      <c r="L50" s="43"/>
    </row>
    <row r="51" spans="1:31">
      <c r="B51" s="18"/>
      <c r="L51" s="18"/>
    </row>
    <row r="52" spans="1:31">
      <c r="B52" s="18"/>
      <c r="L52" s="18"/>
    </row>
    <row r="53" spans="1:31">
      <c r="B53" s="18"/>
      <c r="L53" s="18"/>
    </row>
    <row r="54" spans="1:31">
      <c r="B54" s="18"/>
      <c r="L54" s="18"/>
    </row>
    <row r="55" spans="1:31">
      <c r="B55" s="18"/>
      <c r="L55" s="18"/>
    </row>
    <row r="56" spans="1:31">
      <c r="B56" s="18"/>
      <c r="L56" s="18"/>
    </row>
    <row r="57" spans="1:31">
      <c r="B57" s="18"/>
      <c r="L57" s="18"/>
    </row>
    <row r="58" spans="1:31">
      <c r="B58" s="18"/>
      <c r="L58" s="18"/>
    </row>
    <row r="59" spans="1:31">
      <c r="B59" s="18"/>
      <c r="L59" s="18"/>
    </row>
    <row r="60" spans="1:31">
      <c r="B60" s="18"/>
      <c r="L60" s="18"/>
    </row>
    <row r="61" spans="1:31" s="2" customFormat="1" ht="12.75">
      <c r="A61" s="30"/>
      <c r="B61" s="31"/>
      <c r="C61" s="30"/>
      <c r="D61" s="46" t="s">
        <v>47</v>
      </c>
      <c r="E61" s="33"/>
      <c r="F61" s="116" t="s">
        <v>48</v>
      </c>
      <c r="G61" s="46" t="s">
        <v>47</v>
      </c>
      <c r="H61" s="33"/>
      <c r="I61" s="33"/>
      <c r="J61" s="275" t="s">
        <v>48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18"/>
      <c r="L62" s="18"/>
    </row>
    <row r="63" spans="1:31">
      <c r="B63" s="18"/>
      <c r="L63" s="18"/>
    </row>
    <row r="64" spans="1:31">
      <c r="B64" s="18"/>
      <c r="L64" s="18"/>
    </row>
    <row r="65" spans="1:31" s="2" customFormat="1" ht="12.75">
      <c r="A65" s="30"/>
      <c r="B65" s="31"/>
      <c r="C65" s="30"/>
      <c r="D65" s="44" t="s">
        <v>49</v>
      </c>
      <c r="E65" s="47"/>
      <c r="F65" s="47"/>
      <c r="G65" s="44" t="s">
        <v>50</v>
      </c>
      <c r="H65" s="47"/>
      <c r="I65" s="47"/>
      <c r="J65" s="276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18"/>
      <c r="L66" s="18"/>
    </row>
    <row r="67" spans="1:31">
      <c r="B67" s="18"/>
      <c r="L67" s="18"/>
    </row>
    <row r="68" spans="1:31">
      <c r="B68" s="18"/>
      <c r="L68" s="18"/>
    </row>
    <row r="69" spans="1:31">
      <c r="B69" s="18"/>
      <c r="L69" s="18"/>
    </row>
    <row r="70" spans="1:31">
      <c r="B70" s="18"/>
      <c r="L70" s="18"/>
    </row>
    <row r="71" spans="1:31">
      <c r="B71" s="18"/>
      <c r="L71" s="18"/>
    </row>
    <row r="72" spans="1:31">
      <c r="B72" s="18"/>
      <c r="L72" s="18"/>
    </row>
    <row r="73" spans="1:31">
      <c r="B73" s="18"/>
      <c r="L73" s="18"/>
    </row>
    <row r="74" spans="1:31">
      <c r="B74" s="18"/>
      <c r="L74" s="18"/>
    </row>
    <row r="75" spans="1:31">
      <c r="B75" s="18"/>
      <c r="L75" s="18"/>
    </row>
    <row r="76" spans="1:31" s="2" customFormat="1" ht="12.75">
      <c r="A76" s="30"/>
      <c r="B76" s="31"/>
      <c r="C76" s="30"/>
      <c r="D76" s="46" t="s">
        <v>47</v>
      </c>
      <c r="E76" s="33"/>
      <c r="F76" s="116" t="s">
        <v>48</v>
      </c>
      <c r="G76" s="46" t="s">
        <v>47</v>
      </c>
      <c r="H76" s="33"/>
      <c r="I76" s="33"/>
      <c r="J76" s="275" t="s">
        <v>48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277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278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>
      <c r="A82" s="30"/>
      <c r="B82" s="31"/>
      <c r="C82" s="19" t="s">
        <v>172</v>
      </c>
      <c r="D82" s="30"/>
      <c r="E82" s="30"/>
      <c r="F82" s="30"/>
      <c r="G82" s="30"/>
      <c r="H82" s="30"/>
      <c r="I82" s="30"/>
      <c r="J82" s="264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264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>
      <c r="A84" s="30"/>
      <c r="B84" s="31"/>
      <c r="C84" s="25" t="s">
        <v>14</v>
      </c>
      <c r="D84" s="30"/>
      <c r="E84" s="30"/>
      <c r="F84" s="30"/>
      <c r="G84" s="30"/>
      <c r="H84" s="30"/>
      <c r="I84" s="30"/>
      <c r="J84" s="264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>
      <c r="A85" s="30"/>
      <c r="B85" s="31"/>
      <c r="C85" s="30"/>
      <c r="D85" s="30"/>
      <c r="E85" s="259" t="str">
        <f>E7</f>
        <v>Rekonštrukcia SO34 ÚAO a SO22 sociálna časť ÚAO</v>
      </c>
      <c r="F85" s="260"/>
      <c r="G85" s="260"/>
      <c r="H85" s="260"/>
      <c r="I85" s="30"/>
      <c r="J85" s="264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>
      <c r="B86" s="18"/>
      <c r="C86" s="25" t="s">
        <v>168</v>
      </c>
      <c r="J86" s="262"/>
      <c r="L86" s="18"/>
    </row>
    <row r="87" spans="1:31" s="2" customFormat="1" ht="16.5" customHeight="1">
      <c r="A87" s="30"/>
      <c r="B87" s="31"/>
      <c r="C87" s="30"/>
      <c r="D87" s="30"/>
      <c r="E87" s="259" t="s">
        <v>169</v>
      </c>
      <c r="F87" s="258"/>
      <c r="G87" s="258"/>
      <c r="H87" s="258"/>
      <c r="I87" s="30"/>
      <c r="J87" s="264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>
      <c r="A88" s="30"/>
      <c r="B88" s="31"/>
      <c r="C88" s="25" t="s">
        <v>170</v>
      </c>
      <c r="D88" s="30"/>
      <c r="E88" s="30"/>
      <c r="F88" s="30"/>
      <c r="G88" s="30"/>
      <c r="H88" s="30"/>
      <c r="I88" s="30"/>
      <c r="J88" s="264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16.5" customHeight="1">
      <c r="A89" s="30"/>
      <c r="B89" s="31"/>
      <c r="C89" s="30"/>
      <c r="D89" s="30"/>
      <c r="E89" s="255" t="str">
        <f>E11</f>
        <v>SO00.1 - Búracie práce - ASR</v>
      </c>
      <c r="F89" s="258"/>
      <c r="G89" s="258"/>
      <c r="H89" s="258"/>
      <c r="I89" s="30"/>
      <c r="J89" s="264"/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264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>
      <c r="A91" s="30"/>
      <c r="B91" s="31"/>
      <c r="C91" s="25" t="s">
        <v>18</v>
      </c>
      <c r="D91" s="30"/>
      <c r="E91" s="30"/>
      <c r="F91" s="23" t="str">
        <f>F14</f>
        <v>ÚVTOS a ÚVV Leopoldov</v>
      </c>
      <c r="G91" s="30"/>
      <c r="H91" s="30"/>
      <c r="I91" s="25" t="s">
        <v>20</v>
      </c>
      <c r="J91" s="266" t="str">
        <f>IF(J14="","",J14)</f>
        <v>16. 11. 2023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>
      <c r="A92" s="30"/>
      <c r="B92" s="31"/>
      <c r="C92" s="30"/>
      <c r="D92" s="30"/>
      <c r="E92" s="30"/>
      <c r="F92" s="30"/>
      <c r="G92" s="30"/>
      <c r="H92" s="30"/>
      <c r="I92" s="30"/>
      <c r="J92" s="264"/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>
      <c r="A93" s="30"/>
      <c r="B93" s="31"/>
      <c r="C93" s="25" t="s">
        <v>22</v>
      </c>
      <c r="D93" s="30"/>
      <c r="E93" s="30"/>
      <c r="F93" s="23" t="str">
        <f>E17</f>
        <v>ÚVTOS a ÚVV Leopoldov</v>
      </c>
      <c r="G93" s="30"/>
      <c r="H93" s="30"/>
      <c r="I93" s="25" t="s">
        <v>27</v>
      </c>
      <c r="J93" s="279" t="str">
        <f>E23</f>
        <v xml:space="preserve"> </v>
      </c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>
      <c r="A94" s="30"/>
      <c r="B94" s="31"/>
      <c r="C94" s="25" t="s">
        <v>25</v>
      </c>
      <c r="D94" s="30"/>
      <c r="E94" s="30"/>
      <c r="F94" s="23" t="str">
        <f>IF(E20="","",E20)</f>
        <v>Vyplň údaj</v>
      </c>
      <c r="G94" s="30"/>
      <c r="H94" s="30"/>
      <c r="I94" s="25" t="s">
        <v>30</v>
      </c>
      <c r="J94" s="279" t="str">
        <f>E26</f>
        <v xml:space="preserve"> </v>
      </c>
      <c r="K94" s="30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264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>
      <c r="A96" s="30"/>
      <c r="B96" s="31"/>
      <c r="C96" s="118" t="s">
        <v>173</v>
      </c>
      <c r="D96" s="110"/>
      <c r="E96" s="110"/>
      <c r="F96" s="110"/>
      <c r="G96" s="110"/>
      <c r="H96" s="110"/>
      <c r="I96" s="110"/>
      <c r="J96" s="280" t="s">
        <v>174</v>
      </c>
      <c r="K96" s="11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>
      <c r="A97" s="30"/>
      <c r="B97" s="31"/>
      <c r="C97" s="30"/>
      <c r="D97" s="30"/>
      <c r="E97" s="30"/>
      <c r="F97" s="30"/>
      <c r="G97" s="30"/>
      <c r="H97" s="30"/>
      <c r="I97" s="30"/>
      <c r="J97" s="264"/>
      <c r="K97" s="30"/>
      <c r="L97" s="43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>
      <c r="A98" s="30"/>
      <c r="B98" s="31"/>
      <c r="C98" s="120" t="s">
        <v>175</v>
      </c>
      <c r="D98" s="30"/>
      <c r="E98" s="30"/>
      <c r="F98" s="30"/>
      <c r="G98" s="30"/>
      <c r="H98" s="30"/>
      <c r="I98" s="30"/>
      <c r="J98" s="269">
        <f>J137</f>
        <v>0</v>
      </c>
      <c r="K98" s="30"/>
      <c r="L98" s="43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5" t="s">
        <v>176</v>
      </c>
    </row>
    <row r="99" spans="1:47" s="9" customFormat="1" ht="24.95" customHeight="1">
      <c r="B99" s="121"/>
      <c r="D99" s="122" t="s">
        <v>177</v>
      </c>
      <c r="E99" s="123"/>
      <c r="F99" s="123"/>
      <c r="G99" s="123"/>
      <c r="H99" s="123"/>
      <c r="I99" s="123"/>
      <c r="J99" s="281">
        <f>J138</f>
        <v>0</v>
      </c>
      <c r="L99" s="121"/>
    </row>
    <row r="100" spans="1:47" s="10" customFormat="1" ht="19.899999999999999" customHeight="1">
      <c r="B100" s="125"/>
      <c r="D100" s="126" t="s">
        <v>178</v>
      </c>
      <c r="E100" s="127"/>
      <c r="F100" s="127"/>
      <c r="G100" s="127"/>
      <c r="H100" s="127"/>
      <c r="I100" s="127"/>
      <c r="J100" s="282">
        <f>J139</f>
        <v>0</v>
      </c>
      <c r="L100" s="125"/>
    </row>
    <row r="101" spans="1:47" s="10" customFormat="1" ht="19.899999999999999" customHeight="1">
      <c r="B101" s="125"/>
      <c r="D101" s="126" t="s">
        <v>179</v>
      </c>
      <c r="E101" s="127"/>
      <c r="F101" s="127"/>
      <c r="G101" s="127"/>
      <c r="H101" s="127"/>
      <c r="I101" s="127"/>
      <c r="J101" s="282">
        <f>J148</f>
        <v>0</v>
      </c>
      <c r="L101" s="125"/>
    </row>
    <row r="102" spans="1:47" s="10" customFormat="1" ht="19.899999999999999" customHeight="1">
      <c r="B102" s="125"/>
      <c r="D102" s="126" t="s">
        <v>180</v>
      </c>
      <c r="E102" s="127"/>
      <c r="F102" s="127"/>
      <c r="G102" s="127"/>
      <c r="H102" s="127"/>
      <c r="I102" s="127"/>
      <c r="J102" s="282">
        <f>J150</f>
        <v>0</v>
      </c>
      <c r="L102" s="125"/>
    </row>
    <row r="103" spans="1:47" s="10" customFormat="1" ht="19.899999999999999" customHeight="1">
      <c r="B103" s="125"/>
      <c r="D103" s="126" t="s">
        <v>181</v>
      </c>
      <c r="E103" s="127"/>
      <c r="F103" s="127"/>
      <c r="G103" s="127"/>
      <c r="H103" s="127"/>
      <c r="I103" s="127"/>
      <c r="J103" s="282">
        <f>J255</f>
        <v>0</v>
      </c>
      <c r="L103" s="125"/>
    </row>
    <row r="104" spans="1:47" s="9" customFormat="1" ht="24.95" customHeight="1">
      <c r="B104" s="121"/>
      <c r="D104" s="122" t="s">
        <v>182</v>
      </c>
      <c r="E104" s="123"/>
      <c r="F104" s="123"/>
      <c r="G104" s="123"/>
      <c r="H104" s="123"/>
      <c r="I104" s="123"/>
      <c r="J104" s="281">
        <f>J257</f>
        <v>0</v>
      </c>
      <c r="L104" s="121"/>
    </row>
    <row r="105" spans="1:47" s="10" customFormat="1" ht="19.899999999999999" customHeight="1">
      <c r="B105" s="125"/>
      <c r="D105" s="126" t="s">
        <v>183</v>
      </c>
      <c r="E105" s="127"/>
      <c r="F105" s="127"/>
      <c r="G105" s="127"/>
      <c r="H105" s="127"/>
      <c r="I105" s="127"/>
      <c r="J105" s="282">
        <f>J258</f>
        <v>0</v>
      </c>
      <c r="L105" s="125"/>
    </row>
    <row r="106" spans="1:47" s="10" customFormat="1" ht="19.899999999999999" customHeight="1">
      <c r="B106" s="125"/>
      <c r="D106" s="126" t="s">
        <v>184</v>
      </c>
      <c r="E106" s="127"/>
      <c r="F106" s="127"/>
      <c r="G106" s="127"/>
      <c r="H106" s="127"/>
      <c r="I106" s="127"/>
      <c r="J106" s="282">
        <f>J260</f>
        <v>0</v>
      </c>
      <c r="L106" s="125"/>
    </row>
    <row r="107" spans="1:47" s="10" customFormat="1" ht="19.899999999999999" customHeight="1">
      <c r="B107" s="125"/>
      <c r="D107" s="126" t="s">
        <v>185</v>
      </c>
      <c r="E107" s="127"/>
      <c r="F107" s="127"/>
      <c r="G107" s="127"/>
      <c r="H107" s="127"/>
      <c r="I107" s="127"/>
      <c r="J107" s="282">
        <f>J262</f>
        <v>0</v>
      </c>
      <c r="L107" s="125"/>
    </row>
    <row r="108" spans="1:47" s="10" customFormat="1" ht="19.899999999999999" customHeight="1">
      <c r="B108" s="125"/>
      <c r="D108" s="126" t="s">
        <v>186</v>
      </c>
      <c r="E108" s="127"/>
      <c r="F108" s="127"/>
      <c r="G108" s="127"/>
      <c r="H108" s="127"/>
      <c r="I108" s="127"/>
      <c r="J108" s="282">
        <f>J264</f>
        <v>0</v>
      </c>
      <c r="L108" s="125"/>
    </row>
    <row r="109" spans="1:47" s="10" customFormat="1" ht="19.899999999999999" customHeight="1">
      <c r="B109" s="125"/>
      <c r="D109" s="126" t="s">
        <v>187</v>
      </c>
      <c r="E109" s="127"/>
      <c r="F109" s="127"/>
      <c r="G109" s="127"/>
      <c r="H109" s="127"/>
      <c r="I109" s="127"/>
      <c r="J109" s="282">
        <f>J266</f>
        <v>0</v>
      </c>
      <c r="L109" s="125"/>
    </row>
    <row r="110" spans="1:47" s="10" customFormat="1" ht="19.899999999999999" customHeight="1">
      <c r="B110" s="125"/>
      <c r="D110" s="126" t="s">
        <v>188</v>
      </c>
      <c r="E110" s="127"/>
      <c r="F110" s="127"/>
      <c r="G110" s="127"/>
      <c r="H110" s="127"/>
      <c r="I110" s="127"/>
      <c r="J110" s="282">
        <f>J271</f>
        <v>0</v>
      </c>
      <c r="L110" s="125"/>
    </row>
    <row r="111" spans="1:47" s="10" customFormat="1" ht="19.899999999999999" customHeight="1">
      <c r="B111" s="125"/>
      <c r="D111" s="126" t="s">
        <v>189</v>
      </c>
      <c r="E111" s="127"/>
      <c r="F111" s="127"/>
      <c r="G111" s="127"/>
      <c r="H111" s="127"/>
      <c r="I111" s="127"/>
      <c r="J111" s="282">
        <f>J275</f>
        <v>0</v>
      </c>
      <c r="L111" s="125"/>
    </row>
    <row r="112" spans="1:47" s="10" customFormat="1" ht="19.899999999999999" customHeight="1">
      <c r="B112" s="125"/>
      <c r="D112" s="126" t="s">
        <v>190</v>
      </c>
      <c r="E112" s="127"/>
      <c r="F112" s="127"/>
      <c r="G112" s="127"/>
      <c r="H112" s="127"/>
      <c r="I112" s="127"/>
      <c r="J112" s="282">
        <f>J279</f>
        <v>0</v>
      </c>
      <c r="L112" s="125"/>
    </row>
    <row r="113" spans="1:31" s="9" customFormat="1" ht="24.95" customHeight="1">
      <c r="B113" s="121"/>
      <c r="D113" s="122" t="s">
        <v>191</v>
      </c>
      <c r="E113" s="123"/>
      <c r="F113" s="123"/>
      <c r="G113" s="123"/>
      <c r="H113" s="123"/>
      <c r="I113" s="123"/>
      <c r="J113" s="281">
        <f>J281</f>
        <v>0</v>
      </c>
      <c r="L113" s="121"/>
    </row>
    <row r="114" spans="1:31" s="10" customFormat="1" ht="19.899999999999999" customHeight="1">
      <c r="B114" s="125"/>
      <c r="D114" s="126" t="s">
        <v>192</v>
      </c>
      <c r="E114" s="127"/>
      <c r="F114" s="127"/>
      <c r="G114" s="127"/>
      <c r="H114" s="127"/>
      <c r="I114" s="127"/>
      <c r="J114" s="282">
        <f>J282</f>
        <v>0</v>
      </c>
      <c r="L114" s="125"/>
    </row>
    <row r="115" spans="1:31" s="9" customFormat="1" ht="21.75" customHeight="1">
      <c r="B115" s="121"/>
      <c r="D115" s="129" t="s">
        <v>193</v>
      </c>
      <c r="J115" s="283">
        <f>J287</f>
        <v>0</v>
      </c>
      <c r="L115" s="121"/>
    </row>
    <row r="116" spans="1:31" s="2" customFormat="1" ht="21.75" customHeight="1">
      <c r="A116" s="30"/>
      <c r="B116" s="31"/>
      <c r="C116" s="30"/>
      <c r="D116" s="30"/>
      <c r="E116" s="30"/>
      <c r="F116" s="30"/>
      <c r="G116" s="30"/>
      <c r="H116" s="30"/>
      <c r="I116" s="30"/>
      <c r="J116" s="264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31" s="2" customFormat="1" ht="6.95" customHeight="1">
      <c r="A117" s="30"/>
      <c r="B117" s="48"/>
      <c r="C117" s="49"/>
      <c r="D117" s="49"/>
      <c r="E117" s="49"/>
      <c r="F117" s="49"/>
      <c r="G117" s="49"/>
      <c r="H117" s="49"/>
      <c r="I117" s="49"/>
      <c r="J117" s="277"/>
      <c r="K117" s="49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21" spans="1:31" s="2" customFormat="1" ht="6.95" customHeight="1">
      <c r="A121" s="30"/>
      <c r="B121" s="50"/>
      <c r="C121" s="51"/>
      <c r="D121" s="51"/>
      <c r="E121" s="51"/>
      <c r="F121" s="51"/>
      <c r="G121" s="51"/>
      <c r="H121" s="51"/>
      <c r="I121" s="51"/>
      <c r="J121" s="278"/>
      <c r="K121" s="51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31" s="2" customFormat="1" ht="24.95" customHeight="1">
      <c r="A122" s="30"/>
      <c r="B122" s="31"/>
      <c r="C122" s="19" t="s">
        <v>194</v>
      </c>
      <c r="D122" s="30"/>
      <c r="E122" s="30"/>
      <c r="F122" s="30"/>
      <c r="G122" s="30"/>
      <c r="H122" s="30"/>
      <c r="I122" s="30"/>
      <c r="J122" s="264"/>
      <c r="K122" s="30"/>
      <c r="L122" s="43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31" s="2" customFormat="1" ht="6.95" customHeight="1">
      <c r="A123" s="30"/>
      <c r="B123" s="31"/>
      <c r="C123" s="30"/>
      <c r="D123" s="30"/>
      <c r="E123" s="30"/>
      <c r="F123" s="30"/>
      <c r="G123" s="30"/>
      <c r="H123" s="30"/>
      <c r="I123" s="30"/>
      <c r="J123" s="264"/>
      <c r="K123" s="30"/>
      <c r="L123" s="43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31" s="2" customFormat="1" ht="12" customHeight="1">
      <c r="A124" s="30"/>
      <c r="B124" s="31"/>
      <c r="C124" s="25" t="s">
        <v>14</v>
      </c>
      <c r="D124" s="30"/>
      <c r="E124" s="30"/>
      <c r="F124" s="30"/>
      <c r="G124" s="30"/>
      <c r="H124" s="30"/>
      <c r="I124" s="30"/>
      <c r="J124" s="264"/>
      <c r="K124" s="30"/>
      <c r="L124" s="43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31" s="2" customFormat="1" ht="16.5" customHeight="1">
      <c r="A125" s="30"/>
      <c r="B125" s="31"/>
      <c r="C125" s="30"/>
      <c r="D125" s="30"/>
      <c r="E125" s="259" t="str">
        <f>E7</f>
        <v>Rekonštrukcia SO34 ÚAO a SO22 sociálna časť ÚAO</v>
      </c>
      <c r="F125" s="260"/>
      <c r="G125" s="260"/>
      <c r="H125" s="260"/>
      <c r="I125" s="30"/>
      <c r="J125" s="264"/>
      <c r="K125" s="30"/>
      <c r="L125" s="43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31" s="1" customFormat="1" ht="12" customHeight="1">
      <c r="B126" s="18"/>
      <c r="C126" s="25" t="s">
        <v>168</v>
      </c>
      <c r="J126" s="262"/>
      <c r="L126" s="18"/>
    </row>
    <row r="127" spans="1:31" s="2" customFormat="1" ht="16.5" customHeight="1">
      <c r="A127" s="30"/>
      <c r="B127" s="31"/>
      <c r="C127" s="30"/>
      <c r="D127" s="30"/>
      <c r="E127" s="259" t="s">
        <v>169</v>
      </c>
      <c r="F127" s="258"/>
      <c r="G127" s="258"/>
      <c r="H127" s="258"/>
      <c r="I127" s="30"/>
      <c r="J127" s="264"/>
      <c r="K127" s="30"/>
      <c r="L127" s="43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</row>
    <row r="128" spans="1:31" s="2" customFormat="1" ht="12" customHeight="1">
      <c r="A128" s="30"/>
      <c r="B128" s="31"/>
      <c r="C128" s="25" t="s">
        <v>170</v>
      </c>
      <c r="D128" s="30"/>
      <c r="E128" s="30"/>
      <c r="F128" s="30"/>
      <c r="G128" s="30"/>
      <c r="H128" s="30"/>
      <c r="I128" s="30"/>
      <c r="J128" s="264"/>
      <c r="K128" s="30"/>
      <c r="L128" s="43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</row>
    <row r="129" spans="1:65" s="2" customFormat="1" ht="16.5" customHeight="1">
      <c r="A129" s="30"/>
      <c r="B129" s="31"/>
      <c r="C129" s="30"/>
      <c r="D129" s="30"/>
      <c r="E129" s="255" t="str">
        <f>E11</f>
        <v>SO00.1 - Búracie práce - ASR</v>
      </c>
      <c r="F129" s="258"/>
      <c r="G129" s="258"/>
      <c r="H129" s="258"/>
      <c r="I129" s="30"/>
      <c r="J129" s="264"/>
      <c r="K129" s="30"/>
      <c r="L129" s="43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</row>
    <row r="130" spans="1:65" s="2" customFormat="1" ht="6.95" customHeight="1">
      <c r="A130" s="30"/>
      <c r="B130" s="31"/>
      <c r="C130" s="30"/>
      <c r="D130" s="30"/>
      <c r="E130" s="30"/>
      <c r="F130" s="30"/>
      <c r="G130" s="30"/>
      <c r="H130" s="30"/>
      <c r="I130" s="30"/>
      <c r="J130" s="264"/>
      <c r="K130" s="30"/>
      <c r="L130" s="43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</row>
    <row r="131" spans="1:65" s="2" customFormat="1" ht="12" customHeight="1">
      <c r="A131" s="30"/>
      <c r="B131" s="31"/>
      <c r="C131" s="25" t="s">
        <v>18</v>
      </c>
      <c r="D131" s="30"/>
      <c r="E131" s="30"/>
      <c r="F131" s="23" t="str">
        <f>F14</f>
        <v>ÚVTOS a ÚVV Leopoldov</v>
      </c>
      <c r="G131" s="30"/>
      <c r="H131" s="30"/>
      <c r="I131" s="25" t="s">
        <v>20</v>
      </c>
      <c r="J131" s="266" t="str">
        <f>IF(J14="","",J14)</f>
        <v>16. 11. 2023</v>
      </c>
      <c r="K131" s="30"/>
      <c r="L131" s="43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</row>
    <row r="132" spans="1:65" s="2" customFormat="1" ht="6.95" customHeight="1">
      <c r="A132" s="30"/>
      <c r="B132" s="31"/>
      <c r="C132" s="30"/>
      <c r="D132" s="30"/>
      <c r="E132" s="30"/>
      <c r="F132" s="30"/>
      <c r="G132" s="30"/>
      <c r="H132" s="30"/>
      <c r="I132" s="30"/>
      <c r="J132" s="264"/>
      <c r="K132" s="30"/>
      <c r="L132" s="43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</row>
    <row r="133" spans="1:65" s="2" customFormat="1" ht="15.2" customHeight="1">
      <c r="A133" s="30"/>
      <c r="B133" s="31"/>
      <c r="C133" s="25" t="s">
        <v>22</v>
      </c>
      <c r="D133" s="30"/>
      <c r="E133" s="30"/>
      <c r="F133" s="23" t="str">
        <f>E17</f>
        <v>ÚVTOS a ÚVV Leopoldov</v>
      </c>
      <c r="G133" s="30"/>
      <c r="H133" s="30"/>
      <c r="I133" s="25" t="s">
        <v>27</v>
      </c>
      <c r="J133" s="279" t="str">
        <f>E23</f>
        <v xml:space="preserve"> </v>
      </c>
      <c r="K133" s="30"/>
      <c r="L133" s="43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</row>
    <row r="134" spans="1:65" s="2" customFormat="1" ht="15.2" customHeight="1">
      <c r="A134" s="30"/>
      <c r="B134" s="31"/>
      <c r="C134" s="25" t="s">
        <v>25</v>
      </c>
      <c r="D134" s="30"/>
      <c r="E134" s="30"/>
      <c r="F134" s="23" t="str">
        <f>IF(E20="","",E20)</f>
        <v>Vyplň údaj</v>
      </c>
      <c r="G134" s="30"/>
      <c r="H134" s="30"/>
      <c r="I134" s="25" t="s">
        <v>30</v>
      </c>
      <c r="J134" s="279" t="str">
        <f>E26</f>
        <v xml:space="preserve"> </v>
      </c>
      <c r="K134" s="30"/>
      <c r="L134" s="43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</row>
    <row r="135" spans="1:65" s="2" customFormat="1" ht="10.35" customHeight="1">
      <c r="A135" s="30"/>
      <c r="B135" s="31"/>
      <c r="C135" s="30"/>
      <c r="D135" s="30"/>
      <c r="E135" s="30"/>
      <c r="F135" s="30"/>
      <c r="G135" s="30"/>
      <c r="H135" s="30"/>
      <c r="I135" s="30"/>
      <c r="J135" s="264"/>
      <c r="K135" s="30"/>
      <c r="L135" s="43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</row>
    <row r="136" spans="1:65" s="11" customFormat="1" ht="29.25" customHeight="1">
      <c r="A136" s="131"/>
      <c r="B136" s="132"/>
      <c r="C136" s="133" t="s">
        <v>195</v>
      </c>
      <c r="D136" s="134" t="s">
        <v>57</v>
      </c>
      <c r="E136" s="134" t="s">
        <v>53</v>
      </c>
      <c r="F136" s="134" t="s">
        <v>54</v>
      </c>
      <c r="G136" s="134" t="s">
        <v>196</v>
      </c>
      <c r="H136" s="134" t="s">
        <v>197</v>
      </c>
      <c r="I136" s="134" t="s">
        <v>198</v>
      </c>
      <c r="J136" s="284" t="s">
        <v>174</v>
      </c>
      <c r="K136" s="136" t="s">
        <v>199</v>
      </c>
      <c r="L136" s="137"/>
      <c r="M136" s="63" t="s">
        <v>1</v>
      </c>
      <c r="N136" s="64" t="s">
        <v>36</v>
      </c>
      <c r="O136" s="64" t="s">
        <v>200</v>
      </c>
      <c r="P136" s="64" t="s">
        <v>201</v>
      </c>
      <c r="Q136" s="64" t="s">
        <v>202</v>
      </c>
      <c r="R136" s="64" t="s">
        <v>203</v>
      </c>
      <c r="S136" s="64" t="s">
        <v>204</v>
      </c>
      <c r="T136" s="65" t="s">
        <v>205</v>
      </c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</row>
    <row r="137" spans="1:65" s="2" customFormat="1" ht="22.9" customHeight="1">
      <c r="A137" s="30"/>
      <c r="B137" s="31"/>
      <c r="C137" s="70" t="s">
        <v>175</v>
      </c>
      <c r="D137" s="30"/>
      <c r="E137" s="30"/>
      <c r="F137" s="30"/>
      <c r="G137" s="30"/>
      <c r="H137" s="30"/>
      <c r="I137" s="30"/>
      <c r="J137" s="285">
        <f>BK137</f>
        <v>0</v>
      </c>
      <c r="K137" s="30"/>
      <c r="L137" s="31"/>
      <c r="M137" s="66"/>
      <c r="N137" s="57"/>
      <c r="O137" s="67"/>
      <c r="P137" s="139">
        <f>P138+P257+P281+P287</f>
        <v>0</v>
      </c>
      <c r="Q137" s="67"/>
      <c r="R137" s="139">
        <f>R138+R257+R281+R287</f>
        <v>797.81641575128992</v>
      </c>
      <c r="S137" s="67"/>
      <c r="T137" s="140">
        <f>T138+T257+T281+T287</f>
        <v>7226.0616686600015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T137" s="15" t="s">
        <v>71</v>
      </c>
      <c r="AU137" s="15" t="s">
        <v>176</v>
      </c>
      <c r="BK137" s="141">
        <f>BK138+BK257+BK281+BK287</f>
        <v>0</v>
      </c>
    </row>
    <row r="138" spans="1:65" s="12" customFormat="1" ht="25.9" customHeight="1">
      <c r="B138" s="142"/>
      <c r="D138" s="143" t="s">
        <v>71</v>
      </c>
      <c r="E138" s="144" t="s">
        <v>206</v>
      </c>
      <c r="F138" s="144" t="s">
        <v>207</v>
      </c>
      <c r="I138" s="145"/>
      <c r="J138" s="283">
        <f>BK138</f>
        <v>0</v>
      </c>
      <c r="L138" s="142"/>
      <c r="M138" s="146"/>
      <c r="N138" s="147"/>
      <c r="O138" s="147"/>
      <c r="P138" s="148">
        <f>P139+P148+P150+P255</f>
        <v>0</v>
      </c>
      <c r="Q138" s="147"/>
      <c r="R138" s="148">
        <f>R139+R148+R150+R255</f>
        <v>797.35271372828993</v>
      </c>
      <c r="S138" s="147"/>
      <c r="T138" s="149">
        <f>T139+T148+T150+T255</f>
        <v>7187.6881780000012</v>
      </c>
      <c r="AR138" s="143" t="s">
        <v>79</v>
      </c>
      <c r="AT138" s="150" t="s">
        <v>71</v>
      </c>
      <c r="AU138" s="150" t="s">
        <v>72</v>
      </c>
      <c r="AY138" s="143" t="s">
        <v>208</v>
      </c>
      <c r="BK138" s="151">
        <f>BK139+BK148+BK150+BK255</f>
        <v>0</v>
      </c>
    </row>
    <row r="139" spans="1:65" s="12" customFormat="1" ht="22.9" customHeight="1">
      <c r="B139" s="142"/>
      <c r="D139" s="143" t="s">
        <v>71</v>
      </c>
      <c r="E139" s="152" t="s">
        <v>79</v>
      </c>
      <c r="F139" s="152" t="s">
        <v>209</v>
      </c>
      <c r="I139" s="145"/>
      <c r="J139" s="286">
        <f>BK139</f>
        <v>0</v>
      </c>
      <c r="L139" s="142"/>
      <c r="M139" s="146"/>
      <c r="N139" s="147"/>
      <c r="O139" s="147"/>
      <c r="P139" s="148">
        <f>SUM(P140:P147)</f>
        <v>0</v>
      </c>
      <c r="Q139" s="147"/>
      <c r="R139" s="148">
        <f>SUM(R140:R147)</f>
        <v>0</v>
      </c>
      <c r="S139" s="147"/>
      <c r="T139" s="149">
        <f>SUM(T140:T147)</f>
        <v>68.021090000000001</v>
      </c>
      <c r="AR139" s="143" t="s">
        <v>79</v>
      </c>
      <c r="AT139" s="150" t="s">
        <v>71</v>
      </c>
      <c r="AU139" s="150" t="s">
        <v>79</v>
      </c>
      <c r="AY139" s="143" t="s">
        <v>208</v>
      </c>
      <c r="BK139" s="151">
        <f>SUM(BK140:BK147)</f>
        <v>0</v>
      </c>
    </row>
    <row r="140" spans="1:65" s="2" customFormat="1" ht="33" customHeight="1">
      <c r="A140" s="30"/>
      <c r="B140" s="154"/>
      <c r="C140" s="195" t="s">
        <v>79</v>
      </c>
      <c r="D140" s="195" t="s">
        <v>210</v>
      </c>
      <c r="E140" s="196" t="s">
        <v>211</v>
      </c>
      <c r="F140" s="200" t="s">
        <v>212</v>
      </c>
      <c r="G140" s="198" t="s">
        <v>213</v>
      </c>
      <c r="H140" s="199">
        <v>41.853999999999999</v>
      </c>
      <c r="I140" s="155"/>
      <c r="J140" s="287">
        <f t="shared" ref="J140:J147" si="0">ROUND(I140*H140,2)</f>
        <v>0</v>
      </c>
      <c r="K140" s="157"/>
      <c r="L140" s="31"/>
      <c r="M140" s="158" t="s">
        <v>1</v>
      </c>
      <c r="N140" s="159" t="s">
        <v>38</v>
      </c>
      <c r="O140" s="59"/>
      <c r="P140" s="160">
        <f t="shared" ref="P140:P147" si="1">O140*H140</f>
        <v>0</v>
      </c>
      <c r="Q140" s="160">
        <v>0</v>
      </c>
      <c r="R140" s="160">
        <f t="shared" ref="R140:R147" si="2">Q140*H140</f>
        <v>0</v>
      </c>
      <c r="S140" s="160">
        <v>0.22500000000000001</v>
      </c>
      <c r="T140" s="161">
        <f t="shared" ref="T140:T147" si="3">S140*H140</f>
        <v>9.4171499999999995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2" t="s">
        <v>214</v>
      </c>
      <c r="AT140" s="162" t="s">
        <v>210</v>
      </c>
      <c r="AU140" s="162" t="s">
        <v>85</v>
      </c>
      <c r="AY140" s="15" t="s">
        <v>208</v>
      </c>
      <c r="BE140" s="163">
        <f t="shared" ref="BE140:BE147" si="4">IF(N140="základná",J140,0)</f>
        <v>0</v>
      </c>
      <c r="BF140" s="163">
        <f t="shared" ref="BF140:BF147" si="5">IF(N140="znížená",J140,0)</f>
        <v>0</v>
      </c>
      <c r="BG140" s="163">
        <f t="shared" ref="BG140:BG147" si="6">IF(N140="zákl. prenesená",J140,0)</f>
        <v>0</v>
      </c>
      <c r="BH140" s="163">
        <f t="shared" ref="BH140:BH147" si="7">IF(N140="zníž. prenesená",J140,0)</f>
        <v>0</v>
      </c>
      <c r="BI140" s="163">
        <f t="shared" ref="BI140:BI147" si="8">IF(N140="nulová",J140,0)</f>
        <v>0</v>
      </c>
      <c r="BJ140" s="15" t="s">
        <v>85</v>
      </c>
      <c r="BK140" s="163">
        <f t="shared" ref="BK140:BK147" si="9">ROUND(I140*H140,2)</f>
        <v>0</v>
      </c>
      <c r="BL140" s="15" t="s">
        <v>214</v>
      </c>
      <c r="BM140" s="162" t="s">
        <v>215</v>
      </c>
    </row>
    <row r="141" spans="1:65" s="2" customFormat="1" ht="24.2" customHeight="1">
      <c r="A141" s="30"/>
      <c r="B141" s="154"/>
      <c r="C141" s="195" t="s">
        <v>85</v>
      </c>
      <c r="D141" s="195" t="s">
        <v>210</v>
      </c>
      <c r="E141" s="196" t="s">
        <v>216</v>
      </c>
      <c r="F141" s="200" t="s">
        <v>217</v>
      </c>
      <c r="G141" s="198" t="s">
        <v>213</v>
      </c>
      <c r="H141" s="199">
        <v>46.39</v>
      </c>
      <c r="I141" s="155"/>
      <c r="J141" s="287">
        <f t="shared" si="0"/>
        <v>0</v>
      </c>
      <c r="K141" s="157"/>
      <c r="L141" s="31"/>
      <c r="M141" s="158" t="s">
        <v>1</v>
      </c>
      <c r="N141" s="159" t="s">
        <v>38</v>
      </c>
      <c r="O141" s="59"/>
      <c r="P141" s="160">
        <f t="shared" si="1"/>
        <v>0</v>
      </c>
      <c r="Q141" s="160">
        <v>0</v>
      </c>
      <c r="R141" s="160">
        <f t="shared" si="2"/>
        <v>0</v>
      </c>
      <c r="S141" s="160">
        <v>0.25</v>
      </c>
      <c r="T141" s="161">
        <f t="shared" si="3"/>
        <v>11.5975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2" t="s">
        <v>214</v>
      </c>
      <c r="AT141" s="162" t="s">
        <v>210</v>
      </c>
      <c r="AU141" s="162" t="s">
        <v>85</v>
      </c>
      <c r="AY141" s="15" t="s">
        <v>208</v>
      </c>
      <c r="BE141" s="163">
        <f t="shared" si="4"/>
        <v>0</v>
      </c>
      <c r="BF141" s="163">
        <f t="shared" si="5"/>
        <v>0</v>
      </c>
      <c r="BG141" s="163">
        <f t="shared" si="6"/>
        <v>0</v>
      </c>
      <c r="BH141" s="163">
        <f t="shared" si="7"/>
        <v>0</v>
      </c>
      <c r="BI141" s="163">
        <f t="shared" si="8"/>
        <v>0</v>
      </c>
      <c r="BJ141" s="15" t="s">
        <v>85</v>
      </c>
      <c r="BK141" s="163">
        <f t="shared" si="9"/>
        <v>0</v>
      </c>
      <c r="BL141" s="15" t="s">
        <v>214</v>
      </c>
      <c r="BM141" s="162" t="s">
        <v>218</v>
      </c>
    </row>
    <row r="142" spans="1:65" s="2" customFormat="1" ht="24.2" customHeight="1">
      <c r="A142" s="30"/>
      <c r="B142" s="154"/>
      <c r="C142" s="195" t="s">
        <v>219</v>
      </c>
      <c r="D142" s="195" t="s">
        <v>210</v>
      </c>
      <c r="E142" s="196" t="s">
        <v>220</v>
      </c>
      <c r="F142" s="200" t="s">
        <v>221</v>
      </c>
      <c r="G142" s="198" t="s">
        <v>213</v>
      </c>
      <c r="H142" s="199">
        <v>44.555</v>
      </c>
      <c r="I142" s="155"/>
      <c r="J142" s="287">
        <f t="shared" si="0"/>
        <v>0</v>
      </c>
      <c r="K142" s="157"/>
      <c r="L142" s="31"/>
      <c r="M142" s="158" t="s">
        <v>1</v>
      </c>
      <c r="N142" s="159" t="s">
        <v>38</v>
      </c>
      <c r="O142" s="59"/>
      <c r="P142" s="160">
        <f t="shared" si="1"/>
        <v>0</v>
      </c>
      <c r="Q142" s="160">
        <v>0</v>
      </c>
      <c r="R142" s="160">
        <f t="shared" si="2"/>
        <v>0</v>
      </c>
      <c r="S142" s="160">
        <v>0.375</v>
      </c>
      <c r="T142" s="161">
        <f t="shared" si="3"/>
        <v>16.708124999999999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2" t="s">
        <v>214</v>
      </c>
      <c r="AT142" s="162" t="s">
        <v>210</v>
      </c>
      <c r="AU142" s="162" t="s">
        <v>85</v>
      </c>
      <c r="AY142" s="15" t="s">
        <v>208</v>
      </c>
      <c r="BE142" s="163">
        <f t="shared" si="4"/>
        <v>0</v>
      </c>
      <c r="BF142" s="163">
        <f t="shared" si="5"/>
        <v>0</v>
      </c>
      <c r="BG142" s="163">
        <f t="shared" si="6"/>
        <v>0</v>
      </c>
      <c r="BH142" s="163">
        <f t="shared" si="7"/>
        <v>0</v>
      </c>
      <c r="BI142" s="163">
        <f t="shared" si="8"/>
        <v>0</v>
      </c>
      <c r="BJ142" s="15" t="s">
        <v>85</v>
      </c>
      <c r="BK142" s="163">
        <f t="shared" si="9"/>
        <v>0</v>
      </c>
      <c r="BL142" s="15" t="s">
        <v>214</v>
      </c>
      <c r="BM142" s="162" t="s">
        <v>222</v>
      </c>
    </row>
    <row r="143" spans="1:65" s="2" customFormat="1" ht="33" customHeight="1">
      <c r="A143" s="30"/>
      <c r="B143" s="154"/>
      <c r="C143" s="195" t="s">
        <v>214</v>
      </c>
      <c r="D143" s="195" t="s">
        <v>210</v>
      </c>
      <c r="E143" s="196" t="s">
        <v>223</v>
      </c>
      <c r="F143" s="200" t="s">
        <v>224</v>
      </c>
      <c r="G143" s="198" t="s">
        <v>213</v>
      </c>
      <c r="H143" s="199">
        <v>41.853999999999999</v>
      </c>
      <c r="I143" s="155"/>
      <c r="J143" s="287">
        <f t="shared" si="0"/>
        <v>0</v>
      </c>
      <c r="K143" s="157"/>
      <c r="L143" s="31"/>
      <c r="M143" s="158" t="s">
        <v>1</v>
      </c>
      <c r="N143" s="159" t="s">
        <v>38</v>
      </c>
      <c r="O143" s="59"/>
      <c r="P143" s="160">
        <f t="shared" si="1"/>
        <v>0</v>
      </c>
      <c r="Q143" s="160">
        <v>0</v>
      </c>
      <c r="R143" s="160">
        <f t="shared" si="2"/>
        <v>0</v>
      </c>
      <c r="S143" s="160">
        <v>0.23499999999999999</v>
      </c>
      <c r="T143" s="161">
        <f t="shared" si="3"/>
        <v>9.8356899999999996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2" t="s">
        <v>214</v>
      </c>
      <c r="AT143" s="162" t="s">
        <v>210</v>
      </c>
      <c r="AU143" s="162" t="s">
        <v>85</v>
      </c>
      <c r="AY143" s="15" t="s">
        <v>208</v>
      </c>
      <c r="BE143" s="163">
        <f t="shared" si="4"/>
        <v>0</v>
      </c>
      <c r="BF143" s="163">
        <f t="shared" si="5"/>
        <v>0</v>
      </c>
      <c r="BG143" s="163">
        <f t="shared" si="6"/>
        <v>0</v>
      </c>
      <c r="BH143" s="163">
        <f t="shared" si="7"/>
        <v>0</v>
      </c>
      <c r="BI143" s="163">
        <f t="shared" si="8"/>
        <v>0</v>
      </c>
      <c r="BJ143" s="15" t="s">
        <v>85</v>
      </c>
      <c r="BK143" s="163">
        <f t="shared" si="9"/>
        <v>0</v>
      </c>
      <c r="BL143" s="15" t="s">
        <v>214</v>
      </c>
      <c r="BM143" s="162" t="s">
        <v>225</v>
      </c>
    </row>
    <row r="144" spans="1:65" s="2" customFormat="1" ht="33" customHeight="1">
      <c r="A144" s="30"/>
      <c r="B144" s="154"/>
      <c r="C144" s="195" t="s">
        <v>226</v>
      </c>
      <c r="D144" s="195" t="s">
        <v>210</v>
      </c>
      <c r="E144" s="196" t="s">
        <v>227</v>
      </c>
      <c r="F144" s="200" t="s">
        <v>228</v>
      </c>
      <c r="G144" s="198" t="s">
        <v>213</v>
      </c>
      <c r="H144" s="199">
        <v>90.944999999999993</v>
      </c>
      <c r="I144" s="155"/>
      <c r="J144" s="287">
        <f t="shared" si="0"/>
        <v>0</v>
      </c>
      <c r="K144" s="157"/>
      <c r="L144" s="31"/>
      <c r="M144" s="158" t="s">
        <v>1</v>
      </c>
      <c r="N144" s="159" t="s">
        <v>38</v>
      </c>
      <c r="O144" s="59"/>
      <c r="P144" s="160">
        <f t="shared" si="1"/>
        <v>0</v>
      </c>
      <c r="Q144" s="160">
        <v>0</v>
      </c>
      <c r="R144" s="160">
        <f t="shared" si="2"/>
        <v>0</v>
      </c>
      <c r="S144" s="160">
        <v>0.22500000000000001</v>
      </c>
      <c r="T144" s="161">
        <f t="shared" si="3"/>
        <v>20.462624999999999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2" t="s">
        <v>214</v>
      </c>
      <c r="AT144" s="162" t="s">
        <v>210</v>
      </c>
      <c r="AU144" s="162" t="s">
        <v>85</v>
      </c>
      <c r="AY144" s="15" t="s">
        <v>208</v>
      </c>
      <c r="BE144" s="163">
        <f t="shared" si="4"/>
        <v>0</v>
      </c>
      <c r="BF144" s="163">
        <f t="shared" si="5"/>
        <v>0</v>
      </c>
      <c r="BG144" s="163">
        <f t="shared" si="6"/>
        <v>0</v>
      </c>
      <c r="BH144" s="163">
        <f t="shared" si="7"/>
        <v>0</v>
      </c>
      <c r="BI144" s="163">
        <f t="shared" si="8"/>
        <v>0</v>
      </c>
      <c r="BJ144" s="15" t="s">
        <v>85</v>
      </c>
      <c r="BK144" s="163">
        <f t="shared" si="9"/>
        <v>0</v>
      </c>
      <c r="BL144" s="15" t="s">
        <v>214</v>
      </c>
      <c r="BM144" s="162" t="s">
        <v>229</v>
      </c>
    </row>
    <row r="145" spans="1:65" s="2" customFormat="1" ht="21.75" customHeight="1">
      <c r="A145" s="30"/>
      <c r="B145" s="154"/>
      <c r="C145" s="195" t="s">
        <v>230</v>
      </c>
      <c r="D145" s="195" t="s">
        <v>210</v>
      </c>
      <c r="E145" s="196" t="s">
        <v>231</v>
      </c>
      <c r="F145" s="200" t="s">
        <v>232</v>
      </c>
      <c r="G145" s="198" t="s">
        <v>233</v>
      </c>
      <c r="H145" s="199">
        <v>32.218000000000004</v>
      </c>
      <c r="I145" s="155"/>
      <c r="J145" s="287">
        <f t="shared" si="0"/>
        <v>0</v>
      </c>
      <c r="K145" s="157"/>
      <c r="L145" s="31"/>
      <c r="M145" s="158" t="s">
        <v>1</v>
      </c>
      <c r="N145" s="159" t="s">
        <v>38</v>
      </c>
      <c r="O145" s="59"/>
      <c r="P145" s="160">
        <f t="shared" si="1"/>
        <v>0</v>
      </c>
      <c r="Q145" s="160">
        <v>0</v>
      </c>
      <c r="R145" s="160">
        <f t="shared" si="2"/>
        <v>0</v>
      </c>
      <c r="S145" s="160">
        <v>0</v>
      </c>
      <c r="T145" s="161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2" t="s">
        <v>214</v>
      </c>
      <c r="AT145" s="162" t="s">
        <v>210</v>
      </c>
      <c r="AU145" s="162" t="s">
        <v>85</v>
      </c>
      <c r="AY145" s="15" t="s">
        <v>208</v>
      </c>
      <c r="BE145" s="163">
        <f t="shared" si="4"/>
        <v>0</v>
      </c>
      <c r="BF145" s="163">
        <f t="shared" si="5"/>
        <v>0</v>
      </c>
      <c r="BG145" s="163">
        <f t="shared" si="6"/>
        <v>0</v>
      </c>
      <c r="BH145" s="163">
        <f t="shared" si="7"/>
        <v>0</v>
      </c>
      <c r="BI145" s="163">
        <f t="shared" si="8"/>
        <v>0</v>
      </c>
      <c r="BJ145" s="15" t="s">
        <v>85</v>
      </c>
      <c r="BK145" s="163">
        <f t="shared" si="9"/>
        <v>0</v>
      </c>
      <c r="BL145" s="15" t="s">
        <v>214</v>
      </c>
      <c r="BM145" s="162" t="s">
        <v>234</v>
      </c>
    </row>
    <row r="146" spans="1:65" s="2" customFormat="1" ht="24.2" customHeight="1">
      <c r="A146" s="30"/>
      <c r="B146" s="154"/>
      <c r="C146" s="195" t="s">
        <v>235</v>
      </c>
      <c r="D146" s="195" t="s">
        <v>210</v>
      </c>
      <c r="E146" s="196" t="s">
        <v>236</v>
      </c>
      <c r="F146" s="200" t="s">
        <v>237</v>
      </c>
      <c r="G146" s="198" t="s">
        <v>233</v>
      </c>
      <c r="H146" s="199">
        <v>19.331</v>
      </c>
      <c r="I146" s="155"/>
      <c r="J146" s="287">
        <f t="shared" si="0"/>
        <v>0</v>
      </c>
      <c r="K146" s="157"/>
      <c r="L146" s="31"/>
      <c r="M146" s="158" t="s">
        <v>1</v>
      </c>
      <c r="N146" s="159" t="s">
        <v>38</v>
      </c>
      <c r="O146" s="59"/>
      <c r="P146" s="160">
        <f t="shared" si="1"/>
        <v>0</v>
      </c>
      <c r="Q146" s="160">
        <v>0</v>
      </c>
      <c r="R146" s="160">
        <f t="shared" si="2"/>
        <v>0</v>
      </c>
      <c r="S146" s="160">
        <v>0</v>
      </c>
      <c r="T146" s="161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2" t="s">
        <v>214</v>
      </c>
      <c r="AT146" s="162" t="s">
        <v>210</v>
      </c>
      <c r="AU146" s="162" t="s">
        <v>85</v>
      </c>
      <c r="AY146" s="15" t="s">
        <v>208</v>
      </c>
      <c r="BE146" s="163">
        <f t="shared" si="4"/>
        <v>0</v>
      </c>
      <c r="BF146" s="163">
        <f t="shared" si="5"/>
        <v>0</v>
      </c>
      <c r="BG146" s="163">
        <f t="shared" si="6"/>
        <v>0</v>
      </c>
      <c r="BH146" s="163">
        <f t="shared" si="7"/>
        <v>0</v>
      </c>
      <c r="BI146" s="163">
        <f t="shared" si="8"/>
        <v>0</v>
      </c>
      <c r="BJ146" s="15" t="s">
        <v>85</v>
      </c>
      <c r="BK146" s="163">
        <f t="shared" si="9"/>
        <v>0</v>
      </c>
      <c r="BL146" s="15" t="s">
        <v>214</v>
      </c>
      <c r="BM146" s="162" t="s">
        <v>238</v>
      </c>
    </row>
    <row r="147" spans="1:65" s="2" customFormat="1" ht="24.2" customHeight="1">
      <c r="A147" s="30"/>
      <c r="B147" s="154"/>
      <c r="C147" s="195" t="s">
        <v>239</v>
      </c>
      <c r="D147" s="195" t="s">
        <v>210</v>
      </c>
      <c r="E147" s="196" t="s">
        <v>240</v>
      </c>
      <c r="F147" s="200" t="s">
        <v>241</v>
      </c>
      <c r="G147" s="198" t="s">
        <v>233</v>
      </c>
      <c r="H147" s="199">
        <v>32.218000000000004</v>
      </c>
      <c r="I147" s="155"/>
      <c r="J147" s="287">
        <f t="shared" si="0"/>
        <v>0</v>
      </c>
      <c r="K147" s="157"/>
      <c r="L147" s="31"/>
      <c r="M147" s="158" t="s">
        <v>1</v>
      </c>
      <c r="N147" s="159" t="s">
        <v>38</v>
      </c>
      <c r="O147" s="59"/>
      <c r="P147" s="160">
        <f t="shared" si="1"/>
        <v>0</v>
      </c>
      <c r="Q147" s="160">
        <v>0</v>
      </c>
      <c r="R147" s="160">
        <f t="shared" si="2"/>
        <v>0</v>
      </c>
      <c r="S147" s="160">
        <v>0</v>
      </c>
      <c r="T147" s="161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2" t="s">
        <v>214</v>
      </c>
      <c r="AT147" s="162" t="s">
        <v>210</v>
      </c>
      <c r="AU147" s="162" t="s">
        <v>85</v>
      </c>
      <c r="AY147" s="15" t="s">
        <v>208</v>
      </c>
      <c r="BE147" s="163">
        <f t="shared" si="4"/>
        <v>0</v>
      </c>
      <c r="BF147" s="163">
        <f t="shared" si="5"/>
        <v>0</v>
      </c>
      <c r="BG147" s="163">
        <f t="shared" si="6"/>
        <v>0</v>
      </c>
      <c r="BH147" s="163">
        <f t="shared" si="7"/>
        <v>0</v>
      </c>
      <c r="BI147" s="163">
        <f t="shared" si="8"/>
        <v>0</v>
      </c>
      <c r="BJ147" s="15" t="s">
        <v>85</v>
      </c>
      <c r="BK147" s="163">
        <f t="shared" si="9"/>
        <v>0</v>
      </c>
      <c r="BL147" s="15" t="s">
        <v>214</v>
      </c>
      <c r="BM147" s="162" t="s">
        <v>242</v>
      </c>
    </row>
    <row r="148" spans="1:65" s="12" customFormat="1" ht="22.9" customHeight="1">
      <c r="B148" s="142"/>
      <c r="C148" s="206"/>
      <c r="D148" s="207" t="s">
        <v>71</v>
      </c>
      <c r="E148" s="208" t="s">
        <v>85</v>
      </c>
      <c r="F148" s="208" t="s">
        <v>243</v>
      </c>
      <c r="G148" s="206"/>
      <c r="H148" s="206"/>
      <c r="I148" s="145"/>
      <c r="J148" s="286">
        <f>BK148</f>
        <v>0</v>
      </c>
      <c r="L148" s="142"/>
      <c r="M148" s="146"/>
      <c r="N148" s="147"/>
      <c r="O148" s="147"/>
      <c r="P148" s="148">
        <f>P149</f>
        <v>0</v>
      </c>
      <c r="Q148" s="147"/>
      <c r="R148" s="148">
        <f>R149</f>
        <v>692.60129999999992</v>
      </c>
      <c r="S148" s="147"/>
      <c r="T148" s="149">
        <f>T149</f>
        <v>0</v>
      </c>
      <c r="AR148" s="143" t="s">
        <v>79</v>
      </c>
      <c r="AT148" s="150" t="s">
        <v>71</v>
      </c>
      <c r="AU148" s="150" t="s">
        <v>79</v>
      </c>
      <c r="AY148" s="143" t="s">
        <v>208</v>
      </c>
      <c r="BK148" s="151">
        <f>BK149</f>
        <v>0</v>
      </c>
    </row>
    <row r="149" spans="1:65" s="2" customFormat="1" ht="24.2" customHeight="1">
      <c r="A149" s="30"/>
      <c r="B149" s="154"/>
      <c r="C149" s="195" t="s">
        <v>244</v>
      </c>
      <c r="D149" s="195" t="s">
        <v>210</v>
      </c>
      <c r="E149" s="196" t="s">
        <v>245</v>
      </c>
      <c r="F149" s="200" t="s">
        <v>246</v>
      </c>
      <c r="G149" s="198" t="s">
        <v>233</v>
      </c>
      <c r="H149" s="199">
        <v>334.59</v>
      </c>
      <c r="I149" s="155"/>
      <c r="J149" s="287">
        <f>ROUND(I149*H149,2)</f>
        <v>0</v>
      </c>
      <c r="K149" s="157"/>
      <c r="L149" s="31"/>
      <c r="M149" s="158" t="s">
        <v>1</v>
      </c>
      <c r="N149" s="159" t="s">
        <v>38</v>
      </c>
      <c r="O149" s="59"/>
      <c r="P149" s="160">
        <f>O149*H149</f>
        <v>0</v>
      </c>
      <c r="Q149" s="160">
        <v>2.0699999999999998</v>
      </c>
      <c r="R149" s="160">
        <f>Q149*H149</f>
        <v>692.60129999999992</v>
      </c>
      <c r="S149" s="160">
        <v>0</v>
      </c>
      <c r="T149" s="161">
        <f>S149*H149</f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2" t="s">
        <v>214</v>
      </c>
      <c r="AT149" s="162" t="s">
        <v>210</v>
      </c>
      <c r="AU149" s="162" t="s">
        <v>85</v>
      </c>
      <c r="AY149" s="15" t="s">
        <v>208</v>
      </c>
      <c r="BE149" s="163">
        <f>IF(N149="základná",J149,0)</f>
        <v>0</v>
      </c>
      <c r="BF149" s="163">
        <f>IF(N149="znížená",J149,0)</f>
        <v>0</v>
      </c>
      <c r="BG149" s="163">
        <f>IF(N149="zákl. prenesená",J149,0)</f>
        <v>0</v>
      </c>
      <c r="BH149" s="163">
        <f>IF(N149="zníž. prenesená",J149,0)</f>
        <v>0</v>
      </c>
      <c r="BI149" s="163">
        <f>IF(N149="nulová",J149,0)</f>
        <v>0</v>
      </c>
      <c r="BJ149" s="15" t="s">
        <v>85</v>
      </c>
      <c r="BK149" s="163">
        <f>ROUND(I149*H149,2)</f>
        <v>0</v>
      </c>
      <c r="BL149" s="15" t="s">
        <v>214</v>
      </c>
      <c r="BM149" s="162" t="s">
        <v>247</v>
      </c>
    </row>
    <row r="150" spans="1:65" s="12" customFormat="1" ht="22.9" customHeight="1">
      <c r="B150" s="142"/>
      <c r="C150" s="206"/>
      <c r="D150" s="207" t="s">
        <v>71</v>
      </c>
      <c r="E150" s="208" t="s">
        <v>244</v>
      </c>
      <c r="F150" s="208" t="s">
        <v>248</v>
      </c>
      <c r="G150" s="206"/>
      <c r="H150" s="206"/>
      <c r="I150" s="145"/>
      <c r="J150" s="286">
        <f>BK150</f>
        <v>0</v>
      </c>
      <c r="L150" s="142"/>
      <c r="M150" s="146"/>
      <c r="N150" s="147"/>
      <c r="O150" s="147"/>
      <c r="P150" s="148">
        <f>SUM(P151:P254)</f>
        <v>0</v>
      </c>
      <c r="Q150" s="147"/>
      <c r="R150" s="148">
        <f>SUM(R151:R254)</f>
        <v>104.75141372828999</v>
      </c>
      <c r="S150" s="147"/>
      <c r="T150" s="149">
        <f>SUM(T151:T254)</f>
        <v>7119.6670880000011</v>
      </c>
      <c r="AR150" s="143" t="s">
        <v>79</v>
      </c>
      <c r="AT150" s="150" t="s">
        <v>71</v>
      </c>
      <c r="AU150" s="150" t="s">
        <v>79</v>
      </c>
      <c r="AY150" s="143" t="s">
        <v>208</v>
      </c>
      <c r="BK150" s="151">
        <f>SUM(BK151:BK254)</f>
        <v>0</v>
      </c>
    </row>
    <row r="151" spans="1:65" s="2" customFormat="1" ht="24.2" customHeight="1">
      <c r="A151" s="30"/>
      <c r="B151" s="154"/>
      <c r="C151" s="195" t="s">
        <v>249</v>
      </c>
      <c r="D151" s="195" t="s">
        <v>210</v>
      </c>
      <c r="E151" s="196" t="s">
        <v>250</v>
      </c>
      <c r="F151" s="200" t="s">
        <v>251</v>
      </c>
      <c r="G151" s="198" t="s">
        <v>252</v>
      </c>
      <c r="H151" s="199">
        <v>27.9</v>
      </c>
      <c r="I151" s="155"/>
      <c r="J151" s="287">
        <f t="shared" ref="J151:J182" si="10">ROUND(I151*H151,2)</f>
        <v>0</v>
      </c>
      <c r="K151" s="157"/>
      <c r="L151" s="31"/>
      <c r="M151" s="158" t="s">
        <v>1</v>
      </c>
      <c r="N151" s="159" t="s">
        <v>38</v>
      </c>
      <c r="O151" s="59"/>
      <c r="P151" s="160">
        <f t="shared" ref="P151:P182" si="11">O151*H151</f>
        <v>0</v>
      </c>
      <c r="Q151" s="160">
        <v>2.4999999999999999E-7</v>
      </c>
      <c r="R151" s="160">
        <f t="shared" ref="R151:R182" si="12">Q151*H151</f>
        <v>6.9749999999999993E-6</v>
      </c>
      <c r="S151" s="160">
        <v>0</v>
      </c>
      <c r="T151" s="161">
        <f t="shared" ref="T151:T182" si="13">S151*H151</f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2" t="s">
        <v>214</v>
      </c>
      <c r="AT151" s="162" t="s">
        <v>210</v>
      </c>
      <c r="AU151" s="162" t="s">
        <v>85</v>
      </c>
      <c r="AY151" s="15" t="s">
        <v>208</v>
      </c>
      <c r="BE151" s="163">
        <f t="shared" ref="BE151:BE182" si="14">IF(N151="základná",J151,0)</f>
        <v>0</v>
      </c>
      <c r="BF151" s="163">
        <f t="shared" ref="BF151:BF182" si="15">IF(N151="znížená",J151,0)</f>
        <v>0</v>
      </c>
      <c r="BG151" s="163">
        <f t="shared" ref="BG151:BG182" si="16">IF(N151="zákl. prenesená",J151,0)</f>
        <v>0</v>
      </c>
      <c r="BH151" s="163">
        <f t="shared" ref="BH151:BH182" si="17">IF(N151="zníž. prenesená",J151,0)</f>
        <v>0</v>
      </c>
      <c r="BI151" s="163">
        <f t="shared" ref="BI151:BI182" si="18">IF(N151="nulová",J151,0)</f>
        <v>0</v>
      </c>
      <c r="BJ151" s="15" t="s">
        <v>85</v>
      </c>
      <c r="BK151" s="163">
        <f t="shared" ref="BK151:BK182" si="19">ROUND(I151*H151,2)</f>
        <v>0</v>
      </c>
      <c r="BL151" s="15" t="s">
        <v>214</v>
      </c>
      <c r="BM151" s="162" t="s">
        <v>253</v>
      </c>
    </row>
    <row r="152" spans="1:65" s="2" customFormat="1" ht="24.2" customHeight="1">
      <c r="A152" s="30"/>
      <c r="B152" s="154"/>
      <c r="C152" s="195" t="s">
        <v>254</v>
      </c>
      <c r="D152" s="195" t="s">
        <v>210</v>
      </c>
      <c r="E152" s="196" t="s">
        <v>255</v>
      </c>
      <c r="F152" s="200" t="s">
        <v>256</v>
      </c>
      <c r="G152" s="198" t="s">
        <v>252</v>
      </c>
      <c r="H152" s="199">
        <v>72.171000000000006</v>
      </c>
      <c r="I152" s="155"/>
      <c r="J152" s="287">
        <f t="shared" si="10"/>
        <v>0</v>
      </c>
      <c r="K152" s="157"/>
      <c r="L152" s="31"/>
      <c r="M152" s="158" t="s">
        <v>1</v>
      </c>
      <c r="N152" s="159" t="s">
        <v>38</v>
      </c>
      <c r="O152" s="59"/>
      <c r="P152" s="160">
        <f t="shared" si="11"/>
        <v>0</v>
      </c>
      <c r="Q152" s="160">
        <v>1.44E-6</v>
      </c>
      <c r="R152" s="160">
        <f t="shared" si="12"/>
        <v>1.0392624000000001E-4</v>
      </c>
      <c r="S152" s="160">
        <v>0</v>
      </c>
      <c r="T152" s="161">
        <f t="shared" si="1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2" t="s">
        <v>214</v>
      </c>
      <c r="AT152" s="162" t="s">
        <v>210</v>
      </c>
      <c r="AU152" s="162" t="s">
        <v>85</v>
      </c>
      <c r="AY152" s="15" t="s">
        <v>208</v>
      </c>
      <c r="BE152" s="163">
        <f t="shared" si="14"/>
        <v>0</v>
      </c>
      <c r="BF152" s="163">
        <f t="shared" si="15"/>
        <v>0</v>
      </c>
      <c r="BG152" s="163">
        <f t="shared" si="16"/>
        <v>0</v>
      </c>
      <c r="BH152" s="163">
        <f t="shared" si="17"/>
        <v>0</v>
      </c>
      <c r="BI152" s="163">
        <f t="shared" si="18"/>
        <v>0</v>
      </c>
      <c r="BJ152" s="15" t="s">
        <v>85</v>
      </c>
      <c r="BK152" s="163">
        <f t="shared" si="19"/>
        <v>0</v>
      </c>
      <c r="BL152" s="15" t="s">
        <v>214</v>
      </c>
      <c r="BM152" s="162" t="s">
        <v>257</v>
      </c>
    </row>
    <row r="153" spans="1:65" s="2" customFormat="1" ht="24.2" customHeight="1">
      <c r="A153" s="30"/>
      <c r="B153" s="154"/>
      <c r="C153" s="195" t="s">
        <v>258</v>
      </c>
      <c r="D153" s="195" t="s">
        <v>210</v>
      </c>
      <c r="E153" s="196" t="s">
        <v>259</v>
      </c>
      <c r="F153" s="200" t="s">
        <v>260</v>
      </c>
      <c r="G153" s="198" t="s">
        <v>213</v>
      </c>
      <c r="H153" s="199">
        <v>229.27500000000001</v>
      </c>
      <c r="I153" s="155"/>
      <c r="J153" s="287">
        <f t="shared" si="10"/>
        <v>0</v>
      </c>
      <c r="K153" s="157"/>
      <c r="L153" s="31"/>
      <c r="M153" s="158" t="s">
        <v>1</v>
      </c>
      <c r="N153" s="159" t="s">
        <v>38</v>
      </c>
      <c r="O153" s="59"/>
      <c r="P153" s="160">
        <f t="shared" si="11"/>
        <v>0</v>
      </c>
      <c r="Q153" s="160">
        <v>0</v>
      </c>
      <c r="R153" s="160">
        <f t="shared" si="12"/>
        <v>0</v>
      </c>
      <c r="S153" s="160">
        <v>0</v>
      </c>
      <c r="T153" s="161">
        <f t="shared" si="1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2" t="s">
        <v>214</v>
      </c>
      <c r="AT153" s="162" t="s">
        <v>210</v>
      </c>
      <c r="AU153" s="162" t="s">
        <v>85</v>
      </c>
      <c r="AY153" s="15" t="s">
        <v>208</v>
      </c>
      <c r="BE153" s="163">
        <f t="shared" si="14"/>
        <v>0</v>
      </c>
      <c r="BF153" s="163">
        <f t="shared" si="15"/>
        <v>0</v>
      </c>
      <c r="BG153" s="163">
        <f t="shared" si="16"/>
        <v>0</v>
      </c>
      <c r="BH153" s="163">
        <f t="shared" si="17"/>
        <v>0</v>
      </c>
      <c r="BI153" s="163">
        <f t="shared" si="18"/>
        <v>0</v>
      </c>
      <c r="BJ153" s="15" t="s">
        <v>85</v>
      </c>
      <c r="BK153" s="163">
        <f t="shared" si="19"/>
        <v>0</v>
      </c>
      <c r="BL153" s="15" t="s">
        <v>214</v>
      </c>
      <c r="BM153" s="162" t="s">
        <v>261</v>
      </c>
    </row>
    <row r="154" spans="1:65" s="2" customFormat="1" ht="33" customHeight="1">
      <c r="A154" s="30"/>
      <c r="B154" s="154"/>
      <c r="C154" s="195" t="s">
        <v>262</v>
      </c>
      <c r="D154" s="195" t="s">
        <v>210</v>
      </c>
      <c r="E154" s="196" t="s">
        <v>263</v>
      </c>
      <c r="F154" s="200" t="s">
        <v>264</v>
      </c>
      <c r="G154" s="198" t="s">
        <v>213</v>
      </c>
      <c r="H154" s="199">
        <v>1971.57</v>
      </c>
      <c r="I154" s="155"/>
      <c r="J154" s="287">
        <f t="shared" si="10"/>
        <v>0</v>
      </c>
      <c r="K154" s="157"/>
      <c r="L154" s="31"/>
      <c r="M154" s="158" t="s">
        <v>1</v>
      </c>
      <c r="N154" s="159" t="s">
        <v>38</v>
      </c>
      <c r="O154" s="59"/>
      <c r="P154" s="160">
        <f t="shared" si="11"/>
        <v>0</v>
      </c>
      <c r="Q154" s="160">
        <v>2.5710569999999999E-2</v>
      </c>
      <c r="R154" s="160">
        <f t="shared" si="12"/>
        <v>50.690188494899992</v>
      </c>
      <c r="S154" s="160">
        <v>0</v>
      </c>
      <c r="T154" s="161">
        <f t="shared" si="1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2" t="s">
        <v>214</v>
      </c>
      <c r="AT154" s="162" t="s">
        <v>210</v>
      </c>
      <c r="AU154" s="162" t="s">
        <v>85</v>
      </c>
      <c r="AY154" s="15" t="s">
        <v>208</v>
      </c>
      <c r="BE154" s="163">
        <f t="shared" si="14"/>
        <v>0</v>
      </c>
      <c r="BF154" s="163">
        <f t="shared" si="15"/>
        <v>0</v>
      </c>
      <c r="BG154" s="163">
        <f t="shared" si="16"/>
        <v>0</v>
      </c>
      <c r="BH154" s="163">
        <f t="shared" si="17"/>
        <v>0</v>
      </c>
      <c r="BI154" s="163">
        <f t="shared" si="18"/>
        <v>0</v>
      </c>
      <c r="BJ154" s="15" t="s">
        <v>85</v>
      </c>
      <c r="BK154" s="163">
        <f t="shared" si="19"/>
        <v>0</v>
      </c>
      <c r="BL154" s="15" t="s">
        <v>214</v>
      </c>
      <c r="BM154" s="162" t="s">
        <v>265</v>
      </c>
    </row>
    <row r="155" spans="1:65" s="2" customFormat="1" ht="44.25" customHeight="1">
      <c r="A155" s="30"/>
      <c r="B155" s="154"/>
      <c r="C155" s="195" t="s">
        <v>266</v>
      </c>
      <c r="D155" s="195" t="s">
        <v>210</v>
      </c>
      <c r="E155" s="196" t="s">
        <v>267</v>
      </c>
      <c r="F155" s="200" t="s">
        <v>268</v>
      </c>
      <c r="G155" s="198" t="s">
        <v>213</v>
      </c>
      <c r="H155" s="199">
        <v>3943.14</v>
      </c>
      <c r="I155" s="155"/>
      <c r="J155" s="287">
        <f t="shared" si="10"/>
        <v>0</v>
      </c>
      <c r="K155" s="157"/>
      <c r="L155" s="31"/>
      <c r="M155" s="158" t="s">
        <v>1</v>
      </c>
      <c r="N155" s="159" t="s">
        <v>38</v>
      </c>
      <c r="O155" s="59"/>
      <c r="P155" s="160">
        <f t="shared" si="11"/>
        <v>0</v>
      </c>
      <c r="Q155" s="160">
        <v>0</v>
      </c>
      <c r="R155" s="160">
        <f t="shared" si="12"/>
        <v>0</v>
      </c>
      <c r="S155" s="160">
        <v>0</v>
      </c>
      <c r="T155" s="161">
        <f t="shared" si="1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2" t="s">
        <v>214</v>
      </c>
      <c r="AT155" s="162" t="s">
        <v>210</v>
      </c>
      <c r="AU155" s="162" t="s">
        <v>85</v>
      </c>
      <c r="AY155" s="15" t="s">
        <v>208</v>
      </c>
      <c r="BE155" s="163">
        <f t="shared" si="14"/>
        <v>0</v>
      </c>
      <c r="BF155" s="163">
        <f t="shared" si="15"/>
        <v>0</v>
      </c>
      <c r="BG155" s="163">
        <f t="shared" si="16"/>
        <v>0</v>
      </c>
      <c r="BH155" s="163">
        <f t="shared" si="17"/>
        <v>0</v>
      </c>
      <c r="BI155" s="163">
        <f t="shared" si="18"/>
        <v>0</v>
      </c>
      <c r="BJ155" s="15" t="s">
        <v>85</v>
      </c>
      <c r="BK155" s="163">
        <f t="shared" si="19"/>
        <v>0</v>
      </c>
      <c r="BL155" s="15" t="s">
        <v>214</v>
      </c>
      <c r="BM155" s="162" t="s">
        <v>269</v>
      </c>
    </row>
    <row r="156" spans="1:65" s="2" customFormat="1" ht="33" customHeight="1">
      <c r="A156" s="30"/>
      <c r="B156" s="154"/>
      <c r="C156" s="195" t="s">
        <v>270</v>
      </c>
      <c r="D156" s="195" t="s">
        <v>210</v>
      </c>
      <c r="E156" s="196" t="s">
        <v>271</v>
      </c>
      <c r="F156" s="200" t="s">
        <v>272</v>
      </c>
      <c r="G156" s="198" t="s">
        <v>213</v>
      </c>
      <c r="H156" s="199">
        <v>1971.57</v>
      </c>
      <c r="I156" s="155"/>
      <c r="J156" s="287">
        <f t="shared" si="10"/>
        <v>0</v>
      </c>
      <c r="K156" s="157"/>
      <c r="L156" s="31"/>
      <c r="M156" s="158" t="s">
        <v>1</v>
      </c>
      <c r="N156" s="159" t="s">
        <v>38</v>
      </c>
      <c r="O156" s="59"/>
      <c r="P156" s="160">
        <f t="shared" si="11"/>
        <v>0</v>
      </c>
      <c r="Q156" s="160">
        <v>2.571E-2</v>
      </c>
      <c r="R156" s="160">
        <f t="shared" si="12"/>
        <v>50.689064699999996</v>
      </c>
      <c r="S156" s="160">
        <v>0</v>
      </c>
      <c r="T156" s="161">
        <f t="shared" si="1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2" t="s">
        <v>214</v>
      </c>
      <c r="AT156" s="162" t="s">
        <v>210</v>
      </c>
      <c r="AU156" s="162" t="s">
        <v>85</v>
      </c>
      <c r="AY156" s="15" t="s">
        <v>208</v>
      </c>
      <c r="BE156" s="163">
        <f t="shared" si="14"/>
        <v>0</v>
      </c>
      <c r="BF156" s="163">
        <f t="shared" si="15"/>
        <v>0</v>
      </c>
      <c r="BG156" s="163">
        <f t="shared" si="16"/>
        <v>0</v>
      </c>
      <c r="BH156" s="163">
        <f t="shared" si="17"/>
        <v>0</v>
      </c>
      <c r="BI156" s="163">
        <f t="shared" si="18"/>
        <v>0</v>
      </c>
      <c r="BJ156" s="15" t="s">
        <v>85</v>
      </c>
      <c r="BK156" s="163">
        <f t="shared" si="19"/>
        <v>0</v>
      </c>
      <c r="BL156" s="15" t="s">
        <v>214</v>
      </c>
      <c r="BM156" s="162" t="s">
        <v>273</v>
      </c>
    </row>
    <row r="157" spans="1:65" s="2" customFormat="1" ht="16.5" customHeight="1">
      <c r="A157" s="30"/>
      <c r="B157" s="154"/>
      <c r="C157" s="195" t="s">
        <v>274</v>
      </c>
      <c r="D157" s="195" t="s">
        <v>210</v>
      </c>
      <c r="E157" s="196" t="s">
        <v>275</v>
      </c>
      <c r="F157" s="200" t="s">
        <v>276</v>
      </c>
      <c r="G157" s="198" t="s">
        <v>213</v>
      </c>
      <c r="H157" s="199">
        <v>1971.57</v>
      </c>
      <c r="I157" s="155"/>
      <c r="J157" s="287">
        <f t="shared" si="10"/>
        <v>0</v>
      </c>
      <c r="K157" s="157"/>
      <c r="L157" s="31"/>
      <c r="M157" s="158" t="s">
        <v>1</v>
      </c>
      <c r="N157" s="159" t="s">
        <v>38</v>
      </c>
      <c r="O157" s="59"/>
      <c r="P157" s="160">
        <f t="shared" si="11"/>
        <v>0</v>
      </c>
      <c r="Q157" s="160">
        <v>5.4939999999999999E-5</v>
      </c>
      <c r="R157" s="160">
        <f t="shared" si="12"/>
        <v>0.10831805579999999</v>
      </c>
      <c r="S157" s="160">
        <v>0</v>
      </c>
      <c r="T157" s="161">
        <f t="shared" si="1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2" t="s">
        <v>214</v>
      </c>
      <c r="AT157" s="162" t="s">
        <v>210</v>
      </c>
      <c r="AU157" s="162" t="s">
        <v>85</v>
      </c>
      <c r="AY157" s="15" t="s">
        <v>208</v>
      </c>
      <c r="BE157" s="163">
        <f t="shared" si="14"/>
        <v>0</v>
      </c>
      <c r="BF157" s="163">
        <f t="shared" si="15"/>
        <v>0</v>
      </c>
      <c r="BG157" s="163">
        <f t="shared" si="16"/>
        <v>0</v>
      </c>
      <c r="BH157" s="163">
        <f t="shared" si="17"/>
        <v>0</v>
      </c>
      <c r="BI157" s="163">
        <f t="shared" si="18"/>
        <v>0</v>
      </c>
      <c r="BJ157" s="15" t="s">
        <v>85</v>
      </c>
      <c r="BK157" s="163">
        <f t="shared" si="19"/>
        <v>0</v>
      </c>
      <c r="BL157" s="15" t="s">
        <v>214</v>
      </c>
      <c r="BM157" s="162" t="s">
        <v>277</v>
      </c>
    </row>
    <row r="158" spans="1:65" s="2" customFormat="1" ht="16.5" customHeight="1">
      <c r="A158" s="30"/>
      <c r="B158" s="154"/>
      <c r="C158" s="195" t="s">
        <v>278</v>
      </c>
      <c r="D158" s="195" t="s">
        <v>210</v>
      </c>
      <c r="E158" s="196" t="s">
        <v>279</v>
      </c>
      <c r="F158" s="200" t="s">
        <v>280</v>
      </c>
      <c r="G158" s="198" t="s">
        <v>213</v>
      </c>
      <c r="H158" s="199">
        <v>1971.57</v>
      </c>
      <c r="I158" s="155"/>
      <c r="J158" s="287">
        <f t="shared" si="10"/>
        <v>0</v>
      </c>
      <c r="K158" s="157"/>
      <c r="L158" s="31"/>
      <c r="M158" s="158" t="s">
        <v>1</v>
      </c>
      <c r="N158" s="159" t="s">
        <v>38</v>
      </c>
      <c r="O158" s="59"/>
      <c r="P158" s="160">
        <f t="shared" si="11"/>
        <v>0</v>
      </c>
      <c r="Q158" s="160">
        <v>0</v>
      </c>
      <c r="R158" s="160">
        <f t="shared" si="12"/>
        <v>0</v>
      </c>
      <c r="S158" s="160">
        <v>0</v>
      </c>
      <c r="T158" s="161">
        <f t="shared" si="1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2" t="s">
        <v>214</v>
      </c>
      <c r="AT158" s="162" t="s">
        <v>210</v>
      </c>
      <c r="AU158" s="162" t="s">
        <v>85</v>
      </c>
      <c r="AY158" s="15" t="s">
        <v>208</v>
      </c>
      <c r="BE158" s="163">
        <f t="shared" si="14"/>
        <v>0</v>
      </c>
      <c r="BF158" s="163">
        <f t="shared" si="15"/>
        <v>0</v>
      </c>
      <c r="BG158" s="163">
        <f t="shared" si="16"/>
        <v>0</v>
      </c>
      <c r="BH158" s="163">
        <f t="shared" si="17"/>
        <v>0</v>
      </c>
      <c r="BI158" s="163">
        <f t="shared" si="18"/>
        <v>0</v>
      </c>
      <c r="BJ158" s="15" t="s">
        <v>85</v>
      </c>
      <c r="BK158" s="163">
        <f t="shared" si="19"/>
        <v>0</v>
      </c>
      <c r="BL158" s="15" t="s">
        <v>214</v>
      </c>
      <c r="BM158" s="162" t="s">
        <v>281</v>
      </c>
    </row>
    <row r="159" spans="1:65" s="2" customFormat="1" ht="24.2" customHeight="1">
      <c r="A159" s="30"/>
      <c r="B159" s="154"/>
      <c r="C159" s="195" t="s">
        <v>282</v>
      </c>
      <c r="D159" s="195" t="s">
        <v>210</v>
      </c>
      <c r="E159" s="196" t="s">
        <v>283</v>
      </c>
      <c r="F159" s="200" t="s">
        <v>284</v>
      </c>
      <c r="G159" s="198" t="s">
        <v>213</v>
      </c>
      <c r="H159" s="199">
        <v>21525.5</v>
      </c>
      <c r="I159" s="155"/>
      <c r="J159" s="287">
        <f t="shared" si="10"/>
        <v>0</v>
      </c>
      <c r="K159" s="157"/>
      <c r="L159" s="31"/>
      <c r="M159" s="158" t="s">
        <v>1</v>
      </c>
      <c r="N159" s="159" t="s">
        <v>38</v>
      </c>
      <c r="O159" s="59"/>
      <c r="P159" s="160">
        <f t="shared" si="11"/>
        <v>0</v>
      </c>
      <c r="Q159" s="160">
        <v>0</v>
      </c>
      <c r="R159" s="160">
        <f t="shared" si="12"/>
        <v>0</v>
      </c>
      <c r="S159" s="160">
        <v>0</v>
      </c>
      <c r="T159" s="161">
        <f t="shared" si="1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2" t="s">
        <v>214</v>
      </c>
      <c r="AT159" s="162" t="s">
        <v>210</v>
      </c>
      <c r="AU159" s="162" t="s">
        <v>85</v>
      </c>
      <c r="AY159" s="15" t="s">
        <v>208</v>
      </c>
      <c r="BE159" s="163">
        <f t="shared" si="14"/>
        <v>0</v>
      </c>
      <c r="BF159" s="163">
        <f t="shared" si="15"/>
        <v>0</v>
      </c>
      <c r="BG159" s="163">
        <f t="shared" si="16"/>
        <v>0</v>
      </c>
      <c r="BH159" s="163">
        <f t="shared" si="17"/>
        <v>0</v>
      </c>
      <c r="BI159" s="163">
        <f t="shared" si="18"/>
        <v>0</v>
      </c>
      <c r="BJ159" s="15" t="s">
        <v>85</v>
      </c>
      <c r="BK159" s="163">
        <f t="shared" si="19"/>
        <v>0</v>
      </c>
      <c r="BL159" s="15" t="s">
        <v>214</v>
      </c>
      <c r="BM159" s="162" t="s">
        <v>285</v>
      </c>
    </row>
    <row r="160" spans="1:65" s="2" customFormat="1" ht="37.9" customHeight="1">
      <c r="A160" s="30"/>
      <c r="B160" s="154"/>
      <c r="C160" s="195" t="s">
        <v>286</v>
      </c>
      <c r="D160" s="195" t="s">
        <v>210</v>
      </c>
      <c r="E160" s="196" t="s">
        <v>287</v>
      </c>
      <c r="F160" s="200" t="s">
        <v>288</v>
      </c>
      <c r="G160" s="198" t="s">
        <v>233</v>
      </c>
      <c r="H160" s="199">
        <v>139.179</v>
      </c>
      <c r="I160" s="155"/>
      <c r="J160" s="287">
        <f t="shared" si="10"/>
        <v>0</v>
      </c>
      <c r="K160" s="157"/>
      <c r="L160" s="31"/>
      <c r="M160" s="158" t="s">
        <v>1</v>
      </c>
      <c r="N160" s="159" t="s">
        <v>38</v>
      </c>
      <c r="O160" s="59"/>
      <c r="P160" s="160">
        <f t="shared" si="11"/>
        <v>0</v>
      </c>
      <c r="Q160" s="160">
        <v>0</v>
      </c>
      <c r="R160" s="160">
        <f t="shared" si="12"/>
        <v>0</v>
      </c>
      <c r="S160" s="160">
        <v>2.2000000000000002</v>
      </c>
      <c r="T160" s="161">
        <f t="shared" si="13"/>
        <v>306.19380000000001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2" t="s">
        <v>214</v>
      </c>
      <c r="AT160" s="162" t="s">
        <v>210</v>
      </c>
      <c r="AU160" s="162" t="s">
        <v>85</v>
      </c>
      <c r="AY160" s="15" t="s">
        <v>208</v>
      </c>
      <c r="BE160" s="163">
        <f t="shared" si="14"/>
        <v>0</v>
      </c>
      <c r="BF160" s="163">
        <f t="shared" si="15"/>
        <v>0</v>
      </c>
      <c r="BG160" s="163">
        <f t="shared" si="16"/>
        <v>0</v>
      </c>
      <c r="BH160" s="163">
        <f t="shared" si="17"/>
        <v>0</v>
      </c>
      <c r="BI160" s="163">
        <f t="shared" si="18"/>
        <v>0</v>
      </c>
      <c r="BJ160" s="15" t="s">
        <v>85</v>
      </c>
      <c r="BK160" s="163">
        <f t="shared" si="19"/>
        <v>0</v>
      </c>
      <c r="BL160" s="15" t="s">
        <v>214</v>
      </c>
      <c r="BM160" s="162" t="s">
        <v>289</v>
      </c>
    </row>
    <row r="161" spans="1:65" s="2" customFormat="1" ht="33" customHeight="1">
      <c r="A161" s="30"/>
      <c r="B161" s="154"/>
      <c r="C161" s="195" t="s">
        <v>7</v>
      </c>
      <c r="D161" s="195" t="s">
        <v>210</v>
      </c>
      <c r="E161" s="196" t="s">
        <v>290</v>
      </c>
      <c r="F161" s="200" t="s">
        <v>291</v>
      </c>
      <c r="G161" s="198" t="s">
        <v>233</v>
      </c>
      <c r="H161" s="199">
        <v>241.227</v>
      </c>
      <c r="I161" s="155"/>
      <c r="J161" s="287">
        <f t="shared" si="10"/>
        <v>0</v>
      </c>
      <c r="K161" s="157"/>
      <c r="L161" s="31"/>
      <c r="M161" s="158" t="s">
        <v>1</v>
      </c>
      <c r="N161" s="159" t="s">
        <v>38</v>
      </c>
      <c r="O161" s="59"/>
      <c r="P161" s="160">
        <f t="shared" si="11"/>
        <v>0</v>
      </c>
      <c r="Q161" s="160">
        <v>0</v>
      </c>
      <c r="R161" s="160">
        <f t="shared" si="12"/>
        <v>0</v>
      </c>
      <c r="S161" s="160">
        <v>2.4</v>
      </c>
      <c r="T161" s="161">
        <f t="shared" si="13"/>
        <v>578.94479999999999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2" t="s">
        <v>214</v>
      </c>
      <c r="AT161" s="162" t="s">
        <v>210</v>
      </c>
      <c r="AU161" s="162" t="s">
        <v>85</v>
      </c>
      <c r="AY161" s="15" t="s">
        <v>208</v>
      </c>
      <c r="BE161" s="163">
        <f t="shared" si="14"/>
        <v>0</v>
      </c>
      <c r="BF161" s="163">
        <f t="shared" si="15"/>
        <v>0</v>
      </c>
      <c r="BG161" s="163">
        <f t="shared" si="16"/>
        <v>0</v>
      </c>
      <c r="BH161" s="163">
        <f t="shared" si="17"/>
        <v>0</v>
      </c>
      <c r="BI161" s="163">
        <f t="shared" si="18"/>
        <v>0</v>
      </c>
      <c r="BJ161" s="15" t="s">
        <v>85</v>
      </c>
      <c r="BK161" s="163">
        <f t="shared" si="19"/>
        <v>0</v>
      </c>
      <c r="BL161" s="15" t="s">
        <v>214</v>
      </c>
      <c r="BM161" s="162" t="s">
        <v>292</v>
      </c>
    </row>
    <row r="162" spans="1:65" s="2" customFormat="1" ht="37.9" customHeight="1">
      <c r="A162" s="30"/>
      <c r="B162" s="154"/>
      <c r="C162" s="195" t="s">
        <v>293</v>
      </c>
      <c r="D162" s="195" t="s">
        <v>210</v>
      </c>
      <c r="E162" s="196" t="s">
        <v>294</v>
      </c>
      <c r="F162" s="200" t="s">
        <v>295</v>
      </c>
      <c r="G162" s="198" t="s">
        <v>213</v>
      </c>
      <c r="H162" s="199">
        <v>1895.7719999999999</v>
      </c>
      <c r="I162" s="155"/>
      <c r="J162" s="287">
        <f t="shared" si="10"/>
        <v>0</v>
      </c>
      <c r="K162" s="157"/>
      <c r="L162" s="31"/>
      <c r="M162" s="158" t="s">
        <v>1</v>
      </c>
      <c r="N162" s="159" t="s">
        <v>38</v>
      </c>
      <c r="O162" s="59"/>
      <c r="P162" s="160">
        <f t="shared" si="11"/>
        <v>0</v>
      </c>
      <c r="Q162" s="160">
        <v>0</v>
      </c>
      <c r="R162" s="160">
        <f t="shared" si="12"/>
        <v>0</v>
      </c>
      <c r="S162" s="160">
        <v>0.19600000000000001</v>
      </c>
      <c r="T162" s="161">
        <f t="shared" si="13"/>
        <v>371.57131199999998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2" t="s">
        <v>214</v>
      </c>
      <c r="AT162" s="162" t="s">
        <v>210</v>
      </c>
      <c r="AU162" s="162" t="s">
        <v>85</v>
      </c>
      <c r="AY162" s="15" t="s">
        <v>208</v>
      </c>
      <c r="BE162" s="163">
        <f t="shared" si="14"/>
        <v>0</v>
      </c>
      <c r="BF162" s="163">
        <f t="shared" si="15"/>
        <v>0</v>
      </c>
      <c r="BG162" s="163">
        <f t="shared" si="16"/>
        <v>0</v>
      </c>
      <c r="BH162" s="163">
        <f t="shared" si="17"/>
        <v>0</v>
      </c>
      <c r="BI162" s="163">
        <f t="shared" si="18"/>
        <v>0</v>
      </c>
      <c r="BJ162" s="15" t="s">
        <v>85</v>
      </c>
      <c r="BK162" s="163">
        <f t="shared" si="19"/>
        <v>0</v>
      </c>
      <c r="BL162" s="15" t="s">
        <v>214</v>
      </c>
      <c r="BM162" s="162" t="s">
        <v>296</v>
      </c>
    </row>
    <row r="163" spans="1:65" s="2" customFormat="1" ht="44.25" customHeight="1">
      <c r="A163" s="30"/>
      <c r="B163" s="154"/>
      <c r="C163" s="195" t="s">
        <v>297</v>
      </c>
      <c r="D163" s="195" t="s">
        <v>210</v>
      </c>
      <c r="E163" s="196" t="s">
        <v>298</v>
      </c>
      <c r="F163" s="200" t="s">
        <v>299</v>
      </c>
      <c r="G163" s="198" t="s">
        <v>233</v>
      </c>
      <c r="H163" s="199">
        <v>798.78300000000002</v>
      </c>
      <c r="I163" s="155"/>
      <c r="J163" s="287">
        <f t="shared" si="10"/>
        <v>0</v>
      </c>
      <c r="K163" s="157"/>
      <c r="L163" s="31"/>
      <c r="M163" s="158" t="s">
        <v>1</v>
      </c>
      <c r="N163" s="159" t="s">
        <v>38</v>
      </c>
      <c r="O163" s="59"/>
      <c r="P163" s="160">
        <f t="shared" si="11"/>
        <v>0</v>
      </c>
      <c r="Q163" s="160">
        <v>0</v>
      </c>
      <c r="R163" s="160">
        <f t="shared" si="12"/>
        <v>0</v>
      </c>
      <c r="S163" s="160">
        <v>1.905</v>
      </c>
      <c r="T163" s="161">
        <f t="shared" si="13"/>
        <v>1521.681615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2" t="s">
        <v>214</v>
      </c>
      <c r="AT163" s="162" t="s">
        <v>210</v>
      </c>
      <c r="AU163" s="162" t="s">
        <v>85</v>
      </c>
      <c r="AY163" s="15" t="s">
        <v>208</v>
      </c>
      <c r="BE163" s="163">
        <f t="shared" si="14"/>
        <v>0</v>
      </c>
      <c r="BF163" s="163">
        <f t="shared" si="15"/>
        <v>0</v>
      </c>
      <c r="BG163" s="163">
        <f t="shared" si="16"/>
        <v>0</v>
      </c>
      <c r="BH163" s="163">
        <f t="shared" si="17"/>
        <v>0</v>
      </c>
      <c r="BI163" s="163">
        <f t="shared" si="18"/>
        <v>0</v>
      </c>
      <c r="BJ163" s="15" t="s">
        <v>85</v>
      </c>
      <c r="BK163" s="163">
        <f t="shared" si="19"/>
        <v>0</v>
      </c>
      <c r="BL163" s="15" t="s">
        <v>214</v>
      </c>
      <c r="BM163" s="162" t="s">
        <v>300</v>
      </c>
    </row>
    <row r="164" spans="1:65" s="2" customFormat="1" ht="33" customHeight="1">
      <c r="A164" s="30"/>
      <c r="B164" s="154"/>
      <c r="C164" s="195" t="s">
        <v>301</v>
      </c>
      <c r="D164" s="195" t="s">
        <v>210</v>
      </c>
      <c r="E164" s="196" t="s">
        <v>302</v>
      </c>
      <c r="F164" s="200" t="s">
        <v>303</v>
      </c>
      <c r="G164" s="198" t="s">
        <v>213</v>
      </c>
      <c r="H164" s="199">
        <v>1.71</v>
      </c>
      <c r="I164" s="155"/>
      <c r="J164" s="287">
        <f t="shared" si="10"/>
        <v>0</v>
      </c>
      <c r="K164" s="157"/>
      <c r="L164" s="31"/>
      <c r="M164" s="158" t="s">
        <v>1</v>
      </c>
      <c r="N164" s="159" t="s">
        <v>38</v>
      </c>
      <c r="O164" s="59"/>
      <c r="P164" s="160">
        <f t="shared" si="11"/>
        <v>0</v>
      </c>
      <c r="Q164" s="160">
        <v>0</v>
      </c>
      <c r="R164" s="160">
        <f t="shared" si="12"/>
        <v>0</v>
      </c>
      <c r="S164" s="160">
        <v>0.2</v>
      </c>
      <c r="T164" s="161">
        <f t="shared" si="13"/>
        <v>0.34200000000000003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2" t="s">
        <v>214</v>
      </c>
      <c r="AT164" s="162" t="s">
        <v>210</v>
      </c>
      <c r="AU164" s="162" t="s">
        <v>85</v>
      </c>
      <c r="AY164" s="15" t="s">
        <v>208</v>
      </c>
      <c r="BE164" s="163">
        <f t="shared" si="14"/>
        <v>0</v>
      </c>
      <c r="BF164" s="163">
        <f t="shared" si="15"/>
        <v>0</v>
      </c>
      <c r="BG164" s="163">
        <f t="shared" si="16"/>
        <v>0</v>
      </c>
      <c r="BH164" s="163">
        <f t="shared" si="17"/>
        <v>0</v>
      </c>
      <c r="BI164" s="163">
        <f t="shared" si="18"/>
        <v>0</v>
      </c>
      <c r="BJ164" s="15" t="s">
        <v>85</v>
      </c>
      <c r="BK164" s="163">
        <f t="shared" si="19"/>
        <v>0</v>
      </c>
      <c r="BL164" s="15" t="s">
        <v>214</v>
      </c>
      <c r="BM164" s="162" t="s">
        <v>304</v>
      </c>
    </row>
    <row r="165" spans="1:65" s="2" customFormat="1" ht="33" customHeight="1">
      <c r="A165" s="30"/>
      <c r="B165" s="154"/>
      <c r="C165" s="195" t="s">
        <v>305</v>
      </c>
      <c r="D165" s="195" t="s">
        <v>210</v>
      </c>
      <c r="E165" s="196" t="s">
        <v>306</v>
      </c>
      <c r="F165" s="200" t="s">
        <v>307</v>
      </c>
      <c r="G165" s="198" t="s">
        <v>213</v>
      </c>
      <c r="H165" s="199">
        <v>1.71</v>
      </c>
      <c r="I165" s="155"/>
      <c r="J165" s="287">
        <f t="shared" si="10"/>
        <v>0</v>
      </c>
      <c r="K165" s="157"/>
      <c r="L165" s="31"/>
      <c r="M165" s="158" t="s">
        <v>1</v>
      </c>
      <c r="N165" s="159" t="s">
        <v>38</v>
      </c>
      <c r="O165" s="59"/>
      <c r="P165" s="160">
        <f t="shared" si="11"/>
        <v>0</v>
      </c>
      <c r="Q165" s="160">
        <v>0</v>
      </c>
      <c r="R165" s="160">
        <f t="shared" si="12"/>
        <v>0</v>
      </c>
      <c r="S165" s="160">
        <v>0.16800000000000001</v>
      </c>
      <c r="T165" s="161">
        <f t="shared" si="13"/>
        <v>0.28728000000000004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2" t="s">
        <v>214</v>
      </c>
      <c r="AT165" s="162" t="s">
        <v>210</v>
      </c>
      <c r="AU165" s="162" t="s">
        <v>85</v>
      </c>
      <c r="AY165" s="15" t="s">
        <v>208</v>
      </c>
      <c r="BE165" s="163">
        <f t="shared" si="14"/>
        <v>0</v>
      </c>
      <c r="BF165" s="163">
        <f t="shared" si="15"/>
        <v>0</v>
      </c>
      <c r="BG165" s="163">
        <f t="shared" si="16"/>
        <v>0</v>
      </c>
      <c r="BH165" s="163">
        <f t="shared" si="17"/>
        <v>0</v>
      </c>
      <c r="BI165" s="163">
        <f t="shared" si="18"/>
        <v>0</v>
      </c>
      <c r="BJ165" s="15" t="s">
        <v>85</v>
      </c>
      <c r="BK165" s="163">
        <f t="shared" si="19"/>
        <v>0</v>
      </c>
      <c r="BL165" s="15" t="s">
        <v>214</v>
      </c>
      <c r="BM165" s="162" t="s">
        <v>308</v>
      </c>
    </row>
    <row r="166" spans="1:65" s="2" customFormat="1" ht="33" customHeight="1">
      <c r="A166" s="30"/>
      <c r="B166" s="154"/>
      <c r="C166" s="195" t="s">
        <v>309</v>
      </c>
      <c r="D166" s="195" t="s">
        <v>210</v>
      </c>
      <c r="E166" s="196" t="s">
        <v>310</v>
      </c>
      <c r="F166" s="200" t="s">
        <v>311</v>
      </c>
      <c r="G166" s="198" t="s">
        <v>233</v>
      </c>
      <c r="H166" s="199">
        <v>38.595999999999997</v>
      </c>
      <c r="I166" s="155"/>
      <c r="J166" s="287">
        <f t="shared" si="10"/>
        <v>0</v>
      </c>
      <c r="K166" s="157"/>
      <c r="L166" s="31"/>
      <c r="M166" s="158" t="s">
        <v>1</v>
      </c>
      <c r="N166" s="159" t="s">
        <v>38</v>
      </c>
      <c r="O166" s="59"/>
      <c r="P166" s="160">
        <f t="shared" si="11"/>
        <v>0</v>
      </c>
      <c r="Q166" s="160">
        <v>0</v>
      </c>
      <c r="R166" s="160">
        <f t="shared" si="12"/>
        <v>0</v>
      </c>
      <c r="S166" s="160">
        <v>2.4</v>
      </c>
      <c r="T166" s="161">
        <f t="shared" si="13"/>
        <v>92.630399999999995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2" t="s">
        <v>214</v>
      </c>
      <c r="AT166" s="162" t="s">
        <v>210</v>
      </c>
      <c r="AU166" s="162" t="s">
        <v>85</v>
      </c>
      <c r="AY166" s="15" t="s">
        <v>208</v>
      </c>
      <c r="BE166" s="163">
        <f t="shared" si="14"/>
        <v>0</v>
      </c>
      <c r="BF166" s="163">
        <f t="shared" si="15"/>
        <v>0</v>
      </c>
      <c r="BG166" s="163">
        <f t="shared" si="16"/>
        <v>0</v>
      </c>
      <c r="BH166" s="163">
        <f t="shared" si="17"/>
        <v>0</v>
      </c>
      <c r="BI166" s="163">
        <f t="shared" si="18"/>
        <v>0</v>
      </c>
      <c r="BJ166" s="15" t="s">
        <v>85</v>
      </c>
      <c r="BK166" s="163">
        <f t="shared" si="19"/>
        <v>0</v>
      </c>
      <c r="BL166" s="15" t="s">
        <v>214</v>
      </c>
      <c r="BM166" s="162" t="s">
        <v>312</v>
      </c>
    </row>
    <row r="167" spans="1:65" s="2" customFormat="1" ht="37.9" customHeight="1">
      <c r="A167" s="30"/>
      <c r="B167" s="154"/>
      <c r="C167" s="195" t="s">
        <v>313</v>
      </c>
      <c r="D167" s="195" t="s">
        <v>210</v>
      </c>
      <c r="E167" s="196" t="s">
        <v>314</v>
      </c>
      <c r="F167" s="200" t="s">
        <v>315</v>
      </c>
      <c r="G167" s="198" t="s">
        <v>233</v>
      </c>
      <c r="H167" s="199">
        <v>17.454000000000001</v>
      </c>
      <c r="I167" s="155"/>
      <c r="J167" s="287">
        <f t="shared" si="10"/>
        <v>0</v>
      </c>
      <c r="K167" s="157"/>
      <c r="L167" s="31"/>
      <c r="M167" s="158" t="s">
        <v>1</v>
      </c>
      <c r="N167" s="159" t="s">
        <v>38</v>
      </c>
      <c r="O167" s="59"/>
      <c r="P167" s="160">
        <f t="shared" si="11"/>
        <v>0</v>
      </c>
      <c r="Q167" s="160">
        <v>0</v>
      </c>
      <c r="R167" s="160">
        <f t="shared" si="12"/>
        <v>0</v>
      </c>
      <c r="S167" s="160">
        <v>0</v>
      </c>
      <c r="T167" s="161">
        <f t="shared" si="1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2" t="s">
        <v>214</v>
      </c>
      <c r="AT167" s="162" t="s">
        <v>210</v>
      </c>
      <c r="AU167" s="162" t="s">
        <v>85</v>
      </c>
      <c r="AY167" s="15" t="s">
        <v>208</v>
      </c>
      <c r="BE167" s="163">
        <f t="shared" si="14"/>
        <v>0</v>
      </c>
      <c r="BF167" s="163">
        <f t="shared" si="15"/>
        <v>0</v>
      </c>
      <c r="BG167" s="163">
        <f t="shared" si="16"/>
        <v>0</v>
      </c>
      <c r="BH167" s="163">
        <f t="shared" si="17"/>
        <v>0</v>
      </c>
      <c r="BI167" s="163">
        <f t="shared" si="18"/>
        <v>0</v>
      </c>
      <c r="BJ167" s="15" t="s">
        <v>85</v>
      </c>
      <c r="BK167" s="163">
        <f t="shared" si="19"/>
        <v>0</v>
      </c>
      <c r="BL167" s="15" t="s">
        <v>214</v>
      </c>
      <c r="BM167" s="162" t="s">
        <v>316</v>
      </c>
    </row>
    <row r="168" spans="1:65" s="2" customFormat="1" ht="24.2" customHeight="1">
      <c r="A168" s="30"/>
      <c r="B168" s="154"/>
      <c r="C168" s="195" t="s">
        <v>317</v>
      </c>
      <c r="D168" s="195" t="s">
        <v>210</v>
      </c>
      <c r="E168" s="196" t="s">
        <v>318</v>
      </c>
      <c r="F168" s="200" t="s">
        <v>319</v>
      </c>
      <c r="G168" s="198" t="s">
        <v>233</v>
      </c>
      <c r="H168" s="199">
        <v>5.1950000000000003</v>
      </c>
      <c r="I168" s="155"/>
      <c r="J168" s="287">
        <f t="shared" si="10"/>
        <v>0</v>
      </c>
      <c r="K168" s="157"/>
      <c r="L168" s="31"/>
      <c r="M168" s="158" t="s">
        <v>1</v>
      </c>
      <c r="N168" s="159" t="s">
        <v>38</v>
      </c>
      <c r="O168" s="59"/>
      <c r="P168" s="160">
        <f t="shared" si="11"/>
        <v>0</v>
      </c>
      <c r="Q168" s="160">
        <v>0</v>
      </c>
      <c r="R168" s="160">
        <f t="shared" si="12"/>
        <v>0</v>
      </c>
      <c r="S168" s="160">
        <v>2.4</v>
      </c>
      <c r="T168" s="161">
        <f t="shared" si="13"/>
        <v>12.468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2" t="s">
        <v>214</v>
      </c>
      <c r="AT168" s="162" t="s">
        <v>210</v>
      </c>
      <c r="AU168" s="162" t="s">
        <v>85</v>
      </c>
      <c r="AY168" s="15" t="s">
        <v>208</v>
      </c>
      <c r="BE168" s="163">
        <f t="shared" si="14"/>
        <v>0</v>
      </c>
      <c r="BF168" s="163">
        <f t="shared" si="15"/>
        <v>0</v>
      </c>
      <c r="BG168" s="163">
        <f t="shared" si="16"/>
        <v>0</v>
      </c>
      <c r="BH168" s="163">
        <f t="shared" si="17"/>
        <v>0</v>
      </c>
      <c r="BI168" s="163">
        <f t="shared" si="18"/>
        <v>0</v>
      </c>
      <c r="BJ168" s="15" t="s">
        <v>85</v>
      </c>
      <c r="BK168" s="163">
        <f t="shared" si="19"/>
        <v>0</v>
      </c>
      <c r="BL168" s="15" t="s">
        <v>214</v>
      </c>
      <c r="BM168" s="162" t="s">
        <v>320</v>
      </c>
    </row>
    <row r="169" spans="1:65" s="2" customFormat="1" ht="24.2" customHeight="1">
      <c r="A169" s="30"/>
      <c r="B169" s="154"/>
      <c r="C169" s="195" t="s">
        <v>321</v>
      </c>
      <c r="D169" s="195" t="s">
        <v>210</v>
      </c>
      <c r="E169" s="196" t="s">
        <v>322</v>
      </c>
      <c r="F169" s="200" t="s">
        <v>323</v>
      </c>
      <c r="G169" s="198" t="s">
        <v>213</v>
      </c>
      <c r="H169" s="199">
        <v>233.822</v>
      </c>
      <c r="I169" s="155"/>
      <c r="J169" s="287">
        <f t="shared" si="10"/>
        <v>0</v>
      </c>
      <c r="K169" s="157"/>
      <c r="L169" s="31"/>
      <c r="M169" s="158" t="s">
        <v>1</v>
      </c>
      <c r="N169" s="159" t="s">
        <v>38</v>
      </c>
      <c r="O169" s="59"/>
      <c r="P169" s="160">
        <f t="shared" si="11"/>
        <v>0</v>
      </c>
      <c r="Q169" s="160">
        <v>0</v>
      </c>
      <c r="R169" s="160">
        <f t="shared" si="12"/>
        <v>0</v>
      </c>
      <c r="S169" s="160">
        <v>5.5E-2</v>
      </c>
      <c r="T169" s="161">
        <f t="shared" si="13"/>
        <v>12.86021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2" t="s">
        <v>214</v>
      </c>
      <c r="AT169" s="162" t="s">
        <v>210</v>
      </c>
      <c r="AU169" s="162" t="s">
        <v>85</v>
      </c>
      <c r="AY169" s="15" t="s">
        <v>208</v>
      </c>
      <c r="BE169" s="163">
        <f t="shared" si="14"/>
        <v>0</v>
      </c>
      <c r="BF169" s="163">
        <f t="shared" si="15"/>
        <v>0</v>
      </c>
      <c r="BG169" s="163">
        <f t="shared" si="16"/>
        <v>0</v>
      </c>
      <c r="BH169" s="163">
        <f t="shared" si="17"/>
        <v>0</v>
      </c>
      <c r="BI169" s="163">
        <f t="shared" si="18"/>
        <v>0</v>
      </c>
      <c r="BJ169" s="15" t="s">
        <v>85</v>
      </c>
      <c r="BK169" s="163">
        <f t="shared" si="19"/>
        <v>0</v>
      </c>
      <c r="BL169" s="15" t="s">
        <v>214</v>
      </c>
      <c r="BM169" s="162" t="s">
        <v>324</v>
      </c>
    </row>
    <row r="170" spans="1:65" s="2" customFormat="1" ht="24.2" customHeight="1">
      <c r="A170" s="30"/>
      <c r="B170" s="154"/>
      <c r="C170" s="195" t="s">
        <v>325</v>
      </c>
      <c r="D170" s="195" t="s">
        <v>210</v>
      </c>
      <c r="E170" s="196" t="s">
        <v>326</v>
      </c>
      <c r="F170" s="200" t="s">
        <v>327</v>
      </c>
      <c r="G170" s="198" t="s">
        <v>252</v>
      </c>
      <c r="H170" s="199">
        <v>63.6</v>
      </c>
      <c r="I170" s="155"/>
      <c r="J170" s="287">
        <f t="shared" si="10"/>
        <v>0</v>
      </c>
      <c r="K170" s="157"/>
      <c r="L170" s="31"/>
      <c r="M170" s="158" t="s">
        <v>1</v>
      </c>
      <c r="N170" s="159" t="s">
        <v>38</v>
      </c>
      <c r="O170" s="59"/>
      <c r="P170" s="160">
        <f t="shared" si="11"/>
        <v>0</v>
      </c>
      <c r="Q170" s="160">
        <v>0</v>
      </c>
      <c r="R170" s="160">
        <f t="shared" si="12"/>
        <v>0</v>
      </c>
      <c r="S170" s="160">
        <v>7.0000000000000007E-2</v>
      </c>
      <c r="T170" s="161">
        <f t="shared" si="13"/>
        <v>4.4520000000000008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62" t="s">
        <v>214</v>
      </c>
      <c r="AT170" s="162" t="s">
        <v>210</v>
      </c>
      <c r="AU170" s="162" t="s">
        <v>85</v>
      </c>
      <c r="AY170" s="15" t="s">
        <v>208</v>
      </c>
      <c r="BE170" s="163">
        <f t="shared" si="14"/>
        <v>0</v>
      </c>
      <c r="BF170" s="163">
        <f t="shared" si="15"/>
        <v>0</v>
      </c>
      <c r="BG170" s="163">
        <f t="shared" si="16"/>
        <v>0</v>
      </c>
      <c r="BH170" s="163">
        <f t="shared" si="17"/>
        <v>0</v>
      </c>
      <c r="BI170" s="163">
        <f t="shared" si="18"/>
        <v>0</v>
      </c>
      <c r="BJ170" s="15" t="s">
        <v>85</v>
      </c>
      <c r="BK170" s="163">
        <f t="shared" si="19"/>
        <v>0</v>
      </c>
      <c r="BL170" s="15" t="s">
        <v>214</v>
      </c>
      <c r="BM170" s="162" t="s">
        <v>328</v>
      </c>
    </row>
    <row r="171" spans="1:65" s="2" customFormat="1" ht="24.2" customHeight="1">
      <c r="A171" s="30"/>
      <c r="B171" s="154"/>
      <c r="C171" s="195" t="s">
        <v>329</v>
      </c>
      <c r="D171" s="195" t="s">
        <v>210</v>
      </c>
      <c r="E171" s="196" t="s">
        <v>330</v>
      </c>
      <c r="F171" s="200" t="s">
        <v>331</v>
      </c>
      <c r="G171" s="198" t="s">
        <v>233</v>
      </c>
      <c r="H171" s="199">
        <v>32.143999999999998</v>
      </c>
      <c r="I171" s="155"/>
      <c r="J171" s="287">
        <f t="shared" si="10"/>
        <v>0</v>
      </c>
      <c r="K171" s="157"/>
      <c r="L171" s="31"/>
      <c r="M171" s="158" t="s">
        <v>1</v>
      </c>
      <c r="N171" s="159" t="s">
        <v>38</v>
      </c>
      <c r="O171" s="59"/>
      <c r="P171" s="160">
        <f t="shared" si="11"/>
        <v>0</v>
      </c>
      <c r="Q171" s="160">
        <v>0</v>
      </c>
      <c r="R171" s="160">
        <f t="shared" si="12"/>
        <v>0</v>
      </c>
      <c r="S171" s="160">
        <v>2.4</v>
      </c>
      <c r="T171" s="161">
        <f t="shared" si="13"/>
        <v>77.145599999999988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2" t="s">
        <v>214</v>
      </c>
      <c r="AT171" s="162" t="s">
        <v>210</v>
      </c>
      <c r="AU171" s="162" t="s">
        <v>85</v>
      </c>
      <c r="AY171" s="15" t="s">
        <v>208</v>
      </c>
      <c r="BE171" s="163">
        <f t="shared" si="14"/>
        <v>0</v>
      </c>
      <c r="BF171" s="163">
        <f t="shared" si="15"/>
        <v>0</v>
      </c>
      <c r="BG171" s="163">
        <f t="shared" si="16"/>
        <v>0</v>
      </c>
      <c r="BH171" s="163">
        <f t="shared" si="17"/>
        <v>0</v>
      </c>
      <c r="BI171" s="163">
        <f t="shared" si="18"/>
        <v>0</v>
      </c>
      <c r="BJ171" s="15" t="s">
        <v>85</v>
      </c>
      <c r="BK171" s="163">
        <f t="shared" si="19"/>
        <v>0</v>
      </c>
      <c r="BL171" s="15" t="s">
        <v>214</v>
      </c>
      <c r="BM171" s="162" t="s">
        <v>332</v>
      </c>
    </row>
    <row r="172" spans="1:65" s="2" customFormat="1" ht="24.2" customHeight="1">
      <c r="A172" s="30"/>
      <c r="B172" s="154"/>
      <c r="C172" s="195" t="s">
        <v>333</v>
      </c>
      <c r="D172" s="195" t="s">
        <v>210</v>
      </c>
      <c r="E172" s="196" t="s">
        <v>334</v>
      </c>
      <c r="F172" s="200" t="s">
        <v>335</v>
      </c>
      <c r="G172" s="198" t="s">
        <v>233</v>
      </c>
      <c r="H172" s="199">
        <v>15.276999999999999</v>
      </c>
      <c r="I172" s="155"/>
      <c r="J172" s="287">
        <f t="shared" si="10"/>
        <v>0</v>
      </c>
      <c r="K172" s="157"/>
      <c r="L172" s="31"/>
      <c r="M172" s="158" t="s">
        <v>1</v>
      </c>
      <c r="N172" s="159" t="s">
        <v>38</v>
      </c>
      <c r="O172" s="59"/>
      <c r="P172" s="160">
        <f t="shared" si="11"/>
        <v>0</v>
      </c>
      <c r="Q172" s="160">
        <v>0</v>
      </c>
      <c r="R172" s="160">
        <f t="shared" si="12"/>
        <v>0</v>
      </c>
      <c r="S172" s="160">
        <v>0</v>
      </c>
      <c r="T172" s="161">
        <f t="shared" si="13"/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62" t="s">
        <v>214</v>
      </c>
      <c r="AT172" s="162" t="s">
        <v>210</v>
      </c>
      <c r="AU172" s="162" t="s">
        <v>85</v>
      </c>
      <c r="AY172" s="15" t="s">
        <v>208</v>
      </c>
      <c r="BE172" s="163">
        <f t="shared" si="14"/>
        <v>0</v>
      </c>
      <c r="BF172" s="163">
        <f t="shared" si="15"/>
        <v>0</v>
      </c>
      <c r="BG172" s="163">
        <f t="shared" si="16"/>
        <v>0</v>
      </c>
      <c r="BH172" s="163">
        <f t="shared" si="17"/>
        <v>0</v>
      </c>
      <c r="BI172" s="163">
        <f t="shared" si="18"/>
        <v>0</v>
      </c>
      <c r="BJ172" s="15" t="s">
        <v>85</v>
      </c>
      <c r="BK172" s="163">
        <f t="shared" si="19"/>
        <v>0</v>
      </c>
      <c r="BL172" s="15" t="s">
        <v>214</v>
      </c>
      <c r="BM172" s="162" t="s">
        <v>336</v>
      </c>
    </row>
    <row r="173" spans="1:65" s="2" customFormat="1" ht="24.2" customHeight="1">
      <c r="A173" s="30"/>
      <c r="B173" s="154"/>
      <c r="C173" s="195" t="s">
        <v>337</v>
      </c>
      <c r="D173" s="195" t="s">
        <v>210</v>
      </c>
      <c r="E173" s="196" t="s">
        <v>338</v>
      </c>
      <c r="F173" s="200" t="s">
        <v>339</v>
      </c>
      <c r="G173" s="198" t="s">
        <v>233</v>
      </c>
      <c r="H173" s="199">
        <v>0.85499999999999998</v>
      </c>
      <c r="I173" s="155"/>
      <c r="J173" s="287">
        <f t="shared" si="10"/>
        <v>0</v>
      </c>
      <c r="K173" s="157"/>
      <c r="L173" s="31"/>
      <c r="M173" s="158" t="s">
        <v>1</v>
      </c>
      <c r="N173" s="159" t="s">
        <v>38</v>
      </c>
      <c r="O173" s="59"/>
      <c r="P173" s="160">
        <f t="shared" si="11"/>
        <v>0</v>
      </c>
      <c r="Q173" s="160">
        <v>0</v>
      </c>
      <c r="R173" s="160">
        <f t="shared" si="12"/>
        <v>0</v>
      </c>
      <c r="S173" s="160">
        <v>2.4</v>
      </c>
      <c r="T173" s="161">
        <f t="shared" si="13"/>
        <v>2.052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62" t="s">
        <v>214</v>
      </c>
      <c r="AT173" s="162" t="s">
        <v>210</v>
      </c>
      <c r="AU173" s="162" t="s">
        <v>85</v>
      </c>
      <c r="AY173" s="15" t="s">
        <v>208</v>
      </c>
      <c r="BE173" s="163">
        <f t="shared" si="14"/>
        <v>0</v>
      </c>
      <c r="BF173" s="163">
        <f t="shared" si="15"/>
        <v>0</v>
      </c>
      <c r="BG173" s="163">
        <f t="shared" si="16"/>
        <v>0</v>
      </c>
      <c r="BH173" s="163">
        <f t="shared" si="17"/>
        <v>0</v>
      </c>
      <c r="BI173" s="163">
        <f t="shared" si="18"/>
        <v>0</v>
      </c>
      <c r="BJ173" s="15" t="s">
        <v>85</v>
      </c>
      <c r="BK173" s="163">
        <f t="shared" si="19"/>
        <v>0</v>
      </c>
      <c r="BL173" s="15" t="s">
        <v>214</v>
      </c>
      <c r="BM173" s="162" t="s">
        <v>340</v>
      </c>
    </row>
    <row r="174" spans="1:65" s="2" customFormat="1" ht="24.2" customHeight="1">
      <c r="A174" s="30"/>
      <c r="B174" s="154"/>
      <c r="C174" s="195" t="s">
        <v>341</v>
      </c>
      <c r="D174" s="195" t="s">
        <v>210</v>
      </c>
      <c r="E174" s="196" t="s">
        <v>342</v>
      </c>
      <c r="F174" s="200" t="s">
        <v>343</v>
      </c>
      <c r="G174" s="198" t="s">
        <v>213</v>
      </c>
      <c r="H174" s="199">
        <v>31.824000000000002</v>
      </c>
      <c r="I174" s="155"/>
      <c r="J174" s="287">
        <f t="shared" si="10"/>
        <v>0</v>
      </c>
      <c r="K174" s="157"/>
      <c r="L174" s="31"/>
      <c r="M174" s="158" t="s">
        <v>1</v>
      </c>
      <c r="N174" s="159" t="s">
        <v>38</v>
      </c>
      <c r="O174" s="59"/>
      <c r="P174" s="160">
        <f t="shared" si="11"/>
        <v>0</v>
      </c>
      <c r="Q174" s="160">
        <v>0</v>
      </c>
      <c r="R174" s="160">
        <f t="shared" si="12"/>
        <v>0</v>
      </c>
      <c r="S174" s="160">
        <v>0.39200000000000002</v>
      </c>
      <c r="T174" s="161">
        <f t="shared" si="13"/>
        <v>12.475008000000001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62" t="s">
        <v>214</v>
      </c>
      <c r="AT174" s="162" t="s">
        <v>210</v>
      </c>
      <c r="AU174" s="162" t="s">
        <v>85</v>
      </c>
      <c r="AY174" s="15" t="s">
        <v>208</v>
      </c>
      <c r="BE174" s="163">
        <f t="shared" si="14"/>
        <v>0</v>
      </c>
      <c r="BF174" s="163">
        <f t="shared" si="15"/>
        <v>0</v>
      </c>
      <c r="BG174" s="163">
        <f t="shared" si="16"/>
        <v>0</v>
      </c>
      <c r="BH174" s="163">
        <f t="shared" si="17"/>
        <v>0</v>
      </c>
      <c r="BI174" s="163">
        <f t="shared" si="18"/>
        <v>0</v>
      </c>
      <c r="BJ174" s="15" t="s">
        <v>85</v>
      </c>
      <c r="BK174" s="163">
        <f t="shared" si="19"/>
        <v>0</v>
      </c>
      <c r="BL174" s="15" t="s">
        <v>214</v>
      </c>
      <c r="BM174" s="162" t="s">
        <v>344</v>
      </c>
    </row>
    <row r="175" spans="1:65" s="2" customFormat="1" ht="24.2" customHeight="1">
      <c r="A175" s="30"/>
      <c r="B175" s="154"/>
      <c r="C175" s="195" t="s">
        <v>345</v>
      </c>
      <c r="D175" s="195" t="s">
        <v>210</v>
      </c>
      <c r="E175" s="196" t="s">
        <v>346</v>
      </c>
      <c r="F175" s="200" t="s">
        <v>347</v>
      </c>
      <c r="G175" s="198" t="s">
        <v>233</v>
      </c>
      <c r="H175" s="199">
        <v>1.665</v>
      </c>
      <c r="I175" s="155"/>
      <c r="J175" s="287">
        <f t="shared" si="10"/>
        <v>0</v>
      </c>
      <c r="K175" s="157"/>
      <c r="L175" s="31"/>
      <c r="M175" s="158" t="s">
        <v>1</v>
      </c>
      <c r="N175" s="159" t="s">
        <v>38</v>
      </c>
      <c r="O175" s="59"/>
      <c r="P175" s="160">
        <f t="shared" si="11"/>
        <v>0</v>
      </c>
      <c r="Q175" s="160">
        <v>0</v>
      </c>
      <c r="R175" s="160">
        <f t="shared" si="12"/>
        <v>0</v>
      </c>
      <c r="S175" s="160">
        <v>2.4</v>
      </c>
      <c r="T175" s="161">
        <f t="shared" si="13"/>
        <v>3.996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2" t="s">
        <v>214</v>
      </c>
      <c r="AT175" s="162" t="s">
        <v>210</v>
      </c>
      <c r="AU175" s="162" t="s">
        <v>85</v>
      </c>
      <c r="AY175" s="15" t="s">
        <v>208</v>
      </c>
      <c r="BE175" s="163">
        <f t="shared" si="14"/>
        <v>0</v>
      </c>
      <c r="BF175" s="163">
        <f t="shared" si="15"/>
        <v>0</v>
      </c>
      <c r="BG175" s="163">
        <f t="shared" si="16"/>
        <v>0</v>
      </c>
      <c r="BH175" s="163">
        <f t="shared" si="17"/>
        <v>0</v>
      </c>
      <c r="BI175" s="163">
        <f t="shared" si="18"/>
        <v>0</v>
      </c>
      <c r="BJ175" s="15" t="s">
        <v>85</v>
      </c>
      <c r="BK175" s="163">
        <f t="shared" si="19"/>
        <v>0</v>
      </c>
      <c r="BL175" s="15" t="s">
        <v>214</v>
      </c>
      <c r="BM175" s="162" t="s">
        <v>348</v>
      </c>
    </row>
    <row r="176" spans="1:65" s="2" customFormat="1" ht="24.2" customHeight="1">
      <c r="A176" s="30"/>
      <c r="B176" s="154"/>
      <c r="C176" s="195" t="s">
        <v>349</v>
      </c>
      <c r="D176" s="195" t="s">
        <v>210</v>
      </c>
      <c r="E176" s="196" t="s">
        <v>350</v>
      </c>
      <c r="F176" s="200" t="s">
        <v>351</v>
      </c>
      <c r="G176" s="198" t="s">
        <v>233</v>
      </c>
      <c r="H176" s="199">
        <v>3.33</v>
      </c>
      <c r="I176" s="155"/>
      <c r="J176" s="287">
        <f t="shared" si="10"/>
        <v>0</v>
      </c>
      <c r="K176" s="157"/>
      <c r="L176" s="31"/>
      <c r="M176" s="158" t="s">
        <v>1</v>
      </c>
      <c r="N176" s="159" t="s">
        <v>38</v>
      </c>
      <c r="O176" s="59"/>
      <c r="P176" s="160">
        <f t="shared" si="11"/>
        <v>0</v>
      </c>
      <c r="Q176" s="160">
        <v>0</v>
      </c>
      <c r="R176" s="160">
        <f t="shared" si="12"/>
        <v>0</v>
      </c>
      <c r="S176" s="160">
        <v>2.4</v>
      </c>
      <c r="T176" s="161">
        <f t="shared" si="13"/>
        <v>7.992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62" t="s">
        <v>214</v>
      </c>
      <c r="AT176" s="162" t="s">
        <v>210</v>
      </c>
      <c r="AU176" s="162" t="s">
        <v>85</v>
      </c>
      <c r="AY176" s="15" t="s">
        <v>208</v>
      </c>
      <c r="BE176" s="163">
        <f t="shared" si="14"/>
        <v>0</v>
      </c>
      <c r="BF176" s="163">
        <f t="shared" si="15"/>
        <v>0</v>
      </c>
      <c r="BG176" s="163">
        <f t="shared" si="16"/>
        <v>0</v>
      </c>
      <c r="BH176" s="163">
        <f t="shared" si="17"/>
        <v>0</v>
      </c>
      <c r="BI176" s="163">
        <f t="shared" si="18"/>
        <v>0</v>
      </c>
      <c r="BJ176" s="15" t="s">
        <v>85</v>
      </c>
      <c r="BK176" s="163">
        <f t="shared" si="19"/>
        <v>0</v>
      </c>
      <c r="BL176" s="15" t="s">
        <v>214</v>
      </c>
      <c r="BM176" s="162" t="s">
        <v>352</v>
      </c>
    </row>
    <row r="177" spans="1:65" s="2" customFormat="1" ht="24.2" customHeight="1">
      <c r="A177" s="30"/>
      <c r="B177" s="154"/>
      <c r="C177" s="195" t="s">
        <v>353</v>
      </c>
      <c r="D177" s="195" t="s">
        <v>210</v>
      </c>
      <c r="E177" s="196" t="s">
        <v>354</v>
      </c>
      <c r="F177" s="200" t="s">
        <v>355</v>
      </c>
      <c r="G177" s="198" t="s">
        <v>233</v>
      </c>
      <c r="H177" s="199">
        <v>454.69499999999999</v>
      </c>
      <c r="I177" s="155"/>
      <c r="J177" s="287">
        <f t="shared" si="10"/>
        <v>0</v>
      </c>
      <c r="K177" s="157"/>
      <c r="L177" s="31"/>
      <c r="M177" s="158" t="s">
        <v>1</v>
      </c>
      <c r="N177" s="159" t="s">
        <v>38</v>
      </c>
      <c r="O177" s="59"/>
      <c r="P177" s="160">
        <f t="shared" si="11"/>
        <v>0</v>
      </c>
      <c r="Q177" s="160">
        <v>0</v>
      </c>
      <c r="R177" s="160">
        <f t="shared" si="12"/>
        <v>0</v>
      </c>
      <c r="S177" s="160">
        <v>1.6</v>
      </c>
      <c r="T177" s="161">
        <f t="shared" si="13"/>
        <v>727.51200000000006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62" t="s">
        <v>214</v>
      </c>
      <c r="AT177" s="162" t="s">
        <v>210</v>
      </c>
      <c r="AU177" s="162" t="s">
        <v>85</v>
      </c>
      <c r="AY177" s="15" t="s">
        <v>208</v>
      </c>
      <c r="BE177" s="163">
        <f t="shared" si="14"/>
        <v>0</v>
      </c>
      <c r="BF177" s="163">
        <f t="shared" si="15"/>
        <v>0</v>
      </c>
      <c r="BG177" s="163">
        <f t="shared" si="16"/>
        <v>0</v>
      </c>
      <c r="BH177" s="163">
        <f t="shared" si="17"/>
        <v>0</v>
      </c>
      <c r="BI177" s="163">
        <f t="shared" si="18"/>
        <v>0</v>
      </c>
      <c r="BJ177" s="15" t="s">
        <v>85</v>
      </c>
      <c r="BK177" s="163">
        <f t="shared" si="19"/>
        <v>0</v>
      </c>
      <c r="BL177" s="15" t="s">
        <v>214</v>
      </c>
      <c r="BM177" s="162" t="s">
        <v>356</v>
      </c>
    </row>
    <row r="178" spans="1:65" s="2" customFormat="1" ht="37.9" customHeight="1">
      <c r="A178" s="30"/>
      <c r="B178" s="154"/>
      <c r="C178" s="195" t="s">
        <v>357</v>
      </c>
      <c r="D178" s="195" t="s">
        <v>210</v>
      </c>
      <c r="E178" s="196" t="s">
        <v>358</v>
      </c>
      <c r="F178" s="200" t="s">
        <v>359</v>
      </c>
      <c r="G178" s="198" t="s">
        <v>233</v>
      </c>
      <c r="H178" s="199">
        <v>238.19200000000001</v>
      </c>
      <c r="I178" s="155"/>
      <c r="J178" s="287">
        <f t="shared" si="10"/>
        <v>0</v>
      </c>
      <c r="K178" s="157"/>
      <c r="L178" s="31"/>
      <c r="M178" s="158" t="s">
        <v>1</v>
      </c>
      <c r="N178" s="159" t="s">
        <v>38</v>
      </c>
      <c r="O178" s="59"/>
      <c r="P178" s="160">
        <f t="shared" si="11"/>
        <v>0</v>
      </c>
      <c r="Q178" s="160">
        <v>0</v>
      </c>
      <c r="R178" s="160">
        <f t="shared" si="12"/>
        <v>0</v>
      </c>
      <c r="S178" s="160">
        <v>2.2000000000000002</v>
      </c>
      <c r="T178" s="161">
        <f t="shared" si="13"/>
        <v>524.02240000000006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2" t="s">
        <v>214</v>
      </c>
      <c r="AT178" s="162" t="s">
        <v>210</v>
      </c>
      <c r="AU178" s="162" t="s">
        <v>85</v>
      </c>
      <c r="AY178" s="15" t="s">
        <v>208</v>
      </c>
      <c r="BE178" s="163">
        <f t="shared" si="14"/>
        <v>0</v>
      </c>
      <c r="BF178" s="163">
        <f t="shared" si="15"/>
        <v>0</v>
      </c>
      <c r="BG178" s="163">
        <f t="shared" si="16"/>
        <v>0</v>
      </c>
      <c r="BH178" s="163">
        <f t="shared" si="17"/>
        <v>0</v>
      </c>
      <c r="BI178" s="163">
        <f t="shared" si="18"/>
        <v>0</v>
      </c>
      <c r="BJ178" s="15" t="s">
        <v>85</v>
      </c>
      <c r="BK178" s="163">
        <f t="shared" si="19"/>
        <v>0</v>
      </c>
      <c r="BL178" s="15" t="s">
        <v>214</v>
      </c>
      <c r="BM178" s="162" t="s">
        <v>360</v>
      </c>
    </row>
    <row r="179" spans="1:65" s="2" customFormat="1" ht="37.9" customHeight="1">
      <c r="A179" s="30"/>
      <c r="B179" s="154"/>
      <c r="C179" s="195" t="s">
        <v>361</v>
      </c>
      <c r="D179" s="195" t="s">
        <v>210</v>
      </c>
      <c r="E179" s="196" t="s">
        <v>362</v>
      </c>
      <c r="F179" s="200" t="s">
        <v>363</v>
      </c>
      <c r="G179" s="198" t="s">
        <v>233</v>
      </c>
      <c r="H179" s="199">
        <v>4.8220000000000001</v>
      </c>
      <c r="I179" s="155"/>
      <c r="J179" s="287">
        <f t="shared" si="10"/>
        <v>0</v>
      </c>
      <c r="K179" s="157"/>
      <c r="L179" s="31"/>
      <c r="M179" s="158" t="s">
        <v>1</v>
      </c>
      <c r="N179" s="159" t="s">
        <v>38</v>
      </c>
      <c r="O179" s="59"/>
      <c r="P179" s="160">
        <f t="shared" si="11"/>
        <v>0</v>
      </c>
      <c r="Q179" s="160">
        <v>0</v>
      </c>
      <c r="R179" s="160">
        <f t="shared" si="12"/>
        <v>0</v>
      </c>
      <c r="S179" s="160">
        <v>0</v>
      </c>
      <c r="T179" s="161">
        <f t="shared" si="1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62" t="s">
        <v>214</v>
      </c>
      <c r="AT179" s="162" t="s">
        <v>210</v>
      </c>
      <c r="AU179" s="162" t="s">
        <v>85</v>
      </c>
      <c r="AY179" s="15" t="s">
        <v>208</v>
      </c>
      <c r="BE179" s="163">
        <f t="shared" si="14"/>
        <v>0</v>
      </c>
      <c r="BF179" s="163">
        <f t="shared" si="15"/>
        <v>0</v>
      </c>
      <c r="BG179" s="163">
        <f t="shared" si="16"/>
        <v>0</v>
      </c>
      <c r="BH179" s="163">
        <f t="shared" si="17"/>
        <v>0</v>
      </c>
      <c r="BI179" s="163">
        <f t="shared" si="18"/>
        <v>0</v>
      </c>
      <c r="BJ179" s="15" t="s">
        <v>85</v>
      </c>
      <c r="BK179" s="163">
        <f t="shared" si="19"/>
        <v>0</v>
      </c>
      <c r="BL179" s="15" t="s">
        <v>214</v>
      </c>
      <c r="BM179" s="162" t="s">
        <v>364</v>
      </c>
    </row>
    <row r="180" spans="1:65" s="2" customFormat="1" ht="37.9" customHeight="1">
      <c r="A180" s="30"/>
      <c r="B180" s="154"/>
      <c r="C180" s="195" t="s">
        <v>365</v>
      </c>
      <c r="D180" s="195" t="s">
        <v>210</v>
      </c>
      <c r="E180" s="196" t="s">
        <v>366</v>
      </c>
      <c r="F180" s="200" t="s">
        <v>367</v>
      </c>
      <c r="G180" s="198" t="s">
        <v>233</v>
      </c>
      <c r="H180" s="199">
        <v>14.590999999999999</v>
      </c>
      <c r="I180" s="155"/>
      <c r="J180" s="287">
        <f t="shared" si="10"/>
        <v>0</v>
      </c>
      <c r="K180" s="157"/>
      <c r="L180" s="31"/>
      <c r="M180" s="158" t="s">
        <v>1</v>
      </c>
      <c r="N180" s="159" t="s">
        <v>38</v>
      </c>
      <c r="O180" s="59"/>
      <c r="P180" s="160">
        <f t="shared" si="11"/>
        <v>0</v>
      </c>
      <c r="Q180" s="160">
        <v>0</v>
      </c>
      <c r="R180" s="160">
        <f t="shared" si="12"/>
        <v>0</v>
      </c>
      <c r="S180" s="160">
        <v>2.2000000000000002</v>
      </c>
      <c r="T180" s="161">
        <f t="shared" si="13"/>
        <v>32.100200000000001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62" t="s">
        <v>214</v>
      </c>
      <c r="AT180" s="162" t="s">
        <v>210</v>
      </c>
      <c r="AU180" s="162" t="s">
        <v>85</v>
      </c>
      <c r="AY180" s="15" t="s">
        <v>208</v>
      </c>
      <c r="BE180" s="163">
        <f t="shared" si="14"/>
        <v>0</v>
      </c>
      <c r="BF180" s="163">
        <f t="shared" si="15"/>
        <v>0</v>
      </c>
      <c r="BG180" s="163">
        <f t="shared" si="16"/>
        <v>0</v>
      </c>
      <c r="BH180" s="163">
        <f t="shared" si="17"/>
        <v>0</v>
      </c>
      <c r="BI180" s="163">
        <f t="shared" si="18"/>
        <v>0</v>
      </c>
      <c r="BJ180" s="15" t="s">
        <v>85</v>
      </c>
      <c r="BK180" s="163">
        <f t="shared" si="19"/>
        <v>0</v>
      </c>
      <c r="BL180" s="15" t="s">
        <v>214</v>
      </c>
      <c r="BM180" s="162" t="s">
        <v>368</v>
      </c>
    </row>
    <row r="181" spans="1:65" s="2" customFormat="1" ht="24.2" customHeight="1">
      <c r="A181" s="30"/>
      <c r="B181" s="154"/>
      <c r="C181" s="195" t="s">
        <v>369</v>
      </c>
      <c r="D181" s="195" t="s">
        <v>210</v>
      </c>
      <c r="E181" s="196" t="s">
        <v>370</v>
      </c>
      <c r="F181" s="200" t="s">
        <v>371</v>
      </c>
      <c r="G181" s="198" t="s">
        <v>213</v>
      </c>
      <c r="H181" s="199">
        <v>2223.2919999999999</v>
      </c>
      <c r="I181" s="155"/>
      <c r="J181" s="287">
        <f t="shared" si="10"/>
        <v>0</v>
      </c>
      <c r="K181" s="157"/>
      <c r="L181" s="31"/>
      <c r="M181" s="158" t="s">
        <v>1</v>
      </c>
      <c r="N181" s="159" t="s">
        <v>38</v>
      </c>
      <c r="O181" s="59"/>
      <c r="P181" s="160">
        <f t="shared" si="11"/>
        <v>0</v>
      </c>
      <c r="Q181" s="160">
        <v>1.102E-5</v>
      </c>
      <c r="R181" s="160">
        <f t="shared" si="12"/>
        <v>2.4500677839999999E-2</v>
      </c>
      <c r="S181" s="160">
        <v>6.0000000000000001E-3</v>
      </c>
      <c r="T181" s="161">
        <f t="shared" si="13"/>
        <v>13.339751999999999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2" t="s">
        <v>214</v>
      </c>
      <c r="AT181" s="162" t="s">
        <v>210</v>
      </c>
      <c r="AU181" s="162" t="s">
        <v>85</v>
      </c>
      <c r="AY181" s="15" t="s">
        <v>208</v>
      </c>
      <c r="BE181" s="163">
        <f t="shared" si="14"/>
        <v>0</v>
      </c>
      <c r="BF181" s="163">
        <f t="shared" si="15"/>
        <v>0</v>
      </c>
      <c r="BG181" s="163">
        <f t="shared" si="16"/>
        <v>0</v>
      </c>
      <c r="BH181" s="163">
        <f t="shared" si="17"/>
        <v>0</v>
      </c>
      <c r="BI181" s="163">
        <f t="shared" si="18"/>
        <v>0</v>
      </c>
      <c r="BJ181" s="15" t="s">
        <v>85</v>
      </c>
      <c r="BK181" s="163">
        <f t="shared" si="19"/>
        <v>0</v>
      </c>
      <c r="BL181" s="15" t="s">
        <v>214</v>
      </c>
      <c r="BM181" s="162" t="s">
        <v>372</v>
      </c>
    </row>
    <row r="182" spans="1:65" s="2" customFormat="1" ht="33" customHeight="1">
      <c r="A182" s="30"/>
      <c r="B182" s="154"/>
      <c r="C182" s="195" t="s">
        <v>373</v>
      </c>
      <c r="D182" s="195" t="s">
        <v>210</v>
      </c>
      <c r="E182" s="196" t="s">
        <v>374</v>
      </c>
      <c r="F182" s="200" t="s">
        <v>375</v>
      </c>
      <c r="G182" s="198" t="s">
        <v>233</v>
      </c>
      <c r="H182" s="199">
        <v>243.01400000000001</v>
      </c>
      <c r="I182" s="155"/>
      <c r="J182" s="287">
        <f t="shared" si="10"/>
        <v>0</v>
      </c>
      <c r="K182" s="157"/>
      <c r="L182" s="31"/>
      <c r="M182" s="158" t="s">
        <v>1</v>
      </c>
      <c r="N182" s="159" t="s">
        <v>38</v>
      </c>
      <c r="O182" s="59"/>
      <c r="P182" s="160">
        <f t="shared" si="11"/>
        <v>0</v>
      </c>
      <c r="Q182" s="160">
        <v>0</v>
      </c>
      <c r="R182" s="160">
        <f t="shared" si="12"/>
        <v>0</v>
      </c>
      <c r="S182" s="160">
        <v>0</v>
      </c>
      <c r="T182" s="161">
        <f t="shared" si="13"/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62" t="s">
        <v>214</v>
      </c>
      <c r="AT182" s="162" t="s">
        <v>210</v>
      </c>
      <c r="AU182" s="162" t="s">
        <v>85</v>
      </c>
      <c r="AY182" s="15" t="s">
        <v>208</v>
      </c>
      <c r="BE182" s="163">
        <f t="shared" si="14"/>
        <v>0</v>
      </c>
      <c r="BF182" s="163">
        <f t="shared" si="15"/>
        <v>0</v>
      </c>
      <c r="BG182" s="163">
        <f t="shared" si="16"/>
        <v>0</v>
      </c>
      <c r="BH182" s="163">
        <f t="shared" si="17"/>
        <v>0</v>
      </c>
      <c r="BI182" s="163">
        <f t="shared" si="18"/>
        <v>0</v>
      </c>
      <c r="BJ182" s="15" t="s">
        <v>85</v>
      </c>
      <c r="BK182" s="163">
        <f t="shared" si="19"/>
        <v>0</v>
      </c>
      <c r="BL182" s="15" t="s">
        <v>214</v>
      </c>
      <c r="BM182" s="162" t="s">
        <v>376</v>
      </c>
    </row>
    <row r="183" spans="1:65" s="2" customFormat="1" ht="33" customHeight="1">
      <c r="A183" s="30"/>
      <c r="B183" s="154"/>
      <c r="C183" s="195" t="s">
        <v>377</v>
      </c>
      <c r="D183" s="195" t="s">
        <v>210</v>
      </c>
      <c r="E183" s="196" t="s">
        <v>378</v>
      </c>
      <c r="F183" s="200" t="s">
        <v>379</v>
      </c>
      <c r="G183" s="198" t="s">
        <v>233</v>
      </c>
      <c r="H183" s="199">
        <v>14.590999999999999</v>
      </c>
      <c r="I183" s="155"/>
      <c r="J183" s="287">
        <f t="shared" ref="J183:J214" si="20">ROUND(I183*H183,2)</f>
        <v>0</v>
      </c>
      <c r="K183" s="157"/>
      <c r="L183" s="31"/>
      <c r="M183" s="158" t="s">
        <v>1</v>
      </c>
      <c r="N183" s="159" t="s">
        <v>38</v>
      </c>
      <c r="O183" s="59"/>
      <c r="P183" s="160">
        <f t="shared" ref="P183:P214" si="21">O183*H183</f>
        <v>0</v>
      </c>
      <c r="Q183" s="160">
        <v>0</v>
      </c>
      <c r="R183" s="160">
        <f t="shared" ref="R183:R214" si="22">Q183*H183</f>
        <v>0</v>
      </c>
      <c r="S183" s="160">
        <v>0</v>
      </c>
      <c r="T183" s="161">
        <f t="shared" ref="T183:T214" si="23">S183*H183</f>
        <v>0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62" t="s">
        <v>214</v>
      </c>
      <c r="AT183" s="162" t="s">
        <v>210</v>
      </c>
      <c r="AU183" s="162" t="s">
        <v>85</v>
      </c>
      <c r="AY183" s="15" t="s">
        <v>208</v>
      </c>
      <c r="BE183" s="163">
        <f t="shared" ref="BE183:BE214" si="24">IF(N183="základná",J183,0)</f>
        <v>0</v>
      </c>
      <c r="BF183" s="163">
        <f t="shared" ref="BF183:BF214" si="25">IF(N183="znížená",J183,0)</f>
        <v>0</v>
      </c>
      <c r="BG183" s="163">
        <f t="shared" ref="BG183:BG214" si="26">IF(N183="zákl. prenesená",J183,0)</f>
        <v>0</v>
      </c>
      <c r="BH183" s="163">
        <f t="shared" ref="BH183:BH214" si="27">IF(N183="zníž. prenesená",J183,0)</f>
        <v>0</v>
      </c>
      <c r="BI183" s="163">
        <f t="shared" ref="BI183:BI214" si="28">IF(N183="nulová",J183,0)</f>
        <v>0</v>
      </c>
      <c r="BJ183" s="15" t="s">
        <v>85</v>
      </c>
      <c r="BK183" s="163">
        <f t="shared" ref="BK183:BK214" si="29">ROUND(I183*H183,2)</f>
        <v>0</v>
      </c>
      <c r="BL183" s="15" t="s">
        <v>214</v>
      </c>
      <c r="BM183" s="162" t="s">
        <v>380</v>
      </c>
    </row>
    <row r="184" spans="1:65" s="2" customFormat="1" ht="24.2" customHeight="1">
      <c r="A184" s="30"/>
      <c r="B184" s="154"/>
      <c r="C184" s="195" t="s">
        <v>381</v>
      </c>
      <c r="D184" s="195" t="s">
        <v>210</v>
      </c>
      <c r="E184" s="196" t="s">
        <v>382</v>
      </c>
      <c r="F184" s="200" t="s">
        <v>383</v>
      </c>
      <c r="G184" s="198" t="s">
        <v>213</v>
      </c>
      <c r="H184" s="199">
        <v>84.872</v>
      </c>
      <c r="I184" s="155"/>
      <c r="J184" s="287">
        <f t="shared" si="20"/>
        <v>0</v>
      </c>
      <c r="K184" s="157"/>
      <c r="L184" s="31"/>
      <c r="M184" s="158" t="s">
        <v>1</v>
      </c>
      <c r="N184" s="159" t="s">
        <v>38</v>
      </c>
      <c r="O184" s="59"/>
      <c r="P184" s="160">
        <f t="shared" si="21"/>
        <v>0</v>
      </c>
      <c r="Q184" s="160">
        <v>0</v>
      </c>
      <c r="R184" s="160">
        <f t="shared" si="22"/>
        <v>0</v>
      </c>
      <c r="S184" s="160">
        <v>0.02</v>
      </c>
      <c r="T184" s="161">
        <f t="shared" si="23"/>
        <v>1.6974400000000001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62" t="s">
        <v>214</v>
      </c>
      <c r="AT184" s="162" t="s">
        <v>210</v>
      </c>
      <c r="AU184" s="162" t="s">
        <v>85</v>
      </c>
      <c r="AY184" s="15" t="s">
        <v>208</v>
      </c>
      <c r="BE184" s="163">
        <f t="shared" si="24"/>
        <v>0</v>
      </c>
      <c r="BF184" s="163">
        <f t="shared" si="25"/>
        <v>0</v>
      </c>
      <c r="BG184" s="163">
        <f t="shared" si="26"/>
        <v>0</v>
      </c>
      <c r="BH184" s="163">
        <f t="shared" si="27"/>
        <v>0</v>
      </c>
      <c r="BI184" s="163">
        <f t="shared" si="28"/>
        <v>0</v>
      </c>
      <c r="BJ184" s="15" t="s">
        <v>85</v>
      </c>
      <c r="BK184" s="163">
        <f t="shared" si="29"/>
        <v>0</v>
      </c>
      <c r="BL184" s="15" t="s">
        <v>214</v>
      </c>
      <c r="BM184" s="162" t="s">
        <v>384</v>
      </c>
    </row>
    <row r="185" spans="1:65" s="2" customFormat="1" ht="24.2" customHeight="1">
      <c r="A185" s="30"/>
      <c r="B185" s="154"/>
      <c r="C185" s="195" t="s">
        <v>385</v>
      </c>
      <c r="D185" s="195" t="s">
        <v>210</v>
      </c>
      <c r="E185" s="196" t="s">
        <v>386</v>
      </c>
      <c r="F185" s="200" t="s">
        <v>387</v>
      </c>
      <c r="G185" s="198" t="s">
        <v>213</v>
      </c>
      <c r="H185" s="199">
        <v>19.844999999999999</v>
      </c>
      <c r="I185" s="155"/>
      <c r="J185" s="287">
        <f t="shared" si="20"/>
        <v>0</v>
      </c>
      <c r="K185" s="157"/>
      <c r="L185" s="31"/>
      <c r="M185" s="158" t="s">
        <v>1</v>
      </c>
      <c r="N185" s="159" t="s">
        <v>38</v>
      </c>
      <c r="O185" s="59"/>
      <c r="P185" s="160">
        <f t="shared" si="21"/>
        <v>0</v>
      </c>
      <c r="Q185" s="160">
        <v>0</v>
      </c>
      <c r="R185" s="160">
        <f t="shared" si="22"/>
        <v>0</v>
      </c>
      <c r="S185" s="160">
        <v>6.5000000000000002E-2</v>
      </c>
      <c r="T185" s="161">
        <f t="shared" si="23"/>
        <v>1.289925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62" t="s">
        <v>214</v>
      </c>
      <c r="AT185" s="162" t="s">
        <v>210</v>
      </c>
      <c r="AU185" s="162" t="s">
        <v>85</v>
      </c>
      <c r="AY185" s="15" t="s">
        <v>208</v>
      </c>
      <c r="BE185" s="163">
        <f t="shared" si="24"/>
        <v>0</v>
      </c>
      <c r="BF185" s="163">
        <f t="shared" si="25"/>
        <v>0</v>
      </c>
      <c r="BG185" s="163">
        <f t="shared" si="26"/>
        <v>0</v>
      </c>
      <c r="BH185" s="163">
        <f t="shared" si="27"/>
        <v>0</v>
      </c>
      <c r="BI185" s="163">
        <f t="shared" si="28"/>
        <v>0</v>
      </c>
      <c r="BJ185" s="15" t="s">
        <v>85</v>
      </c>
      <c r="BK185" s="163">
        <f t="shared" si="29"/>
        <v>0</v>
      </c>
      <c r="BL185" s="15" t="s">
        <v>214</v>
      </c>
      <c r="BM185" s="162" t="s">
        <v>388</v>
      </c>
    </row>
    <row r="186" spans="1:65" s="2" customFormat="1" ht="24.2" customHeight="1">
      <c r="A186" s="30"/>
      <c r="B186" s="154"/>
      <c r="C186" s="195" t="s">
        <v>389</v>
      </c>
      <c r="D186" s="195" t="s">
        <v>210</v>
      </c>
      <c r="E186" s="196" t="s">
        <v>390</v>
      </c>
      <c r="F186" s="200" t="s">
        <v>391</v>
      </c>
      <c r="G186" s="198" t="s">
        <v>233</v>
      </c>
      <c r="H186" s="199">
        <v>3.8420000000000001</v>
      </c>
      <c r="I186" s="155"/>
      <c r="J186" s="287">
        <f t="shared" si="20"/>
        <v>0</v>
      </c>
      <c r="K186" s="157"/>
      <c r="L186" s="31"/>
      <c r="M186" s="158" t="s">
        <v>1</v>
      </c>
      <c r="N186" s="159" t="s">
        <v>38</v>
      </c>
      <c r="O186" s="59"/>
      <c r="P186" s="160">
        <f t="shared" si="21"/>
        <v>0</v>
      </c>
      <c r="Q186" s="160">
        <v>0</v>
      </c>
      <c r="R186" s="160">
        <f t="shared" si="22"/>
        <v>0</v>
      </c>
      <c r="S186" s="160">
        <v>1.4</v>
      </c>
      <c r="T186" s="161">
        <f t="shared" si="23"/>
        <v>5.3788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62" t="s">
        <v>214</v>
      </c>
      <c r="AT186" s="162" t="s">
        <v>210</v>
      </c>
      <c r="AU186" s="162" t="s">
        <v>85</v>
      </c>
      <c r="AY186" s="15" t="s">
        <v>208</v>
      </c>
      <c r="BE186" s="163">
        <f t="shared" si="24"/>
        <v>0</v>
      </c>
      <c r="BF186" s="163">
        <f t="shared" si="25"/>
        <v>0</v>
      </c>
      <c r="BG186" s="163">
        <f t="shared" si="26"/>
        <v>0</v>
      </c>
      <c r="BH186" s="163">
        <f t="shared" si="27"/>
        <v>0</v>
      </c>
      <c r="BI186" s="163">
        <f t="shared" si="28"/>
        <v>0</v>
      </c>
      <c r="BJ186" s="15" t="s">
        <v>85</v>
      </c>
      <c r="BK186" s="163">
        <f t="shared" si="29"/>
        <v>0</v>
      </c>
      <c r="BL186" s="15" t="s">
        <v>214</v>
      </c>
      <c r="BM186" s="162" t="s">
        <v>392</v>
      </c>
    </row>
    <row r="187" spans="1:65" s="2" customFormat="1" ht="24.2" customHeight="1">
      <c r="A187" s="30"/>
      <c r="B187" s="154"/>
      <c r="C187" s="195" t="s">
        <v>393</v>
      </c>
      <c r="D187" s="195" t="s">
        <v>210</v>
      </c>
      <c r="E187" s="196" t="s">
        <v>394</v>
      </c>
      <c r="F187" s="200" t="s">
        <v>395</v>
      </c>
      <c r="G187" s="198" t="s">
        <v>233</v>
      </c>
      <c r="H187" s="199">
        <v>40.177</v>
      </c>
      <c r="I187" s="155"/>
      <c r="J187" s="287">
        <f t="shared" si="20"/>
        <v>0</v>
      </c>
      <c r="K187" s="157"/>
      <c r="L187" s="31"/>
      <c r="M187" s="158" t="s">
        <v>1</v>
      </c>
      <c r="N187" s="159" t="s">
        <v>38</v>
      </c>
      <c r="O187" s="59"/>
      <c r="P187" s="160">
        <f t="shared" si="21"/>
        <v>0</v>
      </c>
      <c r="Q187" s="160">
        <v>0</v>
      </c>
      <c r="R187" s="160">
        <f t="shared" si="22"/>
        <v>0</v>
      </c>
      <c r="S187" s="160">
        <v>1.4</v>
      </c>
      <c r="T187" s="161">
        <f t="shared" si="23"/>
        <v>56.247799999999998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62" t="s">
        <v>214</v>
      </c>
      <c r="AT187" s="162" t="s">
        <v>210</v>
      </c>
      <c r="AU187" s="162" t="s">
        <v>85</v>
      </c>
      <c r="AY187" s="15" t="s">
        <v>208</v>
      </c>
      <c r="BE187" s="163">
        <f t="shared" si="24"/>
        <v>0</v>
      </c>
      <c r="BF187" s="163">
        <f t="shared" si="25"/>
        <v>0</v>
      </c>
      <c r="BG187" s="163">
        <f t="shared" si="26"/>
        <v>0</v>
      </c>
      <c r="BH187" s="163">
        <f t="shared" si="27"/>
        <v>0</v>
      </c>
      <c r="BI187" s="163">
        <f t="shared" si="28"/>
        <v>0</v>
      </c>
      <c r="BJ187" s="15" t="s">
        <v>85</v>
      </c>
      <c r="BK187" s="163">
        <f t="shared" si="29"/>
        <v>0</v>
      </c>
      <c r="BL187" s="15" t="s">
        <v>214</v>
      </c>
      <c r="BM187" s="162" t="s">
        <v>396</v>
      </c>
    </row>
    <row r="188" spans="1:65" s="2" customFormat="1" ht="24.2" customHeight="1">
      <c r="A188" s="30"/>
      <c r="B188" s="154"/>
      <c r="C188" s="195" t="s">
        <v>397</v>
      </c>
      <c r="D188" s="195" t="s">
        <v>210</v>
      </c>
      <c r="E188" s="196" t="s">
        <v>398</v>
      </c>
      <c r="F188" s="200" t="s">
        <v>399</v>
      </c>
      <c r="G188" s="198" t="s">
        <v>252</v>
      </c>
      <c r="H188" s="199">
        <v>39.85</v>
      </c>
      <c r="I188" s="155"/>
      <c r="J188" s="287">
        <f t="shared" si="20"/>
        <v>0</v>
      </c>
      <c r="K188" s="157"/>
      <c r="L188" s="31"/>
      <c r="M188" s="158" t="s">
        <v>1</v>
      </c>
      <c r="N188" s="159" t="s">
        <v>38</v>
      </c>
      <c r="O188" s="59"/>
      <c r="P188" s="160">
        <f t="shared" si="21"/>
        <v>0</v>
      </c>
      <c r="Q188" s="160">
        <v>0</v>
      </c>
      <c r="R188" s="160">
        <f t="shared" si="22"/>
        <v>0</v>
      </c>
      <c r="S188" s="160">
        <v>0</v>
      </c>
      <c r="T188" s="161">
        <f t="shared" si="23"/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62" t="s">
        <v>214</v>
      </c>
      <c r="AT188" s="162" t="s">
        <v>210</v>
      </c>
      <c r="AU188" s="162" t="s">
        <v>85</v>
      </c>
      <c r="AY188" s="15" t="s">
        <v>208</v>
      </c>
      <c r="BE188" s="163">
        <f t="shared" si="24"/>
        <v>0</v>
      </c>
      <c r="BF188" s="163">
        <f t="shared" si="25"/>
        <v>0</v>
      </c>
      <c r="BG188" s="163">
        <f t="shared" si="26"/>
        <v>0</v>
      </c>
      <c r="BH188" s="163">
        <f t="shared" si="27"/>
        <v>0</v>
      </c>
      <c r="BI188" s="163">
        <f t="shared" si="28"/>
        <v>0</v>
      </c>
      <c r="BJ188" s="15" t="s">
        <v>85</v>
      </c>
      <c r="BK188" s="163">
        <f t="shared" si="29"/>
        <v>0</v>
      </c>
      <c r="BL188" s="15" t="s">
        <v>214</v>
      </c>
      <c r="BM188" s="162" t="s">
        <v>400</v>
      </c>
    </row>
    <row r="189" spans="1:65" s="2" customFormat="1" ht="24.2" customHeight="1">
      <c r="A189" s="30"/>
      <c r="B189" s="154"/>
      <c r="C189" s="195" t="s">
        <v>401</v>
      </c>
      <c r="D189" s="195" t="s">
        <v>210</v>
      </c>
      <c r="E189" s="196" t="s">
        <v>402</v>
      </c>
      <c r="F189" s="200" t="s">
        <v>403</v>
      </c>
      <c r="G189" s="198" t="s">
        <v>404</v>
      </c>
      <c r="H189" s="199">
        <v>3</v>
      </c>
      <c r="I189" s="155"/>
      <c r="J189" s="287">
        <f t="shared" si="20"/>
        <v>0</v>
      </c>
      <c r="K189" s="157"/>
      <c r="L189" s="31"/>
      <c r="M189" s="158" t="s">
        <v>1</v>
      </c>
      <c r="N189" s="159" t="s">
        <v>38</v>
      </c>
      <c r="O189" s="59"/>
      <c r="P189" s="160">
        <f t="shared" si="21"/>
        <v>0</v>
      </c>
      <c r="Q189" s="160">
        <v>0</v>
      </c>
      <c r="R189" s="160">
        <f t="shared" si="22"/>
        <v>0</v>
      </c>
      <c r="S189" s="160">
        <v>1.2E-2</v>
      </c>
      <c r="T189" s="161">
        <f t="shared" si="23"/>
        <v>3.6000000000000004E-2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62" t="s">
        <v>214</v>
      </c>
      <c r="AT189" s="162" t="s">
        <v>210</v>
      </c>
      <c r="AU189" s="162" t="s">
        <v>85</v>
      </c>
      <c r="AY189" s="15" t="s">
        <v>208</v>
      </c>
      <c r="BE189" s="163">
        <f t="shared" si="24"/>
        <v>0</v>
      </c>
      <c r="BF189" s="163">
        <f t="shared" si="25"/>
        <v>0</v>
      </c>
      <c r="BG189" s="163">
        <f t="shared" si="26"/>
        <v>0</v>
      </c>
      <c r="BH189" s="163">
        <f t="shared" si="27"/>
        <v>0</v>
      </c>
      <c r="BI189" s="163">
        <f t="shared" si="28"/>
        <v>0</v>
      </c>
      <c r="BJ189" s="15" t="s">
        <v>85</v>
      </c>
      <c r="BK189" s="163">
        <f t="shared" si="29"/>
        <v>0</v>
      </c>
      <c r="BL189" s="15" t="s">
        <v>214</v>
      </c>
      <c r="BM189" s="162" t="s">
        <v>405</v>
      </c>
    </row>
    <row r="190" spans="1:65" s="2" customFormat="1" ht="21.75" customHeight="1">
      <c r="A190" s="30"/>
      <c r="B190" s="154"/>
      <c r="C190" s="195" t="s">
        <v>406</v>
      </c>
      <c r="D190" s="195" t="s">
        <v>210</v>
      </c>
      <c r="E190" s="196" t="s">
        <v>407</v>
      </c>
      <c r="F190" s="200" t="s">
        <v>408</v>
      </c>
      <c r="G190" s="198" t="s">
        <v>252</v>
      </c>
      <c r="H190" s="199">
        <v>13.2</v>
      </c>
      <c r="I190" s="155"/>
      <c r="J190" s="287">
        <f t="shared" si="20"/>
        <v>0</v>
      </c>
      <c r="K190" s="157"/>
      <c r="L190" s="31"/>
      <c r="M190" s="158" t="s">
        <v>1</v>
      </c>
      <c r="N190" s="159" t="s">
        <v>38</v>
      </c>
      <c r="O190" s="59"/>
      <c r="P190" s="160">
        <f t="shared" si="21"/>
        <v>0</v>
      </c>
      <c r="Q190" s="160">
        <v>0</v>
      </c>
      <c r="R190" s="160">
        <f t="shared" si="22"/>
        <v>0</v>
      </c>
      <c r="S190" s="160">
        <v>8.0000000000000002E-3</v>
      </c>
      <c r="T190" s="161">
        <f t="shared" si="23"/>
        <v>0.1056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62" t="s">
        <v>214</v>
      </c>
      <c r="AT190" s="162" t="s">
        <v>210</v>
      </c>
      <c r="AU190" s="162" t="s">
        <v>85</v>
      </c>
      <c r="AY190" s="15" t="s">
        <v>208</v>
      </c>
      <c r="BE190" s="163">
        <f t="shared" si="24"/>
        <v>0</v>
      </c>
      <c r="BF190" s="163">
        <f t="shared" si="25"/>
        <v>0</v>
      </c>
      <c r="BG190" s="163">
        <f t="shared" si="26"/>
        <v>0</v>
      </c>
      <c r="BH190" s="163">
        <f t="shared" si="27"/>
        <v>0</v>
      </c>
      <c r="BI190" s="163">
        <f t="shared" si="28"/>
        <v>0</v>
      </c>
      <c r="BJ190" s="15" t="s">
        <v>85</v>
      </c>
      <c r="BK190" s="163">
        <f t="shared" si="29"/>
        <v>0</v>
      </c>
      <c r="BL190" s="15" t="s">
        <v>214</v>
      </c>
      <c r="BM190" s="162" t="s">
        <v>409</v>
      </c>
    </row>
    <row r="191" spans="1:65" s="2" customFormat="1" ht="24.2" customHeight="1">
      <c r="A191" s="30"/>
      <c r="B191" s="154"/>
      <c r="C191" s="195" t="s">
        <v>410</v>
      </c>
      <c r="D191" s="195" t="s">
        <v>210</v>
      </c>
      <c r="E191" s="196" t="s">
        <v>411</v>
      </c>
      <c r="F191" s="200" t="s">
        <v>412</v>
      </c>
      <c r="G191" s="198" t="s">
        <v>404</v>
      </c>
      <c r="H191" s="199">
        <v>29</v>
      </c>
      <c r="I191" s="155"/>
      <c r="J191" s="287">
        <f t="shared" si="20"/>
        <v>0</v>
      </c>
      <c r="K191" s="157"/>
      <c r="L191" s="31"/>
      <c r="M191" s="158" t="s">
        <v>1</v>
      </c>
      <c r="N191" s="159" t="s">
        <v>38</v>
      </c>
      <c r="O191" s="59"/>
      <c r="P191" s="160">
        <f t="shared" si="21"/>
        <v>0</v>
      </c>
      <c r="Q191" s="160">
        <v>0</v>
      </c>
      <c r="R191" s="160">
        <f t="shared" si="22"/>
        <v>0</v>
      </c>
      <c r="S191" s="160">
        <v>2.4E-2</v>
      </c>
      <c r="T191" s="161">
        <f t="shared" si="23"/>
        <v>0.69600000000000006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62" t="s">
        <v>214</v>
      </c>
      <c r="AT191" s="162" t="s">
        <v>210</v>
      </c>
      <c r="AU191" s="162" t="s">
        <v>85</v>
      </c>
      <c r="AY191" s="15" t="s">
        <v>208</v>
      </c>
      <c r="BE191" s="163">
        <f t="shared" si="24"/>
        <v>0</v>
      </c>
      <c r="BF191" s="163">
        <f t="shared" si="25"/>
        <v>0</v>
      </c>
      <c r="BG191" s="163">
        <f t="shared" si="26"/>
        <v>0</v>
      </c>
      <c r="BH191" s="163">
        <f t="shared" si="27"/>
        <v>0</v>
      </c>
      <c r="BI191" s="163">
        <f t="shared" si="28"/>
        <v>0</v>
      </c>
      <c r="BJ191" s="15" t="s">
        <v>85</v>
      </c>
      <c r="BK191" s="163">
        <f t="shared" si="29"/>
        <v>0</v>
      </c>
      <c r="BL191" s="15" t="s">
        <v>214</v>
      </c>
      <c r="BM191" s="162" t="s">
        <v>413</v>
      </c>
    </row>
    <row r="192" spans="1:65" s="2" customFormat="1" ht="24.2" customHeight="1">
      <c r="A192" s="30"/>
      <c r="B192" s="154"/>
      <c r="C192" s="195" t="s">
        <v>414</v>
      </c>
      <c r="D192" s="195" t="s">
        <v>210</v>
      </c>
      <c r="E192" s="196" t="s">
        <v>415</v>
      </c>
      <c r="F192" s="200" t="s">
        <v>416</v>
      </c>
      <c r="G192" s="198" t="s">
        <v>213</v>
      </c>
      <c r="H192" s="199">
        <v>3.15</v>
      </c>
      <c r="I192" s="155"/>
      <c r="J192" s="287">
        <f t="shared" si="20"/>
        <v>0</v>
      </c>
      <c r="K192" s="157"/>
      <c r="L192" s="31"/>
      <c r="M192" s="158" t="s">
        <v>1</v>
      </c>
      <c r="N192" s="159" t="s">
        <v>38</v>
      </c>
      <c r="O192" s="59"/>
      <c r="P192" s="160">
        <f t="shared" si="21"/>
        <v>0</v>
      </c>
      <c r="Q192" s="160">
        <v>0</v>
      </c>
      <c r="R192" s="160">
        <f t="shared" si="22"/>
        <v>0</v>
      </c>
      <c r="S192" s="160">
        <v>3.1E-2</v>
      </c>
      <c r="T192" s="161">
        <f t="shared" si="23"/>
        <v>9.7650000000000001E-2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62" t="s">
        <v>214</v>
      </c>
      <c r="AT192" s="162" t="s">
        <v>210</v>
      </c>
      <c r="AU192" s="162" t="s">
        <v>85</v>
      </c>
      <c r="AY192" s="15" t="s">
        <v>208</v>
      </c>
      <c r="BE192" s="163">
        <f t="shared" si="24"/>
        <v>0</v>
      </c>
      <c r="BF192" s="163">
        <f t="shared" si="25"/>
        <v>0</v>
      </c>
      <c r="BG192" s="163">
        <f t="shared" si="26"/>
        <v>0</v>
      </c>
      <c r="BH192" s="163">
        <f t="shared" si="27"/>
        <v>0</v>
      </c>
      <c r="BI192" s="163">
        <f t="shared" si="28"/>
        <v>0</v>
      </c>
      <c r="BJ192" s="15" t="s">
        <v>85</v>
      </c>
      <c r="BK192" s="163">
        <f t="shared" si="29"/>
        <v>0</v>
      </c>
      <c r="BL192" s="15" t="s">
        <v>214</v>
      </c>
      <c r="BM192" s="162" t="s">
        <v>417</v>
      </c>
    </row>
    <row r="193" spans="1:65" s="2" customFormat="1" ht="24.2" customHeight="1">
      <c r="A193" s="30"/>
      <c r="B193" s="154"/>
      <c r="C193" s="195" t="s">
        <v>418</v>
      </c>
      <c r="D193" s="195" t="s">
        <v>210</v>
      </c>
      <c r="E193" s="196" t="s">
        <v>419</v>
      </c>
      <c r="F193" s="200" t="s">
        <v>420</v>
      </c>
      <c r="G193" s="198" t="s">
        <v>404</v>
      </c>
      <c r="H193" s="199">
        <v>231</v>
      </c>
      <c r="I193" s="155"/>
      <c r="J193" s="287">
        <f t="shared" si="20"/>
        <v>0</v>
      </c>
      <c r="K193" s="157"/>
      <c r="L193" s="31"/>
      <c r="M193" s="158" t="s">
        <v>1</v>
      </c>
      <c r="N193" s="159" t="s">
        <v>38</v>
      </c>
      <c r="O193" s="59"/>
      <c r="P193" s="160">
        <f t="shared" si="21"/>
        <v>0</v>
      </c>
      <c r="Q193" s="160">
        <v>0</v>
      </c>
      <c r="R193" s="160">
        <f t="shared" si="22"/>
        <v>0</v>
      </c>
      <c r="S193" s="160">
        <v>1.4999999999999999E-2</v>
      </c>
      <c r="T193" s="161">
        <f t="shared" si="23"/>
        <v>3.4649999999999999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2" t="s">
        <v>214</v>
      </c>
      <c r="AT193" s="162" t="s">
        <v>210</v>
      </c>
      <c r="AU193" s="162" t="s">
        <v>85</v>
      </c>
      <c r="AY193" s="15" t="s">
        <v>208</v>
      </c>
      <c r="BE193" s="163">
        <f t="shared" si="24"/>
        <v>0</v>
      </c>
      <c r="BF193" s="163">
        <f t="shared" si="25"/>
        <v>0</v>
      </c>
      <c r="BG193" s="163">
        <f t="shared" si="26"/>
        <v>0</v>
      </c>
      <c r="BH193" s="163">
        <f t="shared" si="27"/>
        <v>0</v>
      </c>
      <c r="BI193" s="163">
        <f t="shared" si="28"/>
        <v>0</v>
      </c>
      <c r="BJ193" s="15" t="s">
        <v>85</v>
      </c>
      <c r="BK193" s="163">
        <f t="shared" si="29"/>
        <v>0</v>
      </c>
      <c r="BL193" s="15" t="s">
        <v>214</v>
      </c>
      <c r="BM193" s="162" t="s">
        <v>421</v>
      </c>
    </row>
    <row r="194" spans="1:65" s="2" customFormat="1" ht="24.2" customHeight="1">
      <c r="A194" s="30"/>
      <c r="B194" s="154"/>
      <c r="C194" s="195" t="s">
        <v>422</v>
      </c>
      <c r="D194" s="195" t="s">
        <v>210</v>
      </c>
      <c r="E194" s="196" t="s">
        <v>423</v>
      </c>
      <c r="F194" s="200" t="s">
        <v>424</v>
      </c>
      <c r="G194" s="198" t="s">
        <v>404</v>
      </c>
      <c r="H194" s="199">
        <v>70</v>
      </c>
      <c r="I194" s="155"/>
      <c r="J194" s="287">
        <f t="shared" si="20"/>
        <v>0</v>
      </c>
      <c r="K194" s="157"/>
      <c r="L194" s="31"/>
      <c r="M194" s="158" t="s">
        <v>1</v>
      </c>
      <c r="N194" s="159" t="s">
        <v>38</v>
      </c>
      <c r="O194" s="59"/>
      <c r="P194" s="160">
        <f t="shared" si="21"/>
        <v>0</v>
      </c>
      <c r="Q194" s="160">
        <v>0</v>
      </c>
      <c r="R194" s="160">
        <f t="shared" si="22"/>
        <v>0</v>
      </c>
      <c r="S194" s="160">
        <v>0.06</v>
      </c>
      <c r="T194" s="161">
        <f t="shared" si="23"/>
        <v>4.2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62" t="s">
        <v>214</v>
      </c>
      <c r="AT194" s="162" t="s">
        <v>210</v>
      </c>
      <c r="AU194" s="162" t="s">
        <v>85</v>
      </c>
      <c r="AY194" s="15" t="s">
        <v>208</v>
      </c>
      <c r="BE194" s="163">
        <f t="shared" si="24"/>
        <v>0</v>
      </c>
      <c r="BF194" s="163">
        <f t="shared" si="25"/>
        <v>0</v>
      </c>
      <c r="BG194" s="163">
        <f t="shared" si="26"/>
        <v>0</v>
      </c>
      <c r="BH194" s="163">
        <f t="shared" si="27"/>
        <v>0</v>
      </c>
      <c r="BI194" s="163">
        <f t="shared" si="28"/>
        <v>0</v>
      </c>
      <c r="BJ194" s="15" t="s">
        <v>85</v>
      </c>
      <c r="BK194" s="163">
        <f t="shared" si="29"/>
        <v>0</v>
      </c>
      <c r="BL194" s="15" t="s">
        <v>214</v>
      </c>
      <c r="BM194" s="162" t="s">
        <v>425</v>
      </c>
    </row>
    <row r="195" spans="1:65" s="2" customFormat="1" ht="21.75" customHeight="1">
      <c r="A195" s="30"/>
      <c r="B195" s="154"/>
      <c r="C195" s="195" t="s">
        <v>426</v>
      </c>
      <c r="D195" s="195" t="s">
        <v>210</v>
      </c>
      <c r="E195" s="196" t="s">
        <v>427</v>
      </c>
      <c r="F195" s="200" t="s">
        <v>428</v>
      </c>
      <c r="G195" s="198" t="s">
        <v>252</v>
      </c>
      <c r="H195" s="199">
        <v>882.7</v>
      </c>
      <c r="I195" s="155"/>
      <c r="J195" s="287">
        <f t="shared" si="20"/>
        <v>0</v>
      </c>
      <c r="K195" s="157"/>
      <c r="L195" s="31"/>
      <c r="M195" s="158" t="s">
        <v>1</v>
      </c>
      <c r="N195" s="159" t="s">
        <v>38</v>
      </c>
      <c r="O195" s="59"/>
      <c r="P195" s="160">
        <f t="shared" si="21"/>
        <v>0</v>
      </c>
      <c r="Q195" s="160">
        <v>0</v>
      </c>
      <c r="R195" s="160">
        <f t="shared" si="22"/>
        <v>0</v>
      </c>
      <c r="S195" s="160">
        <v>5.0000000000000001E-3</v>
      </c>
      <c r="T195" s="161">
        <f t="shared" si="23"/>
        <v>4.4135</v>
      </c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R195" s="162" t="s">
        <v>214</v>
      </c>
      <c r="AT195" s="162" t="s">
        <v>210</v>
      </c>
      <c r="AU195" s="162" t="s">
        <v>85</v>
      </c>
      <c r="AY195" s="15" t="s">
        <v>208</v>
      </c>
      <c r="BE195" s="163">
        <f t="shared" si="24"/>
        <v>0</v>
      </c>
      <c r="BF195" s="163">
        <f t="shared" si="25"/>
        <v>0</v>
      </c>
      <c r="BG195" s="163">
        <f t="shared" si="26"/>
        <v>0</v>
      </c>
      <c r="BH195" s="163">
        <f t="shared" si="27"/>
        <v>0</v>
      </c>
      <c r="BI195" s="163">
        <f t="shared" si="28"/>
        <v>0</v>
      </c>
      <c r="BJ195" s="15" t="s">
        <v>85</v>
      </c>
      <c r="BK195" s="163">
        <f t="shared" si="29"/>
        <v>0</v>
      </c>
      <c r="BL195" s="15" t="s">
        <v>214</v>
      </c>
      <c r="BM195" s="162" t="s">
        <v>429</v>
      </c>
    </row>
    <row r="196" spans="1:65" s="2" customFormat="1" ht="24.2" customHeight="1">
      <c r="A196" s="30"/>
      <c r="B196" s="154"/>
      <c r="C196" s="195" t="s">
        <v>430</v>
      </c>
      <c r="D196" s="195" t="s">
        <v>210</v>
      </c>
      <c r="E196" s="196" t="s">
        <v>431</v>
      </c>
      <c r="F196" s="200" t="s">
        <v>432</v>
      </c>
      <c r="G196" s="198" t="s">
        <v>252</v>
      </c>
      <c r="H196" s="199">
        <v>398.55</v>
      </c>
      <c r="I196" s="155"/>
      <c r="J196" s="287">
        <f t="shared" si="20"/>
        <v>0</v>
      </c>
      <c r="K196" s="157"/>
      <c r="L196" s="31"/>
      <c r="M196" s="158" t="s">
        <v>1</v>
      </c>
      <c r="N196" s="159" t="s">
        <v>38</v>
      </c>
      <c r="O196" s="59"/>
      <c r="P196" s="160">
        <f t="shared" si="21"/>
        <v>0</v>
      </c>
      <c r="Q196" s="160">
        <v>0</v>
      </c>
      <c r="R196" s="160">
        <f t="shared" si="22"/>
        <v>0</v>
      </c>
      <c r="S196" s="160">
        <v>5.0000000000000001E-3</v>
      </c>
      <c r="T196" s="161">
        <f t="shared" si="23"/>
        <v>1.99275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62" t="s">
        <v>214</v>
      </c>
      <c r="AT196" s="162" t="s">
        <v>210</v>
      </c>
      <c r="AU196" s="162" t="s">
        <v>85</v>
      </c>
      <c r="AY196" s="15" t="s">
        <v>208</v>
      </c>
      <c r="BE196" s="163">
        <f t="shared" si="24"/>
        <v>0</v>
      </c>
      <c r="BF196" s="163">
        <f t="shared" si="25"/>
        <v>0</v>
      </c>
      <c r="BG196" s="163">
        <f t="shared" si="26"/>
        <v>0</v>
      </c>
      <c r="BH196" s="163">
        <f t="shared" si="27"/>
        <v>0</v>
      </c>
      <c r="BI196" s="163">
        <f t="shared" si="28"/>
        <v>0</v>
      </c>
      <c r="BJ196" s="15" t="s">
        <v>85</v>
      </c>
      <c r="BK196" s="163">
        <f t="shared" si="29"/>
        <v>0</v>
      </c>
      <c r="BL196" s="15" t="s">
        <v>214</v>
      </c>
      <c r="BM196" s="162" t="s">
        <v>433</v>
      </c>
    </row>
    <row r="197" spans="1:65" s="2" customFormat="1" ht="24.2" customHeight="1">
      <c r="A197" s="30"/>
      <c r="B197" s="154"/>
      <c r="C197" s="195" t="s">
        <v>434</v>
      </c>
      <c r="D197" s="195" t="s">
        <v>210</v>
      </c>
      <c r="E197" s="196" t="s">
        <v>435</v>
      </c>
      <c r="F197" s="200" t="s">
        <v>436</v>
      </c>
      <c r="G197" s="198" t="s">
        <v>404</v>
      </c>
      <c r="H197" s="199">
        <v>36</v>
      </c>
      <c r="I197" s="155"/>
      <c r="J197" s="287">
        <f t="shared" si="20"/>
        <v>0</v>
      </c>
      <c r="K197" s="157"/>
      <c r="L197" s="31"/>
      <c r="M197" s="158" t="s">
        <v>1</v>
      </c>
      <c r="N197" s="159" t="s">
        <v>38</v>
      </c>
      <c r="O197" s="59"/>
      <c r="P197" s="160">
        <f t="shared" si="21"/>
        <v>0</v>
      </c>
      <c r="Q197" s="160">
        <v>0</v>
      </c>
      <c r="R197" s="160">
        <f t="shared" si="22"/>
        <v>0</v>
      </c>
      <c r="S197" s="160">
        <v>0.03</v>
      </c>
      <c r="T197" s="161">
        <f t="shared" si="23"/>
        <v>1.08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62" t="s">
        <v>214</v>
      </c>
      <c r="AT197" s="162" t="s">
        <v>210</v>
      </c>
      <c r="AU197" s="162" t="s">
        <v>85</v>
      </c>
      <c r="AY197" s="15" t="s">
        <v>208</v>
      </c>
      <c r="BE197" s="163">
        <f t="shared" si="24"/>
        <v>0</v>
      </c>
      <c r="BF197" s="163">
        <f t="shared" si="25"/>
        <v>0</v>
      </c>
      <c r="BG197" s="163">
        <f t="shared" si="26"/>
        <v>0</v>
      </c>
      <c r="BH197" s="163">
        <f t="shared" si="27"/>
        <v>0</v>
      </c>
      <c r="BI197" s="163">
        <f t="shared" si="28"/>
        <v>0</v>
      </c>
      <c r="BJ197" s="15" t="s">
        <v>85</v>
      </c>
      <c r="BK197" s="163">
        <f t="shared" si="29"/>
        <v>0</v>
      </c>
      <c r="BL197" s="15" t="s">
        <v>214</v>
      </c>
      <c r="BM197" s="162" t="s">
        <v>437</v>
      </c>
    </row>
    <row r="198" spans="1:65" s="2" customFormat="1" ht="24.2" customHeight="1">
      <c r="A198" s="30"/>
      <c r="B198" s="154"/>
      <c r="C198" s="195" t="s">
        <v>438</v>
      </c>
      <c r="D198" s="195" t="s">
        <v>210</v>
      </c>
      <c r="E198" s="196" t="s">
        <v>439</v>
      </c>
      <c r="F198" s="200" t="s">
        <v>440</v>
      </c>
      <c r="G198" s="198" t="s">
        <v>404</v>
      </c>
      <c r="H198" s="199">
        <v>5</v>
      </c>
      <c r="I198" s="155"/>
      <c r="J198" s="287">
        <f t="shared" si="20"/>
        <v>0</v>
      </c>
      <c r="K198" s="157"/>
      <c r="L198" s="31"/>
      <c r="M198" s="158" t="s">
        <v>1</v>
      </c>
      <c r="N198" s="159" t="s">
        <v>38</v>
      </c>
      <c r="O198" s="59"/>
      <c r="P198" s="160">
        <f t="shared" si="21"/>
        <v>0</v>
      </c>
      <c r="Q198" s="160">
        <v>0</v>
      </c>
      <c r="R198" s="160">
        <f t="shared" si="22"/>
        <v>0</v>
      </c>
      <c r="S198" s="160">
        <v>0.06</v>
      </c>
      <c r="T198" s="161">
        <f t="shared" si="23"/>
        <v>0.3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62" t="s">
        <v>214</v>
      </c>
      <c r="AT198" s="162" t="s">
        <v>210</v>
      </c>
      <c r="AU198" s="162" t="s">
        <v>85</v>
      </c>
      <c r="AY198" s="15" t="s">
        <v>208</v>
      </c>
      <c r="BE198" s="163">
        <f t="shared" si="24"/>
        <v>0</v>
      </c>
      <c r="BF198" s="163">
        <f t="shared" si="25"/>
        <v>0</v>
      </c>
      <c r="BG198" s="163">
        <f t="shared" si="26"/>
        <v>0</v>
      </c>
      <c r="BH198" s="163">
        <f t="shared" si="27"/>
        <v>0</v>
      </c>
      <c r="BI198" s="163">
        <f t="shared" si="28"/>
        <v>0</v>
      </c>
      <c r="BJ198" s="15" t="s">
        <v>85</v>
      </c>
      <c r="BK198" s="163">
        <f t="shared" si="29"/>
        <v>0</v>
      </c>
      <c r="BL198" s="15" t="s">
        <v>214</v>
      </c>
      <c r="BM198" s="162" t="s">
        <v>441</v>
      </c>
    </row>
    <row r="199" spans="1:65" s="2" customFormat="1" ht="21.75" customHeight="1">
      <c r="A199" s="30"/>
      <c r="B199" s="154"/>
      <c r="C199" s="195" t="s">
        <v>442</v>
      </c>
      <c r="D199" s="195" t="s">
        <v>210</v>
      </c>
      <c r="E199" s="196" t="s">
        <v>443</v>
      </c>
      <c r="F199" s="200" t="s">
        <v>444</v>
      </c>
      <c r="G199" s="198" t="s">
        <v>404</v>
      </c>
      <c r="H199" s="199">
        <v>30</v>
      </c>
      <c r="I199" s="155"/>
      <c r="J199" s="287">
        <f t="shared" si="20"/>
        <v>0</v>
      </c>
      <c r="K199" s="157"/>
      <c r="L199" s="31"/>
      <c r="M199" s="158" t="s">
        <v>1</v>
      </c>
      <c r="N199" s="159" t="s">
        <v>38</v>
      </c>
      <c r="O199" s="59"/>
      <c r="P199" s="160">
        <f t="shared" si="21"/>
        <v>0</v>
      </c>
      <c r="Q199" s="160">
        <v>0</v>
      </c>
      <c r="R199" s="160">
        <f t="shared" si="22"/>
        <v>0</v>
      </c>
      <c r="S199" s="160">
        <v>4.0000000000000001E-3</v>
      </c>
      <c r="T199" s="161">
        <f t="shared" si="23"/>
        <v>0.12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R199" s="162" t="s">
        <v>214</v>
      </c>
      <c r="AT199" s="162" t="s">
        <v>210</v>
      </c>
      <c r="AU199" s="162" t="s">
        <v>85</v>
      </c>
      <c r="AY199" s="15" t="s">
        <v>208</v>
      </c>
      <c r="BE199" s="163">
        <f t="shared" si="24"/>
        <v>0</v>
      </c>
      <c r="BF199" s="163">
        <f t="shared" si="25"/>
        <v>0</v>
      </c>
      <c r="BG199" s="163">
        <f t="shared" si="26"/>
        <v>0</v>
      </c>
      <c r="BH199" s="163">
        <f t="shared" si="27"/>
        <v>0</v>
      </c>
      <c r="BI199" s="163">
        <f t="shared" si="28"/>
        <v>0</v>
      </c>
      <c r="BJ199" s="15" t="s">
        <v>85</v>
      </c>
      <c r="BK199" s="163">
        <f t="shared" si="29"/>
        <v>0</v>
      </c>
      <c r="BL199" s="15" t="s">
        <v>214</v>
      </c>
      <c r="BM199" s="162" t="s">
        <v>445</v>
      </c>
    </row>
    <row r="200" spans="1:65" s="2" customFormat="1" ht="21.75" customHeight="1">
      <c r="A200" s="30"/>
      <c r="B200" s="154"/>
      <c r="C200" s="195" t="s">
        <v>446</v>
      </c>
      <c r="D200" s="195" t="s">
        <v>210</v>
      </c>
      <c r="E200" s="196" t="s">
        <v>447</v>
      </c>
      <c r="F200" s="200" t="s">
        <v>448</v>
      </c>
      <c r="G200" s="198" t="s">
        <v>404</v>
      </c>
      <c r="H200" s="199">
        <v>16</v>
      </c>
      <c r="I200" s="155"/>
      <c r="J200" s="287">
        <f t="shared" si="20"/>
        <v>0</v>
      </c>
      <c r="K200" s="157"/>
      <c r="L200" s="31"/>
      <c r="M200" s="158" t="s">
        <v>1</v>
      </c>
      <c r="N200" s="159" t="s">
        <v>38</v>
      </c>
      <c r="O200" s="59"/>
      <c r="P200" s="160">
        <f t="shared" si="21"/>
        <v>0</v>
      </c>
      <c r="Q200" s="160">
        <v>0</v>
      </c>
      <c r="R200" s="160">
        <f t="shared" si="22"/>
        <v>0</v>
      </c>
      <c r="S200" s="160">
        <v>6.0000000000000001E-3</v>
      </c>
      <c r="T200" s="161">
        <f t="shared" si="23"/>
        <v>9.6000000000000002E-2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2" t="s">
        <v>214</v>
      </c>
      <c r="AT200" s="162" t="s">
        <v>210</v>
      </c>
      <c r="AU200" s="162" t="s">
        <v>85</v>
      </c>
      <c r="AY200" s="15" t="s">
        <v>208</v>
      </c>
      <c r="BE200" s="163">
        <f t="shared" si="24"/>
        <v>0</v>
      </c>
      <c r="BF200" s="163">
        <f t="shared" si="25"/>
        <v>0</v>
      </c>
      <c r="BG200" s="163">
        <f t="shared" si="26"/>
        <v>0</v>
      </c>
      <c r="BH200" s="163">
        <f t="shared" si="27"/>
        <v>0</v>
      </c>
      <c r="BI200" s="163">
        <f t="shared" si="28"/>
        <v>0</v>
      </c>
      <c r="BJ200" s="15" t="s">
        <v>85</v>
      </c>
      <c r="BK200" s="163">
        <f t="shared" si="29"/>
        <v>0</v>
      </c>
      <c r="BL200" s="15" t="s">
        <v>214</v>
      </c>
      <c r="BM200" s="162" t="s">
        <v>449</v>
      </c>
    </row>
    <row r="201" spans="1:65" s="2" customFormat="1" ht="24.2" customHeight="1">
      <c r="A201" s="30"/>
      <c r="B201" s="154"/>
      <c r="C201" s="195" t="s">
        <v>450</v>
      </c>
      <c r="D201" s="195" t="s">
        <v>210</v>
      </c>
      <c r="E201" s="196" t="s">
        <v>451</v>
      </c>
      <c r="F201" s="200" t="s">
        <v>452</v>
      </c>
      <c r="G201" s="198" t="s">
        <v>213</v>
      </c>
      <c r="H201" s="199">
        <v>123.38</v>
      </c>
      <c r="I201" s="155"/>
      <c r="J201" s="287">
        <f t="shared" si="20"/>
        <v>0</v>
      </c>
      <c r="K201" s="157"/>
      <c r="L201" s="31"/>
      <c r="M201" s="158" t="s">
        <v>1</v>
      </c>
      <c r="N201" s="159" t="s">
        <v>38</v>
      </c>
      <c r="O201" s="59"/>
      <c r="P201" s="160">
        <f t="shared" si="21"/>
        <v>0</v>
      </c>
      <c r="Q201" s="160">
        <v>0</v>
      </c>
      <c r="R201" s="160">
        <f t="shared" si="22"/>
        <v>0</v>
      </c>
      <c r="S201" s="160">
        <v>6.0999999999999999E-2</v>
      </c>
      <c r="T201" s="161">
        <f t="shared" si="23"/>
        <v>7.5261799999999992</v>
      </c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R201" s="162" t="s">
        <v>214</v>
      </c>
      <c r="AT201" s="162" t="s">
        <v>210</v>
      </c>
      <c r="AU201" s="162" t="s">
        <v>85</v>
      </c>
      <c r="AY201" s="15" t="s">
        <v>208</v>
      </c>
      <c r="BE201" s="163">
        <f t="shared" si="24"/>
        <v>0</v>
      </c>
      <c r="BF201" s="163">
        <f t="shared" si="25"/>
        <v>0</v>
      </c>
      <c r="BG201" s="163">
        <f t="shared" si="26"/>
        <v>0</v>
      </c>
      <c r="BH201" s="163">
        <f t="shared" si="27"/>
        <v>0</v>
      </c>
      <c r="BI201" s="163">
        <f t="shared" si="28"/>
        <v>0</v>
      </c>
      <c r="BJ201" s="15" t="s">
        <v>85</v>
      </c>
      <c r="BK201" s="163">
        <f t="shared" si="29"/>
        <v>0</v>
      </c>
      <c r="BL201" s="15" t="s">
        <v>214</v>
      </c>
      <c r="BM201" s="162" t="s">
        <v>453</v>
      </c>
    </row>
    <row r="202" spans="1:65" s="2" customFormat="1" ht="24.2" customHeight="1">
      <c r="A202" s="30"/>
      <c r="B202" s="154"/>
      <c r="C202" s="195" t="s">
        <v>454</v>
      </c>
      <c r="D202" s="195" t="s">
        <v>210</v>
      </c>
      <c r="E202" s="196" t="s">
        <v>455</v>
      </c>
      <c r="F202" s="200" t="s">
        <v>456</v>
      </c>
      <c r="G202" s="198" t="s">
        <v>213</v>
      </c>
      <c r="H202" s="199">
        <v>174.78</v>
      </c>
      <c r="I202" s="155"/>
      <c r="J202" s="287">
        <f t="shared" si="20"/>
        <v>0</v>
      </c>
      <c r="K202" s="157"/>
      <c r="L202" s="31"/>
      <c r="M202" s="158" t="s">
        <v>1</v>
      </c>
      <c r="N202" s="159" t="s">
        <v>38</v>
      </c>
      <c r="O202" s="59"/>
      <c r="P202" s="160">
        <f t="shared" si="21"/>
        <v>0</v>
      </c>
      <c r="Q202" s="160">
        <v>0</v>
      </c>
      <c r="R202" s="160">
        <f t="shared" si="22"/>
        <v>0</v>
      </c>
      <c r="S202" s="160">
        <v>5.2999999999999999E-2</v>
      </c>
      <c r="T202" s="161">
        <f t="shared" si="23"/>
        <v>9.2633399999999995</v>
      </c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R202" s="162" t="s">
        <v>214</v>
      </c>
      <c r="AT202" s="162" t="s">
        <v>210</v>
      </c>
      <c r="AU202" s="162" t="s">
        <v>85</v>
      </c>
      <c r="AY202" s="15" t="s">
        <v>208</v>
      </c>
      <c r="BE202" s="163">
        <f t="shared" si="24"/>
        <v>0</v>
      </c>
      <c r="BF202" s="163">
        <f t="shared" si="25"/>
        <v>0</v>
      </c>
      <c r="BG202" s="163">
        <f t="shared" si="26"/>
        <v>0</v>
      </c>
      <c r="BH202" s="163">
        <f t="shared" si="27"/>
        <v>0</v>
      </c>
      <c r="BI202" s="163">
        <f t="shared" si="28"/>
        <v>0</v>
      </c>
      <c r="BJ202" s="15" t="s">
        <v>85</v>
      </c>
      <c r="BK202" s="163">
        <f t="shared" si="29"/>
        <v>0</v>
      </c>
      <c r="BL202" s="15" t="s">
        <v>214</v>
      </c>
      <c r="BM202" s="162" t="s">
        <v>457</v>
      </c>
    </row>
    <row r="203" spans="1:65" s="2" customFormat="1" ht="24.2" customHeight="1">
      <c r="A203" s="30"/>
      <c r="B203" s="154"/>
      <c r="C203" s="195" t="s">
        <v>458</v>
      </c>
      <c r="D203" s="195" t="s">
        <v>210</v>
      </c>
      <c r="E203" s="196" t="s">
        <v>459</v>
      </c>
      <c r="F203" s="200" t="s">
        <v>460</v>
      </c>
      <c r="G203" s="198" t="s">
        <v>213</v>
      </c>
      <c r="H203" s="199">
        <v>427.11</v>
      </c>
      <c r="I203" s="155"/>
      <c r="J203" s="287">
        <f t="shared" si="20"/>
        <v>0</v>
      </c>
      <c r="K203" s="157"/>
      <c r="L203" s="31"/>
      <c r="M203" s="158" t="s">
        <v>1</v>
      </c>
      <c r="N203" s="159" t="s">
        <v>38</v>
      </c>
      <c r="O203" s="59"/>
      <c r="P203" s="160">
        <f t="shared" si="21"/>
        <v>0</v>
      </c>
      <c r="Q203" s="160">
        <v>0</v>
      </c>
      <c r="R203" s="160">
        <f t="shared" si="22"/>
        <v>0</v>
      </c>
      <c r="S203" s="160">
        <v>0.05</v>
      </c>
      <c r="T203" s="161">
        <f t="shared" si="23"/>
        <v>21.355500000000003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62" t="s">
        <v>214</v>
      </c>
      <c r="AT203" s="162" t="s">
        <v>210</v>
      </c>
      <c r="AU203" s="162" t="s">
        <v>85</v>
      </c>
      <c r="AY203" s="15" t="s">
        <v>208</v>
      </c>
      <c r="BE203" s="163">
        <f t="shared" si="24"/>
        <v>0</v>
      </c>
      <c r="BF203" s="163">
        <f t="shared" si="25"/>
        <v>0</v>
      </c>
      <c r="BG203" s="163">
        <f t="shared" si="26"/>
        <v>0</v>
      </c>
      <c r="BH203" s="163">
        <f t="shared" si="27"/>
        <v>0</v>
      </c>
      <c r="BI203" s="163">
        <f t="shared" si="28"/>
        <v>0</v>
      </c>
      <c r="BJ203" s="15" t="s">
        <v>85</v>
      </c>
      <c r="BK203" s="163">
        <f t="shared" si="29"/>
        <v>0</v>
      </c>
      <c r="BL203" s="15" t="s">
        <v>214</v>
      </c>
      <c r="BM203" s="162" t="s">
        <v>461</v>
      </c>
    </row>
    <row r="204" spans="1:65" s="2" customFormat="1" ht="24.2" customHeight="1">
      <c r="A204" s="30"/>
      <c r="B204" s="154"/>
      <c r="C204" s="195" t="s">
        <v>462</v>
      </c>
      <c r="D204" s="195" t="s">
        <v>210</v>
      </c>
      <c r="E204" s="196" t="s">
        <v>463</v>
      </c>
      <c r="F204" s="200" t="s">
        <v>464</v>
      </c>
      <c r="G204" s="198" t="s">
        <v>213</v>
      </c>
      <c r="H204" s="199">
        <v>68.186000000000007</v>
      </c>
      <c r="I204" s="155"/>
      <c r="J204" s="287">
        <f t="shared" si="20"/>
        <v>0</v>
      </c>
      <c r="K204" s="157"/>
      <c r="L204" s="31"/>
      <c r="M204" s="158" t="s">
        <v>1</v>
      </c>
      <c r="N204" s="159" t="s">
        <v>38</v>
      </c>
      <c r="O204" s="59"/>
      <c r="P204" s="160">
        <f t="shared" si="21"/>
        <v>0</v>
      </c>
      <c r="Q204" s="160">
        <v>0</v>
      </c>
      <c r="R204" s="160">
        <f t="shared" si="22"/>
        <v>0</v>
      </c>
      <c r="S204" s="160">
        <v>7.5999999999999998E-2</v>
      </c>
      <c r="T204" s="161">
        <f t="shared" si="23"/>
        <v>5.1821360000000007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R204" s="162" t="s">
        <v>214</v>
      </c>
      <c r="AT204" s="162" t="s">
        <v>210</v>
      </c>
      <c r="AU204" s="162" t="s">
        <v>85</v>
      </c>
      <c r="AY204" s="15" t="s">
        <v>208</v>
      </c>
      <c r="BE204" s="163">
        <f t="shared" si="24"/>
        <v>0</v>
      </c>
      <c r="BF204" s="163">
        <f t="shared" si="25"/>
        <v>0</v>
      </c>
      <c r="BG204" s="163">
        <f t="shared" si="26"/>
        <v>0</v>
      </c>
      <c r="BH204" s="163">
        <f t="shared" si="27"/>
        <v>0</v>
      </c>
      <c r="BI204" s="163">
        <f t="shared" si="28"/>
        <v>0</v>
      </c>
      <c r="BJ204" s="15" t="s">
        <v>85</v>
      </c>
      <c r="BK204" s="163">
        <f t="shared" si="29"/>
        <v>0</v>
      </c>
      <c r="BL204" s="15" t="s">
        <v>214</v>
      </c>
      <c r="BM204" s="162" t="s">
        <v>465</v>
      </c>
    </row>
    <row r="205" spans="1:65" s="2" customFormat="1" ht="24.2" customHeight="1">
      <c r="A205" s="30"/>
      <c r="B205" s="154"/>
      <c r="C205" s="195" t="s">
        <v>466</v>
      </c>
      <c r="D205" s="195" t="s">
        <v>210</v>
      </c>
      <c r="E205" s="196" t="s">
        <v>463</v>
      </c>
      <c r="F205" s="200" t="s">
        <v>464</v>
      </c>
      <c r="G205" s="198" t="s">
        <v>213</v>
      </c>
      <c r="H205" s="199">
        <v>25.61</v>
      </c>
      <c r="I205" s="155"/>
      <c r="J205" s="287">
        <f t="shared" si="20"/>
        <v>0</v>
      </c>
      <c r="K205" s="157"/>
      <c r="L205" s="31"/>
      <c r="M205" s="158" t="s">
        <v>1</v>
      </c>
      <c r="N205" s="159" t="s">
        <v>38</v>
      </c>
      <c r="O205" s="59"/>
      <c r="P205" s="160">
        <f t="shared" si="21"/>
        <v>0</v>
      </c>
      <c r="Q205" s="160">
        <v>0</v>
      </c>
      <c r="R205" s="160">
        <f t="shared" si="22"/>
        <v>0</v>
      </c>
      <c r="S205" s="160">
        <v>7.5999999999999998E-2</v>
      </c>
      <c r="T205" s="161">
        <f t="shared" si="23"/>
        <v>1.9463599999999999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62" t="s">
        <v>214</v>
      </c>
      <c r="AT205" s="162" t="s">
        <v>210</v>
      </c>
      <c r="AU205" s="162" t="s">
        <v>85</v>
      </c>
      <c r="AY205" s="15" t="s">
        <v>208</v>
      </c>
      <c r="BE205" s="163">
        <f t="shared" si="24"/>
        <v>0</v>
      </c>
      <c r="BF205" s="163">
        <f t="shared" si="25"/>
        <v>0</v>
      </c>
      <c r="BG205" s="163">
        <f t="shared" si="26"/>
        <v>0</v>
      </c>
      <c r="BH205" s="163">
        <f t="shared" si="27"/>
        <v>0</v>
      </c>
      <c r="BI205" s="163">
        <f t="shared" si="28"/>
        <v>0</v>
      </c>
      <c r="BJ205" s="15" t="s">
        <v>85</v>
      </c>
      <c r="BK205" s="163">
        <f t="shared" si="29"/>
        <v>0</v>
      </c>
      <c r="BL205" s="15" t="s">
        <v>214</v>
      </c>
      <c r="BM205" s="162" t="s">
        <v>467</v>
      </c>
    </row>
    <row r="206" spans="1:65" s="2" customFormat="1" ht="24.2" customHeight="1">
      <c r="A206" s="30"/>
      <c r="B206" s="154"/>
      <c r="C206" s="195" t="s">
        <v>468</v>
      </c>
      <c r="D206" s="195" t="s">
        <v>210</v>
      </c>
      <c r="E206" s="196" t="s">
        <v>469</v>
      </c>
      <c r="F206" s="200" t="s">
        <v>470</v>
      </c>
      <c r="G206" s="198" t="s">
        <v>213</v>
      </c>
      <c r="H206" s="199">
        <v>27.117999999999999</v>
      </c>
      <c r="I206" s="155"/>
      <c r="J206" s="287">
        <f t="shared" si="20"/>
        <v>0</v>
      </c>
      <c r="K206" s="157"/>
      <c r="L206" s="31"/>
      <c r="M206" s="158" t="s">
        <v>1</v>
      </c>
      <c r="N206" s="159" t="s">
        <v>38</v>
      </c>
      <c r="O206" s="59"/>
      <c r="P206" s="160">
        <f t="shared" si="21"/>
        <v>0</v>
      </c>
      <c r="Q206" s="160">
        <v>0</v>
      </c>
      <c r="R206" s="160">
        <f t="shared" si="22"/>
        <v>0</v>
      </c>
      <c r="S206" s="160">
        <v>6.3E-2</v>
      </c>
      <c r="T206" s="161">
        <f t="shared" si="23"/>
        <v>1.708434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62" t="s">
        <v>214</v>
      </c>
      <c r="AT206" s="162" t="s">
        <v>210</v>
      </c>
      <c r="AU206" s="162" t="s">
        <v>85</v>
      </c>
      <c r="AY206" s="15" t="s">
        <v>208</v>
      </c>
      <c r="BE206" s="163">
        <f t="shared" si="24"/>
        <v>0</v>
      </c>
      <c r="BF206" s="163">
        <f t="shared" si="25"/>
        <v>0</v>
      </c>
      <c r="BG206" s="163">
        <f t="shared" si="26"/>
        <v>0</v>
      </c>
      <c r="BH206" s="163">
        <f t="shared" si="27"/>
        <v>0</v>
      </c>
      <c r="BI206" s="163">
        <f t="shared" si="28"/>
        <v>0</v>
      </c>
      <c r="BJ206" s="15" t="s">
        <v>85</v>
      </c>
      <c r="BK206" s="163">
        <f t="shared" si="29"/>
        <v>0</v>
      </c>
      <c r="BL206" s="15" t="s">
        <v>214</v>
      </c>
      <c r="BM206" s="162" t="s">
        <v>471</v>
      </c>
    </row>
    <row r="207" spans="1:65" s="2" customFormat="1" ht="21.75" customHeight="1">
      <c r="A207" s="30"/>
      <c r="B207" s="154"/>
      <c r="C207" s="195" t="s">
        <v>472</v>
      </c>
      <c r="D207" s="195" t="s">
        <v>210</v>
      </c>
      <c r="E207" s="196" t="s">
        <v>473</v>
      </c>
      <c r="F207" s="200" t="s">
        <v>474</v>
      </c>
      <c r="G207" s="198" t="s">
        <v>213</v>
      </c>
      <c r="H207" s="199">
        <v>42.32</v>
      </c>
      <c r="I207" s="155"/>
      <c r="J207" s="287">
        <f t="shared" si="20"/>
        <v>0</v>
      </c>
      <c r="K207" s="157"/>
      <c r="L207" s="31"/>
      <c r="M207" s="158" t="s">
        <v>1</v>
      </c>
      <c r="N207" s="159" t="s">
        <v>38</v>
      </c>
      <c r="O207" s="59"/>
      <c r="P207" s="160">
        <f t="shared" si="21"/>
        <v>0</v>
      </c>
      <c r="Q207" s="160">
        <v>0</v>
      </c>
      <c r="R207" s="160">
        <f t="shared" si="22"/>
        <v>0</v>
      </c>
      <c r="S207" s="160">
        <v>0.06</v>
      </c>
      <c r="T207" s="161">
        <f t="shared" si="23"/>
        <v>2.5392000000000001</v>
      </c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R207" s="162" t="s">
        <v>214</v>
      </c>
      <c r="AT207" s="162" t="s">
        <v>210</v>
      </c>
      <c r="AU207" s="162" t="s">
        <v>85</v>
      </c>
      <c r="AY207" s="15" t="s">
        <v>208</v>
      </c>
      <c r="BE207" s="163">
        <f t="shared" si="24"/>
        <v>0</v>
      </c>
      <c r="BF207" s="163">
        <f t="shared" si="25"/>
        <v>0</v>
      </c>
      <c r="BG207" s="163">
        <f t="shared" si="26"/>
        <v>0</v>
      </c>
      <c r="BH207" s="163">
        <f t="shared" si="27"/>
        <v>0</v>
      </c>
      <c r="BI207" s="163">
        <f t="shared" si="28"/>
        <v>0</v>
      </c>
      <c r="BJ207" s="15" t="s">
        <v>85</v>
      </c>
      <c r="BK207" s="163">
        <f t="shared" si="29"/>
        <v>0</v>
      </c>
      <c r="BL207" s="15" t="s">
        <v>214</v>
      </c>
      <c r="BM207" s="162" t="s">
        <v>475</v>
      </c>
    </row>
    <row r="208" spans="1:65" s="2" customFormat="1" ht="21.75" customHeight="1">
      <c r="A208" s="30"/>
      <c r="B208" s="154"/>
      <c r="C208" s="195" t="s">
        <v>476</v>
      </c>
      <c r="D208" s="195" t="s">
        <v>210</v>
      </c>
      <c r="E208" s="196" t="s">
        <v>477</v>
      </c>
      <c r="F208" s="200" t="s">
        <v>478</v>
      </c>
      <c r="G208" s="198" t="s">
        <v>213</v>
      </c>
      <c r="H208" s="199">
        <v>58.88</v>
      </c>
      <c r="I208" s="155"/>
      <c r="J208" s="287">
        <f t="shared" si="20"/>
        <v>0</v>
      </c>
      <c r="K208" s="157"/>
      <c r="L208" s="31"/>
      <c r="M208" s="158" t="s">
        <v>1</v>
      </c>
      <c r="N208" s="159" t="s">
        <v>38</v>
      </c>
      <c r="O208" s="59"/>
      <c r="P208" s="160">
        <f t="shared" si="21"/>
        <v>0</v>
      </c>
      <c r="Q208" s="160">
        <v>0</v>
      </c>
      <c r="R208" s="160">
        <f t="shared" si="22"/>
        <v>0</v>
      </c>
      <c r="S208" s="160">
        <v>6.6000000000000003E-2</v>
      </c>
      <c r="T208" s="161">
        <f t="shared" si="23"/>
        <v>3.8860800000000002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62" t="s">
        <v>214</v>
      </c>
      <c r="AT208" s="162" t="s">
        <v>210</v>
      </c>
      <c r="AU208" s="162" t="s">
        <v>85</v>
      </c>
      <c r="AY208" s="15" t="s">
        <v>208</v>
      </c>
      <c r="BE208" s="163">
        <f t="shared" si="24"/>
        <v>0</v>
      </c>
      <c r="BF208" s="163">
        <f t="shared" si="25"/>
        <v>0</v>
      </c>
      <c r="BG208" s="163">
        <f t="shared" si="26"/>
        <v>0</v>
      </c>
      <c r="BH208" s="163">
        <f t="shared" si="27"/>
        <v>0</v>
      </c>
      <c r="BI208" s="163">
        <f t="shared" si="28"/>
        <v>0</v>
      </c>
      <c r="BJ208" s="15" t="s">
        <v>85</v>
      </c>
      <c r="BK208" s="163">
        <f t="shared" si="29"/>
        <v>0</v>
      </c>
      <c r="BL208" s="15" t="s">
        <v>214</v>
      </c>
      <c r="BM208" s="162" t="s">
        <v>479</v>
      </c>
    </row>
    <row r="209" spans="1:65" s="2" customFormat="1" ht="24.2" customHeight="1">
      <c r="A209" s="30"/>
      <c r="B209" s="154"/>
      <c r="C209" s="195" t="s">
        <v>480</v>
      </c>
      <c r="D209" s="195" t="s">
        <v>210</v>
      </c>
      <c r="E209" s="196" t="s">
        <v>481</v>
      </c>
      <c r="F209" s="200" t="s">
        <v>482</v>
      </c>
      <c r="G209" s="198" t="s">
        <v>252</v>
      </c>
      <c r="H209" s="199">
        <v>3.8</v>
      </c>
      <c r="I209" s="155"/>
      <c r="J209" s="287">
        <f t="shared" si="20"/>
        <v>0</v>
      </c>
      <c r="K209" s="157"/>
      <c r="L209" s="31"/>
      <c r="M209" s="158" t="s">
        <v>1</v>
      </c>
      <c r="N209" s="159" t="s">
        <v>38</v>
      </c>
      <c r="O209" s="59"/>
      <c r="P209" s="160">
        <f t="shared" si="21"/>
        <v>0</v>
      </c>
      <c r="Q209" s="160">
        <v>1.7520000000000002E-5</v>
      </c>
      <c r="R209" s="160">
        <f t="shared" si="22"/>
        <v>6.6576000000000008E-5</v>
      </c>
      <c r="S209" s="160">
        <v>1.2E-2</v>
      </c>
      <c r="T209" s="161">
        <f t="shared" si="23"/>
        <v>4.5600000000000002E-2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62" t="s">
        <v>214</v>
      </c>
      <c r="AT209" s="162" t="s">
        <v>210</v>
      </c>
      <c r="AU209" s="162" t="s">
        <v>85</v>
      </c>
      <c r="AY209" s="15" t="s">
        <v>208</v>
      </c>
      <c r="BE209" s="163">
        <f t="shared" si="24"/>
        <v>0</v>
      </c>
      <c r="BF209" s="163">
        <f t="shared" si="25"/>
        <v>0</v>
      </c>
      <c r="BG209" s="163">
        <f t="shared" si="26"/>
        <v>0</v>
      </c>
      <c r="BH209" s="163">
        <f t="shared" si="27"/>
        <v>0</v>
      </c>
      <c r="BI209" s="163">
        <f t="shared" si="28"/>
        <v>0</v>
      </c>
      <c r="BJ209" s="15" t="s">
        <v>85</v>
      </c>
      <c r="BK209" s="163">
        <f t="shared" si="29"/>
        <v>0</v>
      </c>
      <c r="BL209" s="15" t="s">
        <v>214</v>
      </c>
      <c r="BM209" s="162" t="s">
        <v>483</v>
      </c>
    </row>
    <row r="210" spans="1:65" s="2" customFormat="1" ht="24.2" customHeight="1">
      <c r="A210" s="30"/>
      <c r="B210" s="154"/>
      <c r="C210" s="195" t="s">
        <v>484</v>
      </c>
      <c r="D210" s="195" t="s">
        <v>210</v>
      </c>
      <c r="E210" s="196" t="s">
        <v>485</v>
      </c>
      <c r="F210" s="200" t="s">
        <v>486</v>
      </c>
      <c r="G210" s="198" t="s">
        <v>252</v>
      </c>
      <c r="H210" s="199">
        <v>4.2</v>
      </c>
      <c r="I210" s="155"/>
      <c r="J210" s="287">
        <f t="shared" si="20"/>
        <v>0</v>
      </c>
      <c r="K210" s="157"/>
      <c r="L210" s="31"/>
      <c r="M210" s="158" t="s">
        <v>1</v>
      </c>
      <c r="N210" s="159" t="s">
        <v>38</v>
      </c>
      <c r="O210" s="59"/>
      <c r="P210" s="160">
        <f t="shared" si="21"/>
        <v>0</v>
      </c>
      <c r="Q210" s="160">
        <v>3.1319999999999998E-5</v>
      </c>
      <c r="R210" s="160">
        <f t="shared" si="22"/>
        <v>1.3154399999999999E-4</v>
      </c>
      <c r="S210" s="160">
        <v>1.7999999999999999E-2</v>
      </c>
      <c r="T210" s="161">
        <f t="shared" si="23"/>
        <v>7.5600000000000001E-2</v>
      </c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R210" s="162" t="s">
        <v>214</v>
      </c>
      <c r="AT210" s="162" t="s">
        <v>210</v>
      </c>
      <c r="AU210" s="162" t="s">
        <v>85</v>
      </c>
      <c r="AY210" s="15" t="s">
        <v>208</v>
      </c>
      <c r="BE210" s="163">
        <f t="shared" si="24"/>
        <v>0</v>
      </c>
      <c r="BF210" s="163">
        <f t="shared" si="25"/>
        <v>0</v>
      </c>
      <c r="BG210" s="163">
        <f t="shared" si="26"/>
        <v>0</v>
      </c>
      <c r="BH210" s="163">
        <f t="shared" si="27"/>
        <v>0</v>
      </c>
      <c r="BI210" s="163">
        <f t="shared" si="28"/>
        <v>0</v>
      </c>
      <c r="BJ210" s="15" t="s">
        <v>85</v>
      </c>
      <c r="BK210" s="163">
        <f t="shared" si="29"/>
        <v>0</v>
      </c>
      <c r="BL210" s="15" t="s">
        <v>214</v>
      </c>
      <c r="BM210" s="162" t="s">
        <v>487</v>
      </c>
    </row>
    <row r="211" spans="1:65" s="2" customFormat="1" ht="24.2" customHeight="1">
      <c r="A211" s="30"/>
      <c r="B211" s="154"/>
      <c r="C211" s="195" t="s">
        <v>488</v>
      </c>
      <c r="D211" s="195" t="s">
        <v>210</v>
      </c>
      <c r="E211" s="196" t="s">
        <v>489</v>
      </c>
      <c r="F211" s="200" t="s">
        <v>490</v>
      </c>
      <c r="G211" s="198" t="s">
        <v>252</v>
      </c>
      <c r="H211" s="199">
        <v>14.8</v>
      </c>
      <c r="I211" s="155"/>
      <c r="J211" s="287">
        <f t="shared" si="20"/>
        <v>0</v>
      </c>
      <c r="K211" s="157"/>
      <c r="L211" s="31"/>
      <c r="M211" s="158" t="s">
        <v>1</v>
      </c>
      <c r="N211" s="159" t="s">
        <v>38</v>
      </c>
      <c r="O211" s="59"/>
      <c r="P211" s="160">
        <f t="shared" si="21"/>
        <v>0</v>
      </c>
      <c r="Q211" s="160">
        <v>4.0710000000000002E-5</v>
      </c>
      <c r="R211" s="160">
        <f t="shared" si="22"/>
        <v>6.0250800000000008E-4</v>
      </c>
      <c r="S211" s="160">
        <v>2.4E-2</v>
      </c>
      <c r="T211" s="161">
        <f t="shared" si="23"/>
        <v>0.35520000000000002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R211" s="162" t="s">
        <v>214</v>
      </c>
      <c r="AT211" s="162" t="s">
        <v>210</v>
      </c>
      <c r="AU211" s="162" t="s">
        <v>85</v>
      </c>
      <c r="AY211" s="15" t="s">
        <v>208</v>
      </c>
      <c r="BE211" s="163">
        <f t="shared" si="24"/>
        <v>0</v>
      </c>
      <c r="BF211" s="163">
        <f t="shared" si="25"/>
        <v>0</v>
      </c>
      <c r="BG211" s="163">
        <f t="shared" si="26"/>
        <v>0</v>
      </c>
      <c r="BH211" s="163">
        <f t="shared" si="27"/>
        <v>0</v>
      </c>
      <c r="BI211" s="163">
        <f t="shared" si="28"/>
        <v>0</v>
      </c>
      <c r="BJ211" s="15" t="s">
        <v>85</v>
      </c>
      <c r="BK211" s="163">
        <f t="shared" si="29"/>
        <v>0</v>
      </c>
      <c r="BL211" s="15" t="s">
        <v>214</v>
      </c>
      <c r="BM211" s="162" t="s">
        <v>491</v>
      </c>
    </row>
    <row r="212" spans="1:65" s="2" customFormat="1" ht="24.2" customHeight="1">
      <c r="A212" s="30"/>
      <c r="B212" s="154"/>
      <c r="C212" s="195" t="s">
        <v>492</v>
      </c>
      <c r="D212" s="195" t="s">
        <v>210</v>
      </c>
      <c r="E212" s="196" t="s">
        <v>493</v>
      </c>
      <c r="F212" s="200" t="s">
        <v>494</v>
      </c>
      <c r="G212" s="198" t="s">
        <v>252</v>
      </c>
      <c r="H212" s="199">
        <v>190.85300000000001</v>
      </c>
      <c r="I212" s="155"/>
      <c r="J212" s="287">
        <f t="shared" si="20"/>
        <v>0</v>
      </c>
      <c r="K212" s="157"/>
      <c r="L212" s="31"/>
      <c r="M212" s="158" t="s">
        <v>1</v>
      </c>
      <c r="N212" s="159" t="s">
        <v>38</v>
      </c>
      <c r="O212" s="59"/>
      <c r="P212" s="160">
        <f t="shared" si="21"/>
        <v>0</v>
      </c>
      <c r="Q212" s="160">
        <v>5.2200000000000002E-5</v>
      </c>
      <c r="R212" s="160">
        <f t="shared" si="22"/>
        <v>9.9625266000000004E-3</v>
      </c>
      <c r="S212" s="160">
        <v>0.03</v>
      </c>
      <c r="T212" s="161">
        <f t="shared" si="23"/>
        <v>5.7255900000000004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62" t="s">
        <v>214</v>
      </c>
      <c r="AT212" s="162" t="s">
        <v>210</v>
      </c>
      <c r="AU212" s="162" t="s">
        <v>85</v>
      </c>
      <c r="AY212" s="15" t="s">
        <v>208</v>
      </c>
      <c r="BE212" s="163">
        <f t="shared" si="24"/>
        <v>0</v>
      </c>
      <c r="BF212" s="163">
        <f t="shared" si="25"/>
        <v>0</v>
      </c>
      <c r="BG212" s="163">
        <f t="shared" si="26"/>
        <v>0</v>
      </c>
      <c r="BH212" s="163">
        <f t="shared" si="27"/>
        <v>0</v>
      </c>
      <c r="BI212" s="163">
        <f t="shared" si="28"/>
        <v>0</v>
      </c>
      <c r="BJ212" s="15" t="s">
        <v>85</v>
      </c>
      <c r="BK212" s="163">
        <f t="shared" si="29"/>
        <v>0</v>
      </c>
      <c r="BL212" s="15" t="s">
        <v>214</v>
      </c>
      <c r="BM212" s="162" t="s">
        <v>495</v>
      </c>
    </row>
    <row r="213" spans="1:65" s="2" customFormat="1" ht="24.2" customHeight="1">
      <c r="A213" s="30"/>
      <c r="B213" s="154"/>
      <c r="C213" s="195" t="s">
        <v>496</v>
      </c>
      <c r="D213" s="195" t="s">
        <v>210</v>
      </c>
      <c r="E213" s="196" t="s">
        <v>497</v>
      </c>
      <c r="F213" s="200" t="s">
        <v>498</v>
      </c>
      <c r="G213" s="198" t="s">
        <v>252</v>
      </c>
      <c r="H213" s="199">
        <v>39.119999999999997</v>
      </c>
      <c r="I213" s="155"/>
      <c r="J213" s="287">
        <f t="shared" si="20"/>
        <v>0</v>
      </c>
      <c r="K213" s="157"/>
      <c r="L213" s="31"/>
      <c r="M213" s="158" t="s">
        <v>1</v>
      </c>
      <c r="N213" s="159" t="s">
        <v>38</v>
      </c>
      <c r="O213" s="59"/>
      <c r="P213" s="160">
        <f t="shared" si="21"/>
        <v>0</v>
      </c>
      <c r="Q213" s="160">
        <v>9.0119999999999998E-5</v>
      </c>
      <c r="R213" s="160">
        <f t="shared" si="22"/>
        <v>3.5254943999999998E-3</v>
      </c>
      <c r="S213" s="160">
        <v>4.4400000000000002E-2</v>
      </c>
      <c r="T213" s="161">
        <f t="shared" si="23"/>
        <v>1.736928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62" t="s">
        <v>214</v>
      </c>
      <c r="AT213" s="162" t="s">
        <v>210</v>
      </c>
      <c r="AU213" s="162" t="s">
        <v>85</v>
      </c>
      <c r="AY213" s="15" t="s">
        <v>208</v>
      </c>
      <c r="BE213" s="163">
        <f t="shared" si="24"/>
        <v>0</v>
      </c>
      <c r="BF213" s="163">
        <f t="shared" si="25"/>
        <v>0</v>
      </c>
      <c r="BG213" s="163">
        <f t="shared" si="26"/>
        <v>0</v>
      </c>
      <c r="BH213" s="163">
        <f t="shared" si="27"/>
        <v>0</v>
      </c>
      <c r="BI213" s="163">
        <f t="shared" si="28"/>
        <v>0</v>
      </c>
      <c r="BJ213" s="15" t="s">
        <v>85</v>
      </c>
      <c r="BK213" s="163">
        <f t="shared" si="29"/>
        <v>0</v>
      </c>
      <c r="BL213" s="15" t="s">
        <v>214</v>
      </c>
      <c r="BM213" s="162" t="s">
        <v>499</v>
      </c>
    </row>
    <row r="214" spans="1:65" s="2" customFormat="1" ht="24.2" customHeight="1">
      <c r="A214" s="30"/>
      <c r="B214" s="154"/>
      <c r="C214" s="195" t="s">
        <v>500</v>
      </c>
      <c r="D214" s="195" t="s">
        <v>210</v>
      </c>
      <c r="E214" s="196" t="s">
        <v>501</v>
      </c>
      <c r="F214" s="200" t="s">
        <v>502</v>
      </c>
      <c r="G214" s="198" t="s">
        <v>252</v>
      </c>
      <c r="H214" s="199">
        <v>28.3</v>
      </c>
      <c r="I214" s="155"/>
      <c r="J214" s="287">
        <f t="shared" si="20"/>
        <v>0</v>
      </c>
      <c r="K214" s="157"/>
      <c r="L214" s="31"/>
      <c r="M214" s="158" t="s">
        <v>1</v>
      </c>
      <c r="N214" s="159" t="s">
        <v>38</v>
      </c>
      <c r="O214" s="59"/>
      <c r="P214" s="160">
        <f t="shared" si="21"/>
        <v>0</v>
      </c>
      <c r="Q214" s="160">
        <v>9.7440000000000002E-5</v>
      </c>
      <c r="R214" s="160">
        <f t="shared" si="22"/>
        <v>2.7575519999999999E-3</v>
      </c>
      <c r="S214" s="160">
        <v>4.8000000000000001E-2</v>
      </c>
      <c r="T214" s="161">
        <f t="shared" si="23"/>
        <v>1.3584000000000001</v>
      </c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R214" s="162" t="s">
        <v>214</v>
      </c>
      <c r="AT214" s="162" t="s">
        <v>210</v>
      </c>
      <c r="AU214" s="162" t="s">
        <v>85</v>
      </c>
      <c r="AY214" s="15" t="s">
        <v>208</v>
      </c>
      <c r="BE214" s="163">
        <f t="shared" si="24"/>
        <v>0</v>
      </c>
      <c r="BF214" s="163">
        <f t="shared" si="25"/>
        <v>0</v>
      </c>
      <c r="BG214" s="163">
        <f t="shared" si="26"/>
        <v>0</v>
      </c>
      <c r="BH214" s="163">
        <f t="shared" si="27"/>
        <v>0</v>
      </c>
      <c r="BI214" s="163">
        <f t="shared" si="28"/>
        <v>0</v>
      </c>
      <c r="BJ214" s="15" t="s">
        <v>85</v>
      </c>
      <c r="BK214" s="163">
        <f t="shared" si="29"/>
        <v>0</v>
      </c>
      <c r="BL214" s="15" t="s">
        <v>214</v>
      </c>
      <c r="BM214" s="162" t="s">
        <v>503</v>
      </c>
    </row>
    <row r="215" spans="1:65" s="2" customFormat="1" ht="24.2" customHeight="1">
      <c r="A215" s="30"/>
      <c r="B215" s="154"/>
      <c r="C215" s="195" t="s">
        <v>504</v>
      </c>
      <c r="D215" s="195" t="s">
        <v>210</v>
      </c>
      <c r="E215" s="196" t="s">
        <v>505</v>
      </c>
      <c r="F215" s="200" t="s">
        <v>506</v>
      </c>
      <c r="G215" s="198" t="s">
        <v>507</v>
      </c>
      <c r="H215" s="199">
        <v>40</v>
      </c>
      <c r="I215" s="155"/>
      <c r="J215" s="287">
        <f t="shared" ref="J215:J246" si="30">ROUND(I215*H215,2)</f>
        <v>0</v>
      </c>
      <c r="K215" s="157"/>
      <c r="L215" s="31"/>
      <c r="M215" s="158" t="s">
        <v>1</v>
      </c>
      <c r="N215" s="159" t="s">
        <v>38</v>
      </c>
      <c r="O215" s="59"/>
      <c r="P215" s="160">
        <f t="shared" ref="P215:P246" si="31">O215*H215</f>
        <v>0</v>
      </c>
      <c r="Q215" s="160">
        <v>3.8290000000000001E-5</v>
      </c>
      <c r="R215" s="160">
        <f t="shared" ref="R215:R246" si="32">Q215*H215</f>
        <v>1.5316000000000001E-3</v>
      </c>
      <c r="S215" s="160">
        <v>4.2000000000000002E-4</v>
      </c>
      <c r="T215" s="161">
        <f t="shared" ref="T215:T246" si="33">S215*H215</f>
        <v>1.6800000000000002E-2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62" t="s">
        <v>214</v>
      </c>
      <c r="AT215" s="162" t="s">
        <v>210</v>
      </c>
      <c r="AU215" s="162" t="s">
        <v>85</v>
      </c>
      <c r="AY215" s="15" t="s">
        <v>208</v>
      </c>
      <c r="BE215" s="163">
        <f t="shared" ref="BE215:BE246" si="34">IF(N215="základná",J215,0)</f>
        <v>0</v>
      </c>
      <c r="BF215" s="163">
        <f t="shared" ref="BF215:BF246" si="35">IF(N215="znížená",J215,0)</f>
        <v>0</v>
      </c>
      <c r="BG215" s="163">
        <f t="shared" ref="BG215:BG246" si="36">IF(N215="zákl. prenesená",J215,0)</f>
        <v>0</v>
      </c>
      <c r="BH215" s="163">
        <f t="shared" ref="BH215:BH246" si="37">IF(N215="zníž. prenesená",J215,0)</f>
        <v>0</v>
      </c>
      <c r="BI215" s="163">
        <f t="shared" ref="BI215:BI246" si="38">IF(N215="nulová",J215,0)</f>
        <v>0</v>
      </c>
      <c r="BJ215" s="15" t="s">
        <v>85</v>
      </c>
      <c r="BK215" s="163">
        <f t="shared" ref="BK215:BK246" si="39">ROUND(I215*H215,2)</f>
        <v>0</v>
      </c>
      <c r="BL215" s="15" t="s">
        <v>214</v>
      </c>
      <c r="BM215" s="162" t="s">
        <v>508</v>
      </c>
    </row>
    <row r="216" spans="1:65" s="2" customFormat="1" ht="24.2" customHeight="1">
      <c r="A216" s="30"/>
      <c r="B216" s="154"/>
      <c r="C216" s="195" t="s">
        <v>509</v>
      </c>
      <c r="D216" s="195" t="s">
        <v>210</v>
      </c>
      <c r="E216" s="196" t="s">
        <v>510</v>
      </c>
      <c r="F216" s="200" t="s">
        <v>511</v>
      </c>
      <c r="G216" s="198" t="s">
        <v>507</v>
      </c>
      <c r="H216" s="199">
        <v>80</v>
      </c>
      <c r="I216" s="155"/>
      <c r="J216" s="287">
        <f t="shared" si="30"/>
        <v>0</v>
      </c>
      <c r="K216" s="157"/>
      <c r="L216" s="31"/>
      <c r="M216" s="158" t="s">
        <v>1</v>
      </c>
      <c r="N216" s="159" t="s">
        <v>38</v>
      </c>
      <c r="O216" s="59"/>
      <c r="P216" s="160">
        <f t="shared" si="31"/>
        <v>0</v>
      </c>
      <c r="Q216" s="160">
        <v>4.3109999999999999E-5</v>
      </c>
      <c r="R216" s="160">
        <f t="shared" si="32"/>
        <v>3.4488000000000001E-3</v>
      </c>
      <c r="S216" s="160">
        <v>1.6999999999999999E-3</v>
      </c>
      <c r="T216" s="161">
        <f t="shared" si="33"/>
        <v>0.13599999999999998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62" t="s">
        <v>214</v>
      </c>
      <c r="AT216" s="162" t="s">
        <v>210</v>
      </c>
      <c r="AU216" s="162" t="s">
        <v>85</v>
      </c>
      <c r="AY216" s="15" t="s">
        <v>208</v>
      </c>
      <c r="BE216" s="163">
        <f t="shared" si="34"/>
        <v>0</v>
      </c>
      <c r="BF216" s="163">
        <f t="shared" si="35"/>
        <v>0</v>
      </c>
      <c r="BG216" s="163">
        <f t="shared" si="36"/>
        <v>0</v>
      </c>
      <c r="BH216" s="163">
        <f t="shared" si="37"/>
        <v>0</v>
      </c>
      <c r="BI216" s="163">
        <f t="shared" si="38"/>
        <v>0</v>
      </c>
      <c r="BJ216" s="15" t="s">
        <v>85</v>
      </c>
      <c r="BK216" s="163">
        <f t="shared" si="39"/>
        <v>0</v>
      </c>
      <c r="BL216" s="15" t="s">
        <v>214</v>
      </c>
      <c r="BM216" s="162" t="s">
        <v>512</v>
      </c>
    </row>
    <row r="217" spans="1:65" s="2" customFormat="1" ht="24.2" customHeight="1">
      <c r="A217" s="30"/>
      <c r="B217" s="154"/>
      <c r="C217" s="195" t="s">
        <v>513</v>
      </c>
      <c r="D217" s="195" t="s">
        <v>210</v>
      </c>
      <c r="E217" s="196" t="s">
        <v>514</v>
      </c>
      <c r="F217" s="200" t="s">
        <v>515</v>
      </c>
      <c r="G217" s="198" t="s">
        <v>507</v>
      </c>
      <c r="H217" s="199">
        <v>40</v>
      </c>
      <c r="I217" s="155"/>
      <c r="J217" s="287">
        <f t="shared" si="30"/>
        <v>0</v>
      </c>
      <c r="K217" s="157"/>
      <c r="L217" s="31"/>
      <c r="M217" s="158" t="s">
        <v>1</v>
      </c>
      <c r="N217" s="159" t="s">
        <v>38</v>
      </c>
      <c r="O217" s="59"/>
      <c r="P217" s="160">
        <f t="shared" si="31"/>
        <v>0</v>
      </c>
      <c r="Q217" s="160">
        <v>4.3640000000000002E-5</v>
      </c>
      <c r="R217" s="160">
        <f t="shared" si="32"/>
        <v>1.7456000000000001E-3</v>
      </c>
      <c r="S217" s="160">
        <v>1.75E-3</v>
      </c>
      <c r="T217" s="161">
        <f t="shared" si="33"/>
        <v>7.0000000000000007E-2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62" t="s">
        <v>214</v>
      </c>
      <c r="AT217" s="162" t="s">
        <v>210</v>
      </c>
      <c r="AU217" s="162" t="s">
        <v>85</v>
      </c>
      <c r="AY217" s="15" t="s">
        <v>208</v>
      </c>
      <c r="BE217" s="163">
        <f t="shared" si="34"/>
        <v>0</v>
      </c>
      <c r="BF217" s="163">
        <f t="shared" si="35"/>
        <v>0</v>
      </c>
      <c r="BG217" s="163">
        <f t="shared" si="36"/>
        <v>0</v>
      </c>
      <c r="BH217" s="163">
        <f t="shared" si="37"/>
        <v>0</v>
      </c>
      <c r="BI217" s="163">
        <f t="shared" si="38"/>
        <v>0</v>
      </c>
      <c r="BJ217" s="15" t="s">
        <v>85</v>
      </c>
      <c r="BK217" s="163">
        <f t="shared" si="39"/>
        <v>0</v>
      </c>
      <c r="BL217" s="15" t="s">
        <v>214</v>
      </c>
      <c r="BM217" s="162" t="s">
        <v>516</v>
      </c>
    </row>
    <row r="218" spans="1:65" s="2" customFormat="1" ht="37.9" customHeight="1">
      <c r="A218" s="30"/>
      <c r="B218" s="154"/>
      <c r="C218" s="195" t="s">
        <v>517</v>
      </c>
      <c r="D218" s="195" t="s">
        <v>210</v>
      </c>
      <c r="E218" s="196" t="s">
        <v>518</v>
      </c>
      <c r="F218" s="200" t="s">
        <v>519</v>
      </c>
      <c r="G218" s="198" t="s">
        <v>252</v>
      </c>
      <c r="H218" s="199">
        <v>24</v>
      </c>
      <c r="I218" s="155"/>
      <c r="J218" s="287">
        <f t="shared" si="30"/>
        <v>0</v>
      </c>
      <c r="K218" s="157"/>
      <c r="L218" s="31"/>
      <c r="M218" s="158" t="s">
        <v>1</v>
      </c>
      <c r="N218" s="159" t="s">
        <v>38</v>
      </c>
      <c r="O218" s="59"/>
      <c r="P218" s="160">
        <f t="shared" si="31"/>
        <v>0</v>
      </c>
      <c r="Q218" s="160">
        <v>3.0207000000000001E-2</v>
      </c>
      <c r="R218" s="160">
        <f t="shared" si="32"/>
        <v>0.72496800000000006</v>
      </c>
      <c r="S218" s="160">
        <v>0</v>
      </c>
      <c r="T218" s="161">
        <f t="shared" si="33"/>
        <v>0</v>
      </c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R218" s="162" t="s">
        <v>214</v>
      </c>
      <c r="AT218" s="162" t="s">
        <v>210</v>
      </c>
      <c r="AU218" s="162" t="s">
        <v>85</v>
      </c>
      <c r="AY218" s="15" t="s">
        <v>208</v>
      </c>
      <c r="BE218" s="163">
        <f t="shared" si="34"/>
        <v>0</v>
      </c>
      <c r="BF218" s="163">
        <f t="shared" si="35"/>
        <v>0</v>
      </c>
      <c r="BG218" s="163">
        <f t="shared" si="36"/>
        <v>0</v>
      </c>
      <c r="BH218" s="163">
        <f t="shared" si="37"/>
        <v>0</v>
      </c>
      <c r="BI218" s="163">
        <f t="shared" si="38"/>
        <v>0</v>
      </c>
      <c r="BJ218" s="15" t="s">
        <v>85</v>
      </c>
      <c r="BK218" s="163">
        <f t="shared" si="39"/>
        <v>0</v>
      </c>
      <c r="BL218" s="15" t="s">
        <v>214</v>
      </c>
      <c r="BM218" s="162" t="s">
        <v>520</v>
      </c>
    </row>
    <row r="219" spans="1:65" s="2" customFormat="1" ht="16.5" customHeight="1">
      <c r="A219" s="30"/>
      <c r="B219" s="154"/>
      <c r="C219" s="195" t="s">
        <v>521</v>
      </c>
      <c r="D219" s="195" t="s">
        <v>210</v>
      </c>
      <c r="E219" s="196" t="s">
        <v>522</v>
      </c>
      <c r="F219" s="200" t="s">
        <v>523</v>
      </c>
      <c r="G219" s="198" t="s">
        <v>252</v>
      </c>
      <c r="H219" s="199">
        <v>70.516999999999996</v>
      </c>
      <c r="I219" s="155"/>
      <c r="J219" s="287">
        <f t="shared" si="30"/>
        <v>0</v>
      </c>
      <c r="K219" s="157"/>
      <c r="L219" s="31"/>
      <c r="M219" s="158" t="s">
        <v>1</v>
      </c>
      <c r="N219" s="159" t="s">
        <v>38</v>
      </c>
      <c r="O219" s="59"/>
      <c r="P219" s="160">
        <f t="shared" si="31"/>
        <v>0</v>
      </c>
      <c r="Q219" s="160">
        <v>0</v>
      </c>
      <c r="R219" s="160">
        <f t="shared" si="32"/>
        <v>0</v>
      </c>
      <c r="S219" s="160">
        <v>3.6999999999999998E-2</v>
      </c>
      <c r="T219" s="161">
        <f t="shared" si="33"/>
        <v>2.6091289999999998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62" t="s">
        <v>214</v>
      </c>
      <c r="AT219" s="162" t="s">
        <v>210</v>
      </c>
      <c r="AU219" s="162" t="s">
        <v>85</v>
      </c>
      <c r="AY219" s="15" t="s">
        <v>208</v>
      </c>
      <c r="BE219" s="163">
        <f t="shared" si="34"/>
        <v>0</v>
      </c>
      <c r="BF219" s="163">
        <f t="shared" si="35"/>
        <v>0</v>
      </c>
      <c r="BG219" s="163">
        <f t="shared" si="36"/>
        <v>0</v>
      </c>
      <c r="BH219" s="163">
        <f t="shared" si="37"/>
        <v>0</v>
      </c>
      <c r="BI219" s="163">
        <f t="shared" si="38"/>
        <v>0</v>
      </c>
      <c r="BJ219" s="15" t="s">
        <v>85</v>
      </c>
      <c r="BK219" s="163">
        <f t="shared" si="39"/>
        <v>0</v>
      </c>
      <c r="BL219" s="15" t="s">
        <v>214</v>
      </c>
      <c r="BM219" s="162" t="s">
        <v>524</v>
      </c>
    </row>
    <row r="220" spans="1:65" s="2" customFormat="1" ht="24.2" customHeight="1">
      <c r="A220" s="30"/>
      <c r="B220" s="154"/>
      <c r="C220" s="195" t="s">
        <v>525</v>
      </c>
      <c r="D220" s="195" t="s">
        <v>210</v>
      </c>
      <c r="E220" s="196" t="s">
        <v>526</v>
      </c>
      <c r="F220" s="200" t="s">
        <v>527</v>
      </c>
      <c r="G220" s="198" t="s">
        <v>252</v>
      </c>
      <c r="H220" s="199">
        <v>167.15299999999999</v>
      </c>
      <c r="I220" s="155"/>
      <c r="J220" s="287">
        <f t="shared" si="30"/>
        <v>0</v>
      </c>
      <c r="K220" s="157"/>
      <c r="L220" s="31"/>
      <c r="M220" s="158" t="s">
        <v>1</v>
      </c>
      <c r="N220" s="159" t="s">
        <v>38</v>
      </c>
      <c r="O220" s="59"/>
      <c r="P220" s="160">
        <f t="shared" si="31"/>
        <v>0</v>
      </c>
      <c r="Q220" s="160">
        <v>0</v>
      </c>
      <c r="R220" s="160">
        <f t="shared" si="32"/>
        <v>0</v>
      </c>
      <c r="S220" s="160">
        <v>0.01</v>
      </c>
      <c r="T220" s="161">
        <f t="shared" si="33"/>
        <v>1.67153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R220" s="162" t="s">
        <v>214</v>
      </c>
      <c r="AT220" s="162" t="s">
        <v>210</v>
      </c>
      <c r="AU220" s="162" t="s">
        <v>85</v>
      </c>
      <c r="AY220" s="15" t="s">
        <v>208</v>
      </c>
      <c r="BE220" s="163">
        <f t="shared" si="34"/>
        <v>0</v>
      </c>
      <c r="BF220" s="163">
        <f t="shared" si="35"/>
        <v>0</v>
      </c>
      <c r="BG220" s="163">
        <f t="shared" si="36"/>
        <v>0</v>
      </c>
      <c r="BH220" s="163">
        <f t="shared" si="37"/>
        <v>0</v>
      </c>
      <c r="BI220" s="163">
        <f t="shared" si="38"/>
        <v>0</v>
      </c>
      <c r="BJ220" s="15" t="s">
        <v>85</v>
      </c>
      <c r="BK220" s="163">
        <f t="shared" si="39"/>
        <v>0</v>
      </c>
      <c r="BL220" s="15" t="s">
        <v>214</v>
      </c>
      <c r="BM220" s="162" t="s">
        <v>528</v>
      </c>
    </row>
    <row r="221" spans="1:65" s="2" customFormat="1" ht="24.2" customHeight="1">
      <c r="A221" s="30"/>
      <c r="B221" s="154"/>
      <c r="C221" s="195" t="s">
        <v>529</v>
      </c>
      <c r="D221" s="195" t="s">
        <v>210</v>
      </c>
      <c r="E221" s="196" t="s">
        <v>530</v>
      </c>
      <c r="F221" s="200" t="s">
        <v>531</v>
      </c>
      <c r="G221" s="198" t="s">
        <v>404</v>
      </c>
      <c r="H221" s="199">
        <v>408.20299999999997</v>
      </c>
      <c r="I221" s="155"/>
      <c r="J221" s="287">
        <f t="shared" si="30"/>
        <v>0</v>
      </c>
      <c r="K221" s="157"/>
      <c r="L221" s="31"/>
      <c r="M221" s="158" t="s">
        <v>1</v>
      </c>
      <c r="N221" s="159" t="s">
        <v>38</v>
      </c>
      <c r="O221" s="59"/>
      <c r="P221" s="160">
        <f t="shared" si="31"/>
        <v>0</v>
      </c>
      <c r="Q221" s="160">
        <v>0</v>
      </c>
      <c r="R221" s="160">
        <f t="shared" si="32"/>
        <v>0</v>
      </c>
      <c r="S221" s="160">
        <v>4.3999999999999997E-2</v>
      </c>
      <c r="T221" s="161">
        <f t="shared" si="33"/>
        <v>17.960931999999996</v>
      </c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R221" s="162" t="s">
        <v>214</v>
      </c>
      <c r="AT221" s="162" t="s">
        <v>210</v>
      </c>
      <c r="AU221" s="162" t="s">
        <v>85</v>
      </c>
      <c r="AY221" s="15" t="s">
        <v>208</v>
      </c>
      <c r="BE221" s="163">
        <f t="shared" si="34"/>
        <v>0</v>
      </c>
      <c r="BF221" s="163">
        <f t="shared" si="35"/>
        <v>0</v>
      </c>
      <c r="BG221" s="163">
        <f t="shared" si="36"/>
        <v>0</v>
      </c>
      <c r="BH221" s="163">
        <f t="shared" si="37"/>
        <v>0</v>
      </c>
      <c r="BI221" s="163">
        <f t="shared" si="38"/>
        <v>0</v>
      </c>
      <c r="BJ221" s="15" t="s">
        <v>85</v>
      </c>
      <c r="BK221" s="163">
        <f t="shared" si="39"/>
        <v>0</v>
      </c>
      <c r="BL221" s="15" t="s">
        <v>214</v>
      </c>
      <c r="BM221" s="162" t="s">
        <v>532</v>
      </c>
    </row>
    <row r="222" spans="1:65" s="2" customFormat="1" ht="33" customHeight="1">
      <c r="A222" s="30"/>
      <c r="B222" s="154"/>
      <c r="C222" s="195" t="s">
        <v>533</v>
      </c>
      <c r="D222" s="195" t="s">
        <v>210</v>
      </c>
      <c r="E222" s="196" t="s">
        <v>534</v>
      </c>
      <c r="F222" s="200" t="s">
        <v>535</v>
      </c>
      <c r="G222" s="198" t="s">
        <v>404</v>
      </c>
      <c r="H222" s="199">
        <v>1</v>
      </c>
      <c r="I222" s="155"/>
      <c r="J222" s="287">
        <f t="shared" si="30"/>
        <v>0</v>
      </c>
      <c r="K222" s="157"/>
      <c r="L222" s="31"/>
      <c r="M222" s="158" t="s">
        <v>1</v>
      </c>
      <c r="N222" s="159" t="s">
        <v>38</v>
      </c>
      <c r="O222" s="59"/>
      <c r="P222" s="160">
        <f t="shared" si="31"/>
        <v>0</v>
      </c>
      <c r="Q222" s="160">
        <v>0</v>
      </c>
      <c r="R222" s="160">
        <f t="shared" si="32"/>
        <v>0</v>
      </c>
      <c r="S222" s="160">
        <v>0</v>
      </c>
      <c r="T222" s="161">
        <f t="shared" si="33"/>
        <v>0</v>
      </c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R222" s="162" t="s">
        <v>214</v>
      </c>
      <c r="AT222" s="162" t="s">
        <v>210</v>
      </c>
      <c r="AU222" s="162" t="s">
        <v>85</v>
      </c>
      <c r="AY222" s="15" t="s">
        <v>208</v>
      </c>
      <c r="BE222" s="163">
        <f t="shared" si="34"/>
        <v>0</v>
      </c>
      <c r="BF222" s="163">
        <f t="shared" si="35"/>
        <v>0</v>
      </c>
      <c r="BG222" s="163">
        <f t="shared" si="36"/>
        <v>0</v>
      </c>
      <c r="BH222" s="163">
        <f t="shared" si="37"/>
        <v>0</v>
      </c>
      <c r="BI222" s="163">
        <f t="shared" si="38"/>
        <v>0</v>
      </c>
      <c r="BJ222" s="15" t="s">
        <v>85</v>
      </c>
      <c r="BK222" s="163">
        <f t="shared" si="39"/>
        <v>0</v>
      </c>
      <c r="BL222" s="15" t="s">
        <v>214</v>
      </c>
      <c r="BM222" s="162" t="s">
        <v>536</v>
      </c>
    </row>
    <row r="223" spans="1:65" s="2" customFormat="1" ht="33" customHeight="1">
      <c r="A223" s="30"/>
      <c r="B223" s="154"/>
      <c r="C223" s="195" t="s">
        <v>537</v>
      </c>
      <c r="D223" s="195" t="s">
        <v>210</v>
      </c>
      <c r="E223" s="196" t="s">
        <v>538</v>
      </c>
      <c r="F223" s="200" t="s">
        <v>539</v>
      </c>
      <c r="G223" s="198" t="s">
        <v>213</v>
      </c>
      <c r="H223" s="199">
        <v>3327.6019999999999</v>
      </c>
      <c r="I223" s="155"/>
      <c r="J223" s="287">
        <f t="shared" si="30"/>
        <v>0</v>
      </c>
      <c r="K223" s="157"/>
      <c r="L223" s="31"/>
      <c r="M223" s="158" t="s">
        <v>1</v>
      </c>
      <c r="N223" s="159" t="s">
        <v>38</v>
      </c>
      <c r="O223" s="59"/>
      <c r="P223" s="160">
        <f t="shared" si="31"/>
        <v>0</v>
      </c>
      <c r="Q223" s="160">
        <v>0</v>
      </c>
      <c r="R223" s="160">
        <f t="shared" si="32"/>
        <v>0</v>
      </c>
      <c r="S223" s="160">
        <v>0.05</v>
      </c>
      <c r="T223" s="161">
        <f t="shared" si="33"/>
        <v>166.3801</v>
      </c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R223" s="162" t="s">
        <v>214</v>
      </c>
      <c r="AT223" s="162" t="s">
        <v>210</v>
      </c>
      <c r="AU223" s="162" t="s">
        <v>85</v>
      </c>
      <c r="AY223" s="15" t="s">
        <v>208</v>
      </c>
      <c r="BE223" s="163">
        <f t="shared" si="34"/>
        <v>0</v>
      </c>
      <c r="BF223" s="163">
        <f t="shared" si="35"/>
        <v>0</v>
      </c>
      <c r="BG223" s="163">
        <f t="shared" si="36"/>
        <v>0</v>
      </c>
      <c r="BH223" s="163">
        <f t="shared" si="37"/>
        <v>0</v>
      </c>
      <c r="BI223" s="163">
        <f t="shared" si="38"/>
        <v>0</v>
      </c>
      <c r="BJ223" s="15" t="s">
        <v>85</v>
      </c>
      <c r="BK223" s="163">
        <f t="shared" si="39"/>
        <v>0</v>
      </c>
      <c r="BL223" s="15" t="s">
        <v>214</v>
      </c>
      <c r="BM223" s="162" t="s">
        <v>540</v>
      </c>
    </row>
    <row r="224" spans="1:65" s="2" customFormat="1" ht="33" customHeight="1">
      <c r="A224" s="30"/>
      <c r="B224" s="154"/>
      <c r="C224" s="195" t="s">
        <v>541</v>
      </c>
      <c r="D224" s="195" t="s">
        <v>210</v>
      </c>
      <c r="E224" s="196" t="s">
        <v>542</v>
      </c>
      <c r="F224" s="200" t="s">
        <v>543</v>
      </c>
      <c r="G224" s="198" t="s">
        <v>213</v>
      </c>
      <c r="H224" s="199">
        <v>1555.7560000000001</v>
      </c>
      <c r="I224" s="155"/>
      <c r="J224" s="287">
        <f t="shared" si="30"/>
        <v>0</v>
      </c>
      <c r="K224" s="157"/>
      <c r="L224" s="31"/>
      <c r="M224" s="158" t="s">
        <v>1</v>
      </c>
      <c r="N224" s="159" t="s">
        <v>38</v>
      </c>
      <c r="O224" s="59"/>
      <c r="P224" s="160">
        <f t="shared" si="31"/>
        <v>0</v>
      </c>
      <c r="Q224" s="160">
        <v>0</v>
      </c>
      <c r="R224" s="160">
        <f t="shared" si="32"/>
        <v>0</v>
      </c>
      <c r="S224" s="160">
        <v>4.5999999999999999E-2</v>
      </c>
      <c r="T224" s="161">
        <f t="shared" si="33"/>
        <v>71.564776000000009</v>
      </c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R224" s="162" t="s">
        <v>214</v>
      </c>
      <c r="AT224" s="162" t="s">
        <v>210</v>
      </c>
      <c r="AU224" s="162" t="s">
        <v>85</v>
      </c>
      <c r="AY224" s="15" t="s">
        <v>208</v>
      </c>
      <c r="BE224" s="163">
        <f t="shared" si="34"/>
        <v>0</v>
      </c>
      <c r="BF224" s="163">
        <f t="shared" si="35"/>
        <v>0</v>
      </c>
      <c r="BG224" s="163">
        <f t="shared" si="36"/>
        <v>0</v>
      </c>
      <c r="BH224" s="163">
        <f t="shared" si="37"/>
        <v>0</v>
      </c>
      <c r="BI224" s="163">
        <f t="shared" si="38"/>
        <v>0</v>
      </c>
      <c r="BJ224" s="15" t="s">
        <v>85</v>
      </c>
      <c r="BK224" s="163">
        <f t="shared" si="39"/>
        <v>0</v>
      </c>
      <c r="BL224" s="15" t="s">
        <v>214</v>
      </c>
      <c r="BM224" s="162" t="s">
        <v>544</v>
      </c>
    </row>
    <row r="225" spans="1:65" s="2" customFormat="1" ht="33" customHeight="1">
      <c r="A225" s="30"/>
      <c r="B225" s="154"/>
      <c r="C225" s="195" t="s">
        <v>545</v>
      </c>
      <c r="D225" s="195" t="s">
        <v>210</v>
      </c>
      <c r="E225" s="196" t="s">
        <v>546</v>
      </c>
      <c r="F225" s="200" t="s">
        <v>547</v>
      </c>
      <c r="G225" s="198" t="s">
        <v>213</v>
      </c>
      <c r="H225" s="199">
        <v>64.491</v>
      </c>
      <c r="I225" s="155"/>
      <c r="J225" s="287">
        <f t="shared" si="30"/>
        <v>0</v>
      </c>
      <c r="K225" s="157"/>
      <c r="L225" s="31"/>
      <c r="M225" s="158" t="s">
        <v>1</v>
      </c>
      <c r="N225" s="159" t="s">
        <v>38</v>
      </c>
      <c r="O225" s="59"/>
      <c r="P225" s="160">
        <f t="shared" si="31"/>
        <v>0</v>
      </c>
      <c r="Q225" s="160">
        <v>0</v>
      </c>
      <c r="R225" s="160">
        <f t="shared" si="32"/>
        <v>0</v>
      </c>
      <c r="S225" s="160">
        <v>0</v>
      </c>
      <c r="T225" s="161">
        <f t="shared" si="33"/>
        <v>0</v>
      </c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R225" s="162" t="s">
        <v>214</v>
      </c>
      <c r="AT225" s="162" t="s">
        <v>210</v>
      </c>
      <c r="AU225" s="162" t="s">
        <v>85</v>
      </c>
      <c r="AY225" s="15" t="s">
        <v>208</v>
      </c>
      <c r="BE225" s="163">
        <f t="shared" si="34"/>
        <v>0</v>
      </c>
      <c r="BF225" s="163">
        <f t="shared" si="35"/>
        <v>0</v>
      </c>
      <c r="BG225" s="163">
        <f t="shared" si="36"/>
        <v>0</v>
      </c>
      <c r="BH225" s="163">
        <f t="shared" si="37"/>
        <v>0</v>
      </c>
      <c r="BI225" s="163">
        <f t="shared" si="38"/>
        <v>0</v>
      </c>
      <c r="BJ225" s="15" t="s">
        <v>85</v>
      </c>
      <c r="BK225" s="163">
        <f t="shared" si="39"/>
        <v>0</v>
      </c>
      <c r="BL225" s="15" t="s">
        <v>214</v>
      </c>
      <c r="BM225" s="162" t="s">
        <v>548</v>
      </c>
    </row>
    <row r="226" spans="1:65" s="2" customFormat="1" ht="33" customHeight="1">
      <c r="A226" s="30"/>
      <c r="B226" s="154"/>
      <c r="C226" s="195" t="s">
        <v>549</v>
      </c>
      <c r="D226" s="195" t="s">
        <v>210</v>
      </c>
      <c r="E226" s="196" t="s">
        <v>550</v>
      </c>
      <c r="F226" s="200" t="s">
        <v>551</v>
      </c>
      <c r="G226" s="198" t="s">
        <v>213</v>
      </c>
      <c r="H226" s="199">
        <v>119.05</v>
      </c>
      <c r="I226" s="155"/>
      <c r="J226" s="287">
        <f t="shared" si="30"/>
        <v>0</v>
      </c>
      <c r="K226" s="157"/>
      <c r="L226" s="31"/>
      <c r="M226" s="158" t="s">
        <v>1</v>
      </c>
      <c r="N226" s="159" t="s">
        <v>38</v>
      </c>
      <c r="O226" s="59"/>
      <c r="P226" s="160">
        <f t="shared" si="31"/>
        <v>0</v>
      </c>
      <c r="Q226" s="160">
        <v>0</v>
      </c>
      <c r="R226" s="160">
        <f t="shared" si="32"/>
        <v>0</v>
      </c>
      <c r="S226" s="160">
        <v>0</v>
      </c>
      <c r="T226" s="161">
        <f t="shared" si="33"/>
        <v>0</v>
      </c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R226" s="162" t="s">
        <v>214</v>
      </c>
      <c r="AT226" s="162" t="s">
        <v>210</v>
      </c>
      <c r="AU226" s="162" t="s">
        <v>85</v>
      </c>
      <c r="AY226" s="15" t="s">
        <v>208</v>
      </c>
      <c r="BE226" s="163">
        <f t="shared" si="34"/>
        <v>0</v>
      </c>
      <c r="BF226" s="163">
        <f t="shared" si="35"/>
        <v>0</v>
      </c>
      <c r="BG226" s="163">
        <f t="shared" si="36"/>
        <v>0</v>
      </c>
      <c r="BH226" s="163">
        <f t="shared" si="37"/>
        <v>0</v>
      </c>
      <c r="BI226" s="163">
        <f t="shared" si="38"/>
        <v>0</v>
      </c>
      <c r="BJ226" s="15" t="s">
        <v>85</v>
      </c>
      <c r="BK226" s="163">
        <f t="shared" si="39"/>
        <v>0</v>
      </c>
      <c r="BL226" s="15" t="s">
        <v>214</v>
      </c>
      <c r="BM226" s="162" t="s">
        <v>552</v>
      </c>
    </row>
    <row r="227" spans="1:65" s="2" customFormat="1" ht="24.2" customHeight="1">
      <c r="A227" s="30"/>
      <c r="B227" s="154"/>
      <c r="C227" s="195" t="s">
        <v>553</v>
      </c>
      <c r="D227" s="195" t="s">
        <v>210</v>
      </c>
      <c r="E227" s="196" t="s">
        <v>554</v>
      </c>
      <c r="F227" s="200" t="s">
        <v>555</v>
      </c>
      <c r="G227" s="198" t="s">
        <v>213</v>
      </c>
      <c r="H227" s="199">
        <v>109.491</v>
      </c>
      <c r="I227" s="155"/>
      <c r="J227" s="287">
        <f t="shared" si="30"/>
        <v>0</v>
      </c>
      <c r="K227" s="157"/>
      <c r="L227" s="31"/>
      <c r="M227" s="158" t="s">
        <v>1</v>
      </c>
      <c r="N227" s="159" t="s">
        <v>38</v>
      </c>
      <c r="O227" s="59"/>
      <c r="P227" s="160">
        <f t="shared" si="31"/>
        <v>0</v>
      </c>
      <c r="Q227" s="160">
        <v>0</v>
      </c>
      <c r="R227" s="160">
        <f t="shared" si="32"/>
        <v>0</v>
      </c>
      <c r="S227" s="160">
        <v>7.2999999999999995E-2</v>
      </c>
      <c r="T227" s="161">
        <f t="shared" si="33"/>
        <v>7.9928429999999997</v>
      </c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R227" s="162" t="s">
        <v>214</v>
      </c>
      <c r="AT227" s="162" t="s">
        <v>210</v>
      </c>
      <c r="AU227" s="162" t="s">
        <v>85</v>
      </c>
      <c r="AY227" s="15" t="s">
        <v>208</v>
      </c>
      <c r="BE227" s="163">
        <f t="shared" si="34"/>
        <v>0</v>
      </c>
      <c r="BF227" s="163">
        <f t="shared" si="35"/>
        <v>0</v>
      </c>
      <c r="BG227" s="163">
        <f t="shared" si="36"/>
        <v>0</v>
      </c>
      <c r="BH227" s="163">
        <f t="shared" si="37"/>
        <v>0</v>
      </c>
      <c r="BI227" s="163">
        <f t="shared" si="38"/>
        <v>0</v>
      </c>
      <c r="BJ227" s="15" t="s">
        <v>85</v>
      </c>
      <c r="BK227" s="163">
        <f t="shared" si="39"/>
        <v>0</v>
      </c>
      <c r="BL227" s="15" t="s">
        <v>214</v>
      </c>
      <c r="BM227" s="162" t="s">
        <v>556</v>
      </c>
    </row>
    <row r="228" spans="1:65" s="2" customFormat="1" ht="24.2" customHeight="1">
      <c r="A228" s="30"/>
      <c r="B228" s="154"/>
      <c r="C228" s="195" t="s">
        <v>557</v>
      </c>
      <c r="D228" s="195" t="s">
        <v>210</v>
      </c>
      <c r="E228" s="196" t="s">
        <v>558</v>
      </c>
      <c r="F228" s="200" t="s">
        <v>559</v>
      </c>
      <c r="G228" s="198" t="s">
        <v>213</v>
      </c>
      <c r="H228" s="199">
        <v>1163.5920000000001</v>
      </c>
      <c r="I228" s="155"/>
      <c r="J228" s="287">
        <f t="shared" si="30"/>
        <v>0</v>
      </c>
      <c r="K228" s="157"/>
      <c r="L228" s="31"/>
      <c r="M228" s="158" t="s">
        <v>1</v>
      </c>
      <c r="N228" s="159" t="s">
        <v>38</v>
      </c>
      <c r="O228" s="59"/>
      <c r="P228" s="160">
        <f t="shared" si="31"/>
        <v>0</v>
      </c>
      <c r="Q228" s="160">
        <v>0</v>
      </c>
      <c r="R228" s="160">
        <f t="shared" si="32"/>
        <v>0</v>
      </c>
      <c r="S228" s="160">
        <v>7.2999999999999995E-2</v>
      </c>
      <c r="T228" s="161">
        <f t="shared" si="33"/>
        <v>84.942216000000002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62" t="s">
        <v>214</v>
      </c>
      <c r="AT228" s="162" t="s">
        <v>210</v>
      </c>
      <c r="AU228" s="162" t="s">
        <v>85</v>
      </c>
      <c r="AY228" s="15" t="s">
        <v>208</v>
      </c>
      <c r="BE228" s="163">
        <f t="shared" si="34"/>
        <v>0</v>
      </c>
      <c r="BF228" s="163">
        <f t="shared" si="35"/>
        <v>0</v>
      </c>
      <c r="BG228" s="163">
        <f t="shared" si="36"/>
        <v>0</v>
      </c>
      <c r="BH228" s="163">
        <f t="shared" si="37"/>
        <v>0</v>
      </c>
      <c r="BI228" s="163">
        <f t="shared" si="38"/>
        <v>0</v>
      </c>
      <c r="BJ228" s="15" t="s">
        <v>85</v>
      </c>
      <c r="BK228" s="163">
        <f t="shared" si="39"/>
        <v>0</v>
      </c>
      <c r="BL228" s="15" t="s">
        <v>214</v>
      </c>
      <c r="BM228" s="162" t="s">
        <v>560</v>
      </c>
    </row>
    <row r="229" spans="1:65" s="2" customFormat="1" ht="24.2" customHeight="1">
      <c r="A229" s="30"/>
      <c r="B229" s="154"/>
      <c r="C229" s="195" t="s">
        <v>561</v>
      </c>
      <c r="D229" s="195" t="s">
        <v>210</v>
      </c>
      <c r="E229" s="196" t="s">
        <v>562</v>
      </c>
      <c r="F229" s="200" t="s">
        <v>563</v>
      </c>
      <c r="G229" s="198" t="s">
        <v>564</v>
      </c>
      <c r="H229" s="199">
        <v>3613.0309999999999</v>
      </c>
      <c r="I229" s="155"/>
      <c r="J229" s="287">
        <f t="shared" si="30"/>
        <v>0</v>
      </c>
      <c r="K229" s="157"/>
      <c r="L229" s="31"/>
      <c r="M229" s="158" t="s">
        <v>1</v>
      </c>
      <c r="N229" s="159" t="s">
        <v>38</v>
      </c>
      <c r="O229" s="59"/>
      <c r="P229" s="160">
        <f t="shared" si="31"/>
        <v>0</v>
      </c>
      <c r="Q229" s="160">
        <v>0</v>
      </c>
      <c r="R229" s="160">
        <f t="shared" si="32"/>
        <v>0</v>
      </c>
      <c r="S229" s="160">
        <v>0</v>
      </c>
      <c r="T229" s="161">
        <f t="shared" si="33"/>
        <v>0</v>
      </c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R229" s="162" t="s">
        <v>214</v>
      </c>
      <c r="AT229" s="162" t="s">
        <v>210</v>
      </c>
      <c r="AU229" s="162" t="s">
        <v>85</v>
      </c>
      <c r="AY229" s="15" t="s">
        <v>208</v>
      </c>
      <c r="BE229" s="163">
        <f t="shared" si="34"/>
        <v>0</v>
      </c>
      <c r="BF229" s="163">
        <f t="shared" si="35"/>
        <v>0</v>
      </c>
      <c r="BG229" s="163">
        <f t="shared" si="36"/>
        <v>0</v>
      </c>
      <c r="BH229" s="163">
        <f t="shared" si="37"/>
        <v>0</v>
      </c>
      <c r="BI229" s="163">
        <f t="shared" si="38"/>
        <v>0</v>
      </c>
      <c r="BJ229" s="15" t="s">
        <v>85</v>
      </c>
      <c r="BK229" s="163">
        <f t="shared" si="39"/>
        <v>0</v>
      </c>
      <c r="BL229" s="15" t="s">
        <v>214</v>
      </c>
      <c r="BM229" s="162" t="s">
        <v>565</v>
      </c>
    </row>
    <row r="230" spans="1:65" s="2" customFormat="1" ht="16.5" customHeight="1">
      <c r="A230" s="30"/>
      <c r="B230" s="154"/>
      <c r="C230" s="195" t="s">
        <v>566</v>
      </c>
      <c r="D230" s="195" t="s">
        <v>210</v>
      </c>
      <c r="E230" s="196" t="s">
        <v>567</v>
      </c>
      <c r="F230" s="200" t="s">
        <v>568</v>
      </c>
      <c r="G230" s="198" t="s">
        <v>404</v>
      </c>
      <c r="H230" s="199">
        <v>4</v>
      </c>
      <c r="I230" s="155"/>
      <c r="J230" s="287">
        <f t="shared" si="30"/>
        <v>0</v>
      </c>
      <c r="K230" s="157"/>
      <c r="L230" s="31"/>
      <c r="M230" s="158" t="s">
        <v>1</v>
      </c>
      <c r="N230" s="159" t="s">
        <v>38</v>
      </c>
      <c r="O230" s="59"/>
      <c r="P230" s="160">
        <f t="shared" si="31"/>
        <v>0</v>
      </c>
      <c r="Q230" s="160">
        <v>1.5808E-3</v>
      </c>
      <c r="R230" s="160">
        <f t="shared" si="32"/>
        <v>6.3232000000000002E-3</v>
      </c>
      <c r="S230" s="160">
        <v>0</v>
      </c>
      <c r="T230" s="161">
        <f t="shared" si="33"/>
        <v>0</v>
      </c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R230" s="162" t="s">
        <v>214</v>
      </c>
      <c r="AT230" s="162" t="s">
        <v>210</v>
      </c>
      <c r="AU230" s="162" t="s">
        <v>85</v>
      </c>
      <c r="AY230" s="15" t="s">
        <v>208</v>
      </c>
      <c r="BE230" s="163">
        <f t="shared" si="34"/>
        <v>0</v>
      </c>
      <c r="BF230" s="163">
        <f t="shared" si="35"/>
        <v>0</v>
      </c>
      <c r="BG230" s="163">
        <f t="shared" si="36"/>
        <v>0</v>
      </c>
      <c r="BH230" s="163">
        <f t="shared" si="37"/>
        <v>0</v>
      </c>
      <c r="BI230" s="163">
        <f t="shared" si="38"/>
        <v>0</v>
      </c>
      <c r="BJ230" s="15" t="s">
        <v>85</v>
      </c>
      <c r="BK230" s="163">
        <f t="shared" si="39"/>
        <v>0</v>
      </c>
      <c r="BL230" s="15" t="s">
        <v>214</v>
      </c>
      <c r="BM230" s="162" t="s">
        <v>569</v>
      </c>
    </row>
    <row r="231" spans="1:65" s="2" customFormat="1" ht="21.75" customHeight="1">
      <c r="A231" s="30"/>
      <c r="B231" s="154"/>
      <c r="C231" s="195" t="s">
        <v>570</v>
      </c>
      <c r="D231" s="195" t="s">
        <v>210</v>
      </c>
      <c r="E231" s="196" t="s">
        <v>571</v>
      </c>
      <c r="F231" s="200" t="s">
        <v>572</v>
      </c>
      <c r="G231" s="198" t="s">
        <v>252</v>
      </c>
      <c r="H231" s="199">
        <v>40</v>
      </c>
      <c r="I231" s="155"/>
      <c r="J231" s="287">
        <f t="shared" si="30"/>
        <v>0</v>
      </c>
      <c r="K231" s="157"/>
      <c r="L231" s="31"/>
      <c r="M231" s="158" t="s">
        <v>1</v>
      </c>
      <c r="N231" s="159" t="s">
        <v>38</v>
      </c>
      <c r="O231" s="59"/>
      <c r="P231" s="160">
        <f t="shared" si="31"/>
        <v>0</v>
      </c>
      <c r="Q231" s="160">
        <v>0</v>
      </c>
      <c r="R231" s="160">
        <f t="shared" si="32"/>
        <v>0</v>
      </c>
      <c r="S231" s="160">
        <v>0</v>
      </c>
      <c r="T231" s="161">
        <f t="shared" si="33"/>
        <v>0</v>
      </c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R231" s="162" t="s">
        <v>214</v>
      </c>
      <c r="AT231" s="162" t="s">
        <v>210</v>
      </c>
      <c r="AU231" s="162" t="s">
        <v>85</v>
      </c>
      <c r="AY231" s="15" t="s">
        <v>208</v>
      </c>
      <c r="BE231" s="163">
        <f t="shared" si="34"/>
        <v>0</v>
      </c>
      <c r="BF231" s="163">
        <f t="shared" si="35"/>
        <v>0</v>
      </c>
      <c r="BG231" s="163">
        <f t="shared" si="36"/>
        <v>0</v>
      </c>
      <c r="BH231" s="163">
        <f t="shared" si="37"/>
        <v>0</v>
      </c>
      <c r="BI231" s="163">
        <f t="shared" si="38"/>
        <v>0</v>
      </c>
      <c r="BJ231" s="15" t="s">
        <v>85</v>
      </c>
      <c r="BK231" s="163">
        <f t="shared" si="39"/>
        <v>0</v>
      </c>
      <c r="BL231" s="15" t="s">
        <v>214</v>
      </c>
      <c r="BM231" s="162" t="s">
        <v>573</v>
      </c>
    </row>
    <row r="232" spans="1:65" s="2" customFormat="1" ht="21.75" customHeight="1">
      <c r="A232" s="30"/>
      <c r="B232" s="154"/>
      <c r="C232" s="195" t="s">
        <v>574</v>
      </c>
      <c r="D232" s="195" t="s">
        <v>210</v>
      </c>
      <c r="E232" s="196" t="s">
        <v>575</v>
      </c>
      <c r="F232" s="200" t="s">
        <v>576</v>
      </c>
      <c r="G232" s="198" t="s">
        <v>564</v>
      </c>
      <c r="H232" s="199">
        <v>7226.0619999999999</v>
      </c>
      <c r="I232" s="155"/>
      <c r="J232" s="287">
        <f t="shared" si="30"/>
        <v>0</v>
      </c>
      <c r="K232" s="157"/>
      <c r="L232" s="31"/>
      <c r="M232" s="158" t="s">
        <v>1</v>
      </c>
      <c r="N232" s="159" t="s">
        <v>38</v>
      </c>
      <c r="O232" s="59"/>
      <c r="P232" s="160">
        <f t="shared" si="31"/>
        <v>0</v>
      </c>
      <c r="Q232" s="160">
        <v>0</v>
      </c>
      <c r="R232" s="160">
        <f t="shared" si="32"/>
        <v>0</v>
      </c>
      <c r="S232" s="160">
        <v>0</v>
      </c>
      <c r="T232" s="161">
        <f t="shared" si="33"/>
        <v>0</v>
      </c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R232" s="162" t="s">
        <v>214</v>
      </c>
      <c r="AT232" s="162" t="s">
        <v>210</v>
      </c>
      <c r="AU232" s="162" t="s">
        <v>85</v>
      </c>
      <c r="AY232" s="15" t="s">
        <v>208</v>
      </c>
      <c r="BE232" s="163">
        <f t="shared" si="34"/>
        <v>0</v>
      </c>
      <c r="BF232" s="163">
        <f t="shared" si="35"/>
        <v>0</v>
      </c>
      <c r="BG232" s="163">
        <f t="shared" si="36"/>
        <v>0</v>
      </c>
      <c r="BH232" s="163">
        <f t="shared" si="37"/>
        <v>0</v>
      </c>
      <c r="BI232" s="163">
        <f t="shared" si="38"/>
        <v>0</v>
      </c>
      <c r="BJ232" s="15" t="s">
        <v>85</v>
      </c>
      <c r="BK232" s="163">
        <f t="shared" si="39"/>
        <v>0</v>
      </c>
      <c r="BL232" s="15" t="s">
        <v>214</v>
      </c>
      <c r="BM232" s="162" t="s">
        <v>577</v>
      </c>
    </row>
    <row r="233" spans="1:65" s="2" customFormat="1" ht="24.2" customHeight="1">
      <c r="A233" s="30"/>
      <c r="B233" s="154"/>
      <c r="C233" s="195" t="s">
        <v>578</v>
      </c>
      <c r="D233" s="195" t="s">
        <v>210</v>
      </c>
      <c r="E233" s="196" t="s">
        <v>579</v>
      </c>
      <c r="F233" s="200" t="s">
        <v>580</v>
      </c>
      <c r="G233" s="198" t="s">
        <v>564</v>
      </c>
      <c r="H233" s="199">
        <v>105.596</v>
      </c>
      <c r="I233" s="155"/>
      <c r="J233" s="287">
        <f t="shared" si="30"/>
        <v>0</v>
      </c>
      <c r="K233" s="157"/>
      <c r="L233" s="31"/>
      <c r="M233" s="158" t="s">
        <v>1</v>
      </c>
      <c r="N233" s="159" t="s">
        <v>38</v>
      </c>
      <c r="O233" s="59"/>
      <c r="P233" s="160">
        <f t="shared" si="31"/>
        <v>0</v>
      </c>
      <c r="Q233" s="160">
        <v>0</v>
      </c>
      <c r="R233" s="160">
        <f t="shared" si="32"/>
        <v>0</v>
      </c>
      <c r="S233" s="160">
        <v>0</v>
      </c>
      <c r="T233" s="161">
        <f t="shared" si="33"/>
        <v>0</v>
      </c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R233" s="162" t="s">
        <v>214</v>
      </c>
      <c r="AT233" s="162" t="s">
        <v>210</v>
      </c>
      <c r="AU233" s="162" t="s">
        <v>85</v>
      </c>
      <c r="AY233" s="15" t="s">
        <v>208</v>
      </c>
      <c r="BE233" s="163">
        <f t="shared" si="34"/>
        <v>0</v>
      </c>
      <c r="BF233" s="163">
        <f t="shared" si="35"/>
        <v>0</v>
      </c>
      <c r="BG233" s="163">
        <f t="shared" si="36"/>
        <v>0</v>
      </c>
      <c r="BH233" s="163">
        <f t="shared" si="37"/>
        <v>0</v>
      </c>
      <c r="BI233" s="163">
        <f t="shared" si="38"/>
        <v>0</v>
      </c>
      <c r="BJ233" s="15" t="s">
        <v>85</v>
      </c>
      <c r="BK233" s="163">
        <f t="shared" si="39"/>
        <v>0</v>
      </c>
      <c r="BL233" s="15" t="s">
        <v>214</v>
      </c>
      <c r="BM233" s="162" t="s">
        <v>581</v>
      </c>
    </row>
    <row r="234" spans="1:65" s="2" customFormat="1" ht="24.2" customHeight="1">
      <c r="A234" s="30"/>
      <c r="B234" s="154"/>
      <c r="C234" s="195" t="s">
        <v>582</v>
      </c>
      <c r="D234" s="195" t="s">
        <v>210</v>
      </c>
      <c r="E234" s="196" t="s">
        <v>583</v>
      </c>
      <c r="F234" s="200" t="s">
        <v>584</v>
      </c>
      <c r="G234" s="198" t="s">
        <v>564</v>
      </c>
      <c r="H234" s="199">
        <v>173425.48800000001</v>
      </c>
      <c r="I234" s="155"/>
      <c r="J234" s="287">
        <f t="shared" si="30"/>
        <v>0</v>
      </c>
      <c r="K234" s="157"/>
      <c r="L234" s="31"/>
      <c r="M234" s="158" t="s">
        <v>1</v>
      </c>
      <c r="N234" s="159" t="s">
        <v>38</v>
      </c>
      <c r="O234" s="59"/>
      <c r="P234" s="160">
        <f t="shared" si="31"/>
        <v>0</v>
      </c>
      <c r="Q234" s="160">
        <v>0</v>
      </c>
      <c r="R234" s="160">
        <f t="shared" si="32"/>
        <v>0</v>
      </c>
      <c r="S234" s="160">
        <v>0</v>
      </c>
      <c r="T234" s="161">
        <f t="shared" si="33"/>
        <v>0</v>
      </c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R234" s="162" t="s">
        <v>214</v>
      </c>
      <c r="AT234" s="162" t="s">
        <v>210</v>
      </c>
      <c r="AU234" s="162" t="s">
        <v>85</v>
      </c>
      <c r="AY234" s="15" t="s">
        <v>208</v>
      </c>
      <c r="BE234" s="163">
        <f t="shared" si="34"/>
        <v>0</v>
      </c>
      <c r="BF234" s="163">
        <f t="shared" si="35"/>
        <v>0</v>
      </c>
      <c r="BG234" s="163">
        <f t="shared" si="36"/>
        <v>0</v>
      </c>
      <c r="BH234" s="163">
        <f t="shared" si="37"/>
        <v>0</v>
      </c>
      <c r="BI234" s="163">
        <f t="shared" si="38"/>
        <v>0</v>
      </c>
      <c r="BJ234" s="15" t="s">
        <v>85</v>
      </c>
      <c r="BK234" s="163">
        <f t="shared" si="39"/>
        <v>0</v>
      </c>
      <c r="BL234" s="15" t="s">
        <v>214</v>
      </c>
      <c r="BM234" s="162" t="s">
        <v>585</v>
      </c>
    </row>
    <row r="235" spans="1:65" s="2" customFormat="1" ht="24.2" customHeight="1">
      <c r="A235" s="30"/>
      <c r="B235" s="154"/>
      <c r="C235" s="195" t="s">
        <v>586</v>
      </c>
      <c r="D235" s="195" t="s">
        <v>210</v>
      </c>
      <c r="E235" s="196" t="s">
        <v>587</v>
      </c>
      <c r="F235" s="200" t="s">
        <v>588</v>
      </c>
      <c r="G235" s="198" t="s">
        <v>564</v>
      </c>
      <c r="H235" s="199">
        <v>2534.3110000000001</v>
      </c>
      <c r="I235" s="155"/>
      <c r="J235" s="287">
        <f t="shared" si="30"/>
        <v>0</v>
      </c>
      <c r="K235" s="157"/>
      <c r="L235" s="31"/>
      <c r="M235" s="158" t="s">
        <v>1</v>
      </c>
      <c r="N235" s="159" t="s">
        <v>38</v>
      </c>
      <c r="O235" s="59"/>
      <c r="P235" s="160">
        <f t="shared" si="31"/>
        <v>0</v>
      </c>
      <c r="Q235" s="160">
        <v>0</v>
      </c>
      <c r="R235" s="160">
        <f t="shared" si="32"/>
        <v>0</v>
      </c>
      <c r="S235" s="160">
        <v>0</v>
      </c>
      <c r="T235" s="161">
        <f t="shared" si="33"/>
        <v>0</v>
      </c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R235" s="162" t="s">
        <v>214</v>
      </c>
      <c r="AT235" s="162" t="s">
        <v>210</v>
      </c>
      <c r="AU235" s="162" t="s">
        <v>85</v>
      </c>
      <c r="AY235" s="15" t="s">
        <v>208</v>
      </c>
      <c r="BE235" s="163">
        <f t="shared" si="34"/>
        <v>0</v>
      </c>
      <c r="BF235" s="163">
        <f t="shared" si="35"/>
        <v>0</v>
      </c>
      <c r="BG235" s="163">
        <f t="shared" si="36"/>
        <v>0</v>
      </c>
      <c r="BH235" s="163">
        <f t="shared" si="37"/>
        <v>0</v>
      </c>
      <c r="BI235" s="163">
        <f t="shared" si="38"/>
        <v>0</v>
      </c>
      <c r="BJ235" s="15" t="s">
        <v>85</v>
      </c>
      <c r="BK235" s="163">
        <f t="shared" si="39"/>
        <v>0</v>
      </c>
      <c r="BL235" s="15" t="s">
        <v>214</v>
      </c>
      <c r="BM235" s="162" t="s">
        <v>589</v>
      </c>
    </row>
    <row r="236" spans="1:65" s="2" customFormat="1" ht="24.2" customHeight="1">
      <c r="A236" s="30"/>
      <c r="B236" s="154"/>
      <c r="C236" s="195" t="s">
        <v>590</v>
      </c>
      <c r="D236" s="195" t="s">
        <v>210</v>
      </c>
      <c r="E236" s="196" t="s">
        <v>591</v>
      </c>
      <c r="F236" s="200" t="s">
        <v>592</v>
      </c>
      <c r="G236" s="198" t="s">
        <v>564</v>
      </c>
      <c r="H236" s="199">
        <v>7226.0619999999999</v>
      </c>
      <c r="I236" s="155"/>
      <c r="J236" s="287">
        <f t="shared" si="30"/>
        <v>0</v>
      </c>
      <c r="K236" s="157"/>
      <c r="L236" s="31"/>
      <c r="M236" s="158" t="s">
        <v>1</v>
      </c>
      <c r="N236" s="159" t="s">
        <v>38</v>
      </c>
      <c r="O236" s="59"/>
      <c r="P236" s="160">
        <f t="shared" si="31"/>
        <v>0</v>
      </c>
      <c r="Q236" s="160">
        <v>0</v>
      </c>
      <c r="R236" s="160">
        <f t="shared" si="32"/>
        <v>0</v>
      </c>
      <c r="S236" s="160">
        <v>0</v>
      </c>
      <c r="T236" s="161">
        <f t="shared" si="33"/>
        <v>0</v>
      </c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R236" s="162" t="s">
        <v>214</v>
      </c>
      <c r="AT236" s="162" t="s">
        <v>210</v>
      </c>
      <c r="AU236" s="162" t="s">
        <v>85</v>
      </c>
      <c r="AY236" s="15" t="s">
        <v>208</v>
      </c>
      <c r="BE236" s="163">
        <f t="shared" si="34"/>
        <v>0</v>
      </c>
      <c r="BF236" s="163">
        <f t="shared" si="35"/>
        <v>0</v>
      </c>
      <c r="BG236" s="163">
        <f t="shared" si="36"/>
        <v>0</v>
      </c>
      <c r="BH236" s="163">
        <f t="shared" si="37"/>
        <v>0</v>
      </c>
      <c r="BI236" s="163">
        <f t="shared" si="38"/>
        <v>0</v>
      </c>
      <c r="BJ236" s="15" t="s">
        <v>85</v>
      </c>
      <c r="BK236" s="163">
        <f t="shared" si="39"/>
        <v>0</v>
      </c>
      <c r="BL236" s="15" t="s">
        <v>214</v>
      </c>
      <c r="BM236" s="162" t="s">
        <v>593</v>
      </c>
    </row>
    <row r="237" spans="1:65" s="2" customFormat="1" ht="24.2" customHeight="1">
      <c r="A237" s="30"/>
      <c r="B237" s="154"/>
      <c r="C237" s="195" t="s">
        <v>594</v>
      </c>
      <c r="D237" s="195" t="s">
        <v>210</v>
      </c>
      <c r="E237" s="196" t="s">
        <v>595</v>
      </c>
      <c r="F237" s="200" t="s">
        <v>596</v>
      </c>
      <c r="G237" s="198" t="s">
        <v>564</v>
      </c>
      <c r="H237" s="199">
        <v>105.596</v>
      </c>
      <c r="I237" s="155"/>
      <c r="J237" s="287">
        <f t="shared" si="30"/>
        <v>0</v>
      </c>
      <c r="K237" s="157"/>
      <c r="L237" s="31"/>
      <c r="M237" s="158" t="s">
        <v>1</v>
      </c>
      <c r="N237" s="159" t="s">
        <v>38</v>
      </c>
      <c r="O237" s="59"/>
      <c r="P237" s="160">
        <f t="shared" si="31"/>
        <v>0</v>
      </c>
      <c r="Q237" s="160">
        <v>0</v>
      </c>
      <c r="R237" s="160">
        <f t="shared" si="32"/>
        <v>0</v>
      </c>
      <c r="S237" s="160">
        <v>0</v>
      </c>
      <c r="T237" s="161">
        <f t="shared" si="33"/>
        <v>0</v>
      </c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R237" s="162" t="s">
        <v>214</v>
      </c>
      <c r="AT237" s="162" t="s">
        <v>210</v>
      </c>
      <c r="AU237" s="162" t="s">
        <v>85</v>
      </c>
      <c r="AY237" s="15" t="s">
        <v>208</v>
      </c>
      <c r="BE237" s="163">
        <f t="shared" si="34"/>
        <v>0</v>
      </c>
      <c r="BF237" s="163">
        <f t="shared" si="35"/>
        <v>0</v>
      </c>
      <c r="BG237" s="163">
        <f t="shared" si="36"/>
        <v>0</v>
      </c>
      <c r="BH237" s="163">
        <f t="shared" si="37"/>
        <v>0</v>
      </c>
      <c r="BI237" s="163">
        <f t="shared" si="38"/>
        <v>0</v>
      </c>
      <c r="BJ237" s="15" t="s">
        <v>85</v>
      </c>
      <c r="BK237" s="163">
        <f t="shared" si="39"/>
        <v>0</v>
      </c>
      <c r="BL237" s="15" t="s">
        <v>214</v>
      </c>
      <c r="BM237" s="162" t="s">
        <v>597</v>
      </c>
    </row>
    <row r="238" spans="1:65" s="2" customFormat="1" ht="24.2" customHeight="1">
      <c r="A238" s="30"/>
      <c r="B238" s="154"/>
      <c r="C238" s="195" t="s">
        <v>598</v>
      </c>
      <c r="D238" s="195" t="s">
        <v>210</v>
      </c>
      <c r="E238" s="196" t="s">
        <v>599</v>
      </c>
      <c r="F238" s="200" t="s">
        <v>600</v>
      </c>
      <c r="G238" s="198" t="s">
        <v>564</v>
      </c>
      <c r="H238" s="199">
        <v>21678.186000000002</v>
      </c>
      <c r="I238" s="155"/>
      <c r="J238" s="287">
        <f t="shared" si="30"/>
        <v>0</v>
      </c>
      <c r="K238" s="157"/>
      <c r="L238" s="31"/>
      <c r="M238" s="158" t="s">
        <v>1</v>
      </c>
      <c r="N238" s="159" t="s">
        <v>38</v>
      </c>
      <c r="O238" s="59"/>
      <c r="P238" s="160">
        <f t="shared" si="31"/>
        <v>0</v>
      </c>
      <c r="Q238" s="160">
        <v>0</v>
      </c>
      <c r="R238" s="160">
        <f t="shared" si="32"/>
        <v>0</v>
      </c>
      <c r="S238" s="160">
        <v>0</v>
      </c>
      <c r="T238" s="161">
        <f t="shared" si="33"/>
        <v>0</v>
      </c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R238" s="162" t="s">
        <v>214</v>
      </c>
      <c r="AT238" s="162" t="s">
        <v>210</v>
      </c>
      <c r="AU238" s="162" t="s">
        <v>85</v>
      </c>
      <c r="AY238" s="15" t="s">
        <v>208</v>
      </c>
      <c r="BE238" s="163">
        <f t="shared" si="34"/>
        <v>0</v>
      </c>
      <c r="BF238" s="163">
        <f t="shared" si="35"/>
        <v>0</v>
      </c>
      <c r="BG238" s="163">
        <f t="shared" si="36"/>
        <v>0</v>
      </c>
      <c r="BH238" s="163">
        <f t="shared" si="37"/>
        <v>0</v>
      </c>
      <c r="BI238" s="163">
        <f t="shared" si="38"/>
        <v>0</v>
      </c>
      <c r="BJ238" s="15" t="s">
        <v>85</v>
      </c>
      <c r="BK238" s="163">
        <f t="shared" si="39"/>
        <v>0</v>
      </c>
      <c r="BL238" s="15" t="s">
        <v>214</v>
      </c>
      <c r="BM238" s="162" t="s">
        <v>601</v>
      </c>
    </row>
    <row r="239" spans="1:65" s="2" customFormat="1" ht="33" customHeight="1">
      <c r="A239" s="30"/>
      <c r="B239" s="154"/>
      <c r="C239" s="195" t="s">
        <v>602</v>
      </c>
      <c r="D239" s="195" t="s">
        <v>210</v>
      </c>
      <c r="E239" s="196" t="s">
        <v>603</v>
      </c>
      <c r="F239" s="200" t="s">
        <v>604</v>
      </c>
      <c r="G239" s="198" t="s">
        <v>564</v>
      </c>
      <c r="H239" s="199">
        <v>295.57100000000003</v>
      </c>
      <c r="I239" s="155"/>
      <c r="J239" s="287">
        <f t="shared" si="30"/>
        <v>0</v>
      </c>
      <c r="K239" s="157"/>
      <c r="L239" s="31"/>
      <c r="M239" s="158" t="s">
        <v>1</v>
      </c>
      <c r="N239" s="159" t="s">
        <v>38</v>
      </c>
      <c r="O239" s="59"/>
      <c r="P239" s="160">
        <f t="shared" si="31"/>
        <v>0</v>
      </c>
      <c r="Q239" s="160">
        <v>0</v>
      </c>
      <c r="R239" s="160">
        <f t="shared" si="32"/>
        <v>0</v>
      </c>
      <c r="S239" s="160">
        <v>0</v>
      </c>
      <c r="T239" s="161">
        <f t="shared" si="33"/>
        <v>0</v>
      </c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R239" s="162" t="s">
        <v>214</v>
      </c>
      <c r="AT239" s="162" t="s">
        <v>210</v>
      </c>
      <c r="AU239" s="162" t="s">
        <v>85</v>
      </c>
      <c r="AY239" s="15" t="s">
        <v>208</v>
      </c>
      <c r="BE239" s="163">
        <f t="shared" si="34"/>
        <v>0</v>
      </c>
      <c r="BF239" s="163">
        <f t="shared" si="35"/>
        <v>0</v>
      </c>
      <c r="BG239" s="163">
        <f t="shared" si="36"/>
        <v>0</v>
      </c>
      <c r="BH239" s="163">
        <f t="shared" si="37"/>
        <v>0</v>
      </c>
      <c r="BI239" s="163">
        <f t="shared" si="38"/>
        <v>0</v>
      </c>
      <c r="BJ239" s="15" t="s">
        <v>85</v>
      </c>
      <c r="BK239" s="163">
        <f t="shared" si="39"/>
        <v>0</v>
      </c>
      <c r="BL239" s="15" t="s">
        <v>214</v>
      </c>
      <c r="BM239" s="162" t="s">
        <v>605</v>
      </c>
    </row>
    <row r="240" spans="1:65" s="2" customFormat="1" ht="24.2" customHeight="1">
      <c r="A240" s="30"/>
      <c r="B240" s="154"/>
      <c r="C240" s="195" t="s">
        <v>606</v>
      </c>
      <c r="D240" s="195" t="s">
        <v>210</v>
      </c>
      <c r="E240" s="196" t="s">
        <v>607</v>
      </c>
      <c r="F240" s="200" t="s">
        <v>608</v>
      </c>
      <c r="G240" s="198" t="s">
        <v>564</v>
      </c>
      <c r="H240" s="199">
        <v>1.036</v>
      </c>
      <c r="I240" s="155"/>
      <c r="J240" s="287">
        <f t="shared" si="30"/>
        <v>0</v>
      </c>
      <c r="K240" s="157"/>
      <c r="L240" s="31"/>
      <c r="M240" s="158" t="s">
        <v>1</v>
      </c>
      <c r="N240" s="159" t="s">
        <v>38</v>
      </c>
      <c r="O240" s="59"/>
      <c r="P240" s="160">
        <f t="shared" si="31"/>
        <v>0</v>
      </c>
      <c r="Q240" s="160">
        <v>0</v>
      </c>
      <c r="R240" s="160">
        <f t="shared" si="32"/>
        <v>0</v>
      </c>
      <c r="S240" s="160">
        <v>0</v>
      </c>
      <c r="T240" s="161">
        <f t="shared" si="33"/>
        <v>0</v>
      </c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R240" s="162" t="s">
        <v>214</v>
      </c>
      <c r="AT240" s="162" t="s">
        <v>210</v>
      </c>
      <c r="AU240" s="162" t="s">
        <v>85</v>
      </c>
      <c r="AY240" s="15" t="s">
        <v>208</v>
      </c>
      <c r="BE240" s="163">
        <f t="shared" si="34"/>
        <v>0</v>
      </c>
      <c r="BF240" s="163">
        <f t="shared" si="35"/>
        <v>0</v>
      </c>
      <c r="BG240" s="163">
        <f t="shared" si="36"/>
        <v>0</v>
      </c>
      <c r="BH240" s="163">
        <f t="shared" si="37"/>
        <v>0</v>
      </c>
      <c r="BI240" s="163">
        <f t="shared" si="38"/>
        <v>0</v>
      </c>
      <c r="BJ240" s="15" t="s">
        <v>85</v>
      </c>
      <c r="BK240" s="163">
        <f t="shared" si="39"/>
        <v>0</v>
      </c>
      <c r="BL240" s="15" t="s">
        <v>214</v>
      </c>
      <c r="BM240" s="162" t="s">
        <v>609</v>
      </c>
    </row>
    <row r="241" spans="1:65" s="2" customFormat="1" ht="37.9" customHeight="1">
      <c r="A241" s="30"/>
      <c r="B241" s="154"/>
      <c r="C241" s="195" t="s">
        <v>610</v>
      </c>
      <c r="D241" s="195" t="s">
        <v>210</v>
      </c>
      <c r="E241" s="196" t="s">
        <v>611</v>
      </c>
      <c r="F241" s="200" t="s">
        <v>612</v>
      </c>
      <c r="G241" s="198" t="s">
        <v>564</v>
      </c>
      <c r="H241" s="199">
        <v>5.181</v>
      </c>
      <c r="I241" s="155"/>
      <c r="J241" s="287">
        <f t="shared" si="30"/>
        <v>0</v>
      </c>
      <c r="K241" s="157"/>
      <c r="L241" s="31"/>
      <c r="M241" s="158" t="s">
        <v>1</v>
      </c>
      <c r="N241" s="159" t="s">
        <v>38</v>
      </c>
      <c r="O241" s="59"/>
      <c r="P241" s="160">
        <f t="shared" si="31"/>
        <v>0</v>
      </c>
      <c r="Q241" s="160">
        <v>0</v>
      </c>
      <c r="R241" s="160">
        <f t="shared" si="32"/>
        <v>0</v>
      </c>
      <c r="S241" s="160">
        <v>0</v>
      </c>
      <c r="T241" s="161">
        <f t="shared" si="33"/>
        <v>0</v>
      </c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R241" s="162" t="s">
        <v>214</v>
      </c>
      <c r="AT241" s="162" t="s">
        <v>210</v>
      </c>
      <c r="AU241" s="162" t="s">
        <v>85</v>
      </c>
      <c r="AY241" s="15" t="s">
        <v>208</v>
      </c>
      <c r="BE241" s="163">
        <f t="shared" si="34"/>
        <v>0</v>
      </c>
      <c r="BF241" s="163">
        <f t="shared" si="35"/>
        <v>0</v>
      </c>
      <c r="BG241" s="163">
        <f t="shared" si="36"/>
        <v>0</v>
      </c>
      <c r="BH241" s="163">
        <f t="shared" si="37"/>
        <v>0</v>
      </c>
      <c r="BI241" s="163">
        <f t="shared" si="38"/>
        <v>0</v>
      </c>
      <c r="BJ241" s="15" t="s">
        <v>85</v>
      </c>
      <c r="BK241" s="163">
        <f t="shared" si="39"/>
        <v>0</v>
      </c>
      <c r="BL241" s="15" t="s">
        <v>214</v>
      </c>
      <c r="BM241" s="162" t="s">
        <v>613</v>
      </c>
    </row>
    <row r="242" spans="1:65" s="2" customFormat="1" ht="24.2" customHeight="1">
      <c r="A242" s="30"/>
      <c r="B242" s="154"/>
      <c r="C242" s="195" t="s">
        <v>614</v>
      </c>
      <c r="D242" s="195" t="s">
        <v>210</v>
      </c>
      <c r="E242" s="196" t="s">
        <v>615</v>
      </c>
      <c r="F242" s="200" t="s">
        <v>616</v>
      </c>
      <c r="G242" s="198" t="s">
        <v>564</v>
      </c>
      <c r="H242" s="199">
        <v>105.596</v>
      </c>
      <c r="I242" s="155"/>
      <c r="J242" s="287">
        <f t="shared" si="30"/>
        <v>0</v>
      </c>
      <c r="K242" s="157"/>
      <c r="L242" s="31"/>
      <c r="M242" s="158" t="s">
        <v>1</v>
      </c>
      <c r="N242" s="159" t="s">
        <v>38</v>
      </c>
      <c r="O242" s="59"/>
      <c r="P242" s="160">
        <f t="shared" si="31"/>
        <v>0</v>
      </c>
      <c r="Q242" s="160">
        <v>0</v>
      </c>
      <c r="R242" s="160">
        <f t="shared" si="32"/>
        <v>0</v>
      </c>
      <c r="S242" s="160">
        <v>0</v>
      </c>
      <c r="T242" s="161">
        <f t="shared" si="33"/>
        <v>0</v>
      </c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R242" s="162" t="s">
        <v>214</v>
      </c>
      <c r="AT242" s="162" t="s">
        <v>210</v>
      </c>
      <c r="AU242" s="162" t="s">
        <v>85</v>
      </c>
      <c r="AY242" s="15" t="s">
        <v>208</v>
      </c>
      <c r="BE242" s="163">
        <f t="shared" si="34"/>
        <v>0</v>
      </c>
      <c r="BF242" s="163">
        <f t="shared" si="35"/>
        <v>0</v>
      </c>
      <c r="BG242" s="163">
        <f t="shared" si="36"/>
        <v>0</v>
      </c>
      <c r="BH242" s="163">
        <f t="shared" si="37"/>
        <v>0</v>
      </c>
      <c r="BI242" s="163">
        <f t="shared" si="38"/>
        <v>0</v>
      </c>
      <c r="BJ242" s="15" t="s">
        <v>85</v>
      </c>
      <c r="BK242" s="163">
        <f t="shared" si="39"/>
        <v>0</v>
      </c>
      <c r="BL242" s="15" t="s">
        <v>214</v>
      </c>
      <c r="BM242" s="162" t="s">
        <v>617</v>
      </c>
    </row>
    <row r="243" spans="1:65" s="2" customFormat="1" ht="24.2" customHeight="1">
      <c r="A243" s="30"/>
      <c r="B243" s="154"/>
      <c r="C243" s="195" t="s">
        <v>618</v>
      </c>
      <c r="D243" s="195" t="s">
        <v>210</v>
      </c>
      <c r="E243" s="196" t="s">
        <v>619</v>
      </c>
      <c r="F243" s="200" t="s">
        <v>620</v>
      </c>
      <c r="G243" s="198" t="s">
        <v>564</v>
      </c>
      <c r="H243" s="199">
        <v>6843.0810000000001</v>
      </c>
      <c r="I243" s="155"/>
      <c r="J243" s="287">
        <f t="shared" si="30"/>
        <v>0</v>
      </c>
      <c r="K243" s="157"/>
      <c r="L243" s="31"/>
      <c r="M243" s="158" t="s">
        <v>1</v>
      </c>
      <c r="N243" s="159" t="s">
        <v>38</v>
      </c>
      <c r="O243" s="59"/>
      <c r="P243" s="160">
        <f t="shared" si="31"/>
        <v>0</v>
      </c>
      <c r="Q243" s="160">
        <v>0</v>
      </c>
      <c r="R243" s="160">
        <f t="shared" si="32"/>
        <v>0</v>
      </c>
      <c r="S243" s="160">
        <v>0</v>
      </c>
      <c r="T243" s="161">
        <f t="shared" si="33"/>
        <v>0</v>
      </c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R243" s="162" t="s">
        <v>214</v>
      </c>
      <c r="AT243" s="162" t="s">
        <v>210</v>
      </c>
      <c r="AU243" s="162" t="s">
        <v>85</v>
      </c>
      <c r="AY243" s="15" t="s">
        <v>208</v>
      </c>
      <c r="BE243" s="163">
        <f t="shared" si="34"/>
        <v>0</v>
      </c>
      <c r="BF243" s="163">
        <f t="shared" si="35"/>
        <v>0</v>
      </c>
      <c r="BG243" s="163">
        <f t="shared" si="36"/>
        <v>0</v>
      </c>
      <c r="BH243" s="163">
        <f t="shared" si="37"/>
        <v>0</v>
      </c>
      <c r="BI243" s="163">
        <f t="shared" si="38"/>
        <v>0</v>
      </c>
      <c r="BJ243" s="15" t="s">
        <v>85</v>
      </c>
      <c r="BK243" s="163">
        <f t="shared" si="39"/>
        <v>0</v>
      </c>
      <c r="BL243" s="15" t="s">
        <v>214</v>
      </c>
      <c r="BM243" s="162" t="s">
        <v>621</v>
      </c>
    </row>
    <row r="244" spans="1:65" s="2" customFormat="1" ht="24.2" customHeight="1">
      <c r="A244" s="30"/>
      <c r="B244" s="154"/>
      <c r="C244" s="195" t="s">
        <v>622</v>
      </c>
      <c r="D244" s="195" t="s">
        <v>210</v>
      </c>
      <c r="E244" s="196" t="s">
        <v>623</v>
      </c>
      <c r="F244" s="200" t="s">
        <v>624</v>
      </c>
      <c r="G244" s="198" t="s">
        <v>564</v>
      </c>
      <c r="H244" s="199">
        <v>36.130000000000003</v>
      </c>
      <c r="I244" s="155"/>
      <c r="J244" s="287">
        <f t="shared" si="30"/>
        <v>0</v>
      </c>
      <c r="K244" s="157"/>
      <c r="L244" s="31"/>
      <c r="M244" s="158" t="s">
        <v>1</v>
      </c>
      <c r="N244" s="159" t="s">
        <v>38</v>
      </c>
      <c r="O244" s="59"/>
      <c r="P244" s="160">
        <f t="shared" si="31"/>
        <v>0</v>
      </c>
      <c r="Q244" s="160">
        <v>0</v>
      </c>
      <c r="R244" s="160">
        <f t="shared" si="32"/>
        <v>0</v>
      </c>
      <c r="S244" s="160">
        <v>0</v>
      </c>
      <c r="T244" s="161">
        <f t="shared" si="33"/>
        <v>0</v>
      </c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R244" s="162" t="s">
        <v>214</v>
      </c>
      <c r="AT244" s="162" t="s">
        <v>210</v>
      </c>
      <c r="AU244" s="162" t="s">
        <v>85</v>
      </c>
      <c r="AY244" s="15" t="s">
        <v>208</v>
      </c>
      <c r="BE244" s="163">
        <f t="shared" si="34"/>
        <v>0</v>
      </c>
      <c r="BF244" s="163">
        <f t="shared" si="35"/>
        <v>0</v>
      </c>
      <c r="BG244" s="163">
        <f t="shared" si="36"/>
        <v>0</v>
      </c>
      <c r="BH244" s="163">
        <f t="shared" si="37"/>
        <v>0</v>
      </c>
      <c r="BI244" s="163">
        <f t="shared" si="38"/>
        <v>0</v>
      </c>
      <c r="BJ244" s="15" t="s">
        <v>85</v>
      </c>
      <c r="BK244" s="163">
        <f t="shared" si="39"/>
        <v>0</v>
      </c>
      <c r="BL244" s="15" t="s">
        <v>214</v>
      </c>
      <c r="BM244" s="162" t="s">
        <v>625</v>
      </c>
    </row>
    <row r="245" spans="1:65" s="2" customFormat="1" ht="24.2" customHeight="1">
      <c r="A245" s="30"/>
      <c r="B245" s="154"/>
      <c r="C245" s="195" t="s">
        <v>626</v>
      </c>
      <c r="D245" s="195" t="s">
        <v>210</v>
      </c>
      <c r="E245" s="196" t="s">
        <v>627</v>
      </c>
      <c r="F245" s="200" t="s">
        <v>628</v>
      </c>
      <c r="G245" s="198" t="s">
        <v>564</v>
      </c>
      <c r="H245" s="199">
        <v>173.42500000000001</v>
      </c>
      <c r="I245" s="155"/>
      <c r="J245" s="287">
        <f t="shared" si="30"/>
        <v>0</v>
      </c>
      <c r="K245" s="157"/>
      <c r="L245" s="31"/>
      <c r="M245" s="158" t="s">
        <v>1</v>
      </c>
      <c r="N245" s="159" t="s">
        <v>38</v>
      </c>
      <c r="O245" s="59"/>
      <c r="P245" s="160">
        <f t="shared" si="31"/>
        <v>0</v>
      </c>
      <c r="Q245" s="160">
        <v>0</v>
      </c>
      <c r="R245" s="160">
        <f t="shared" si="32"/>
        <v>0</v>
      </c>
      <c r="S245" s="160">
        <v>0</v>
      </c>
      <c r="T245" s="161">
        <f t="shared" si="33"/>
        <v>0</v>
      </c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R245" s="162" t="s">
        <v>214</v>
      </c>
      <c r="AT245" s="162" t="s">
        <v>210</v>
      </c>
      <c r="AU245" s="162" t="s">
        <v>85</v>
      </c>
      <c r="AY245" s="15" t="s">
        <v>208</v>
      </c>
      <c r="BE245" s="163">
        <f t="shared" si="34"/>
        <v>0</v>
      </c>
      <c r="BF245" s="163">
        <f t="shared" si="35"/>
        <v>0</v>
      </c>
      <c r="BG245" s="163">
        <f t="shared" si="36"/>
        <v>0</v>
      </c>
      <c r="BH245" s="163">
        <f t="shared" si="37"/>
        <v>0</v>
      </c>
      <c r="BI245" s="163">
        <f t="shared" si="38"/>
        <v>0</v>
      </c>
      <c r="BJ245" s="15" t="s">
        <v>85</v>
      </c>
      <c r="BK245" s="163">
        <f t="shared" si="39"/>
        <v>0</v>
      </c>
      <c r="BL245" s="15" t="s">
        <v>214</v>
      </c>
      <c r="BM245" s="162" t="s">
        <v>629</v>
      </c>
    </row>
    <row r="246" spans="1:65" s="2" customFormat="1" ht="24.2" customHeight="1">
      <c r="A246" s="30"/>
      <c r="B246" s="154"/>
      <c r="C246" s="195" t="s">
        <v>630</v>
      </c>
      <c r="D246" s="195" t="s">
        <v>210</v>
      </c>
      <c r="E246" s="196" t="s">
        <v>631</v>
      </c>
      <c r="F246" s="200" t="s">
        <v>632</v>
      </c>
      <c r="G246" s="198" t="s">
        <v>564</v>
      </c>
      <c r="H246" s="199">
        <v>0.40100000000000002</v>
      </c>
      <c r="I246" s="155"/>
      <c r="J246" s="287">
        <f t="shared" si="30"/>
        <v>0</v>
      </c>
      <c r="K246" s="157"/>
      <c r="L246" s="31"/>
      <c r="M246" s="158" t="s">
        <v>1</v>
      </c>
      <c r="N246" s="159" t="s">
        <v>38</v>
      </c>
      <c r="O246" s="59"/>
      <c r="P246" s="160">
        <f t="shared" si="31"/>
        <v>0</v>
      </c>
      <c r="Q246" s="160">
        <v>0</v>
      </c>
      <c r="R246" s="160">
        <f t="shared" si="32"/>
        <v>0</v>
      </c>
      <c r="S246" s="160">
        <v>0</v>
      </c>
      <c r="T246" s="161">
        <f t="shared" si="33"/>
        <v>0</v>
      </c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R246" s="162" t="s">
        <v>214</v>
      </c>
      <c r="AT246" s="162" t="s">
        <v>210</v>
      </c>
      <c r="AU246" s="162" t="s">
        <v>85</v>
      </c>
      <c r="AY246" s="15" t="s">
        <v>208</v>
      </c>
      <c r="BE246" s="163">
        <f t="shared" si="34"/>
        <v>0</v>
      </c>
      <c r="BF246" s="163">
        <f t="shared" si="35"/>
        <v>0</v>
      </c>
      <c r="BG246" s="163">
        <f t="shared" si="36"/>
        <v>0</v>
      </c>
      <c r="BH246" s="163">
        <f t="shared" si="37"/>
        <v>0</v>
      </c>
      <c r="BI246" s="163">
        <f t="shared" si="38"/>
        <v>0</v>
      </c>
      <c r="BJ246" s="15" t="s">
        <v>85</v>
      </c>
      <c r="BK246" s="163">
        <f t="shared" si="39"/>
        <v>0</v>
      </c>
      <c r="BL246" s="15" t="s">
        <v>214</v>
      </c>
      <c r="BM246" s="162" t="s">
        <v>633</v>
      </c>
    </row>
    <row r="247" spans="1:65" s="2" customFormat="1" ht="24.2" customHeight="1">
      <c r="A247" s="30"/>
      <c r="B247" s="154"/>
      <c r="C247" s="195" t="s">
        <v>634</v>
      </c>
      <c r="D247" s="195" t="s">
        <v>210</v>
      </c>
      <c r="E247" s="196" t="s">
        <v>635</v>
      </c>
      <c r="F247" s="200" t="s">
        <v>636</v>
      </c>
      <c r="G247" s="198" t="s">
        <v>564</v>
      </c>
      <c r="H247" s="199">
        <v>173.42500000000001</v>
      </c>
      <c r="I247" s="155"/>
      <c r="J247" s="287">
        <f t="shared" ref="J247:J254" si="40">ROUND(I247*H247,2)</f>
        <v>0</v>
      </c>
      <c r="K247" s="157"/>
      <c r="L247" s="31"/>
      <c r="M247" s="158" t="s">
        <v>1</v>
      </c>
      <c r="N247" s="159" t="s">
        <v>38</v>
      </c>
      <c r="O247" s="59"/>
      <c r="P247" s="160">
        <f t="shared" ref="P247:P254" si="41">O247*H247</f>
        <v>0</v>
      </c>
      <c r="Q247" s="160">
        <v>0</v>
      </c>
      <c r="R247" s="160">
        <f t="shared" ref="R247:R254" si="42">Q247*H247</f>
        <v>0</v>
      </c>
      <c r="S247" s="160">
        <v>0</v>
      </c>
      <c r="T247" s="161">
        <f t="shared" ref="T247:T254" si="43">S247*H247</f>
        <v>0</v>
      </c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R247" s="162" t="s">
        <v>214</v>
      </c>
      <c r="AT247" s="162" t="s">
        <v>210</v>
      </c>
      <c r="AU247" s="162" t="s">
        <v>85</v>
      </c>
      <c r="AY247" s="15" t="s">
        <v>208</v>
      </c>
      <c r="BE247" s="163">
        <f t="shared" ref="BE247:BE254" si="44">IF(N247="základná",J247,0)</f>
        <v>0</v>
      </c>
      <c r="BF247" s="163">
        <f t="shared" ref="BF247:BF254" si="45">IF(N247="znížená",J247,0)</f>
        <v>0</v>
      </c>
      <c r="BG247" s="163">
        <f t="shared" ref="BG247:BG254" si="46">IF(N247="zákl. prenesená",J247,0)</f>
        <v>0</v>
      </c>
      <c r="BH247" s="163">
        <f t="shared" ref="BH247:BH254" si="47">IF(N247="zníž. prenesená",J247,0)</f>
        <v>0</v>
      </c>
      <c r="BI247" s="163">
        <f t="shared" ref="BI247:BI254" si="48">IF(N247="nulová",J247,0)</f>
        <v>0</v>
      </c>
      <c r="BJ247" s="15" t="s">
        <v>85</v>
      </c>
      <c r="BK247" s="163">
        <f t="shared" ref="BK247:BK254" si="49">ROUND(I247*H247,2)</f>
        <v>0</v>
      </c>
      <c r="BL247" s="15" t="s">
        <v>214</v>
      </c>
      <c r="BM247" s="162" t="s">
        <v>637</v>
      </c>
    </row>
    <row r="248" spans="1:65" s="2" customFormat="1" ht="33" customHeight="1">
      <c r="A248" s="30"/>
      <c r="B248" s="154"/>
      <c r="C248" s="195" t="s">
        <v>638</v>
      </c>
      <c r="D248" s="195" t="s">
        <v>210</v>
      </c>
      <c r="E248" s="196" t="s">
        <v>639</v>
      </c>
      <c r="F248" s="200" t="s">
        <v>640</v>
      </c>
      <c r="G248" s="198" t="s">
        <v>564</v>
      </c>
      <c r="H248" s="199">
        <v>1.036</v>
      </c>
      <c r="I248" s="155"/>
      <c r="J248" s="287">
        <f t="shared" si="40"/>
        <v>0</v>
      </c>
      <c r="K248" s="157"/>
      <c r="L248" s="31"/>
      <c r="M248" s="158" t="s">
        <v>1</v>
      </c>
      <c r="N248" s="159" t="s">
        <v>38</v>
      </c>
      <c r="O248" s="59"/>
      <c r="P248" s="160">
        <f t="shared" si="41"/>
        <v>0</v>
      </c>
      <c r="Q248" s="160">
        <v>0</v>
      </c>
      <c r="R248" s="160">
        <f t="shared" si="42"/>
        <v>0</v>
      </c>
      <c r="S248" s="160">
        <v>0</v>
      </c>
      <c r="T248" s="161">
        <f t="shared" si="43"/>
        <v>0</v>
      </c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R248" s="162" t="s">
        <v>214</v>
      </c>
      <c r="AT248" s="162" t="s">
        <v>210</v>
      </c>
      <c r="AU248" s="162" t="s">
        <v>85</v>
      </c>
      <c r="AY248" s="15" t="s">
        <v>208</v>
      </c>
      <c r="BE248" s="163">
        <f t="shared" si="44"/>
        <v>0</v>
      </c>
      <c r="BF248" s="163">
        <f t="shared" si="45"/>
        <v>0</v>
      </c>
      <c r="BG248" s="163">
        <f t="shared" si="46"/>
        <v>0</v>
      </c>
      <c r="BH248" s="163">
        <f t="shared" si="47"/>
        <v>0</v>
      </c>
      <c r="BI248" s="163">
        <f t="shared" si="48"/>
        <v>0</v>
      </c>
      <c r="BJ248" s="15" t="s">
        <v>85</v>
      </c>
      <c r="BK248" s="163">
        <f t="shared" si="49"/>
        <v>0</v>
      </c>
      <c r="BL248" s="15" t="s">
        <v>214</v>
      </c>
      <c r="BM248" s="162" t="s">
        <v>641</v>
      </c>
    </row>
    <row r="249" spans="1:65" s="2" customFormat="1" ht="33" customHeight="1">
      <c r="A249" s="30"/>
      <c r="B249" s="154"/>
      <c r="C249" s="195" t="s">
        <v>642</v>
      </c>
      <c r="D249" s="195" t="s">
        <v>210</v>
      </c>
      <c r="E249" s="196" t="s">
        <v>643</v>
      </c>
      <c r="F249" s="200" t="s">
        <v>644</v>
      </c>
      <c r="G249" s="198" t="s">
        <v>233</v>
      </c>
      <c r="H249" s="199">
        <v>649.64300000000003</v>
      </c>
      <c r="I249" s="155"/>
      <c r="J249" s="287">
        <f t="shared" si="40"/>
        <v>0</v>
      </c>
      <c r="K249" s="157"/>
      <c r="L249" s="31"/>
      <c r="M249" s="158" t="s">
        <v>1</v>
      </c>
      <c r="N249" s="159" t="s">
        <v>38</v>
      </c>
      <c r="O249" s="59"/>
      <c r="P249" s="160">
        <f t="shared" si="41"/>
        <v>0</v>
      </c>
      <c r="Q249" s="160">
        <v>6.9448999999999997E-4</v>
      </c>
      <c r="R249" s="160">
        <f t="shared" si="42"/>
        <v>0.45117056707000003</v>
      </c>
      <c r="S249" s="160">
        <v>0.47</v>
      </c>
      <c r="T249" s="161">
        <f t="shared" si="43"/>
        <v>305.33220999999998</v>
      </c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R249" s="162" t="s">
        <v>214</v>
      </c>
      <c r="AT249" s="162" t="s">
        <v>210</v>
      </c>
      <c r="AU249" s="162" t="s">
        <v>85</v>
      </c>
      <c r="AY249" s="15" t="s">
        <v>208</v>
      </c>
      <c r="BE249" s="163">
        <f t="shared" si="44"/>
        <v>0</v>
      </c>
      <c r="BF249" s="163">
        <f t="shared" si="45"/>
        <v>0</v>
      </c>
      <c r="BG249" s="163">
        <f t="shared" si="46"/>
        <v>0</v>
      </c>
      <c r="BH249" s="163">
        <f t="shared" si="47"/>
        <v>0</v>
      </c>
      <c r="BI249" s="163">
        <f t="shared" si="48"/>
        <v>0</v>
      </c>
      <c r="BJ249" s="15" t="s">
        <v>85</v>
      </c>
      <c r="BK249" s="163">
        <f t="shared" si="49"/>
        <v>0</v>
      </c>
      <c r="BL249" s="15" t="s">
        <v>214</v>
      </c>
      <c r="BM249" s="162" t="s">
        <v>645</v>
      </c>
    </row>
    <row r="250" spans="1:65" s="2" customFormat="1" ht="33" customHeight="1">
      <c r="A250" s="30"/>
      <c r="B250" s="154"/>
      <c r="C250" s="195" t="s">
        <v>646</v>
      </c>
      <c r="D250" s="195" t="s">
        <v>210</v>
      </c>
      <c r="E250" s="196" t="s">
        <v>647</v>
      </c>
      <c r="F250" s="200" t="s">
        <v>648</v>
      </c>
      <c r="G250" s="198" t="s">
        <v>233</v>
      </c>
      <c r="H250" s="199">
        <v>1714.825</v>
      </c>
      <c r="I250" s="155"/>
      <c r="J250" s="287">
        <f t="shared" si="40"/>
        <v>0</v>
      </c>
      <c r="K250" s="157"/>
      <c r="L250" s="31"/>
      <c r="M250" s="158" t="s">
        <v>1</v>
      </c>
      <c r="N250" s="159" t="s">
        <v>38</v>
      </c>
      <c r="O250" s="59"/>
      <c r="P250" s="160">
        <f t="shared" si="41"/>
        <v>0</v>
      </c>
      <c r="Q250" s="160">
        <v>7.6970000000000001E-4</v>
      </c>
      <c r="R250" s="160">
        <f t="shared" si="42"/>
        <v>1.3199008025000001</v>
      </c>
      <c r="S250" s="160">
        <v>0.56999999999999995</v>
      </c>
      <c r="T250" s="161">
        <f t="shared" si="43"/>
        <v>977.45024999999998</v>
      </c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R250" s="162" t="s">
        <v>214</v>
      </c>
      <c r="AT250" s="162" t="s">
        <v>210</v>
      </c>
      <c r="AU250" s="162" t="s">
        <v>85</v>
      </c>
      <c r="AY250" s="15" t="s">
        <v>208</v>
      </c>
      <c r="BE250" s="163">
        <f t="shared" si="44"/>
        <v>0</v>
      </c>
      <c r="BF250" s="163">
        <f t="shared" si="45"/>
        <v>0</v>
      </c>
      <c r="BG250" s="163">
        <f t="shared" si="46"/>
        <v>0</v>
      </c>
      <c r="BH250" s="163">
        <f t="shared" si="47"/>
        <v>0</v>
      </c>
      <c r="BI250" s="163">
        <f t="shared" si="48"/>
        <v>0</v>
      </c>
      <c r="BJ250" s="15" t="s">
        <v>85</v>
      </c>
      <c r="BK250" s="163">
        <f t="shared" si="49"/>
        <v>0</v>
      </c>
      <c r="BL250" s="15" t="s">
        <v>214</v>
      </c>
      <c r="BM250" s="162" t="s">
        <v>649</v>
      </c>
    </row>
    <row r="251" spans="1:65" s="2" customFormat="1" ht="33" customHeight="1">
      <c r="A251" s="30"/>
      <c r="B251" s="154"/>
      <c r="C251" s="195" t="s">
        <v>650</v>
      </c>
      <c r="D251" s="195" t="s">
        <v>210</v>
      </c>
      <c r="E251" s="196" t="s">
        <v>651</v>
      </c>
      <c r="F251" s="200" t="s">
        <v>652</v>
      </c>
      <c r="G251" s="198" t="s">
        <v>233</v>
      </c>
      <c r="H251" s="199">
        <v>512.86199999999997</v>
      </c>
      <c r="I251" s="155"/>
      <c r="J251" s="287">
        <f t="shared" si="40"/>
        <v>0</v>
      </c>
      <c r="K251" s="157"/>
      <c r="L251" s="31"/>
      <c r="M251" s="158" t="s">
        <v>1</v>
      </c>
      <c r="N251" s="159" t="s">
        <v>38</v>
      </c>
      <c r="O251" s="59"/>
      <c r="P251" s="160">
        <f t="shared" si="41"/>
        <v>0</v>
      </c>
      <c r="Q251" s="160">
        <v>8.4641999999999996E-4</v>
      </c>
      <c r="R251" s="160">
        <f t="shared" si="42"/>
        <v>0.43409665403999997</v>
      </c>
      <c r="S251" s="160">
        <v>0.68</v>
      </c>
      <c r="T251" s="161">
        <f t="shared" si="43"/>
        <v>348.74615999999997</v>
      </c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R251" s="162" t="s">
        <v>214</v>
      </c>
      <c r="AT251" s="162" t="s">
        <v>210</v>
      </c>
      <c r="AU251" s="162" t="s">
        <v>85</v>
      </c>
      <c r="AY251" s="15" t="s">
        <v>208</v>
      </c>
      <c r="BE251" s="163">
        <f t="shared" si="44"/>
        <v>0</v>
      </c>
      <c r="BF251" s="163">
        <f t="shared" si="45"/>
        <v>0</v>
      </c>
      <c r="BG251" s="163">
        <f t="shared" si="46"/>
        <v>0</v>
      </c>
      <c r="BH251" s="163">
        <f t="shared" si="47"/>
        <v>0</v>
      </c>
      <c r="BI251" s="163">
        <f t="shared" si="48"/>
        <v>0</v>
      </c>
      <c r="BJ251" s="15" t="s">
        <v>85</v>
      </c>
      <c r="BK251" s="163">
        <f t="shared" si="49"/>
        <v>0</v>
      </c>
      <c r="BL251" s="15" t="s">
        <v>214</v>
      </c>
      <c r="BM251" s="162" t="s">
        <v>653</v>
      </c>
    </row>
    <row r="252" spans="1:65" s="2" customFormat="1" ht="37.9" customHeight="1">
      <c r="A252" s="30"/>
      <c r="B252" s="154"/>
      <c r="C252" s="195" t="s">
        <v>654</v>
      </c>
      <c r="D252" s="195" t="s">
        <v>210</v>
      </c>
      <c r="E252" s="196" t="s">
        <v>655</v>
      </c>
      <c r="F252" s="200" t="s">
        <v>656</v>
      </c>
      <c r="G252" s="198" t="s">
        <v>233</v>
      </c>
      <c r="H252" s="199">
        <v>3.7629999999999999</v>
      </c>
      <c r="I252" s="155"/>
      <c r="J252" s="287">
        <f t="shared" si="40"/>
        <v>0</v>
      </c>
      <c r="K252" s="157"/>
      <c r="L252" s="31"/>
      <c r="M252" s="158" t="s">
        <v>1</v>
      </c>
      <c r="N252" s="159" t="s">
        <v>38</v>
      </c>
      <c r="O252" s="59"/>
      <c r="P252" s="160">
        <f t="shared" si="41"/>
        <v>0</v>
      </c>
      <c r="Q252" s="160">
        <v>1.5409E-3</v>
      </c>
      <c r="R252" s="160">
        <f t="shared" si="42"/>
        <v>5.7984066999999997E-3</v>
      </c>
      <c r="S252" s="160">
        <v>2.004</v>
      </c>
      <c r="T252" s="161">
        <f t="shared" si="43"/>
        <v>7.5410519999999996</v>
      </c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R252" s="162" t="s">
        <v>214</v>
      </c>
      <c r="AT252" s="162" t="s">
        <v>210</v>
      </c>
      <c r="AU252" s="162" t="s">
        <v>85</v>
      </c>
      <c r="AY252" s="15" t="s">
        <v>208</v>
      </c>
      <c r="BE252" s="163">
        <f t="shared" si="44"/>
        <v>0</v>
      </c>
      <c r="BF252" s="163">
        <f t="shared" si="45"/>
        <v>0</v>
      </c>
      <c r="BG252" s="163">
        <f t="shared" si="46"/>
        <v>0</v>
      </c>
      <c r="BH252" s="163">
        <f t="shared" si="47"/>
        <v>0</v>
      </c>
      <c r="BI252" s="163">
        <f t="shared" si="48"/>
        <v>0</v>
      </c>
      <c r="BJ252" s="15" t="s">
        <v>85</v>
      </c>
      <c r="BK252" s="163">
        <f t="shared" si="49"/>
        <v>0</v>
      </c>
      <c r="BL252" s="15" t="s">
        <v>214</v>
      </c>
      <c r="BM252" s="162" t="s">
        <v>657</v>
      </c>
    </row>
    <row r="253" spans="1:65" s="2" customFormat="1" ht="37.9" customHeight="1">
      <c r="A253" s="30"/>
      <c r="B253" s="154"/>
      <c r="C253" s="195" t="s">
        <v>658</v>
      </c>
      <c r="D253" s="195" t="s">
        <v>210</v>
      </c>
      <c r="E253" s="196" t="s">
        <v>659</v>
      </c>
      <c r="F253" s="200" t="s">
        <v>660</v>
      </c>
      <c r="G253" s="198" t="s">
        <v>233</v>
      </c>
      <c r="H253" s="199">
        <v>174.495</v>
      </c>
      <c r="I253" s="155"/>
      <c r="J253" s="287">
        <f t="shared" si="40"/>
        <v>0</v>
      </c>
      <c r="K253" s="157"/>
      <c r="L253" s="31"/>
      <c r="M253" s="158" t="s">
        <v>1</v>
      </c>
      <c r="N253" s="159" t="s">
        <v>38</v>
      </c>
      <c r="O253" s="59"/>
      <c r="P253" s="160">
        <f t="shared" si="41"/>
        <v>0</v>
      </c>
      <c r="Q253" s="160">
        <v>1.0164E-3</v>
      </c>
      <c r="R253" s="160">
        <f t="shared" si="42"/>
        <v>0.177356718</v>
      </c>
      <c r="S253" s="160">
        <v>2.38</v>
      </c>
      <c r="T253" s="161">
        <f t="shared" si="43"/>
        <v>415.29809999999998</v>
      </c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R253" s="162" t="s">
        <v>214</v>
      </c>
      <c r="AT253" s="162" t="s">
        <v>210</v>
      </c>
      <c r="AU253" s="162" t="s">
        <v>85</v>
      </c>
      <c r="AY253" s="15" t="s">
        <v>208</v>
      </c>
      <c r="BE253" s="163">
        <f t="shared" si="44"/>
        <v>0</v>
      </c>
      <c r="BF253" s="163">
        <f t="shared" si="45"/>
        <v>0</v>
      </c>
      <c r="BG253" s="163">
        <f t="shared" si="46"/>
        <v>0</v>
      </c>
      <c r="BH253" s="163">
        <f t="shared" si="47"/>
        <v>0</v>
      </c>
      <c r="BI253" s="163">
        <f t="shared" si="48"/>
        <v>0</v>
      </c>
      <c r="BJ253" s="15" t="s">
        <v>85</v>
      </c>
      <c r="BK253" s="163">
        <f t="shared" si="49"/>
        <v>0</v>
      </c>
      <c r="BL253" s="15" t="s">
        <v>214</v>
      </c>
      <c r="BM253" s="162" t="s">
        <v>661</v>
      </c>
    </row>
    <row r="254" spans="1:65" s="2" customFormat="1" ht="33" customHeight="1">
      <c r="A254" s="30"/>
      <c r="B254" s="154"/>
      <c r="C254" s="195" t="s">
        <v>662</v>
      </c>
      <c r="D254" s="195" t="s">
        <v>210</v>
      </c>
      <c r="E254" s="196" t="s">
        <v>663</v>
      </c>
      <c r="F254" s="200" t="s">
        <v>664</v>
      </c>
      <c r="G254" s="198" t="s">
        <v>233</v>
      </c>
      <c r="H254" s="199">
        <v>110.36</v>
      </c>
      <c r="I254" s="155"/>
      <c r="J254" s="287">
        <f t="shared" si="40"/>
        <v>0</v>
      </c>
      <c r="K254" s="157"/>
      <c r="L254" s="31"/>
      <c r="M254" s="158" t="s">
        <v>1</v>
      </c>
      <c r="N254" s="159" t="s">
        <v>38</v>
      </c>
      <c r="O254" s="59"/>
      <c r="P254" s="160">
        <f t="shared" si="41"/>
        <v>0</v>
      </c>
      <c r="Q254" s="160">
        <v>8.6846999999999998E-4</v>
      </c>
      <c r="R254" s="160">
        <f t="shared" si="42"/>
        <v>9.5844349199999998E-2</v>
      </c>
      <c r="S254" s="160">
        <v>2.41</v>
      </c>
      <c r="T254" s="161">
        <f t="shared" si="43"/>
        <v>265.9676</v>
      </c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R254" s="162" t="s">
        <v>214</v>
      </c>
      <c r="AT254" s="162" t="s">
        <v>210</v>
      </c>
      <c r="AU254" s="162" t="s">
        <v>85</v>
      </c>
      <c r="AY254" s="15" t="s">
        <v>208</v>
      </c>
      <c r="BE254" s="163">
        <f t="shared" si="44"/>
        <v>0</v>
      </c>
      <c r="BF254" s="163">
        <f t="shared" si="45"/>
        <v>0</v>
      </c>
      <c r="BG254" s="163">
        <f t="shared" si="46"/>
        <v>0</v>
      </c>
      <c r="BH254" s="163">
        <f t="shared" si="47"/>
        <v>0</v>
      </c>
      <c r="BI254" s="163">
        <f t="shared" si="48"/>
        <v>0</v>
      </c>
      <c r="BJ254" s="15" t="s">
        <v>85</v>
      </c>
      <c r="BK254" s="163">
        <f t="shared" si="49"/>
        <v>0</v>
      </c>
      <c r="BL254" s="15" t="s">
        <v>214</v>
      </c>
      <c r="BM254" s="162" t="s">
        <v>665</v>
      </c>
    </row>
    <row r="255" spans="1:65" s="12" customFormat="1" ht="22.9" customHeight="1">
      <c r="B255" s="142"/>
      <c r="C255" s="206"/>
      <c r="D255" s="207" t="s">
        <v>71</v>
      </c>
      <c r="E255" s="208" t="s">
        <v>606</v>
      </c>
      <c r="F255" s="208" t="s">
        <v>666</v>
      </c>
      <c r="G255" s="206"/>
      <c r="H255" s="206"/>
      <c r="I255" s="145"/>
      <c r="J255" s="286">
        <f>BK255</f>
        <v>0</v>
      </c>
      <c r="L255" s="142"/>
      <c r="M255" s="146"/>
      <c r="N255" s="147"/>
      <c r="O255" s="147"/>
      <c r="P255" s="148">
        <f>P256</f>
        <v>0</v>
      </c>
      <c r="Q255" s="147"/>
      <c r="R255" s="148">
        <f>R256</f>
        <v>0</v>
      </c>
      <c r="S255" s="147"/>
      <c r="T255" s="149">
        <f>T256</f>
        <v>0</v>
      </c>
      <c r="AR255" s="143" t="s">
        <v>79</v>
      </c>
      <c r="AT255" s="150" t="s">
        <v>71</v>
      </c>
      <c r="AU255" s="150" t="s">
        <v>79</v>
      </c>
      <c r="AY255" s="143" t="s">
        <v>208</v>
      </c>
      <c r="BK255" s="151">
        <f>BK256</f>
        <v>0</v>
      </c>
    </row>
    <row r="256" spans="1:65" s="2" customFormat="1" ht="24.2" customHeight="1">
      <c r="A256" s="30"/>
      <c r="B256" s="154"/>
      <c r="C256" s="195" t="s">
        <v>667</v>
      </c>
      <c r="D256" s="195" t="s">
        <v>210</v>
      </c>
      <c r="E256" s="196" t="s">
        <v>668</v>
      </c>
      <c r="F256" s="200" t="s">
        <v>669</v>
      </c>
      <c r="G256" s="198" t="s">
        <v>564</v>
      </c>
      <c r="H256" s="199">
        <v>797.35299999999995</v>
      </c>
      <c r="I256" s="155"/>
      <c r="J256" s="287">
        <f>ROUND(I256*H256,2)</f>
        <v>0</v>
      </c>
      <c r="K256" s="157"/>
      <c r="L256" s="31"/>
      <c r="M256" s="158" t="s">
        <v>1</v>
      </c>
      <c r="N256" s="159" t="s">
        <v>38</v>
      </c>
      <c r="O256" s="59"/>
      <c r="P256" s="160">
        <f>O256*H256</f>
        <v>0</v>
      </c>
      <c r="Q256" s="160">
        <v>0</v>
      </c>
      <c r="R256" s="160">
        <f>Q256*H256</f>
        <v>0</v>
      </c>
      <c r="S256" s="160">
        <v>0</v>
      </c>
      <c r="T256" s="161">
        <f>S256*H256</f>
        <v>0</v>
      </c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R256" s="162" t="s">
        <v>214</v>
      </c>
      <c r="AT256" s="162" t="s">
        <v>210</v>
      </c>
      <c r="AU256" s="162" t="s">
        <v>85</v>
      </c>
      <c r="AY256" s="15" t="s">
        <v>208</v>
      </c>
      <c r="BE256" s="163">
        <f>IF(N256="základná",J256,0)</f>
        <v>0</v>
      </c>
      <c r="BF256" s="163">
        <f>IF(N256="znížená",J256,0)</f>
        <v>0</v>
      </c>
      <c r="BG256" s="163">
        <f>IF(N256="zákl. prenesená",J256,0)</f>
        <v>0</v>
      </c>
      <c r="BH256" s="163">
        <f>IF(N256="zníž. prenesená",J256,0)</f>
        <v>0</v>
      </c>
      <c r="BI256" s="163">
        <f>IF(N256="nulová",J256,0)</f>
        <v>0</v>
      </c>
      <c r="BJ256" s="15" t="s">
        <v>85</v>
      </c>
      <c r="BK256" s="163">
        <f>ROUND(I256*H256,2)</f>
        <v>0</v>
      </c>
      <c r="BL256" s="15" t="s">
        <v>214</v>
      </c>
      <c r="BM256" s="162" t="s">
        <v>670</v>
      </c>
    </row>
    <row r="257" spans="1:65" s="12" customFormat="1" ht="25.9" customHeight="1">
      <c r="B257" s="142"/>
      <c r="C257" s="206"/>
      <c r="D257" s="207" t="s">
        <v>71</v>
      </c>
      <c r="E257" s="209" t="s">
        <v>671</v>
      </c>
      <c r="F257" s="209" t="s">
        <v>672</v>
      </c>
      <c r="G257" s="206"/>
      <c r="H257" s="206"/>
      <c r="I257" s="145"/>
      <c r="J257" s="283">
        <f>BK257</f>
        <v>0</v>
      </c>
      <c r="L257" s="142"/>
      <c r="M257" s="146"/>
      <c r="N257" s="147"/>
      <c r="O257" s="147"/>
      <c r="P257" s="148">
        <f>P258+P260+P262+P264+P266+P271+P275+P279</f>
        <v>0</v>
      </c>
      <c r="Q257" s="147"/>
      <c r="R257" s="148">
        <f>R258+R260+R262+R264+R266+R271+R275+R279</f>
        <v>0.46370202300000002</v>
      </c>
      <c r="S257" s="147"/>
      <c r="T257" s="149">
        <f>T258+T260+T262+T264+T266+T271+T275+T279</f>
        <v>38.373490660000002</v>
      </c>
      <c r="AR257" s="143" t="s">
        <v>85</v>
      </c>
      <c r="AT257" s="150" t="s">
        <v>71</v>
      </c>
      <c r="AU257" s="150" t="s">
        <v>72</v>
      </c>
      <c r="AY257" s="143" t="s">
        <v>208</v>
      </c>
      <c r="BK257" s="151">
        <f>BK258+BK260+BK262+BK264+BK266+BK271+BK275+BK279</f>
        <v>0</v>
      </c>
    </row>
    <row r="258" spans="1:65" s="12" customFormat="1" ht="22.9" customHeight="1">
      <c r="B258" s="142"/>
      <c r="C258" s="206"/>
      <c r="D258" s="207" t="s">
        <v>71</v>
      </c>
      <c r="E258" s="208" t="s">
        <v>673</v>
      </c>
      <c r="F258" s="208" t="s">
        <v>674</v>
      </c>
      <c r="G258" s="206"/>
      <c r="H258" s="206"/>
      <c r="I258" s="145"/>
      <c r="J258" s="286">
        <f>BK258</f>
        <v>0</v>
      </c>
      <c r="L258" s="142"/>
      <c r="M258" s="146"/>
      <c r="N258" s="147"/>
      <c r="O258" s="147"/>
      <c r="P258" s="148">
        <f>P259</f>
        <v>0</v>
      </c>
      <c r="Q258" s="147"/>
      <c r="R258" s="148">
        <f>R259</f>
        <v>0</v>
      </c>
      <c r="S258" s="147"/>
      <c r="T258" s="149">
        <f>T259</f>
        <v>21.081210000000002</v>
      </c>
      <c r="AR258" s="143" t="s">
        <v>85</v>
      </c>
      <c r="AT258" s="150" t="s">
        <v>71</v>
      </c>
      <c r="AU258" s="150" t="s">
        <v>79</v>
      </c>
      <c r="AY258" s="143" t="s">
        <v>208</v>
      </c>
      <c r="BK258" s="151">
        <f>BK259</f>
        <v>0</v>
      </c>
    </row>
    <row r="259" spans="1:65" s="2" customFormat="1" ht="24.2" customHeight="1">
      <c r="A259" s="30"/>
      <c r="B259" s="154"/>
      <c r="C259" s="195" t="s">
        <v>675</v>
      </c>
      <c r="D259" s="195" t="s">
        <v>210</v>
      </c>
      <c r="E259" s="196" t="s">
        <v>676</v>
      </c>
      <c r="F259" s="200" t="s">
        <v>677</v>
      </c>
      <c r="G259" s="198" t="s">
        <v>213</v>
      </c>
      <c r="H259" s="199">
        <v>2108.1210000000001</v>
      </c>
      <c r="I259" s="155"/>
      <c r="J259" s="287">
        <f>ROUND(I259*H259,2)</f>
        <v>0</v>
      </c>
      <c r="K259" s="157"/>
      <c r="L259" s="31"/>
      <c r="M259" s="158" t="s">
        <v>1</v>
      </c>
      <c r="N259" s="159" t="s">
        <v>38</v>
      </c>
      <c r="O259" s="59"/>
      <c r="P259" s="160">
        <f>O259*H259</f>
        <v>0</v>
      </c>
      <c r="Q259" s="160">
        <v>0</v>
      </c>
      <c r="R259" s="160">
        <f>Q259*H259</f>
        <v>0</v>
      </c>
      <c r="S259" s="160">
        <v>0.01</v>
      </c>
      <c r="T259" s="161">
        <f>S259*H259</f>
        <v>21.081210000000002</v>
      </c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R259" s="162" t="s">
        <v>274</v>
      </c>
      <c r="AT259" s="162" t="s">
        <v>210</v>
      </c>
      <c r="AU259" s="162" t="s">
        <v>85</v>
      </c>
      <c r="AY259" s="15" t="s">
        <v>208</v>
      </c>
      <c r="BE259" s="163">
        <f>IF(N259="základná",J259,0)</f>
        <v>0</v>
      </c>
      <c r="BF259" s="163">
        <f>IF(N259="znížená",J259,0)</f>
        <v>0</v>
      </c>
      <c r="BG259" s="163">
        <f>IF(N259="zákl. prenesená",J259,0)</f>
        <v>0</v>
      </c>
      <c r="BH259" s="163">
        <f>IF(N259="zníž. prenesená",J259,0)</f>
        <v>0</v>
      </c>
      <c r="BI259" s="163">
        <f>IF(N259="nulová",J259,0)</f>
        <v>0</v>
      </c>
      <c r="BJ259" s="15" t="s">
        <v>85</v>
      </c>
      <c r="BK259" s="163">
        <f>ROUND(I259*H259,2)</f>
        <v>0</v>
      </c>
      <c r="BL259" s="15" t="s">
        <v>274</v>
      </c>
      <c r="BM259" s="162" t="s">
        <v>678</v>
      </c>
    </row>
    <row r="260" spans="1:65" s="12" customFormat="1" ht="22.9" customHeight="1">
      <c r="B260" s="142"/>
      <c r="C260" s="206"/>
      <c r="D260" s="207" t="s">
        <v>71</v>
      </c>
      <c r="E260" s="208" t="s">
        <v>679</v>
      </c>
      <c r="F260" s="208" t="s">
        <v>680</v>
      </c>
      <c r="G260" s="206"/>
      <c r="H260" s="206"/>
      <c r="I260" s="145"/>
      <c r="J260" s="286">
        <f>BK260</f>
        <v>0</v>
      </c>
      <c r="L260" s="142"/>
      <c r="M260" s="146"/>
      <c r="N260" s="147"/>
      <c r="O260" s="147"/>
      <c r="P260" s="148">
        <f>P261</f>
        <v>0</v>
      </c>
      <c r="Q260" s="147"/>
      <c r="R260" s="148">
        <f>R261</f>
        <v>6.2748000000000003E-4</v>
      </c>
      <c r="S260" s="147"/>
      <c r="T260" s="149">
        <f>T261</f>
        <v>0</v>
      </c>
      <c r="AR260" s="143" t="s">
        <v>85</v>
      </c>
      <c r="AT260" s="150" t="s">
        <v>71</v>
      </c>
      <c r="AU260" s="150" t="s">
        <v>79</v>
      </c>
      <c r="AY260" s="143" t="s">
        <v>208</v>
      </c>
      <c r="BK260" s="151">
        <f>BK261</f>
        <v>0</v>
      </c>
    </row>
    <row r="261" spans="1:65" s="2" customFormat="1" ht="16.5" customHeight="1">
      <c r="A261" s="30"/>
      <c r="B261" s="154"/>
      <c r="C261" s="195" t="s">
        <v>681</v>
      </c>
      <c r="D261" s="195" t="s">
        <v>210</v>
      </c>
      <c r="E261" s="196" t="s">
        <v>682</v>
      </c>
      <c r="F261" s="200" t="s">
        <v>683</v>
      </c>
      <c r="G261" s="198" t="s">
        <v>404</v>
      </c>
      <c r="H261" s="199">
        <v>9</v>
      </c>
      <c r="I261" s="155"/>
      <c r="J261" s="287">
        <f>ROUND(I261*H261,2)</f>
        <v>0</v>
      </c>
      <c r="K261" s="157"/>
      <c r="L261" s="31"/>
      <c r="M261" s="158" t="s">
        <v>1</v>
      </c>
      <c r="N261" s="159" t="s">
        <v>38</v>
      </c>
      <c r="O261" s="59"/>
      <c r="P261" s="160">
        <f>O261*H261</f>
        <v>0</v>
      </c>
      <c r="Q261" s="160">
        <v>6.9720000000000003E-5</v>
      </c>
      <c r="R261" s="160">
        <f>Q261*H261</f>
        <v>6.2748000000000003E-4</v>
      </c>
      <c r="S261" s="160">
        <v>0</v>
      </c>
      <c r="T261" s="161">
        <f>S261*H261</f>
        <v>0</v>
      </c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R261" s="162" t="s">
        <v>274</v>
      </c>
      <c r="AT261" s="162" t="s">
        <v>210</v>
      </c>
      <c r="AU261" s="162" t="s">
        <v>85</v>
      </c>
      <c r="AY261" s="15" t="s">
        <v>208</v>
      </c>
      <c r="BE261" s="163">
        <f>IF(N261="základná",J261,0)</f>
        <v>0</v>
      </c>
      <c r="BF261" s="163">
        <f>IF(N261="znížená",J261,0)</f>
        <v>0</v>
      </c>
      <c r="BG261" s="163">
        <f>IF(N261="zákl. prenesená",J261,0)</f>
        <v>0</v>
      </c>
      <c r="BH261" s="163">
        <f>IF(N261="zníž. prenesená",J261,0)</f>
        <v>0</v>
      </c>
      <c r="BI261" s="163">
        <f>IF(N261="nulová",J261,0)</f>
        <v>0</v>
      </c>
      <c r="BJ261" s="15" t="s">
        <v>85</v>
      </c>
      <c r="BK261" s="163">
        <f>ROUND(I261*H261,2)</f>
        <v>0</v>
      </c>
      <c r="BL261" s="15" t="s">
        <v>274</v>
      </c>
      <c r="BM261" s="162" t="s">
        <v>684</v>
      </c>
    </row>
    <row r="262" spans="1:65" s="12" customFormat="1" ht="22.9" customHeight="1">
      <c r="B262" s="142"/>
      <c r="C262" s="206"/>
      <c r="D262" s="207" t="s">
        <v>71</v>
      </c>
      <c r="E262" s="208" t="s">
        <v>685</v>
      </c>
      <c r="F262" s="208" t="s">
        <v>686</v>
      </c>
      <c r="G262" s="206"/>
      <c r="H262" s="206"/>
      <c r="I262" s="145"/>
      <c r="J262" s="286">
        <f>BK262</f>
        <v>0</v>
      </c>
      <c r="L262" s="142"/>
      <c r="M262" s="146"/>
      <c r="N262" s="147"/>
      <c r="O262" s="147"/>
      <c r="P262" s="148">
        <f>P263</f>
        <v>0</v>
      </c>
      <c r="Q262" s="147"/>
      <c r="R262" s="148">
        <f>R263</f>
        <v>0</v>
      </c>
      <c r="S262" s="147"/>
      <c r="T262" s="149">
        <f>T263</f>
        <v>0</v>
      </c>
      <c r="AR262" s="143" t="s">
        <v>85</v>
      </c>
      <c r="AT262" s="150" t="s">
        <v>71</v>
      </c>
      <c r="AU262" s="150" t="s">
        <v>79</v>
      </c>
      <c r="AY262" s="143" t="s">
        <v>208</v>
      </c>
      <c r="BK262" s="151">
        <f>BK263</f>
        <v>0</v>
      </c>
    </row>
    <row r="263" spans="1:65" s="2" customFormat="1" ht="24.2" customHeight="1">
      <c r="A263" s="30"/>
      <c r="B263" s="154"/>
      <c r="C263" s="195" t="s">
        <v>687</v>
      </c>
      <c r="D263" s="195" t="s">
        <v>210</v>
      </c>
      <c r="E263" s="196" t="s">
        <v>688</v>
      </c>
      <c r="F263" s="200" t="s">
        <v>689</v>
      </c>
      <c r="G263" s="198" t="s">
        <v>690</v>
      </c>
      <c r="H263" s="199">
        <v>6</v>
      </c>
      <c r="I263" s="155"/>
      <c r="J263" s="287">
        <f>ROUND(I263*H263,2)</f>
        <v>0</v>
      </c>
      <c r="K263" s="157"/>
      <c r="L263" s="31"/>
      <c r="M263" s="158" t="s">
        <v>1</v>
      </c>
      <c r="N263" s="159" t="s">
        <v>38</v>
      </c>
      <c r="O263" s="59"/>
      <c r="P263" s="160">
        <f>O263*H263</f>
        <v>0</v>
      </c>
      <c r="Q263" s="160">
        <v>0</v>
      </c>
      <c r="R263" s="160">
        <f>Q263*H263</f>
        <v>0</v>
      </c>
      <c r="S263" s="160">
        <v>0</v>
      </c>
      <c r="T263" s="161">
        <f>S263*H263</f>
        <v>0</v>
      </c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R263" s="162" t="s">
        <v>274</v>
      </c>
      <c r="AT263" s="162" t="s">
        <v>210</v>
      </c>
      <c r="AU263" s="162" t="s">
        <v>85</v>
      </c>
      <c r="AY263" s="15" t="s">
        <v>208</v>
      </c>
      <c r="BE263" s="163">
        <f>IF(N263="základná",J263,0)</f>
        <v>0</v>
      </c>
      <c r="BF263" s="163">
        <f>IF(N263="znížená",J263,0)</f>
        <v>0</v>
      </c>
      <c r="BG263" s="163">
        <f>IF(N263="zákl. prenesená",J263,0)</f>
        <v>0</v>
      </c>
      <c r="BH263" s="163">
        <f>IF(N263="zníž. prenesená",J263,0)</f>
        <v>0</v>
      </c>
      <c r="BI263" s="163">
        <f>IF(N263="nulová",J263,0)</f>
        <v>0</v>
      </c>
      <c r="BJ263" s="15" t="s">
        <v>85</v>
      </c>
      <c r="BK263" s="163">
        <f>ROUND(I263*H263,2)</f>
        <v>0</v>
      </c>
      <c r="BL263" s="15" t="s">
        <v>274</v>
      </c>
      <c r="BM263" s="162" t="s">
        <v>691</v>
      </c>
    </row>
    <row r="264" spans="1:65" s="12" customFormat="1" ht="22.9" customHeight="1">
      <c r="B264" s="142"/>
      <c r="C264" s="206"/>
      <c r="D264" s="207" t="s">
        <v>71</v>
      </c>
      <c r="E264" s="208" t="s">
        <v>692</v>
      </c>
      <c r="F264" s="208" t="s">
        <v>693</v>
      </c>
      <c r="G264" s="206"/>
      <c r="H264" s="206"/>
      <c r="I264" s="145"/>
      <c r="J264" s="286">
        <f>BK264</f>
        <v>0</v>
      </c>
      <c r="L264" s="142"/>
      <c r="M264" s="146"/>
      <c r="N264" s="147"/>
      <c r="O264" s="147"/>
      <c r="P264" s="148">
        <f>P265</f>
        <v>0</v>
      </c>
      <c r="Q264" s="147"/>
      <c r="R264" s="148">
        <f>R265</f>
        <v>0</v>
      </c>
      <c r="S264" s="147"/>
      <c r="T264" s="149">
        <f>T265</f>
        <v>0.31937416000000002</v>
      </c>
      <c r="AR264" s="143" t="s">
        <v>85</v>
      </c>
      <c r="AT264" s="150" t="s">
        <v>71</v>
      </c>
      <c r="AU264" s="150" t="s">
        <v>79</v>
      </c>
      <c r="AY264" s="143" t="s">
        <v>208</v>
      </c>
      <c r="BK264" s="151">
        <f>BK265</f>
        <v>0</v>
      </c>
    </row>
    <row r="265" spans="1:65" s="2" customFormat="1" ht="37.9" customHeight="1">
      <c r="A265" s="30"/>
      <c r="B265" s="154"/>
      <c r="C265" s="195" t="s">
        <v>694</v>
      </c>
      <c r="D265" s="195" t="s">
        <v>210</v>
      </c>
      <c r="E265" s="196" t="s">
        <v>695</v>
      </c>
      <c r="F265" s="200" t="s">
        <v>696</v>
      </c>
      <c r="G265" s="198" t="s">
        <v>213</v>
      </c>
      <c r="H265" s="199">
        <v>10.093999999999999</v>
      </c>
      <c r="I265" s="155"/>
      <c r="J265" s="287">
        <f>ROUND(I265*H265,2)</f>
        <v>0</v>
      </c>
      <c r="K265" s="157"/>
      <c r="L265" s="31"/>
      <c r="M265" s="158" t="s">
        <v>1</v>
      </c>
      <c r="N265" s="159" t="s">
        <v>38</v>
      </c>
      <c r="O265" s="59"/>
      <c r="P265" s="160">
        <f>O265*H265</f>
        <v>0</v>
      </c>
      <c r="Q265" s="160">
        <v>0</v>
      </c>
      <c r="R265" s="160">
        <f>Q265*H265</f>
        <v>0</v>
      </c>
      <c r="S265" s="160">
        <v>3.1640000000000001E-2</v>
      </c>
      <c r="T265" s="161">
        <f>S265*H265</f>
        <v>0.31937416000000002</v>
      </c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R265" s="162" t="s">
        <v>274</v>
      </c>
      <c r="AT265" s="162" t="s">
        <v>210</v>
      </c>
      <c r="AU265" s="162" t="s">
        <v>85</v>
      </c>
      <c r="AY265" s="15" t="s">
        <v>208</v>
      </c>
      <c r="BE265" s="163">
        <f>IF(N265="základná",J265,0)</f>
        <v>0</v>
      </c>
      <c r="BF265" s="163">
        <f>IF(N265="znížená",J265,0)</f>
        <v>0</v>
      </c>
      <c r="BG265" s="163">
        <f>IF(N265="zákl. prenesená",J265,0)</f>
        <v>0</v>
      </c>
      <c r="BH265" s="163">
        <f>IF(N265="zníž. prenesená",J265,0)</f>
        <v>0</v>
      </c>
      <c r="BI265" s="163">
        <f>IF(N265="nulová",J265,0)</f>
        <v>0</v>
      </c>
      <c r="BJ265" s="15" t="s">
        <v>85</v>
      </c>
      <c r="BK265" s="163">
        <f>ROUND(I265*H265,2)</f>
        <v>0</v>
      </c>
      <c r="BL265" s="15" t="s">
        <v>274</v>
      </c>
      <c r="BM265" s="162" t="s">
        <v>697</v>
      </c>
    </row>
    <row r="266" spans="1:65" s="12" customFormat="1" ht="22.9" customHeight="1">
      <c r="B266" s="142"/>
      <c r="C266" s="206"/>
      <c r="D266" s="207" t="s">
        <v>71</v>
      </c>
      <c r="E266" s="208" t="s">
        <v>698</v>
      </c>
      <c r="F266" s="208" t="s">
        <v>699</v>
      </c>
      <c r="G266" s="206"/>
      <c r="H266" s="206"/>
      <c r="I266" s="145"/>
      <c r="J266" s="286">
        <f>BK266</f>
        <v>0</v>
      </c>
      <c r="L266" s="142"/>
      <c r="M266" s="146"/>
      <c r="N266" s="147"/>
      <c r="O266" s="147"/>
      <c r="P266" s="148">
        <f>SUM(P267:P270)</f>
        <v>0</v>
      </c>
      <c r="Q266" s="147"/>
      <c r="R266" s="148">
        <f>SUM(R267:R270)</f>
        <v>0</v>
      </c>
      <c r="S266" s="147"/>
      <c r="T266" s="149">
        <f>SUM(T267:T270)</f>
        <v>1.0981075</v>
      </c>
      <c r="AR266" s="143" t="s">
        <v>85</v>
      </c>
      <c r="AT266" s="150" t="s">
        <v>71</v>
      </c>
      <c r="AU266" s="150" t="s">
        <v>79</v>
      </c>
      <c r="AY266" s="143" t="s">
        <v>208</v>
      </c>
      <c r="BK266" s="151">
        <f>SUM(BK267:BK270)</f>
        <v>0</v>
      </c>
    </row>
    <row r="267" spans="1:65" s="2" customFormat="1" ht="37.9" customHeight="1">
      <c r="A267" s="30"/>
      <c r="B267" s="154"/>
      <c r="C267" s="195" t="s">
        <v>700</v>
      </c>
      <c r="D267" s="195" t="s">
        <v>210</v>
      </c>
      <c r="E267" s="196" t="s">
        <v>701</v>
      </c>
      <c r="F267" s="200" t="s">
        <v>702</v>
      </c>
      <c r="G267" s="198" t="s">
        <v>252</v>
      </c>
      <c r="H267" s="199">
        <v>6.2</v>
      </c>
      <c r="I267" s="155"/>
      <c r="J267" s="287">
        <f>ROUND(I267*H267,2)</f>
        <v>0</v>
      </c>
      <c r="K267" s="157"/>
      <c r="L267" s="31"/>
      <c r="M267" s="158" t="s">
        <v>1</v>
      </c>
      <c r="N267" s="159" t="s">
        <v>38</v>
      </c>
      <c r="O267" s="59"/>
      <c r="P267" s="160">
        <f>O267*H267</f>
        <v>0</v>
      </c>
      <c r="Q267" s="160">
        <v>0</v>
      </c>
      <c r="R267" s="160">
        <f>Q267*H267</f>
        <v>0</v>
      </c>
      <c r="S267" s="160">
        <v>4.1999999999999997E-3</v>
      </c>
      <c r="T267" s="161">
        <f>S267*H267</f>
        <v>2.6040000000000001E-2</v>
      </c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R267" s="162" t="s">
        <v>274</v>
      </c>
      <c r="AT267" s="162" t="s">
        <v>210</v>
      </c>
      <c r="AU267" s="162" t="s">
        <v>85</v>
      </c>
      <c r="AY267" s="15" t="s">
        <v>208</v>
      </c>
      <c r="BE267" s="163">
        <f>IF(N267="základná",J267,0)</f>
        <v>0</v>
      </c>
      <c r="BF267" s="163">
        <f>IF(N267="znížená",J267,0)</f>
        <v>0</v>
      </c>
      <c r="BG267" s="163">
        <f>IF(N267="zákl. prenesená",J267,0)</f>
        <v>0</v>
      </c>
      <c r="BH267" s="163">
        <f>IF(N267="zníž. prenesená",J267,0)</f>
        <v>0</v>
      </c>
      <c r="BI267" s="163">
        <f>IF(N267="nulová",J267,0)</f>
        <v>0</v>
      </c>
      <c r="BJ267" s="15" t="s">
        <v>85</v>
      </c>
      <c r="BK267" s="163">
        <f>ROUND(I267*H267,2)</f>
        <v>0</v>
      </c>
      <c r="BL267" s="15" t="s">
        <v>274</v>
      </c>
      <c r="BM267" s="162" t="s">
        <v>703</v>
      </c>
    </row>
    <row r="268" spans="1:65" s="2" customFormat="1" ht="37.9" customHeight="1">
      <c r="A268" s="30"/>
      <c r="B268" s="154"/>
      <c r="C268" s="195" t="s">
        <v>704</v>
      </c>
      <c r="D268" s="195" t="s">
        <v>210</v>
      </c>
      <c r="E268" s="196" t="s">
        <v>705</v>
      </c>
      <c r="F268" s="200" t="s">
        <v>706</v>
      </c>
      <c r="G268" s="198" t="s">
        <v>252</v>
      </c>
      <c r="H268" s="199">
        <v>4.2</v>
      </c>
      <c r="I268" s="155"/>
      <c r="J268" s="287">
        <f>ROUND(I268*H268,2)</f>
        <v>0</v>
      </c>
      <c r="K268" s="157"/>
      <c r="L268" s="31"/>
      <c r="M268" s="158" t="s">
        <v>1</v>
      </c>
      <c r="N268" s="159" t="s">
        <v>38</v>
      </c>
      <c r="O268" s="59"/>
      <c r="P268" s="160">
        <f>O268*H268</f>
        <v>0</v>
      </c>
      <c r="Q268" s="160">
        <v>0</v>
      </c>
      <c r="R268" s="160">
        <f>Q268*H268</f>
        <v>0</v>
      </c>
      <c r="S268" s="160">
        <v>2.0500000000000002E-3</v>
      </c>
      <c r="T268" s="161">
        <f>S268*H268</f>
        <v>8.6100000000000013E-3</v>
      </c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R268" s="162" t="s">
        <v>274</v>
      </c>
      <c r="AT268" s="162" t="s">
        <v>210</v>
      </c>
      <c r="AU268" s="162" t="s">
        <v>85</v>
      </c>
      <c r="AY268" s="15" t="s">
        <v>208</v>
      </c>
      <c r="BE268" s="163">
        <f>IF(N268="základná",J268,0)</f>
        <v>0</v>
      </c>
      <c r="BF268" s="163">
        <f>IF(N268="znížená",J268,0)</f>
        <v>0</v>
      </c>
      <c r="BG268" s="163">
        <f>IF(N268="zákl. prenesená",J268,0)</f>
        <v>0</v>
      </c>
      <c r="BH268" s="163">
        <f>IF(N268="zníž. prenesená",J268,0)</f>
        <v>0</v>
      </c>
      <c r="BI268" s="163">
        <f>IF(N268="nulová",J268,0)</f>
        <v>0</v>
      </c>
      <c r="BJ268" s="15" t="s">
        <v>85</v>
      </c>
      <c r="BK268" s="163">
        <f>ROUND(I268*H268,2)</f>
        <v>0</v>
      </c>
      <c r="BL268" s="15" t="s">
        <v>274</v>
      </c>
      <c r="BM268" s="162" t="s">
        <v>707</v>
      </c>
    </row>
    <row r="269" spans="1:65" s="2" customFormat="1" ht="24.2" customHeight="1">
      <c r="A269" s="30"/>
      <c r="B269" s="154"/>
      <c r="C269" s="195" t="s">
        <v>708</v>
      </c>
      <c r="D269" s="195" t="s">
        <v>210</v>
      </c>
      <c r="E269" s="196" t="s">
        <v>709</v>
      </c>
      <c r="F269" s="200" t="s">
        <v>710</v>
      </c>
      <c r="G269" s="198" t="s">
        <v>252</v>
      </c>
      <c r="H269" s="199">
        <v>255.85</v>
      </c>
      <c r="I269" s="155"/>
      <c r="J269" s="287">
        <f>ROUND(I269*H269,2)</f>
        <v>0</v>
      </c>
      <c r="K269" s="157"/>
      <c r="L269" s="31"/>
      <c r="M269" s="158" t="s">
        <v>1</v>
      </c>
      <c r="N269" s="159" t="s">
        <v>38</v>
      </c>
      <c r="O269" s="59"/>
      <c r="P269" s="160">
        <f>O269*H269</f>
        <v>0</v>
      </c>
      <c r="Q269" s="160">
        <v>0</v>
      </c>
      <c r="R269" s="160">
        <f>Q269*H269</f>
        <v>0</v>
      </c>
      <c r="S269" s="160">
        <v>1.3500000000000001E-3</v>
      </c>
      <c r="T269" s="161">
        <f>S269*H269</f>
        <v>0.34539750000000002</v>
      </c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R269" s="162" t="s">
        <v>274</v>
      </c>
      <c r="AT269" s="162" t="s">
        <v>210</v>
      </c>
      <c r="AU269" s="162" t="s">
        <v>85</v>
      </c>
      <c r="AY269" s="15" t="s">
        <v>208</v>
      </c>
      <c r="BE269" s="163">
        <f>IF(N269="základná",J269,0)</f>
        <v>0</v>
      </c>
      <c r="BF269" s="163">
        <f>IF(N269="znížená",J269,0)</f>
        <v>0</v>
      </c>
      <c r="BG269" s="163">
        <f>IF(N269="zákl. prenesená",J269,0)</f>
        <v>0</v>
      </c>
      <c r="BH269" s="163">
        <f>IF(N269="zníž. prenesená",J269,0)</f>
        <v>0</v>
      </c>
      <c r="BI269" s="163">
        <f>IF(N269="nulová",J269,0)</f>
        <v>0</v>
      </c>
      <c r="BJ269" s="15" t="s">
        <v>85</v>
      </c>
      <c r="BK269" s="163">
        <f>ROUND(I269*H269,2)</f>
        <v>0</v>
      </c>
      <c r="BL269" s="15" t="s">
        <v>274</v>
      </c>
      <c r="BM269" s="162" t="s">
        <v>711</v>
      </c>
    </row>
    <row r="270" spans="1:65" s="2" customFormat="1" ht="24.2" customHeight="1">
      <c r="A270" s="30"/>
      <c r="B270" s="154"/>
      <c r="C270" s="195" t="s">
        <v>712</v>
      </c>
      <c r="D270" s="195" t="s">
        <v>210</v>
      </c>
      <c r="E270" s="196" t="s">
        <v>713</v>
      </c>
      <c r="F270" s="200" t="s">
        <v>714</v>
      </c>
      <c r="G270" s="198" t="s">
        <v>252</v>
      </c>
      <c r="H270" s="199">
        <v>312.2</v>
      </c>
      <c r="I270" s="155"/>
      <c r="J270" s="287">
        <f>ROUND(I270*H270,2)</f>
        <v>0</v>
      </c>
      <c r="K270" s="157"/>
      <c r="L270" s="31"/>
      <c r="M270" s="158" t="s">
        <v>1</v>
      </c>
      <c r="N270" s="159" t="s">
        <v>38</v>
      </c>
      <c r="O270" s="59"/>
      <c r="P270" s="160">
        <f>O270*H270</f>
        <v>0</v>
      </c>
      <c r="Q270" s="160">
        <v>0</v>
      </c>
      <c r="R270" s="160">
        <f>Q270*H270</f>
        <v>0</v>
      </c>
      <c r="S270" s="160">
        <v>2.3E-3</v>
      </c>
      <c r="T270" s="161">
        <f>S270*H270</f>
        <v>0.71805999999999992</v>
      </c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R270" s="162" t="s">
        <v>274</v>
      </c>
      <c r="AT270" s="162" t="s">
        <v>210</v>
      </c>
      <c r="AU270" s="162" t="s">
        <v>85</v>
      </c>
      <c r="AY270" s="15" t="s">
        <v>208</v>
      </c>
      <c r="BE270" s="163">
        <f>IF(N270="základná",J270,0)</f>
        <v>0</v>
      </c>
      <c r="BF270" s="163">
        <f>IF(N270="znížená",J270,0)</f>
        <v>0</v>
      </c>
      <c r="BG270" s="163">
        <f>IF(N270="zákl. prenesená",J270,0)</f>
        <v>0</v>
      </c>
      <c r="BH270" s="163">
        <f>IF(N270="zníž. prenesená",J270,0)</f>
        <v>0</v>
      </c>
      <c r="BI270" s="163">
        <f>IF(N270="nulová",J270,0)</f>
        <v>0</v>
      </c>
      <c r="BJ270" s="15" t="s">
        <v>85</v>
      </c>
      <c r="BK270" s="163">
        <f>ROUND(I270*H270,2)</f>
        <v>0</v>
      </c>
      <c r="BL270" s="15" t="s">
        <v>274</v>
      </c>
      <c r="BM270" s="162" t="s">
        <v>715</v>
      </c>
    </row>
    <row r="271" spans="1:65" s="12" customFormat="1" ht="22.9" customHeight="1">
      <c r="B271" s="142"/>
      <c r="C271" s="206"/>
      <c r="D271" s="207" t="s">
        <v>71</v>
      </c>
      <c r="E271" s="208" t="s">
        <v>716</v>
      </c>
      <c r="F271" s="208" t="s">
        <v>717</v>
      </c>
      <c r="G271" s="206"/>
      <c r="H271" s="206"/>
      <c r="I271" s="145"/>
      <c r="J271" s="286">
        <f>BK271</f>
        <v>0</v>
      </c>
      <c r="L271" s="142"/>
      <c r="M271" s="146"/>
      <c r="N271" s="147"/>
      <c r="O271" s="147"/>
      <c r="P271" s="148">
        <f>SUM(P272:P274)</f>
        <v>0</v>
      </c>
      <c r="Q271" s="147"/>
      <c r="R271" s="148">
        <f>SUM(R272:R274)</f>
        <v>0</v>
      </c>
      <c r="S271" s="147"/>
      <c r="T271" s="149">
        <f>SUM(T272:T274)</f>
        <v>1.5929499999999999</v>
      </c>
      <c r="AR271" s="143" t="s">
        <v>85</v>
      </c>
      <c r="AT271" s="150" t="s">
        <v>71</v>
      </c>
      <c r="AU271" s="150" t="s">
        <v>79</v>
      </c>
      <c r="AY271" s="143" t="s">
        <v>208</v>
      </c>
      <c r="BK271" s="151">
        <f>SUM(BK272:BK274)</f>
        <v>0</v>
      </c>
    </row>
    <row r="272" spans="1:65" s="2" customFormat="1" ht="24.2" customHeight="1">
      <c r="A272" s="30"/>
      <c r="B272" s="154"/>
      <c r="C272" s="195" t="s">
        <v>718</v>
      </c>
      <c r="D272" s="195" t="s">
        <v>210</v>
      </c>
      <c r="E272" s="196" t="s">
        <v>719</v>
      </c>
      <c r="F272" s="200" t="s">
        <v>720</v>
      </c>
      <c r="G272" s="198" t="s">
        <v>404</v>
      </c>
      <c r="H272" s="199">
        <v>65.95</v>
      </c>
      <c r="I272" s="155"/>
      <c r="J272" s="287">
        <f>ROUND(I272*H272,2)</f>
        <v>0</v>
      </c>
      <c r="K272" s="157"/>
      <c r="L272" s="31"/>
      <c r="M272" s="158" t="s">
        <v>1</v>
      </c>
      <c r="N272" s="159" t="s">
        <v>38</v>
      </c>
      <c r="O272" s="59"/>
      <c r="P272" s="160">
        <f>O272*H272</f>
        <v>0</v>
      </c>
      <c r="Q272" s="160">
        <v>0</v>
      </c>
      <c r="R272" s="160">
        <f>Q272*H272</f>
        <v>0</v>
      </c>
      <c r="S272" s="160">
        <v>1E-3</v>
      </c>
      <c r="T272" s="161">
        <f>S272*H272</f>
        <v>6.5950000000000009E-2</v>
      </c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R272" s="162" t="s">
        <v>274</v>
      </c>
      <c r="AT272" s="162" t="s">
        <v>210</v>
      </c>
      <c r="AU272" s="162" t="s">
        <v>85</v>
      </c>
      <c r="AY272" s="15" t="s">
        <v>208</v>
      </c>
      <c r="BE272" s="163">
        <f>IF(N272="základná",J272,0)</f>
        <v>0</v>
      </c>
      <c r="BF272" s="163">
        <f>IF(N272="znížená",J272,0)</f>
        <v>0</v>
      </c>
      <c r="BG272" s="163">
        <f>IF(N272="zákl. prenesená",J272,0)</f>
        <v>0</v>
      </c>
      <c r="BH272" s="163">
        <f>IF(N272="zníž. prenesená",J272,0)</f>
        <v>0</v>
      </c>
      <c r="BI272" s="163">
        <f>IF(N272="nulová",J272,0)</f>
        <v>0</v>
      </c>
      <c r="BJ272" s="15" t="s">
        <v>85</v>
      </c>
      <c r="BK272" s="163">
        <f>ROUND(I272*H272,2)</f>
        <v>0</v>
      </c>
      <c r="BL272" s="15" t="s">
        <v>274</v>
      </c>
      <c r="BM272" s="162" t="s">
        <v>721</v>
      </c>
    </row>
    <row r="273" spans="1:65" s="2" customFormat="1" ht="24.2" customHeight="1">
      <c r="A273" s="30"/>
      <c r="B273" s="154"/>
      <c r="C273" s="195" t="s">
        <v>722</v>
      </c>
      <c r="D273" s="195" t="s">
        <v>210</v>
      </c>
      <c r="E273" s="196" t="s">
        <v>723</v>
      </c>
      <c r="F273" s="200" t="s">
        <v>724</v>
      </c>
      <c r="G273" s="198" t="s">
        <v>404</v>
      </c>
      <c r="H273" s="199">
        <v>2.6</v>
      </c>
      <c r="I273" s="155"/>
      <c r="J273" s="287">
        <f>ROUND(I273*H273,2)</f>
        <v>0</v>
      </c>
      <c r="K273" s="157"/>
      <c r="L273" s="31"/>
      <c r="M273" s="158" t="s">
        <v>1</v>
      </c>
      <c r="N273" s="159" t="s">
        <v>38</v>
      </c>
      <c r="O273" s="59"/>
      <c r="P273" s="160">
        <f>O273*H273</f>
        <v>0</v>
      </c>
      <c r="Q273" s="160">
        <v>0</v>
      </c>
      <c r="R273" s="160">
        <f>Q273*H273</f>
        <v>0</v>
      </c>
      <c r="S273" s="160">
        <v>3.0000000000000001E-3</v>
      </c>
      <c r="T273" s="161">
        <f>S273*H273</f>
        <v>7.8000000000000005E-3</v>
      </c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R273" s="162" t="s">
        <v>274</v>
      </c>
      <c r="AT273" s="162" t="s">
        <v>210</v>
      </c>
      <c r="AU273" s="162" t="s">
        <v>85</v>
      </c>
      <c r="AY273" s="15" t="s">
        <v>208</v>
      </c>
      <c r="BE273" s="163">
        <f>IF(N273="základná",J273,0)</f>
        <v>0</v>
      </c>
      <c r="BF273" s="163">
        <f>IF(N273="znížená",J273,0)</f>
        <v>0</v>
      </c>
      <c r="BG273" s="163">
        <f>IF(N273="zákl. prenesená",J273,0)</f>
        <v>0</v>
      </c>
      <c r="BH273" s="163">
        <f>IF(N273="zníž. prenesená",J273,0)</f>
        <v>0</v>
      </c>
      <c r="BI273" s="163">
        <f>IF(N273="nulová",J273,0)</f>
        <v>0</v>
      </c>
      <c r="BJ273" s="15" t="s">
        <v>85</v>
      </c>
      <c r="BK273" s="163">
        <f>ROUND(I273*H273,2)</f>
        <v>0</v>
      </c>
      <c r="BL273" s="15" t="s">
        <v>274</v>
      </c>
      <c r="BM273" s="162" t="s">
        <v>725</v>
      </c>
    </row>
    <row r="274" spans="1:65" s="2" customFormat="1" ht="24.2" customHeight="1">
      <c r="A274" s="30"/>
      <c r="B274" s="154"/>
      <c r="C274" s="195" t="s">
        <v>726</v>
      </c>
      <c r="D274" s="195" t="s">
        <v>210</v>
      </c>
      <c r="E274" s="196" t="s">
        <v>727</v>
      </c>
      <c r="F274" s="200" t="s">
        <v>728</v>
      </c>
      <c r="G274" s="198" t="s">
        <v>404</v>
      </c>
      <c r="H274" s="199">
        <v>253.2</v>
      </c>
      <c r="I274" s="155"/>
      <c r="J274" s="287">
        <f>ROUND(I274*H274,2)</f>
        <v>0</v>
      </c>
      <c r="K274" s="157"/>
      <c r="L274" s="31"/>
      <c r="M274" s="158" t="s">
        <v>1</v>
      </c>
      <c r="N274" s="159" t="s">
        <v>38</v>
      </c>
      <c r="O274" s="59"/>
      <c r="P274" s="160">
        <f>O274*H274</f>
        <v>0</v>
      </c>
      <c r="Q274" s="160">
        <v>0</v>
      </c>
      <c r="R274" s="160">
        <f>Q274*H274</f>
        <v>0</v>
      </c>
      <c r="S274" s="160">
        <v>6.0000000000000001E-3</v>
      </c>
      <c r="T274" s="161">
        <f>S274*H274</f>
        <v>1.5191999999999999</v>
      </c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R274" s="162" t="s">
        <v>274</v>
      </c>
      <c r="AT274" s="162" t="s">
        <v>210</v>
      </c>
      <c r="AU274" s="162" t="s">
        <v>85</v>
      </c>
      <c r="AY274" s="15" t="s">
        <v>208</v>
      </c>
      <c r="BE274" s="163">
        <f>IF(N274="základná",J274,0)</f>
        <v>0</v>
      </c>
      <c r="BF274" s="163">
        <f>IF(N274="znížená",J274,0)</f>
        <v>0</v>
      </c>
      <c r="BG274" s="163">
        <f>IF(N274="zákl. prenesená",J274,0)</f>
        <v>0</v>
      </c>
      <c r="BH274" s="163">
        <f>IF(N274="zníž. prenesená",J274,0)</f>
        <v>0</v>
      </c>
      <c r="BI274" s="163">
        <f>IF(N274="nulová",J274,0)</f>
        <v>0</v>
      </c>
      <c r="BJ274" s="15" t="s">
        <v>85</v>
      </c>
      <c r="BK274" s="163">
        <f>ROUND(I274*H274,2)</f>
        <v>0</v>
      </c>
      <c r="BL274" s="15" t="s">
        <v>274</v>
      </c>
      <c r="BM274" s="162" t="s">
        <v>729</v>
      </c>
    </row>
    <row r="275" spans="1:65" s="12" customFormat="1" ht="22.9" customHeight="1">
      <c r="B275" s="142"/>
      <c r="C275" s="206"/>
      <c r="D275" s="207" t="s">
        <v>71</v>
      </c>
      <c r="E275" s="208" t="s">
        <v>730</v>
      </c>
      <c r="F275" s="208" t="s">
        <v>731</v>
      </c>
      <c r="G275" s="206"/>
      <c r="H275" s="206"/>
      <c r="I275" s="145"/>
      <c r="J275" s="286">
        <f>BK275</f>
        <v>0</v>
      </c>
      <c r="L275" s="142"/>
      <c r="M275" s="146"/>
      <c r="N275" s="147"/>
      <c r="O275" s="147"/>
      <c r="P275" s="148">
        <f>SUM(P276:P278)</f>
        <v>0</v>
      </c>
      <c r="Q275" s="147"/>
      <c r="R275" s="148">
        <f>SUM(R276:R278)</f>
        <v>0.46307454300000001</v>
      </c>
      <c r="S275" s="147"/>
      <c r="T275" s="149">
        <f>SUM(T276:T278)</f>
        <v>14.281849000000001</v>
      </c>
      <c r="AR275" s="143" t="s">
        <v>85</v>
      </c>
      <c r="AT275" s="150" t="s">
        <v>71</v>
      </c>
      <c r="AU275" s="150" t="s">
        <v>79</v>
      </c>
      <c r="AY275" s="143" t="s">
        <v>208</v>
      </c>
      <c r="BK275" s="151">
        <f>SUM(BK276:BK278)</f>
        <v>0</v>
      </c>
    </row>
    <row r="276" spans="1:65" s="2" customFormat="1" ht="24.2" customHeight="1">
      <c r="A276" s="30"/>
      <c r="B276" s="154"/>
      <c r="C276" s="195" t="s">
        <v>732</v>
      </c>
      <c r="D276" s="195" t="s">
        <v>210</v>
      </c>
      <c r="E276" s="196" t="s">
        <v>733</v>
      </c>
      <c r="F276" s="200" t="s">
        <v>734</v>
      </c>
      <c r="G276" s="198" t="s">
        <v>213</v>
      </c>
      <c r="H276" s="199">
        <v>127.063</v>
      </c>
      <c r="I276" s="155"/>
      <c r="J276" s="287">
        <f>ROUND(I276*H276,2)</f>
        <v>0</v>
      </c>
      <c r="K276" s="157"/>
      <c r="L276" s="31"/>
      <c r="M276" s="158" t="s">
        <v>1</v>
      </c>
      <c r="N276" s="159" t="s">
        <v>38</v>
      </c>
      <c r="O276" s="59"/>
      <c r="P276" s="160">
        <f>O276*H276</f>
        <v>0</v>
      </c>
      <c r="Q276" s="160">
        <v>0</v>
      </c>
      <c r="R276" s="160">
        <f>Q276*H276</f>
        <v>0</v>
      </c>
      <c r="S276" s="160">
        <v>3.3000000000000002E-2</v>
      </c>
      <c r="T276" s="161">
        <f>S276*H276</f>
        <v>4.193079</v>
      </c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R276" s="162" t="s">
        <v>274</v>
      </c>
      <c r="AT276" s="162" t="s">
        <v>210</v>
      </c>
      <c r="AU276" s="162" t="s">
        <v>85</v>
      </c>
      <c r="AY276" s="15" t="s">
        <v>208</v>
      </c>
      <c r="BE276" s="163">
        <f>IF(N276="základná",J276,0)</f>
        <v>0</v>
      </c>
      <c r="BF276" s="163">
        <f>IF(N276="znížená",J276,0)</f>
        <v>0</v>
      </c>
      <c r="BG276" s="163">
        <f>IF(N276="zákl. prenesená",J276,0)</f>
        <v>0</v>
      </c>
      <c r="BH276" s="163">
        <f>IF(N276="zníž. prenesená",J276,0)</f>
        <v>0</v>
      </c>
      <c r="BI276" s="163">
        <f>IF(N276="nulová",J276,0)</f>
        <v>0</v>
      </c>
      <c r="BJ276" s="15" t="s">
        <v>85</v>
      </c>
      <c r="BK276" s="163">
        <f>ROUND(I276*H276,2)</f>
        <v>0</v>
      </c>
      <c r="BL276" s="15" t="s">
        <v>274</v>
      </c>
      <c r="BM276" s="162" t="s">
        <v>735</v>
      </c>
    </row>
    <row r="277" spans="1:65" s="2" customFormat="1" ht="33" customHeight="1">
      <c r="A277" s="30"/>
      <c r="B277" s="154"/>
      <c r="C277" s="195" t="s">
        <v>736</v>
      </c>
      <c r="D277" s="195" t="s">
        <v>210</v>
      </c>
      <c r="E277" s="196" t="s">
        <v>737</v>
      </c>
      <c r="F277" s="200" t="s">
        <v>738</v>
      </c>
      <c r="G277" s="198" t="s">
        <v>739</v>
      </c>
      <c r="H277" s="199">
        <v>1738.25</v>
      </c>
      <c r="I277" s="155"/>
      <c r="J277" s="287">
        <f>ROUND(I277*H277,2)</f>
        <v>0</v>
      </c>
      <c r="K277" s="157"/>
      <c r="L277" s="31"/>
      <c r="M277" s="158" t="s">
        <v>1</v>
      </c>
      <c r="N277" s="159" t="s">
        <v>38</v>
      </c>
      <c r="O277" s="59"/>
      <c r="P277" s="160">
        <f>O277*H277</f>
        <v>0</v>
      </c>
      <c r="Q277" s="160">
        <v>4.5899999999999998E-5</v>
      </c>
      <c r="R277" s="160">
        <f>Q277*H277</f>
        <v>7.9785675E-2</v>
      </c>
      <c r="S277" s="160">
        <v>1E-3</v>
      </c>
      <c r="T277" s="161">
        <f>S277*H277</f>
        <v>1.7382500000000001</v>
      </c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R277" s="162" t="s">
        <v>274</v>
      </c>
      <c r="AT277" s="162" t="s">
        <v>210</v>
      </c>
      <c r="AU277" s="162" t="s">
        <v>85</v>
      </c>
      <c r="AY277" s="15" t="s">
        <v>208</v>
      </c>
      <c r="BE277" s="163">
        <f>IF(N277="základná",J277,0)</f>
        <v>0</v>
      </c>
      <c r="BF277" s="163">
        <f>IF(N277="znížená",J277,0)</f>
        <v>0</v>
      </c>
      <c r="BG277" s="163">
        <f>IF(N277="zákl. prenesená",J277,0)</f>
        <v>0</v>
      </c>
      <c r="BH277" s="163">
        <f>IF(N277="zníž. prenesená",J277,0)</f>
        <v>0</v>
      </c>
      <c r="BI277" s="163">
        <f>IF(N277="nulová",J277,0)</f>
        <v>0</v>
      </c>
      <c r="BJ277" s="15" t="s">
        <v>85</v>
      </c>
      <c r="BK277" s="163">
        <f>ROUND(I277*H277,2)</f>
        <v>0</v>
      </c>
      <c r="BL277" s="15" t="s">
        <v>274</v>
      </c>
      <c r="BM277" s="162" t="s">
        <v>740</v>
      </c>
    </row>
    <row r="278" spans="1:65" s="2" customFormat="1" ht="33" customHeight="1">
      <c r="A278" s="30"/>
      <c r="B278" s="154"/>
      <c r="C278" s="195" t="s">
        <v>741</v>
      </c>
      <c r="D278" s="195" t="s">
        <v>210</v>
      </c>
      <c r="E278" s="196" t="s">
        <v>742</v>
      </c>
      <c r="F278" s="200" t="s">
        <v>743</v>
      </c>
      <c r="G278" s="198" t="s">
        <v>739</v>
      </c>
      <c r="H278" s="199">
        <v>8350.52</v>
      </c>
      <c r="I278" s="155"/>
      <c r="J278" s="287">
        <f>ROUND(I278*H278,2)</f>
        <v>0</v>
      </c>
      <c r="K278" s="157"/>
      <c r="L278" s="31"/>
      <c r="M278" s="158" t="s">
        <v>1</v>
      </c>
      <c r="N278" s="159" t="s">
        <v>38</v>
      </c>
      <c r="O278" s="59"/>
      <c r="P278" s="160">
        <f>O278*H278</f>
        <v>0</v>
      </c>
      <c r="Q278" s="160">
        <v>4.5899999999999998E-5</v>
      </c>
      <c r="R278" s="160">
        <f>Q278*H278</f>
        <v>0.383288868</v>
      </c>
      <c r="S278" s="160">
        <v>1E-3</v>
      </c>
      <c r="T278" s="161">
        <f>S278*H278</f>
        <v>8.3505200000000013</v>
      </c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R278" s="162" t="s">
        <v>274</v>
      </c>
      <c r="AT278" s="162" t="s">
        <v>210</v>
      </c>
      <c r="AU278" s="162" t="s">
        <v>85</v>
      </c>
      <c r="AY278" s="15" t="s">
        <v>208</v>
      </c>
      <c r="BE278" s="163">
        <f>IF(N278="základná",J278,0)</f>
        <v>0</v>
      </c>
      <c r="BF278" s="163">
        <f>IF(N278="znížená",J278,0)</f>
        <v>0</v>
      </c>
      <c r="BG278" s="163">
        <f>IF(N278="zákl. prenesená",J278,0)</f>
        <v>0</v>
      </c>
      <c r="BH278" s="163">
        <f>IF(N278="zníž. prenesená",J278,0)</f>
        <v>0</v>
      </c>
      <c r="BI278" s="163">
        <f>IF(N278="nulová",J278,0)</f>
        <v>0</v>
      </c>
      <c r="BJ278" s="15" t="s">
        <v>85</v>
      </c>
      <c r="BK278" s="163">
        <f>ROUND(I278*H278,2)</f>
        <v>0</v>
      </c>
      <c r="BL278" s="15" t="s">
        <v>274</v>
      </c>
      <c r="BM278" s="162" t="s">
        <v>744</v>
      </c>
    </row>
    <row r="279" spans="1:65" s="12" customFormat="1" ht="22.9" customHeight="1">
      <c r="B279" s="142"/>
      <c r="C279" s="206"/>
      <c r="D279" s="207" t="s">
        <v>71</v>
      </c>
      <c r="E279" s="208" t="s">
        <v>745</v>
      </c>
      <c r="F279" s="208" t="s">
        <v>746</v>
      </c>
      <c r="G279" s="206"/>
      <c r="H279" s="206"/>
      <c r="I279" s="145"/>
      <c r="J279" s="286">
        <f>BK279</f>
        <v>0</v>
      </c>
      <c r="L279" s="142"/>
      <c r="M279" s="146"/>
      <c r="N279" s="147"/>
      <c r="O279" s="147"/>
      <c r="P279" s="148">
        <f>P280</f>
        <v>0</v>
      </c>
      <c r="Q279" s="147"/>
      <c r="R279" s="148">
        <f>R280</f>
        <v>0</v>
      </c>
      <c r="S279" s="147"/>
      <c r="T279" s="149">
        <f>T280</f>
        <v>0</v>
      </c>
      <c r="AR279" s="143" t="s">
        <v>85</v>
      </c>
      <c r="AT279" s="150" t="s">
        <v>71</v>
      </c>
      <c r="AU279" s="150" t="s">
        <v>79</v>
      </c>
      <c r="AY279" s="143" t="s">
        <v>208</v>
      </c>
      <c r="BK279" s="151">
        <f>BK280</f>
        <v>0</v>
      </c>
    </row>
    <row r="280" spans="1:65" s="2" customFormat="1" ht="21.75" customHeight="1">
      <c r="A280" s="30"/>
      <c r="B280" s="154"/>
      <c r="C280" s="195" t="s">
        <v>747</v>
      </c>
      <c r="D280" s="195" t="s">
        <v>210</v>
      </c>
      <c r="E280" s="196" t="s">
        <v>748</v>
      </c>
      <c r="F280" s="200" t="s">
        <v>749</v>
      </c>
      <c r="G280" s="198" t="s">
        <v>213</v>
      </c>
      <c r="H280" s="199">
        <v>2152.5500000000002</v>
      </c>
      <c r="I280" s="155"/>
      <c r="J280" s="287">
        <f>ROUND(I280*H280,2)</f>
        <v>0</v>
      </c>
      <c r="K280" s="157"/>
      <c r="L280" s="31"/>
      <c r="M280" s="158" t="s">
        <v>1</v>
      </c>
      <c r="N280" s="159" t="s">
        <v>38</v>
      </c>
      <c r="O280" s="59"/>
      <c r="P280" s="160">
        <f>O280*H280</f>
        <v>0</v>
      </c>
      <c r="Q280" s="160">
        <v>0</v>
      </c>
      <c r="R280" s="160">
        <f>Q280*H280</f>
        <v>0</v>
      </c>
      <c r="S280" s="160">
        <v>0</v>
      </c>
      <c r="T280" s="161">
        <f>S280*H280</f>
        <v>0</v>
      </c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R280" s="162" t="s">
        <v>274</v>
      </c>
      <c r="AT280" s="162" t="s">
        <v>210</v>
      </c>
      <c r="AU280" s="162" t="s">
        <v>85</v>
      </c>
      <c r="AY280" s="15" t="s">
        <v>208</v>
      </c>
      <c r="BE280" s="163">
        <f>IF(N280="základná",J280,0)</f>
        <v>0</v>
      </c>
      <c r="BF280" s="163">
        <f>IF(N280="znížená",J280,0)</f>
        <v>0</v>
      </c>
      <c r="BG280" s="163">
        <f>IF(N280="zákl. prenesená",J280,0)</f>
        <v>0</v>
      </c>
      <c r="BH280" s="163">
        <f>IF(N280="zníž. prenesená",J280,0)</f>
        <v>0</v>
      </c>
      <c r="BI280" s="163">
        <f>IF(N280="nulová",J280,0)</f>
        <v>0</v>
      </c>
      <c r="BJ280" s="15" t="s">
        <v>85</v>
      </c>
      <c r="BK280" s="163">
        <f>ROUND(I280*H280,2)</f>
        <v>0</v>
      </c>
      <c r="BL280" s="15" t="s">
        <v>274</v>
      </c>
      <c r="BM280" s="162" t="s">
        <v>750</v>
      </c>
    </row>
    <row r="281" spans="1:65" s="12" customFormat="1" ht="25.9" customHeight="1">
      <c r="B281" s="142"/>
      <c r="C281" s="206"/>
      <c r="D281" s="207" t="s">
        <v>71</v>
      </c>
      <c r="E281" s="209" t="s">
        <v>751</v>
      </c>
      <c r="F281" s="209" t="s">
        <v>752</v>
      </c>
      <c r="G281" s="206"/>
      <c r="H281" s="206"/>
      <c r="I281" s="145"/>
      <c r="J281" s="283">
        <f>BK281</f>
        <v>0</v>
      </c>
      <c r="L281" s="142"/>
      <c r="M281" s="146"/>
      <c r="N281" s="147"/>
      <c r="O281" s="147"/>
      <c r="P281" s="148">
        <f>P282</f>
        <v>0</v>
      </c>
      <c r="Q281" s="147"/>
      <c r="R281" s="148">
        <f>R282</f>
        <v>0</v>
      </c>
      <c r="S281" s="147"/>
      <c r="T281" s="149">
        <f>T282</f>
        <v>0</v>
      </c>
      <c r="AR281" s="143" t="s">
        <v>219</v>
      </c>
      <c r="AT281" s="150" t="s">
        <v>71</v>
      </c>
      <c r="AU281" s="150" t="s">
        <v>72</v>
      </c>
      <c r="AY281" s="143" t="s">
        <v>208</v>
      </c>
      <c r="BK281" s="151">
        <f>BK282</f>
        <v>0</v>
      </c>
    </row>
    <row r="282" spans="1:65" s="12" customFormat="1" ht="22.9" customHeight="1">
      <c r="B282" s="142"/>
      <c r="C282" s="206"/>
      <c r="D282" s="207" t="s">
        <v>71</v>
      </c>
      <c r="E282" s="208" t="s">
        <v>753</v>
      </c>
      <c r="F282" s="208" t="s">
        <v>754</v>
      </c>
      <c r="G282" s="206"/>
      <c r="H282" s="206"/>
      <c r="I282" s="145"/>
      <c r="J282" s="286">
        <f>BK282</f>
        <v>0</v>
      </c>
      <c r="L282" s="142"/>
      <c r="M282" s="146"/>
      <c r="N282" s="147"/>
      <c r="O282" s="147"/>
      <c r="P282" s="148">
        <f>SUM(P283:P286)</f>
        <v>0</v>
      </c>
      <c r="Q282" s="147"/>
      <c r="R282" s="148">
        <f>SUM(R283:R286)</f>
        <v>0</v>
      </c>
      <c r="S282" s="147"/>
      <c r="T282" s="149">
        <f>SUM(T283:T286)</f>
        <v>0</v>
      </c>
      <c r="AR282" s="143" t="s">
        <v>219</v>
      </c>
      <c r="AT282" s="150" t="s">
        <v>71</v>
      </c>
      <c r="AU282" s="150" t="s">
        <v>79</v>
      </c>
      <c r="AY282" s="143" t="s">
        <v>208</v>
      </c>
      <c r="BK282" s="151">
        <f>SUM(BK283:BK286)</f>
        <v>0</v>
      </c>
    </row>
    <row r="283" spans="1:65" s="2" customFormat="1" ht="16.5" customHeight="1">
      <c r="A283" s="30"/>
      <c r="B283" s="154"/>
      <c r="C283" s="195" t="s">
        <v>755</v>
      </c>
      <c r="D283" s="195" t="s">
        <v>210</v>
      </c>
      <c r="E283" s="196" t="s">
        <v>756</v>
      </c>
      <c r="F283" s="200" t="s">
        <v>757</v>
      </c>
      <c r="G283" s="198" t="s">
        <v>404</v>
      </c>
      <c r="H283" s="199">
        <v>1</v>
      </c>
      <c r="I283" s="155"/>
      <c r="J283" s="287">
        <f>ROUND(I283*H283,2)</f>
        <v>0</v>
      </c>
      <c r="K283" s="157"/>
      <c r="L283" s="31"/>
      <c r="M283" s="158" t="s">
        <v>1</v>
      </c>
      <c r="N283" s="159" t="s">
        <v>38</v>
      </c>
      <c r="O283" s="59"/>
      <c r="P283" s="160">
        <f>O283*H283</f>
        <v>0</v>
      </c>
      <c r="Q283" s="160">
        <v>0</v>
      </c>
      <c r="R283" s="160">
        <f>Q283*H283</f>
        <v>0</v>
      </c>
      <c r="S283" s="160">
        <v>0</v>
      </c>
      <c r="T283" s="161">
        <f>S283*H283</f>
        <v>0</v>
      </c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R283" s="162" t="s">
        <v>466</v>
      </c>
      <c r="AT283" s="162" t="s">
        <v>210</v>
      </c>
      <c r="AU283" s="162" t="s">
        <v>85</v>
      </c>
      <c r="AY283" s="15" t="s">
        <v>208</v>
      </c>
      <c r="BE283" s="163">
        <f>IF(N283="základná",J283,0)</f>
        <v>0</v>
      </c>
      <c r="BF283" s="163">
        <f>IF(N283="znížená",J283,0)</f>
        <v>0</v>
      </c>
      <c r="BG283" s="163">
        <f>IF(N283="zákl. prenesená",J283,0)</f>
        <v>0</v>
      </c>
      <c r="BH283" s="163">
        <f>IF(N283="zníž. prenesená",J283,0)</f>
        <v>0</v>
      </c>
      <c r="BI283" s="163">
        <f>IF(N283="nulová",J283,0)</f>
        <v>0</v>
      </c>
      <c r="BJ283" s="15" t="s">
        <v>85</v>
      </c>
      <c r="BK283" s="163">
        <f>ROUND(I283*H283,2)</f>
        <v>0</v>
      </c>
      <c r="BL283" s="15" t="s">
        <v>466</v>
      </c>
      <c r="BM283" s="162" t="s">
        <v>758</v>
      </c>
    </row>
    <row r="284" spans="1:65" s="2" customFormat="1" ht="24.2" customHeight="1">
      <c r="A284" s="30"/>
      <c r="B284" s="154"/>
      <c r="C284" s="195" t="s">
        <v>759</v>
      </c>
      <c r="D284" s="195" t="s">
        <v>210</v>
      </c>
      <c r="E284" s="196" t="s">
        <v>760</v>
      </c>
      <c r="F284" s="200" t="s">
        <v>761</v>
      </c>
      <c r="G284" s="198" t="s">
        <v>404</v>
      </c>
      <c r="H284" s="199">
        <v>1</v>
      </c>
      <c r="I284" s="155"/>
      <c r="J284" s="287">
        <f>ROUND(I284*H284,2)</f>
        <v>0</v>
      </c>
      <c r="K284" s="157"/>
      <c r="L284" s="31"/>
      <c r="M284" s="158" t="s">
        <v>1</v>
      </c>
      <c r="N284" s="159" t="s">
        <v>38</v>
      </c>
      <c r="O284" s="59"/>
      <c r="P284" s="160">
        <f>O284*H284</f>
        <v>0</v>
      </c>
      <c r="Q284" s="160">
        <v>0</v>
      </c>
      <c r="R284" s="160">
        <f>Q284*H284</f>
        <v>0</v>
      </c>
      <c r="S284" s="160">
        <v>0</v>
      </c>
      <c r="T284" s="161">
        <f>S284*H284</f>
        <v>0</v>
      </c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R284" s="162" t="s">
        <v>466</v>
      </c>
      <c r="AT284" s="162" t="s">
        <v>210</v>
      </c>
      <c r="AU284" s="162" t="s">
        <v>85</v>
      </c>
      <c r="AY284" s="15" t="s">
        <v>208</v>
      </c>
      <c r="BE284" s="163">
        <f>IF(N284="základná",J284,0)</f>
        <v>0</v>
      </c>
      <c r="BF284" s="163">
        <f>IF(N284="znížená",J284,0)</f>
        <v>0</v>
      </c>
      <c r="BG284" s="163">
        <f>IF(N284="zákl. prenesená",J284,0)</f>
        <v>0</v>
      </c>
      <c r="BH284" s="163">
        <f>IF(N284="zníž. prenesená",J284,0)</f>
        <v>0</v>
      </c>
      <c r="BI284" s="163">
        <f>IF(N284="nulová",J284,0)</f>
        <v>0</v>
      </c>
      <c r="BJ284" s="15" t="s">
        <v>85</v>
      </c>
      <c r="BK284" s="163">
        <f>ROUND(I284*H284,2)</f>
        <v>0</v>
      </c>
      <c r="BL284" s="15" t="s">
        <v>466</v>
      </c>
      <c r="BM284" s="162" t="s">
        <v>762</v>
      </c>
    </row>
    <row r="285" spans="1:65" s="2" customFormat="1" ht="24.2" customHeight="1">
      <c r="A285" s="30"/>
      <c r="B285" s="154"/>
      <c r="C285" s="195" t="s">
        <v>763</v>
      </c>
      <c r="D285" s="195" t="s">
        <v>210</v>
      </c>
      <c r="E285" s="196" t="s">
        <v>764</v>
      </c>
      <c r="F285" s="200" t="s">
        <v>765</v>
      </c>
      <c r="G285" s="198" t="s">
        <v>404</v>
      </c>
      <c r="H285" s="199">
        <v>1</v>
      </c>
      <c r="I285" s="155"/>
      <c r="J285" s="287">
        <f>ROUND(I285*H285,2)</f>
        <v>0</v>
      </c>
      <c r="K285" s="157"/>
      <c r="L285" s="31"/>
      <c r="M285" s="158" t="s">
        <v>1</v>
      </c>
      <c r="N285" s="159" t="s">
        <v>38</v>
      </c>
      <c r="O285" s="59"/>
      <c r="P285" s="160">
        <f>O285*H285</f>
        <v>0</v>
      </c>
      <c r="Q285" s="160">
        <v>0</v>
      </c>
      <c r="R285" s="160">
        <f>Q285*H285</f>
        <v>0</v>
      </c>
      <c r="S285" s="160">
        <v>0</v>
      </c>
      <c r="T285" s="161">
        <f>S285*H285</f>
        <v>0</v>
      </c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R285" s="162" t="s">
        <v>466</v>
      </c>
      <c r="AT285" s="162" t="s">
        <v>210</v>
      </c>
      <c r="AU285" s="162" t="s">
        <v>85</v>
      </c>
      <c r="AY285" s="15" t="s">
        <v>208</v>
      </c>
      <c r="BE285" s="163">
        <f>IF(N285="základná",J285,0)</f>
        <v>0</v>
      </c>
      <c r="BF285" s="163">
        <f>IF(N285="znížená",J285,0)</f>
        <v>0</v>
      </c>
      <c r="BG285" s="163">
        <f>IF(N285="zákl. prenesená",J285,0)</f>
        <v>0</v>
      </c>
      <c r="BH285" s="163">
        <f>IF(N285="zníž. prenesená",J285,0)</f>
        <v>0</v>
      </c>
      <c r="BI285" s="163">
        <f>IF(N285="nulová",J285,0)</f>
        <v>0</v>
      </c>
      <c r="BJ285" s="15" t="s">
        <v>85</v>
      </c>
      <c r="BK285" s="163">
        <f>ROUND(I285*H285,2)</f>
        <v>0</v>
      </c>
      <c r="BL285" s="15" t="s">
        <v>466</v>
      </c>
      <c r="BM285" s="162" t="s">
        <v>766</v>
      </c>
    </row>
    <row r="286" spans="1:65" s="2" customFormat="1" ht="16.5" customHeight="1">
      <c r="A286" s="30"/>
      <c r="B286" s="154"/>
      <c r="C286" s="195" t="s">
        <v>767</v>
      </c>
      <c r="D286" s="195" t="s">
        <v>210</v>
      </c>
      <c r="E286" s="196" t="s">
        <v>768</v>
      </c>
      <c r="F286" s="200" t="s">
        <v>769</v>
      </c>
      <c r="G286" s="198" t="s">
        <v>404</v>
      </c>
      <c r="H286" s="199">
        <v>2</v>
      </c>
      <c r="I286" s="155"/>
      <c r="J286" s="287">
        <f>ROUND(I286*H286,2)</f>
        <v>0</v>
      </c>
      <c r="K286" s="157"/>
      <c r="L286" s="31"/>
      <c r="M286" s="158" t="s">
        <v>1</v>
      </c>
      <c r="N286" s="159" t="s">
        <v>38</v>
      </c>
      <c r="O286" s="59"/>
      <c r="P286" s="160">
        <f>O286*H286</f>
        <v>0</v>
      </c>
      <c r="Q286" s="160">
        <v>0</v>
      </c>
      <c r="R286" s="160">
        <f>Q286*H286</f>
        <v>0</v>
      </c>
      <c r="S286" s="160">
        <v>0</v>
      </c>
      <c r="T286" s="161">
        <f>S286*H286</f>
        <v>0</v>
      </c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R286" s="162" t="s">
        <v>466</v>
      </c>
      <c r="AT286" s="162" t="s">
        <v>210</v>
      </c>
      <c r="AU286" s="162" t="s">
        <v>85</v>
      </c>
      <c r="AY286" s="15" t="s">
        <v>208</v>
      </c>
      <c r="BE286" s="163">
        <f>IF(N286="základná",J286,0)</f>
        <v>0</v>
      </c>
      <c r="BF286" s="163">
        <f>IF(N286="znížená",J286,0)</f>
        <v>0</v>
      </c>
      <c r="BG286" s="163">
        <f>IF(N286="zákl. prenesená",J286,0)</f>
        <v>0</v>
      </c>
      <c r="BH286" s="163">
        <f>IF(N286="zníž. prenesená",J286,0)</f>
        <v>0</v>
      </c>
      <c r="BI286" s="163">
        <f>IF(N286="nulová",J286,0)</f>
        <v>0</v>
      </c>
      <c r="BJ286" s="15" t="s">
        <v>85</v>
      </c>
      <c r="BK286" s="163">
        <f>ROUND(I286*H286,2)</f>
        <v>0</v>
      </c>
      <c r="BL286" s="15" t="s">
        <v>466</v>
      </c>
      <c r="BM286" s="162" t="s">
        <v>770</v>
      </c>
    </row>
    <row r="287" spans="1:65" s="2" customFormat="1" ht="49.9" customHeight="1">
      <c r="A287" s="30"/>
      <c r="B287" s="31"/>
      <c r="C287" s="30"/>
      <c r="D287" s="30"/>
      <c r="E287" s="144" t="s">
        <v>771</v>
      </c>
      <c r="F287" s="144" t="s">
        <v>772</v>
      </c>
      <c r="G287" s="30"/>
      <c r="H287" s="30"/>
      <c r="I287" s="30"/>
      <c r="J287" s="283">
        <f t="shared" ref="J287:J292" si="50">BK287</f>
        <v>0</v>
      </c>
      <c r="K287" s="30"/>
      <c r="L287" s="31"/>
      <c r="M287" s="164"/>
      <c r="N287" s="165"/>
      <c r="O287" s="59"/>
      <c r="P287" s="59"/>
      <c r="Q287" s="59"/>
      <c r="R287" s="59"/>
      <c r="S287" s="59"/>
      <c r="T287" s="6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T287" s="15" t="s">
        <v>71</v>
      </c>
      <c r="AU287" s="15" t="s">
        <v>72</v>
      </c>
      <c r="AY287" s="15" t="s">
        <v>773</v>
      </c>
      <c r="BK287" s="163">
        <f>SUM(BK288:BK292)</f>
        <v>0</v>
      </c>
    </row>
    <row r="288" spans="1:65" s="2" customFormat="1" ht="16.350000000000001" customHeight="1">
      <c r="A288" s="30"/>
      <c r="B288" s="31"/>
      <c r="C288" s="166" t="s">
        <v>1</v>
      </c>
      <c r="D288" s="166" t="s">
        <v>210</v>
      </c>
      <c r="E288" s="167" t="s">
        <v>1</v>
      </c>
      <c r="F288" s="168" t="s">
        <v>1</v>
      </c>
      <c r="G288" s="169" t="s">
        <v>1</v>
      </c>
      <c r="H288" s="170"/>
      <c r="I288" s="171"/>
      <c r="J288" s="288">
        <f t="shared" si="50"/>
        <v>0</v>
      </c>
      <c r="K288" s="172"/>
      <c r="L288" s="31"/>
      <c r="M288" s="173" t="s">
        <v>1</v>
      </c>
      <c r="N288" s="174" t="s">
        <v>38</v>
      </c>
      <c r="O288" s="59"/>
      <c r="P288" s="59"/>
      <c r="Q288" s="59"/>
      <c r="R288" s="59"/>
      <c r="S288" s="59"/>
      <c r="T288" s="6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T288" s="15" t="s">
        <v>773</v>
      </c>
      <c r="AU288" s="15" t="s">
        <v>79</v>
      </c>
      <c r="AY288" s="15" t="s">
        <v>773</v>
      </c>
      <c r="BE288" s="163">
        <f>IF(N288="základná",J288,0)</f>
        <v>0</v>
      </c>
      <c r="BF288" s="163">
        <f>IF(N288="znížená",J288,0)</f>
        <v>0</v>
      </c>
      <c r="BG288" s="163">
        <f>IF(N288="zákl. prenesená",J288,0)</f>
        <v>0</v>
      </c>
      <c r="BH288" s="163">
        <f>IF(N288="zníž. prenesená",J288,0)</f>
        <v>0</v>
      </c>
      <c r="BI288" s="163">
        <f>IF(N288="nulová",J288,0)</f>
        <v>0</v>
      </c>
      <c r="BJ288" s="15" t="s">
        <v>85</v>
      </c>
      <c r="BK288" s="163">
        <f>I288*H288</f>
        <v>0</v>
      </c>
    </row>
    <row r="289" spans="1:63" s="2" customFormat="1" ht="16.350000000000001" customHeight="1">
      <c r="A289" s="30"/>
      <c r="B289" s="31"/>
      <c r="C289" s="166" t="s">
        <v>1</v>
      </c>
      <c r="D289" s="166" t="s">
        <v>210</v>
      </c>
      <c r="E289" s="167" t="s">
        <v>1</v>
      </c>
      <c r="F289" s="168" t="s">
        <v>1</v>
      </c>
      <c r="G289" s="169" t="s">
        <v>1</v>
      </c>
      <c r="H289" s="170"/>
      <c r="I289" s="171"/>
      <c r="J289" s="288">
        <f t="shared" si="50"/>
        <v>0</v>
      </c>
      <c r="K289" s="172"/>
      <c r="L289" s="31"/>
      <c r="M289" s="173" t="s">
        <v>1</v>
      </c>
      <c r="N289" s="174" t="s">
        <v>38</v>
      </c>
      <c r="O289" s="59"/>
      <c r="P289" s="59"/>
      <c r="Q289" s="59"/>
      <c r="R289" s="59"/>
      <c r="S289" s="59"/>
      <c r="T289" s="6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T289" s="15" t="s">
        <v>773</v>
      </c>
      <c r="AU289" s="15" t="s">
        <v>79</v>
      </c>
      <c r="AY289" s="15" t="s">
        <v>773</v>
      </c>
      <c r="BE289" s="163">
        <f>IF(N289="základná",J289,0)</f>
        <v>0</v>
      </c>
      <c r="BF289" s="163">
        <f>IF(N289="znížená",J289,0)</f>
        <v>0</v>
      </c>
      <c r="BG289" s="163">
        <f>IF(N289="zákl. prenesená",J289,0)</f>
        <v>0</v>
      </c>
      <c r="BH289" s="163">
        <f>IF(N289="zníž. prenesená",J289,0)</f>
        <v>0</v>
      </c>
      <c r="BI289" s="163">
        <f>IF(N289="nulová",J289,0)</f>
        <v>0</v>
      </c>
      <c r="BJ289" s="15" t="s">
        <v>85</v>
      </c>
      <c r="BK289" s="163">
        <f>I289*H289</f>
        <v>0</v>
      </c>
    </row>
    <row r="290" spans="1:63" s="2" customFormat="1" ht="16.350000000000001" customHeight="1">
      <c r="A290" s="30"/>
      <c r="B290" s="31"/>
      <c r="C290" s="166" t="s">
        <v>1</v>
      </c>
      <c r="D290" s="166" t="s">
        <v>210</v>
      </c>
      <c r="E290" s="167" t="s">
        <v>1</v>
      </c>
      <c r="F290" s="168" t="s">
        <v>1</v>
      </c>
      <c r="G290" s="169" t="s">
        <v>1</v>
      </c>
      <c r="H290" s="170"/>
      <c r="I290" s="171"/>
      <c r="J290" s="288">
        <f t="shared" si="50"/>
        <v>0</v>
      </c>
      <c r="K290" s="172"/>
      <c r="L290" s="31"/>
      <c r="M290" s="173" t="s">
        <v>1</v>
      </c>
      <c r="N290" s="174" t="s">
        <v>38</v>
      </c>
      <c r="O290" s="59"/>
      <c r="P290" s="59"/>
      <c r="Q290" s="59"/>
      <c r="R290" s="59"/>
      <c r="S290" s="59"/>
      <c r="T290" s="6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T290" s="15" t="s">
        <v>773</v>
      </c>
      <c r="AU290" s="15" t="s">
        <v>79</v>
      </c>
      <c r="AY290" s="15" t="s">
        <v>773</v>
      </c>
      <c r="BE290" s="163">
        <f>IF(N290="základná",J290,0)</f>
        <v>0</v>
      </c>
      <c r="BF290" s="163">
        <f>IF(N290="znížená",J290,0)</f>
        <v>0</v>
      </c>
      <c r="BG290" s="163">
        <f>IF(N290="zákl. prenesená",J290,0)</f>
        <v>0</v>
      </c>
      <c r="BH290" s="163">
        <f>IF(N290="zníž. prenesená",J290,0)</f>
        <v>0</v>
      </c>
      <c r="BI290" s="163">
        <f>IF(N290="nulová",J290,0)</f>
        <v>0</v>
      </c>
      <c r="BJ290" s="15" t="s">
        <v>85</v>
      </c>
      <c r="BK290" s="163">
        <f>I290*H290</f>
        <v>0</v>
      </c>
    </row>
    <row r="291" spans="1:63" s="2" customFormat="1" ht="16.350000000000001" customHeight="1">
      <c r="A291" s="30"/>
      <c r="B291" s="31"/>
      <c r="C291" s="166" t="s">
        <v>1</v>
      </c>
      <c r="D291" s="166" t="s">
        <v>210</v>
      </c>
      <c r="E291" s="167" t="s">
        <v>1</v>
      </c>
      <c r="F291" s="168" t="s">
        <v>1</v>
      </c>
      <c r="G291" s="169" t="s">
        <v>1</v>
      </c>
      <c r="H291" s="170"/>
      <c r="I291" s="171"/>
      <c r="J291" s="288">
        <f t="shared" si="50"/>
        <v>0</v>
      </c>
      <c r="K291" s="172"/>
      <c r="L291" s="31"/>
      <c r="M291" s="173" t="s">
        <v>1</v>
      </c>
      <c r="N291" s="174" t="s">
        <v>38</v>
      </c>
      <c r="O291" s="59"/>
      <c r="P291" s="59"/>
      <c r="Q291" s="59"/>
      <c r="R291" s="59"/>
      <c r="S291" s="59"/>
      <c r="T291" s="6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T291" s="15" t="s">
        <v>773</v>
      </c>
      <c r="AU291" s="15" t="s">
        <v>79</v>
      </c>
      <c r="AY291" s="15" t="s">
        <v>773</v>
      </c>
      <c r="BE291" s="163">
        <f>IF(N291="základná",J291,0)</f>
        <v>0</v>
      </c>
      <c r="BF291" s="163">
        <f>IF(N291="znížená",J291,0)</f>
        <v>0</v>
      </c>
      <c r="BG291" s="163">
        <f>IF(N291="zákl. prenesená",J291,0)</f>
        <v>0</v>
      </c>
      <c r="BH291" s="163">
        <f>IF(N291="zníž. prenesená",J291,0)</f>
        <v>0</v>
      </c>
      <c r="BI291" s="163">
        <f>IF(N291="nulová",J291,0)</f>
        <v>0</v>
      </c>
      <c r="BJ291" s="15" t="s">
        <v>85</v>
      </c>
      <c r="BK291" s="163">
        <f>I291*H291</f>
        <v>0</v>
      </c>
    </row>
    <row r="292" spans="1:63" s="2" customFormat="1" ht="16.350000000000001" customHeight="1">
      <c r="A292" s="30"/>
      <c r="B292" s="31"/>
      <c r="C292" s="166" t="s">
        <v>1</v>
      </c>
      <c r="D292" s="166" t="s">
        <v>210</v>
      </c>
      <c r="E292" s="167" t="s">
        <v>1</v>
      </c>
      <c r="F292" s="168" t="s">
        <v>1</v>
      </c>
      <c r="G292" s="169" t="s">
        <v>1</v>
      </c>
      <c r="H292" s="170"/>
      <c r="I292" s="171"/>
      <c r="J292" s="288">
        <f t="shared" si="50"/>
        <v>0</v>
      </c>
      <c r="K292" s="172"/>
      <c r="L292" s="31"/>
      <c r="M292" s="173" t="s">
        <v>1</v>
      </c>
      <c r="N292" s="174" t="s">
        <v>38</v>
      </c>
      <c r="O292" s="175"/>
      <c r="P292" s="175"/>
      <c r="Q292" s="175"/>
      <c r="R292" s="175"/>
      <c r="S292" s="175"/>
      <c r="T292" s="176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T292" s="15" t="s">
        <v>773</v>
      </c>
      <c r="AU292" s="15" t="s">
        <v>79</v>
      </c>
      <c r="AY292" s="15" t="s">
        <v>773</v>
      </c>
      <c r="BE292" s="163">
        <f>IF(N292="základná",J292,0)</f>
        <v>0</v>
      </c>
      <c r="BF292" s="163">
        <f>IF(N292="znížená",J292,0)</f>
        <v>0</v>
      </c>
      <c r="BG292" s="163">
        <f>IF(N292="zákl. prenesená",J292,0)</f>
        <v>0</v>
      </c>
      <c r="BH292" s="163">
        <f>IF(N292="zníž. prenesená",J292,0)</f>
        <v>0</v>
      </c>
      <c r="BI292" s="163">
        <f>IF(N292="nulová",J292,0)</f>
        <v>0</v>
      </c>
      <c r="BJ292" s="15" t="s">
        <v>85</v>
      </c>
      <c r="BK292" s="163">
        <f>I292*H292</f>
        <v>0</v>
      </c>
    </row>
    <row r="293" spans="1:63" s="2" customFormat="1" ht="6.95" customHeight="1">
      <c r="A293" s="30"/>
      <c r="B293" s="48"/>
      <c r="C293" s="49"/>
      <c r="D293" s="49"/>
      <c r="E293" s="49"/>
      <c r="F293" s="49"/>
      <c r="G293" s="49"/>
      <c r="H293" s="49"/>
      <c r="I293" s="49"/>
      <c r="J293" s="277"/>
      <c r="K293" s="49"/>
      <c r="L293" s="31"/>
      <c r="M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</row>
  </sheetData>
  <sheetProtection algorithmName="SHA-512" hashValue="iqaHRLcf9W17GA0L6Sqcn+Q+wNFZzaIElgqDD3YQH0O02RKB7sByB0bHRoKoMW+2A1MW9puD6+X1yfKkJdgbsw==" saltValue="HpiAT/WwDibjUBnXh5w1rg==" spinCount="100000" sheet="1" objects="1" scenarios="1"/>
  <autoFilter ref="C136:K292"/>
  <mergeCells count="12">
    <mergeCell ref="E129:H129"/>
    <mergeCell ref="L2:V2"/>
    <mergeCell ref="E85:H85"/>
    <mergeCell ref="E87:H87"/>
    <mergeCell ref="E89:H89"/>
    <mergeCell ref="E125:H125"/>
    <mergeCell ref="E127:H127"/>
    <mergeCell ref="E7:H7"/>
    <mergeCell ref="E9:H9"/>
    <mergeCell ref="E11:H11"/>
    <mergeCell ref="E20:H20"/>
    <mergeCell ref="E29:H29"/>
  </mergeCells>
  <dataValidations disablePrompts="1" count="2">
    <dataValidation type="list" allowBlank="1" showInputMessage="1" showErrorMessage="1" error="Povolené sú hodnoty K, M." sqref="D288:D293">
      <formula1>"K, M"</formula1>
    </dataValidation>
    <dataValidation type="list" allowBlank="1" showInputMessage="1" showErrorMessage="1" error="Povolené sú hodnoty základná, znížená, nulová." sqref="N288:N293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27"/>
  <sheetViews>
    <sheetView showGridLines="0" topLeftCell="A116" workbookViewId="0">
      <selection activeCell="J18" sqref="J18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6" t="s">
        <v>5</v>
      </c>
      <c r="M2" s="217"/>
      <c r="N2" s="217"/>
      <c r="O2" s="217"/>
      <c r="P2" s="217"/>
      <c r="Q2" s="217"/>
      <c r="R2" s="217"/>
      <c r="S2" s="217"/>
      <c r="T2" s="217"/>
      <c r="U2" s="217"/>
      <c r="V2" s="217"/>
      <c r="AT2" s="15" t="s">
        <v>143</v>
      </c>
    </row>
    <row r="3" spans="1:46" s="1" customFormat="1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8"/>
      <c r="AT3" s="15" t="s">
        <v>72</v>
      </c>
    </row>
    <row r="4" spans="1:46" s="1" customFormat="1" ht="24.95" customHeight="1">
      <c r="B4" s="18"/>
      <c r="D4" s="19" t="s">
        <v>167</v>
      </c>
      <c r="L4" s="18"/>
      <c r="M4" s="99" t="s">
        <v>9</v>
      </c>
      <c r="AT4" s="15" t="s">
        <v>3</v>
      </c>
    </row>
    <row r="5" spans="1:46" s="1" customFormat="1" ht="6.95" customHeight="1">
      <c r="B5" s="18"/>
      <c r="L5" s="18"/>
    </row>
    <row r="6" spans="1:46" s="1" customFormat="1" ht="12" customHeight="1">
      <c r="B6" s="18"/>
      <c r="D6" s="25" t="s">
        <v>14</v>
      </c>
      <c r="L6" s="18"/>
    </row>
    <row r="7" spans="1:46" s="1" customFormat="1" ht="16.5" customHeight="1">
      <c r="B7" s="18"/>
      <c r="E7" s="259" t="str">
        <f>'Rekapitulácia stavby'!K6</f>
        <v>Rekonštrukcia SO34 ÚAO a SO22 sociálna časť ÚAO</v>
      </c>
      <c r="F7" s="260"/>
      <c r="G7" s="260"/>
      <c r="H7" s="260"/>
      <c r="L7" s="18"/>
    </row>
    <row r="8" spans="1:46" s="2" customFormat="1" ht="12" customHeight="1">
      <c r="A8" s="30"/>
      <c r="B8" s="31"/>
      <c r="C8" s="30"/>
      <c r="D8" s="25" t="s">
        <v>168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16.5" customHeight="1">
      <c r="A9" s="30"/>
      <c r="B9" s="31"/>
      <c r="C9" s="30"/>
      <c r="D9" s="30"/>
      <c r="E9" s="255" t="s">
        <v>10067</v>
      </c>
      <c r="F9" s="258"/>
      <c r="G9" s="258"/>
      <c r="H9" s="258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5" t="s">
        <v>16</v>
      </c>
      <c r="E11" s="30"/>
      <c r="F11" s="23" t="s">
        <v>1</v>
      </c>
      <c r="G11" s="30"/>
      <c r="H11" s="30"/>
      <c r="I11" s="25" t="s">
        <v>17</v>
      </c>
      <c r="J11" s="23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5" t="s">
        <v>18</v>
      </c>
      <c r="E12" s="30"/>
      <c r="F12" s="23" t="s">
        <v>19</v>
      </c>
      <c r="G12" s="30"/>
      <c r="H12" s="30"/>
      <c r="I12" s="25" t="s">
        <v>20</v>
      </c>
      <c r="J12" s="56" t="str">
        <f>'Rekapitulácia stavby'!AN8</f>
        <v>16. 11. 2023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5" t="s">
        <v>22</v>
      </c>
      <c r="E14" s="30"/>
      <c r="F14" s="30"/>
      <c r="G14" s="30"/>
      <c r="H14" s="30"/>
      <c r="I14" s="25" t="s">
        <v>23</v>
      </c>
      <c r="J14" s="23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3" t="s">
        <v>19</v>
      </c>
      <c r="F15" s="30"/>
      <c r="G15" s="30"/>
      <c r="H15" s="30"/>
      <c r="I15" s="25" t="s">
        <v>24</v>
      </c>
      <c r="J15" s="23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5" t="s">
        <v>25</v>
      </c>
      <c r="E17" s="30"/>
      <c r="F17" s="30"/>
      <c r="G17" s="30"/>
      <c r="H17" s="30"/>
      <c r="I17" s="25" t="s">
        <v>23</v>
      </c>
      <c r="J17" s="26" t="str">
        <f>'Rekapitulácia stavby'!AN13</f>
        <v>Vyplň údaj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61" t="str">
        <f>'Rekapitulácia stavby'!E14</f>
        <v>Vyplň údaj</v>
      </c>
      <c r="F18" s="221"/>
      <c r="G18" s="221"/>
      <c r="H18" s="221"/>
      <c r="I18" s="25" t="s">
        <v>24</v>
      </c>
      <c r="J18" s="26" t="str">
        <f>'Rekapitulácia stavby'!AN14</f>
        <v>Vyplň údaj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5" t="s">
        <v>27</v>
      </c>
      <c r="E20" s="30"/>
      <c r="F20" s="30"/>
      <c r="G20" s="30"/>
      <c r="H20" s="30"/>
      <c r="I20" s="25" t="s">
        <v>23</v>
      </c>
      <c r="J20" s="23" t="str">
        <f>IF('Rekapitulácia stavby'!AN16="","",'Rekapitulácia stavby'!AN16)</f>
        <v/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3" t="str">
        <f>IF('Rekapitulácia stavby'!E17="","",'Rekapitulácia stavby'!E17)</f>
        <v xml:space="preserve"> </v>
      </c>
      <c r="F21" s="30"/>
      <c r="G21" s="30"/>
      <c r="H21" s="30"/>
      <c r="I21" s="25" t="s">
        <v>24</v>
      </c>
      <c r="J21" s="23" t="str">
        <f>IF('Rekapitulácia stavby'!AN17="","",'Rekapitulácia stavby'!AN17)</f>
        <v/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5" t="s">
        <v>30</v>
      </c>
      <c r="E23" s="30"/>
      <c r="F23" s="30"/>
      <c r="G23" s="30"/>
      <c r="H23" s="30"/>
      <c r="I23" s="25" t="s">
        <v>23</v>
      </c>
      <c r="J23" s="23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3" t="str">
        <f>IF('Rekapitulácia stavby'!E20="","",'Rekapitulácia stavby'!E20)</f>
        <v xml:space="preserve"> </v>
      </c>
      <c r="F24" s="30"/>
      <c r="G24" s="30"/>
      <c r="H24" s="30"/>
      <c r="I24" s="25" t="s">
        <v>24</v>
      </c>
      <c r="J24" s="23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5" t="s">
        <v>31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100"/>
      <c r="B27" s="101"/>
      <c r="C27" s="100"/>
      <c r="D27" s="100"/>
      <c r="E27" s="225" t="s">
        <v>1</v>
      </c>
      <c r="F27" s="225"/>
      <c r="G27" s="225"/>
      <c r="H27" s="225"/>
      <c r="I27" s="100"/>
      <c r="J27" s="100"/>
      <c r="K27" s="100"/>
      <c r="L27" s="102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3" t="s">
        <v>32</v>
      </c>
      <c r="E30" s="30"/>
      <c r="F30" s="30"/>
      <c r="G30" s="30"/>
      <c r="H30" s="30"/>
      <c r="I30" s="30"/>
      <c r="J30" s="72">
        <f>ROUND(J127,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34</v>
      </c>
      <c r="G32" s="30"/>
      <c r="H32" s="30"/>
      <c r="I32" s="34" t="s">
        <v>33</v>
      </c>
      <c r="J32" s="34" t="s">
        <v>35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4" t="s">
        <v>36</v>
      </c>
      <c r="E33" s="36" t="s">
        <v>37</v>
      </c>
      <c r="F33" s="105">
        <f>ROUND((ROUND((SUM(BE127:BE220)),  2) + SUM(BE222:BE226)), 2)</f>
        <v>0</v>
      </c>
      <c r="G33" s="106"/>
      <c r="H33" s="106"/>
      <c r="I33" s="107">
        <v>0.2</v>
      </c>
      <c r="J33" s="105">
        <f>ROUND((ROUND(((SUM(BE127:BE220))*I33),  2) + (SUM(BE222:BE226)*I33)),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38</v>
      </c>
      <c r="F34" s="105">
        <f>ROUND((ROUND((SUM(BF127:BF220)),  2) + SUM(BF222:BF226)), 2)</f>
        <v>0</v>
      </c>
      <c r="G34" s="106"/>
      <c r="H34" s="106"/>
      <c r="I34" s="107">
        <v>0.2</v>
      </c>
      <c r="J34" s="105">
        <f>ROUND((ROUND(((SUM(BF127:BF220))*I34),  2) + (SUM(BF222:BF226)*I34)),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5" t="s">
        <v>39</v>
      </c>
      <c r="F35" s="108">
        <f>ROUND((ROUND((SUM(BG127:BG220)),  2) + SUM(BG222:BG226)), 2)</f>
        <v>0</v>
      </c>
      <c r="G35" s="30"/>
      <c r="H35" s="30"/>
      <c r="I35" s="109">
        <v>0.2</v>
      </c>
      <c r="J35" s="108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5" t="s">
        <v>40</v>
      </c>
      <c r="F36" s="108">
        <f>ROUND((ROUND((SUM(BH127:BH220)),  2) + SUM(BH222:BH226)), 2)</f>
        <v>0</v>
      </c>
      <c r="G36" s="30"/>
      <c r="H36" s="30"/>
      <c r="I36" s="109">
        <v>0.2</v>
      </c>
      <c r="J36" s="108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41</v>
      </c>
      <c r="F37" s="105">
        <f>ROUND((ROUND((SUM(BI127:BI220)),  2) + SUM(BI222:BI226)), 2)</f>
        <v>0</v>
      </c>
      <c r="G37" s="106"/>
      <c r="H37" s="106"/>
      <c r="I37" s="107">
        <v>0</v>
      </c>
      <c r="J37" s="105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10"/>
      <c r="D39" s="111" t="s">
        <v>42</v>
      </c>
      <c r="E39" s="61"/>
      <c r="F39" s="61"/>
      <c r="G39" s="112" t="s">
        <v>43</v>
      </c>
      <c r="H39" s="113" t="s">
        <v>44</v>
      </c>
      <c r="I39" s="61"/>
      <c r="J39" s="114">
        <f>SUM(J30:J37)</f>
        <v>0</v>
      </c>
      <c r="K39" s="115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18"/>
      <c r="L41" s="18"/>
    </row>
    <row r="42" spans="1:31" s="1" customFormat="1" ht="14.45" customHeight="1">
      <c r="B42" s="18"/>
      <c r="L42" s="18"/>
    </row>
    <row r="43" spans="1:31" s="1" customFormat="1" ht="14.45" customHeight="1">
      <c r="B43" s="18"/>
      <c r="L43" s="18"/>
    </row>
    <row r="44" spans="1:31" s="1" customFormat="1" ht="14.45" customHeight="1">
      <c r="B44" s="18"/>
      <c r="L44" s="18"/>
    </row>
    <row r="45" spans="1:31" s="1" customFormat="1" ht="14.45" customHeight="1">
      <c r="B45" s="18"/>
      <c r="L45" s="18"/>
    </row>
    <row r="46" spans="1:31" s="1" customFormat="1" ht="14.45" customHeight="1">
      <c r="B46" s="18"/>
      <c r="L46" s="18"/>
    </row>
    <row r="47" spans="1:31" s="1" customFormat="1" ht="14.45" customHeight="1">
      <c r="B47" s="18"/>
      <c r="L47" s="18"/>
    </row>
    <row r="48" spans="1:31" s="1" customFormat="1" ht="14.45" customHeight="1">
      <c r="B48" s="18"/>
      <c r="L48" s="18"/>
    </row>
    <row r="49" spans="1:31" s="1" customFormat="1" ht="14.45" customHeight="1">
      <c r="B49" s="18"/>
      <c r="L49" s="18"/>
    </row>
    <row r="50" spans="1:31" s="2" customFormat="1" ht="14.45" customHeight="1">
      <c r="B50" s="43"/>
      <c r="D50" s="44" t="s">
        <v>45</v>
      </c>
      <c r="E50" s="45"/>
      <c r="F50" s="45"/>
      <c r="G50" s="44" t="s">
        <v>46</v>
      </c>
      <c r="H50" s="45"/>
      <c r="I50" s="45"/>
      <c r="J50" s="45"/>
      <c r="K50" s="45"/>
      <c r="L50" s="43"/>
    </row>
    <row r="51" spans="1:31">
      <c r="B51" s="18"/>
      <c r="L51" s="18"/>
    </row>
    <row r="52" spans="1:31">
      <c r="B52" s="18"/>
      <c r="L52" s="18"/>
    </row>
    <row r="53" spans="1:31">
      <c r="B53" s="18"/>
      <c r="L53" s="18"/>
    </row>
    <row r="54" spans="1:31">
      <c r="B54" s="18"/>
      <c r="L54" s="18"/>
    </row>
    <row r="55" spans="1:31">
      <c r="B55" s="18"/>
      <c r="L55" s="18"/>
    </row>
    <row r="56" spans="1:31">
      <c r="B56" s="18"/>
      <c r="L56" s="18"/>
    </row>
    <row r="57" spans="1:31">
      <c r="B57" s="18"/>
      <c r="L57" s="18"/>
    </row>
    <row r="58" spans="1:31">
      <c r="B58" s="18"/>
      <c r="L58" s="18"/>
    </row>
    <row r="59" spans="1:31">
      <c r="B59" s="18"/>
      <c r="L59" s="18"/>
    </row>
    <row r="60" spans="1:31">
      <c r="B60" s="18"/>
      <c r="L60" s="18"/>
    </row>
    <row r="61" spans="1:31" s="2" customFormat="1" ht="12.75">
      <c r="A61" s="30"/>
      <c r="B61" s="31"/>
      <c r="C61" s="30"/>
      <c r="D61" s="46" t="s">
        <v>47</v>
      </c>
      <c r="E61" s="33"/>
      <c r="F61" s="116" t="s">
        <v>48</v>
      </c>
      <c r="G61" s="46" t="s">
        <v>47</v>
      </c>
      <c r="H61" s="33"/>
      <c r="I61" s="33"/>
      <c r="J61" s="117" t="s">
        <v>48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18"/>
      <c r="L62" s="18"/>
    </row>
    <row r="63" spans="1:31">
      <c r="B63" s="18"/>
      <c r="L63" s="18"/>
    </row>
    <row r="64" spans="1:31">
      <c r="B64" s="18"/>
      <c r="L64" s="18"/>
    </row>
    <row r="65" spans="1:31" s="2" customFormat="1" ht="12.75">
      <c r="A65" s="30"/>
      <c r="B65" s="31"/>
      <c r="C65" s="30"/>
      <c r="D65" s="44" t="s">
        <v>49</v>
      </c>
      <c r="E65" s="47"/>
      <c r="F65" s="47"/>
      <c r="G65" s="44" t="s">
        <v>50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18"/>
      <c r="L66" s="18"/>
    </row>
    <row r="67" spans="1:31">
      <c r="B67" s="18"/>
      <c r="L67" s="18"/>
    </row>
    <row r="68" spans="1:31">
      <c r="B68" s="18"/>
      <c r="L68" s="18"/>
    </row>
    <row r="69" spans="1:31">
      <c r="B69" s="18"/>
      <c r="L69" s="18"/>
    </row>
    <row r="70" spans="1:31">
      <c r="B70" s="18"/>
      <c r="L70" s="18"/>
    </row>
    <row r="71" spans="1:31">
      <c r="B71" s="18"/>
      <c r="L71" s="18"/>
    </row>
    <row r="72" spans="1:31">
      <c r="B72" s="18"/>
      <c r="L72" s="18"/>
    </row>
    <row r="73" spans="1:31">
      <c r="B73" s="18"/>
      <c r="L73" s="18"/>
    </row>
    <row r="74" spans="1:31">
      <c r="B74" s="18"/>
      <c r="L74" s="18"/>
    </row>
    <row r="75" spans="1:31">
      <c r="B75" s="18"/>
      <c r="L75" s="18"/>
    </row>
    <row r="76" spans="1:31" s="2" customFormat="1" ht="12.75">
      <c r="A76" s="30"/>
      <c r="B76" s="31"/>
      <c r="C76" s="30"/>
      <c r="D76" s="46" t="s">
        <v>47</v>
      </c>
      <c r="E76" s="33"/>
      <c r="F76" s="116" t="s">
        <v>48</v>
      </c>
      <c r="G76" s="46" t="s">
        <v>47</v>
      </c>
      <c r="H76" s="33"/>
      <c r="I76" s="33"/>
      <c r="J76" s="117" t="s">
        <v>48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19" t="s">
        <v>172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5" t="s">
        <v>14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>
      <c r="A85" s="30"/>
      <c r="B85" s="31"/>
      <c r="C85" s="30"/>
      <c r="D85" s="30"/>
      <c r="E85" s="259" t="str">
        <f>E7</f>
        <v>Rekonštrukcia SO34 ÚAO a SO22 sociálna časť ÚAO</v>
      </c>
      <c r="F85" s="260"/>
      <c r="G85" s="260"/>
      <c r="H85" s="260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5" t="s">
        <v>168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55" t="str">
        <f>E9</f>
        <v>SO101 - Vonkajší vodovod</v>
      </c>
      <c r="F87" s="258"/>
      <c r="G87" s="258"/>
      <c r="H87" s="258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5" t="s">
        <v>18</v>
      </c>
      <c r="D89" s="30"/>
      <c r="E89" s="30"/>
      <c r="F89" s="23" t="str">
        <f>F12</f>
        <v>ÚVTOS a ÚVV Leopoldov</v>
      </c>
      <c r="G89" s="30"/>
      <c r="H89" s="30"/>
      <c r="I89" s="25" t="s">
        <v>20</v>
      </c>
      <c r="J89" s="56" t="str">
        <f>IF(J12="","",J12)</f>
        <v>16. 11. 2023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>
      <c r="A91" s="30"/>
      <c r="B91" s="31"/>
      <c r="C91" s="25" t="s">
        <v>22</v>
      </c>
      <c r="D91" s="30"/>
      <c r="E91" s="30"/>
      <c r="F91" s="23" t="str">
        <f>E15</f>
        <v>ÚVTOS a ÚVV Leopoldov</v>
      </c>
      <c r="G91" s="30"/>
      <c r="H91" s="30"/>
      <c r="I91" s="25" t="s">
        <v>27</v>
      </c>
      <c r="J91" s="28" t="str">
        <f>E21</f>
        <v xml:space="preserve"> 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5" t="s">
        <v>25</v>
      </c>
      <c r="D92" s="30"/>
      <c r="E92" s="30"/>
      <c r="F92" s="23" t="str">
        <f>IF(E18="","",E18)</f>
        <v>Vyplň údaj</v>
      </c>
      <c r="G92" s="30"/>
      <c r="H92" s="30"/>
      <c r="I92" s="25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8" t="s">
        <v>173</v>
      </c>
      <c r="D94" s="110"/>
      <c r="E94" s="110"/>
      <c r="F94" s="110"/>
      <c r="G94" s="110"/>
      <c r="H94" s="110"/>
      <c r="I94" s="110"/>
      <c r="J94" s="119" t="s">
        <v>174</v>
      </c>
      <c r="K94" s="110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20" t="s">
        <v>175</v>
      </c>
      <c r="D96" s="30"/>
      <c r="E96" s="30"/>
      <c r="F96" s="30"/>
      <c r="G96" s="30"/>
      <c r="H96" s="30"/>
      <c r="I96" s="30"/>
      <c r="J96" s="72">
        <f>J127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5" t="s">
        <v>176</v>
      </c>
    </row>
    <row r="97" spans="1:31" s="9" customFormat="1" ht="24.95" customHeight="1">
      <c r="B97" s="121"/>
      <c r="D97" s="122" t="s">
        <v>177</v>
      </c>
      <c r="E97" s="123"/>
      <c r="F97" s="123"/>
      <c r="G97" s="123"/>
      <c r="H97" s="123"/>
      <c r="I97" s="123"/>
      <c r="J97" s="124">
        <f>J128</f>
        <v>0</v>
      </c>
      <c r="L97" s="121"/>
    </row>
    <row r="98" spans="1:31" s="10" customFormat="1" ht="19.899999999999999" customHeight="1">
      <c r="B98" s="125"/>
      <c r="D98" s="126" t="s">
        <v>178</v>
      </c>
      <c r="E98" s="127"/>
      <c r="F98" s="127"/>
      <c r="G98" s="127"/>
      <c r="H98" s="127"/>
      <c r="I98" s="127"/>
      <c r="J98" s="128">
        <f>J129</f>
        <v>0</v>
      </c>
      <c r="L98" s="125"/>
    </row>
    <row r="99" spans="1:31" s="10" customFormat="1" ht="19.899999999999999" customHeight="1">
      <c r="B99" s="125"/>
      <c r="D99" s="126" t="s">
        <v>179</v>
      </c>
      <c r="E99" s="127"/>
      <c r="F99" s="127"/>
      <c r="G99" s="127"/>
      <c r="H99" s="127"/>
      <c r="I99" s="127"/>
      <c r="J99" s="128">
        <f>J149</f>
        <v>0</v>
      </c>
      <c r="L99" s="125"/>
    </row>
    <row r="100" spans="1:31" s="10" customFormat="1" ht="19.899999999999999" customHeight="1">
      <c r="B100" s="125"/>
      <c r="D100" s="126" t="s">
        <v>1003</v>
      </c>
      <c r="E100" s="127"/>
      <c r="F100" s="127"/>
      <c r="G100" s="127"/>
      <c r="H100" s="127"/>
      <c r="I100" s="127"/>
      <c r="J100" s="128">
        <f>J151</f>
        <v>0</v>
      </c>
      <c r="L100" s="125"/>
    </row>
    <row r="101" spans="1:31" s="10" customFormat="1" ht="19.899999999999999" customHeight="1">
      <c r="B101" s="125"/>
      <c r="D101" s="126" t="s">
        <v>1004</v>
      </c>
      <c r="E101" s="127"/>
      <c r="F101" s="127"/>
      <c r="G101" s="127"/>
      <c r="H101" s="127"/>
      <c r="I101" s="127"/>
      <c r="J101" s="128">
        <f>J154</f>
        <v>0</v>
      </c>
      <c r="L101" s="125"/>
    </row>
    <row r="102" spans="1:31" s="10" customFormat="1" ht="19.899999999999999" customHeight="1">
      <c r="B102" s="125"/>
      <c r="D102" s="126" t="s">
        <v>3528</v>
      </c>
      <c r="E102" s="127"/>
      <c r="F102" s="127"/>
      <c r="G102" s="127"/>
      <c r="H102" s="127"/>
      <c r="I102" s="127"/>
      <c r="J102" s="128">
        <f>J160</f>
        <v>0</v>
      </c>
      <c r="L102" s="125"/>
    </row>
    <row r="103" spans="1:31" s="10" customFormat="1" ht="19.899999999999999" customHeight="1">
      <c r="B103" s="125"/>
      <c r="D103" s="126" t="s">
        <v>180</v>
      </c>
      <c r="E103" s="127"/>
      <c r="F103" s="127"/>
      <c r="G103" s="127"/>
      <c r="H103" s="127"/>
      <c r="I103" s="127"/>
      <c r="J103" s="128">
        <f>J195</f>
        <v>0</v>
      </c>
      <c r="L103" s="125"/>
    </row>
    <row r="104" spans="1:31" s="10" customFormat="1" ht="19.899999999999999" customHeight="1">
      <c r="B104" s="125"/>
      <c r="D104" s="126" t="s">
        <v>181</v>
      </c>
      <c r="E104" s="127"/>
      <c r="F104" s="127"/>
      <c r="G104" s="127"/>
      <c r="H104" s="127"/>
      <c r="I104" s="127"/>
      <c r="J104" s="128">
        <f>J211</f>
        <v>0</v>
      </c>
      <c r="L104" s="125"/>
    </row>
    <row r="105" spans="1:31" s="9" customFormat="1" ht="24.95" customHeight="1">
      <c r="B105" s="121"/>
      <c r="D105" s="122" t="s">
        <v>182</v>
      </c>
      <c r="E105" s="123"/>
      <c r="F105" s="123"/>
      <c r="G105" s="123"/>
      <c r="H105" s="123"/>
      <c r="I105" s="123"/>
      <c r="J105" s="124">
        <f>J213</f>
        <v>0</v>
      </c>
      <c r="L105" s="121"/>
    </row>
    <row r="106" spans="1:31" s="10" customFormat="1" ht="19.899999999999999" customHeight="1">
      <c r="B106" s="125"/>
      <c r="D106" s="126" t="s">
        <v>184</v>
      </c>
      <c r="E106" s="127"/>
      <c r="F106" s="127"/>
      <c r="G106" s="127"/>
      <c r="H106" s="127"/>
      <c r="I106" s="127"/>
      <c r="J106" s="128">
        <f>J214</f>
        <v>0</v>
      </c>
      <c r="L106" s="125"/>
    </row>
    <row r="107" spans="1:31" s="9" customFormat="1" ht="21.75" customHeight="1">
      <c r="B107" s="121"/>
      <c r="D107" s="129" t="s">
        <v>193</v>
      </c>
      <c r="J107" s="130">
        <f>J221</f>
        <v>0</v>
      </c>
      <c r="L107" s="121"/>
    </row>
    <row r="108" spans="1:31" s="2" customFormat="1" ht="21.75" customHeight="1">
      <c r="A108" s="30"/>
      <c r="B108" s="31"/>
      <c r="C108" s="30"/>
      <c r="D108" s="30"/>
      <c r="E108" s="30"/>
      <c r="F108" s="30"/>
      <c r="G108" s="30"/>
      <c r="H108" s="30"/>
      <c r="I108" s="30"/>
      <c r="J108" s="30"/>
      <c r="K108" s="30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6.95" customHeight="1">
      <c r="A109" s="30"/>
      <c r="B109" s="48"/>
      <c r="C109" s="49"/>
      <c r="D109" s="49"/>
      <c r="E109" s="49"/>
      <c r="F109" s="49"/>
      <c r="G109" s="49"/>
      <c r="H109" s="49"/>
      <c r="I109" s="49"/>
      <c r="J109" s="49"/>
      <c r="K109" s="49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3" spans="1:63" s="2" customFormat="1" ht="6.95" customHeight="1">
      <c r="A113" s="30"/>
      <c r="B113" s="50"/>
      <c r="C113" s="51"/>
      <c r="D113" s="51"/>
      <c r="E113" s="51"/>
      <c r="F113" s="51"/>
      <c r="G113" s="51"/>
      <c r="H113" s="51"/>
      <c r="I113" s="51"/>
      <c r="J113" s="51"/>
      <c r="K113" s="51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3" s="2" customFormat="1" ht="24.95" customHeight="1">
      <c r="A114" s="30"/>
      <c r="B114" s="31"/>
      <c r="C114" s="19" t="s">
        <v>194</v>
      </c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3" s="2" customFormat="1" ht="6.95" customHeight="1">
      <c r="A115" s="30"/>
      <c r="B115" s="31"/>
      <c r="C115" s="30"/>
      <c r="D115" s="30"/>
      <c r="E115" s="30"/>
      <c r="F115" s="30"/>
      <c r="G115" s="30"/>
      <c r="H115" s="30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3" s="2" customFormat="1" ht="12" customHeight="1">
      <c r="A116" s="30"/>
      <c r="B116" s="31"/>
      <c r="C116" s="25" t="s">
        <v>14</v>
      </c>
      <c r="D116" s="30"/>
      <c r="E116" s="30"/>
      <c r="F116" s="30"/>
      <c r="G116" s="30"/>
      <c r="H116" s="30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2" customFormat="1" ht="16.5" customHeight="1">
      <c r="A117" s="30"/>
      <c r="B117" s="31"/>
      <c r="C117" s="30"/>
      <c r="D117" s="30"/>
      <c r="E117" s="259" t="str">
        <f>E7</f>
        <v>Rekonštrukcia SO34 ÚAO a SO22 sociálna časť ÚAO</v>
      </c>
      <c r="F117" s="260"/>
      <c r="G117" s="260"/>
      <c r="H117" s="26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3" s="2" customFormat="1" ht="12" customHeight="1">
      <c r="A118" s="30"/>
      <c r="B118" s="31"/>
      <c r="C118" s="25" t="s">
        <v>168</v>
      </c>
      <c r="D118" s="30"/>
      <c r="E118" s="30"/>
      <c r="F118" s="30"/>
      <c r="G118" s="30"/>
      <c r="H118" s="30"/>
      <c r="I118" s="30"/>
      <c r="J118" s="30"/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16.5" customHeight="1">
      <c r="A119" s="30"/>
      <c r="B119" s="31"/>
      <c r="C119" s="30"/>
      <c r="D119" s="30"/>
      <c r="E119" s="255" t="str">
        <f>E9</f>
        <v>SO101 - Vonkajší vodovod</v>
      </c>
      <c r="F119" s="258"/>
      <c r="G119" s="258"/>
      <c r="H119" s="258"/>
      <c r="I119" s="30"/>
      <c r="J119" s="30"/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6.95" customHeight="1">
      <c r="A120" s="30"/>
      <c r="B120" s="31"/>
      <c r="C120" s="30"/>
      <c r="D120" s="30"/>
      <c r="E120" s="30"/>
      <c r="F120" s="30"/>
      <c r="G120" s="30"/>
      <c r="H120" s="30"/>
      <c r="I120" s="30"/>
      <c r="J120" s="30"/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12" customHeight="1">
      <c r="A121" s="30"/>
      <c r="B121" s="31"/>
      <c r="C121" s="25" t="s">
        <v>18</v>
      </c>
      <c r="D121" s="30"/>
      <c r="E121" s="30"/>
      <c r="F121" s="23" t="str">
        <f>F12</f>
        <v>ÚVTOS a ÚVV Leopoldov</v>
      </c>
      <c r="G121" s="30"/>
      <c r="H121" s="30"/>
      <c r="I121" s="25" t="s">
        <v>20</v>
      </c>
      <c r="J121" s="56" t="str">
        <f>IF(J12="","",J12)</f>
        <v>16. 11. 2023</v>
      </c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6.95" customHeight="1">
      <c r="A122" s="30"/>
      <c r="B122" s="31"/>
      <c r="C122" s="30"/>
      <c r="D122" s="30"/>
      <c r="E122" s="30"/>
      <c r="F122" s="30"/>
      <c r="G122" s="30"/>
      <c r="H122" s="30"/>
      <c r="I122" s="30"/>
      <c r="J122" s="30"/>
      <c r="K122" s="30"/>
      <c r="L122" s="43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15.2" customHeight="1">
      <c r="A123" s="30"/>
      <c r="B123" s="31"/>
      <c r="C123" s="25" t="s">
        <v>22</v>
      </c>
      <c r="D123" s="30"/>
      <c r="E123" s="30"/>
      <c r="F123" s="23" t="str">
        <f>E15</f>
        <v>ÚVTOS a ÚVV Leopoldov</v>
      </c>
      <c r="G123" s="30"/>
      <c r="H123" s="30"/>
      <c r="I123" s="25" t="s">
        <v>27</v>
      </c>
      <c r="J123" s="28" t="str">
        <f>E21</f>
        <v xml:space="preserve"> </v>
      </c>
      <c r="K123" s="30"/>
      <c r="L123" s="43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5.2" customHeight="1">
      <c r="A124" s="30"/>
      <c r="B124" s="31"/>
      <c r="C124" s="25" t="s">
        <v>25</v>
      </c>
      <c r="D124" s="30"/>
      <c r="E124" s="30"/>
      <c r="F124" s="23" t="str">
        <f>IF(E18="","",E18)</f>
        <v>Vyplň údaj</v>
      </c>
      <c r="G124" s="30"/>
      <c r="H124" s="30"/>
      <c r="I124" s="25" t="s">
        <v>30</v>
      </c>
      <c r="J124" s="28" t="str">
        <f>E24</f>
        <v xml:space="preserve"> </v>
      </c>
      <c r="K124" s="30"/>
      <c r="L124" s="43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2" customFormat="1" ht="10.35" customHeight="1">
      <c r="A125" s="30"/>
      <c r="B125" s="31"/>
      <c r="C125" s="30"/>
      <c r="D125" s="30"/>
      <c r="E125" s="30"/>
      <c r="F125" s="30"/>
      <c r="G125" s="30"/>
      <c r="H125" s="30"/>
      <c r="I125" s="30"/>
      <c r="J125" s="30"/>
      <c r="K125" s="30"/>
      <c r="L125" s="43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63" s="11" customFormat="1" ht="29.25" customHeight="1">
      <c r="A126" s="131"/>
      <c r="B126" s="132"/>
      <c r="C126" s="133" t="s">
        <v>195</v>
      </c>
      <c r="D126" s="134" t="s">
        <v>57</v>
      </c>
      <c r="E126" s="134" t="s">
        <v>53</v>
      </c>
      <c r="F126" s="134" t="s">
        <v>54</v>
      </c>
      <c r="G126" s="134" t="s">
        <v>196</v>
      </c>
      <c r="H126" s="134" t="s">
        <v>197</v>
      </c>
      <c r="I126" s="134" t="s">
        <v>198</v>
      </c>
      <c r="J126" s="135" t="s">
        <v>174</v>
      </c>
      <c r="K126" s="136" t="s">
        <v>199</v>
      </c>
      <c r="L126" s="137"/>
      <c r="M126" s="63" t="s">
        <v>1</v>
      </c>
      <c r="N126" s="64" t="s">
        <v>36</v>
      </c>
      <c r="O126" s="64" t="s">
        <v>200</v>
      </c>
      <c r="P126" s="64" t="s">
        <v>201</v>
      </c>
      <c r="Q126" s="64" t="s">
        <v>202</v>
      </c>
      <c r="R126" s="64" t="s">
        <v>203</v>
      </c>
      <c r="S126" s="64" t="s">
        <v>204</v>
      </c>
      <c r="T126" s="65" t="s">
        <v>205</v>
      </c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</row>
    <row r="127" spans="1:63" s="2" customFormat="1" ht="22.9" customHeight="1">
      <c r="A127" s="30"/>
      <c r="B127" s="31"/>
      <c r="C127" s="70" t="s">
        <v>175</v>
      </c>
      <c r="D127" s="30"/>
      <c r="E127" s="30"/>
      <c r="F127" s="30"/>
      <c r="G127" s="30"/>
      <c r="H127" s="30"/>
      <c r="I127" s="30"/>
      <c r="J127" s="138">
        <f>BK127</f>
        <v>0</v>
      </c>
      <c r="K127" s="30"/>
      <c r="L127" s="31"/>
      <c r="M127" s="66"/>
      <c r="N127" s="57"/>
      <c r="O127" s="67"/>
      <c r="P127" s="139">
        <f>P128+P213+P221</f>
        <v>0</v>
      </c>
      <c r="Q127" s="67"/>
      <c r="R127" s="139">
        <f>R128+R213+R221</f>
        <v>507.3504726475</v>
      </c>
      <c r="S127" s="67"/>
      <c r="T127" s="140">
        <f>T128+T213+T221</f>
        <v>304.39627999999999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T127" s="15" t="s">
        <v>71</v>
      </c>
      <c r="AU127" s="15" t="s">
        <v>176</v>
      </c>
      <c r="BK127" s="141">
        <f>BK128+BK213+BK221</f>
        <v>0</v>
      </c>
    </row>
    <row r="128" spans="1:63" s="12" customFormat="1" ht="25.9" customHeight="1">
      <c r="B128" s="142"/>
      <c r="D128" s="143" t="s">
        <v>71</v>
      </c>
      <c r="E128" s="144" t="s">
        <v>206</v>
      </c>
      <c r="F128" s="144" t="s">
        <v>207</v>
      </c>
      <c r="I128" s="145"/>
      <c r="J128" s="130">
        <f>BK128</f>
        <v>0</v>
      </c>
      <c r="L128" s="142"/>
      <c r="M128" s="146"/>
      <c r="N128" s="147"/>
      <c r="O128" s="147"/>
      <c r="P128" s="148">
        <f>P129+P149+P151+P154+P160+P195+P211</f>
        <v>0</v>
      </c>
      <c r="Q128" s="147"/>
      <c r="R128" s="148">
        <f>R129+R149+R151+R154+R160+R195+R211</f>
        <v>507.32572345749998</v>
      </c>
      <c r="S128" s="147"/>
      <c r="T128" s="149">
        <f>T129+T149+T151+T154+T160+T195+T211</f>
        <v>304.01925999999997</v>
      </c>
      <c r="AR128" s="143" t="s">
        <v>79</v>
      </c>
      <c r="AT128" s="150" t="s">
        <v>71</v>
      </c>
      <c r="AU128" s="150" t="s">
        <v>72</v>
      </c>
      <c r="AY128" s="143" t="s">
        <v>208</v>
      </c>
      <c r="BK128" s="151">
        <f>BK129+BK149+BK151+BK154+BK160+BK195+BK211</f>
        <v>0</v>
      </c>
    </row>
    <row r="129" spans="1:65" s="12" customFormat="1" ht="22.9" customHeight="1">
      <c r="B129" s="142"/>
      <c r="D129" s="143" t="s">
        <v>71</v>
      </c>
      <c r="E129" s="152" t="s">
        <v>79</v>
      </c>
      <c r="F129" s="152" t="s">
        <v>209</v>
      </c>
      <c r="I129" s="145"/>
      <c r="J129" s="286">
        <f>BK129</f>
        <v>0</v>
      </c>
      <c r="L129" s="142"/>
      <c r="M129" s="146"/>
      <c r="N129" s="147"/>
      <c r="O129" s="147"/>
      <c r="P129" s="148">
        <f>SUM(P130:P148)</f>
        <v>0</v>
      </c>
      <c r="Q129" s="147"/>
      <c r="R129" s="148">
        <f>SUM(R130:R148)</f>
        <v>173.92693079999998</v>
      </c>
      <c r="S129" s="147"/>
      <c r="T129" s="149">
        <f>SUM(T130:T148)</f>
        <v>267.1875</v>
      </c>
      <c r="AR129" s="143" t="s">
        <v>79</v>
      </c>
      <c r="AT129" s="150" t="s">
        <v>71</v>
      </c>
      <c r="AU129" s="150" t="s">
        <v>79</v>
      </c>
      <c r="AY129" s="143" t="s">
        <v>208</v>
      </c>
      <c r="BK129" s="151">
        <f>SUM(BK130:BK148)</f>
        <v>0</v>
      </c>
    </row>
    <row r="130" spans="1:65" s="2" customFormat="1" ht="24.2" customHeight="1">
      <c r="A130" s="30"/>
      <c r="B130" s="154"/>
      <c r="C130" s="195" t="s">
        <v>79</v>
      </c>
      <c r="D130" s="195" t="s">
        <v>210</v>
      </c>
      <c r="E130" s="196" t="s">
        <v>10068</v>
      </c>
      <c r="F130" s="200" t="s">
        <v>10069</v>
      </c>
      <c r="G130" s="198" t="s">
        <v>213</v>
      </c>
      <c r="H130" s="199">
        <v>337.5</v>
      </c>
      <c r="I130" s="155"/>
      <c r="J130" s="287">
        <f t="shared" ref="J130:J148" si="0">ROUND(I130*H130,2)</f>
        <v>0</v>
      </c>
      <c r="K130" s="157"/>
      <c r="L130" s="31"/>
      <c r="M130" s="158" t="s">
        <v>1</v>
      </c>
      <c r="N130" s="159" t="s">
        <v>38</v>
      </c>
      <c r="O130" s="59"/>
      <c r="P130" s="160">
        <f t="shared" ref="P130:P148" si="1">O130*H130</f>
        <v>0</v>
      </c>
      <c r="Q130" s="160">
        <v>0</v>
      </c>
      <c r="R130" s="160">
        <f t="shared" ref="R130:R148" si="2">Q130*H130</f>
        <v>0</v>
      </c>
      <c r="S130" s="160">
        <v>0.375</v>
      </c>
      <c r="T130" s="161">
        <f t="shared" ref="T130:T148" si="3">S130*H130</f>
        <v>126.5625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2" t="s">
        <v>214</v>
      </c>
      <c r="AT130" s="162" t="s">
        <v>210</v>
      </c>
      <c r="AU130" s="162" t="s">
        <v>85</v>
      </c>
      <c r="AY130" s="15" t="s">
        <v>208</v>
      </c>
      <c r="BE130" s="163">
        <f t="shared" ref="BE130:BE148" si="4">IF(N130="základná",J130,0)</f>
        <v>0</v>
      </c>
      <c r="BF130" s="163">
        <f t="shared" ref="BF130:BF148" si="5">IF(N130="znížená",J130,0)</f>
        <v>0</v>
      </c>
      <c r="BG130" s="163">
        <f t="shared" ref="BG130:BG148" si="6">IF(N130="zákl. prenesená",J130,0)</f>
        <v>0</v>
      </c>
      <c r="BH130" s="163">
        <f t="shared" ref="BH130:BH148" si="7">IF(N130="zníž. prenesená",J130,0)</f>
        <v>0</v>
      </c>
      <c r="BI130" s="163">
        <f t="shared" ref="BI130:BI148" si="8">IF(N130="nulová",J130,0)</f>
        <v>0</v>
      </c>
      <c r="BJ130" s="15" t="s">
        <v>85</v>
      </c>
      <c r="BK130" s="163">
        <f t="shared" ref="BK130:BK148" si="9">ROUND(I130*H130,2)</f>
        <v>0</v>
      </c>
      <c r="BL130" s="15" t="s">
        <v>214</v>
      </c>
      <c r="BM130" s="162" t="s">
        <v>10070</v>
      </c>
    </row>
    <row r="131" spans="1:65" s="2" customFormat="1" ht="33" customHeight="1">
      <c r="A131" s="30"/>
      <c r="B131" s="154"/>
      <c r="C131" s="195" t="s">
        <v>85</v>
      </c>
      <c r="D131" s="195" t="s">
        <v>210</v>
      </c>
      <c r="E131" s="196" t="s">
        <v>10071</v>
      </c>
      <c r="F131" s="200" t="s">
        <v>10072</v>
      </c>
      <c r="G131" s="198" t="s">
        <v>213</v>
      </c>
      <c r="H131" s="199">
        <v>281.25</v>
      </c>
      <c r="I131" s="155"/>
      <c r="J131" s="287">
        <f t="shared" si="0"/>
        <v>0</v>
      </c>
      <c r="K131" s="157"/>
      <c r="L131" s="31"/>
      <c r="M131" s="158" t="s">
        <v>1</v>
      </c>
      <c r="N131" s="159" t="s">
        <v>38</v>
      </c>
      <c r="O131" s="59"/>
      <c r="P131" s="160">
        <f t="shared" si="1"/>
        <v>0</v>
      </c>
      <c r="Q131" s="160">
        <v>0</v>
      </c>
      <c r="R131" s="160">
        <f t="shared" si="2"/>
        <v>0</v>
      </c>
      <c r="S131" s="160">
        <v>0.5</v>
      </c>
      <c r="T131" s="161">
        <f t="shared" si="3"/>
        <v>140.625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2" t="s">
        <v>214</v>
      </c>
      <c r="AT131" s="162" t="s">
        <v>210</v>
      </c>
      <c r="AU131" s="162" t="s">
        <v>85</v>
      </c>
      <c r="AY131" s="15" t="s">
        <v>208</v>
      </c>
      <c r="BE131" s="163">
        <f t="shared" si="4"/>
        <v>0</v>
      </c>
      <c r="BF131" s="163">
        <f t="shared" si="5"/>
        <v>0</v>
      </c>
      <c r="BG131" s="163">
        <f t="shared" si="6"/>
        <v>0</v>
      </c>
      <c r="BH131" s="163">
        <f t="shared" si="7"/>
        <v>0</v>
      </c>
      <c r="BI131" s="163">
        <f t="shared" si="8"/>
        <v>0</v>
      </c>
      <c r="BJ131" s="15" t="s">
        <v>85</v>
      </c>
      <c r="BK131" s="163">
        <f t="shared" si="9"/>
        <v>0</v>
      </c>
      <c r="BL131" s="15" t="s">
        <v>214</v>
      </c>
      <c r="BM131" s="162" t="s">
        <v>10073</v>
      </c>
    </row>
    <row r="132" spans="1:65" s="2" customFormat="1" ht="21.75" customHeight="1">
      <c r="A132" s="30"/>
      <c r="B132" s="154"/>
      <c r="C132" s="195" t="s">
        <v>219</v>
      </c>
      <c r="D132" s="195" t="s">
        <v>210</v>
      </c>
      <c r="E132" s="196" t="s">
        <v>10074</v>
      </c>
      <c r="F132" s="200" t="s">
        <v>10075</v>
      </c>
      <c r="G132" s="198" t="s">
        <v>252</v>
      </c>
      <c r="H132" s="199">
        <v>4</v>
      </c>
      <c r="I132" s="155"/>
      <c r="J132" s="287">
        <f t="shared" si="0"/>
        <v>0</v>
      </c>
      <c r="K132" s="157"/>
      <c r="L132" s="31"/>
      <c r="M132" s="158" t="s">
        <v>1</v>
      </c>
      <c r="N132" s="159" t="s">
        <v>38</v>
      </c>
      <c r="O132" s="59"/>
      <c r="P132" s="160">
        <f t="shared" si="1"/>
        <v>0</v>
      </c>
      <c r="Q132" s="160">
        <v>1.0121E-2</v>
      </c>
      <c r="R132" s="160">
        <f t="shared" si="2"/>
        <v>4.0483999999999999E-2</v>
      </c>
      <c r="S132" s="160">
        <v>0</v>
      </c>
      <c r="T132" s="161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2" t="s">
        <v>214</v>
      </c>
      <c r="AT132" s="162" t="s">
        <v>210</v>
      </c>
      <c r="AU132" s="162" t="s">
        <v>85</v>
      </c>
      <c r="AY132" s="15" t="s">
        <v>208</v>
      </c>
      <c r="BE132" s="163">
        <f t="shared" si="4"/>
        <v>0</v>
      </c>
      <c r="BF132" s="163">
        <f t="shared" si="5"/>
        <v>0</v>
      </c>
      <c r="BG132" s="163">
        <f t="shared" si="6"/>
        <v>0</v>
      </c>
      <c r="BH132" s="163">
        <f t="shared" si="7"/>
        <v>0</v>
      </c>
      <c r="BI132" s="163">
        <f t="shared" si="8"/>
        <v>0</v>
      </c>
      <c r="BJ132" s="15" t="s">
        <v>85</v>
      </c>
      <c r="BK132" s="163">
        <f t="shared" si="9"/>
        <v>0</v>
      </c>
      <c r="BL132" s="15" t="s">
        <v>214</v>
      </c>
      <c r="BM132" s="162" t="s">
        <v>10076</v>
      </c>
    </row>
    <row r="133" spans="1:65" s="2" customFormat="1" ht="21.75" customHeight="1">
      <c r="A133" s="30"/>
      <c r="B133" s="154"/>
      <c r="C133" s="195" t="s">
        <v>214</v>
      </c>
      <c r="D133" s="195" t="s">
        <v>210</v>
      </c>
      <c r="E133" s="196" t="s">
        <v>10077</v>
      </c>
      <c r="F133" s="200" t="s">
        <v>10078</v>
      </c>
      <c r="G133" s="198" t="s">
        <v>252</v>
      </c>
      <c r="H133" s="199">
        <v>12</v>
      </c>
      <c r="I133" s="155"/>
      <c r="J133" s="287">
        <f t="shared" si="0"/>
        <v>0</v>
      </c>
      <c r="K133" s="157"/>
      <c r="L133" s="31"/>
      <c r="M133" s="158" t="s">
        <v>1</v>
      </c>
      <c r="N133" s="159" t="s">
        <v>38</v>
      </c>
      <c r="O133" s="59"/>
      <c r="P133" s="160">
        <f t="shared" si="1"/>
        <v>0</v>
      </c>
      <c r="Q133" s="160">
        <v>5.9157750000000002E-2</v>
      </c>
      <c r="R133" s="160">
        <f t="shared" si="2"/>
        <v>0.709893</v>
      </c>
      <c r="S133" s="160">
        <v>0</v>
      </c>
      <c r="T133" s="161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2" t="s">
        <v>214</v>
      </c>
      <c r="AT133" s="162" t="s">
        <v>210</v>
      </c>
      <c r="AU133" s="162" t="s">
        <v>85</v>
      </c>
      <c r="AY133" s="15" t="s">
        <v>208</v>
      </c>
      <c r="BE133" s="163">
        <f t="shared" si="4"/>
        <v>0</v>
      </c>
      <c r="BF133" s="163">
        <f t="shared" si="5"/>
        <v>0</v>
      </c>
      <c r="BG133" s="163">
        <f t="shared" si="6"/>
        <v>0</v>
      </c>
      <c r="BH133" s="163">
        <f t="shared" si="7"/>
        <v>0</v>
      </c>
      <c r="BI133" s="163">
        <f t="shared" si="8"/>
        <v>0</v>
      </c>
      <c r="BJ133" s="15" t="s">
        <v>85</v>
      </c>
      <c r="BK133" s="163">
        <f t="shared" si="9"/>
        <v>0</v>
      </c>
      <c r="BL133" s="15" t="s">
        <v>214</v>
      </c>
      <c r="BM133" s="162" t="s">
        <v>10079</v>
      </c>
    </row>
    <row r="134" spans="1:65" s="2" customFormat="1" ht="24.2" customHeight="1">
      <c r="A134" s="30"/>
      <c r="B134" s="154"/>
      <c r="C134" s="195" t="s">
        <v>226</v>
      </c>
      <c r="D134" s="195" t="s">
        <v>210</v>
      </c>
      <c r="E134" s="196" t="s">
        <v>3534</v>
      </c>
      <c r="F134" s="200" t="s">
        <v>3535</v>
      </c>
      <c r="G134" s="198" t="s">
        <v>252</v>
      </c>
      <c r="H134" s="199">
        <v>450</v>
      </c>
      <c r="I134" s="155"/>
      <c r="J134" s="287">
        <f t="shared" si="0"/>
        <v>0</v>
      </c>
      <c r="K134" s="157"/>
      <c r="L134" s="31"/>
      <c r="M134" s="158" t="s">
        <v>1</v>
      </c>
      <c r="N134" s="159" t="s">
        <v>38</v>
      </c>
      <c r="O134" s="59"/>
      <c r="P134" s="160">
        <f t="shared" si="1"/>
        <v>0</v>
      </c>
      <c r="Q134" s="160">
        <v>3.5950000000000001E-3</v>
      </c>
      <c r="R134" s="160">
        <f t="shared" si="2"/>
        <v>1.61775</v>
      </c>
      <c r="S134" s="160">
        <v>0</v>
      </c>
      <c r="T134" s="161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2" t="s">
        <v>214</v>
      </c>
      <c r="AT134" s="162" t="s">
        <v>210</v>
      </c>
      <c r="AU134" s="162" t="s">
        <v>85</v>
      </c>
      <c r="AY134" s="15" t="s">
        <v>208</v>
      </c>
      <c r="BE134" s="163">
        <f t="shared" si="4"/>
        <v>0</v>
      </c>
      <c r="BF134" s="163">
        <f t="shared" si="5"/>
        <v>0</v>
      </c>
      <c r="BG134" s="163">
        <f t="shared" si="6"/>
        <v>0</v>
      </c>
      <c r="BH134" s="163">
        <f t="shared" si="7"/>
        <v>0</v>
      </c>
      <c r="BI134" s="163">
        <f t="shared" si="8"/>
        <v>0</v>
      </c>
      <c r="BJ134" s="15" t="s">
        <v>85</v>
      </c>
      <c r="BK134" s="163">
        <f t="shared" si="9"/>
        <v>0</v>
      </c>
      <c r="BL134" s="15" t="s">
        <v>214</v>
      </c>
      <c r="BM134" s="162" t="s">
        <v>10080</v>
      </c>
    </row>
    <row r="135" spans="1:65" s="2" customFormat="1" ht="24.2" customHeight="1">
      <c r="A135" s="30"/>
      <c r="B135" s="154"/>
      <c r="C135" s="195" t="s">
        <v>230</v>
      </c>
      <c r="D135" s="195" t="s">
        <v>210</v>
      </c>
      <c r="E135" s="196" t="s">
        <v>3537</v>
      </c>
      <c r="F135" s="200" t="s">
        <v>10081</v>
      </c>
      <c r="G135" s="198" t="s">
        <v>233</v>
      </c>
      <c r="H135" s="199">
        <v>210</v>
      </c>
      <c r="I135" s="155"/>
      <c r="J135" s="287">
        <f t="shared" si="0"/>
        <v>0</v>
      </c>
      <c r="K135" s="157"/>
      <c r="L135" s="31"/>
      <c r="M135" s="158" t="s">
        <v>1</v>
      </c>
      <c r="N135" s="159" t="s">
        <v>38</v>
      </c>
      <c r="O135" s="59"/>
      <c r="P135" s="160">
        <f t="shared" si="1"/>
        <v>0</v>
      </c>
      <c r="Q135" s="160">
        <v>0</v>
      </c>
      <c r="R135" s="160">
        <f t="shared" si="2"/>
        <v>0</v>
      </c>
      <c r="S135" s="160">
        <v>0</v>
      </c>
      <c r="T135" s="161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2" t="s">
        <v>214</v>
      </c>
      <c r="AT135" s="162" t="s">
        <v>210</v>
      </c>
      <c r="AU135" s="162" t="s">
        <v>85</v>
      </c>
      <c r="AY135" s="15" t="s">
        <v>208</v>
      </c>
      <c r="BE135" s="163">
        <f t="shared" si="4"/>
        <v>0</v>
      </c>
      <c r="BF135" s="163">
        <f t="shared" si="5"/>
        <v>0</v>
      </c>
      <c r="BG135" s="163">
        <f t="shared" si="6"/>
        <v>0</v>
      </c>
      <c r="BH135" s="163">
        <f t="shared" si="7"/>
        <v>0</v>
      </c>
      <c r="BI135" s="163">
        <f t="shared" si="8"/>
        <v>0</v>
      </c>
      <c r="BJ135" s="15" t="s">
        <v>85</v>
      </c>
      <c r="BK135" s="163">
        <f t="shared" si="9"/>
        <v>0</v>
      </c>
      <c r="BL135" s="15" t="s">
        <v>214</v>
      </c>
      <c r="BM135" s="162" t="s">
        <v>10082</v>
      </c>
    </row>
    <row r="136" spans="1:65" s="2" customFormat="1" ht="24.2" customHeight="1">
      <c r="A136" s="30"/>
      <c r="B136" s="154"/>
      <c r="C136" s="195" t="s">
        <v>235</v>
      </c>
      <c r="D136" s="195" t="s">
        <v>210</v>
      </c>
      <c r="E136" s="196" t="s">
        <v>3546</v>
      </c>
      <c r="F136" s="200" t="s">
        <v>3547</v>
      </c>
      <c r="G136" s="198" t="s">
        <v>233</v>
      </c>
      <c r="H136" s="199">
        <v>350</v>
      </c>
      <c r="I136" s="155"/>
      <c r="J136" s="287">
        <f t="shared" si="0"/>
        <v>0</v>
      </c>
      <c r="K136" s="157"/>
      <c r="L136" s="31"/>
      <c r="M136" s="158" t="s">
        <v>1</v>
      </c>
      <c r="N136" s="159" t="s">
        <v>38</v>
      </c>
      <c r="O136" s="59"/>
      <c r="P136" s="160">
        <f t="shared" si="1"/>
        <v>0</v>
      </c>
      <c r="Q136" s="160">
        <v>0</v>
      </c>
      <c r="R136" s="160">
        <f t="shared" si="2"/>
        <v>0</v>
      </c>
      <c r="S136" s="160">
        <v>0</v>
      </c>
      <c r="T136" s="161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2" t="s">
        <v>214</v>
      </c>
      <c r="AT136" s="162" t="s">
        <v>210</v>
      </c>
      <c r="AU136" s="162" t="s">
        <v>85</v>
      </c>
      <c r="AY136" s="15" t="s">
        <v>208</v>
      </c>
      <c r="BE136" s="163">
        <f t="shared" si="4"/>
        <v>0</v>
      </c>
      <c r="BF136" s="163">
        <f t="shared" si="5"/>
        <v>0</v>
      </c>
      <c r="BG136" s="163">
        <f t="shared" si="6"/>
        <v>0</v>
      </c>
      <c r="BH136" s="163">
        <f t="shared" si="7"/>
        <v>0</v>
      </c>
      <c r="BI136" s="163">
        <f t="shared" si="8"/>
        <v>0</v>
      </c>
      <c r="BJ136" s="15" t="s">
        <v>85</v>
      </c>
      <c r="BK136" s="163">
        <f t="shared" si="9"/>
        <v>0</v>
      </c>
      <c r="BL136" s="15" t="s">
        <v>214</v>
      </c>
      <c r="BM136" s="162" t="s">
        <v>10083</v>
      </c>
    </row>
    <row r="137" spans="1:65" s="2" customFormat="1" ht="37.9" customHeight="1">
      <c r="A137" s="30"/>
      <c r="B137" s="154"/>
      <c r="C137" s="195" t="s">
        <v>239</v>
      </c>
      <c r="D137" s="195" t="s">
        <v>210</v>
      </c>
      <c r="E137" s="196" t="s">
        <v>3549</v>
      </c>
      <c r="F137" s="200" t="s">
        <v>3550</v>
      </c>
      <c r="G137" s="198" t="s">
        <v>233</v>
      </c>
      <c r="H137" s="199">
        <v>210</v>
      </c>
      <c r="I137" s="155"/>
      <c r="J137" s="287">
        <f t="shared" si="0"/>
        <v>0</v>
      </c>
      <c r="K137" s="157"/>
      <c r="L137" s="31"/>
      <c r="M137" s="158" t="s">
        <v>1</v>
      </c>
      <c r="N137" s="159" t="s">
        <v>38</v>
      </c>
      <c r="O137" s="59"/>
      <c r="P137" s="160">
        <f t="shared" si="1"/>
        <v>0</v>
      </c>
      <c r="Q137" s="160">
        <v>0</v>
      </c>
      <c r="R137" s="160">
        <f t="shared" si="2"/>
        <v>0</v>
      </c>
      <c r="S137" s="160">
        <v>0</v>
      </c>
      <c r="T137" s="161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2" t="s">
        <v>214</v>
      </c>
      <c r="AT137" s="162" t="s">
        <v>210</v>
      </c>
      <c r="AU137" s="162" t="s">
        <v>85</v>
      </c>
      <c r="AY137" s="15" t="s">
        <v>208</v>
      </c>
      <c r="BE137" s="163">
        <f t="shared" si="4"/>
        <v>0</v>
      </c>
      <c r="BF137" s="163">
        <f t="shared" si="5"/>
        <v>0</v>
      </c>
      <c r="BG137" s="163">
        <f t="shared" si="6"/>
        <v>0</v>
      </c>
      <c r="BH137" s="163">
        <f t="shared" si="7"/>
        <v>0</v>
      </c>
      <c r="BI137" s="163">
        <f t="shared" si="8"/>
        <v>0</v>
      </c>
      <c r="BJ137" s="15" t="s">
        <v>85</v>
      </c>
      <c r="BK137" s="163">
        <f t="shared" si="9"/>
        <v>0</v>
      </c>
      <c r="BL137" s="15" t="s">
        <v>214</v>
      </c>
      <c r="BM137" s="162" t="s">
        <v>10084</v>
      </c>
    </row>
    <row r="138" spans="1:65" s="2" customFormat="1" ht="37.9" customHeight="1">
      <c r="A138" s="30"/>
      <c r="B138" s="154"/>
      <c r="C138" s="195" t="s">
        <v>244</v>
      </c>
      <c r="D138" s="195" t="s">
        <v>210</v>
      </c>
      <c r="E138" s="196" t="s">
        <v>10085</v>
      </c>
      <c r="F138" s="200" t="s">
        <v>10086</v>
      </c>
      <c r="G138" s="198" t="s">
        <v>213</v>
      </c>
      <c r="H138" s="199">
        <v>765</v>
      </c>
      <c r="I138" s="155"/>
      <c r="J138" s="287">
        <f t="shared" si="0"/>
        <v>0</v>
      </c>
      <c r="K138" s="157"/>
      <c r="L138" s="31"/>
      <c r="M138" s="158" t="s">
        <v>1</v>
      </c>
      <c r="N138" s="159" t="s">
        <v>38</v>
      </c>
      <c r="O138" s="59"/>
      <c r="P138" s="160">
        <f t="shared" si="1"/>
        <v>0</v>
      </c>
      <c r="Q138" s="160">
        <v>7.4091999999999995E-4</v>
      </c>
      <c r="R138" s="160">
        <f t="shared" si="2"/>
        <v>0.56680379999999997</v>
      </c>
      <c r="S138" s="160">
        <v>0</v>
      </c>
      <c r="T138" s="161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2" t="s">
        <v>214</v>
      </c>
      <c r="AT138" s="162" t="s">
        <v>210</v>
      </c>
      <c r="AU138" s="162" t="s">
        <v>85</v>
      </c>
      <c r="AY138" s="15" t="s">
        <v>208</v>
      </c>
      <c r="BE138" s="163">
        <f t="shared" si="4"/>
        <v>0</v>
      </c>
      <c r="BF138" s="163">
        <f t="shared" si="5"/>
        <v>0</v>
      </c>
      <c r="BG138" s="163">
        <f t="shared" si="6"/>
        <v>0</v>
      </c>
      <c r="BH138" s="163">
        <f t="shared" si="7"/>
        <v>0</v>
      </c>
      <c r="BI138" s="163">
        <f t="shared" si="8"/>
        <v>0</v>
      </c>
      <c r="BJ138" s="15" t="s">
        <v>85</v>
      </c>
      <c r="BK138" s="163">
        <f t="shared" si="9"/>
        <v>0</v>
      </c>
      <c r="BL138" s="15" t="s">
        <v>214</v>
      </c>
      <c r="BM138" s="162" t="s">
        <v>10087</v>
      </c>
    </row>
    <row r="139" spans="1:65" s="2" customFormat="1" ht="44.25" customHeight="1">
      <c r="A139" s="30"/>
      <c r="B139" s="154"/>
      <c r="C139" s="195" t="s">
        <v>249</v>
      </c>
      <c r="D139" s="195" t="s">
        <v>210</v>
      </c>
      <c r="E139" s="196" t="s">
        <v>10088</v>
      </c>
      <c r="F139" s="200" t="s">
        <v>10089</v>
      </c>
      <c r="G139" s="198" t="s">
        <v>213</v>
      </c>
      <c r="H139" s="199">
        <v>765</v>
      </c>
      <c r="I139" s="155"/>
      <c r="J139" s="287">
        <f t="shared" si="0"/>
        <v>0</v>
      </c>
      <c r="K139" s="157"/>
      <c r="L139" s="31"/>
      <c r="M139" s="158" t="s">
        <v>1</v>
      </c>
      <c r="N139" s="159" t="s">
        <v>38</v>
      </c>
      <c r="O139" s="59"/>
      <c r="P139" s="160">
        <f t="shared" si="1"/>
        <v>0</v>
      </c>
      <c r="Q139" s="160">
        <v>0</v>
      </c>
      <c r="R139" s="160">
        <f t="shared" si="2"/>
        <v>0</v>
      </c>
      <c r="S139" s="160">
        <v>0</v>
      </c>
      <c r="T139" s="161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2" t="s">
        <v>214</v>
      </c>
      <c r="AT139" s="162" t="s">
        <v>210</v>
      </c>
      <c r="AU139" s="162" t="s">
        <v>85</v>
      </c>
      <c r="AY139" s="15" t="s">
        <v>208</v>
      </c>
      <c r="BE139" s="163">
        <f t="shared" si="4"/>
        <v>0</v>
      </c>
      <c r="BF139" s="163">
        <f t="shared" si="5"/>
        <v>0</v>
      </c>
      <c r="BG139" s="163">
        <f t="shared" si="6"/>
        <v>0</v>
      </c>
      <c r="BH139" s="163">
        <f t="shared" si="7"/>
        <v>0</v>
      </c>
      <c r="BI139" s="163">
        <f t="shared" si="8"/>
        <v>0</v>
      </c>
      <c r="BJ139" s="15" t="s">
        <v>85</v>
      </c>
      <c r="BK139" s="163">
        <f t="shared" si="9"/>
        <v>0</v>
      </c>
      <c r="BL139" s="15" t="s">
        <v>214</v>
      </c>
      <c r="BM139" s="162" t="s">
        <v>10090</v>
      </c>
    </row>
    <row r="140" spans="1:65" s="2" customFormat="1" ht="37.9" customHeight="1">
      <c r="A140" s="30"/>
      <c r="B140" s="154"/>
      <c r="C140" s="195" t="s">
        <v>254</v>
      </c>
      <c r="D140" s="195" t="s">
        <v>210</v>
      </c>
      <c r="E140" s="196" t="s">
        <v>3564</v>
      </c>
      <c r="F140" s="200" t="s">
        <v>3565</v>
      </c>
      <c r="G140" s="198" t="s">
        <v>233</v>
      </c>
      <c r="H140" s="199">
        <v>460.3</v>
      </c>
      <c r="I140" s="155"/>
      <c r="J140" s="287">
        <f t="shared" si="0"/>
        <v>0</v>
      </c>
      <c r="K140" s="157"/>
      <c r="L140" s="31"/>
      <c r="M140" s="158" t="s">
        <v>1</v>
      </c>
      <c r="N140" s="159" t="s">
        <v>38</v>
      </c>
      <c r="O140" s="59"/>
      <c r="P140" s="160">
        <f t="shared" si="1"/>
        <v>0</v>
      </c>
      <c r="Q140" s="160">
        <v>0</v>
      </c>
      <c r="R140" s="160">
        <f t="shared" si="2"/>
        <v>0</v>
      </c>
      <c r="S140" s="160">
        <v>0</v>
      </c>
      <c r="T140" s="161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2" t="s">
        <v>214</v>
      </c>
      <c r="AT140" s="162" t="s">
        <v>210</v>
      </c>
      <c r="AU140" s="162" t="s">
        <v>85</v>
      </c>
      <c r="AY140" s="15" t="s">
        <v>208</v>
      </c>
      <c r="BE140" s="163">
        <f t="shared" si="4"/>
        <v>0</v>
      </c>
      <c r="BF140" s="163">
        <f t="shared" si="5"/>
        <v>0</v>
      </c>
      <c r="BG140" s="163">
        <f t="shared" si="6"/>
        <v>0</v>
      </c>
      <c r="BH140" s="163">
        <f t="shared" si="7"/>
        <v>0</v>
      </c>
      <c r="BI140" s="163">
        <f t="shared" si="8"/>
        <v>0</v>
      </c>
      <c r="BJ140" s="15" t="s">
        <v>85</v>
      </c>
      <c r="BK140" s="163">
        <f t="shared" si="9"/>
        <v>0</v>
      </c>
      <c r="BL140" s="15" t="s">
        <v>214</v>
      </c>
      <c r="BM140" s="162" t="s">
        <v>10091</v>
      </c>
    </row>
    <row r="141" spans="1:65" s="2" customFormat="1" ht="37.9" customHeight="1">
      <c r="A141" s="30"/>
      <c r="B141" s="154"/>
      <c r="C141" s="195" t="s">
        <v>258</v>
      </c>
      <c r="D141" s="195" t="s">
        <v>210</v>
      </c>
      <c r="E141" s="196" t="s">
        <v>1030</v>
      </c>
      <c r="F141" s="200" t="s">
        <v>10092</v>
      </c>
      <c r="G141" s="198" t="s">
        <v>233</v>
      </c>
      <c r="H141" s="199">
        <v>119.85</v>
      </c>
      <c r="I141" s="155"/>
      <c r="J141" s="287">
        <f t="shared" si="0"/>
        <v>0</v>
      </c>
      <c r="K141" s="157"/>
      <c r="L141" s="31"/>
      <c r="M141" s="158" t="s">
        <v>1</v>
      </c>
      <c r="N141" s="159" t="s">
        <v>38</v>
      </c>
      <c r="O141" s="59"/>
      <c r="P141" s="160">
        <f t="shared" si="1"/>
        <v>0</v>
      </c>
      <c r="Q141" s="160">
        <v>0</v>
      </c>
      <c r="R141" s="160">
        <f t="shared" si="2"/>
        <v>0</v>
      </c>
      <c r="S141" s="160">
        <v>0</v>
      </c>
      <c r="T141" s="161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2" t="s">
        <v>214</v>
      </c>
      <c r="AT141" s="162" t="s">
        <v>210</v>
      </c>
      <c r="AU141" s="162" t="s">
        <v>85</v>
      </c>
      <c r="AY141" s="15" t="s">
        <v>208</v>
      </c>
      <c r="BE141" s="163">
        <f t="shared" si="4"/>
        <v>0</v>
      </c>
      <c r="BF141" s="163">
        <f t="shared" si="5"/>
        <v>0</v>
      </c>
      <c r="BG141" s="163">
        <f t="shared" si="6"/>
        <v>0</v>
      </c>
      <c r="BH141" s="163">
        <f t="shared" si="7"/>
        <v>0</v>
      </c>
      <c r="BI141" s="163">
        <f t="shared" si="8"/>
        <v>0</v>
      </c>
      <c r="BJ141" s="15" t="s">
        <v>85</v>
      </c>
      <c r="BK141" s="163">
        <f t="shared" si="9"/>
        <v>0</v>
      </c>
      <c r="BL141" s="15" t="s">
        <v>214</v>
      </c>
      <c r="BM141" s="162" t="s">
        <v>10093</v>
      </c>
    </row>
    <row r="142" spans="1:65" s="2" customFormat="1" ht="24.2" customHeight="1">
      <c r="A142" s="30"/>
      <c r="B142" s="154"/>
      <c r="C142" s="195" t="s">
        <v>262</v>
      </c>
      <c r="D142" s="195" t="s">
        <v>210</v>
      </c>
      <c r="E142" s="196" t="s">
        <v>3571</v>
      </c>
      <c r="F142" s="200" t="s">
        <v>3572</v>
      </c>
      <c r="G142" s="198" t="s">
        <v>233</v>
      </c>
      <c r="H142" s="199">
        <v>230.15</v>
      </c>
      <c r="I142" s="155"/>
      <c r="J142" s="287">
        <f t="shared" si="0"/>
        <v>0</v>
      </c>
      <c r="K142" s="157"/>
      <c r="L142" s="31"/>
      <c r="M142" s="158" t="s">
        <v>1</v>
      </c>
      <c r="N142" s="159" t="s">
        <v>38</v>
      </c>
      <c r="O142" s="59"/>
      <c r="P142" s="160">
        <f t="shared" si="1"/>
        <v>0</v>
      </c>
      <c r="Q142" s="160">
        <v>0</v>
      </c>
      <c r="R142" s="160">
        <f t="shared" si="2"/>
        <v>0</v>
      </c>
      <c r="S142" s="160">
        <v>0</v>
      </c>
      <c r="T142" s="161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2" t="s">
        <v>214</v>
      </c>
      <c r="AT142" s="162" t="s">
        <v>210</v>
      </c>
      <c r="AU142" s="162" t="s">
        <v>85</v>
      </c>
      <c r="AY142" s="15" t="s">
        <v>208</v>
      </c>
      <c r="BE142" s="163">
        <f t="shared" si="4"/>
        <v>0</v>
      </c>
      <c r="BF142" s="163">
        <f t="shared" si="5"/>
        <v>0</v>
      </c>
      <c r="BG142" s="163">
        <f t="shared" si="6"/>
        <v>0</v>
      </c>
      <c r="BH142" s="163">
        <f t="shared" si="7"/>
        <v>0</v>
      </c>
      <c r="BI142" s="163">
        <f t="shared" si="8"/>
        <v>0</v>
      </c>
      <c r="BJ142" s="15" t="s">
        <v>85</v>
      </c>
      <c r="BK142" s="163">
        <f t="shared" si="9"/>
        <v>0</v>
      </c>
      <c r="BL142" s="15" t="s">
        <v>214</v>
      </c>
      <c r="BM142" s="162" t="s">
        <v>10094</v>
      </c>
    </row>
    <row r="143" spans="1:65" s="2" customFormat="1" ht="21.75" customHeight="1">
      <c r="A143" s="30"/>
      <c r="B143" s="154"/>
      <c r="C143" s="195" t="s">
        <v>266</v>
      </c>
      <c r="D143" s="195" t="s">
        <v>210</v>
      </c>
      <c r="E143" s="196" t="s">
        <v>3577</v>
      </c>
      <c r="F143" s="200" t="s">
        <v>3578</v>
      </c>
      <c r="G143" s="198" t="s">
        <v>233</v>
      </c>
      <c r="H143" s="199">
        <v>230.15</v>
      </c>
      <c r="I143" s="155"/>
      <c r="J143" s="287">
        <f t="shared" si="0"/>
        <v>0</v>
      </c>
      <c r="K143" s="157"/>
      <c r="L143" s="31"/>
      <c r="M143" s="158" t="s">
        <v>1</v>
      </c>
      <c r="N143" s="159" t="s">
        <v>38</v>
      </c>
      <c r="O143" s="59"/>
      <c r="P143" s="160">
        <f t="shared" si="1"/>
        <v>0</v>
      </c>
      <c r="Q143" s="160">
        <v>0</v>
      </c>
      <c r="R143" s="160">
        <f t="shared" si="2"/>
        <v>0</v>
      </c>
      <c r="S143" s="160">
        <v>0</v>
      </c>
      <c r="T143" s="161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2" t="s">
        <v>214</v>
      </c>
      <c r="AT143" s="162" t="s">
        <v>210</v>
      </c>
      <c r="AU143" s="162" t="s">
        <v>85</v>
      </c>
      <c r="AY143" s="15" t="s">
        <v>208</v>
      </c>
      <c r="BE143" s="163">
        <f t="shared" si="4"/>
        <v>0</v>
      </c>
      <c r="BF143" s="163">
        <f t="shared" si="5"/>
        <v>0</v>
      </c>
      <c r="BG143" s="163">
        <f t="shared" si="6"/>
        <v>0</v>
      </c>
      <c r="BH143" s="163">
        <f t="shared" si="7"/>
        <v>0</v>
      </c>
      <c r="BI143" s="163">
        <f t="shared" si="8"/>
        <v>0</v>
      </c>
      <c r="BJ143" s="15" t="s">
        <v>85</v>
      </c>
      <c r="BK143" s="163">
        <f t="shared" si="9"/>
        <v>0</v>
      </c>
      <c r="BL143" s="15" t="s">
        <v>214</v>
      </c>
      <c r="BM143" s="162" t="s">
        <v>10095</v>
      </c>
    </row>
    <row r="144" spans="1:65" s="2" customFormat="1" ht="24.2" customHeight="1">
      <c r="A144" s="30"/>
      <c r="B144" s="154"/>
      <c r="C144" s="195" t="s">
        <v>270</v>
      </c>
      <c r="D144" s="195" t="s">
        <v>210</v>
      </c>
      <c r="E144" s="196" t="s">
        <v>1036</v>
      </c>
      <c r="F144" s="200" t="s">
        <v>1037</v>
      </c>
      <c r="G144" s="198" t="s">
        <v>564</v>
      </c>
      <c r="H144" s="199">
        <v>197.75299999999999</v>
      </c>
      <c r="I144" s="155"/>
      <c r="J144" s="287">
        <f t="shared" si="0"/>
        <v>0</v>
      </c>
      <c r="K144" s="157"/>
      <c r="L144" s="31"/>
      <c r="M144" s="158" t="s">
        <v>1</v>
      </c>
      <c r="N144" s="159" t="s">
        <v>38</v>
      </c>
      <c r="O144" s="59"/>
      <c r="P144" s="160">
        <f t="shared" si="1"/>
        <v>0</v>
      </c>
      <c r="Q144" s="160">
        <v>0</v>
      </c>
      <c r="R144" s="160">
        <f t="shared" si="2"/>
        <v>0</v>
      </c>
      <c r="S144" s="160">
        <v>0</v>
      </c>
      <c r="T144" s="161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2" t="s">
        <v>214</v>
      </c>
      <c r="AT144" s="162" t="s">
        <v>210</v>
      </c>
      <c r="AU144" s="162" t="s">
        <v>85</v>
      </c>
      <c r="AY144" s="15" t="s">
        <v>208</v>
      </c>
      <c r="BE144" s="163">
        <f t="shared" si="4"/>
        <v>0</v>
      </c>
      <c r="BF144" s="163">
        <f t="shared" si="5"/>
        <v>0</v>
      </c>
      <c r="BG144" s="163">
        <f t="shared" si="6"/>
        <v>0</v>
      </c>
      <c r="BH144" s="163">
        <f t="shared" si="7"/>
        <v>0</v>
      </c>
      <c r="BI144" s="163">
        <f t="shared" si="8"/>
        <v>0</v>
      </c>
      <c r="BJ144" s="15" t="s">
        <v>85</v>
      </c>
      <c r="BK144" s="163">
        <f t="shared" si="9"/>
        <v>0</v>
      </c>
      <c r="BL144" s="15" t="s">
        <v>214</v>
      </c>
      <c r="BM144" s="162" t="s">
        <v>10096</v>
      </c>
    </row>
    <row r="145" spans="1:65" s="2" customFormat="1" ht="33" customHeight="1">
      <c r="A145" s="30"/>
      <c r="B145" s="154"/>
      <c r="C145" s="195" t="s">
        <v>274</v>
      </c>
      <c r="D145" s="195" t="s">
        <v>210</v>
      </c>
      <c r="E145" s="196" t="s">
        <v>3581</v>
      </c>
      <c r="F145" s="200" t="s">
        <v>3582</v>
      </c>
      <c r="G145" s="198" t="s">
        <v>233</v>
      </c>
      <c r="H145" s="199">
        <v>230.15</v>
      </c>
      <c r="I145" s="155"/>
      <c r="J145" s="287">
        <f t="shared" si="0"/>
        <v>0</v>
      </c>
      <c r="K145" s="157"/>
      <c r="L145" s="31"/>
      <c r="M145" s="158" t="s">
        <v>1</v>
      </c>
      <c r="N145" s="159" t="s">
        <v>38</v>
      </c>
      <c r="O145" s="59"/>
      <c r="P145" s="160">
        <f t="shared" si="1"/>
        <v>0</v>
      </c>
      <c r="Q145" s="160">
        <v>0</v>
      </c>
      <c r="R145" s="160">
        <f t="shared" si="2"/>
        <v>0</v>
      </c>
      <c r="S145" s="160">
        <v>0</v>
      </c>
      <c r="T145" s="161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2" t="s">
        <v>214</v>
      </c>
      <c r="AT145" s="162" t="s">
        <v>210</v>
      </c>
      <c r="AU145" s="162" t="s">
        <v>85</v>
      </c>
      <c r="AY145" s="15" t="s">
        <v>208</v>
      </c>
      <c r="BE145" s="163">
        <f t="shared" si="4"/>
        <v>0</v>
      </c>
      <c r="BF145" s="163">
        <f t="shared" si="5"/>
        <v>0</v>
      </c>
      <c r="BG145" s="163">
        <f t="shared" si="6"/>
        <v>0</v>
      </c>
      <c r="BH145" s="163">
        <f t="shared" si="7"/>
        <v>0</v>
      </c>
      <c r="BI145" s="163">
        <f t="shared" si="8"/>
        <v>0</v>
      </c>
      <c r="BJ145" s="15" t="s">
        <v>85</v>
      </c>
      <c r="BK145" s="163">
        <f t="shared" si="9"/>
        <v>0</v>
      </c>
      <c r="BL145" s="15" t="s">
        <v>214</v>
      </c>
      <c r="BM145" s="162" t="s">
        <v>10097</v>
      </c>
    </row>
    <row r="146" spans="1:65" s="2" customFormat="1" ht="24.2" customHeight="1">
      <c r="A146" s="30"/>
      <c r="B146" s="154"/>
      <c r="C146" s="195" t="s">
        <v>278</v>
      </c>
      <c r="D146" s="195" t="s">
        <v>210</v>
      </c>
      <c r="E146" s="196" t="s">
        <v>3584</v>
      </c>
      <c r="F146" s="200" t="s">
        <v>3585</v>
      </c>
      <c r="G146" s="198" t="s">
        <v>233</v>
      </c>
      <c r="H146" s="199">
        <v>92.427999999999997</v>
      </c>
      <c r="I146" s="155"/>
      <c r="J146" s="287">
        <f t="shared" si="0"/>
        <v>0</v>
      </c>
      <c r="K146" s="157"/>
      <c r="L146" s="31"/>
      <c r="M146" s="158" t="s">
        <v>1</v>
      </c>
      <c r="N146" s="159" t="s">
        <v>38</v>
      </c>
      <c r="O146" s="59"/>
      <c r="P146" s="160">
        <f t="shared" si="1"/>
        <v>0</v>
      </c>
      <c r="Q146" s="160">
        <v>0</v>
      </c>
      <c r="R146" s="160">
        <f t="shared" si="2"/>
        <v>0</v>
      </c>
      <c r="S146" s="160">
        <v>0</v>
      </c>
      <c r="T146" s="161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2" t="s">
        <v>214</v>
      </c>
      <c r="AT146" s="162" t="s">
        <v>210</v>
      </c>
      <c r="AU146" s="162" t="s">
        <v>85</v>
      </c>
      <c r="AY146" s="15" t="s">
        <v>208</v>
      </c>
      <c r="BE146" s="163">
        <f t="shared" si="4"/>
        <v>0</v>
      </c>
      <c r="BF146" s="163">
        <f t="shared" si="5"/>
        <v>0</v>
      </c>
      <c r="BG146" s="163">
        <f t="shared" si="6"/>
        <v>0</v>
      </c>
      <c r="BH146" s="163">
        <f t="shared" si="7"/>
        <v>0</v>
      </c>
      <c r="BI146" s="163">
        <f t="shared" si="8"/>
        <v>0</v>
      </c>
      <c r="BJ146" s="15" t="s">
        <v>85</v>
      </c>
      <c r="BK146" s="163">
        <f t="shared" si="9"/>
        <v>0</v>
      </c>
      <c r="BL146" s="15" t="s">
        <v>214</v>
      </c>
      <c r="BM146" s="162" t="s">
        <v>10098</v>
      </c>
    </row>
    <row r="147" spans="1:65" s="2" customFormat="1" ht="16.5" customHeight="1">
      <c r="A147" s="30"/>
      <c r="B147" s="154"/>
      <c r="C147" s="201" t="s">
        <v>282</v>
      </c>
      <c r="D147" s="201" t="s">
        <v>751</v>
      </c>
      <c r="E147" s="202" t="s">
        <v>10099</v>
      </c>
      <c r="F147" s="203" t="s">
        <v>10100</v>
      </c>
      <c r="G147" s="204" t="s">
        <v>564</v>
      </c>
      <c r="H147" s="205">
        <v>170.99199999999999</v>
      </c>
      <c r="I147" s="177"/>
      <c r="J147" s="290">
        <f t="shared" si="0"/>
        <v>0</v>
      </c>
      <c r="K147" s="178"/>
      <c r="L147" s="179"/>
      <c r="M147" s="180" t="s">
        <v>1</v>
      </c>
      <c r="N147" s="181" t="s">
        <v>38</v>
      </c>
      <c r="O147" s="59"/>
      <c r="P147" s="160">
        <f t="shared" si="1"/>
        <v>0</v>
      </c>
      <c r="Q147" s="160">
        <v>1</v>
      </c>
      <c r="R147" s="160">
        <f t="shared" si="2"/>
        <v>170.99199999999999</v>
      </c>
      <c r="S147" s="160">
        <v>0</v>
      </c>
      <c r="T147" s="161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2" t="s">
        <v>239</v>
      </c>
      <c r="AT147" s="162" t="s">
        <v>751</v>
      </c>
      <c r="AU147" s="162" t="s">
        <v>85</v>
      </c>
      <c r="AY147" s="15" t="s">
        <v>208</v>
      </c>
      <c r="BE147" s="163">
        <f t="shared" si="4"/>
        <v>0</v>
      </c>
      <c r="BF147" s="163">
        <f t="shared" si="5"/>
        <v>0</v>
      </c>
      <c r="BG147" s="163">
        <f t="shared" si="6"/>
        <v>0</v>
      </c>
      <c r="BH147" s="163">
        <f t="shared" si="7"/>
        <v>0</v>
      </c>
      <c r="BI147" s="163">
        <f t="shared" si="8"/>
        <v>0</v>
      </c>
      <c r="BJ147" s="15" t="s">
        <v>85</v>
      </c>
      <c r="BK147" s="163">
        <f t="shared" si="9"/>
        <v>0</v>
      </c>
      <c r="BL147" s="15" t="s">
        <v>214</v>
      </c>
      <c r="BM147" s="162" t="s">
        <v>10101</v>
      </c>
    </row>
    <row r="148" spans="1:65" s="2" customFormat="1" ht="21.75" customHeight="1">
      <c r="A148" s="30"/>
      <c r="B148" s="154"/>
      <c r="C148" s="195" t="s">
        <v>286</v>
      </c>
      <c r="D148" s="195" t="s">
        <v>210</v>
      </c>
      <c r="E148" s="196" t="s">
        <v>3590</v>
      </c>
      <c r="F148" s="200" t="s">
        <v>3591</v>
      </c>
      <c r="G148" s="198" t="s">
        <v>213</v>
      </c>
      <c r="H148" s="199">
        <v>225</v>
      </c>
      <c r="I148" s="155"/>
      <c r="J148" s="287">
        <f t="shared" si="0"/>
        <v>0</v>
      </c>
      <c r="K148" s="157"/>
      <c r="L148" s="31"/>
      <c r="M148" s="158" t="s">
        <v>1</v>
      </c>
      <c r="N148" s="159" t="s">
        <v>38</v>
      </c>
      <c r="O148" s="59"/>
      <c r="P148" s="160">
        <f t="shared" si="1"/>
        <v>0</v>
      </c>
      <c r="Q148" s="160">
        <v>0</v>
      </c>
      <c r="R148" s="160">
        <f t="shared" si="2"/>
        <v>0</v>
      </c>
      <c r="S148" s="160">
        <v>0</v>
      </c>
      <c r="T148" s="161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2" t="s">
        <v>214</v>
      </c>
      <c r="AT148" s="162" t="s">
        <v>210</v>
      </c>
      <c r="AU148" s="162" t="s">
        <v>85</v>
      </c>
      <c r="AY148" s="15" t="s">
        <v>208</v>
      </c>
      <c r="BE148" s="163">
        <f t="shared" si="4"/>
        <v>0</v>
      </c>
      <c r="BF148" s="163">
        <f t="shared" si="5"/>
        <v>0</v>
      </c>
      <c r="BG148" s="163">
        <f t="shared" si="6"/>
        <v>0</v>
      </c>
      <c r="BH148" s="163">
        <f t="shared" si="7"/>
        <v>0</v>
      </c>
      <c r="BI148" s="163">
        <f t="shared" si="8"/>
        <v>0</v>
      </c>
      <c r="BJ148" s="15" t="s">
        <v>85</v>
      </c>
      <c r="BK148" s="163">
        <f t="shared" si="9"/>
        <v>0</v>
      </c>
      <c r="BL148" s="15" t="s">
        <v>214</v>
      </c>
      <c r="BM148" s="162" t="s">
        <v>10102</v>
      </c>
    </row>
    <row r="149" spans="1:65" s="12" customFormat="1" ht="22.9" customHeight="1">
      <c r="B149" s="142"/>
      <c r="C149" s="206"/>
      <c r="D149" s="207" t="s">
        <v>71</v>
      </c>
      <c r="E149" s="208" t="s">
        <v>85</v>
      </c>
      <c r="F149" s="208" t="s">
        <v>243</v>
      </c>
      <c r="G149" s="206"/>
      <c r="H149" s="206"/>
      <c r="I149" s="145"/>
      <c r="J149" s="286">
        <f>BK149</f>
        <v>0</v>
      </c>
      <c r="L149" s="142"/>
      <c r="M149" s="146"/>
      <c r="N149" s="147"/>
      <c r="O149" s="147"/>
      <c r="P149" s="148">
        <f>P150</f>
        <v>0</v>
      </c>
      <c r="Q149" s="147"/>
      <c r="R149" s="148">
        <f>R150</f>
        <v>1.9499999999999999E-3</v>
      </c>
      <c r="S149" s="147"/>
      <c r="T149" s="149">
        <f>T150</f>
        <v>0</v>
      </c>
      <c r="AR149" s="143" t="s">
        <v>79</v>
      </c>
      <c r="AT149" s="150" t="s">
        <v>71</v>
      </c>
      <c r="AU149" s="150" t="s">
        <v>79</v>
      </c>
      <c r="AY149" s="143" t="s">
        <v>208</v>
      </c>
      <c r="BK149" s="151">
        <f>BK150</f>
        <v>0</v>
      </c>
    </row>
    <row r="150" spans="1:65" s="2" customFormat="1" ht="37.9" customHeight="1">
      <c r="A150" s="30"/>
      <c r="B150" s="154"/>
      <c r="C150" s="195" t="s">
        <v>7</v>
      </c>
      <c r="D150" s="195" t="s">
        <v>210</v>
      </c>
      <c r="E150" s="196" t="s">
        <v>3596</v>
      </c>
      <c r="F150" s="200" t="s">
        <v>3597</v>
      </c>
      <c r="G150" s="198" t="s">
        <v>404</v>
      </c>
      <c r="H150" s="199">
        <v>1</v>
      </c>
      <c r="I150" s="155"/>
      <c r="J150" s="287">
        <f>ROUND(I150*H150,2)</f>
        <v>0</v>
      </c>
      <c r="K150" s="157"/>
      <c r="L150" s="31"/>
      <c r="M150" s="158" t="s">
        <v>1</v>
      </c>
      <c r="N150" s="159" t="s">
        <v>38</v>
      </c>
      <c r="O150" s="59"/>
      <c r="P150" s="160">
        <f>O150*H150</f>
        <v>0</v>
      </c>
      <c r="Q150" s="160">
        <v>1.9499999999999999E-3</v>
      </c>
      <c r="R150" s="160">
        <f>Q150*H150</f>
        <v>1.9499999999999999E-3</v>
      </c>
      <c r="S150" s="160">
        <v>0</v>
      </c>
      <c r="T150" s="161">
        <f>S150*H150</f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2" t="s">
        <v>214</v>
      </c>
      <c r="AT150" s="162" t="s">
        <v>210</v>
      </c>
      <c r="AU150" s="162" t="s">
        <v>85</v>
      </c>
      <c r="AY150" s="15" t="s">
        <v>208</v>
      </c>
      <c r="BE150" s="163">
        <f>IF(N150="základná",J150,0)</f>
        <v>0</v>
      </c>
      <c r="BF150" s="163">
        <f>IF(N150="znížená",J150,0)</f>
        <v>0</v>
      </c>
      <c r="BG150" s="163">
        <f>IF(N150="zákl. prenesená",J150,0)</f>
        <v>0</v>
      </c>
      <c r="BH150" s="163">
        <f>IF(N150="zníž. prenesená",J150,0)</f>
        <v>0</v>
      </c>
      <c r="BI150" s="163">
        <f>IF(N150="nulová",J150,0)</f>
        <v>0</v>
      </c>
      <c r="BJ150" s="15" t="s">
        <v>85</v>
      </c>
      <c r="BK150" s="163">
        <f>ROUND(I150*H150,2)</f>
        <v>0</v>
      </c>
      <c r="BL150" s="15" t="s">
        <v>214</v>
      </c>
      <c r="BM150" s="162" t="s">
        <v>10103</v>
      </c>
    </row>
    <row r="151" spans="1:65" s="12" customFormat="1" ht="22.9" customHeight="1">
      <c r="B151" s="142"/>
      <c r="C151" s="206"/>
      <c r="D151" s="207" t="s">
        <v>71</v>
      </c>
      <c r="E151" s="208" t="s">
        <v>214</v>
      </c>
      <c r="F151" s="208" t="s">
        <v>1160</v>
      </c>
      <c r="G151" s="206"/>
      <c r="H151" s="206"/>
      <c r="I151" s="145"/>
      <c r="J151" s="286">
        <f>BK151</f>
        <v>0</v>
      </c>
      <c r="L151" s="142"/>
      <c r="M151" s="146"/>
      <c r="N151" s="147"/>
      <c r="O151" s="147"/>
      <c r="P151" s="148">
        <f>SUM(P152:P153)</f>
        <v>0</v>
      </c>
      <c r="Q151" s="147"/>
      <c r="R151" s="148">
        <f>SUM(R152:R153)</f>
        <v>46.906962</v>
      </c>
      <c r="S151" s="147"/>
      <c r="T151" s="149">
        <f>SUM(T152:T153)</f>
        <v>0</v>
      </c>
      <c r="AR151" s="143" t="s">
        <v>79</v>
      </c>
      <c r="AT151" s="150" t="s">
        <v>71</v>
      </c>
      <c r="AU151" s="150" t="s">
        <v>79</v>
      </c>
      <c r="AY151" s="143" t="s">
        <v>208</v>
      </c>
      <c r="BK151" s="151">
        <f>SUM(BK152:BK153)</f>
        <v>0</v>
      </c>
    </row>
    <row r="152" spans="1:65" s="2" customFormat="1" ht="24.2" customHeight="1">
      <c r="A152" s="30"/>
      <c r="B152" s="154"/>
      <c r="C152" s="195" t="s">
        <v>293</v>
      </c>
      <c r="D152" s="195" t="s">
        <v>210</v>
      </c>
      <c r="E152" s="196" t="s">
        <v>3608</v>
      </c>
      <c r="F152" s="200" t="s">
        <v>3609</v>
      </c>
      <c r="G152" s="198" t="s">
        <v>233</v>
      </c>
      <c r="H152" s="199">
        <v>24.75</v>
      </c>
      <c r="I152" s="155"/>
      <c r="J152" s="287">
        <f>ROUND(I152*H152,2)</f>
        <v>0</v>
      </c>
      <c r="K152" s="157"/>
      <c r="L152" s="31"/>
      <c r="M152" s="158" t="s">
        <v>1</v>
      </c>
      <c r="N152" s="159" t="s">
        <v>38</v>
      </c>
      <c r="O152" s="59"/>
      <c r="P152" s="160">
        <f>O152*H152</f>
        <v>0</v>
      </c>
      <c r="Q152" s="160">
        <v>1.8907799999999999</v>
      </c>
      <c r="R152" s="160">
        <f>Q152*H152</f>
        <v>46.796804999999999</v>
      </c>
      <c r="S152" s="160">
        <v>0</v>
      </c>
      <c r="T152" s="161">
        <f>S152*H152</f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2" t="s">
        <v>214</v>
      </c>
      <c r="AT152" s="162" t="s">
        <v>210</v>
      </c>
      <c r="AU152" s="162" t="s">
        <v>85</v>
      </c>
      <c r="AY152" s="15" t="s">
        <v>208</v>
      </c>
      <c r="BE152" s="163">
        <f>IF(N152="základná",J152,0)</f>
        <v>0</v>
      </c>
      <c r="BF152" s="163">
        <f>IF(N152="znížená",J152,0)</f>
        <v>0</v>
      </c>
      <c r="BG152" s="163">
        <f>IF(N152="zákl. prenesená",J152,0)</f>
        <v>0</v>
      </c>
      <c r="BH152" s="163">
        <f>IF(N152="zníž. prenesená",J152,0)</f>
        <v>0</v>
      </c>
      <c r="BI152" s="163">
        <f>IF(N152="nulová",J152,0)</f>
        <v>0</v>
      </c>
      <c r="BJ152" s="15" t="s">
        <v>85</v>
      </c>
      <c r="BK152" s="163">
        <f>ROUND(I152*H152,2)</f>
        <v>0</v>
      </c>
      <c r="BL152" s="15" t="s">
        <v>214</v>
      </c>
      <c r="BM152" s="162" t="s">
        <v>10104</v>
      </c>
    </row>
    <row r="153" spans="1:65" s="2" customFormat="1" ht="24.2" customHeight="1">
      <c r="A153" s="30"/>
      <c r="B153" s="154"/>
      <c r="C153" s="195" t="s">
        <v>297</v>
      </c>
      <c r="D153" s="195" t="s">
        <v>210</v>
      </c>
      <c r="E153" s="196" t="s">
        <v>3611</v>
      </c>
      <c r="F153" s="200" t="s">
        <v>3612</v>
      </c>
      <c r="G153" s="198" t="s">
        <v>233</v>
      </c>
      <c r="H153" s="199">
        <v>0.05</v>
      </c>
      <c r="I153" s="155"/>
      <c r="J153" s="287">
        <f>ROUND(I153*H153,2)</f>
        <v>0</v>
      </c>
      <c r="K153" s="157"/>
      <c r="L153" s="31"/>
      <c r="M153" s="158" t="s">
        <v>1</v>
      </c>
      <c r="N153" s="159" t="s">
        <v>38</v>
      </c>
      <c r="O153" s="59"/>
      <c r="P153" s="160">
        <f>O153*H153</f>
        <v>0</v>
      </c>
      <c r="Q153" s="160">
        <v>2.2031399999999999</v>
      </c>
      <c r="R153" s="160">
        <f>Q153*H153</f>
        <v>0.110157</v>
      </c>
      <c r="S153" s="160">
        <v>0</v>
      </c>
      <c r="T153" s="161">
        <f>S153*H153</f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2" t="s">
        <v>214</v>
      </c>
      <c r="AT153" s="162" t="s">
        <v>210</v>
      </c>
      <c r="AU153" s="162" t="s">
        <v>85</v>
      </c>
      <c r="AY153" s="15" t="s">
        <v>208</v>
      </c>
      <c r="BE153" s="163">
        <f>IF(N153="základná",J153,0)</f>
        <v>0</v>
      </c>
      <c r="BF153" s="163">
        <f>IF(N153="znížená",J153,0)</f>
        <v>0</v>
      </c>
      <c r="BG153" s="163">
        <f>IF(N153="zákl. prenesená",J153,0)</f>
        <v>0</v>
      </c>
      <c r="BH153" s="163">
        <f>IF(N153="zníž. prenesená",J153,0)</f>
        <v>0</v>
      </c>
      <c r="BI153" s="163">
        <f>IF(N153="nulová",J153,0)</f>
        <v>0</v>
      </c>
      <c r="BJ153" s="15" t="s">
        <v>85</v>
      </c>
      <c r="BK153" s="163">
        <f>ROUND(I153*H153,2)</f>
        <v>0</v>
      </c>
      <c r="BL153" s="15" t="s">
        <v>214</v>
      </c>
      <c r="BM153" s="162" t="s">
        <v>10105</v>
      </c>
    </row>
    <row r="154" spans="1:65" s="12" customFormat="1" ht="22.9" customHeight="1">
      <c r="B154" s="142"/>
      <c r="C154" s="206"/>
      <c r="D154" s="207" t="s">
        <v>71</v>
      </c>
      <c r="E154" s="208" t="s">
        <v>226</v>
      </c>
      <c r="F154" s="208" t="s">
        <v>1255</v>
      </c>
      <c r="G154" s="206"/>
      <c r="H154" s="206"/>
      <c r="I154" s="145"/>
      <c r="J154" s="286">
        <f>BK154</f>
        <v>0</v>
      </c>
      <c r="L154" s="142"/>
      <c r="M154" s="146"/>
      <c r="N154" s="147"/>
      <c r="O154" s="147"/>
      <c r="P154" s="148">
        <f>SUM(P155:P159)</f>
        <v>0</v>
      </c>
      <c r="Q154" s="147"/>
      <c r="R154" s="148">
        <f>SUM(R155:R159)</f>
        <v>283.47296343749997</v>
      </c>
      <c r="S154" s="147"/>
      <c r="T154" s="149">
        <f>SUM(T155:T159)</f>
        <v>0</v>
      </c>
      <c r="AR154" s="143" t="s">
        <v>79</v>
      </c>
      <c r="AT154" s="150" t="s">
        <v>71</v>
      </c>
      <c r="AU154" s="150" t="s">
        <v>79</v>
      </c>
      <c r="AY154" s="143" t="s">
        <v>208</v>
      </c>
      <c r="BK154" s="151">
        <f>SUM(BK155:BK159)</f>
        <v>0</v>
      </c>
    </row>
    <row r="155" spans="1:65" s="2" customFormat="1" ht="37.9" customHeight="1">
      <c r="A155" s="30"/>
      <c r="B155" s="154"/>
      <c r="C155" s="195" t="s">
        <v>301</v>
      </c>
      <c r="D155" s="195" t="s">
        <v>210</v>
      </c>
      <c r="E155" s="196" t="s">
        <v>10106</v>
      </c>
      <c r="F155" s="200" t="s">
        <v>10107</v>
      </c>
      <c r="G155" s="198" t="s">
        <v>213</v>
      </c>
      <c r="H155" s="199">
        <v>281.25</v>
      </c>
      <c r="I155" s="155"/>
      <c r="J155" s="287">
        <f>ROUND(I155*H155,2)</f>
        <v>0</v>
      </c>
      <c r="K155" s="157"/>
      <c r="L155" s="31"/>
      <c r="M155" s="158" t="s">
        <v>1</v>
      </c>
      <c r="N155" s="159" t="s">
        <v>38</v>
      </c>
      <c r="O155" s="59"/>
      <c r="P155" s="160">
        <f>O155*H155</f>
        <v>0</v>
      </c>
      <c r="Q155" s="160">
        <v>0.59856387</v>
      </c>
      <c r="R155" s="160">
        <f>Q155*H155</f>
        <v>168.34608843749999</v>
      </c>
      <c r="S155" s="160">
        <v>0</v>
      </c>
      <c r="T155" s="161">
        <f>S155*H155</f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2" t="s">
        <v>214</v>
      </c>
      <c r="AT155" s="162" t="s">
        <v>210</v>
      </c>
      <c r="AU155" s="162" t="s">
        <v>85</v>
      </c>
      <c r="AY155" s="15" t="s">
        <v>208</v>
      </c>
      <c r="BE155" s="163">
        <f>IF(N155="základná",J155,0)</f>
        <v>0</v>
      </c>
      <c r="BF155" s="163">
        <f>IF(N155="znížená",J155,0)</f>
        <v>0</v>
      </c>
      <c r="BG155" s="163">
        <f>IF(N155="zákl. prenesená",J155,0)</f>
        <v>0</v>
      </c>
      <c r="BH155" s="163">
        <f>IF(N155="zníž. prenesená",J155,0)</f>
        <v>0</v>
      </c>
      <c r="BI155" s="163">
        <f>IF(N155="nulová",J155,0)</f>
        <v>0</v>
      </c>
      <c r="BJ155" s="15" t="s">
        <v>85</v>
      </c>
      <c r="BK155" s="163">
        <f>ROUND(I155*H155,2)</f>
        <v>0</v>
      </c>
      <c r="BL155" s="15" t="s">
        <v>214</v>
      </c>
      <c r="BM155" s="162" t="s">
        <v>10108</v>
      </c>
    </row>
    <row r="156" spans="1:65" s="2" customFormat="1" ht="33" customHeight="1">
      <c r="A156" s="30"/>
      <c r="B156" s="154"/>
      <c r="C156" s="195" t="s">
        <v>305</v>
      </c>
      <c r="D156" s="195" t="s">
        <v>210</v>
      </c>
      <c r="E156" s="196" t="s">
        <v>1274</v>
      </c>
      <c r="F156" s="200" t="s">
        <v>1275</v>
      </c>
      <c r="G156" s="198" t="s">
        <v>213</v>
      </c>
      <c r="H156" s="199">
        <v>675</v>
      </c>
      <c r="I156" s="155"/>
      <c r="J156" s="287">
        <f>ROUND(I156*H156,2)</f>
        <v>0</v>
      </c>
      <c r="K156" s="157"/>
      <c r="L156" s="31"/>
      <c r="M156" s="158" t="s">
        <v>1</v>
      </c>
      <c r="N156" s="159" t="s">
        <v>38</v>
      </c>
      <c r="O156" s="59"/>
      <c r="P156" s="160">
        <f>O156*H156</f>
        <v>0</v>
      </c>
      <c r="Q156" s="160">
        <v>5.1000000000000004E-4</v>
      </c>
      <c r="R156" s="160">
        <f>Q156*H156</f>
        <v>0.34425</v>
      </c>
      <c r="S156" s="160">
        <v>0</v>
      </c>
      <c r="T156" s="161">
        <f>S156*H156</f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2" t="s">
        <v>214</v>
      </c>
      <c r="AT156" s="162" t="s">
        <v>210</v>
      </c>
      <c r="AU156" s="162" t="s">
        <v>85</v>
      </c>
      <c r="AY156" s="15" t="s">
        <v>208</v>
      </c>
      <c r="BE156" s="163">
        <f>IF(N156="základná",J156,0)</f>
        <v>0</v>
      </c>
      <c r="BF156" s="163">
        <f>IF(N156="znížená",J156,0)</f>
        <v>0</v>
      </c>
      <c r="BG156" s="163">
        <f>IF(N156="zákl. prenesená",J156,0)</f>
        <v>0</v>
      </c>
      <c r="BH156" s="163">
        <f>IF(N156="zníž. prenesená",J156,0)</f>
        <v>0</v>
      </c>
      <c r="BI156" s="163">
        <f>IF(N156="nulová",J156,0)</f>
        <v>0</v>
      </c>
      <c r="BJ156" s="15" t="s">
        <v>85</v>
      </c>
      <c r="BK156" s="163">
        <f>ROUND(I156*H156,2)</f>
        <v>0</v>
      </c>
      <c r="BL156" s="15" t="s">
        <v>214</v>
      </c>
      <c r="BM156" s="162" t="s">
        <v>10109</v>
      </c>
    </row>
    <row r="157" spans="1:65" s="2" customFormat="1" ht="33" customHeight="1">
      <c r="A157" s="30"/>
      <c r="B157" s="154"/>
      <c r="C157" s="195" t="s">
        <v>309</v>
      </c>
      <c r="D157" s="195" t="s">
        <v>210</v>
      </c>
      <c r="E157" s="196" t="s">
        <v>10110</v>
      </c>
      <c r="F157" s="200" t="s">
        <v>10111</v>
      </c>
      <c r="G157" s="198" t="s">
        <v>213</v>
      </c>
      <c r="H157" s="199">
        <v>337.5</v>
      </c>
      <c r="I157" s="155"/>
      <c r="J157" s="287">
        <f>ROUND(I157*H157,2)</f>
        <v>0</v>
      </c>
      <c r="K157" s="157"/>
      <c r="L157" s="31"/>
      <c r="M157" s="158" t="s">
        <v>1</v>
      </c>
      <c r="N157" s="159" t="s">
        <v>38</v>
      </c>
      <c r="O157" s="59"/>
      <c r="P157" s="160">
        <f>O157*H157</f>
        <v>0</v>
      </c>
      <c r="Q157" s="160">
        <v>0.15559000000000001</v>
      </c>
      <c r="R157" s="160">
        <f>Q157*H157</f>
        <v>52.511625000000002</v>
      </c>
      <c r="S157" s="160">
        <v>0</v>
      </c>
      <c r="T157" s="161">
        <f>S157*H157</f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2" t="s">
        <v>214</v>
      </c>
      <c r="AT157" s="162" t="s">
        <v>210</v>
      </c>
      <c r="AU157" s="162" t="s">
        <v>85</v>
      </c>
      <c r="AY157" s="15" t="s">
        <v>208</v>
      </c>
      <c r="BE157" s="163">
        <f>IF(N157="základná",J157,0)</f>
        <v>0</v>
      </c>
      <c r="BF157" s="163">
        <f>IF(N157="znížená",J157,0)</f>
        <v>0</v>
      </c>
      <c r="BG157" s="163">
        <f>IF(N157="zákl. prenesená",J157,0)</f>
        <v>0</v>
      </c>
      <c r="BH157" s="163">
        <f>IF(N157="zníž. prenesená",J157,0)</f>
        <v>0</v>
      </c>
      <c r="BI157" s="163">
        <f>IF(N157="nulová",J157,0)</f>
        <v>0</v>
      </c>
      <c r="BJ157" s="15" t="s">
        <v>85</v>
      </c>
      <c r="BK157" s="163">
        <f>ROUND(I157*H157,2)</f>
        <v>0</v>
      </c>
      <c r="BL157" s="15" t="s">
        <v>214</v>
      </c>
      <c r="BM157" s="162" t="s">
        <v>10112</v>
      </c>
    </row>
    <row r="158" spans="1:65" s="2" customFormat="1" ht="37.9" customHeight="1">
      <c r="A158" s="30"/>
      <c r="B158" s="154"/>
      <c r="C158" s="195" t="s">
        <v>313</v>
      </c>
      <c r="D158" s="195" t="s">
        <v>210</v>
      </c>
      <c r="E158" s="196" t="s">
        <v>10113</v>
      </c>
      <c r="F158" s="200" t="s">
        <v>10114</v>
      </c>
      <c r="G158" s="198" t="s">
        <v>213</v>
      </c>
      <c r="H158" s="199">
        <v>337.5</v>
      </c>
      <c r="I158" s="155"/>
      <c r="J158" s="287">
        <f>ROUND(I158*H158,2)</f>
        <v>0</v>
      </c>
      <c r="K158" s="157"/>
      <c r="L158" s="31"/>
      <c r="M158" s="158" t="s">
        <v>1</v>
      </c>
      <c r="N158" s="159" t="s">
        <v>38</v>
      </c>
      <c r="O158" s="59"/>
      <c r="P158" s="160">
        <f>O158*H158</f>
        <v>0</v>
      </c>
      <c r="Q158" s="160">
        <v>0.18151999999999999</v>
      </c>
      <c r="R158" s="160">
        <f>Q158*H158</f>
        <v>61.262999999999998</v>
      </c>
      <c r="S158" s="160">
        <v>0</v>
      </c>
      <c r="T158" s="161">
        <f>S158*H158</f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2" t="s">
        <v>214</v>
      </c>
      <c r="AT158" s="162" t="s">
        <v>210</v>
      </c>
      <c r="AU158" s="162" t="s">
        <v>85</v>
      </c>
      <c r="AY158" s="15" t="s">
        <v>208</v>
      </c>
      <c r="BE158" s="163">
        <f>IF(N158="základná",J158,0)</f>
        <v>0</v>
      </c>
      <c r="BF158" s="163">
        <f>IF(N158="znížená",J158,0)</f>
        <v>0</v>
      </c>
      <c r="BG158" s="163">
        <f>IF(N158="zákl. prenesená",J158,0)</f>
        <v>0</v>
      </c>
      <c r="BH158" s="163">
        <f>IF(N158="zníž. prenesená",J158,0)</f>
        <v>0</v>
      </c>
      <c r="BI158" s="163">
        <f>IF(N158="nulová",J158,0)</f>
        <v>0</v>
      </c>
      <c r="BJ158" s="15" t="s">
        <v>85</v>
      </c>
      <c r="BK158" s="163">
        <f>ROUND(I158*H158,2)</f>
        <v>0</v>
      </c>
      <c r="BL158" s="15" t="s">
        <v>214</v>
      </c>
      <c r="BM158" s="162" t="s">
        <v>10115</v>
      </c>
    </row>
    <row r="159" spans="1:65" s="2" customFormat="1" ht="33" customHeight="1">
      <c r="A159" s="30"/>
      <c r="B159" s="154"/>
      <c r="C159" s="195" t="s">
        <v>317</v>
      </c>
      <c r="D159" s="195" t="s">
        <v>210</v>
      </c>
      <c r="E159" s="196" t="s">
        <v>1289</v>
      </c>
      <c r="F159" s="200" t="s">
        <v>1290</v>
      </c>
      <c r="G159" s="198" t="s">
        <v>252</v>
      </c>
      <c r="H159" s="199">
        <v>450</v>
      </c>
      <c r="I159" s="155"/>
      <c r="J159" s="287">
        <f>ROUND(I159*H159,2)</f>
        <v>0</v>
      </c>
      <c r="K159" s="157"/>
      <c r="L159" s="31"/>
      <c r="M159" s="158" t="s">
        <v>1</v>
      </c>
      <c r="N159" s="159" t="s">
        <v>38</v>
      </c>
      <c r="O159" s="59"/>
      <c r="P159" s="160">
        <f>O159*H159</f>
        <v>0</v>
      </c>
      <c r="Q159" s="160">
        <v>2.2399999999999998E-3</v>
      </c>
      <c r="R159" s="160">
        <f>Q159*H159</f>
        <v>1.008</v>
      </c>
      <c r="S159" s="160">
        <v>0</v>
      </c>
      <c r="T159" s="161">
        <f>S159*H159</f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2" t="s">
        <v>214</v>
      </c>
      <c r="AT159" s="162" t="s">
        <v>210</v>
      </c>
      <c r="AU159" s="162" t="s">
        <v>85</v>
      </c>
      <c r="AY159" s="15" t="s">
        <v>208</v>
      </c>
      <c r="BE159" s="163">
        <f>IF(N159="základná",J159,0)</f>
        <v>0</v>
      </c>
      <c r="BF159" s="163">
        <f>IF(N159="znížená",J159,0)</f>
        <v>0</v>
      </c>
      <c r="BG159" s="163">
        <f>IF(N159="zákl. prenesená",J159,0)</f>
        <v>0</v>
      </c>
      <c r="BH159" s="163">
        <f>IF(N159="zníž. prenesená",J159,0)</f>
        <v>0</v>
      </c>
      <c r="BI159" s="163">
        <f>IF(N159="nulová",J159,0)</f>
        <v>0</v>
      </c>
      <c r="BJ159" s="15" t="s">
        <v>85</v>
      </c>
      <c r="BK159" s="163">
        <f>ROUND(I159*H159,2)</f>
        <v>0</v>
      </c>
      <c r="BL159" s="15" t="s">
        <v>214</v>
      </c>
      <c r="BM159" s="162" t="s">
        <v>10116</v>
      </c>
    </row>
    <row r="160" spans="1:65" s="12" customFormat="1" ht="22.9" customHeight="1">
      <c r="B160" s="142"/>
      <c r="C160" s="206"/>
      <c r="D160" s="207" t="s">
        <v>71</v>
      </c>
      <c r="E160" s="208" t="s">
        <v>239</v>
      </c>
      <c r="F160" s="208" t="s">
        <v>3617</v>
      </c>
      <c r="G160" s="206"/>
      <c r="H160" s="206"/>
      <c r="I160" s="145"/>
      <c r="J160" s="286">
        <f>BK160</f>
        <v>0</v>
      </c>
      <c r="L160" s="142"/>
      <c r="M160" s="146"/>
      <c r="N160" s="147"/>
      <c r="O160" s="147"/>
      <c r="P160" s="148">
        <f>SUM(P161:P194)</f>
        <v>0</v>
      </c>
      <c r="Q160" s="147"/>
      <c r="R160" s="148">
        <f>SUM(R161:R194)</f>
        <v>2.3760942199999993</v>
      </c>
      <c r="S160" s="147"/>
      <c r="T160" s="149">
        <f>SUM(T161:T194)</f>
        <v>17.154999999999998</v>
      </c>
      <c r="AR160" s="143" t="s">
        <v>79</v>
      </c>
      <c r="AT160" s="150" t="s">
        <v>71</v>
      </c>
      <c r="AU160" s="150" t="s">
        <v>79</v>
      </c>
      <c r="AY160" s="143" t="s">
        <v>208</v>
      </c>
      <c r="BK160" s="151">
        <f>SUM(BK161:BK194)</f>
        <v>0</v>
      </c>
    </row>
    <row r="161" spans="1:65" s="2" customFormat="1" ht="24.2" customHeight="1">
      <c r="A161" s="30"/>
      <c r="B161" s="154"/>
      <c r="C161" s="195" t="s">
        <v>321</v>
      </c>
      <c r="D161" s="195" t="s">
        <v>210</v>
      </c>
      <c r="E161" s="196" t="s">
        <v>10117</v>
      </c>
      <c r="F161" s="200" t="s">
        <v>10118</v>
      </c>
      <c r="G161" s="198" t="s">
        <v>404</v>
      </c>
      <c r="H161" s="199">
        <v>1</v>
      </c>
      <c r="I161" s="155"/>
      <c r="J161" s="287">
        <f t="shared" ref="J161:J194" si="10">ROUND(I161*H161,2)</f>
        <v>0</v>
      </c>
      <c r="K161" s="157"/>
      <c r="L161" s="31"/>
      <c r="M161" s="158" t="s">
        <v>1</v>
      </c>
      <c r="N161" s="159" t="s">
        <v>38</v>
      </c>
      <c r="O161" s="59"/>
      <c r="P161" s="160">
        <f t="shared" ref="P161:P194" si="11">O161*H161</f>
        <v>0</v>
      </c>
      <c r="Q161" s="160">
        <v>0</v>
      </c>
      <c r="R161" s="160">
        <f t="shared" ref="R161:R194" si="12">Q161*H161</f>
        <v>0</v>
      </c>
      <c r="S161" s="160">
        <v>0</v>
      </c>
      <c r="T161" s="161">
        <f t="shared" ref="T161:T194" si="13">S161*H161</f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2" t="s">
        <v>214</v>
      </c>
      <c r="AT161" s="162" t="s">
        <v>210</v>
      </c>
      <c r="AU161" s="162" t="s">
        <v>85</v>
      </c>
      <c r="AY161" s="15" t="s">
        <v>208</v>
      </c>
      <c r="BE161" s="163">
        <f t="shared" ref="BE161:BE194" si="14">IF(N161="základná",J161,0)</f>
        <v>0</v>
      </c>
      <c r="BF161" s="163">
        <f t="shared" ref="BF161:BF194" si="15">IF(N161="znížená",J161,0)</f>
        <v>0</v>
      </c>
      <c r="BG161" s="163">
        <f t="shared" ref="BG161:BG194" si="16">IF(N161="zákl. prenesená",J161,0)</f>
        <v>0</v>
      </c>
      <c r="BH161" s="163">
        <f t="shared" ref="BH161:BH194" si="17">IF(N161="zníž. prenesená",J161,0)</f>
        <v>0</v>
      </c>
      <c r="BI161" s="163">
        <f t="shared" ref="BI161:BI194" si="18">IF(N161="nulová",J161,0)</f>
        <v>0</v>
      </c>
      <c r="BJ161" s="15" t="s">
        <v>85</v>
      </c>
      <c r="BK161" s="163">
        <f t="shared" ref="BK161:BK194" si="19">ROUND(I161*H161,2)</f>
        <v>0</v>
      </c>
      <c r="BL161" s="15" t="s">
        <v>214</v>
      </c>
      <c r="BM161" s="162" t="s">
        <v>10119</v>
      </c>
    </row>
    <row r="162" spans="1:65" s="2" customFormat="1" ht="24.2" customHeight="1">
      <c r="A162" s="30"/>
      <c r="B162" s="154"/>
      <c r="C162" s="195" t="s">
        <v>325</v>
      </c>
      <c r="D162" s="195" t="s">
        <v>210</v>
      </c>
      <c r="E162" s="196" t="s">
        <v>10120</v>
      </c>
      <c r="F162" s="200" t="s">
        <v>10121</v>
      </c>
      <c r="G162" s="198" t="s">
        <v>252</v>
      </c>
      <c r="H162" s="199">
        <v>235</v>
      </c>
      <c r="I162" s="155"/>
      <c r="J162" s="287">
        <f t="shared" si="10"/>
        <v>0</v>
      </c>
      <c r="K162" s="157"/>
      <c r="L162" s="31"/>
      <c r="M162" s="158" t="s">
        <v>1</v>
      </c>
      <c r="N162" s="159" t="s">
        <v>38</v>
      </c>
      <c r="O162" s="59"/>
      <c r="P162" s="160">
        <f t="shared" si="11"/>
        <v>0</v>
      </c>
      <c r="Q162" s="160">
        <v>0</v>
      </c>
      <c r="R162" s="160">
        <f t="shared" si="12"/>
        <v>0</v>
      </c>
      <c r="S162" s="160">
        <v>7.2999999999999995E-2</v>
      </c>
      <c r="T162" s="161">
        <f t="shared" si="13"/>
        <v>17.154999999999998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2" t="s">
        <v>214</v>
      </c>
      <c r="AT162" s="162" t="s">
        <v>210</v>
      </c>
      <c r="AU162" s="162" t="s">
        <v>85</v>
      </c>
      <c r="AY162" s="15" t="s">
        <v>208</v>
      </c>
      <c r="BE162" s="163">
        <f t="shared" si="14"/>
        <v>0</v>
      </c>
      <c r="BF162" s="163">
        <f t="shared" si="15"/>
        <v>0</v>
      </c>
      <c r="BG162" s="163">
        <f t="shared" si="16"/>
        <v>0</v>
      </c>
      <c r="BH162" s="163">
        <f t="shared" si="17"/>
        <v>0</v>
      </c>
      <c r="BI162" s="163">
        <f t="shared" si="18"/>
        <v>0</v>
      </c>
      <c r="BJ162" s="15" t="s">
        <v>85</v>
      </c>
      <c r="BK162" s="163">
        <f t="shared" si="19"/>
        <v>0</v>
      </c>
      <c r="BL162" s="15" t="s">
        <v>214</v>
      </c>
      <c r="BM162" s="162" t="s">
        <v>10122</v>
      </c>
    </row>
    <row r="163" spans="1:65" s="2" customFormat="1" ht="24.2" customHeight="1">
      <c r="A163" s="30"/>
      <c r="B163" s="154"/>
      <c r="C163" s="195" t="s">
        <v>329</v>
      </c>
      <c r="D163" s="195" t="s">
        <v>210</v>
      </c>
      <c r="E163" s="196" t="s">
        <v>10123</v>
      </c>
      <c r="F163" s="200" t="s">
        <v>10124</v>
      </c>
      <c r="G163" s="198" t="s">
        <v>404</v>
      </c>
      <c r="H163" s="199">
        <v>2</v>
      </c>
      <c r="I163" s="155"/>
      <c r="J163" s="287">
        <f t="shared" si="10"/>
        <v>0</v>
      </c>
      <c r="K163" s="157"/>
      <c r="L163" s="31"/>
      <c r="M163" s="158" t="s">
        <v>1</v>
      </c>
      <c r="N163" s="159" t="s">
        <v>38</v>
      </c>
      <c r="O163" s="59"/>
      <c r="P163" s="160">
        <f t="shared" si="11"/>
        <v>0</v>
      </c>
      <c r="Q163" s="160">
        <v>3.8019999999999998E-3</v>
      </c>
      <c r="R163" s="160">
        <f t="shared" si="12"/>
        <v>7.6039999999999996E-3</v>
      </c>
      <c r="S163" s="160">
        <v>0</v>
      </c>
      <c r="T163" s="161">
        <f t="shared" si="1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2" t="s">
        <v>214</v>
      </c>
      <c r="AT163" s="162" t="s">
        <v>210</v>
      </c>
      <c r="AU163" s="162" t="s">
        <v>85</v>
      </c>
      <c r="AY163" s="15" t="s">
        <v>208</v>
      </c>
      <c r="BE163" s="163">
        <f t="shared" si="14"/>
        <v>0</v>
      </c>
      <c r="BF163" s="163">
        <f t="shared" si="15"/>
        <v>0</v>
      </c>
      <c r="BG163" s="163">
        <f t="shared" si="16"/>
        <v>0</v>
      </c>
      <c r="BH163" s="163">
        <f t="shared" si="17"/>
        <v>0</v>
      </c>
      <c r="BI163" s="163">
        <f t="shared" si="18"/>
        <v>0</v>
      </c>
      <c r="BJ163" s="15" t="s">
        <v>85</v>
      </c>
      <c r="BK163" s="163">
        <f t="shared" si="19"/>
        <v>0</v>
      </c>
      <c r="BL163" s="15" t="s">
        <v>214</v>
      </c>
      <c r="BM163" s="162" t="s">
        <v>10125</v>
      </c>
    </row>
    <row r="164" spans="1:65" s="2" customFormat="1" ht="16.5" customHeight="1">
      <c r="A164" s="30"/>
      <c r="B164" s="154"/>
      <c r="C164" s="201" t="s">
        <v>333</v>
      </c>
      <c r="D164" s="201" t="s">
        <v>751</v>
      </c>
      <c r="E164" s="202" t="s">
        <v>10126</v>
      </c>
      <c r="F164" s="203" t="s">
        <v>10127</v>
      </c>
      <c r="G164" s="204" t="s">
        <v>404</v>
      </c>
      <c r="H164" s="205">
        <v>2</v>
      </c>
      <c r="I164" s="177"/>
      <c r="J164" s="290">
        <f t="shared" si="10"/>
        <v>0</v>
      </c>
      <c r="K164" s="178"/>
      <c r="L164" s="179"/>
      <c r="M164" s="180" t="s">
        <v>1</v>
      </c>
      <c r="N164" s="181" t="s">
        <v>38</v>
      </c>
      <c r="O164" s="59"/>
      <c r="P164" s="160">
        <f t="shared" si="11"/>
        <v>0</v>
      </c>
      <c r="Q164" s="160">
        <v>2.1000000000000001E-2</v>
      </c>
      <c r="R164" s="160">
        <f t="shared" si="12"/>
        <v>4.2000000000000003E-2</v>
      </c>
      <c r="S164" s="160">
        <v>0</v>
      </c>
      <c r="T164" s="161">
        <f t="shared" si="1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2" t="s">
        <v>239</v>
      </c>
      <c r="AT164" s="162" t="s">
        <v>751</v>
      </c>
      <c r="AU164" s="162" t="s">
        <v>85</v>
      </c>
      <c r="AY164" s="15" t="s">
        <v>208</v>
      </c>
      <c r="BE164" s="163">
        <f t="shared" si="14"/>
        <v>0</v>
      </c>
      <c r="BF164" s="163">
        <f t="shared" si="15"/>
        <v>0</v>
      </c>
      <c r="BG164" s="163">
        <f t="shared" si="16"/>
        <v>0</v>
      </c>
      <c r="BH164" s="163">
        <f t="shared" si="17"/>
        <v>0</v>
      </c>
      <c r="BI164" s="163">
        <f t="shared" si="18"/>
        <v>0</v>
      </c>
      <c r="BJ164" s="15" t="s">
        <v>85</v>
      </c>
      <c r="BK164" s="163">
        <f t="shared" si="19"/>
        <v>0</v>
      </c>
      <c r="BL164" s="15" t="s">
        <v>214</v>
      </c>
      <c r="BM164" s="162" t="s">
        <v>10128</v>
      </c>
    </row>
    <row r="165" spans="1:65" s="2" customFormat="1" ht="24.2" customHeight="1">
      <c r="A165" s="30"/>
      <c r="B165" s="154"/>
      <c r="C165" s="195" t="s">
        <v>337</v>
      </c>
      <c r="D165" s="195" t="s">
        <v>210</v>
      </c>
      <c r="E165" s="196" t="s">
        <v>10129</v>
      </c>
      <c r="F165" s="200" t="s">
        <v>10130</v>
      </c>
      <c r="G165" s="198" t="s">
        <v>252</v>
      </c>
      <c r="H165" s="199">
        <v>15</v>
      </c>
      <c r="I165" s="155"/>
      <c r="J165" s="287">
        <f t="shared" si="10"/>
        <v>0</v>
      </c>
      <c r="K165" s="157"/>
      <c r="L165" s="31"/>
      <c r="M165" s="158" t="s">
        <v>1</v>
      </c>
      <c r="N165" s="159" t="s">
        <v>38</v>
      </c>
      <c r="O165" s="59"/>
      <c r="P165" s="160">
        <f t="shared" si="11"/>
        <v>0</v>
      </c>
      <c r="Q165" s="160">
        <v>2.1976000000000001E-3</v>
      </c>
      <c r="R165" s="160">
        <f t="shared" si="12"/>
        <v>3.2964E-2</v>
      </c>
      <c r="S165" s="160">
        <v>0</v>
      </c>
      <c r="T165" s="161">
        <f t="shared" si="1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2" t="s">
        <v>214</v>
      </c>
      <c r="AT165" s="162" t="s">
        <v>210</v>
      </c>
      <c r="AU165" s="162" t="s">
        <v>85</v>
      </c>
      <c r="AY165" s="15" t="s">
        <v>208</v>
      </c>
      <c r="BE165" s="163">
        <f t="shared" si="14"/>
        <v>0</v>
      </c>
      <c r="BF165" s="163">
        <f t="shared" si="15"/>
        <v>0</v>
      </c>
      <c r="BG165" s="163">
        <f t="shared" si="16"/>
        <v>0</v>
      </c>
      <c r="BH165" s="163">
        <f t="shared" si="17"/>
        <v>0</v>
      </c>
      <c r="BI165" s="163">
        <f t="shared" si="18"/>
        <v>0</v>
      </c>
      <c r="BJ165" s="15" t="s">
        <v>85</v>
      </c>
      <c r="BK165" s="163">
        <f t="shared" si="19"/>
        <v>0</v>
      </c>
      <c r="BL165" s="15" t="s">
        <v>214</v>
      </c>
      <c r="BM165" s="162" t="s">
        <v>10131</v>
      </c>
    </row>
    <row r="166" spans="1:65" s="2" customFormat="1" ht="24.2" customHeight="1">
      <c r="A166" s="30"/>
      <c r="B166" s="154"/>
      <c r="C166" s="195" t="s">
        <v>341</v>
      </c>
      <c r="D166" s="195" t="s">
        <v>210</v>
      </c>
      <c r="E166" s="196" t="s">
        <v>10132</v>
      </c>
      <c r="F166" s="200" t="s">
        <v>10133</v>
      </c>
      <c r="G166" s="198" t="s">
        <v>252</v>
      </c>
      <c r="H166" s="199">
        <v>210</v>
      </c>
      <c r="I166" s="155"/>
      <c r="J166" s="287">
        <f t="shared" si="10"/>
        <v>0</v>
      </c>
      <c r="K166" s="157"/>
      <c r="L166" s="31"/>
      <c r="M166" s="158" t="s">
        <v>1</v>
      </c>
      <c r="N166" s="159" t="s">
        <v>38</v>
      </c>
      <c r="O166" s="59"/>
      <c r="P166" s="160">
        <f t="shared" si="11"/>
        <v>0</v>
      </c>
      <c r="Q166" s="160">
        <v>4.2532000000000004E-3</v>
      </c>
      <c r="R166" s="160">
        <f t="shared" si="12"/>
        <v>0.89317200000000008</v>
      </c>
      <c r="S166" s="160">
        <v>0</v>
      </c>
      <c r="T166" s="161">
        <f t="shared" si="1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2" t="s">
        <v>214</v>
      </c>
      <c r="AT166" s="162" t="s">
        <v>210</v>
      </c>
      <c r="AU166" s="162" t="s">
        <v>85</v>
      </c>
      <c r="AY166" s="15" t="s">
        <v>208</v>
      </c>
      <c r="BE166" s="163">
        <f t="shared" si="14"/>
        <v>0</v>
      </c>
      <c r="BF166" s="163">
        <f t="shared" si="15"/>
        <v>0</v>
      </c>
      <c r="BG166" s="163">
        <f t="shared" si="16"/>
        <v>0</v>
      </c>
      <c r="BH166" s="163">
        <f t="shared" si="17"/>
        <v>0</v>
      </c>
      <c r="BI166" s="163">
        <f t="shared" si="18"/>
        <v>0</v>
      </c>
      <c r="BJ166" s="15" t="s">
        <v>85</v>
      </c>
      <c r="BK166" s="163">
        <f t="shared" si="19"/>
        <v>0</v>
      </c>
      <c r="BL166" s="15" t="s">
        <v>214</v>
      </c>
      <c r="BM166" s="162" t="s">
        <v>10134</v>
      </c>
    </row>
    <row r="167" spans="1:65" s="2" customFormat="1" ht="24.2" customHeight="1">
      <c r="A167" s="30"/>
      <c r="B167" s="154"/>
      <c r="C167" s="195" t="s">
        <v>345</v>
      </c>
      <c r="D167" s="195" t="s">
        <v>210</v>
      </c>
      <c r="E167" s="196" t="s">
        <v>10135</v>
      </c>
      <c r="F167" s="200" t="s">
        <v>10136</v>
      </c>
      <c r="G167" s="198" t="s">
        <v>404</v>
      </c>
      <c r="H167" s="199">
        <v>7</v>
      </c>
      <c r="I167" s="155"/>
      <c r="J167" s="287">
        <f t="shared" si="10"/>
        <v>0</v>
      </c>
      <c r="K167" s="157"/>
      <c r="L167" s="31"/>
      <c r="M167" s="158" t="s">
        <v>1</v>
      </c>
      <c r="N167" s="159" t="s">
        <v>38</v>
      </c>
      <c r="O167" s="59"/>
      <c r="P167" s="160">
        <f t="shared" si="11"/>
        <v>0</v>
      </c>
      <c r="Q167" s="160">
        <v>0</v>
      </c>
      <c r="R167" s="160">
        <f t="shared" si="12"/>
        <v>0</v>
      </c>
      <c r="S167" s="160">
        <v>0</v>
      </c>
      <c r="T167" s="161">
        <f t="shared" si="1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2" t="s">
        <v>214</v>
      </c>
      <c r="AT167" s="162" t="s">
        <v>210</v>
      </c>
      <c r="AU167" s="162" t="s">
        <v>85</v>
      </c>
      <c r="AY167" s="15" t="s">
        <v>208</v>
      </c>
      <c r="BE167" s="163">
        <f t="shared" si="14"/>
        <v>0</v>
      </c>
      <c r="BF167" s="163">
        <f t="shared" si="15"/>
        <v>0</v>
      </c>
      <c r="BG167" s="163">
        <f t="shared" si="16"/>
        <v>0</v>
      </c>
      <c r="BH167" s="163">
        <f t="shared" si="17"/>
        <v>0</v>
      </c>
      <c r="BI167" s="163">
        <f t="shared" si="18"/>
        <v>0</v>
      </c>
      <c r="BJ167" s="15" t="s">
        <v>85</v>
      </c>
      <c r="BK167" s="163">
        <f t="shared" si="19"/>
        <v>0</v>
      </c>
      <c r="BL167" s="15" t="s">
        <v>214</v>
      </c>
      <c r="BM167" s="162" t="s">
        <v>10137</v>
      </c>
    </row>
    <row r="168" spans="1:65" s="2" customFormat="1" ht="24.2" customHeight="1">
      <c r="A168" s="30"/>
      <c r="B168" s="154"/>
      <c r="C168" s="201" t="s">
        <v>349</v>
      </c>
      <c r="D168" s="201" t="s">
        <v>751</v>
      </c>
      <c r="E168" s="202" t="s">
        <v>3648</v>
      </c>
      <c r="F168" s="203" t="s">
        <v>3649</v>
      </c>
      <c r="G168" s="204" t="s">
        <v>404</v>
      </c>
      <c r="H168" s="205">
        <v>2</v>
      </c>
      <c r="I168" s="177"/>
      <c r="J168" s="290">
        <f t="shared" si="10"/>
        <v>0</v>
      </c>
      <c r="K168" s="178"/>
      <c r="L168" s="179"/>
      <c r="M168" s="180" t="s">
        <v>1</v>
      </c>
      <c r="N168" s="181" t="s">
        <v>38</v>
      </c>
      <c r="O168" s="59"/>
      <c r="P168" s="160">
        <f t="shared" si="11"/>
        <v>0</v>
      </c>
      <c r="Q168" s="160">
        <v>2.5400000000000002E-3</v>
      </c>
      <c r="R168" s="160">
        <f t="shared" si="12"/>
        <v>5.0800000000000003E-3</v>
      </c>
      <c r="S168" s="160">
        <v>0</v>
      </c>
      <c r="T168" s="161">
        <f t="shared" si="1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2" t="s">
        <v>239</v>
      </c>
      <c r="AT168" s="162" t="s">
        <v>751</v>
      </c>
      <c r="AU168" s="162" t="s">
        <v>85</v>
      </c>
      <c r="AY168" s="15" t="s">
        <v>208</v>
      </c>
      <c r="BE168" s="163">
        <f t="shared" si="14"/>
        <v>0</v>
      </c>
      <c r="BF168" s="163">
        <f t="shared" si="15"/>
        <v>0</v>
      </c>
      <c r="BG168" s="163">
        <f t="shared" si="16"/>
        <v>0</v>
      </c>
      <c r="BH168" s="163">
        <f t="shared" si="17"/>
        <v>0</v>
      </c>
      <c r="BI168" s="163">
        <f t="shared" si="18"/>
        <v>0</v>
      </c>
      <c r="BJ168" s="15" t="s">
        <v>85</v>
      </c>
      <c r="BK168" s="163">
        <f t="shared" si="19"/>
        <v>0</v>
      </c>
      <c r="BL168" s="15" t="s">
        <v>214</v>
      </c>
      <c r="BM168" s="162" t="s">
        <v>10138</v>
      </c>
    </row>
    <row r="169" spans="1:65" s="2" customFormat="1" ht="24.2" customHeight="1">
      <c r="A169" s="30"/>
      <c r="B169" s="154"/>
      <c r="C169" s="201" t="s">
        <v>353</v>
      </c>
      <c r="D169" s="201" t="s">
        <v>751</v>
      </c>
      <c r="E169" s="202" t="s">
        <v>10139</v>
      </c>
      <c r="F169" s="203" t="s">
        <v>10140</v>
      </c>
      <c r="G169" s="204" t="s">
        <v>404</v>
      </c>
      <c r="H169" s="205">
        <v>5</v>
      </c>
      <c r="I169" s="177"/>
      <c r="J169" s="290">
        <f t="shared" si="10"/>
        <v>0</v>
      </c>
      <c r="K169" s="178"/>
      <c r="L169" s="179"/>
      <c r="M169" s="180" t="s">
        <v>1</v>
      </c>
      <c r="N169" s="181" t="s">
        <v>38</v>
      </c>
      <c r="O169" s="59"/>
      <c r="P169" s="160">
        <f t="shared" si="11"/>
        <v>0</v>
      </c>
      <c r="Q169" s="160">
        <v>5.0000000000000001E-4</v>
      </c>
      <c r="R169" s="160">
        <f t="shared" si="12"/>
        <v>2.5000000000000001E-3</v>
      </c>
      <c r="S169" s="160">
        <v>0</v>
      </c>
      <c r="T169" s="161">
        <f t="shared" si="1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2" t="s">
        <v>239</v>
      </c>
      <c r="AT169" s="162" t="s">
        <v>751</v>
      </c>
      <c r="AU169" s="162" t="s">
        <v>85</v>
      </c>
      <c r="AY169" s="15" t="s">
        <v>208</v>
      </c>
      <c r="BE169" s="163">
        <f t="shared" si="14"/>
        <v>0</v>
      </c>
      <c r="BF169" s="163">
        <f t="shared" si="15"/>
        <v>0</v>
      </c>
      <c r="BG169" s="163">
        <f t="shared" si="16"/>
        <v>0</v>
      </c>
      <c r="BH169" s="163">
        <f t="shared" si="17"/>
        <v>0</v>
      </c>
      <c r="BI169" s="163">
        <f t="shared" si="18"/>
        <v>0</v>
      </c>
      <c r="BJ169" s="15" t="s">
        <v>85</v>
      </c>
      <c r="BK169" s="163">
        <f t="shared" si="19"/>
        <v>0</v>
      </c>
      <c r="BL169" s="15" t="s">
        <v>214</v>
      </c>
      <c r="BM169" s="162" t="s">
        <v>10141</v>
      </c>
    </row>
    <row r="170" spans="1:65" s="2" customFormat="1" ht="24.2" customHeight="1">
      <c r="A170" s="30"/>
      <c r="B170" s="154"/>
      <c r="C170" s="195" t="s">
        <v>357</v>
      </c>
      <c r="D170" s="195" t="s">
        <v>210</v>
      </c>
      <c r="E170" s="196" t="s">
        <v>10142</v>
      </c>
      <c r="F170" s="200" t="s">
        <v>10143</v>
      </c>
      <c r="G170" s="198" t="s">
        <v>404</v>
      </c>
      <c r="H170" s="199">
        <v>16</v>
      </c>
      <c r="I170" s="155"/>
      <c r="J170" s="287">
        <f t="shared" si="10"/>
        <v>0</v>
      </c>
      <c r="K170" s="157"/>
      <c r="L170" s="31"/>
      <c r="M170" s="158" t="s">
        <v>1</v>
      </c>
      <c r="N170" s="159" t="s">
        <v>38</v>
      </c>
      <c r="O170" s="59"/>
      <c r="P170" s="160">
        <f t="shared" si="11"/>
        <v>0</v>
      </c>
      <c r="Q170" s="160">
        <v>0</v>
      </c>
      <c r="R170" s="160">
        <f t="shared" si="12"/>
        <v>0</v>
      </c>
      <c r="S170" s="160">
        <v>0</v>
      </c>
      <c r="T170" s="161">
        <f t="shared" si="13"/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62" t="s">
        <v>214</v>
      </c>
      <c r="AT170" s="162" t="s">
        <v>210</v>
      </c>
      <c r="AU170" s="162" t="s">
        <v>85</v>
      </c>
      <c r="AY170" s="15" t="s">
        <v>208</v>
      </c>
      <c r="BE170" s="163">
        <f t="shared" si="14"/>
        <v>0</v>
      </c>
      <c r="BF170" s="163">
        <f t="shared" si="15"/>
        <v>0</v>
      </c>
      <c r="BG170" s="163">
        <f t="shared" si="16"/>
        <v>0</v>
      </c>
      <c r="BH170" s="163">
        <f t="shared" si="17"/>
        <v>0</v>
      </c>
      <c r="BI170" s="163">
        <f t="shared" si="18"/>
        <v>0</v>
      </c>
      <c r="BJ170" s="15" t="s">
        <v>85</v>
      </c>
      <c r="BK170" s="163">
        <f t="shared" si="19"/>
        <v>0</v>
      </c>
      <c r="BL170" s="15" t="s">
        <v>214</v>
      </c>
      <c r="BM170" s="162" t="s">
        <v>10144</v>
      </c>
    </row>
    <row r="171" spans="1:65" s="2" customFormat="1" ht="24.2" customHeight="1">
      <c r="A171" s="30"/>
      <c r="B171" s="154"/>
      <c r="C171" s="201" t="s">
        <v>361</v>
      </c>
      <c r="D171" s="201" t="s">
        <v>751</v>
      </c>
      <c r="E171" s="202" t="s">
        <v>10145</v>
      </c>
      <c r="F171" s="203" t="s">
        <v>10146</v>
      </c>
      <c r="G171" s="204" t="s">
        <v>404</v>
      </c>
      <c r="H171" s="205">
        <v>8</v>
      </c>
      <c r="I171" s="177"/>
      <c r="J171" s="290">
        <f t="shared" si="10"/>
        <v>0</v>
      </c>
      <c r="K171" s="178"/>
      <c r="L171" s="179"/>
      <c r="M171" s="180" t="s">
        <v>1</v>
      </c>
      <c r="N171" s="181" t="s">
        <v>38</v>
      </c>
      <c r="O171" s="59"/>
      <c r="P171" s="160">
        <f t="shared" si="11"/>
        <v>0</v>
      </c>
      <c r="Q171" s="160">
        <v>3.2799999999999999E-3</v>
      </c>
      <c r="R171" s="160">
        <f t="shared" si="12"/>
        <v>2.6239999999999999E-2</v>
      </c>
      <c r="S171" s="160">
        <v>0</v>
      </c>
      <c r="T171" s="161">
        <f t="shared" si="13"/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2" t="s">
        <v>239</v>
      </c>
      <c r="AT171" s="162" t="s">
        <v>751</v>
      </c>
      <c r="AU171" s="162" t="s">
        <v>85</v>
      </c>
      <c r="AY171" s="15" t="s">
        <v>208</v>
      </c>
      <c r="BE171" s="163">
        <f t="shared" si="14"/>
        <v>0</v>
      </c>
      <c r="BF171" s="163">
        <f t="shared" si="15"/>
        <v>0</v>
      </c>
      <c r="BG171" s="163">
        <f t="shared" si="16"/>
        <v>0</v>
      </c>
      <c r="BH171" s="163">
        <f t="shared" si="17"/>
        <v>0</v>
      </c>
      <c r="BI171" s="163">
        <f t="shared" si="18"/>
        <v>0</v>
      </c>
      <c r="BJ171" s="15" t="s">
        <v>85</v>
      </c>
      <c r="BK171" s="163">
        <f t="shared" si="19"/>
        <v>0</v>
      </c>
      <c r="BL171" s="15" t="s">
        <v>214</v>
      </c>
      <c r="BM171" s="162" t="s">
        <v>10147</v>
      </c>
    </row>
    <row r="172" spans="1:65" s="2" customFormat="1" ht="24.2" customHeight="1">
      <c r="A172" s="30"/>
      <c r="B172" s="154"/>
      <c r="C172" s="201" t="s">
        <v>365</v>
      </c>
      <c r="D172" s="201" t="s">
        <v>751</v>
      </c>
      <c r="E172" s="202" t="s">
        <v>10148</v>
      </c>
      <c r="F172" s="203" t="s">
        <v>10149</v>
      </c>
      <c r="G172" s="204" t="s">
        <v>404</v>
      </c>
      <c r="H172" s="205">
        <v>6</v>
      </c>
      <c r="I172" s="177"/>
      <c r="J172" s="290">
        <f t="shared" si="10"/>
        <v>0</v>
      </c>
      <c r="K172" s="178"/>
      <c r="L172" s="179"/>
      <c r="M172" s="180" t="s">
        <v>1</v>
      </c>
      <c r="N172" s="181" t="s">
        <v>38</v>
      </c>
      <c r="O172" s="59"/>
      <c r="P172" s="160">
        <f t="shared" si="11"/>
        <v>0</v>
      </c>
      <c r="Q172" s="160">
        <v>2E-3</v>
      </c>
      <c r="R172" s="160">
        <f t="shared" si="12"/>
        <v>1.2E-2</v>
      </c>
      <c r="S172" s="160">
        <v>0</v>
      </c>
      <c r="T172" s="161">
        <f t="shared" si="13"/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62" t="s">
        <v>239</v>
      </c>
      <c r="AT172" s="162" t="s">
        <v>751</v>
      </c>
      <c r="AU172" s="162" t="s">
        <v>85</v>
      </c>
      <c r="AY172" s="15" t="s">
        <v>208</v>
      </c>
      <c r="BE172" s="163">
        <f t="shared" si="14"/>
        <v>0</v>
      </c>
      <c r="BF172" s="163">
        <f t="shared" si="15"/>
        <v>0</v>
      </c>
      <c r="BG172" s="163">
        <f t="shared" si="16"/>
        <v>0</v>
      </c>
      <c r="BH172" s="163">
        <f t="shared" si="17"/>
        <v>0</v>
      </c>
      <c r="BI172" s="163">
        <f t="shared" si="18"/>
        <v>0</v>
      </c>
      <c r="BJ172" s="15" t="s">
        <v>85</v>
      </c>
      <c r="BK172" s="163">
        <f t="shared" si="19"/>
        <v>0</v>
      </c>
      <c r="BL172" s="15" t="s">
        <v>214</v>
      </c>
      <c r="BM172" s="162" t="s">
        <v>10150</v>
      </c>
    </row>
    <row r="173" spans="1:65" s="2" customFormat="1" ht="16.5" customHeight="1">
      <c r="A173" s="30"/>
      <c r="B173" s="154"/>
      <c r="C173" s="201" t="s">
        <v>369</v>
      </c>
      <c r="D173" s="201" t="s">
        <v>751</v>
      </c>
      <c r="E173" s="202" t="s">
        <v>10151</v>
      </c>
      <c r="F173" s="203" t="s">
        <v>10152</v>
      </c>
      <c r="G173" s="204" t="s">
        <v>404</v>
      </c>
      <c r="H173" s="205">
        <v>1</v>
      </c>
      <c r="I173" s="177"/>
      <c r="J173" s="290">
        <f t="shared" si="10"/>
        <v>0</v>
      </c>
      <c r="K173" s="178"/>
      <c r="L173" s="179"/>
      <c r="M173" s="180" t="s">
        <v>1</v>
      </c>
      <c r="N173" s="181" t="s">
        <v>38</v>
      </c>
      <c r="O173" s="59"/>
      <c r="P173" s="160">
        <f t="shared" si="11"/>
        <v>0</v>
      </c>
      <c r="Q173" s="160">
        <v>3.5200000000000001E-3</v>
      </c>
      <c r="R173" s="160">
        <f t="shared" si="12"/>
        <v>3.5200000000000001E-3</v>
      </c>
      <c r="S173" s="160">
        <v>0</v>
      </c>
      <c r="T173" s="161">
        <f t="shared" si="13"/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62" t="s">
        <v>239</v>
      </c>
      <c r="AT173" s="162" t="s">
        <v>751</v>
      </c>
      <c r="AU173" s="162" t="s">
        <v>85</v>
      </c>
      <c r="AY173" s="15" t="s">
        <v>208</v>
      </c>
      <c r="BE173" s="163">
        <f t="shared" si="14"/>
        <v>0</v>
      </c>
      <c r="BF173" s="163">
        <f t="shared" si="15"/>
        <v>0</v>
      </c>
      <c r="BG173" s="163">
        <f t="shared" si="16"/>
        <v>0</v>
      </c>
      <c r="BH173" s="163">
        <f t="shared" si="17"/>
        <v>0</v>
      </c>
      <c r="BI173" s="163">
        <f t="shared" si="18"/>
        <v>0</v>
      </c>
      <c r="BJ173" s="15" t="s">
        <v>85</v>
      </c>
      <c r="BK173" s="163">
        <f t="shared" si="19"/>
        <v>0</v>
      </c>
      <c r="BL173" s="15" t="s">
        <v>214</v>
      </c>
      <c r="BM173" s="162" t="s">
        <v>10153</v>
      </c>
    </row>
    <row r="174" spans="1:65" s="2" customFormat="1" ht="24.2" customHeight="1">
      <c r="A174" s="30"/>
      <c r="B174" s="154"/>
      <c r="C174" s="201" t="s">
        <v>373</v>
      </c>
      <c r="D174" s="201" t="s">
        <v>751</v>
      </c>
      <c r="E174" s="202" t="s">
        <v>10154</v>
      </c>
      <c r="F174" s="203" t="s">
        <v>10155</v>
      </c>
      <c r="G174" s="204" t="s">
        <v>404</v>
      </c>
      <c r="H174" s="205">
        <v>1</v>
      </c>
      <c r="I174" s="177"/>
      <c r="J174" s="290">
        <f t="shared" si="10"/>
        <v>0</v>
      </c>
      <c r="K174" s="178"/>
      <c r="L174" s="179"/>
      <c r="M174" s="180" t="s">
        <v>1</v>
      </c>
      <c r="N174" s="181" t="s">
        <v>38</v>
      </c>
      <c r="O174" s="59"/>
      <c r="P174" s="160">
        <f t="shared" si="11"/>
        <v>0</v>
      </c>
      <c r="Q174" s="160">
        <v>1.72E-3</v>
      </c>
      <c r="R174" s="160">
        <f t="shared" si="12"/>
        <v>1.72E-3</v>
      </c>
      <c r="S174" s="160">
        <v>0</v>
      </c>
      <c r="T174" s="161">
        <f t="shared" si="13"/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62" t="s">
        <v>239</v>
      </c>
      <c r="AT174" s="162" t="s">
        <v>751</v>
      </c>
      <c r="AU174" s="162" t="s">
        <v>85</v>
      </c>
      <c r="AY174" s="15" t="s">
        <v>208</v>
      </c>
      <c r="BE174" s="163">
        <f t="shared" si="14"/>
        <v>0</v>
      </c>
      <c r="BF174" s="163">
        <f t="shared" si="15"/>
        <v>0</v>
      </c>
      <c r="BG174" s="163">
        <f t="shared" si="16"/>
        <v>0</v>
      </c>
      <c r="BH174" s="163">
        <f t="shared" si="17"/>
        <v>0</v>
      </c>
      <c r="BI174" s="163">
        <f t="shared" si="18"/>
        <v>0</v>
      </c>
      <c r="BJ174" s="15" t="s">
        <v>85</v>
      </c>
      <c r="BK174" s="163">
        <f t="shared" si="19"/>
        <v>0</v>
      </c>
      <c r="BL174" s="15" t="s">
        <v>214</v>
      </c>
      <c r="BM174" s="162" t="s">
        <v>10156</v>
      </c>
    </row>
    <row r="175" spans="1:65" s="2" customFormat="1" ht="24.2" customHeight="1">
      <c r="A175" s="30"/>
      <c r="B175" s="154"/>
      <c r="C175" s="195" t="s">
        <v>377</v>
      </c>
      <c r="D175" s="195" t="s">
        <v>210</v>
      </c>
      <c r="E175" s="196" t="s">
        <v>10157</v>
      </c>
      <c r="F175" s="200" t="s">
        <v>10158</v>
      </c>
      <c r="G175" s="198" t="s">
        <v>404</v>
      </c>
      <c r="H175" s="199">
        <v>1</v>
      </c>
      <c r="I175" s="155"/>
      <c r="J175" s="287">
        <f t="shared" si="10"/>
        <v>0</v>
      </c>
      <c r="K175" s="157"/>
      <c r="L175" s="31"/>
      <c r="M175" s="158" t="s">
        <v>1</v>
      </c>
      <c r="N175" s="159" t="s">
        <v>38</v>
      </c>
      <c r="O175" s="59"/>
      <c r="P175" s="160">
        <f t="shared" si="11"/>
        <v>0</v>
      </c>
      <c r="Q175" s="160">
        <v>7.9086E-4</v>
      </c>
      <c r="R175" s="160">
        <f t="shared" si="12"/>
        <v>7.9086E-4</v>
      </c>
      <c r="S175" s="160">
        <v>0</v>
      </c>
      <c r="T175" s="161">
        <f t="shared" si="1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2" t="s">
        <v>214</v>
      </c>
      <c r="AT175" s="162" t="s">
        <v>210</v>
      </c>
      <c r="AU175" s="162" t="s">
        <v>85</v>
      </c>
      <c r="AY175" s="15" t="s">
        <v>208</v>
      </c>
      <c r="BE175" s="163">
        <f t="shared" si="14"/>
        <v>0</v>
      </c>
      <c r="BF175" s="163">
        <f t="shared" si="15"/>
        <v>0</v>
      </c>
      <c r="BG175" s="163">
        <f t="shared" si="16"/>
        <v>0</v>
      </c>
      <c r="BH175" s="163">
        <f t="shared" si="17"/>
        <v>0</v>
      </c>
      <c r="BI175" s="163">
        <f t="shared" si="18"/>
        <v>0</v>
      </c>
      <c r="BJ175" s="15" t="s">
        <v>85</v>
      </c>
      <c r="BK175" s="163">
        <f t="shared" si="19"/>
        <v>0</v>
      </c>
      <c r="BL175" s="15" t="s">
        <v>214</v>
      </c>
      <c r="BM175" s="162" t="s">
        <v>10159</v>
      </c>
    </row>
    <row r="176" spans="1:65" s="2" customFormat="1" ht="24.2" customHeight="1">
      <c r="A176" s="30"/>
      <c r="B176" s="154"/>
      <c r="C176" s="201" t="s">
        <v>381</v>
      </c>
      <c r="D176" s="201" t="s">
        <v>751</v>
      </c>
      <c r="E176" s="202" t="s">
        <v>10160</v>
      </c>
      <c r="F176" s="203" t="s">
        <v>10161</v>
      </c>
      <c r="G176" s="204" t="s">
        <v>404</v>
      </c>
      <c r="H176" s="205">
        <v>1</v>
      </c>
      <c r="I176" s="177"/>
      <c r="J176" s="290">
        <f t="shared" si="10"/>
        <v>0</v>
      </c>
      <c r="K176" s="178"/>
      <c r="L176" s="179"/>
      <c r="M176" s="180" t="s">
        <v>1</v>
      </c>
      <c r="N176" s="181" t="s">
        <v>38</v>
      </c>
      <c r="O176" s="59"/>
      <c r="P176" s="160">
        <f t="shared" si="11"/>
        <v>0</v>
      </c>
      <c r="Q176" s="160">
        <v>1.8499999999999999E-2</v>
      </c>
      <c r="R176" s="160">
        <f t="shared" si="12"/>
        <v>1.8499999999999999E-2</v>
      </c>
      <c r="S176" s="160">
        <v>0</v>
      </c>
      <c r="T176" s="161">
        <f t="shared" si="1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62" t="s">
        <v>239</v>
      </c>
      <c r="AT176" s="162" t="s">
        <v>751</v>
      </c>
      <c r="AU176" s="162" t="s">
        <v>85</v>
      </c>
      <c r="AY176" s="15" t="s">
        <v>208</v>
      </c>
      <c r="BE176" s="163">
        <f t="shared" si="14"/>
        <v>0</v>
      </c>
      <c r="BF176" s="163">
        <f t="shared" si="15"/>
        <v>0</v>
      </c>
      <c r="BG176" s="163">
        <f t="shared" si="16"/>
        <v>0</v>
      </c>
      <c r="BH176" s="163">
        <f t="shared" si="17"/>
        <v>0</v>
      </c>
      <c r="BI176" s="163">
        <f t="shared" si="18"/>
        <v>0</v>
      </c>
      <c r="BJ176" s="15" t="s">
        <v>85</v>
      </c>
      <c r="BK176" s="163">
        <f t="shared" si="19"/>
        <v>0</v>
      </c>
      <c r="BL176" s="15" t="s">
        <v>214</v>
      </c>
      <c r="BM176" s="162" t="s">
        <v>10162</v>
      </c>
    </row>
    <row r="177" spans="1:65" s="2" customFormat="1" ht="16.5" customHeight="1">
      <c r="A177" s="30"/>
      <c r="B177" s="154"/>
      <c r="C177" s="201" t="s">
        <v>385</v>
      </c>
      <c r="D177" s="201" t="s">
        <v>751</v>
      </c>
      <c r="E177" s="202" t="s">
        <v>10163</v>
      </c>
      <c r="F177" s="203" t="s">
        <v>10164</v>
      </c>
      <c r="G177" s="204" t="s">
        <v>404</v>
      </c>
      <c r="H177" s="205">
        <v>1</v>
      </c>
      <c r="I177" s="177"/>
      <c r="J177" s="290">
        <f t="shared" si="10"/>
        <v>0</v>
      </c>
      <c r="K177" s="178"/>
      <c r="L177" s="179"/>
      <c r="M177" s="180" t="s">
        <v>1</v>
      </c>
      <c r="N177" s="181" t="s">
        <v>38</v>
      </c>
      <c r="O177" s="59"/>
      <c r="P177" s="160">
        <f t="shared" si="11"/>
        <v>0</v>
      </c>
      <c r="Q177" s="160">
        <v>9.4999999999999998E-3</v>
      </c>
      <c r="R177" s="160">
        <f t="shared" si="12"/>
        <v>9.4999999999999998E-3</v>
      </c>
      <c r="S177" s="160">
        <v>0</v>
      </c>
      <c r="T177" s="161">
        <f t="shared" si="1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62" t="s">
        <v>239</v>
      </c>
      <c r="AT177" s="162" t="s">
        <v>751</v>
      </c>
      <c r="AU177" s="162" t="s">
        <v>85</v>
      </c>
      <c r="AY177" s="15" t="s">
        <v>208</v>
      </c>
      <c r="BE177" s="163">
        <f t="shared" si="14"/>
        <v>0</v>
      </c>
      <c r="BF177" s="163">
        <f t="shared" si="15"/>
        <v>0</v>
      </c>
      <c r="BG177" s="163">
        <f t="shared" si="16"/>
        <v>0</v>
      </c>
      <c r="BH177" s="163">
        <f t="shared" si="17"/>
        <v>0</v>
      </c>
      <c r="BI177" s="163">
        <f t="shared" si="18"/>
        <v>0</v>
      </c>
      <c r="BJ177" s="15" t="s">
        <v>85</v>
      </c>
      <c r="BK177" s="163">
        <f t="shared" si="19"/>
        <v>0</v>
      </c>
      <c r="BL177" s="15" t="s">
        <v>214</v>
      </c>
      <c r="BM177" s="162" t="s">
        <v>10165</v>
      </c>
    </row>
    <row r="178" spans="1:65" s="2" customFormat="1" ht="24.2" customHeight="1">
      <c r="A178" s="30"/>
      <c r="B178" s="154"/>
      <c r="C178" s="195" t="s">
        <v>389</v>
      </c>
      <c r="D178" s="195" t="s">
        <v>210</v>
      </c>
      <c r="E178" s="196" t="s">
        <v>10166</v>
      </c>
      <c r="F178" s="200" t="s">
        <v>10167</v>
      </c>
      <c r="G178" s="198" t="s">
        <v>404</v>
      </c>
      <c r="H178" s="199">
        <v>2</v>
      </c>
      <c r="I178" s="155"/>
      <c r="J178" s="287">
        <f t="shared" si="10"/>
        <v>0</v>
      </c>
      <c r="K178" s="157"/>
      <c r="L178" s="31"/>
      <c r="M178" s="158" t="s">
        <v>1</v>
      </c>
      <c r="N178" s="159" t="s">
        <v>38</v>
      </c>
      <c r="O178" s="59"/>
      <c r="P178" s="160">
        <f t="shared" si="11"/>
        <v>0</v>
      </c>
      <c r="Q178" s="160">
        <v>1.58172E-3</v>
      </c>
      <c r="R178" s="160">
        <f t="shared" si="12"/>
        <v>3.16344E-3</v>
      </c>
      <c r="S178" s="160">
        <v>0</v>
      </c>
      <c r="T178" s="161">
        <f t="shared" si="1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2" t="s">
        <v>214</v>
      </c>
      <c r="AT178" s="162" t="s">
        <v>210</v>
      </c>
      <c r="AU178" s="162" t="s">
        <v>85</v>
      </c>
      <c r="AY178" s="15" t="s">
        <v>208</v>
      </c>
      <c r="BE178" s="163">
        <f t="shared" si="14"/>
        <v>0</v>
      </c>
      <c r="BF178" s="163">
        <f t="shared" si="15"/>
        <v>0</v>
      </c>
      <c r="BG178" s="163">
        <f t="shared" si="16"/>
        <v>0</v>
      </c>
      <c r="BH178" s="163">
        <f t="shared" si="17"/>
        <v>0</v>
      </c>
      <c r="BI178" s="163">
        <f t="shared" si="18"/>
        <v>0</v>
      </c>
      <c r="BJ178" s="15" t="s">
        <v>85</v>
      </c>
      <c r="BK178" s="163">
        <f t="shared" si="19"/>
        <v>0</v>
      </c>
      <c r="BL178" s="15" t="s">
        <v>214</v>
      </c>
      <c r="BM178" s="162" t="s">
        <v>10168</v>
      </c>
    </row>
    <row r="179" spans="1:65" s="2" customFormat="1" ht="24.2" customHeight="1">
      <c r="A179" s="30"/>
      <c r="B179" s="154"/>
      <c r="C179" s="201" t="s">
        <v>393</v>
      </c>
      <c r="D179" s="201" t="s">
        <v>751</v>
      </c>
      <c r="E179" s="202" t="s">
        <v>10169</v>
      </c>
      <c r="F179" s="203" t="s">
        <v>10170</v>
      </c>
      <c r="G179" s="204" t="s">
        <v>404</v>
      </c>
      <c r="H179" s="205">
        <v>2</v>
      </c>
      <c r="I179" s="177"/>
      <c r="J179" s="290">
        <f t="shared" si="10"/>
        <v>0</v>
      </c>
      <c r="K179" s="178"/>
      <c r="L179" s="179"/>
      <c r="M179" s="180" t="s">
        <v>1</v>
      </c>
      <c r="N179" s="181" t="s">
        <v>38</v>
      </c>
      <c r="O179" s="59"/>
      <c r="P179" s="160">
        <f t="shared" si="11"/>
        <v>0</v>
      </c>
      <c r="Q179" s="160">
        <v>2.4500000000000001E-2</v>
      </c>
      <c r="R179" s="160">
        <f t="shared" si="12"/>
        <v>4.9000000000000002E-2</v>
      </c>
      <c r="S179" s="160">
        <v>0</v>
      </c>
      <c r="T179" s="161">
        <f t="shared" si="1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62" t="s">
        <v>239</v>
      </c>
      <c r="AT179" s="162" t="s">
        <v>751</v>
      </c>
      <c r="AU179" s="162" t="s">
        <v>85</v>
      </c>
      <c r="AY179" s="15" t="s">
        <v>208</v>
      </c>
      <c r="BE179" s="163">
        <f t="shared" si="14"/>
        <v>0</v>
      </c>
      <c r="BF179" s="163">
        <f t="shared" si="15"/>
        <v>0</v>
      </c>
      <c r="BG179" s="163">
        <f t="shared" si="16"/>
        <v>0</v>
      </c>
      <c r="BH179" s="163">
        <f t="shared" si="17"/>
        <v>0</v>
      </c>
      <c r="BI179" s="163">
        <f t="shared" si="18"/>
        <v>0</v>
      </c>
      <c r="BJ179" s="15" t="s">
        <v>85</v>
      </c>
      <c r="BK179" s="163">
        <f t="shared" si="19"/>
        <v>0</v>
      </c>
      <c r="BL179" s="15" t="s">
        <v>214</v>
      </c>
      <c r="BM179" s="162" t="s">
        <v>10171</v>
      </c>
    </row>
    <row r="180" spans="1:65" s="2" customFormat="1" ht="16.5" customHeight="1">
      <c r="A180" s="30"/>
      <c r="B180" s="154"/>
      <c r="C180" s="201" t="s">
        <v>397</v>
      </c>
      <c r="D180" s="201" t="s">
        <v>751</v>
      </c>
      <c r="E180" s="202" t="s">
        <v>10172</v>
      </c>
      <c r="F180" s="203" t="s">
        <v>10173</v>
      </c>
      <c r="G180" s="204" t="s">
        <v>404</v>
      </c>
      <c r="H180" s="205">
        <v>2</v>
      </c>
      <c r="I180" s="177"/>
      <c r="J180" s="290">
        <f t="shared" si="10"/>
        <v>0</v>
      </c>
      <c r="K180" s="178"/>
      <c r="L180" s="179"/>
      <c r="M180" s="180" t="s">
        <v>1</v>
      </c>
      <c r="N180" s="181" t="s">
        <v>38</v>
      </c>
      <c r="O180" s="59"/>
      <c r="P180" s="160">
        <f t="shared" si="11"/>
        <v>0</v>
      </c>
      <c r="Q180" s="160">
        <v>9.4999999999999998E-3</v>
      </c>
      <c r="R180" s="160">
        <f t="shared" si="12"/>
        <v>1.9E-2</v>
      </c>
      <c r="S180" s="160">
        <v>0</v>
      </c>
      <c r="T180" s="161">
        <f t="shared" si="13"/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62" t="s">
        <v>239</v>
      </c>
      <c r="AT180" s="162" t="s">
        <v>751</v>
      </c>
      <c r="AU180" s="162" t="s">
        <v>85</v>
      </c>
      <c r="AY180" s="15" t="s">
        <v>208</v>
      </c>
      <c r="BE180" s="163">
        <f t="shared" si="14"/>
        <v>0</v>
      </c>
      <c r="BF180" s="163">
        <f t="shared" si="15"/>
        <v>0</v>
      </c>
      <c r="BG180" s="163">
        <f t="shared" si="16"/>
        <v>0</v>
      </c>
      <c r="BH180" s="163">
        <f t="shared" si="17"/>
        <v>0</v>
      </c>
      <c r="BI180" s="163">
        <f t="shared" si="18"/>
        <v>0</v>
      </c>
      <c r="BJ180" s="15" t="s">
        <v>85</v>
      </c>
      <c r="BK180" s="163">
        <f t="shared" si="19"/>
        <v>0</v>
      </c>
      <c r="BL180" s="15" t="s">
        <v>214</v>
      </c>
      <c r="BM180" s="162" t="s">
        <v>10174</v>
      </c>
    </row>
    <row r="181" spans="1:65" s="2" customFormat="1" ht="24.2" customHeight="1">
      <c r="A181" s="30"/>
      <c r="B181" s="154"/>
      <c r="C181" s="195" t="s">
        <v>401</v>
      </c>
      <c r="D181" s="195" t="s">
        <v>210</v>
      </c>
      <c r="E181" s="196" t="s">
        <v>10175</v>
      </c>
      <c r="F181" s="200" t="s">
        <v>10176</v>
      </c>
      <c r="G181" s="198" t="s">
        <v>404</v>
      </c>
      <c r="H181" s="199">
        <v>1</v>
      </c>
      <c r="I181" s="155"/>
      <c r="J181" s="287">
        <f t="shared" si="10"/>
        <v>0</v>
      </c>
      <c r="K181" s="157"/>
      <c r="L181" s="31"/>
      <c r="M181" s="158" t="s">
        <v>1</v>
      </c>
      <c r="N181" s="159" t="s">
        <v>38</v>
      </c>
      <c r="O181" s="59"/>
      <c r="P181" s="160">
        <f t="shared" si="11"/>
        <v>0</v>
      </c>
      <c r="Q181" s="160">
        <v>1.58172E-3</v>
      </c>
      <c r="R181" s="160">
        <f t="shared" si="12"/>
        <v>1.58172E-3</v>
      </c>
      <c r="S181" s="160">
        <v>0</v>
      </c>
      <c r="T181" s="161">
        <f t="shared" si="13"/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2" t="s">
        <v>214</v>
      </c>
      <c r="AT181" s="162" t="s">
        <v>210</v>
      </c>
      <c r="AU181" s="162" t="s">
        <v>85</v>
      </c>
      <c r="AY181" s="15" t="s">
        <v>208</v>
      </c>
      <c r="BE181" s="163">
        <f t="shared" si="14"/>
        <v>0</v>
      </c>
      <c r="BF181" s="163">
        <f t="shared" si="15"/>
        <v>0</v>
      </c>
      <c r="BG181" s="163">
        <f t="shared" si="16"/>
        <v>0</v>
      </c>
      <c r="BH181" s="163">
        <f t="shared" si="17"/>
        <v>0</v>
      </c>
      <c r="BI181" s="163">
        <f t="shared" si="18"/>
        <v>0</v>
      </c>
      <c r="BJ181" s="15" t="s">
        <v>85</v>
      </c>
      <c r="BK181" s="163">
        <f t="shared" si="19"/>
        <v>0</v>
      </c>
      <c r="BL181" s="15" t="s">
        <v>214</v>
      </c>
      <c r="BM181" s="162" t="s">
        <v>10177</v>
      </c>
    </row>
    <row r="182" spans="1:65" s="2" customFormat="1" ht="24.2" customHeight="1">
      <c r="A182" s="30"/>
      <c r="B182" s="154"/>
      <c r="C182" s="201" t="s">
        <v>406</v>
      </c>
      <c r="D182" s="201" t="s">
        <v>751</v>
      </c>
      <c r="E182" s="202" t="s">
        <v>10169</v>
      </c>
      <c r="F182" s="203" t="s">
        <v>10170</v>
      </c>
      <c r="G182" s="204" t="s">
        <v>404</v>
      </c>
      <c r="H182" s="205">
        <v>1</v>
      </c>
      <c r="I182" s="177"/>
      <c r="J182" s="290">
        <f t="shared" si="10"/>
        <v>0</v>
      </c>
      <c r="K182" s="178"/>
      <c r="L182" s="179"/>
      <c r="M182" s="180" t="s">
        <v>1</v>
      </c>
      <c r="N182" s="181" t="s">
        <v>38</v>
      </c>
      <c r="O182" s="59"/>
      <c r="P182" s="160">
        <f t="shared" si="11"/>
        <v>0</v>
      </c>
      <c r="Q182" s="160">
        <v>2.4500000000000001E-2</v>
      </c>
      <c r="R182" s="160">
        <f t="shared" si="12"/>
        <v>2.4500000000000001E-2</v>
      </c>
      <c r="S182" s="160">
        <v>0</v>
      </c>
      <c r="T182" s="161">
        <f t="shared" si="13"/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62" t="s">
        <v>239</v>
      </c>
      <c r="AT182" s="162" t="s">
        <v>751</v>
      </c>
      <c r="AU182" s="162" t="s">
        <v>85</v>
      </c>
      <c r="AY182" s="15" t="s">
        <v>208</v>
      </c>
      <c r="BE182" s="163">
        <f t="shared" si="14"/>
        <v>0</v>
      </c>
      <c r="BF182" s="163">
        <f t="shared" si="15"/>
        <v>0</v>
      </c>
      <c r="BG182" s="163">
        <f t="shared" si="16"/>
        <v>0</v>
      </c>
      <c r="BH182" s="163">
        <f t="shared" si="17"/>
        <v>0</v>
      </c>
      <c r="BI182" s="163">
        <f t="shared" si="18"/>
        <v>0</v>
      </c>
      <c r="BJ182" s="15" t="s">
        <v>85</v>
      </c>
      <c r="BK182" s="163">
        <f t="shared" si="19"/>
        <v>0</v>
      </c>
      <c r="BL182" s="15" t="s">
        <v>214</v>
      </c>
      <c r="BM182" s="162" t="s">
        <v>10178</v>
      </c>
    </row>
    <row r="183" spans="1:65" s="2" customFormat="1" ht="37.9" customHeight="1">
      <c r="A183" s="30"/>
      <c r="B183" s="154"/>
      <c r="C183" s="201" t="s">
        <v>410</v>
      </c>
      <c r="D183" s="201" t="s">
        <v>751</v>
      </c>
      <c r="E183" s="202" t="s">
        <v>10179</v>
      </c>
      <c r="F183" s="203" t="s">
        <v>10180</v>
      </c>
      <c r="G183" s="204" t="s">
        <v>404</v>
      </c>
      <c r="H183" s="205">
        <v>1</v>
      </c>
      <c r="I183" s="177"/>
      <c r="J183" s="290">
        <f t="shared" si="10"/>
        <v>0</v>
      </c>
      <c r="K183" s="178"/>
      <c r="L183" s="179"/>
      <c r="M183" s="180" t="s">
        <v>1</v>
      </c>
      <c r="N183" s="181" t="s">
        <v>38</v>
      </c>
      <c r="O183" s="59"/>
      <c r="P183" s="160">
        <f t="shared" si="11"/>
        <v>0</v>
      </c>
      <c r="Q183" s="160">
        <v>2.2000000000000001E-3</v>
      </c>
      <c r="R183" s="160">
        <f t="shared" si="12"/>
        <v>2.2000000000000001E-3</v>
      </c>
      <c r="S183" s="160">
        <v>0</v>
      </c>
      <c r="T183" s="161">
        <f t="shared" si="13"/>
        <v>0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62" t="s">
        <v>239</v>
      </c>
      <c r="AT183" s="162" t="s">
        <v>751</v>
      </c>
      <c r="AU183" s="162" t="s">
        <v>85</v>
      </c>
      <c r="AY183" s="15" t="s">
        <v>208</v>
      </c>
      <c r="BE183" s="163">
        <f t="shared" si="14"/>
        <v>0</v>
      </c>
      <c r="BF183" s="163">
        <f t="shared" si="15"/>
        <v>0</v>
      </c>
      <c r="BG183" s="163">
        <f t="shared" si="16"/>
        <v>0</v>
      </c>
      <c r="BH183" s="163">
        <f t="shared" si="17"/>
        <v>0</v>
      </c>
      <c r="BI183" s="163">
        <f t="shared" si="18"/>
        <v>0</v>
      </c>
      <c r="BJ183" s="15" t="s">
        <v>85</v>
      </c>
      <c r="BK183" s="163">
        <f t="shared" si="19"/>
        <v>0</v>
      </c>
      <c r="BL183" s="15" t="s">
        <v>214</v>
      </c>
      <c r="BM183" s="162" t="s">
        <v>10181</v>
      </c>
    </row>
    <row r="184" spans="1:65" s="2" customFormat="1" ht="24.2" customHeight="1">
      <c r="A184" s="30"/>
      <c r="B184" s="154"/>
      <c r="C184" s="195" t="s">
        <v>414</v>
      </c>
      <c r="D184" s="195" t="s">
        <v>210</v>
      </c>
      <c r="E184" s="196" t="s">
        <v>10182</v>
      </c>
      <c r="F184" s="200" t="s">
        <v>10183</v>
      </c>
      <c r="G184" s="198" t="s">
        <v>404</v>
      </c>
      <c r="H184" s="199">
        <v>2</v>
      </c>
      <c r="I184" s="155"/>
      <c r="J184" s="287">
        <f t="shared" si="10"/>
        <v>0</v>
      </c>
      <c r="K184" s="157"/>
      <c r="L184" s="31"/>
      <c r="M184" s="158" t="s">
        <v>1</v>
      </c>
      <c r="N184" s="159" t="s">
        <v>38</v>
      </c>
      <c r="O184" s="59"/>
      <c r="P184" s="160">
        <f t="shared" si="11"/>
        <v>0</v>
      </c>
      <c r="Q184" s="160">
        <v>3.3872999999999998E-4</v>
      </c>
      <c r="R184" s="160">
        <f t="shared" si="12"/>
        <v>6.7745999999999995E-4</v>
      </c>
      <c r="S184" s="160">
        <v>0</v>
      </c>
      <c r="T184" s="161">
        <f t="shared" si="13"/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62" t="s">
        <v>214</v>
      </c>
      <c r="AT184" s="162" t="s">
        <v>210</v>
      </c>
      <c r="AU184" s="162" t="s">
        <v>85</v>
      </c>
      <c r="AY184" s="15" t="s">
        <v>208</v>
      </c>
      <c r="BE184" s="163">
        <f t="shared" si="14"/>
        <v>0</v>
      </c>
      <c r="BF184" s="163">
        <f t="shared" si="15"/>
        <v>0</v>
      </c>
      <c r="BG184" s="163">
        <f t="shared" si="16"/>
        <v>0</v>
      </c>
      <c r="BH184" s="163">
        <f t="shared" si="17"/>
        <v>0</v>
      </c>
      <c r="BI184" s="163">
        <f t="shared" si="18"/>
        <v>0</v>
      </c>
      <c r="BJ184" s="15" t="s">
        <v>85</v>
      </c>
      <c r="BK184" s="163">
        <f t="shared" si="19"/>
        <v>0</v>
      </c>
      <c r="BL184" s="15" t="s">
        <v>214</v>
      </c>
      <c r="BM184" s="162" t="s">
        <v>10184</v>
      </c>
    </row>
    <row r="185" spans="1:65" s="2" customFormat="1" ht="24.2" customHeight="1">
      <c r="A185" s="30"/>
      <c r="B185" s="154"/>
      <c r="C185" s="201" t="s">
        <v>418</v>
      </c>
      <c r="D185" s="201" t="s">
        <v>751</v>
      </c>
      <c r="E185" s="202" t="s">
        <v>10185</v>
      </c>
      <c r="F185" s="203" t="s">
        <v>10186</v>
      </c>
      <c r="G185" s="204" t="s">
        <v>404</v>
      </c>
      <c r="H185" s="205">
        <v>2</v>
      </c>
      <c r="I185" s="177"/>
      <c r="J185" s="290">
        <f t="shared" si="10"/>
        <v>0</v>
      </c>
      <c r="K185" s="178"/>
      <c r="L185" s="179"/>
      <c r="M185" s="180" t="s">
        <v>1</v>
      </c>
      <c r="N185" s="181" t="s">
        <v>38</v>
      </c>
      <c r="O185" s="59"/>
      <c r="P185" s="160">
        <f t="shared" si="11"/>
        <v>0</v>
      </c>
      <c r="Q185" s="160">
        <v>0.10100000000000001</v>
      </c>
      <c r="R185" s="160">
        <f t="shared" si="12"/>
        <v>0.20200000000000001</v>
      </c>
      <c r="S185" s="160">
        <v>0</v>
      </c>
      <c r="T185" s="161">
        <f t="shared" si="13"/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62" t="s">
        <v>239</v>
      </c>
      <c r="AT185" s="162" t="s">
        <v>751</v>
      </c>
      <c r="AU185" s="162" t="s">
        <v>85</v>
      </c>
      <c r="AY185" s="15" t="s">
        <v>208</v>
      </c>
      <c r="BE185" s="163">
        <f t="shared" si="14"/>
        <v>0</v>
      </c>
      <c r="BF185" s="163">
        <f t="shared" si="15"/>
        <v>0</v>
      </c>
      <c r="BG185" s="163">
        <f t="shared" si="16"/>
        <v>0</v>
      </c>
      <c r="BH185" s="163">
        <f t="shared" si="17"/>
        <v>0</v>
      </c>
      <c r="BI185" s="163">
        <f t="shared" si="18"/>
        <v>0</v>
      </c>
      <c r="BJ185" s="15" t="s">
        <v>85</v>
      </c>
      <c r="BK185" s="163">
        <f t="shared" si="19"/>
        <v>0</v>
      </c>
      <c r="BL185" s="15" t="s">
        <v>214</v>
      </c>
      <c r="BM185" s="162" t="s">
        <v>10187</v>
      </c>
    </row>
    <row r="186" spans="1:65" s="2" customFormat="1" ht="24.2" customHeight="1">
      <c r="A186" s="30"/>
      <c r="B186" s="154"/>
      <c r="C186" s="195" t="s">
        <v>422</v>
      </c>
      <c r="D186" s="195" t="s">
        <v>210</v>
      </c>
      <c r="E186" s="196" t="s">
        <v>10188</v>
      </c>
      <c r="F186" s="200" t="s">
        <v>10189</v>
      </c>
      <c r="G186" s="198" t="s">
        <v>252</v>
      </c>
      <c r="H186" s="199">
        <v>225</v>
      </c>
      <c r="I186" s="155"/>
      <c r="J186" s="287">
        <f t="shared" si="10"/>
        <v>0</v>
      </c>
      <c r="K186" s="157"/>
      <c r="L186" s="31"/>
      <c r="M186" s="158" t="s">
        <v>1</v>
      </c>
      <c r="N186" s="159" t="s">
        <v>38</v>
      </c>
      <c r="O186" s="59"/>
      <c r="P186" s="160">
        <f t="shared" si="11"/>
        <v>0</v>
      </c>
      <c r="Q186" s="160">
        <v>0</v>
      </c>
      <c r="R186" s="160">
        <f t="shared" si="12"/>
        <v>0</v>
      </c>
      <c r="S186" s="160">
        <v>0</v>
      </c>
      <c r="T186" s="161">
        <f t="shared" si="13"/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62" t="s">
        <v>214</v>
      </c>
      <c r="AT186" s="162" t="s">
        <v>210</v>
      </c>
      <c r="AU186" s="162" t="s">
        <v>85</v>
      </c>
      <c r="AY186" s="15" t="s">
        <v>208</v>
      </c>
      <c r="BE186" s="163">
        <f t="shared" si="14"/>
        <v>0</v>
      </c>
      <c r="BF186" s="163">
        <f t="shared" si="15"/>
        <v>0</v>
      </c>
      <c r="BG186" s="163">
        <f t="shared" si="16"/>
        <v>0</v>
      </c>
      <c r="BH186" s="163">
        <f t="shared" si="17"/>
        <v>0</v>
      </c>
      <c r="BI186" s="163">
        <f t="shared" si="18"/>
        <v>0</v>
      </c>
      <c r="BJ186" s="15" t="s">
        <v>85</v>
      </c>
      <c r="BK186" s="163">
        <f t="shared" si="19"/>
        <v>0</v>
      </c>
      <c r="BL186" s="15" t="s">
        <v>214</v>
      </c>
      <c r="BM186" s="162" t="s">
        <v>10190</v>
      </c>
    </row>
    <row r="187" spans="1:65" s="2" customFormat="1" ht="24.2" customHeight="1">
      <c r="A187" s="30"/>
      <c r="B187" s="154"/>
      <c r="C187" s="195" t="s">
        <v>426</v>
      </c>
      <c r="D187" s="195" t="s">
        <v>210</v>
      </c>
      <c r="E187" s="196" t="s">
        <v>10191</v>
      </c>
      <c r="F187" s="200" t="s">
        <v>10192</v>
      </c>
      <c r="G187" s="198" t="s">
        <v>252</v>
      </c>
      <c r="H187" s="199">
        <v>225</v>
      </c>
      <c r="I187" s="155"/>
      <c r="J187" s="287">
        <f t="shared" si="10"/>
        <v>0</v>
      </c>
      <c r="K187" s="157"/>
      <c r="L187" s="31"/>
      <c r="M187" s="158" t="s">
        <v>1</v>
      </c>
      <c r="N187" s="159" t="s">
        <v>38</v>
      </c>
      <c r="O187" s="59"/>
      <c r="P187" s="160">
        <f t="shared" si="11"/>
        <v>0</v>
      </c>
      <c r="Q187" s="160">
        <v>0</v>
      </c>
      <c r="R187" s="160">
        <f t="shared" si="12"/>
        <v>0</v>
      </c>
      <c r="S187" s="160">
        <v>0</v>
      </c>
      <c r="T187" s="161">
        <f t="shared" si="13"/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62" t="s">
        <v>214</v>
      </c>
      <c r="AT187" s="162" t="s">
        <v>210</v>
      </c>
      <c r="AU187" s="162" t="s">
        <v>85</v>
      </c>
      <c r="AY187" s="15" t="s">
        <v>208</v>
      </c>
      <c r="BE187" s="163">
        <f t="shared" si="14"/>
        <v>0</v>
      </c>
      <c r="BF187" s="163">
        <f t="shared" si="15"/>
        <v>0</v>
      </c>
      <c r="BG187" s="163">
        <f t="shared" si="16"/>
        <v>0</v>
      </c>
      <c r="BH187" s="163">
        <f t="shared" si="17"/>
        <v>0</v>
      </c>
      <c r="BI187" s="163">
        <f t="shared" si="18"/>
        <v>0</v>
      </c>
      <c r="BJ187" s="15" t="s">
        <v>85</v>
      </c>
      <c r="BK187" s="163">
        <f t="shared" si="19"/>
        <v>0</v>
      </c>
      <c r="BL187" s="15" t="s">
        <v>214</v>
      </c>
      <c r="BM187" s="162" t="s">
        <v>10193</v>
      </c>
    </row>
    <row r="188" spans="1:65" s="2" customFormat="1" ht="24.2" customHeight="1">
      <c r="A188" s="30"/>
      <c r="B188" s="154"/>
      <c r="C188" s="195" t="s">
        <v>430</v>
      </c>
      <c r="D188" s="195" t="s">
        <v>210</v>
      </c>
      <c r="E188" s="196" t="s">
        <v>10194</v>
      </c>
      <c r="F188" s="200" t="s">
        <v>10195</v>
      </c>
      <c r="G188" s="198" t="s">
        <v>404</v>
      </c>
      <c r="H188" s="199">
        <v>5</v>
      </c>
      <c r="I188" s="155"/>
      <c r="J188" s="287">
        <f t="shared" si="10"/>
        <v>0</v>
      </c>
      <c r="K188" s="157"/>
      <c r="L188" s="31"/>
      <c r="M188" s="158" t="s">
        <v>1</v>
      </c>
      <c r="N188" s="159" t="s">
        <v>38</v>
      </c>
      <c r="O188" s="59"/>
      <c r="P188" s="160">
        <f t="shared" si="11"/>
        <v>0</v>
      </c>
      <c r="Q188" s="160">
        <v>1.581726E-2</v>
      </c>
      <c r="R188" s="160">
        <f t="shared" si="12"/>
        <v>7.9086299999999998E-2</v>
      </c>
      <c r="S188" s="160">
        <v>0</v>
      </c>
      <c r="T188" s="161">
        <f t="shared" si="13"/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62" t="s">
        <v>214</v>
      </c>
      <c r="AT188" s="162" t="s">
        <v>210</v>
      </c>
      <c r="AU188" s="162" t="s">
        <v>85</v>
      </c>
      <c r="AY188" s="15" t="s">
        <v>208</v>
      </c>
      <c r="BE188" s="163">
        <f t="shared" si="14"/>
        <v>0</v>
      </c>
      <c r="BF188" s="163">
        <f t="shared" si="15"/>
        <v>0</v>
      </c>
      <c r="BG188" s="163">
        <f t="shared" si="16"/>
        <v>0</v>
      </c>
      <c r="BH188" s="163">
        <f t="shared" si="17"/>
        <v>0</v>
      </c>
      <c r="BI188" s="163">
        <f t="shared" si="18"/>
        <v>0</v>
      </c>
      <c r="BJ188" s="15" t="s">
        <v>85</v>
      </c>
      <c r="BK188" s="163">
        <f t="shared" si="19"/>
        <v>0</v>
      </c>
      <c r="BL188" s="15" t="s">
        <v>214</v>
      </c>
      <c r="BM188" s="162" t="s">
        <v>10196</v>
      </c>
    </row>
    <row r="189" spans="1:65" s="2" customFormat="1" ht="16.5" customHeight="1">
      <c r="A189" s="30"/>
      <c r="B189" s="154"/>
      <c r="C189" s="195" t="s">
        <v>434</v>
      </c>
      <c r="D189" s="195" t="s">
        <v>210</v>
      </c>
      <c r="E189" s="196" t="s">
        <v>10197</v>
      </c>
      <c r="F189" s="200" t="s">
        <v>10198</v>
      </c>
      <c r="G189" s="198" t="s">
        <v>404</v>
      </c>
      <c r="H189" s="199">
        <v>5</v>
      </c>
      <c r="I189" s="155"/>
      <c r="J189" s="287">
        <f t="shared" si="10"/>
        <v>0</v>
      </c>
      <c r="K189" s="157"/>
      <c r="L189" s="31"/>
      <c r="M189" s="158" t="s">
        <v>1</v>
      </c>
      <c r="N189" s="159" t="s">
        <v>38</v>
      </c>
      <c r="O189" s="59"/>
      <c r="P189" s="160">
        <f t="shared" si="11"/>
        <v>0</v>
      </c>
      <c r="Q189" s="160">
        <v>0.118654</v>
      </c>
      <c r="R189" s="160">
        <f t="shared" si="12"/>
        <v>0.59326999999999996</v>
      </c>
      <c r="S189" s="160">
        <v>0</v>
      </c>
      <c r="T189" s="161">
        <f t="shared" si="1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62" t="s">
        <v>214</v>
      </c>
      <c r="AT189" s="162" t="s">
        <v>210</v>
      </c>
      <c r="AU189" s="162" t="s">
        <v>85</v>
      </c>
      <c r="AY189" s="15" t="s">
        <v>208</v>
      </c>
      <c r="BE189" s="163">
        <f t="shared" si="14"/>
        <v>0</v>
      </c>
      <c r="BF189" s="163">
        <f t="shared" si="15"/>
        <v>0</v>
      </c>
      <c r="BG189" s="163">
        <f t="shared" si="16"/>
        <v>0</v>
      </c>
      <c r="BH189" s="163">
        <f t="shared" si="17"/>
        <v>0</v>
      </c>
      <c r="BI189" s="163">
        <f t="shared" si="18"/>
        <v>0</v>
      </c>
      <c r="BJ189" s="15" t="s">
        <v>85</v>
      </c>
      <c r="BK189" s="163">
        <f t="shared" si="19"/>
        <v>0</v>
      </c>
      <c r="BL189" s="15" t="s">
        <v>214</v>
      </c>
      <c r="BM189" s="162" t="s">
        <v>10199</v>
      </c>
    </row>
    <row r="190" spans="1:65" s="2" customFormat="1" ht="16.5" customHeight="1">
      <c r="A190" s="30"/>
      <c r="B190" s="154"/>
      <c r="C190" s="201" t="s">
        <v>438</v>
      </c>
      <c r="D190" s="201" t="s">
        <v>751</v>
      </c>
      <c r="E190" s="202" t="s">
        <v>10200</v>
      </c>
      <c r="F190" s="203" t="s">
        <v>10201</v>
      </c>
      <c r="G190" s="204" t="s">
        <v>404</v>
      </c>
      <c r="H190" s="205">
        <v>5</v>
      </c>
      <c r="I190" s="177"/>
      <c r="J190" s="290">
        <f t="shared" si="10"/>
        <v>0</v>
      </c>
      <c r="K190" s="178"/>
      <c r="L190" s="179"/>
      <c r="M190" s="180" t="s">
        <v>1</v>
      </c>
      <c r="N190" s="181" t="s">
        <v>38</v>
      </c>
      <c r="O190" s="59"/>
      <c r="P190" s="160">
        <f t="shared" si="11"/>
        <v>0</v>
      </c>
      <c r="Q190" s="160">
        <v>1.6E-2</v>
      </c>
      <c r="R190" s="160">
        <f t="shared" si="12"/>
        <v>0.08</v>
      </c>
      <c r="S190" s="160">
        <v>0</v>
      </c>
      <c r="T190" s="161">
        <f t="shared" si="1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62" t="s">
        <v>239</v>
      </c>
      <c r="AT190" s="162" t="s">
        <v>751</v>
      </c>
      <c r="AU190" s="162" t="s">
        <v>85</v>
      </c>
      <c r="AY190" s="15" t="s">
        <v>208</v>
      </c>
      <c r="BE190" s="163">
        <f t="shared" si="14"/>
        <v>0</v>
      </c>
      <c r="BF190" s="163">
        <f t="shared" si="15"/>
        <v>0</v>
      </c>
      <c r="BG190" s="163">
        <f t="shared" si="16"/>
        <v>0</v>
      </c>
      <c r="BH190" s="163">
        <f t="shared" si="17"/>
        <v>0</v>
      </c>
      <c r="BI190" s="163">
        <f t="shared" si="18"/>
        <v>0</v>
      </c>
      <c r="BJ190" s="15" t="s">
        <v>85</v>
      </c>
      <c r="BK190" s="163">
        <f t="shared" si="19"/>
        <v>0</v>
      </c>
      <c r="BL190" s="15" t="s">
        <v>214</v>
      </c>
      <c r="BM190" s="162" t="s">
        <v>10202</v>
      </c>
    </row>
    <row r="191" spans="1:65" s="2" customFormat="1" ht="24.2" customHeight="1">
      <c r="A191" s="30"/>
      <c r="B191" s="154"/>
      <c r="C191" s="201" t="s">
        <v>442</v>
      </c>
      <c r="D191" s="201" t="s">
        <v>751</v>
      </c>
      <c r="E191" s="202" t="s">
        <v>10203</v>
      </c>
      <c r="F191" s="203" t="s">
        <v>10204</v>
      </c>
      <c r="G191" s="204" t="s">
        <v>404</v>
      </c>
      <c r="H191" s="205">
        <v>10</v>
      </c>
      <c r="I191" s="177"/>
      <c r="J191" s="290">
        <f t="shared" si="10"/>
        <v>0</v>
      </c>
      <c r="K191" s="178"/>
      <c r="L191" s="179"/>
      <c r="M191" s="180" t="s">
        <v>1</v>
      </c>
      <c r="N191" s="181" t="s">
        <v>38</v>
      </c>
      <c r="O191" s="59"/>
      <c r="P191" s="160">
        <f t="shared" si="11"/>
        <v>0</v>
      </c>
      <c r="Q191" s="160">
        <v>2.23E-2</v>
      </c>
      <c r="R191" s="160">
        <f t="shared" si="12"/>
        <v>0.223</v>
      </c>
      <c r="S191" s="160">
        <v>0</v>
      </c>
      <c r="T191" s="161">
        <f t="shared" si="1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62" t="s">
        <v>239</v>
      </c>
      <c r="AT191" s="162" t="s">
        <v>751</v>
      </c>
      <c r="AU191" s="162" t="s">
        <v>85</v>
      </c>
      <c r="AY191" s="15" t="s">
        <v>208</v>
      </c>
      <c r="BE191" s="163">
        <f t="shared" si="14"/>
        <v>0</v>
      </c>
      <c r="BF191" s="163">
        <f t="shared" si="15"/>
        <v>0</v>
      </c>
      <c r="BG191" s="163">
        <f t="shared" si="16"/>
        <v>0</v>
      </c>
      <c r="BH191" s="163">
        <f t="shared" si="17"/>
        <v>0</v>
      </c>
      <c r="BI191" s="163">
        <f t="shared" si="18"/>
        <v>0</v>
      </c>
      <c r="BJ191" s="15" t="s">
        <v>85</v>
      </c>
      <c r="BK191" s="163">
        <f t="shared" si="19"/>
        <v>0</v>
      </c>
      <c r="BL191" s="15" t="s">
        <v>214</v>
      </c>
      <c r="BM191" s="162" t="s">
        <v>10205</v>
      </c>
    </row>
    <row r="192" spans="1:65" s="2" customFormat="1" ht="33" customHeight="1">
      <c r="A192" s="30"/>
      <c r="B192" s="154"/>
      <c r="C192" s="195" t="s">
        <v>446</v>
      </c>
      <c r="D192" s="195" t="s">
        <v>210</v>
      </c>
      <c r="E192" s="196" t="s">
        <v>10206</v>
      </c>
      <c r="F192" s="200" t="s">
        <v>10207</v>
      </c>
      <c r="G192" s="198" t="s">
        <v>404</v>
      </c>
      <c r="H192" s="199">
        <v>2</v>
      </c>
      <c r="I192" s="155"/>
      <c r="J192" s="287">
        <f t="shared" si="10"/>
        <v>0</v>
      </c>
      <c r="K192" s="157"/>
      <c r="L192" s="31"/>
      <c r="M192" s="158" t="s">
        <v>1</v>
      </c>
      <c r="N192" s="159" t="s">
        <v>38</v>
      </c>
      <c r="O192" s="59"/>
      <c r="P192" s="160">
        <f t="shared" si="11"/>
        <v>0</v>
      </c>
      <c r="Q192" s="160">
        <v>2.4971999999999999E-4</v>
      </c>
      <c r="R192" s="160">
        <f t="shared" si="12"/>
        <v>4.9943999999999998E-4</v>
      </c>
      <c r="S192" s="160">
        <v>0</v>
      </c>
      <c r="T192" s="161">
        <f t="shared" si="13"/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62" t="s">
        <v>214</v>
      </c>
      <c r="AT192" s="162" t="s">
        <v>210</v>
      </c>
      <c r="AU192" s="162" t="s">
        <v>85</v>
      </c>
      <c r="AY192" s="15" t="s">
        <v>208</v>
      </c>
      <c r="BE192" s="163">
        <f t="shared" si="14"/>
        <v>0</v>
      </c>
      <c r="BF192" s="163">
        <f t="shared" si="15"/>
        <v>0</v>
      </c>
      <c r="BG192" s="163">
        <f t="shared" si="16"/>
        <v>0</v>
      </c>
      <c r="BH192" s="163">
        <f t="shared" si="17"/>
        <v>0</v>
      </c>
      <c r="BI192" s="163">
        <f t="shared" si="18"/>
        <v>0</v>
      </c>
      <c r="BJ192" s="15" t="s">
        <v>85</v>
      </c>
      <c r="BK192" s="163">
        <f t="shared" si="19"/>
        <v>0</v>
      </c>
      <c r="BL192" s="15" t="s">
        <v>214</v>
      </c>
      <c r="BM192" s="162" t="s">
        <v>10208</v>
      </c>
    </row>
    <row r="193" spans="1:65" s="2" customFormat="1" ht="16.5" customHeight="1">
      <c r="A193" s="30"/>
      <c r="B193" s="154"/>
      <c r="C193" s="195" t="s">
        <v>450</v>
      </c>
      <c r="D193" s="195" t="s">
        <v>210</v>
      </c>
      <c r="E193" s="196" t="s">
        <v>10209</v>
      </c>
      <c r="F193" s="200" t="s">
        <v>10210</v>
      </c>
      <c r="G193" s="198" t="s">
        <v>252</v>
      </c>
      <c r="H193" s="199">
        <v>225</v>
      </c>
      <c r="I193" s="155"/>
      <c r="J193" s="287">
        <f t="shared" si="10"/>
        <v>0</v>
      </c>
      <c r="K193" s="157"/>
      <c r="L193" s="31"/>
      <c r="M193" s="158" t="s">
        <v>1</v>
      </c>
      <c r="N193" s="159" t="s">
        <v>38</v>
      </c>
      <c r="O193" s="59"/>
      <c r="P193" s="160">
        <f t="shared" si="11"/>
        <v>0</v>
      </c>
      <c r="Q193" s="160">
        <v>8.8999999999999995E-5</v>
      </c>
      <c r="R193" s="160">
        <f t="shared" si="12"/>
        <v>2.0024999999999998E-2</v>
      </c>
      <c r="S193" s="160">
        <v>0</v>
      </c>
      <c r="T193" s="161">
        <f t="shared" si="13"/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2" t="s">
        <v>214</v>
      </c>
      <c r="AT193" s="162" t="s">
        <v>210</v>
      </c>
      <c r="AU193" s="162" t="s">
        <v>85</v>
      </c>
      <c r="AY193" s="15" t="s">
        <v>208</v>
      </c>
      <c r="BE193" s="163">
        <f t="shared" si="14"/>
        <v>0</v>
      </c>
      <c r="BF193" s="163">
        <f t="shared" si="15"/>
        <v>0</v>
      </c>
      <c r="BG193" s="163">
        <f t="shared" si="16"/>
        <v>0</v>
      </c>
      <c r="BH193" s="163">
        <f t="shared" si="17"/>
        <v>0</v>
      </c>
      <c r="BI193" s="163">
        <f t="shared" si="18"/>
        <v>0</v>
      </c>
      <c r="BJ193" s="15" t="s">
        <v>85</v>
      </c>
      <c r="BK193" s="163">
        <f t="shared" si="19"/>
        <v>0</v>
      </c>
      <c r="BL193" s="15" t="s">
        <v>214</v>
      </c>
      <c r="BM193" s="162" t="s">
        <v>10211</v>
      </c>
    </row>
    <row r="194" spans="1:65" s="2" customFormat="1" ht="24.2" customHeight="1">
      <c r="A194" s="30"/>
      <c r="B194" s="154"/>
      <c r="C194" s="195" t="s">
        <v>454</v>
      </c>
      <c r="D194" s="195" t="s">
        <v>210</v>
      </c>
      <c r="E194" s="196" t="s">
        <v>10212</v>
      </c>
      <c r="F194" s="200" t="s">
        <v>10213</v>
      </c>
      <c r="G194" s="198" t="s">
        <v>252</v>
      </c>
      <c r="H194" s="199">
        <v>225</v>
      </c>
      <c r="I194" s="155"/>
      <c r="J194" s="287">
        <f t="shared" si="10"/>
        <v>0</v>
      </c>
      <c r="K194" s="157"/>
      <c r="L194" s="31"/>
      <c r="M194" s="158" t="s">
        <v>1</v>
      </c>
      <c r="N194" s="159" t="s">
        <v>38</v>
      </c>
      <c r="O194" s="59"/>
      <c r="P194" s="160">
        <f t="shared" si="11"/>
        <v>0</v>
      </c>
      <c r="Q194" s="160">
        <v>1E-4</v>
      </c>
      <c r="R194" s="160">
        <f t="shared" si="12"/>
        <v>2.2500000000000003E-2</v>
      </c>
      <c r="S194" s="160">
        <v>0</v>
      </c>
      <c r="T194" s="161">
        <f t="shared" si="13"/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62" t="s">
        <v>214</v>
      </c>
      <c r="AT194" s="162" t="s">
        <v>210</v>
      </c>
      <c r="AU194" s="162" t="s">
        <v>85</v>
      </c>
      <c r="AY194" s="15" t="s">
        <v>208</v>
      </c>
      <c r="BE194" s="163">
        <f t="shared" si="14"/>
        <v>0</v>
      </c>
      <c r="BF194" s="163">
        <f t="shared" si="15"/>
        <v>0</v>
      </c>
      <c r="BG194" s="163">
        <f t="shared" si="16"/>
        <v>0</v>
      </c>
      <c r="BH194" s="163">
        <f t="shared" si="17"/>
        <v>0</v>
      </c>
      <c r="BI194" s="163">
        <f t="shared" si="18"/>
        <v>0</v>
      </c>
      <c r="BJ194" s="15" t="s">
        <v>85</v>
      </c>
      <c r="BK194" s="163">
        <f t="shared" si="19"/>
        <v>0</v>
      </c>
      <c r="BL194" s="15" t="s">
        <v>214</v>
      </c>
      <c r="BM194" s="162" t="s">
        <v>10214</v>
      </c>
    </row>
    <row r="195" spans="1:65" s="12" customFormat="1" ht="22.9" customHeight="1">
      <c r="B195" s="142"/>
      <c r="C195" s="206"/>
      <c r="D195" s="207" t="s">
        <v>71</v>
      </c>
      <c r="E195" s="208" t="s">
        <v>244</v>
      </c>
      <c r="F195" s="208" t="s">
        <v>248</v>
      </c>
      <c r="G195" s="206"/>
      <c r="H195" s="206"/>
      <c r="I195" s="145"/>
      <c r="J195" s="286">
        <f>BK195</f>
        <v>0</v>
      </c>
      <c r="L195" s="142"/>
      <c r="M195" s="146"/>
      <c r="N195" s="147"/>
      <c r="O195" s="147"/>
      <c r="P195" s="148">
        <f>SUM(P196:P210)</f>
        <v>0</v>
      </c>
      <c r="Q195" s="147"/>
      <c r="R195" s="148">
        <f>SUM(R196:R210)</f>
        <v>0.64082300000000003</v>
      </c>
      <c r="S195" s="147"/>
      <c r="T195" s="149">
        <f>SUM(T196:T210)</f>
        <v>19.676760000000002</v>
      </c>
      <c r="AR195" s="143" t="s">
        <v>79</v>
      </c>
      <c r="AT195" s="150" t="s">
        <v>71</v>
      </c>
      <c r="AU195" s="150" t="s">
        <v>79</v>
      </c>
      <c r="AY195" s="143" t="s">
        <v>208</v>
      </c>
      <c r="BK195" s="151">
        <f>SUM(BK196:BK210)</f>
        <v>0</v>
      </c>
    </row>
    <row r="196" spans="1:65" s="2" customFormat="1" ht="37.9" customHeight="1">
      <c r="A196" s="30"/>
      <c r="B196" s="154"/>
      <c r="C196" s="195" t="s">
        <v>458</v>
      </c>
      <c r="D196" s="195" t="s">
        <v>210</v>
      </c>
      <c r="E196" s="196" t="s">
        <v>10215</v>
      </c>
      <c r="F196" s="200" t="s">
        <v>10216</v>
      </c>
      <c r="G196" s="198" t="s">
        <v>213</v>
      </c>
      <c r="H196" s="199">
        <v>337.5</v>
      </c>
      <c r="I196" s="155"/>
      <c r="J196" s="287">
        <f t="shared" ref="J196:J210" si="20">ROUND(I196*H196,2)</f>
        <v>0</v>
      </c>
      <c r="K196" s="157"/>
      <c r="L196" s="31"/>
      <c r="M196" s="158" t="s">
        <v>1</v>
      </c>
      <c r="N196" s="159" t="s">
        <v>38</v>
      </c>
      <c r="O196" s="59"/>
      <c r="P196" s="160">
        <f t="shared" ref="P196:P210" si="21">O196*H196</f>
        <v>0</v>
      </c>
      <c r="Q196" s="160">
        <v>1.5E-3</v>
      </c>
      <c r="R196" s="160">
        <f t="shared" ref="R196:R210" si="22">Q196*H196</f>
        <v>0.50624999999999998</v>
      </c>
      <c r="S196" s="160">
        <v>0</v>
      </c>
      <c r="T196" s="161">
        <f t="shared" ref="T196:T210" si="23">S196*H196</f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62" t="s">
        <v>214</v>
      </c>
      <c r="AT196" s="162" t="s">
        <v>210</v>
      </c>
      <c r="AU196" s="162" t="s">
        <v>85</v>
      </c>
      <c r="AY196" s="15" t="s">
        <v>208</v>
      </c>
      <c r="BE196" s="163">
        <f t="shared" ref="BE196:BE210" si="24">IF(N196="základná",J196,0)</f>
        <v>0</v>
      </c>
      <c r="BF196" s="163">
        <f t="shared" ref="BF196:BF210" si="25">IF(N196="znížená",J196,0)</f>
        <v>0</v>
      </c>
      <c r="BG196" s="163">
        <f t="shared" ref="BG196:BG210" si="26">IF(N196="zákl. prenesená",J196,0)</f>
        <v>0</v>
      </c>
      <c r="BH196" s="163">
        <f t="shared" ref="BH196:BH210" si="27">IF(N196="zníž. prenesená",J196,0)</f>
        <v>0</v>
      </c>
      <c r="BI196" s="163">
        <f t="shared" ref="BI196:BI210" si="28">IF(N196="nulová",J196,0)</f>
        <v>0</v>
      </c>
      <c r="BJ196" s="15" t="s">
        <v>85</v>
      </c>
      <c r="BK196" s="163">
        <f t="shared" ref="BK196:BK210" si="29">ROUND(I196*H196,2)</f>
        <v>0</v>
      </c>
      <c r="BL196" s="15" t="s">
        <v>214</v>
      </c>
      <c r="BM196" s="162" t="s">
        <v>10217</v>
      </c>
    </row>
    <row r="197" spans="1:65" s="2" customFormat="1" ht="33" customHeight="1">
      <c r="A197" s="30"/>
      <c r="B197" s="154"/>
      <c r="C197" s="201" t="s">
        <v>462</v>
      </c>
      <c r="D197" s="201" t="s">
        <v>751</v>
      </c>
      <c r="E197" s="202" t="s">
        <v>10218</v>
      </c>
      <c r="F197" s="203" t="s">
        <v>10219</v>
      </c>
      <c r="G197" s="204" t="s">
        <v>213</v>
      </c>
      <c r="H197" s="205">
        <v>371.25</v>
      </c>
      <c r="I197" s="177"/>
      <c r="J197" s="290">
        <f t="shared" si="20"/>
        <v>0</v>
      </c>
      <c r="K197" s="178"/>
      <c r="L197" s="179"/>
      <c r="M197" s="180" t="s">
        <v>1</v>
      </c>
      <c r="N197" s="181" t="s">
        <v>38</v>
      </c>
      <c r="O197" s="59"/>
      <c r="P197" s="160">
        <f t="shared" si="21"/>
        <v>0</v>
      </c>
      <c r="Q197" s="160">
        <v>3.6000000000000002E-4</v>
      </c>
      <c r="R197" s="160">
        <f t="shared" si="22"/>
        <v>0.13365000000000002</v>
      </c>
      <c r="S197" s="160">
        <v>0</v>
      </c>
      <c r="T197" s="161">
        <f t="shared" si="23"/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62" t="s">
        <v>239</v>
      </c>
      <c r="AT197" s="162" t="s">
        <v>751</v>
      </c>
      <c r="AU197" s="162" t="s">
        <v>85</v>
      </c>
      <c r="AY197" s="15" t="s">
        <v>208</v>
      </c>
      <c r="BE197" s="163">
        <f t="shared" si="24"/>
        <v>0</v>
      </c>
      <c r="BF197" s="163">
        <f t="shared" si="25"/>
        <v>0</v>
      </c>
      <c r="BG197" s="163">
        <f t="shared" si="26"/>
        <v>0</v>
      </c>
      <c r="BH197" s="163">
        <f t="shared" si="27"/>
        <v>0</v>
      </c>
      <c r="BI197" s="163">
        <f t="shared" si="28"/>
        <v>0</v>
      </c>
      <c r="BJ197" s="15" t="s">
        <v>85</v>
      </c>
      <c r="BK197" s="163">
        <f t="shared" si="29"/>
        <v>0</v>
      </c>
      <c r="BL197" s="15" t="s">
        <v>214</v>
      </c>
      <c r="BM197" s="162" t="s">
        <v>10220</v>
      </c>
    </row>
    <row r="198" spans="1:65" s="2" customFormat="1" ht="24.2" customHeight="1">
      <c r="A198" s="30"/>
      <c r="B198" s="154"/>
      <c r="C198" s="195" t="s">
        <v>466</v>
      </c>
      <c r="D198" s="195" t="s">
        <v>210</v>
      </c>
      <c r="E198" s="196" t="s">
        <v>10221</v>
      </c>
      <c r="F198" s="200" t="s">
        <v>10222</v>
      </c>
      <c r="G198" s="198" t="s">
        <v>252</v>
      </c>
      <c r="H198" s="199">
        <v>450</v>
      </c>
      <c r="I198" s="155"/>
      <c r="J198" s="287">
        <f t="shared" si="20"/>
        <v>0</v>
      </c>
      <c r="K198" s="157"/>
      <c r="L198" s="31"/>
      <c r="M198" s="158" t="s">
        <v>1</v>
      </c>
      <c r="N198" s="159" t="s">
        <v>38</v>
      </c>
      <c r="O198" s="59"/>
      <c r="P198" s="160">
        <f t="shared" si="21"/>
        <v>0</v>
      </c>
      <c r="Q198" s="160">
        <v>2.9999999999999999E-7</v>
      </c>
      <c r="R198" s="160">
        <f t="shared" si="22"/>
        <v>1.35E-4</v>
      </c>
      <c r="S198" s="160">
        <v>0</v>
      </c>
      <c r="T198" s="161">
        <f t="shared" si="23"/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62" t="s">
        <v>214</v>
      </c>
      <c r="AT198" s="162" t="s">
        <v>210</v>
      </c>
      <c r="AU198" s="162" t="s">
        <v>85</v>
      </c>
      <c r="AY198" s="15" t="s">
        <v>208</v>
      </c>
      <c r="BE198" s="163">
        <f t="shared" si="24"/>
        <v>0</v>
      </c>
      <c r="BF198" s="163">
        <f t="shared" si="25"/>
        <v>0</v>
      </c>
      <c r="BG198" s="163">
        <f t="shared" si="26"/>
        <v>0</v>
      </c>
      <c r="BH198" s="163">
        <f t="shared" si="27"/>
        <v>0</v>
      </c>
      <c r="BI198" s="163">
        <f t="shared" si="28"/>
        <v>0</v>
      </c>
      <c r="BJ198" s="15" t="s">
        <v>85</v>
      </c>
      <c r="BK198" s="163">
        <f t="shared" si="29"/>
        <v>0</v>
      </c>
      <c r="BL198" s="15" t="s">
        <v>214</v>
      </c>
      <c r="BM198" s="162" t="s">
        <v>10223</v>
      </c>
    </row>
    <row r="199" spans="1:65" s="2" customFormat="1" ht="33" customHeight="1">
      <c r="A199" s="30"/>
      <c r="B199" s="154"/>
      <c r="C199" s="195" t="s">
        <v>468</v>
      </c>
      <c r="D199" s="195" t="s">
        <v>210</v>
      </c>
      <c r="E199" s="196" t="s">
        <v>290</v>
      </c>
      <c r="F199" s="200" t="s">
        <v>291</v>
      </c>
      <c r="G199" s="198" t="s">
        <v>233</v>
      </c>
      <c r="H199" s="199">
        <v>2</v>
      </c>
      <c r="I199" s="155"/>
      <c r="J199" s="287">
        <f t="shared" si="20"/>
        <v>0</v>
      </c>
      <c r="K199" s="157"/>
      <c r="L199" s="31"/>
      <c r="M199" s="158" t="s">
        <v>1</v>
      </c>
      <c r="N199" s="159" t="s">
        <v>38</v>
      </c>
      <c r="O199" s="59"/>
      <c r="P199" s="160">
        <f t="shared" si="21"/>
        <v>0</v>
      </c>
      <c r="Q199" s="160">
        <v>0</v>
      </c>
      <c r="R199" s="160">
        <f t="shared" si="22"/>
        <v>0</v>
      </c>
      <c r="S199" s="160">
        <v>2.4</v>
      </c>
      <c r="T199" s="161">
        <f t="shared" si="23"/>
        <v>4.8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R199" s="162" t="s">
        <v>214</v>
      </c>
      <c r="AT199" s="162" t="s">
        <v>210</v>
      </c>
      <c r="AU199" s="162" t="s">
        <v>85</v>
      </c>
      <c r="AY199" s="15" t="s">
        <v>208</v>
      </c>
      <c r="BE199" s="163">
        <f t="shared" si="24"/>
        <v>0</v>
      </c>
      <c r="BF199" s="163">
        <f t="shared" si="25"/>
        <v>0</v>
      </c>
      <c r="BG199" s="163">
        <f t="shared" si="26"/>
        <v>0</v>
      </c>
      <c r="BH199" s="163">
        <f t="shared" si="27"/>
        <v>0</v>
      </c>
      <c r="BI199" s="163">
        <f t="shared" si="28"/>
        <v>0</v>
      </c>
      <c r="BJ199" s="15" t="s">
        <v>85</v>
      </c>
      <c r="BK199" s="163">
        <f t="shared" si="29"/>
        <v>0</v>
      </c>
      <c r="BL199" s="15" t="s">
        <v>214</v>
      </c>
      <c r="BM199" s="162" t="s">
        <v>10224</v>
      </c>
    </row>
    <row r="200" spans="1:65" s="2" customFormat="1" ht="33" customHeight="1">
      <c r="A200" s="30"/>
      <c r="B200" s="154"/>
      <c r="C200" s="195" t="s">
        <v>472</v>
      </c>
      <c r="D200" s="195" t="s">
        <v>210</v>
      </c>
      <c r="E200" s="196" t="s">
        <v>10225</v>
      </c>
      <c r="F200" s="200" t="s">
        <v>10226</v>
      </c>
      <c r="G200" s="198" t="s">
        <v>213</v>
      </c>
      <c r="H200" s="199">
        <v>30.24</v>
      </c>
      <c r="I200" s="155"/>
      <c r="J200" s="287">
        <f t="shared" si="20"/>
        <v>0</v>
      </c>
      <c r="K200" s="157"/>
      <c r="L200" s="31"/>
      <c r="M200" s="158" t="s">
        <v>1</v>
      </c>
      <c r="N200" s="159" t="s">
        <v>38</v>
      </c>
      <c r="O200" s="59"/>
      <c r="P200" s="160">
        <f t="shared" si="21"/>
        <v>0</v>
      </c>
      <c r="Q200" s="160">
        <v>0</v>
      </c>
      <c r="R200" s="160">
        <f t="shared" si="22"/>
        <v>0</v>
      </c>
      <c r="S200" s="160">
        <v>0.32400000000000001</v>
      </c>
      <c r="T200" s="161">
        <f t="shared" si="23"/>
        <v>9.7977600000000002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2" t="s">
        <v>214</v>
      </c>
      <c r="AT200" s="162" t="s">
        <v>210</v>
      </c>
      <c r="AU200" s="162" t="s">
        <v>85</v>
      </c>
      <c r="AY200" s="15" t="s">
        <v>208</v>
      </c>
      <c r="BE200" s="163">
        <f t="shared" si="24"/>
        <v>0</v>
      </c>
      <c r="BF200" s="163">
        <f t="shared" si="25"/>
        <v>0</v>
      </c>
      <c r="BG200" s="163">
        <f t="shared" si="26"/>
        <v>0</v>
      </c>
      <c r="BH200" s="163">
        <f t="shared" si="27"/>
        <v>0</v>
      </c>
      <c r="BI200" s="163">
        <f t="shared" si="28"/>
        <v>0</v>
      </c>
      <c r="BJ200" s="15" t="s">
        <v>85</v>
      </c>
      <c r="BK200" s="163">
        <f t="shared" si="29"/>
        <v>0</v>
      </c>
      <c r="BL200" s="15" t="s">
        <v>214</v>
      </c>
      <c r="BM200" s="162" t="s">
        <v>10227</v>
      </c>
    </row>
    <row r="201" spans="1:65" s="2" customFormat="1" ht="24.2" customHeight="1">
      <c r="A201" s="30"/>
      <c r="B201" s="154"/>
      <c r="C201" s="195" t="s">
        <v>476</v>
      </c>
      <c r="D201" s="195" t="s">
        <v>210</v>
      </c>
      <c r="E201" s="196" t="s">
        <v>330</v>
      </c>
      <c r="F201" s="200" t="s">
        <v>331</v>
      </c>
      <c r="G201" s="198" t="s">
        <v>233</v>
      </c>
      <c r="H201" s="199">
        <v>2</v>
      </c>
      <c r="I201" s="155"/>
      <c r="J201" s="287">
        <f t="shared" si="20"/>
        <v>0</v>
      </c>
      <c r="K201" s="157"/>
      <c r="L201" s="31"/>
      <c r="M201" s="158" t="s">
        <v>1</v>
      </c>
      <c r="N201" s="159" t="s">
        <v>38</v>
      </c>
      <c r="O201" s="59"/>
      <c r="P201" s="160">
        <f t="shared" si="21"/>
        <v>0</v>
      </c>
      <c r="Q201" s="160">
        <v>0</v>
      </c>
      <c r="R201" s="160">
        <f t="shared" si="22"/>
        <v>0</v>
      </c>
      <c r="S201" s="160">
        <v>2.4</v>
      </c>
      <c r="T201" s="161">
        <f t="shared" si="23"/>
        <v>4.8</v>
      </c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R201" s="162" t="s">
        <v>214</v>
      </c>
      <c r="AT201" s="162" t="s">
        <v>210</v>
      </c>
      <c r="AU201" s="162" t="s">
        <v>85</v>
      </c>
      <c r="AY201" s="15" t="s">
        <v>208</v>
      </c>
      <c r="BE201" s="163">
        <f t="shared" si="24"/>
        <v>0</v>
      </c>
      <c r="BF201" s="163">
        <f t="shared" si="25"/>
        <v>0</v>
      </c>
      <c r="BG201" s="163">
        <f t="shared" si="26"/>
        <v>0</v>
      </c>
      <c r="BH201" s="163">
        <f t="shared" si="27"/>
        <v>0</v>
      </c>
      <c r="BI201" s="163">
        <f t="shared" si="28"/>
        <v>0</v>
      </c>
      <c r="BJ201" s="15" t="s">
        <v>85</v>
      </c>
      <c r="BK201" s="163">
        <f t="shared" si="29"/>
        <v>0</v>
      </c>
      <c r="BL201" s="15" t="s">
        <v>214</v>
      </c>
      <c r="BM201" s="162" t="s">
        <v>10228</v>
      </c>
    </row>
    <row r="202" spans="1:65" s="2" customFormat="1" ht="24.2" customHeight="1">
      <c r="A202" s="30"/>
      <c r="B202" s="154"/>
      <c r="C202" s="195" t="s">
        <v>480</v>
      </c>
      <c r="D202" s="195" t="s">
        <v>210</v>
      </c>
      <c r="E202" s="196" t="s">
        <v>3762</v>
      </c>
      <c r="F202" s="200" t="s">
        <v>3763</v>
      </c>
      <c r="G202" s="198" t="s">
        <v>507</v>
      </c>
      <c r="H202" s="199">
        <v>20</v>
      </c>
      <c r="I202" s="155"/>
      <c r="J202" s="287">
        <f t="shared" si="20"/>
        <v>0</v>
      </c>
      <c r="K202" s="157"/>
      <c r="L202" s="31"/>
      <c r="M202" s="158" t="s">
        <v>1</v>
      </c>
      <c r="N202" s="159" t="s">
        <v>38</v>
      </c>
      <c r="O202" s="59"/>
      <c r="P202" s="160">
        <f t="shared" si="21"/>
        <v>0</v>
      </c>
      <c r="Q202" s="160">
        <v>3.9400000000000002E-5</v>
      </c>
      <c r="R202" s="160">
        <f t="shared" si="22"/>
        <v>7.8800000000000007E-4</v>
      </c>
      <c r="S202" s="160">
        <v>7.5000000000000002E-4</v>
      </c>
      <c r="T202" s="161">
        <f t="shared" si="23"/>
        <v>1.4999999999999999E-2</v>
      </c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R202" s="162" t="s">
        <v>214</v>
      </c>
      <c r="AT202" s="162" t="s">
        <v>210</v>
      </c>
      <c r="AU202" s="162" t="s">
        <v>85</v>
      </c>
      <c r="AY202" s="15" t="s">
        <v>208</v>
      </c>
      <c r="BE202" s="163">
        <f t="shared" si="24"/>
        <v>0</v>
      </c>
      <c r="BF202" s="163">
        <f t="shared" si="25"/>
        <v>0</v>
      </c>
      <c r="BG202" s="163">
        <f t="shared" si="26"/>
        <v>0</v>
      </c>
      <c r="BH202" s="163">
        <f t="shared" si="27"/>
        <v>0</v>
      </c>
      <c r="BI202" s="163">
        <f t="shared" si="28"/>
        <v>0</v>
      </c>
      <c r="BJ202" s="15" t="s">
        <v>85</v>
      </c>
      <c r="BK202" s="163">
        <f t="shared" si="29"/>
        <v>0</v>
      </c>
      <c r="BL202" s="15" t="s">
        <v>214</v>
      </c>
      <c r="BM202" s="162" t="s">
        <v>10229</v>
      </c>
    </row>
    <row r="203" spans="1:65" s="2" customFormat="1" ht="24.2" customHeight="1">
      <c r="A203" s="30"/>
      <c r="B203" s="154"/>
      <c r="C203" s="195" t="s">
        <v>484</v>
      </c>
      <c r="D203" s="195" t="s">
        <v>210</v>
      </c>
      <c r="E203" s="196" t="s">
        <v>530</v>
      </c>
      <c r="F203" s="200" t="s">
        <v>531</v>
      </c>
      <c r="G203" s="198" t="s">
        <v>404</v>
      </c>
      <c r="H203" s="199">
        <v>6</v>
      </c>
      <c r="I203" s="155"/>
      <c r="J203" s="287">
        <f t="shared" si="20"/>
        <v>0</v>
      </c>
      <c r="K203" s="157"/>
      <c r="L203" s="31"/>
      <c r="M203" s="158" t="s">
        <v>1</v>
      </c>
      <c r="N203" s="159" t="s">
        <v>38</v>
      </c>
      <c r="O203" s="59"/>
      <c r="P203" s="160">
        <f t="shared" si="21"/>
        <v>0</v>
      </c>
      <c r="Q203" s="160">
        <v>0</v>
      </c>
      <c r="R203" s="160">
        <f t="shared" si="22"/>
        <v>0</v>
      </c>
      <c r="S203" s="160">
        <v>4.3999999999999997E-2</v>
      </c>
      <c r="T203" s="161">
        <f t="shared" si="23"/>
        <v>0.26400000000000001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62" t="s">
        <v>214</v>
      </c>
      <c r="AT203" s="162" t="s">
        <v>210</v>
      </c>
      <c r="AU203" s="162" t="s">
        <v>85</v>
      </c>
      <c r="AY203" s="15" t="s">
        <v>208</v>
      </c>
      <c r="BE203" s="163">
        <f t="shared" si="24"/>
        <v>0</v>
      </c>
      <c r="BF203" s="163">
        <f t="shared" si="25"/>
        <v>0</v>
      </c>
      <c r="BG203" s="163">
        <f t="shared" si="26"/>
        <v>0</v>
      </c>
      <c r="BH203" s="163">
        <f t="shared" si="27"/>
        <v>0</v>
      </c>
      <c r="BI203" s="163">
        <f t="shared" si="28"/>
        <v>0</v>
      </c>
      <c r="BJ203" s="15" t="s">
        <v>85</v>
      </c>
      <c r="BK203" s="163">
        <f t="shared" si="29"/>
        <v>0</v>
      </c>
      <c r="BL203" s="15" t="s">
        <v>214</v>
      </c>
      <c r="BM203" s="162" t="s">
        <v>10230</v>
      </c>
    </row>
    <row r="204" spans="1:65" s="2" customFormat="1" ht="21.75" customHeight="1">
      <c r="A204" s="30"/>
      <c r="B204" s="154"/>
      <c r="C204" s="195" t="s">
        <v>488</v>
      </c>
      <c r="D204" s="195" t="s">
        <v>210</v>
      </c>
      <c r="E204" s="196" t="s">
        <v>575</v>
      </c>
      <c r="F204" s="200" t="s">
        <v>576</v>
      </c>
      <c r="G204" s="198" t="s">
        <v>564</v>
      </c>
      <c r="H204" s="199">
        <v>304.39600000000002</v>
      </c>
      <c r="I204" s="155"/>
      <c r="J204" s="287">
        <f t="shared" si="20"/>
        <v>0</v>
      </c>
      <c r="K204" s="157"/>
      <c r="L204" s="31"/>
      <c r="M204" s="158" t="s">
        <v>1</v>
      </c>
      <c r="N204" s="159" t="s">
        <v>38</v>
      </c>
      <c r="O204" s="59"/>
      <c r="P204" s="160">
        <f t="shared" si="21"/>
        <v>0</v>
      </c>
      <c r="Q204" s="160">
        <v>0</v>
      </c>
      <c r="R204" s="160">
        <f t="shared" si="22"/>
        <v>0</v>
      </c>
      <c r="S204" s="160">
        <v>0</v>
      </c>
      <c r="T204" s="161">
        <f t="shared" si="23"/>
        <v>0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R204" s="162" t="s">
        <v>214</v>
      </c>
      <c r="AT204" s="162" t="s">
        <v>210</v>
      </c>
      <c r="AU204" s="162" t="s">
        <v>85</v>
      </c>
      <c r="AY204" s="15" t="s">
        <v>208</v>
      </c>
      <c r="BE204" s="163">
        <f t="shared" si="24"/>
        <v>0</v>
      </c>
      <c r="BF204" s="163">
        <f t="shared" si="25"/>
        <v>0</v>
      </c>
      <c r="BG204" s="163">
        <f t="shared" si="26"/>
        <v>0</v>
      </c>
      <c r="BH204" s="163">
        <f t="shared" si="27"/>
        <v>0</v>
      </c>
      <c r="BI204" s="163">
        <f t="shared" si="28"/>
        <v>0</v>
      </c>
      <c r="BJ204" s="15" t="s">
        <v>85</v>
      </c>
      <c r="BK204" s="163">
        <f t="shared" si="29"/>
        <v>0</v>
      </c>
      <c r="BL204" s="15" t="s">
        <v>214</v>
      </c>
      <c r="BM204" s="162" t="s">
        <v>10231</v>
      </c>
    </row>
    <row r="205" spans="1:65" s="2" customFormat="1" ht="24.2" customHeight="1">
      <c r="A205" s="30"/>
      <c r="B205" s="154"/>
      <c r="C205" s="195" t="s">
        <v>492</v>
      </c>
      <c r="D205" s="195" t="s">
        <v>210</v>
      </c>
      <c r="E205" s="196" t="s">
        <v>583</v>
      </c>
      <c r="F205" s="200" t="s">
        <v>584</v>
      </c>
      <c r="G205" s="198" t="s">
        <v>564</v>
      </c>
      <c r="H205" s="199">
        <v>4261.5439999999999</v>
      </c>
      <c r="I205" s="155"/>
      <c r="J205" s="287">
        <f t="shared" si="20"/>
        <v>0</v>
      </c>
      <c r="K205" s="157"/>
      <c r="L205" s="31"/>
      <c r="M205" s="158" t="s">
        <v>1</v>
      </c>
      <c r="N205" s="159" t="s">
        <v>38</v>
      </c>
      <c r="O205" s="59"/>
      <c r="P205" s="160">
        <f t="shared" si="21"/>
        <v>0</v>
      </c>
      <c r="Q205" s="160">
        <v>0</v>
      </c>
      <c r="R205" s="160">
        <f t="shared" si="22"/>
        <v>0</v>
      </c>
      <c r="S205" s="160">
        <v>0</v>
      </c>
      <c r="T205" s="161">
        <f t="shared" si="23"/>
        <v>0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62" t="s">
        <v>214</v>
      </c>
      <c r="AT205" s="162" t="s">
        <v>210</v>
      </c>
      <c r="AU205" s="162" t="s">
        <v>85</v>
      </c>
      <c r="AY205" s="15" t="s">
        <v>208</v>
      </c>
      <c r="BE205" s="163">
        <f t="shared" si="24"/>
        <v>0</v>
      </c>
      <c r="BF205" s="163">
        <f t="shared" si="25"/>
        <v>0</v>
      </c>
      <c r="BG205" s="163">
        <f t="shared" si="26"/>
        <v>0</v>
      </c>
      <c r="BH205" s="163">
        <f t="shared" si="27"/>
        <v>0</v>
      </c>
      <c r="BI205" s="163">
        <f t="shared" si="28"/>
        <v>0</v>
      </c>
      <c r="BJ205" s="15" t="s">
        <v>85</v>
      </c>
      <c r="BK205" s="163">
        <f t="shared" si="29"/>
        <v>0</v>
      </c>
      <c r="BL205" s="15" t="s">
        <v>214</v>
      </c>
      <c r="BM205" s="162" t="s">
        <v>10232</v>
      </c>
    </row>
    <row r="206" spans="1:65" s="2" customFormat="1" ht="24.2" customHeight="1">
      <c r="A206" s="30"/>
      <c r="B206" s="154"/>
      <c r="C206" s="195" t="s">
        <v>496</v>
      </c>
      <c r="D206" s="195" t="s">
        <v>210</v>
      </c>
      <c r="E206" s="196" t="s">
        <v>591</v>
      </c>
      <c r="F206" s="200" t="s">
        <v>592</v>
      </c>
      <c r="G206" s="198" t="s">
        <v>564</v>
      </c>
      <c r="H206" s="199">
        <v>304.39600000000002</v>
      </c>
      <c r="I206" s="155"/>
      <c r="J206" s="287">
        <f t="shared" si="20"/>
        <v>0</v>
      </c>
      <c r="K206" s="157"/>
      <c r="L206" s="31"/>
      <c r="M206" s="158" t="s">
        <v>1</v>
      </c>
      <c r="N206" s="159" t="s">
        <v>38</v>
      </c>
      <c r="O206" s="59"/>
      <c r="P206" s="160">
        <f t="shared" si="21"/>
        <v>0</v>
      </c>
      <c r="Q206" s="160">
        <v>0</v>
      </c>
      <c r="R206" s="160">
        <f t="shared" si="22"/>
        <v>0</v>
      </c>
      <c r="S206" s="160">
        <v>0</v>
      </c>
      <c r="T206" s="161">
        <f t="shared" si="23"/>
        <v>0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62" t="s">
        <v>214</v>
      </c>
      <c r="AT206" s="162" t="s">
        <v>210</v>
      </c>
      <c r="AU206" s="162" t="s">
        <v>85</v>
      </c>
      <c r="AY206" s="15" t="s">
        <v>208</v>
      </c>
      <c r="BE206" s="163">
        <f t="shared" si="24"/>
        <v>0</v>
      </c>
      <c r="BF206" s="163">
        <f t="shared" si="25"/>
        <v>0</v>
      </c>
      <c r="BG206" s="163">
        <f t="shared" si="26"/>
        <v>0</v>
      </c>
      <c r="BH206" s="163">
        <f t="shared" si="27"/>
        <v>0</v>
      </c>
      <c r="BI206" s="163">
        <f t="shared" si="28"/>
        <v>0</v>
      </c>
      <c r="BJ206" s="15" t="s">
        <v>85</v>
      </c>
      <c r="BK206" s="163">
        <f t="shared" si="29"/>
        <v>0</v>
      </c>
      <c r="BL206" s="15" t="s">
        <v>214</v>
      </c>
      <c r="BM206" s="162" t="s">
        <v>10233</v>
      </c>
    </row>
    <row r="207" spans="1:65" s="2" customFormat="1" ht="24.2" customHeight="1">
      <c r="A207" s="30"/>
      <c r="B207" s="154"/>
      <c r="C207" s="195" t="s">
        <v>500</v>
      </c>
      <c r="D207" s="195" t="s">
        <v>210</v>
      </c>
      <c r="E207" s="196" t="s">
        <v>599</v>
      </c>
      <c r="F207" s="200" t="s">
        <v>600</v>
      </c>
      <c r="G207" s="198" t="s">
        <v>564</v>
      </c>
      <c r="H207" s="199">
        <v>608.79200000000003</v>
      </c>
      <c r="I207" s="155"/>
      <c r="J207" s="287">
        <f t="shared" si="20"/>
        <v>0</v>
      </c>
      <c r="K207" s="157"/>
      <c r="L207" s="31"/>
      <c r="M207" s="158" t="s">
        <v>1</v>
      </c>
      <c r="N207" s="159" t="s">
        <v>38</v>
      </c>
      <c r="O207" s="59"/>
      <c r="P207" s="160">
        <f t="shared" si="21"/>
        <v>0</v>
      </c>
      <c r="Q207" s="160">
        <v>0</v>
      </c>
      <c r="R207" s="160">
        <f t="shared" si="22"/>
        <v>0</v>
      </c>
      <c r="S207" s="160">
        <v>0</v>
      </c>
      <c r="T207" s="161">
        <f t="shared" si="23"/>
        <v>0</v>
      </c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R207" s="162" t="s">
        <v>214</v>
      </c>
      <c r="AT207" s="162" t="s">
        <v>210</v>
      </c>
      <c r="AU207" s="162" t="s">
        <v>85</v>
      </c>
      <c r="AY207" s="15" t="s">
        <v>208</v>
      </c>
      <c r="BE207" s="163">
        <f t="shared" si="24"/>
        <v>0</v>
      </c>
      <c r="BF207" s="163">
        <f t="shared" si="25"/>
        <v>0</v>
      </c>
      <c r="BG207" s="163">
        <f t="shared" si="26"/>
        <v>0</v>
      </c>
      <c r="BH207" s="163">
        <f t="shared" si="27"/>
        <v>0</v>
      </c>
      <c r="BI207" s="163">
        <f t="shared" si="28"/>
        <v>0</v>
      </c>
      <c r="BJ207" s="15" t="s">
        <v>85</v>
      </c>
      <c r="BK207" s="163">
        <f t="shared" si="29"/>
        <v>0</v>
      </c>
      <c r="BL207" s="15" t="s">
        <v>214</v>
      </c>
      <c r="BM207" s="162" t="s">
        <v>10234</v>
      </c>
    </row>
    <row r="208" spans="1:65" s="2" customFormat="1" ht="24.2" customHeight="1">
      <c r="A208" s="30"/>
      <c r="B208" s="154"/>
      <c r="C208" s="195" t="s">
        <v>504</v>
      </c>
      <c r="D208" s="195" t="s">
        <v>210</v>
      </c>
      <c r="E208" s="196" t="s">
        <v>619</v>
      </c>
      <c r="F208" s="200" t="s">
        <v>620</v>
      </c>
      <c r="G208" s="198" t="s">
        <v>564</v>
      </c>
      <c r="H208" s="199">
        <v>164.374</v>
      </c>
      <c r="I208" s="155"/>
      <c r="J208" s="287">
        <f t="shared" si="20"/>
        <v>0</v>
      </c>
      <c r="K208" s="157"/>
      <c r="L208" s="31"/>
      <c r="M208" s="158" t="s">
        <v>1</v>
      </c>
      <c r="N208" s="159" t="s">
        <v>38</v>
      </c>
      <c r="O208" s="59"/>
      <c r="P208" s="160">
        <f t="shared" si="21"/>
        <v>0</v>
      </c>
      <c r="Q208" s="160">
        <v>0</v>
      </c>
      <c r="R208" s="160">
        <f t="shared" si="22"/>
        <v>0</v>
      </c>
      <c r="S208" s="160">
        <v>0</v>
      </c>
      <c r="T208" s="161">
        <f t="shared" si="23"/>
        <v>0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62" t="s">
        <v>214</v>
      </c>
      <c r="AT208" s="162" t="s">
        <v>210</v>
      </c>
      <c r="AU208" s="162" t="s">
        <v>85</v>
      </c>
      <c r="AY208" s="15" t="s">
        <v>208</v>
      </c>
      <c r="BE208" s="163">
        <f t="shared" si="24"/>
        <v>0</v>
      </c>
      <c r="BF208" s="163">
        <f t="shared" si="25"/>
        <v>0</v>
      </c>
      <c r="BG208" s="163">
        <f t="shared" si="26"/>
        <v>0</v>
      </c>
      <c r="BH208" s="163">
        <f t="shared" si="27"/>
        <v>0</v>
      </c>
      <c r="BI208" s="163">
        <f t="shared" si="28"/>
        <v>0</v>
      </c>
      <c r="BJ208" s="15" t="s">
        <v>85</v>
      </c>
      <c r="BK208" s="163">
        <f t="shared" si="29"/>
        <v>0</v>
      </c>
      <c r="BL208" s="15" t="s">
        <v>214</v>
      </c>
      <c r="BM208" s="162" t="s">
        <v>10235</v>
      </c>
    </row>
    <row r="209" spans="1:65" s="2" customFormat="1" ht="24.2" customHeight="1">
      <c r="A209" s="30"/>
      <c r="B209" s="154"/>
      <c r="C209" s="195" t="s">
        <v>509</v>
      </c>
      <c r="D209" s="195" t="s">
        <v>210</v>
      </c>
      <c r="E209" s="196" t="s">
        <v>627</v>
      </c>
      <c r="F209" s="200" t="s">
        <v>628</v>
      </c>
      <c r="G209" s="198" t="s">
        <v>564</v>
      </c>
      <c r="H209" s="199">
        <v>133.934</v>
      </c>
      <c r="I209" s="155"/>
      <c r="J209" s="287">
        <f t="shared" si="20"/>
        <v>0</v>
      </c>
      <c r="K209" s="157"/>
      <c r="L209" s="31"/>
      <c r="M209" s="158" t="s">
        <v>1</v>
      </c>
      <c r="N209" s="159" t="s">
        <v>38</v>
      </c>
      <c r="O209" s="59"/>
      <c r="P209" s="160">
        <f t="shared" si="21"/>
        <v>0</v>
      </c>
      <c r="Q209" s="160">
        <v>0</v>
      </c>
      <c r="R209" s="160">
        <f t="shared" si="22"/>
        <v>0</v>
      </c>
      <c r="S209" s="160">
        <v>0</v>
      </c>
      <c r="T209" s="161">
        <f t="shared" si="23"/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62" t="s">
        <v>214</v>
      </c>
      <c r="AT209" s="162" t="s">
        <v>210</v>
      </c>
      <c r="AU209" s="162" t="s">
        <v>85</v>
      </c>
      <c r="AY209" s="15" t="s">
        <v>208</v>
      </c>
      <c r="BE209" s="163">
        <f t="shared" si="24"/>
        <v>0</v>
      </c>
      <c r="BF209" s="163">
        <f t="shared" si="25"/>
        <v>0</v>
      </c>
      <c r="BG209" s="163">
        <f t="shared" si="26"/>
        <v>0</v>
      </c>
      <c r="BH209" s="163">
        <f t="shared" si="27"/>
        <v>0</v>
      </c>
      <c r="BI209" s="163">
        <f t="shared" si="28"/>
        <v>0</v>
      </c>
      <c r="BJ209" s="15" t="s">
        <v>85</v>
      </c>
      <c r="BK209" s="163">
        <f t="shared" si="29"/>
        <v>0</v>
      </c>
      <c r="BL209" s="15" t="s">
        <v>214</v>
      </c>
      <c r="BM209" s="162" t="s">
        <v>10236</v>
      </c>
    </row>
    <row r="210" spans="1:65" s="2" customFormat="1" ht="24.2" customHeight="1">
      <c r="A210" s="30"/>
      <c r="B210" s="154"/>
      <c r="C210" s="195" t="s">
        <v>513</v>
      </c>
      <c r="D210" s="195" t="s">
        <v>210</v>
      </c>
      <c r="E210" s="196" t="s">
        <v>635</v>
      </c>
      <c r="F210" s="200" t="s">
        <v>636</v>
      </c>
      <c r="G210" s="198" t="s">
        <v>564</v>
      </c>
      <c r="H210" s="199">
        <v>6.0880000000000001</v>
      </c>
      <c r="I210" s="155"/>
      <c r="J210" s="287">
        <f t="shared" si="20"/>
        <v>0</v>
      </c>
      <c r="K210" s="157"/>
      <c r="L210" s="31"/>
      <c r="M210" s="158" t="s">
        <v>1</v>
      </c>
      <c r="N210" s="159" t="s">
        <v>38</v>
      </c>
      <c r="O210" s="59"/>
      <c r="P210" s="160">
        <f t="shared" si="21"/>
        <v>0</v>
      </c>
      <c r="Q210" s="160">
        <v>0</v>
      </c>
      <c r="R210" s="160">
        <f t="shared" si="22"/>
        <v>0</v>
      </c>
      <c r="S210" s="160">
        <v>0</v>
      </c>
      <c r="T210" s="161">
        <f t="shared" si="23"/>
        <v>0</v>
      </c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R210" s="162" t="s">
        <v>214</v>
      </c>
      <c r="AT210" s="162" t="s">
        <v>210</v>
      </c>
      <c r="AU210" s="162" t="s">
        <v>85</v>
      </c>
      <c r="AY210" s="15" t="s">
        <v>208</v>
      </c>
      <c r="BE210" s="163">
        <f t="shared" si="24"/>
        <v>0</v>
      </c>
      <c r="BF210" s="163">
        <f t="shared" si="25"/>
        <v>0</v>
      </c>
      <c r="BG210" s="163">
        <f t="shared" si="26"/>
        <v>0</v>
      </c>
      <c r="BH210" s="163">
        <f t="shared" si="27"/>
        <v>0</v>
      </c>
      <c r="BI210" s="163">
        <f t="shared" si="28"/>
        <v>0</v>
      </c>
      <c r="BJ210" s="15" t="s">
        <v>85</v>
      </c>
      <c r="BK210" s="163">
        <f t="shared" si="29"/>
        <v>0</v>
      </c>
      <c r="BL210" s="15" t="s">
        <v>214</v>
      </c>
      <c r="BM210" s="162" t="s">
        <v>10237</v>
      </c>
    </row>
    <row r="211" spans="1:65" s="12" customFormat="1" ht="22.9" customHeight="1">
      <c r="B211" s="142"/>
      <c r="C211" s="206"/>
      <c r="D211" s="207" t="s">
        <v>71</v>
      </c>
      <c r="E211" s="208" t="s">
        <v>606</v>
      </c>
      <c r="F211" s="208" t="s">
        <v>666</v>
      </c>
      <c r="G211" s="206"/>
      <c r="H211" s="206"/>
      <c r="I211" s="145"/>
      <c r="J211" s="286">
        <f>BK211</f>
        <v>0</v>
      </c>
      <c r="L211" s="142"/>
      <c r="M211" s="146"/>
      <c r="N211" s="147"/>
      <c r="O211" s="147"/>
      <c r="P211" s="148">
        <f>P212</f>
        <v>0</v>
      </c>
      <c r="Q211" s="147"/>
      <c r="R211" s="148">
        <f>R212</f>
        <v>0</v>
      </c>
      <c r="S211" s="147"/>
      <c r="T211" s="149">
        <f>T212</f>
        <v>0</v>
      </c>
      <c r="AR211" s="143" t="s">
        <v>79</v>
      </c>
      <c r="AT211" s="150" t="s">
        <v>71</v>
      </c>
      <c r="AU211" s="150" t="s">
        <v>79</v>
      </c>
      <c r="AY211" s="143" t="s">
        <v>208</v>
      </c>
      <c r="BK211" s="151">
        <f>BK212</f>
        <v>0</v>
      </c>
    </row>
    <row r="212" spans="1:65" s="2" customFormat="1" ht="33" customHeight="1">
      <c r="A212" s="30"/>
      <c r="B212" s="154"/>
      <c r="C212" s="195" t="s">
        <v>517</v>
      </c>
      <c r="D212" s="195" t="s">
        <v>210</v>
      </c>
      <c r="E212" s="196" t="s">
        <v>3773</v>
      </c>
      <c r="F212" s="200" t="s">
        <v>3774</v>
      </c>
      <c r="G212" s="198" t="s">
        <v>564</v>
      </c>
      <c r="H212" s="199">
        <v>507.32600000000002</v>
      </c>
      <c r="I212" s="155"/>
      <c r="J212" s="287">
        <f>ROUND(I212*H212,2)</f>
        <v>0</v>
      </c>
      <c r="K212" s="157"/>
      <c r="L212" s="31"/>
      <c r="M212" s="158" t="s">
        <v>1</v>
      </c>
      <c r="N212" s="159" t="s">
        <v>38</v>
      </c>
      <c r="O212" s="59"/>
      <c r="P212" s="160">
        <f>O212*H212</f>
        <v>0</v>
      </c>
      <c r="Q212" s="160">
        <v>0</v>
      </c>
      <c r="R212" s="160">
        <f>Q212*H212</f>
        <v>0</v>
      </c>
      <c r="S212" s="160">
        <v>0</v>
      </c>
      <c r="T212" s="161">
        <f>S212*H212</f>
        <v>0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62" t="s">
        <v>214</v>
      </c>
      <c r="AT212" s="162" t="s">
        <v>210</v>
      </c>
      <c r="AU212" s="162" t="s">
        <v>85</v>
      </c>
      <c r="AY212" s="15" t="s">
        <v>208</v>
      </c>
      <c r="BE212" s="163">
        <f>IF(N212="základná",J212,0)</f>
        <v>0</v>
      </c>
      <c r="BF212" s="163">
        <f>IF(N212="znížená",J212,0)</f>
        <v>0</v>
      </c>
      <c r="BG212" s="163">
        <f>IF(N212="zákl. prenesená",J212,0)</f>
        <v>0</v>
      </c>
      <c r="BH212" s="163">
        <f>IF(N212="zníž. prenesená",J212,0)</f>
        <v>0</v>
      </c>
      <c r="BI212" s="163">
        <f>IF(N212="nulová",J212,0)</f>
        <v>0</v>
      </c>
      <c r="BJ212" s="15" t="s">
        <v>85</v>
      </c>
      <c r="BK212" s="163">
        <f>ROUND(I212*H212,2)</f>
        <v>0</v>
      </c>
      <c r="BL212" s="15" t="s">
        <v>214</v>
      </c>
      <c r="BM212" s="162" t="s">
        <v>10238</v>
      </c>
    </row>
    <row r="213" spans="1:65" s="12" customFormat="1" ht="25.9" customHeight="1">
      <c r="B213" s="142"/>
      <c r="C213" s="206"/>
      <c r="D213" s="207" t="s">
        <v>71</v>
      </c>
      <c r="E213" s="209" t="s">
        <v>671</v>
      </c>
      <c r="F213" s="209" t="s">
        <v>672</v>
      </c>
      <c r="G213" s="206"/>
      <c r="H213" s="206"/>
      <c r="I213" s="145"/>
      <c r="J213" s="283">
        <f>BK213</f>
        <v>0</v>
      </c>
      <c r="L213" s="142"/>
      <c r="M213" s="146"/>
      <c r="N213" s="147"/>
      <c r="O213" s="147"/>
      <c r="P213" s="148">
        <f>P214</f>
        <v>0</v>
      </c>
      <c r="Q213" s="147"/>
      <c r="R213" s="148">
        <f>R214</f>
        <v>2.4749190000000004E-2</v>
      </c>
      <c r="S213" s="147"/>
      <c r="T213" s="149">
        <f>T214</f>
        <v>0.37702000000000002</v>
      </c>
      <c r="AR213" s="143" t="s">
        <v>85</v>
      </c>
      <c r="AT213" s="150" t="s">
        <v>71</v>
      </c>
      <c r="AU213" s="150" t="s">
        <v>72</v>
      </c>
      <c r="AY213" s="143" t="s">
        <v>208</v>
      </c>
      <c r="BK213" s="151">
        <f>BK214</f>
        <v>0</v>
      </c>
    </row>
    <row r="214" spans="1:65" s="12" customFormat="1" ht="22.9" customHeight="1">
      <c r="B214" s="142"/>
      <c r="C214" s="206"/>
      <c r="D214" s="207" t="s">
        <v>71</v>
      </c>
      <c r="E214" s="208" t="s">
        <v>679</v>
      </c>
      <c r="F214" s="208" t="s">
        <v>680</v>
      </c>
      <c r="G214" s="206"/>
      <c r="H214" s="206"/>
      <c r="I214" s="145"/>
      <c r="J214" s="286">
        <f>BK214</f>
        <v>0</v>
      </c>
      <c r="L214" s="142"/>
      <c r="M214" s="146"/>
      <c r="N214" s="147"/>
      <c r="O214" s="147"/>
      <c r="P214" s="148">
        <f>SUM(P215:P220)</f>
        <v>0</v>
      </c>
      <c r="Q214" s="147"/>
      <c r="R214" s="148">
        <f>SUM(R215:R220)</f>
        <v>2.4749190000000004E-2</v>
      </c>
      <c r="S214" s="147"/>
      <c r="T214" s="149">
        <f>SUM(T215:T220)</f>
        <v>0.37702000000000002</v>
      </c>
      <c r="AR214" s="143" t="s">
        <v>85</v>
      </c>
      <c r="AT214" s="150" t="s">
        <v>71</v>
      </c>
      <c r="AU214" s="150" t="s">
        <v>79</v>
      </c>
      <c r="AY214" s="143" t="s">
        <v>208</v>
      </c>
      <c r="BK214" s="151">
        <f>SUM(BK215:BK220)</f>
        <v>0</v>
      </c>
    </row>
    <row r="215" spans="1:65" s="2" customFormat="1" ht="24.2" customHeight="1">
      <c r="A215" s="30"/>
      <c r="B215" s="154"/>
      <c r="C215" s="195" t="s">
        <v>521</v>
      </c>
      <c r="D215" s="195" t="s">
        <v>210</v>
      </c>
      <c r="E215" s="196" t="s">
        <v>941</v>
      </c>
      <c r="F215" s="200" t="s">
        <v>942</v>
      </c>
      <c r="G215" s="198" t="s">
        <v>404</v>
      </c>
      <c r="H215" s="199">
        <v>11</v>
      </c>
      <c r="I215" s="155"/>
      <c r="J215" s="287">
        <f t="shared" ref="J215:J220" si="30">ROUND(I215*H215,2)</f>
        <v>0</v>
      </c>
      <c r="K215" s="157"/>
      <c r="L215" s="31"/>
      <c r="M215" s="158" t="s">
        <v>1</v>
      </c>
      <c r="N215" s="159" t="s">
        <v>38</v>
      </c>
      <c r="O215" s="59"/>
      <c r="P215" s="160">
        <f t="shared" ref="P215:P220" si="31">O215*H215</f>
        <v>0</v>
      </c>
      <c r="Q215" s="160">
        <v>0</v>
      </c>
      <c r="R215" s="160">
        <f t="shared" ref="R215:R220" si="32">Q215*H215</f>
        <v>0</v>
      </c>
      <c r="S215" s="160">
        <v>2.826E-2</v>
      </c>
      <c r="T215" s="161">
        <f t="shared" ref="T215:T220" si="33">S215*H215</f>
        <v>0.31086000000000003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62" t="s">
        <v>274</v>
      </c>
      <c r="AT215" s="162" t="s">
        <v>210</v>
      </c>
      <c r="AU215" s="162" t="s">
        <v>85</v>
      </c>
      <c r="AY215" s="15" t="s">
        <v>208</v>
      </c>
      <c r="BE215" s="163">
        <f t="shared" ref="BE215:BE220" si="34">IF(N215="základná",J215,0)</f>
        <v>0</v>
      </c>
      <c r="BF215" s="163">
        <f t="shared" ref="BF215:BF220" si="35">IF(N215="znížená",J215,0)</f>
        <v>0</v>
      </c>
      <c r="BG215" s="163">
        <f t="shared" ref="BG215:BG220" si="36">IF(N215="zákl. prenesená",J215,0)</f>
        <v>0</v>
      </c>
      <c r="BH215" s="163">
        <f t="shared" ref="BH215:BH220" si="37">IF(N215="zníž. prenesená",J215,0)</f>
        <v>0</v>
      </c>
      <c r="BI215" s="163">
        <f t="shared" ref="BI215:BI220" si="38">IF(N215="nulová",J215,0)</f>
        <v>0</v>
      </c>
      <c r="BJ215" s="15" t="s">
        <v>85</v>
      </c>
      <c r="BK215" s="163">
        <f t="shared" ref="BK215:BK220" si="39">ROUND(I215*H215,2)</f>
        <v>0</v>
      </c>
      <c r="BL215" s="15" t="s">
        <v>274</v>
      </c>
      <c r="BM215" s="162" t="s">
        <v>10239</v>
      </c>
    </row>
    <row r="216" spans="1:65" s="2" customFormat="1" ht="24.2" customHeight="1">
      <c r="A216" s="30"/>
      <c r="B216" s="154"/>
      <c r="C216" s="195" t="s">
        <v>525</v>
      </c>
      <c r="D216" s="195" t="s">
        <v>210</v>
      </c>
      <c r="E216" s="196" t="s">
        <v>10240</v>
      </c>
      <c r="F216" s="200" t="s">
        <v>10241</v>
      </c>
      <c r="G216" s="198" t="s">
        <v>404</v>
      </c>
      <c r="H216" s="199">
        <v>2</v>
      </c>
      <c r="I216" s="155"/>
      <c r="J216" s="287">
        <f t="shared" si="30"/>
        <v>0</v>
      </c>
      <c r="K216" s="157"/>
      <c r="L216" s="31"/>
      <c r="M216" s="158" t="s">
        <v>1</v>
      </c>
      <c r="N216" s="159" t="s">
        <v>38</v>
      </c>
      <c r="O216" s="59"/>
      <c r="P216" s="160">
        <f t="shared" si="31"/>
        <v>0</v>
      </c>
      <c r="Q216" s="160">
        <v>0</v>
      </c>
      <c r="R216" s="160">
        <f t="shared" si="32"/>
        <v>0</v>
      </c>
      <c r="S216" s="160">
        <v>3.3079999999999998E-2</v>
      </c>
      <c r="T216" s="161">
        <f t="shared" si="33"/>
        <v>6.6159999999999997E-2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62" t="s">
        <v>274</v>
      </c>
      <c r="AT216" s="162" t="s">
        <v>210</v>
      </c>
      <c r="AU216" s="162" t="s">
        <v>85</v>
      </c>
      <c r="AY216" s="15" t="s">
        <v>208</v>
      </c>
      <c r="BE216" s="163">
        <f t="shared" si="34"/>
        <v>0</v>
      </c>
      <c r="BF216" s="163">
        <f t="shared" si="35"/>
        <v>0</v>
      </c>
      <c r="BG216" s="163">
        <f t="shared" si="36"/>
        <v>0</v>
      </c>
      <c r="BH216" s="163">
        <f t="shared" si="37"/>
        <v>0</v>
      </c>
      <c r="BI216" s="163">
        <f t="shared" si="38"/>
        <v>0</v>
      </c>
      <c r="BJ216" s="15" t="s">
        <v>85</v>
      </c>
      <c r="BK216" s="163">
        <f t="shared" si="39"/>
        <v>0</v>
      </c>
      <c r="BL216" s="15" t="s">
        <v>274</v>
      </c>
      <c r="BM216" s="162" t="s">
        <v>10242</v>
      </c>
    </row>
    <row r="217" spans="1:65" s="2" customFormat="1" ht="24.2" customHeight="1">
      <c r="A217" s="30"/>
      <c r="B217" s="154"/>
      <c r="C217" s="195" t="s">
        <v>529</v>
      </c>
      <c r="D217" s="195" t="s">
        <v>210</v>
      </c>
      <c r="E217" s="196" t="s">
        <v>10243</v>
      </c>
      <c r="F217" s="200" t="s">
        <v>10244</v>
      </c>
      <c r="G217" s="198" t="s">
        <v>404</v>
      </c>
      <c r="H217" s="199">
        <v>1</v>
      </c>
      <c r="I217" s="155"/>
      <c r="J217" s="287">
        <f t="shared" si="30"/>
        <v>0</v>
      </c>
      <c r="K217" s="157"/>
      <c r="L217" s="31"/>
      <c r="M217" s="158" t="s">
        <v>1</v>
      </c>
      <c r="N217" s="159" t="s">
        <v>38</v>
      </c>
      <c r="O217" s="59"/>
      <c r="P217" s="160">
        <f t="shared" si="31"/>
        <v>0</v>
      </c>
      <c r="Q217" s="160">
        <v>1.249919E-2</v>
      </c>
      <c r="R217" s="160">
        <f t="shared" si="32"/>
        <v>1.249919E-2</v>
      </c>
      <c r="S217" s="160">
        <v>0</v>
      </c>
      <c r="T217" s="161">
        <f t="shared" si="33"/>
        <v>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62" t="s">
        <v>274</v>
      </c>
      <c r="AT217" s="162" t="s">
        <v>210</v>
      </c>
      <c r="AU217" s="162" t="s">
        <v>85</v>
      </c>
      <c r="AY217" s="15" t="s">
        <v>208</v>
      </c>
      <c r="BE217" s="163">
        <f t="shared" si="34"/>
        <v>0</v>
      </c>
      <c r="BF217" s="163">
        <f t="shared" si="35"/>
        <v>0</v>
      </c>
      <c r="BG217" s="163">
        <f t="shared" si="36"/>
        <v>0</v>
      </c>
      <c r="BH217" s="163">
        <f t="shared" si="37"/>
        <v>0</v>
      </c>
      <c r="BI217" s="163">
        <f t="shared" si="38"/>
        <v>0</v>
      </c>
      <c r="BJ217" s="15" t="s">
        <v>85</v>
      </c>
      <c r="BK217" s="163">
        <f t="shared" si="39"/>
        <v>0</v>
      </c>
      <c r="BL217" s="15" t="s">
        <v>274</v>
      </c>
      <c r="BM217" s="162" t="s">
        <v>10245</v>
      </c>
    </row>
    <row r="218" spans="1:65" s="2" customFormat="1" ht="16.5" customHeight="1">
      <c r="A218" s="30"/>
      <c r="B218" s="154"/>
      <c r="C218" s="201" t="s">
        <v>533</v>
      </c>
      <c r="D218" s="201" t="s">
        <v>751</v>
      </c>
      <c r="E218" s="202" t="s">
        <v>10246</v>
      </c>
      <c r="F218" s="203" t="s">
        <v>10247</v>
      </c>
      <c r="G218" s="204" t="s">
        <v>404</v>
      </c>
      <c r="H218" s="205">
        <v>1</v>
      </c>
      <c r="I218" s="177"/>
      <c r="J218" s="290">
        <f t="shared" si="30"/>
        <v>0</v>
      </c>
      <c r="K218" s="178"/>
      <c r="L218" s="179"/>
      <c r="M218" s="180" t="s">
        <v>1</v>
      </c>
      <c r="N218" s="181" t="s">
        <v>38</v>
      </c>
      <c r="O218" s="59"/>
      <c r="P218" s="160">
        <f t="shared" si="31"/>
        <v>0</v>
      </c>
      <c r="Q218" s="160">
        <v>0.01</v>
      </c>
      <c r="R218" s="160">
        <f t="shared" si="32"/>
        <v>0.01</v>
      </c>
      <c r="S218" s="160">
        <v>0</v>
      </c>
      <c r="T218" s="161">
        <f t="shared" si="33"/>
        <v>0</v>
      </c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R218" s="162" t="s">
        <v>337</v>
      </c>
      <c r="AT218" s="162" t="s">
        <v>751</v>
      </c>
      <c r="AU218" s="162" t="s">
        <v>85</v>
      </c>
      <c r="AY218" s="15" t="s">
        <v>208</v>
      </c>
      <c r="BE218" s="163">
        <f t="shared" si="34"/>
        <v>0</v>
      </c>
      <c r="BF218" s="163">
        <f t="shared" si="35"/>
        <v>0</v>
      </c>
      <c r="BG218" s="163">
        <f t="shared" si="36"/>
        <v>0</v>
      </c>
      <c r="BH218" s="163">
        <f t="shared" si="37"/>
        <v>0</v>
      </c>
      <c r="BI218" s="163">
        <f t="shared" si="38"/>
        <v>0</v>
      </c>
      <c r="BJ218" s="15" t="s">
        <v>85</v>
      </c>
      <c r="BK218" s="163">
        <f t="shared" si="39"/>
        <v>0</v>
      </c>
      <c r="BL218" s="15" t="s">
        <v>274</v>
      </c>
      <c r="BM218" s="162" t="s">
        <v>10248</v>
      </c>
    </row>
    <row r="219" spans="1:65" s="2" customFormat="1" ht="24.2" customHeight="1">
      <c r="A219" s="30"/>
      <c r="B219" s="154"/>
      <c r="C219" s="195" t="s">
        <v>537</v>
      </c>
      <c r="D219" s="195" t="s">
        <v>210</v>
      </c>
      <c r="E219" s="196" t="s">
        <v>10249</v>
      </c>
      <c r="F219" s="200" t="s">
        <v>10250</v>
      </c>
      <c r="G219" s="198" t="s">
        <v>252</v>
      </c>
      <c r="H219" s="199">
        <v>225</v>
      </c>
      <c r="I219" s="155"/>
      <c r="J219" s="287">
        <f t="shared" si="30"/>
        <v>0</v>
      </c>
      <c r="K219" s="157"/>
      <c r="L219" s="31"/>
      <c r="M219" s="158" t="s">
        <v>1</v>
      </c>
      <c r="N219" s="159" t="s">
        <v>38</v>
      </c>
      <c r="O219" s="59"/>
      <c r="P219" s="160">
        <f t="shared" si="31"/>
        <v>0</v>
      </c>
      <c r="Q219" s="160">
        <v>1.0000000000000001E-5</v>
      </c>
      <c r="R219" s="160">
        <f t="shared" si="32"/>
        <v>2.2500000000000003E-3</v>
      </c>
      <c r="S219" s="160">
        <v>0</v>
      </c>
      <c r="T219" s="161">
        <f t="shared" si="33"/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62" t="s">
        <v>274</v>
      </c>
      <c r="AT219" s="162" t="s">
        <v>210</v>
      </c>
      <c r="AU219" s="162" t="s">
        <v>85</v>
      </c>
      <c r="AY219" s="15" t="s">
        <v>208</v>
      </c>
      <c r="BE219" s="163">
        <f t="shared" si="34"/>
        <v>0</v>
      </c>
      <c r="BF219" s="163">
        <f t="shared" si="35"/>
        <v>0</v>
      </c>
      <c r="BG219" s="163">
        <f t="shared" si="36"/>
        <v>0</v>
      </c>
      <c r="BH219" s="163">
        <f t="shared" si="37"/>
        <v>0</v>
      </c>
      <c r="BI219" s="163">
        <f t="shared" si="38"/>
        <v>0</v>
      </c>
      <c r="BJ219" s="15" t="s">
        <v>85</v>
      </c>
      <c r="BK219" s="163">
        <f t="shared" si="39"/>
        <v>0</v>
      </c>
      <c r="BL219" s="15" t="s">
        <v>274</v>
      </c>
      <c r="BM219" s="162" t="s">
        <v>10251</v>
      </c>
    </row>
    <row r="220" spans="1:65" s="2" customFormat="1" ht="24.2" customHeight="1">
      <c r="A220" s="30"/>
      <c r="B220" s="154"/>
      <c r="C220" s="195" t="s">
        <v>541</v>
      </c>
      <c r="D220" s="195" t="s">
        <v>210</v>
      </c>
      <c r="E220" s="196" t="s">
        <v>10252</v>
      </c>
      <c r="F220" s="200" t="s">
        <v>10253</v>
      </c>
      <c r="G220" s="198" t="s">
        <v>1614</v>
      </c>
      <c r="H220" s="182"/>
      <c r="I220" s="155"/>
      <c r="J220" s="287">
        <f t="shared" si="30"/>
        <v>0</v>
      </c>
      <c r="K220" s="157"/>
      <c r="L220" s="31"/>
      <c r="M220" s="158" t="s">
        <v>1</v>
      </c>
      <c r="N220" s="159" t="s">
        <v>38</v>
      </c>
      <c r="O220" s="59"/>
      <c r="P220" s="160">
        <f t="shared" si="31"/>
        <v>0</v>
      </c>
      <c r="Q220" s="160">
        <v>0</v>
      </c>
      <c r="R220" s="160">
        <f t="shared" si="32"/>
        <v>0</v>
      </c>
      <c r="S220" s="160">
        <v>0</v>
      </c>
      <c r="T220" s="161">
        <f t="shared" si="33"/>
        <v>0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R220" s="162" t="s">
        <v>274</v>
      </c>
      <c r="AT220" s="162" t="s">
        <v>210</v>
      </c>
      <c r="AU220" s="162" t="s">
        <v>85</v>
      </c>
      <c r="AY220" s="15" t="s">
        <v>208</v>
      </c>
      <c r="BE220" s="163">
        <f t="shared" si="34"/>
        <v>0</v>
      </c>
      <c r="BF220" s="163">
        <f t="shared" si="35"/>
        <v>0</v>
      </c>
      <c r="BG220" s="163">
        <f t="shared" si="36"/>
        <v>0</v>
      </c>
      <c r="BH220" s="163">
        <f t="shared" si="37"/>
        <v>0</v>
      </c>
      <c r="BI220" s="163">
        <f t="shared" si="38"/>
        <v>0</v>
      </c>
      <c r="BJ220" s="15" t="s">
        <v>85</v>
      </c>
      <c r="BK220" s="163">
        <f t="shared" si="39"/>
        <v>0</v>
      </c>
      <c r="BL220" s="15" t="s">
        <v>274</v>
      </c>
      <c r="BM220" s="162" t="s">
        <v>10254</v>
      </c>
    </row>
    <row r="221" spans="1:65" s="2" customFormat="1" ht="49.9" customHeight="1">
      <c r="A221" s="30"/>
      <c r="B221" s="31"/>
      <c r="C221" s="30"/>
      <c r="D221" s="30"/>
      <c r="E221" s="144" t="s">
        <v>771</v>
      </c>
      <c r="F221" s="144" t="s">
        <v>772</v>
      </c>
      <c r="G221" s="30"/>
      <c r="H221" s="30"/>
      <c r="I221" s="30"/>
      <c r="J221" s="283">
        <f t="shared" ref="J221:J226" si="40">BK221</f>
        <v>0</v>
      </c>
      <c r="K221" s="30"/>
      <c r="L221" s="31"/>
      <c r="M221" s="164"/>
      <c r="N221" s="165"/>
      <c r="O221" s="59"/>
      <c r="P221" s="59"/>
      <c r="Q221" s="59"/>
      <c r="R221" s="59"/>
      <c r="S221" s="59"/>
      <c r="T221" s="6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T221" s="15" t="s">
        <v>71</v>
      </c>
      <c r="AU221" s="15" t="s">
        <v>72</v>
      </c>
      <c r="AY221" s="15" t="s">
        <v>773</v>
      </c>
      <c r="BK221" s="163">
        <f>SUM(BK222:BK226)</f>
        <v>0</v>
      </c>
    </row>
    <row r="222" spans="1:65" s="2" customFormat="1" ht="16.350000000000001" customHeight="1">
      <c r="A222" s="30"/>
      <c r="B222" s="31"/>
      <c r="C222" s="166" t="s">
        <v>1</v>
      </c>
      <c r="D222" s="166" t="s">
        <v>210</v>
      </c>
      <c r="E222" s="167" t="s">
        <v>1</v>
      </c>
      <c r="F222" s="168" t="s">
        <v>1</v>
      </c>
      <c r="G222" s="169" t="s">
        <v>1</v>
      </c>
      <c r="H222" s="170"/>
      <c r="I222" s="171"/>
      <c r="J222" s="288">
        <f t="shared" si="40"/>
        <v>0</v>
      </c>
      <c r="K222" s="172"/>
      <c r="L222" s="31"/>
      <c r="M222" s="173" t="s">
        <v>1</v>
      </c>
      <c r="N222" s="174" t="s">
        <v>38</v>
      </c>
      <c r="O222" s="59"/>
      <c r="P222" s="59"/>
      <c r="Q222" s="59"/>
      <c r="R222" s="59"/>
      <c r="S222" s="59"/>
      <c r="T222" s="6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T222" s="15" t="s">
        <v>773</v>
      </c>
      <c r="AU222" s="15" t="s">
        <v>79</v>
      </c>
      <c r="AY222" s="15" t="s">
        <v>773</v>
      </c>
      <c r="BE222" s="163">
        <f>IF(N222="základná",J222,0)</f>
        <v>0</v>
      </c>
      <c r="BF222" s="163">
        <f>IF(N222="znížená",J222,0)</f>
        <v>0</v>
      </c>
      <c r="BG222" s="163">
        <f>IF(N222="zákl. prenesená",J222,0)</f>
        <v>0</v>
      </c>
      <c r="BH222" s="163">
        <f>IF(N222="zníž. prenesená",J222,0)</f>
        <v>0</v>
      </c>
      <c r="BI222" s="163">
        <f>IF(N222="nulová",J222,0)</f>
        <v>0</v>
      </c>
      <c r="BJ222" s="15" t="s">
        <v>85</v>
      </c>
      <c r="BK222" s="163">
        <f>I222*H222</f>
        <v>0</v>
      </c>
    </row>
    <row r="223" spans="1:65" s="2" customFormat="1" ht="16.350000000000001" customHeight="1">
      <c r="A223" s="30"/>
      <c r="B223" s="31"/>
      <c r="C223" s="166" t="s">
        <v>1</v>
      </c>
      <c r="D223" s="166" t="s">
        <v>210</v>
      </c>
      <c r="E223" s="167" t="s">
        <v>1</v>
      </c>
      <c r="F223" s="168" t="s">
        <v>1</v>
      </c>
      <c r="G223" s="169" t="s">
        <v>1</v>
      </c>
      <c r="H223" s="170"/>
      <c r="I223" s="171"/>
      <c r="J223" s="288">
        <f t="shared" si="40"/>
        <v>0</v>
      </c>
      <c r="K223" s="172"/>
      <c r="L223" s="31"/>
      <c r="M223" s="173" t="s">
        <v>1</v>
      </c>
      <c r="N223" s="174" t="s">
        <v>38</v>
      </c>
      <c r="O223" s="59"/>
      <c r="P223" s="59"/>
      <c r="Q223" s="59"/>
      <c r="R223" s="59"/>
      <c r="S223" s="59"/>
      <c r="T223" s="6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T223" s="15" t="s">
        <v>773</v>
      </c>
      <c r="AU223" s="15" t="s">
        <v>79</v>
      </c>
      <c r="AY223" s="15" t="s">
        <v>773</v>
      </c>
      <c r="BE223" s="163">
        <f>IF(N223="základná",J223,0)</f>
        <v>0</v>
      </c>
      <c r="BF223" s="163">
        <f>IF(N223="znížená",J223,0)</f>
        <v>0</v>
      </c>
      <c r="BG223" s="163">
        <f>IF(N223="zákl. prenesená",J223,0)</f>
        <v>0</v>
      </c>
      <c r="BH223" s="163">
        <f>IF(N223="zníž. prenesená",J223,0)</f>
        <v>0</v>
      </c>
      <c r="BI223" s="163">
        <f>IF(N223="nulová",J223,0)</f>
        <v>0</v>
      </c>
      <c r="BJ223" s="15" t="s">
        <v>85</v>
      </c>
      <c r="BK223" s="163">
        <f>I223*H223</f>
        <v>0</v>
      </c>
    </row>
    <row r="224" spans="1:65" s="2" customFormat="1" ht="16.350000000000001" customHeight="1">
      <c r="A224" s="30"/>
      <c r="B224" s="31"/>
      <c r="C224" s="166" t="s">
        <v>1</v>
      </c>
      <c r="D224" s="166" t="s">
        <v>210</v>
      </c>
      <c r="E224" s="167" t="s">
        <v>1</v>
      </c>
      <c r="F224" s="168" t="s">
        <v>1</v>
      </c>
      <c r="G224" s="169" t="s">
        <v>1</v>
      </c>
      <c r="H224" s="170"/>
      <c r="I224" s="171"/>
      <c r="J224" s="288">
        <f t="shared" si="40"/>
        <v>0</v>
      </c>
      <c r="K224" s="172"/>
      <c r="L224" s="31"/>
      <c r="M224" s="173" t="s">
        <v>1</v>
      </c>
      <c r="N224" s="174" t="s">
        <v>38</v>
      </c>
      <c r="O224" s="59"/>
      <c r="P224" s="59"/>
      <c r="Q224" s="59"/>
      <c r="R224" s="59"/>
      <c r="S224" s="59"/>
      <c r="T224" s="6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T224" s="15" t="s">
        <v>773</v>
      </c>
      <c r="AU224" s="15" t="s">
        <v>79</v>
      </c>
      <c r="AY224" s="15" t="s">
        <v>773</v>
      </c>
      <c r="BE224" s="163">
        <f>IF(N224="základná",J224,0)</f>
        <v>0</v>
      </c>
      <c r="BF224" s="163">
        <f>IF(N224="znížená",J224,0)</f>
        <v>0</v>
      </c>
      <c r="BG224" s="163">
        <f>IF(N224="zákl. prenesená",J224,0)</f>
        <v>0</v>
      </c>
      <c r="BH224" s="163">
        <f>IF(N224="zníž. prenesená",J224,0)</f>
        <v>0</v>
      </c>
      <c r="BI224" s="163">
        <f>IF(N224="nulová",J224,0)</f>
        <v>0</v>
      </c>
      <c r="BJ224" s="15" t="s">
        <v>85</v>
      </c>
      <c r="BK224" s="163">
        <f>I224*H224</f>
        <v>0</v>
      </c>
    </row>
    <row r="225" spans="1:63" s="2" customFormat="1" ht="16.350000000000001" customHeight="1">
      <c r="A225" s="30"/>
      <c r="B225" s="31"/>
      <c r="C225" s="166" t="s">
        <v>1</v>
      </c>
      <c r="D225" s="166" t="s">
        <v>210</v>
      </c>
      <c r="E225" s="167" t="s">
        <v>1</v>
      </c>
      <c r="F225" s="168" t="s">
        <v>1</v>
      </c>
      <c r="G225" s="169" t="s">
        <v>1</v>
      </c>
      <c r="H225" s="170"/>
      <c r="I225" s="171"/>
      <c r="J225" s="288">
        <f t="shared" si="40"/>
        <v>0</v>
      </c>
      <c r="K225" s="172"/>
      <c r="L225" s="31"/>
      <c r="M225" s="173" t="s">
        <v>1</v>
      </c>
      <c r="N225" s="174" t="s">
        <v>38</v>
      </c>
      <c r="O225" s="59"/>
      <c r="P225" s="59"/>
      <c r="Q225" s="59"/>
      <c r="R225" s="59"/>
      <c r="S225" s="59"/>
      <c r="T225" s="6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T225" s="15" t="s">
        <v>773</v>
      </c>
      <c r="AU225" s="15" t="s">
        <v>79</v>
      </c>
      <c r="AY225" s="15" t="s">
        <v>773</v>
      </c>
      <c r="BE225" s="163">
        <f>IF(N225="základná",J225,0)</f>
        <v>0</v>
      </c>
      <c r="BF225" s="163">
        <f>IF(N225="znížená",J225,0)</f>
        <v>0</v>
      </c>
      <c r="BG225" s="163">
        <f>IF(N225="zákl. prenesená",J225,0)</f>
        <v>0</v>
      </c>
      <c r="BH225" s="163">
        <f>IF(N225="zníž. prenesená",J225,0)</f>
        <v>0</v>
      </c>
      <c r="BI225" s="163">
        <f>IF(N225="nulová",J225,0)</f>
        <v>0</v>
      </c>
      <c r="BJ225" s="15" t="s">
        <v>85</v>
      </c>
      <c r="BK225" s="163">
        <f>I225*H225</f>
        <v>0</v>
      </c>
    </row>
    <row r="226" spans="1:63" s="2" customFormat="1" ht="16.350000000000001" customHeight="1">
      <c r="A226" s="30"/>
      <c r="B226" s="31"/>
      <c r="C226" s="166" t="s">
        <v>1</v>
      </c>
      <c r="D226" s="166" t="s">
        <v>210</v>
      </c>
      <c r="E226" s="167" t="s">
        <v>1</v>
      </c>
      <c r="F226" s="168" t="s">
        <v>1</v>
      </c>
      <c r="G226" s="169" t="s">
        <v>1</v>
      </c>
      <c r="H226" s="170"/>
      <c r="I226" s="171"/>
      <c r="J226" s="288">
        <f t="shared" si="40"/>
        <v>0</v>
      </c>
      <c r="K226" s="172"/>
      <c r="L226" s="31"/>
      <c r="M226" s="173" t="s">
        <v>1</v>
      </c>
      <c r="N226" s="174" t="s">
        <v>38</v>
      </c>
      <c r="O226" s="175"/>
      <c r="P226" s="175"/>
      <c r="Q226" s="175"/>
      <c r="R226" s="175"/>
      <c r="S226" s="175"/>
      <c r="T226" s="176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T226" s="15" t="s">
        <v>773</v>
      </c>
      <c r="AU226" s="15" t="s">
        <v>79</v>
      </c>
      <c r="AY226" s="15" t="s">
        <v>773</v>
      </c>
      <c r="BE226" s="163">
        <f>IF(N226="základná",J226,0)</f>
        <v>0</v>
      </c>
      <c r="BF226" s="163">
        <f>IF(N226="znížená",J226,0)</f>
        <v>0</v>
      </c>
      <c r="BG226" s="163">
        <f>IF(N226="zákl. prenesená",J226,0)</f>
        <v>0</v>
      </c>
      <c r="BH226" s="163">
        <f>IF(N226="zníž. prenesená",J226,0)</f>
        <v>0</v>
      </c>
      <c r="BI226" s="163">
        <f>IF(N226="nulová",J226,0)</f>
        <v>0</v>
      </c>
      <c r="BJ226" s="15" t="s">
        <v>85</v>
      </c>
      <c r="BK226" s="163">
        <f>I226*H226</f>
        <v>0</v>
      </c>
    </row>
    <row r="227" spans="1:63" s="2" customFormat="1" ht="6.95" customHeight="1">
      <c r="A227" s="30"/>
      <c r="B227" s="48"/>
      <c r="C227" s="49"/>
      <c r="D227" s="49"/>
      <c r="E227" s="49"/>
      <c r="F227" s="49"/>
      <c r="G227" s="49"/>
      <c r="H227" s="49"/>
      <c r="I227" s="49"/>
      <c r="J227" s="277"/>
      <c r="K227" s="49"/>
      <c r="L227" s="31"/>
      <c r="M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</row>
  </sheetData>
  <sheetProtection algorithmName="SHA-512" hashValue="Z8gHYl6Pr6HNhsxKnCIACdyJwWoIKKlLoB8YKcToIoMP1pt6JyKCymCq6r2aEDiojW4LOW738rtYMFGur+Zleg==" saltValue="bm5ySgUTps18kUg+rkc49Q==" spinCount="100000" sheet="1" objects="1" scenarios="1"/>
  <autoFilter ref="C126:K226"/>
  <mergeCells count="9">
    <mergeCell ref="E87:H87"/>
    <mergeCell ref="E117:H117"/>
    <mergeCell ref="E119:H119"/>
    <mergeCell ref="L2:V2"/>
    <mergeCell ref="E7:H7"/>
    <mergeCell ref="E9:H9"/>
    <mergeCell ref="E18:H18"/>
    <mergeCell ref="E27:H27"/>
    <mergeCell ref="E85:H85"/>
  </mergeCells>
  <dataValidations disablePrompts="1" count="2">
    <dataValidation type="list" allowBlank="1" showInputMessage="1" showErrorMessage="1" error="Povolené sú hodnoty K, M." sqref="D222:D227">
      <formula1>"K, M"</formula1>
    </dataValidation>
    <dataValidation type="list" allowBlank="1" showInputMessage="1" showErrorMessage="1" error="Povolené sú hodnoty základná, znížená, nulová." sqref="N222:N227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25"/>
  <sheetViews>
    <sheetView showGridLines="0" topLeftCell="A7" workbookViewId="0">
      <selection activeCell="V20" sqref="V2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6" t="s">
        <v>5</v>
      </c>
      <c r="M2" s="217"/>
      <c r="N2" s="217"/>
      <c r="O2" s="217"/>
      <c r="P2" s="217"/>
      <c r="Q2" s="217"/>
      <c r="R2" s="217"/>
      <c r="S2" s="217"/>
      <c r="T2" s="217"/>
      <c r="U2" s="217"/>
      <c r="V2" s="217"/>
      <c r="AT2" s="15" t="s">
        <v>146</v>
      </c>
    </row>
    <row r="3" spans="1:46" s="1" customFormat="1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8"/>
      <c r="AT3" s="15" t="s">
        <v>72</v>
      </c>
    </row>
    <row r="4" spans="1:46" s="1" customFormat="1" ht="24.95" customHeight="1">
      <c r="B4" s="18"/>
      <c r="D4" s="19" t="s">
        <v>167</v>
      </c>
      <c r="L4" s="18"/>
      <c r="M4" s="99" t="s">
        <v>9</v>
      </c>
      <c r="AT4" s="15" t="s">
        <v>3</v>
      </c>
    </row>
    <row r="5" spans="1:46" s="1" customFormat="1" ht="6.95" customHeight="1">
      <c r="B5" s="18"/>
      <c r="L5" s="18"/>
    </row>
    <row r="6" spans="1:46" s="1" customFormat="1" ht="12" customHeight="1">
      <c r="B6" s="18"/>
      <c r="D6" s="25" t="s">
        <v>14</v>
      </c>
      <c r="L6" s="18"/>
    </row>
    <row r="7" spans="1:46" s="1" customFormat="1" ht="16.5" customHeight="1">
      <c r="B7" s="18"/>
      <c r="E7" s="259" t="str">
        <f>'Rekapitulácia stavby'!K6</f>
        <v>Rekonštrukcia SO34 ÚAO a SO22 sociálna časť ÚAO</v>
      </c>
      <c r="F7" s="260"/>
      <c r="G7" s="260"/>
      <c r="H7" s="260"/>
      <c r="L7" s="18"/>
    </row>
    <row r="8" spans="1:46" s="2" customFormat="1" ht="12" customHeight="1">
      <c r="A8" s="30"/>
      <c r="B8" s="31"/>
      <c r="C8" s="30"/>
      <c r="D8" s="25" t="s">
        <v>168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16.5" customHeight="1">
      <c r="A9" s="30"/>
      <c r="B9" s="31"/>
      <c r="C9" s="30"/>
      <c r="D9" s="30"/>
      <c r="E9" s="255" t="s">
        <v>10255</v>
      </c>
      <c r="F9" s="258"/>
      <c r="G9" s="258"/>
      <c r="H9" s="258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5" t="s">
        <v>16</v>
      </c>
      <c r="E11" s="30"/>
      <c r="F11" s="23" t="s">
        <v>1</v>
      </c>
      <c r="G11" s="30"/>
      <c r="H11" s="30"/>
      <c r="I11" s="25" t="s">
        <v>17</v>
      </c>
      <c r="J11" s="23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5" t="s">
        <v>18</v>
      </c>
      <c r="E12" s="30"/>
      <c r="F12" s="23" t="s">
        <v>19</v>
      </c>
      <c r="G12" s="30"/>
      <c r="H12" s="30"/>
      <c r="I12" s="25" t="s">
        <v>20</v>
      </c>
      <c r="J12" s="56" t="str">
        <f>'Rekapitulácia stavby'!AN8</f>
        <v>16. 11. 2023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5" t="s">
        <v>22</v>
      </c>
      <c r="E14" s="30"/>
      <c r="F14" s="30"/>
      <c r="G14" s="30"/>
      <c r="H14" s="30"/>
      <c r="I14" s="25" t="s">
        <v>23</v>
      </c>
      <c r="J14" s="23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3" t="s">
        <v>19</v>
      </c>
      <c r="F15" s="30"/>
      <c r="G15" s="30"/>
      <c r="H15" s="30"/>
      <c r="I15" s="25" t="s">
        <v>24</v>
      </c>
      <c r="J15" s="23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5" t="s">
        <v>25</v>
      </c>
      <c r="E17" s="30"/>
      <c r="F17" s="30"/>
      <c r="G17" s="30"/>
      <c r="H17" s="30"/>
      <c r="I17" s="25" t="s">
        <v>23</v>
      </c>
      <c r="J17" s="26" t="str">
        <f>'Rekapitulácia stavby'!AN13</f>
        <v>Vyplň údaj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61" t="str">
        <f>'Rekapitulácia stavby'!E14</f>
        <v>Vyplň údaj</v>
      </c>
      <c r="F18" s="221"/>
      <c r="G18" s="221"/>
      <c r="H18" s="221"/>
      <c r="I18" s="25" t="s">
        <v>24</v>
      </c>
      <c r="J18" s="26" t="str">
        <f>'Rekapitulácia stavby'!AN14</f>
        <v>Vyplň údaj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5" t="s">
        <v>27</v>
      </c>
      <c r="E20" s="30"/>
      <c r="F20" s="30"/>
      <c r="G20" s="30"/>
      <c r="H20" s="30"/>
      <c r="I20" s="25" t="s">
        <v>23</v>
      </c>
      <c r="J20" s="23" t="str">
        <f>IF('Rekapitulácia stavby'!AN16="","",'Rekapitulácia stavby'!AN16)</f>
        <v/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3" t="str">
        <f>IF('Rekapitulácia stavby'!E17="","",'Rekapitulácia stavby'!E17)</f>
        <v xml:space="preserve"> </v>
      </c>
      <c r="F21" s="30"/>
      <c r="G21" s="30"/>
      <c r="H21" s="30"/>
      <c r="I21" s="25" t="s">
        <v>24</v>
      </c>
      <c r="J21" s="23" t="str">
        <f>IF('Rekapitulácia stavby'!AN17="","",'Rekapitulácia stavby'!AN17)</f>
        <v/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5" t="s">
        <v>30</v>
      </c>
      <c r="E23" s="30"/>
      <c r="F23" s="30"/>
      <c r="G23" s="30"/>
      <c r="H23" s="30"/>
      <c r="I23" s="25" t="s">
        <v>23</v>
      </c>
      <c r="J23" s="23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3" t="str">
        <f>IF('Rekapitulácia stavby'!E20="","",'Rekapitulácia stavby'!E20)</f>
        <v xml:space="preserve"> </v>
      </c>
      <c r="F24" s="30"/>
      <c r="G24" s="30"/>
      <c r="H24" s="30"/>
      <c r="I24" s="25" t="s">
        <v>24</v>
      </c>
      <c r="J24" s="23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5" t="s">
        <v>31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100"/>
      <c r="B27" s="101"/>
      <c r="C27" s="100"/>
      <c r="D27" s="100"/>
      <c r="E27" s="225" t="s">
        <v>1</v>
      </c>
      <c r="F27" s="225"/>
      <c r="G27" s="225"/>
      <c r="H27" s="225"/>
      <c r="I27" s="100"/>
      <c r="J27" s="100"/>
      <c r="K27" s="100"/>
      <c r="L27" s="102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3" t="s">
        <v>32</v>
      </c>
      <c r="E30" s="30"/>
      <c r="F30" s="30"/>
      <c r="G30" s="30"/>
      <c r="H30" s="30"/>
      <c r="I30" s="30"/>
      <c r="J30" s="72">
        <f>ROUND(J124,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34</v>
      </c>
      <c r="G32" s="30"/>
      <c r="H32" s="30"/>
      <c r="I32" s="34" t="s">
        <v>33</v>
      </c>
      <c r="J32" s="34" t="s">
        <v>35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4" t="s">
        <v>36</v>
      </c>
      <c r="E33" s="36" t="s">
        <v>37</v>
      </c>
      <c r="F33" s="105">
        <f>ROUND((ROUND((SUM(BE124:BE218)),  2) + SUM(BE220:BE224)), 2)</f>
        <v>0</v>
      </c>
      <c r="G33" s="106"/>
      <c r="H33" s="106"/>
      <c r="I33" s="107">
        <v>0.2</v>
      </c>
      <c r="J33" s="105">
        <f>ROUND((ROUND(((SUM(BE124:BE218))*I33),  2) + (SUM(BE220:BE224)*I33)),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38</v>
      </c>
      <c r="F34" s="105">
        <f>ROUND((ROUND((SUM(BF124:BF218)),  2) + SUM(BF220:BF224)), 2)</f>
        <v>0</v>
      </c>
      <c r="G34" s="106"/>
      <c r="H34" s="106"/>
      <c r="I34" s="107">
        <v>0.2</v>
      </c>
      <c r="J34" s="105">
        <f>ROUND((ROUND(((SUM(BF124:BF218))*I34),  2) + (SUM(BF220:BF224)*I34)),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5" t="s">
        <v>39</v>
      </c>
      <c r="F35" s="108">
        <f>ROUND((ROUND((SUM(BG124:BG218)),  2) + SUM(BG220:BG224)), 2)</f>
        <v>0</v>
      </c>
      <c r="G35" s="30"/>
      <c r="H35" s="30"/>
      <c r="I35" s="109">
        <v>0.2</v>
      </c>
      <c r="J35" s="108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5" t="s">
        <v>40</v>
      </c>
      <c r="F36" s="108">
        <f>ROUND((ROUND((SUM(BH124:BH218)),  2) + SUM(BH220:BH224)), 2)</f>
        <v>0</v>
      </c>
      <c r="G36" s="30"/>
      <c r="H36" s="30"/>
      <c r="I36" s="109">
        <v>0.2</v>
      </c>
      <c r="J36" s="108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41</v>
      </c>
      <c r="F37" s="105">
        <f>ROUND((ROUND((SUM(BI124:BI218)),  2) + SUM(BI220:BI224)), 2)</f>
        <v>0</v>
      </c>
      <c r="G37" s="106"/>
      <c r="H37" s="106"/>
      <c r="I37" s="107">
        <v>0</v>
      </c>
      <c r="J37" s="105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10"/>
      <c r="D39" s="111" t="s">
        <v>42</v>
      </c>
      <c r="E39" s="61"/>
      <c r="F39" s="61"/>
      <c r="G39" s="112" t="s">
        <v>43</v>
      </c>
      <c r="H39" s="113" t="s">
        <v>44</v>
      </c>
      <c r="I39" s="61"/>
      <c r="J39" s="114">
        <f>SUM(J30:J37)</f>
        <v>0</v>
      </c>
      <c r="K39" s="115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18"/>
      <c r="L41" s="18"/>
    </row>
    <row r="42" spans="1:31" s="1" customFormat="1" ht="14.45" customHeight="1">
      <c r="B42" s="18"/>
      <c r="L42" s="18"/>
    </row>
    <row r="43" spans="1:31" s="1" customFormat="1" ht="14.45" customHeight="1">
      <c r="B43" s="18"/>
      <c r="L43" s="18"/>
    </row>
    <row r="44" spans="1:31" s="1" customFormat="1" ht="14.45" customHeight="1">
      <c r="B44" s="18"/>
      <c r="L44" s="18"/>
    </row>
    <row r="45" spans="1:31" s="1" customFormat="1" ht="14.45" customHeight="1">
      <c r="B45" s="18"/>
      <c r="L45" s="18"/>
    </row>
    <row r="46" spans="1:31" s="1" customFormat="1" ht="14.45" customHeight="1">
      <c r="B46" s="18"/>
      <c r="L46" s="18"/>
    </row>
    <row r="47" spans="1:31" s="1" customFormat="1" ht="14.45" customHeight="1">
      <c r="B47" s="18"/>
      <c r="L47" s="18"/>
    </row>
    <row r="48" spans="1:31" s="1" customFormat="1" ht="14.45" customHeight="1">
      <c r="B48" s="18"/>
      <c r="L48" s="18"/>
    </row>
    <row r="49" spans="1:31" s="1" customFormat="1" ht="14.45" customHeight="1">
      <c r="B49" s="18"/>
      <c r="L49" s="18"/>
    </row>
    <row r="50" spans="1:31" s="2" customFormat="1" ht="14.45" customHeight="1">
      <c r="B50" s="43"/>
      <c r="D50" s="44" t="s">
        <v>45</v>
      </c>
      <c r="E50" s="45"/>
      <c r="F50" s="45"/>
      <c r="G50" s="44" t="s">
        <v>46</v>
      </c>
      <c r="H50" s="45"/>
      <c r="I50" s="45"/>
      <c r="J50" s="45"/>
      <c r="K50" s="45"/>
      <c r="L50" s="43"/>
    </row>
    <row r="51" spans="1:31">
      <c r="B51" s="18"/>
      <c r="L51" s="18"/>
    </row>
    <row r="52" spans="1:31">
      <c r="B52" s="18"/>
      <c r="L52" s="18"/>
    </row>
    <row r="53" spans="1:31">
      <c r="B53" s="18"/>
      <c r="L53" s="18"/>
    </row>
    <row r="54" spans="1:31">
      <c r="B54" s="18"/>
      <c r="L54" s="18"/>
    </row>
    <row r="55" spans="1:31">
      <c r="B55" s="18"/>
      <c r="L55" s="18"/>
    </row>
    <row r="56" spans="1:31">
      <c r="B56" s="18"/>
      <c r="L56" s="18"/>
    </row>
    <row r="57" spans="1:31">
      <c r="B57" s="18"/>
      <c r="L57" s="18"/>
    </row>
    <row r="58" spans="1:31">
      <c r="B58" s="18"/>
      <c r="L58" s="18"/>
    </row>
    <row r="59" spans="1:31">
      <c r="B59" s="18"/>
      <c r="L59" s="18"/>
    </row>
    <row r="60" spans="1:31">
      <c r="B60" s="18"/>
      <c r="L60" s="18"/>
    </row>
    <row r="61" spans="1:31" s="2" customFormat="1" ht="12.75">
      <c r="A61" s="30"/>
      <c r="B61" s="31"/>
      <c r="C61" s="30"/>
      <c r="D61" s="46" t="s">
        <v>47</v>
      </c>
      <c r="E61" s="33"/>
      <c r="F61" s="116" t="s">
        <v>48</v>
      </c>
      <c r="G61" s="46" t="s">
        <v>47</v>
      </c>
      <c r="H61" s="33"/>
      <c r="I61" s="33"/>
      <c r="J61" s="117" t="s">
        <v>48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18"/>
      <c r="L62" s="18"/>
    </row>
    <row r="63" spans="1:31">
      <c r="B63" s="18"/>
      <c r="L63" s="18"/>
    </row>
    <row r="64" spans="1:31">
      <c r="B64" s="18"/>
      <c r="L64" s="18"/>
    </row>
    <row r="65" spans="1:31" s="2" customFormat="1" ht="12.75">
      <c r="A65" s="30"/>
      <c r="B65" s="31"/>
      <c r="C65" s="30"/>
      <c r="D65" s="44" t="s">
        <v>49</v>
      </c>
      <c r="E65" s="47"/>
      <c r="F65" s="47"/>
      <c r="G65" s="44" t="s">
        <v>50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18"/>
      <c r="L66" s="18"/>
    </row>
    <row r="67" spans="1:31">
      <c r="B67" s="18"/>
      <c r="L67" s="18"/>
    </row>
    <row r="68" spans="1:31">
      <c r="B68" s="18"/>
      <c r="L68" s="18"/>
    </row>
    <row r="69" spans="1:31">
      <c r="B69" s="18"/>
      <c r="L69" s="18"/>
    </row>
    <row r="70" spans="1:31">
      <c r="B70" s="18"/>
      <c r="L70" s="18"/>
    </row>
    <row r="71" spans="1:31">
      <c r="B71" s="18"/>
      <c r="L71" s="18"/>
    </row>
    <row r="72" spans="1:31">
      <c r="B72" s="18"/>
      <c r="L72" s="18"/>
    </row>
    <row r="73" spans="1:31">
      <c r="B73" s="18"/>
      <c r="L73" s="18"/>
    </row>
    <row r="74" spans="1:31">
      <c r="B74" s="18"/>
      <c r="L74" s="18"/>
    </row>
    <row r="75" spans="1:31">
      <c r="B75" s="18"/>
      <c r="L75" s="18"/>
    </row>
    <row r="76" spans="1:31" s="2" customFormat="1" ht="12.75">
      <c r="A76" s="30"/>
      <c r="B76" s="31"/>
      <c r="C76" s="30"/>
      <c r="D76" s="46" t="s">
        <v>47</v>
      </c>
      <c r="E76" s="33"/>
      <c r="F76" s="116" t="s">
        <v>48</v>
      </c>
      <c r="G76" s="46" t="s">
        <v>47</v>
      </c>
      <c r="H76" s="33"/>
      <c r="I76" s="33"/>
      <c r="J76" s="117" t="s">
        <v>48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19" t="s">
        <v>172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5" t="s">
        <v>14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>
      <c r="A85" s="30"/>
      <c r="B85" s="31"/>
      <c r="C85" s="30"/>
      <c r="D85" s="30"/>
      <c r="E85" s="259" t="str">
        <f>E7</f>
        <v>Rekonštrukcia SO34 ÚAO a SO22 sociálna časť ÚAO</v>
      </c>
      <c r="F85" s="260"/>
      <c r="G85" s="260"/>
      <c r="H85" s="260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5" t="s">
        <v>168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55" t="str">
        <f>E9</f>
        <v>SO102 - Kanalizácia splašková</v>
      </c>
      <c r="F87" s="258"/>
      <c r="G87" s="258"/>
      <c r="H87" s="258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5" t="s">
        <v>18</v>
      </c>
      <c r="D89" s="30"/>
      <c r="E89" s="30"/>
      <c r="F89" s="23" t="str">
        <f>F12</f>
        <v>ÚVTOS a ÚVV Leopoldov</v>
      </c>
      <c r="G89" s="30"/>
      <c r="H89" s="30"/>
      <c r="I89" s="25" t="s">
        <v>20</v>
      </c>
      <c r="J89" s="56" t="str">
        <f>IF(J12="","",J12)</f>
        <v>16. 11. 2023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>
      <c r="A91" s="30"/>
      <c r="B91" s="31"/>
      <c r="C91" s="25" t="s">
        <v>22</v>
      </c>
      <c r="D91" s="30"/>
      <c r="E91" s="30"/>
      <c r="F91" s="23" t="str">
        <f>E15</f>
        <v>ÚVTOS a ÚVV Leopoldov</v>
      </c>
      <c r="G91" s="30"/>
      <c r="H91" s="30"/>
      <c r="I91" s="25" t="s">
        <v>27</v>
      </c>
      <c r="J91" s="28" t="str">
        <f>E21</f>
        <v xml:space="preserve"> 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5" t="s">
        <v>25</v>
      </c>
      <c r="D92" s="30"/>
      <c r="E92" s="30"/>
      <c r="F92" s="23" t="str">
        <f>IF(E18="","",E18)</f>
        <v>Vyplň údaj</v>
      </c>
      <c r="G92" s="30"/>
      <c r="H92" s="30"/>
      <c r="I92" s="25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8" t="s">
        <v>173</v>
      </c>
      <c r="D94" s="110"/>
      <c r="E94" s="110"/>
      <c r="F94" s="110"/>
      <c r="G94" s="110"/>
      <c r="H94" s="110"/>
      <c r="I94" s="110"/>
      <c r="J94" s="119" t="s">
        <v>174</v>
      </c>
      <c r="K94" s="110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20" t="s">
        <v>175</v>
      </c>
      <c r="D96" s="30"/>
      <c r="E96" s="30"/>
      <c r="F96" s="30"/>
      <c r="G96" s="30"/>
      <c r="H96" s="30"/>
      <c r="I96" s="30"/>
      <c r="J96" s="72">
        <f>J124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5" t="s">
        <v>176</v>
      </c>
    </row>
    <row r="97" spans="1:31" s="9" customFormat="1" ht="24.95" customHeight="1">
      <c r="B97" s="121"/>
      <c r="D97" s="122" t="s">
        <v>177</v>
      </c>
      <c r="E97" s="123"/>
      <c r="F97" s="123"/>
      <c r="G97" s="123"/>
      <c r="H97" s="123"/>
      <c r="I97" s="123"/>
      <c r="J97" s="124">
        <f>J125</f>
        <v>0</v>
      </c>
      <c r="L97" s="121"/>
    </row>
    <row r="98" spans="1:31" s="10" customFormat="1" ht="19.899999999999999" customHeight="1">
      <c r="B98" s="125"/>
      <c r="D98" s="126" t="s">
        <v>178</v>
      </c>
      <c r="E98" s="127"/>
      <c r="F98" s="127"/>
      <c r="G98" s="127"/>
      <c r="H98" s="127"/>
      <c r="I98" s="127"/>
      <c r="J98" s="128">
        <f>J126</f>
        <v>0</v>
      </c>
      <c r="L98" s="125"/>
    </row>
    <row r="99" spans="1:31" s="10" customFormat="1" ht="19.899999999999999" customHeight="1">
      <c r="B99" s="125"/>
      <c r="D99" s="126" t="s">
        <v>1003</v>
      </c>
      <c r="E99" s="127"/>
      <c r="F99" s="127"/>
      <c r="G99" s="127"/>
      <c r="H99" s="127"/>
      <c r="I99" s="127"/>
      <c r="J99" s="128">
        <f>J151</f>
        <v>0</v>
      </c>
      <c r="L99" s="125"/>
    </row>
    <row r="100" spans="1:31" s="10" customFormat="1" ht="19.899999999999999" customHeight="1">
      <c r="B100" s="125"/>
      <c r="D100" s="126" t="s">
        <v>1004</v>
      </c>
      <c r="E100" s="127"/>
      <c r="F100" s="127"/>
      <c r="G100" s="127"/>
      <c r="H100" s="127"/>
      <c r="I100" s="127"/>
      <c r="J100" s="128">
        <f>J160</f>
        <v>0</v>
      </c>
      <c r="L100" s="125"/>
    </row>
    <row r="101" spans="1:31" s="10" customFormat="1" ht="19.899999999999999" customHeight="1">
      <c r="B101" s="125"/>
      <c r="D101" s="126" t="s">
        <v>3528</v>
      </c>
      <c r="E101" s="127"/>
      <c r="F101" s="127"/>
      <c r="G101" s="127"/>
      <c r="H101" s="127"/>
      <c r="I101" s="127"/>
      <c r="J101" s="128">
        <f>J166</f>
        <v>0</v>
      </c>
      <c r="L101" s="125"/>
    </row>
    <row r="102" spans="1:31" s="10" customFormat="1" ht="19.899999999999999" customHeight="1">
      <c r="B102" s="125"/>
      <c r="D102" s="126" t="s">
        <v>180</v>
      </c>
      <c r="E102" s="127"/>
      <c r="F102" s="127"/>
      <c r="G102" s="127"/>
      <c r="H102" s="127"/>
      <c r="I102" s="127"/>
      <c r="J102" s="128">
        <f>J199</f>
        <v>0</v>
      </c>
      <c r="L102" s="125"/>
    </row>
    <row r="103" spans="1:31" s="10" customFormat="1" ht="19.899999999999999" customHeight="1">
      <c r="B103" s="125"/>
      <c r="D103" s="126" t="s">
        <v>181</v>
      </c>
      <c r="E103" s="127"/>
      <c r="F103" s="127"/>
      <c r="G103" s="127"/>
      <c r="H103" s="127"/>
      <c r="I103" s="127"/>
      <c r="J103" s="128">
        <f>J216</f>
        <v>0</v>
      </c>
      <c r="L103" s="125"/>
    </row>
    <row r="104" spans="1:31" s="9" customFormat="1" ht="21.75" customHeight="1">
      <c r="B104" s="121"/>
      <c r="D104" s="129" t="s">
        <v>193</v>
      </c>
      <c r="J104" s="130">
        <f>J219</f>
        <v>0</v>
      </c>
      <c r="L104" s="121"/>
    </row>
    <row r="105" spans="1:31" s="2" customFormat="1" ht="21.75" customHeight="1">
      <c r="A105" s="30"/>
      <c r="B105" s="31"/>
      <c r="C105" s="30"/>
      <c r="D105" s="30"/>
      <c r="E105" s="30"/>
      <c r="F105" s="30"/>
      <c r="G105" s="30"/>
      <c r="H105" s="30"/>
      <c r="I105" s="30"/>
      <c r="J105" s="30"/>
      <c r="K105" s="30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31" s="2" customFormat="1" ht="6.95" customHeight="1">
      <c r="A106" s="30"/>
      <c r="B106" s="48"/>
      <c r="C106" s="49"/>
      <c r="D106" s="49"/>
      <c r="E106" s="49"/>
      <c r="F106" s="49"/>
      <c r="G106" s="49"/>
      <c r="H106" s="49"/>
      <c r="I106" s="49"/>
      <c r="J106" s="49"/>
      <c r="K106" s="49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10" spans="1:31" s="2" customFormat="1" ht="6.95" customHeight="1">
      <c r="A110" s="30"/>
      <c r="B110" s="50"/>
      <c r="C110" s="51"/>
      <c r="D110" s="51"/>
      <c r="E110" s="51"/>
      <c r="F110" s="51"/>
      <c r="G110" s="51"/>
      <c r="H110" s="51"/>
      <c r="I110" s="51"/>
      <c r="J110" s="51"/>
      <c r="K110" s="51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24.95" customHeight="1">
      <c r="A111" s="30"/>
      <c r="B111" s="31"/>
      <c r="C111" s="19" t="s">
        <v>194</v>
      </c>
      <c r="D111" s="30"/>
      <c r="E111" s="30"/>
      <c r="F111" s="30"/>
      <c r="G111" s="30"/>
      <c r="H111" s="3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6.95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2" customHeight="1">
      <c r="A113" s="30"/>
      <c r="B113" s="31"/>
      <c r="C113" s="25" t="s">
        <v>14</v>
      </c>
      <c r="D113" s="30"/>
      <c r="E113" s="30"/>
      <c r="F113" s="30"/>
      <c r="G113" s="30"/>
      <c r="H113" s="3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16.5" customHeight="1">
      <c r="A114" s="30"/>
      <c r="B114" s="31"/>
      <c r="C114" s="30"/>
      <c r="D114" s="30"/>
      <c r="E114" s="259" t="str">
        <f>E7</f>
        <v>Rekonštrukcia SO34 ÚAO a SO22 sociálna časť ÚAO</v>
      </c>
      <c r="F114" s="260"/>
      <c r="G114" s="260"/>
      <c r="H114" s="26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12" customHeight="1">
      <c r="A115" s="30"/>
      <c r="B115" s="31"/>
      <c r="C115" s="25" t="s">
        <v>168</v>
      </c>
      <c r="D115" s="30"/>
      <c r="E115" s="30"/>
      <c r="F115" s="30"/>
      <c r="G115" s="30"/>
      <c r="H115" s="30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6.5" customHeight="1">
      <c r="A116" s="30"/>
      <c r="B116" s="31"/>
      <c r="C116" s="30"/>
      <c r="D116" s="30"/>
      <c r="E116" s="255" t="str">
        <f>E9</f>
        <v>SO102 - Kanalizácia splašková</v>
      </c>
      <c r="F116" s="258"/>
      <c r="G116" s="258"/>
      <c r="H116" s="258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6.95" customHeight="1">
      <c r="A117" s="30"/>
      <c r="B117" s="31"/>
      <c r="C117" s="30"/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12" customHeight="1">
      <c r="A118" s="30"/>
      <c r="B118" s="31"/>
      <c r="C118" s="25" t="s">
        <v>18</v>
      </c>
      <c r="D118" s="30"/>
      <c r="E118" s="30"/>
      <c r="F118" s="23" t="str">
        <f>F12</f>
        <v>ÚVTOS a ÚVV Leopoldov</v>
      </c>
      <c r="G118" s="30"/>
      <c r="H118" s="30"/>
      <c r="I118" s="25" t="s">
        <v>20</v>
      </c>
      <c r="J118" s="56" t="str">
        <f>IF(J12="","",J12)</f>
        <v>16. 11. 2023</v>
      </c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6.9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2" customFormat="1" ht="15.2" customHeight="1">
      <c r="A120" s="30"/>
      <c r="B120" s="31"/>
      <c r="C120" s="25" t="s">
        <v>22</v>
      </c>
      <c r="D120" s="30"/>
      <c r="E120" s="30"/>
      <c r="F120" s="23" t="str">
        <f>E15</f>
        <v>ÚVTOS a ÚVV Leopoldov</v>
      </c>
      <c r="G120" s="30"/>
      <c r="H120" s="30"/>
      <c r="I120" s="25" t="s">
        <v>27</v>
      </c>
      <c r="J120" s="28" t="str">
        <f>E21</f>
        <v xml:space="preserve"> </v>
      </c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5" s="2" customFormat="1" ht="15.2" customHeight="1">
      <c r="A121" s="30"/>
      <c r="B121" s="31"/>
      <c r="C121" s="25" t="s">
        <v>25</v>
      </c>
      <c r="D121" s="30"/>
      <c r="E121" s="30"/>
      <c r="F121" s="23" t="str">
        <f>IF(E18="","",E18)</f>
        <v>Vyplň údaj</v>
      </c>
      <c r="G121" s="30"/>
      <c r="H121" s="30"/>
      <c r="I121" s="25" t="s">
        <v>30</v>
      </c>
      <c r="J121" s="28" t="str">
        <f>E24</f>
        <v xml:space="preserve"> </v>
      </c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5" s="2" customFormat="1" ht="10.35" customHeight="1">
      <c r="A122" s="30"/>
      <c r="B122" s="31"/>
      <c r="C122" s="30"/>
      <c r="D122" s="30"/>
      <c r="E122" s="30"/>
      <c r="F122" s="30"/>
      <c r="G122" s="30"/>
      <c r="H122" s="30"/>
      <c r="I122" s="30"/>
      <c r="J122" s="30"/>
      <c r="K122" s="30"/>
      <c r="L122" s="43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5" s="11" customFormat="1" ht="29.25" customHeight="1">
      <c r="A123" s="131"/>
      <c r="B123" s="132"/>
      <c r="C123" s="133" t="s">
        <v>195</v>
      </c>
      <c r="D123" s="134" t="s">
        <v>57</v>
      </c>
      <c r="E123" s="134" t="s">
        <v>53</v>
      </c>
      <c r="F123" s="134" t="s">
        <v>54</v>
      </c>
      <c r="G123" s="134" t="s">
        <v>196</v>
      </c>
      <c r="H123" s="134" t="s">
        <v>197</v>
      </c>
      <c r="I123" s="134" t="s">
        <v>198</v>
      </c>
      <c r="J123" s="135" t="s">
        <v>174</v>
      </c>
      <c r="K123" s="136" t="s">
        <v>199</v>
      </c>
      <c r="L123" s="137"/>
      <c r="M123" s="63" t="s">
        <v>1</v>
      </c>
      <c r="N123" s="64" t="s">
        <v>36</v>
      </c>
      <c r="O123" s="64" t="s">
        <v>200</v>
      </c>
      <c r="P123" s="64" t="s">
        <v>201</v>
      </c>
      <c r="Q123" s="64" t="s">
        <v>202</v>
      </c>
      <c r="R123" s="64" t="s">
        <v>203</v>
      </c>
      <c r="S123" s="64" t="s">
        <v>204</v>
      </c>
      <c r="T123" s="65" t="s">
        <v>205</v>
      </c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</row>
    <row r="124" spans="1:65" s="2" customFormat="1" ht="22.9" customHeight="1">
      <c r="A124" s="30"/>
      <c r="B124" s="31"/>
      <c r="C124" s="70" t="s">
        <v>175</v>
      </c>
      <c r="D124" s="30"/>
      <c r="E124" s="30"/>
      <c r="F124" s="30"/>
      <c r="G124" s="30"/>
      <c r="H124" s="30"/>
      <c r="I124" s="30"/>
      <c r="J124" s="138">
        <f>BK124</f>
        <v>0</v>
      </c>
      <c r="K124" s="30"/>
      <c r="L124" s="31"/>
      <c r="M124" s="66"/>
      <c r="N124" s="57"/>
      <c r="O124" s="67"/>
      <c r="P124" s="139">
        <f>P125+P219</f>
        <v>0</v>
      </c>
      <c r="Q124" s="67"/>
      <c r="R124" s="139">
        <f>R125+R219</f>
        <v>920.57048558491999</v>
      </c>
      <c r="S124" s="67"/>
      <c r="T124" s="140">
        <f>T125+T219</f>
        <v>695.58580800000004</v>
      </c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T124" s="15" t="s">
        <v>71</v>
      </c>
      <c r="AU124" s="15" t="s">
        <v>176</v>
      </c>
      <c r="BK124" s="141">
        <f>BK125+BK219</f>
        <v>0</v>
      </c>
    </row>
    <row r="125" spans="1:65" s="12" customFormat="1" ht="25.9" customHeight="1">
      <c r="B125" s="142"/>
      <c r="D125" s="143" t="s">
        <v>71</v>
      </c>
      <c r="E125" s="144" t="s">
        <v>206</v>
      </c>
      <c r="F125" s="144" t="s">
        <v>207</v>
      </c>
      <c r="I125" s="145"/>
      <c r="J125" s="130">
        <f>BK125</f>
        <v>0</v>
      </c>
      <c r="L125" s="142"/>
      <c r="M125" s="146"/>
      <c r="N125" s="147"/>
      <c r="O125" s="147"/>
      <c r="P125" s="148">
        <f>P126+P151+P160+P166+P199+P216</f>
        <v>0</v>
      </c>
      <c r="Q125" s="147"/>
      <c r="R125" s="148">
        <f>R126+R151+R160+R166+R199+R216</f>
        <v>920.57048558491999</v>
      </c>
      <c r="S125" s="147"/>
      <c r="T125" s="149">
        <f>T126+T151+T160+T166+T199+T216</f>
        <v>695.58580800000004</v>
      </c>
      <c r="AR125" s="143" t="s">
        <v>79</v>
      </c>
      <c r="AT125" s="150" t="s">
        <v>71</v>
      </c>
      <c r="AU125" s="150" t="s">
        <v>72</v>
      </c>
      <c r="AY125" s="143" t="s">
        <v>208</v>
      </c>
      <c r="BK125" s="151">
        <f>BK126+BK151+BK160+BK166+BK199+BK216</f>
        <v>0</v>
      </c>
    </row>
    <row r="126" spans="1:65" s="12" customFormat="1" ht="22.9" customHeight="1">
      <c r="B126" s="142"/>
      <c r="D126" s="143" t="s">
        <v>71</v>
      </c>
      <c r="E126" s="152" t="s">
        <v>79</v>
      </c>
      <c r="F126" s="152" t="s">
        <v>209</v>
      </c>
      <c r="I126" s="145"/>
      <c r="J126" s="286">
        <f>BK126</f>
        <v>0</v>
      </c>
      <c r="L126" s="142"/>
      <c r="M126" s="146"/>
      <c r="N126" s="147"/>
      <c r="O126" s="147"/>
      <c r="P126" s="148">
        <f>SUM(P127:P150)</f>
        <v>0</v>
      </c>
      <c r="Q126" s="147"/>
      <c r="R126" s="148">
        <f>SUM(R127:R150)</f>
        <v>202.77756731212</v>
      </c>
      <c r="S126" s="147"/>
      <c r="T126" s="149">
        <f>SUM(T127:T150)</f>
        <v>589.125</v>
      </c>
      <c r="AR126" s="143" t="s">
        <v>79</v>
      </c>
      <c r="AT126" s="150" t="s">
        <v>71</v>
      </c>
      <c r="AU126" s="150" t="s">
        <v>79</v>
      </c>
      <c r="AY126" s="143" t="s">
        <v>208</v>
      </c>
      <c r="BK126" s="151">
        <f>SUM(BK127:BK150)</f>
        <v>0</v>
      </c>
    </row>
    <row r="127" spans="1:65" s="2" customFormat="1" ht="24.2" customHeight="1">
      <c r="A127" s="30"/>
      <c r="B127" s="154"/>
      <c r="C127" s="195" t="s">
        <v>79</v>
      </c>
      <c r="D127" s="195" t="s">
        <v>210</v>
      </c>
      <c r="E127" s="196" t="s">
        <v>10068</v>
      </c>
      <c r="F127" s="200" t="s">
        <v>10069</v>
      </c>
      <c r="G127" s="198" t="s">
        <v>213</v>
      </c>
      <c r="H127" s="199">
        <v>739</v>
      </c>
      <c r="I127" s="155"/>
      <c r="J127" s="287">
        <f t="shared" ref="J127:J150" si="0">ROUND(I127*H127,2)</f>
        <v>0</v>
      </c>
      <c r="K127" s="157"/>
      <c r="L127" s="31"/>
      <c r="M127" s="158" t="s">
        <v>1</v>
      </c>
      <c r="N127" s="159" t="s">
        <v>38</v>
      </c>
      <c r="O127" s="59"/>
      <c r="P127" s="160">
        <f t="shared" ref="P127:P150" si="1">O127*H127</f>
        <v>0</v>
      </c>
      <c r="Q127" s="160">
        <v>0</v>
      </c>
      <c r="R127" s="160">
        <f t="shared" ref="R127:R150" si="2">Q127*H127</f>
        <v>0</v>
      </c>
      <c r="S127" s="160">
        <v>0.375</v>
      </c>
      <c r="T127" s="161">
        <f t="shared" ref="T127:T150" si="3">S127*H127</f>
        <v>277.125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2" t="s">
        <v>214</v>
      </c>
      <c r="AT127" s="162" t="s">
        <v>210</v>
      </c>
      <c r="AU127" s="162" t="s">
        <v>85</v>
      </c>
      <c r="AY127" s="15" t="s">
        <v>208</v>
      </c>
      <c r="BE127" s="163">
        <f t="shared" ref="BE127:BE150" si="4">IF(N127="základná",J127,0)</f>
        <v>0</v>
      </c>
      <c r="BF127" s="163">
        <f t="shared" ref="BF127:BF150" si="5">IF(N127="znížená",J127,0)</f>
        <v>0</v>
      </c>
      <c r="BG127" s="163">
        <f t="shared" ref="BG127:BG150" si="6">IF(N127="zákl. prenesená",J127,0)</f>
        <v>0</v>
      </c>
      <c r="BH127" s="163">
        <f t="shared" ref="BH127:BH150" si="7">IF(N127="zníž. prenesená",J127,0)</f>
        <v>0</v>
      </c>
      <c r="BI127" s="163">
        <f t="shared" ref="BI127:BI150" si="8">IF(N127="nulová",J127,0)</f>
        <v>0</v>
      </c>
      <c r="BJ127" s="15" t="s">
        <v>85</v>
      </c>
      <c r="BK127" s="163">
        <f t="shared" ref="BK127:BK150" si="9">ROUND(I127*H127,2)</f>
        <v>0</v>
      </c>
      <c r="BL127" s="15" t="s">
        <v>214</v>
      </c>
      <c r="BM127" s="162" t="s">
        <v>10256</v>
      </c>
    </row>
    <row r="128" spans="1:65" s="2" customFormat="1" ht="33" customHeight="1">
      <c r="A128" s="30"/>
      <c r="B128" s="154"/>
      <c r="C128" s="195" t="s">
        <v>85</v>
      </c>
      <c r="D128" s="195" t="s">
        <v>210</v>
      </c>
      <c r="E128" s="196" t="s">
        <v>10071</v>
      </c>
      <c r="F128" s="200" t="s">
        <v>10072</v>
      </c>
      <c r="G128" s="198" t="s">
        <v>213</v>
      </c>
      <c r="H128" s="199">
        <v>624</v>
      </c>
      <c r="I128" s="155"/>
      <c r="J128" s="287">
        <f t="shared" si="0"/>
        <v>0</v>
      </c>
      <c r="K128" s="157"/>
      <c r="L128" s="31"/>
      <c r="M128" s="158" t="s">
        <v>1</v>
      </c>
      <c r="N128" s="159" t="s">
        <v>38</v>
      </c>
      <c r="O128" s="59"/>
      <c r="P128" s="160">
        <f t="shared" si="1"/>
        <v>0</v>
      </c>
      <c r="Q128" s="160">
        <v>0</v>
      </c>
      <c r="R128" s="160">
        <f t="shared" si="2"/>
        <v>0</v>
      </c>
      <c r="S128" s="160">
        <v>0.5</v>
      </c>
      <c r="T128" s="161">
        <f t="shared" si="3"/>
        <v>312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2" t="s">
        <v>214</v>
      </c>
      <c r="AT128" s="162" t="s">
        <v>210</v>
      </c>
      <c r="AU128" s="162" t="s">
        <v>85</v>
      </c>
      <c r="AY128" s="15" t="s">
        <v>208</v>
      </c>
      <c r="BE128" s="163">
        <f t="shared" si="4"/>
        <v>0</v>
      </c>
      <c r="BF128" s="163">
        <f t="shared" si="5"/>
        <v>0</v>
      </c>
      <c r="BG128" s="163">
        <f t="shared" si="6"/>
        <v>0</v>
      </c>
      <c r="BH128" s="163">
        <f t="shared" si="7"/>
        <v>0</v>
      </c>
      <c r="BI128" s="163">
        <f t="shared" si="8"/>
        <v>0</v>
      </c>
      <c r="BJ128" s="15" t="s">
        <v>85</v>
      </c>
      <c r="BK128" s="163">
        <f t="shared" si="9"/>
        <v>0</v>
      </c>
      <c r="BL128" s="15" t="s">
        <v>214</v>
      </c>
      <c r="BM128" s="162" t="s">
        <v>10257</v>
      </c>
    </row>
    <row r="129" spans="1:65" s="2" customFormat="1" ht="21.75" customHeight="1">
      <c r="A129" s="30"/>
      <c r="B129" s="154"/>
      <c r="C129" s="195" t="s">
        <v>219</v>
      </c>
      <c r="D129" s="195" t="s">
        <v>210</v>
      </c>
      <c r="E129" s="196" t="s">
        <v>10074</v>
      </c>
      <c r="F129" s="200" t="s">
        <v>10075</v>
      </c>
      <c r="G129" s="198" t="s">
        <v>252</v>
      </c>
      <c r="H129" s="199">
        <v>4</v>
      </c>
      <c r="I129" s="155"/>
      <c r="J129" s="287">
        <f t="shared" si="0"/>
        <v>0</v>
      </c>
      <c r="K129" s="157"/>
      <c r="L129" s="31"/>
      <c r="M129" s="158" t="s">
        <v>1</v>
      </c>
      <c r="N129" s="159" t="s">
        <v>38</v>
      </c>
      <c r="O129" s="59"/>
      <c r="P129" s="160">
        <f t="shared" si="1"/>
        <v>0</v>
      </c>
      <c r="Q129" s="160">
        <v>1.0121E-2</v>
      </c>
      <c r="R129" s="160">
        <f t="shared" si="2"/>
        <v>4.0483999999999999E-2</v>
      </c>
      <c r="S129" s="160">
        <v>0</v>
      </c>
      <c r="T129" s="161">
        <f t="shared" si="3"/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2" t="s">
        <v>214</v>
      </c>
      <c r="AT129" s="162" t="s">
        <v>210</v>
      </c>
      <c r="AU129" s="162" t="s">
        <v>85</v>
      </c>
      <c r="AY129" s="15" t="s">
        <v>208</v>
      </c>
      <c r="BE129" s="163">
        <f t="shared" si="4"/>
        <v>0</v>
      </c>
      <c r="BF129" s="163">
        <f t="shared" si="5"/>
        <v>0</v>
      </c>
      <c r="BG129" s="163">
        <f t="shared" si="6"/>
        <v>0</v>
      </c>
      <c r="BH129" s="163">
        <f t="shared" si="7"/>
        <v>0</v>
      </c>
      <c r="BI129" s="163">
        <f t="shared" si="8"/>
        <v>0</v>
      </c>
      <c r="BJ129" s="15" t="s">
        <v>85</v>
      </c>
      <c r="BK129" s="163">
        <f t="shared" si="9"/>
        <v>0</v>
      </c>
      <c r="BL129" s="15" t="s">
        <v>214</v>
      </c>
      <c r="BM129" s="162" t="s">
        <v>10258</v>
      </c>
    </row>
    <row r="130" spans="1:65" s="2" customFormat="1" ht="21.75" customHeight="1">
      <c r="A130" s="30"/>
      <c r="B130" s="154"/>
      <c r="C130" s="195" t="s">
        <v>214</v>
      </c>
      <c r="D130" s="195" t="s">
        <v>210</v>
      </c>
      <c r="E130" s="196" t="s">
        <v>10077</v>
      </c>
      <c r="F130" s="200" t="s">
        <v>10078</v>
      </c>
      <c r="G130" s="198" t="s">
        <v>252</v>
      </c>
      <c r="H130" s="199">
        <v>12</v>
      </c>
      <c r="I130" s="155"/>
      <c r="J130" s="287">
        <f t="shared" si="0"/>
        <v>0</v>
      </c>
      <c r="K130" s="157"/>
      <c r="L130" s="31"/>
      <c r="M130" s="158" t="s">
        <v>1</v>
      </c>
      <c r="N130" s="159" t="s">
        <v>38</v>
      </c>
      <c r="O130" s="59"/>
      <c r="P130" s="160">
        <f t="shared" si="1"/>
        <v>0</v>
      </c>
      <c r="Q130" s="160">
        <v>5.9157750000000002E-2</v>
      </c>
      <c r="R130" s="160">
        <f t="shared" si="2"/>
        <v>0.709893</v>
      </c>
      <c r="S130" s="160">
        <v>0</v>
      </c>
      <c r="T130" s="161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2" t="s">
        <v>214</v>
      </c>
      <c r="AT130" s="162" t="s">
        <v>210</v>
      </c>
      <c r="AU130" s="162" t="s">
        <v>85</v>
      </c>
      <c r="AY130" s="15" t="s">
        <v>208</v>
      </c>
      <c r="BE130" s="163">
        <f t="shared" si="4"/>
        <v>0</v>
      </c>
      <c r="BF130" s="163">
        <f t="shared" si="5"/>
        <v>0</v>
      </c>
      <c r="BG130" s="163">
        <f t="shared" si="6"/>
        <v>0</v>
      </c>
      <c r="BH130" s="163">
        <f t="shared" si="7"/>
        <v>0</v>
      </c>
      <c r="BI130" s="163">
        <f t="shared" si="8"/>
        <v>0</v>
      </c>
      <c r="BJ130" s="15" t="s">
        <v>85</v>
      </c>
      <c r="BK130" s="163">
        <f t="shared" si="9"/>
        <v>0</v>
      </c>
      <c r="BL130" s="15" t="s">
        <v>214</v>
      </c>
      <c r="BM130" s="162" t="s">
        <v>10259</v>
      </c>
    </row>
    <row r="131" spans="1:65" s="2" customFormat="1" ht="24.2" customHeight="1">
      <c r="A131" s="30"/>
      <c r="B131" s="154"/>
      <c r="C131" s="195" t="s">
        <v>226</v>
      </c>
      <c r="D131" s="195" t="s">
        <v>210</v>
      </c>
      <c r="E131" s="196" t="s">
        <v>3534</v>
      </c>
      <c r="F131" s="200" t="s">
        <v>3535</v>
      </c>
      <c r="G131" s="198" t="s">
        <v>252</v>
      </c>
      <c r="H131" s="199">
        <v>720</v>
      </c>
      <c r="I131" s="155"/>
      <c r="J131" s="287">
        <f t="shared" si="0"/>
        <v>0</v>
      </c>
      <c r="K131" s="157"/>
      <c r="L131" s="31"/>
      <c r="M131" s="158" t="s">
        <v>1</v>
      </c>
      <c r="N131" s="159" t="s">
        <v>38</v>
      </c>
      <c r="O131" s="59"/>
      <c r="P131" s="160">
        <f t="shared" si="1"/>
        <v>0</v>
      </c>
      <c r="Q131" s="160">
        <v>3.5950000000000001E-3</v>
      </c>
      <c r="R131" s="160">
        <f t="shared" si="2"/>
        <v>2.5884</v>
      </c>
      <c r="S131" s="160">
        <v>0</v>
      </c>
      <c r="T131" s="161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2" t="s">
        <v>214</v>
      </c>
      <c r="AT131" s="162" t="s">
        <v>210</v>
      </c>
      <c r="AU131" s="162" t="s">
        <v>85</v>
      </c>
      <c r="AY131" s="15" t="s">
        <v>208</v>
      </c>
      <c r="BE131" s="163">
        <f t="shared" si="4"/>
        <v>0</v>
      </c>
      <c r="BF131" s="163">
        <f t="shared" si="5"/>
        <v>0</v>
      </c>
      <c r="BG131" s="163">
        <f t="shared" si="6"/>
        <v>0</v>
      </c>
      <c r="BH131" s="163">
        <f t="shared" si="7"/>
        <v>0</v>
      </c>
      <c r="BI131" s="163">
        <f t="shared" si="8"/>
        <v>0</v>
      </c>
      <c r="BJ131" s="15" t="s">
        <v>85</v>
      </c>
      <c r="BK131" s="163">
        <f t="shared" si="9"/>
        <v>0</v>
      </c>
      <c r="BL131" s="15" t="s">
        <v>214</v>
      </c>
      <c r="BM131" s="162" t="s">
        <v>10260</v>
      </c>
    </row>
    <row r="132" spans="1:65" s="2" customFormat="1" ht="24.2" customHeight="1">
      <c r="A132" s="30"/>
      <c r="B132" s="154"/>
      <c r="C132" s="195" t="s">
        <v>230</v>
      </c>
      <c r="D132" s="195" t="s">
        <v>210</v>
      </c>
      <c r="E132" s="196" t="s">
        <v>3537</v>
      </c>
      <c r="F132" s="200" t="s">
        <v>10081</v>
      </c>
      <c r="G132" s="198" t="s">
        <v>233</v>
      </c>
      <c r="H132" s="199">
        <v>627.41300000000001</v>
      </c>
      <c r="I132" s="155"/>
      <c r="J132" s="287">
        <f t="shared" si="0"/>
        <v>0</v>
      </c>
      <c r="K132" s="157"/>
      <c r="L132" s="31"/>
      <c r="M132" s="158" t="s">
        <v>1</v>
      </c>
      <c r="N132" s="159" t="s">
        <v>38</v>
      </c>
      <c r="O132" s="59"/>
      <c r="P132" s="160">
        <f t="shared" si="1"/>
        <v>0</v>
      </c>
      <c r="Q132" s="160">
        <v>0</v>
      </c>
      <c r="R132" s="160">
        <f t="shared" si="2"/>
        <v>0</v>
      </c>
      <c r="S132" s="160">
        <v>0</v>
      </c>
      <c r="T132" s="161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2" t="s">
        <v>214</v>
      </c>
      <c r="AT132" s="162" t="s">
        <v>210</v>
      </c>
      <c r="AU132" s="162" t="s">
        <v>85</v>
      </c>
      <c r="AY132" s="15" t="s">
        <v>208</v>
      </c>
      <c r="BE132" s="163">
        <f t="shared" si="4"/>
        <v>0</v>
      </c>
      <c r="BF132" s="163">
        <f t="shared" si="5"/>
        <v>0</v>
      </c>
      <c r="BG132" s="163">
        <f t="shared" si="6"/>
        <v>0</v>
      </c>
      <c r="BH132" s="163">
        <f t="shared" si="7"/>
        <v>0</v>
      </c>
      <c r="BI132" s="163">
        <f t="shared" si="8"/>
        <v>0</v>
      </c>
      <c r="BJ132" s="15" t="s">
        <v>85</v>
      </c>
      <c r="BK132" s="163">
        <f t="shared" si="9"/>
        <v>0</v>
      </c>
      <c r="BL132" s="15" t="s">
        <v>214</v>
      </c>
      <c r="BM132" s="162" t="s">
        <v>10261</v>
      </c>
    </row>
    <row r="133" spans="1:65" s="2" customFormat="1" ht="24.2" customHeight="1">
      <c r="A133" s="30"/>
      <c r="B133" s="154"/>
      <c r="C133" s="195" t="s">
        <v>235</v>
      </c>
      <c r="D133" s="195" t="s">
        <v>210</v>
      </c>
      <c r="E133" s="196" t="s">
        <v>10262</v>
      </c>
      <c r="F133" s="200" t="s">
        <v>10263</v>
      </c>
      <c r="G133" s="198" t="s">
        <v>233</v>
      </c>
      <c r="H133" s="199">
        <v>202.08</v>
      </c>
      <c r="I133" s="155"/>
      <c r="J133" s="287">
        <f t="shared" si="0"/>
        <v>0</v>
      </c>
      <c r="K133" s="157"/>
      <c r="L133" s="31"/>
      <c r="M133" s="158" t="s">
        <v>1</v>
      </c>
      <c r="N133" s="159" t="s">
        <v>38</v>
      </c>
      <c r="O133" s="59"/>
      <c r="P133" s="160">
        <f t="shared" si="1"/>
        <v>0</v>
      </c>
      <c r="Q133" s="160">
        <v>0</v>
      </c>
      <c r="R133" s="160">
        <f t="shared" si="2"/>
        <v>0</v>
      </c>
      <c r="S133" s="160">
        <v>0</v>
      </c>
      <c r="T133" s="161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2" t="s">
        <v>214</v>
      </c>
      <c r="AT133" s="162" t="s">
        <v>210</v>
      </c>
      <c r="AU133" s="162" t="s">
        <v>85</v>
      </c>
      <c r="AY133" s="15" t="s">
        <v>208</v>
      </c>
      <c r="BE133" s="163">
        <f t="shared" si="4"/>
        <v>0</v>
      </c>
      <c r="BF133" s="163">
        <f t="shared" si="5"/>
        <v>0</v>
      </c>
      <c r="BG133" s="163">
        <f t="shared" si="6"/>
        <v>0</v>
      </c>
      <c r="BH133" s="163">
        <f t="shared" si="7"/>
        <v>0</v>
      </c>
      <c r="BI133" s="163">
        <f t="shared" si="8"/>
        <v>0</v>
      </c>
      <c r="BJ133" s="15" t="s">
        <v>85</v>
      </c>
      <c r="BK133" s="163">
        <f t="shared" si="9"/>
        <v>0</v>
      </c>
      <c r="BL133" s="15" t="s">
        <v>214</v>
      </c>
      <c r="BM133" s="162" t="s">
        <v>10264</v>
      </c>
    </row>
    <row r="134" spans="1:65" s="2" customFormat="1" ht="24.2" customHeight="1">
      <c r="A134" s="30"/>
      <c r="B134" s="154"/>
      <c r="C134" s="195" t="s">
        <v>239</v>
      </c>
      <c r="D134" s="195" t="s">
        <v>210</v>
      </c>
      <c r="E134" s="196" t="s">
        <v>3543</v>
      </c>
      <c r="F134" s="200" t="s">
        <v>3544</v>
      </c>
      <c r="G134" s="198" t="s">
        <v>233</v>
      </c>
      <c r="H134" s="199">
        <v>121.248</v>
      </c>
      <c r="I134" s="155"/>
      <c r="J134" s="287">
        <f t="shared" si="0"/>
        <v>0</v>
      </c>
      <c r="K134" s="157"/>
      <c r="L134" s="31"/>
      <c r="M134" s="158" t="s">
        <v>1</v>
      </c>
      <c r="N134" s="159" t="s">
        <v>38</v>
      </c>
      <c r="O134" s="59"/>
      <c r="P134" s="160">
        <f t="shared" si="1"/>
        <v>0</v>
      </c>
      <c r="Q134" s="160">
        <v>0</v>
      </c>
      <c r="R134" s="160">
        <f t="shared" si="2"/>
        <v>0</v>
      </c>
      <c r="S134" s="160">
        <v>0</v>
      </c>
      <c r="T134" s="161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2" t="s">
        <v>214</v>
      </c>
      <c r="AT134" s="162" t="s">
        <v>210</v>
      </c>
      <c r="AU134" s="162" t="s">
        <v>85</v>
      </c>
      <c r="AY134" s="15" t="s">
        <v>208</v>
      </c>
      <c r="BE134" s="163">
        <f t="shared" si="4"/>
        <v>0</v>
      </c>
      <c r="BF134" s="163">
        <f t="shared" si="5"/>
        <v>0</v>
      </c>
      <c r="BG134" s="163">
        <f t="shared" si="6"/>
        <v>0</v>
      </c>
      <c r="BH134" s="163">
        <f t="shared" si="7"/>
        <v>0</v>
      </c>
      <c r="BI134" s="163">
        <f t="shared" si="8"/>
        <v>0</v>
      </c>
      <c r="BJ134" s="15" t="s">
        <v>85</v>
      </c>
      <c r="BK134" s="163">
        <f t="shared" si="9"/>
        <v>0</v>
      </c>
      <c r="BL134" s="15" t="s">
        <v>214</v>
      </c>
      <c r="BM134" s="162" t="s">
        <v>10265</v>
      </c>
    </row>
    <row r="135" spans="1:65" s="2" customFormat="1" ht="24.2" customHeight="1">
      <c r="A135" s="30"/>
      <c r="B135" s="154"/>
      <c r="C135" s="195" t="s">
        <v>244</v>
      </c>
      <c r="D135" s="195" t="s">
        <v>210</v>
      </c>
      <c r="E135" s="196" t="s">
        <v>3546</v>
      </c>
      <c r="F135" s="200" t="s">
        <v>3547</v>
      </c>
      <c r="G135" s="198" t="s">
        <v>233</v>
      </c>
      <c r="H135" s="199">
        <v>843.60900000000004</v>
      </c>
      <c r="I135" s="155"/>
      <c r="J135" s="287">
        <f t="shared" si="0"/>
        <v>0</v>
      </c>
      <c r="K135" s="157"/>
      <c r="L135" s="31"/>
      <c r="M135" s="158" t="s">
        <v>1</v>
      </c>
      <c r="N135" s="159" t="s">
        <v>38</v>
      </c>
      <c r="O135" s="59"/>
      <c r="P135" s="160">
        <f t="shared" si="1"/>
        <v>0</v>
      </c>
      <c r="Q135" s="160">
        <v>0</v>
      </c>
      <c r="R135" s="160">
        <f t="shared" si="2"/>
        <v>0</v>
      </c>
      <c r="S135" s="160">
        <v>0</v>
      </c>
      <c r="T135" s="161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2" t="s">
        <v>214</v>
      </c>
      <c r="AT135" s="162" t="s">
        <v>210</v>
      </c>
      <c r="AU135" s="162" t="s">
        <v>85</v>
      </c>
      <c r="AY135" s="15" t="s">
        <v>208</v>
      </c>
      <c r="BE135" s="163">
        <f t="shared" si="4"/>
        <v>0</v>
      </c>
      <c r="BF135" s="163">
        <f t="shared" si="5"/>
        <v>0</v>
      </c>
      <c r="BG135" s="163">
        <f t="shared" si="6"/>
        <v>0</v>
      </c>
      <c r="BH135" s="163">
        <f t="shared" si="7"/>
        <v>0</v>
      </c>
      <c r="BI135" s="163">
        <f t="shared" si="8"/>
        <v>0</v>
      </c>
      <c r="BJ135" s="15" t="s">
        <v>85</v>
      </c>
      <c r="BK135" s="163">
        <f t="shared" si="9"/>
        <v>0</v>
      </c>
      <c r="BL135" s="15" t="s">
        <v>214</v>
      </c>
      <c r="BM135" s="162" t="s">
        <v>10266</v>
      </c>
    </row>
    <row r="136" spans="1:65" s="2" customFormat="1" ht="37.9" customHeight="1">
      <c r="A136" s="30"/>
      <c r="B136" s="154"/>
      <c r="C136" s="195" t="s">
        <v>249</v>
      </c>
      <c r="D136" s="195" t="s">
        <v>210</v>
      </c>
      <c r="E136" s="196" t="s">
        <v>3549</v>
      </c>
      <c r="F136" s="200" t="s">
        <v>3550</v>
      </c>
      <c r="G136" s="198" t="s">
        <v>233</v>
      </c>
      <c r="H136" s="199">
        <v>506.16500000000002</v>
      </c>
      <c r="I136" s="155"/>
      <c r="J136" s="287">
        <f t="shared" si="0"/>
        <v>0</v>
      </c>
      <c r="K136" s="157"/>
      <c r="L136" s="31"/>
      <c r="M136" s="158" t="s">
        <v>1</v>
      </c>
      <c r="N136" s="159" t="s">
        <v>38</v>
      </c>
      <c r="O136" s="59"/>
      <c r="P136" s="160">
        <f t="shared" si="1"/>
        <v>0</v>
      </c>
      <c r="Q136" s="160">
        <v>0</v>
      </c>
      <c r="R136" s="160">
        <f t="shared" si="2"/>
        <v>0</v>
      </c>
      <c r="S136" s="160">
        <v>0</v>
      </c>
      <c r="T136" s="161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2" t="s">
        <v>214</v>
      </c>
      <c r="AT136" s="162" t="s">
        <v>210</v>
      </c>
      <c r="AU136" s="162" t="s">
        <v>85</v>
      </c>
      <c r="AY136" s="15" t="s">
        <v>208</v>
      </c>
      <c r="BE136" s="163">
        <f t="shared" si="4"/>
        <v>0</v>
      </c>
      <c r="BF136" s="163">
        <f t="shared" si="5"/>
        <v>0</v>
      </c>
      <c r="BG136" s="163">
        <f t="shared" si="6"/>
        <v>0</v>
      </c>
      <c r="BH136" s="163">
        <f t="shared" si="7"/>
        <v>0</v>
      </c>
      <c r="BI136" s="163">
        <f t="shared" si="8"/>
        <v>0</v>
      </c>
      <c r="BJ136" s="15" t="s">
        <v>85</v>
      </c>
      <c r="BK136" s="163">
        <f t="shared" si="9"/>
        <v>0</v>
      </c>
      <c r="BL136" s="15" t="s">
        <v>214</v>
      </c>
      <c r="BM136" s="162" t="s">
        <v>10267</v>
      </c>
    </row>
    <row r="137" spans="1:65" s="2" customFormat="1" ht="37.9" customHeight="1">
      <c r="A137" s="30"/>
      <c r="B137" s="154"/>
      <c r="C137" s="195" t="s">
        <v>254</v>
      </c>
      <c r="D137" s="195" t="s">
        <v>210</v>
      </c>
      <c r="E137" s="196" t="s">
        <v>10085</v>
      </c>
      <c r="F137" s="200" t="s">
        <v>10086</v>
      </c>
      <c r="G137" s="198" t="s">
        <v>213</v>
      </c>
      <c r="H137" s="199">
        <v>1677.3610000000001</v>
      </c>
      <c r="I137" s="155"/>
      <c r="J137" s="287">
        <f t="shared" si="0"/>
        <v>0</v>
      </c>
      <c r="K137" s="157"/>
      <c r="L137" s="31"/>
      <c r="M137" s="158" t="s">
        <v>1</v>
      </c>
      <c r="N137" s="159" t="s">
        <v>38</v>
      </c>
      <c r="O137" s="59"/>
      <c r="P137" s="160">
        <f t="shared" si="1"/>
        <v>0</v>
      </c>
      <c r="Q137" s="160">
        <v>7.4091999999999995E-4</v>
      </c>
      <c r="R137" s="160">
        <f t="shared" si="2"/>
        <v>1.2427903121199999</v>
      </c>
      <c r="S137" s="160">
        <v>0</v>
      </c>
      <c r="T137" s="161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2" t="s">
        <v>214</v>
      </c>
      <c r="AT137" s="162" t="s">
        <v>210</v>
      </c>
      <c r="AU137" s="162" t="s">
        <v>85</v>
      </c>
      <c r="AY137" s="15" t="s">
        <v>208</v>
      </c>
      <c r="BE137" s="163">
        <f t="shared" si="4"/>
        <v>0</v>
      </c>
      <c r="BF137" s="163">
        <f t="shared" si="5"/>
        <v>0</v>
      </c>
      <c r="BG137" s="163">
        <f t="shared" si="6"/>
        <v>0</v>
      </c>
      <c r="BH137" s="163">
        <f t="shared" si="7"/>
        <v>0</v>
      </c>
      <c r="BI137" s="163">
        <f t="shared" si="8"/>
        <v>0</v>
      </c>
      <c r="BJ137" s="15" t="s">
        <v>85</v>
      </c>
      <c r="BK137" s="163">
        <f t="shared" si="9"/>
        <v>0</v>
      </c>
      <c r="BL137" s="15" t="s">
        <v>214</v>
      </c>
      <c r="BM137" s="162" t="s">
        <v>10268</v>
      </c>
    </row>
    <row r="138" spans="1:65" s="2" customFormat="1" ht="44.25" customHeight="1">
      <c r="A138" s="30"/>
      <c r="B138" s="154"/>
      <c r="C138" s="195" t="s">
        <v>258</v>
      </c>
      <c r="D138" s="195" t="s">
        <v>210</v>
      </c>
      <c r="E138" s="196" t="s">
        <v>10088</v>
      </c>
      <c r="F138" s="200" t="s">
        <v>10089</v>
      </c>
      <c r="G138" s="198" t="s">
        <v>213</v>
      </c>
      <c r="H138" s="199">
        <v>1677.3610000000001</v>
      </c>
      <c r="I138" s="155"/>
      <c r="J138" s="287">
        <f t="shared" si="0"/>
        <v>0</v>
      </c>
      <c r="K138" s="157"/>
      <c r="L138" s="31"/>
      <c r="M138" s="158" t="s">
        <v>1</v>
      </c>
      <c r="N138" s="159" t="s">
        <v>38</v>
      </c>
      <c r="O138" s="59"/>
      <c r="P138" s="160">
        <f t="shared" si="1"/>
        <v>0</v>
      </c>
      <c r="Q138" s="160">
        <v>0</v>
      </c>
      <c r="R138" s="160">
        <f t="shared" si="2"/>
        <v>0</v>
      </c>
      <c r="S138" s="160">
        <v>0</v>
      </c>
      <c r="T138" s="161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2" t="s">
        <v>214</v>
      </c>
      <c r="AT138" s="162" t="s">
        <v>210</v>
      </c>
      <c r="AU138" s="162" t="s">
        <v>85</v>
      </c>
      <c r="AY138" s="15" t="s">
        <v>208</v>
      </c>
      <c r="BE138" s="163">
        <f t="shared" si="4"/>
        <v>0</v>
      </c>
      <c r="BF138" s="163">
        <f t="shared" si="5"/>
        <v>0</v>
      </c>
      <c r="BG138" s="163">
        <f t="shared" si="6"/>
        <v>0</v>
      </c>
      <c r="BH138" s="163">
        <f t="shared" si="7"/>
        <v>0</v>
      </c>
      <c r="BI138" s="163">
        <f t="shared" si="8"/>
        <v>0</v>
      </c>
      <c r="BJ138" s="15" t="s">
        <v>85</v>
      </c>
      <c r="BK138" s="163">
        <f t="shared" si="9"/>
        <v>0</v>
      </c>
      <c r="BL138" s="15" t="s">
        <v>214</v>
      </c>
      <c r="BM138" s="162" t="s">
        <v>10269</v>
      </c>
    </row>
    <row r="139" spans="1:65" s="2" customFormat="1" ht="37.9" customHeight="1">
      <c r="A139" s="30"/>
      <c r="B139" s="154"/>
      <c r="C139" s="195" t="s">
        <v>262</v>
      </c>
      <c r="D139" s="195" t="s">
        <v>210</v>
      </c>
      <c r="E139" s="196" t="s">
        <v>3564</v>
      </c>
      <c r="F139" s="200" t="s">
        <v>3565</v>
      </c>
      <c r="G139" s="198" t="s">
        <v>233</v>
      </c>
      <c r="H139" s="199">
        <v>913.17700000000002</v>
      </c>
      <c r="I139" s="155"/>
      <c r="J139" s="287">
        <f t="shared" si="0"/>
        <v>0</v>
      </c>
      <c r="K139" s="157"/>
      <c r="L139" s="31"/>
      <c r="M139" s="158" t="s">
        <v>1</v>
      </c>
      <c r="N139" s="159" t="s">
        <v>38</v>
      </c>
      <c r="O139" s="59"/>
      <c r="P139" s="160">
        <f t="shared" si="1"/>
        <v>0</v>
      </c>
      <c r="Q139" s="160">
        <v>0</v>
      </c>
      <c r="R139" s="160">
        <f t="shared" si="2"/>
        <v>0</v>
      </c>
      <c r="S139" s="160">
        <v>0</v>
      </c>
      <c r="T139" s="161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2" t="s">
        <v>214</v>
      </c>
      <c r="AT139" s="162" t="s">
        <v>210</v>
      </c>
      <c r="AU139" s="162" t="s">
        <v>85</v>
      </c>
      <c r="AY139" s="15" t="s">
        <v>208</v>
      </c>
      <c r="BE139" s="163">
        <f t="shared" si="4"/>
        <v>0</v>
      </c>
      <c r="BF139" s="163">
        <f t="shared" si="5"/>
        <v>0</v>
      </c>
      <c r="BG139" s="163">
        <f t="shared" si="6"/>
        <v>0</v>
      </c>
      <c r="BH139" s="163">
        <f t="shared" si="7"/>
        <v>0</v>
      </c>
      <c r="BI139" s="163">
        <f t="shared" si="8"/>
        <v>0</v>
      </c>
      <c r="BJ139" s="15" t="s">
        <v>85</v>
      </c>
      <c r="BK139" s="163">
        <f t="shared" si="9"/>
        <v>0</v>
      </c>
      <c r="BL139" s="15" t="s">
        <v>214</v>
      </c>
      <c r="BM139" s="162" t="s">
        <v>10270</v>
      </c>
    </row>
    <row r="140" spans="1:65" s="2" customFormat="1" ht="37.9" customHeight="1">
      <c r="A140" s="30"/>
      <c r="B140" s="154"/>
      <c r="C140" s="195" t="s">
        <v>266</v>
      </c>
      <c r="D140" s="195" t="s">
        <v>210</v>
      </c>
      <c r="E140" s="196" t="s">
        <v>3564</v>
      </c>
      <c r="F140" s="200" t="s">
        <v>3565</v>
      </c>
      <c r="G140" s="198" t="s">
        <v>233</v>
      </c>
      <c r="H140" s="199">
        <v>913.17700000000002</v>
      </c>
      <c r="I140" s="155"/>
      <c r="J140" s="287">
        <f t="shared" si="0"/>
        <v>0</v>
      </c>
      <c r="K140" s="157"/>
      <c r="L140" s="31"/>
      <c r="M140" s="158" t="s">
        <v>1</v>
      </c>
      <c r="N140" s="159" t="s">
        <v>38</v>
      </c>
      <c r="O140" s="59"/>
      <c r="P140" s="160">
        <f t="shared" si="1"/>
        <v>0</v>
      </c>
      <c r="Q140" s="160">
        <v>0</v>
      </c>
      <c r="R140" s="160">
        <f t="shared" si="2"/>
        <v>0</v>
      </c>
      <c r="S140" s="160">
        <v>0</v>
      </c>
      <c r="T140" s="161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2" t="s">
        <v>214</v>
      </c>
      <c r="AT140" s="162" t="s">
        <v>210</v>
      </c>
      <c r="AU140" s="162" t="s">
        <v>85</v>
      </c>
      <c r="AY140" s="15" t="s">
        <v>208</v>
      </c>
      <c r="BE140" s="163">
        <f t="shared" si="4"/>
        <v>0</v>
      </c>
      <c r="BF140" s="163">
        <f t="shared" si="5"/>
        <v>0</v>
      </c>
      <c r="BG140" s="163">
        <f t="shared" si="6"/>
        <v>0</v>
      </c>
      <c r="BH140" s="163">
        <f t="shared" si="7"/>
        <v>0</v>
      </c>
      <c r="BI140" s="163">
        <f t="shared" si="8"/>
        <v>0</v>
      </c>
      <c r="BJ140" s="15" t="s">
        <v>85</v>
      </c>
      <c r="BK140" s="163">
        <f t="shared" si="9"/>
        <v>0</v>
      </c>
      <c r="BL140" s="15" t="s">
        <v>214</v>
      </c>
      <c r="BM140" s="162" t="s">
        <v>10271</v>
      </c>
    </row>
    <row r="141" spans="1:65" s="2" customFormat="1" ht="33" customHeight="1">
      <c r="A141" s="30"/>
      <c r="B141" s="154"/>
      <c r="C141" s="195" t="s">
        <v>270</v>
      </c>
      <c r="D141" s="195" t="s">
        <v>210</v>
      </c>
      <c r="E141" s="196" t="s">
        <v>10272</v>
      </c>
      <c r="F141" s="200" t="s">
        <v>10273</v>
      </c>
      <c r="G141" s="198" t="s">
        <v>233</v>
      </c>
      <c r="H141" s="199">
        <v>4.5</v>
      </c>
      <c r="I141" s="155"/>
      <c r="J141" s="287">
        <f t="shared" si="0"/>
        <v>0</v>
      </c>
      <c r="K141" s="157"/>
      <c r="L141" s="31"/>
      <c r="M141" s="158" t="s">
        <v>1</v>
      </c>
      <c r="N141" s="159" t="s">
        <v>38</v>
      </c>
      <c r="O141" s="59"/>
      <c r="P141" s="160">
        <f t="shared" si="1"/>
        <v>0</v>
      </c>
      <c r="Q141" s="160">
        <v>0</v>
      </c>
      <c r="R141" s="160">
        <f t="shared" si="2"/>
        <v>0</v>
      </c>
      <c r="S141" s="160">
        <v>0</v>
      </c>
      <c r="T141" s="161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2" t="s">
        <v>214</v>
      </c>
      <c r="AT141" s="162" t="s">
        <v>210</v>
      </c>
      <c r="AU141" s="162" t="s">
        <v>85</v>
      </c>
      <c r="AY141" s="15" t="s">
        <v>208</v>
      </c>
      <c r="BE141" s="163">
        <f t="shared" si="4"/>
        <v>0</v>
      </c>
      <c r="BF141" s="163">
        <f t="shared" si="5"/>
        <v>0</v>
      </c>
      <c r="BG141" s="163">
        <f t="shared" si="6"/>
        <v>0</v>
      </c>
      <c r="BH141" s="163">
        <f t="shared" si="7"/>
        <v>0</v>
      </c>
      <c r="BI141" s="163">
        <f t="shared" si="8"/>
        <v>0</v>
      </c>
      <c r="BJ141" s="15" t="s">
        <v>85</v>
      </c>
      <c r="BK141" s="163">
        <f t="shared" si="9"/>
        <v>0</v>
      </c>
      <c r="BL141" s="15" t="s">
        <v>214</v>
      </c>
      <c r="BM141" s="162" t="s">
        <v>10274</v>
      </c>
    </row>
    <row r="142" spans="1:65" s="2" customFormat="1" ht="37.9" customHeight="1">
      <c r="A142" s="30"/>
      <c r="B142" s="154"/>
      <c r="C142" s="195" t="s">
        <v>274</v>
      </c>
      <c r="D142" s="195" t="s">
        <v>210</v>
      </c>
      <c r="E142" s="196" t="s">
        <v>1030</v>
      </c>
      <c r="F142" s="200" t="s">
        <v>10092</v>
      </c>
      <c r="G142" s="198" t="s">
        <v>233</v>
      </c>
      <c r="H142" s="199">
        <v>132.512</v>
      </c>
      <c r="I142" s="155"/>
      <c r="J142" s="287">
        <f t="shared" si="0"/>
        <v>0</v>
      </c>
      <c r="K142" s="157"/>
      <c r="L142" s="31"/>
      <c r="M142" s="158" t="s">
        <v>1</v>
      </c>
      <c r="N142" s="159" t="s">
        <v>38</v>
      </c>
      <c r="O142" s="59"/>
      <c r="P142" s="160">
        <f t="shared" si="1"/>
        <v>0</v>
      </c>
      <c r="Q142" s="160">
        <v>0</v>
      </c>
      <c r="R142" s="160">
        <f t="shared" si="2"/>
        <v>0</v>
      </c>
      <c r="S142" s="160">
        <v>0</v>
      </c>
      <c r="T142" s="161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2" t="s">
        <v>214</v>
      </c>
      <c r="AT142" s="162" t="s">
        <v>210</v>
      </c>
      <c r="AU142" s="162" t="s">
        <v>85</v>
      </c>
      <c r="AY142" s="15" t="s">
        <v>208</v>
      </c>
      <c r="BE142" s="163">
        <f t="shared" si="4"/>
        <v>0</v>
      </c>
      <c r="BF142" s="163">
        <f t="shared" si="5"/>
        <v>0</v>
      </c>
      <c r="BG142" s="163">
        <f t="shared" si="6"/>
        <v>0</v>
      </c>
      <c r="BH142" s="163">
        <f t="shared" si="7"/>
        <v>0</v>
      </c>
      <c r="BI142" s="163">
        <f t="shared" si="8"/>
        <v>0</v>
      </c>
      <c r="BJ142" s="15" t="s">
        <v>85</v>
      </c>
      <c r="BK142" s="163">
        <f t="shared" si="9"/>
        <v>0</v>
      </c>
      <c r="BL142" s="15" t="s">
        <v>214</v>
      </c>
      <c r="BM142" s="162" t="s">
        <v>10275</v>
      </c>
    </row>
    <row r="143" spans="1:65" s="2" customFormat="1" ht="37.9" customHeight="1">
      <c r="A143" s="30"/>
      <c r="B143" s="154"/>
      <c r="C143" s="195" t="s">
        <v>278</v>
      </c>
      <c r="D143" s="195" t="s">
        <v>210</v>
      </c>
      <c r="E143" s="196" t="s">
        <v>10276</v>
      </c>
      <c r="F143" s="200" t="s">
        <v>10277</v>
      </c>
      <c r="G143" s="198" t="s">
        <v>233</v>
      </c>
      <c r="H143" s="199">
        <v>63</v>
      </c>
      <c r="I143" s="155"/>
      <c r="J143" s="287">
        <f t="shared" si="0"/>
        <v>0</v>
      </c>
      <c r="K143" s="157"/>
      <c r="L143" s="31"/>
      <c r="M143" s="158" t="s">
        <v>1</v>
      </c>
      <c r="N143" s="159" t="s">
        <v>38</v>
      </c>
      <c r="O143" s="59"/>
      <c r="P143" s="160">
        <f t="shared" si="1"/>
        <v>0</v>
      </c>
      <c r="Q143" s="160">
        <v>0</v>
      </c>
      <c r="R143" s="160">
        <f t="shared" si="2"/>
        <v>0</v>
      </c>
      <c r="S143" s="160">
        <v>0</v>
      </c>
      <c r="T143" s="161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2" t="s">
        <v>214</v>
      </c>
      <c r="AT143" s="162" t="s">
        <v>210</v>
      </c>
      <c r="AU143" s="162" t="s">
        <v>85</v>
      </c>
      <c r="AY143" s="15" t="s">
        <v>208</v>
      </c>
      <c r="BE143" s="163">
        <f t="shared" si="4"/>
        <v>0</v>
      </c>
      <c r="BF143" s="163">
        <f t="shared" si="5"/>
        <v>0</v>
      </c>
      <c r="BG143" s="163">
        <f t="shared" si="6"/>
        <v>0</v>
      </c>
      <c r="BH143" s="163">
        <f t="shared" si="7"/>
        <v>0</v>
      </c>
      <c r="BI143" s="163">
        <f t="shared" si="8"/>
        <v>0</v>
      </c>
      <c r="BJ143" s="15" t="s">
        <v>85</v>
      </c>
      <c r="BK143" s="163">
        <f t="shared" si="9"/>
        <v>0</v>
      </c>
      <c r="BL143" s="15" t="s">
        <v>214</v>
      </c>
      <c r="BM143" s="162" t="s">
        <v>10278</v>
      </c>
    </row>
    <row r="144" spans="1:65" s="2" customFormat="1" ht="24.2" customHeight="1">
      <c r="A144" s="30"/>
      <c r="B144" s="154"/>
      <c r="C144" s="195" t="s">
        <v>282</v>
      </c>
      <c r="D144" s="195" t="s">
        <v>210</v>
      </c>
      <c r="E144" s="196" t="s">
        <v>3571</v>
      </c>
      <c r="F144" s="200" t="s">
        <v>3572</v>
      </c>
      <c r="G144" s="198" t="s">
        <v>233</v>
      </c>
      <c r="H144" s="199">
        <v>913.17700000000002</v>
      </c>
      <c r="I144" s="155"/>
      <c r="J144" s="287">
        <f t="shared" si="0"/>
        <v>0</v>
      </c>
      <c r="K144" s="157"/>
      <c r="L144" s="31"/>
      <c r="M144" s="158" t="s">
        <v>1</v>
      </c>
      <c r="N144" s="159" t="s">
        <v>38</v>
      </c>
      <c r="O144" s="59"/>
      <c r="P144" s="160">
        <f t="shared" si="1"/>
        <v>0</v>
      </c>
      <c r="Q144" s="160">
        <v>0</v>
      </c>
      <c r="R144" s="160">
        <f t="shared" si="2"/>
        <v>0</v>
      </c>
      <c r="S144" s="160">
        <v>0</v>
      </c>
      <c r="T144" s="161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2" t="s">
        <v>214</v>
      </c>
      <c r="AT144" s="162" t="s">
        <v>210</v>
      </c>
      <c r="AU144" s="162" t="s">
        <v>85</v>
      </c>
      <c r="AY144" s="15" t="s">
        <v>208</v>
      </c>
      <c r="BE144" s="163">
        <f t="shared" si="4"/>
        <v>0</v>
      </c>
      <c r="BF144" s="163">
        <f t="shared" si="5"/>
        <v>0</v>
      </c>
      <c r="BG144" s="163">
        <f t="shared" si="6"/>
        <v>0</v>
      </c>
      <c r="BH144" s="163">
        <f t="shared" si="7"/>
        <v>0</v>
      </c>
      <c r="BI144" s="163">
        <f t="shared" si="8"/>
        <v>0</v>
      </c>
      <c r="BJ144" s="15" t="s">
        <v>85</v>
      </c>
      <c r="BK144" s="163">
        <f t="shared" si="9"/>
        <v>0</v>
      </c>
      <c r="BL144" s="15" t="s">
        <v>214</v>
      </c>
      <c r="BM144" s="162" t="s">
        <v>10279</v>
      </c>
    </row>
    <row r="145" spans="1:65" s="2" customFormat="1" ht="21.75" customHeight="1">
      <c r="A145" s="30"/>
      <c r="B145" s="154"/>
      <c r="C145" s="195" t="s">
        <v>286</v>
      </c>
      <c r="D145" s="195" t="s">
        <v>210</v>
      </c>
      <c r="E145" s="196" t="s">
        <v>3577</v>
      </c>
      <c r="F145" s="200" t="s">
        <v>3578</v>
      </c>
      <c r="G145" s="198" t="s">
        <v>233</v>
      </c>
      <c r="H145" s="199">
        <v>913.17700000000002</v>
      </c>
      <c r="I145" s="155"/>
      <c r="J145" s="287">
        <f t="shared" si="0"/>
        <v>0</v>
      </c>
      <c r="K145" s="157"/>
      <c r="L145" s="31"/>
      <c r="M145" s="158" t="s">
        <v>1</v>
      </c>
      <c r="N145" s="159" t="s">
        <v>38</v>
      </c>
      <c r="O145" s="59"/>
      <c r="P145" s="160">
        <f t="shared" si="1"/>
        <v>0</v>
      </c>
      <c r="Q145" s="160">
        <v>0</v>
      </c>
      <c r="R145" s="160">
        <f t="shared" si="2"/>
        <v>0</v>
      </c>
      <c r="S145" s="160">
        <v>0</v>
      </c>
      <c r="T145" s="161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2" t="s">
        <v>214</v>
      </c>
      <c r="AT145" s="162" t="s">
        <v>210</v>
      </c>
      <c r="AU145" s="162" t="s">
        <v>85</v>
      </c>
      <c r="AY145" s="15" t="s">
        <v>208</v>
      </c>
      <c r="BE145" s="163">
        <f t="shared" si="4"/>
        <v>0</v>
      </c>
      <c r="BF145" s="163">
        <f t="shared" si="5"/>
        <v>0</v>
      </c>
      <c r="BG145" s="163">
        <f t="shared" si="6"/>
        <v>0</v>
      </c>
      <c r="BH145" s="163">
        <f t="shared" si="7"/>
        <v>0</v>
      </c>
      <c r="BI145" s="163">
        <f t="shared" si="8"/>
        <v>0</v>
      </c>
      <c r="BJ145" s="15" t="s">
        <v>85</v>
      </c>
      <c r="BK145" s="163">
        <f t="shared" si="9"/>
        <v>0</v>
      </c>
      <c r="BL145" s="15" t="s">
        <v>214</v>
      </c>
      <c r="BM145" s="162" t="s">
        <v>10280</v>
      </c>
    </row>
    <row r="146" spans="1:65" s="2" customFormat="1" ht="24.2" customHeight="1">
      <c r="A146" s="30"/>
      <c r="B146" s="154"/>
      <c r="C146" s="195" t="s">
        <v>7</v>
      </c>
      <c r="D146" s="195" t="s">
        <v>210</v>
      </c>
      <c r="E146" s="196" t="s">
        <v>1036</v>
      </c>
      <c r="F146" s="200" t="s">
        <v>1037</v>
      </c>
      <c r="G146" s="198" t="s">
        <v>564</v>
      </c>
      <c r="H146" s="199">
        <v>218.64500000000001</v>
      </c>
      <c r="I146" s="155"/>
      <c r="J146" s="287">
        <f t="shared" si="0"/>
        <v>0</v>
      </c>
      <c r="K146" s="157"/>
      <c r="L146" s="31"/>
      <c r="M146" s="158" t="s">
        <v>1</v>
      </c>
      <c r="N146" s="159" t="s">
        <v>38</v>
      </c>
      <c r="O146" s="59"/>
      <c r="P146" s="160">
        <f t="shared" si="1"/>
        <v>0</v>
      </c>
      <c r="Q146" s="160">
        <v>0</v>
      </c>
      <c r="R146" s="160">
        <f t="shared" si="2"/>
        <v>0</v>
      </c>
      <c r="S146" s="160">
        <v>0</v>
      </c>
      <c r="T146" s="161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2" t="s">
        <v>214</v>
      </c>
      <c r="AT146" s="162" t="s">
        <v>210</v>
      </c>
      <c r="AU146" s="162" t="s">
        <v>85</v>
      </c>
      <c r="AY146" s="15" t="s">
        <v>208</v>
      </c>
      <c r="BE146" s="163">
        <f t="shared" si="4"/>
        <v>0</v>
      </c>
      <c r="BF146" s="163">
        <f t="shared" si="5"/>
        <v>0</v>
      </c>
      <c r="BG146" s="163">
        <f t="shared" si="6"/>
        <v>0</v>
      </c>
      <c r="BH146" s="163">
        <f t="shared" si="7"/>
        <v>0</v>
      </c>
      <c r="BI146" s="163">
        <f t="shared" si="8"/>
        <v>0</v>
      </c>
      <c r="BJ146" s="15" t="s">
        <v>85</v>
      </c>
      <c r="BK146" s="163">
        <f t="shared" si="9"/>
        <v>0</v>
      </c>
      <c r="BL146" s="15" t="s">
        <v>214</v>
      </c>
      <c r="BM146" s="162" t="s">
        <v>10281</v>
      </c>
    </row>
    <row r="147" spans="1:65" s="2" customFormat="1" ht="33" customHeight="1">
      <c r="A147" s="30"/>
      <c r="B147" s="154"/>
      <c r="C147" s="195" t="s">
        <v>293</v>
      </c>
      <c r="D147" s="195" t="s">
        <v>210</v>
      </c>
      <c r="E147" s="196" t="s">
        <v>3581</v>
      </c>
      <c r="F147" s="200" t="s">
        <v>3582</v>
      </c>
      <c r="G147" s="198" t="s">
        <v>233</v>
      </c>
      <c r="H147" s="199">
        <v>913.17700000000002</v>
      </c>
      <c r="I147" s="155"/>
      <c r="J147" s="287">
        <f t="shared" si="0"/>
        <v>0</v>
      </c>
      <c r="K147" s="157"/>
      <c r="L147" s="31"/>
      <c r="M147" s="158" t="s">
        <v>1</v>
      </c>
      <c r="N147" s="159" t="s">
        <v>38</v>
      </c>
      <c r="O147" s="59"/>
      <c r="P147" s="160">
        <f t="shared" si="1"/>
        <v>0</v>
      </c>
      <c r="Q147" s="160">
        <v>0</v>
      </c>
      <c r="R147" s="160">
        <f t="shared" si="2"/>
        <v>0</v>
      </c>
      <c r="S147" s="160">
        <v>0</v>
      </c>
      <c r="T147" s="161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2" t="s">
        <v>214</v>
      </c>
      <c r="AT147" s="162" t="s">
        <v>210</v>
      </c>
      <c r="AU147" s="162" t="s">
        <v>85</v>
      </c>
      <c r="AY147" s="15" t="s">
        <v>208</v>
      </c>
      <c r="BE147" s="163">
        <f t="shared" si="4"/>
        <v>0</v>
      </c>
      <c r="BF147" s="163">
        <f t="shared" si="5"/>
        <v>0</v>
      </c>
      <c r="BG147" s="163">
        <f t="shared" si="6"/>
        <v>0</v>
      </c>
      <c r="BH147" s="163">
        <f t="shared" si="7"/>
        <v>0</v>
      </c>
      <c r="BI147" s="163">
        <f t="shared" si="8"/>
        <v>0</v>
      </c>
      <c r="BJ147" s="15" t="s">
        <v>85</v>
      </c>
      <c r="BK147" s="163">
        <f t="shared" si="9"/>
        <v>0</v>
      </c>
      <c r="BL147" s="15" t="s">
        <v>214</v>
      </c>
      <c r="BM147" s="162" t="s">
        <v>10282</v>
      </c>
    </row>
    <row r="148" spans="1:65" s="2" customFormat="1" ht="24.2" customHeight="1">
      <c r="A148" s="30"/>
      <c r="B148" s="154"/>
      <c r="C148" s="195" t="s">
        <v>297</v>
      </c>
      <c r="D148" s="195" t="s">
        <v>210</v>
      </c>
      <c r="E148" s="196" t="s">
        <v>3584</v>
      </c>
      <c r="F148" s="200" t="s">
        <v>3585</v>
      </c>
      <c r="G148" s="198" t="s">
        <v>233</v>
      </c>
      <c r="H148" s="199">
        <v>107.133</v>
      </c>
      <c r="I148" s="155"/>
      <c r="J148" s="287">
        <f t="shared" si="0"/>
        <v>0</v>
      </c>
      <c r="K148" s="157"/>
      <c r="L148" s="31"/>
      <c r="M148" s="158" t="s">
        <v>1</v>
      </c>
      <c r="N148" s="159" t="s">
        <v>38</v>
      </c>
      <c r="O148" s="59"/>
      <c r="P148" s="160">
        <f t="shared" si="1"/>
        <v>0</v>
      </c>
      <c r="Q148" s="160">
        <v>0</v>
      </c>
      <c r="R148" s="160">
        <f t="shared" si="2"/>
        <v>0</v>
      </c>
      <c r="S148" s="160">
        <v>0</v>
      </c>
      <c r="T148" s="161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2" t="s">
        <v>214</v>
      </c>
      <c r="AT148" s="162" t="s">
        <v>210</v>
      </c>
      <c r="AU148" s="162" t="s">
        <v>85</v>
      </c>
      <c r="AY148" s="15" t="s">
        <v>208</v>
      </c>
      <c r="BE148" s="163">
        <f t="shared" si="4"/>
        <v>0</v>
      </c>
      <c r="BF148" s="163">
        <f t="shared" si="5"/>
        <v>0</v>
      </c>
      <c r="BG148" s="163">
        <f t="shared" si="6"/>
        <v>0</v>
      </c>
      <c r="BH148" s="163">
        <f t="shared" si="7"/>
        <v>0</v>
      </c>
      <c r="BI148" s="163">
        <f t="shared" si="8"/>
        <v>0</v>
      </c>
      <c r="BJ148" s="15" t="s">
        <v>85</v>
      </c>
      <c r="BK148" s="163">
        <f t="shared" si="9"/>
        <v>0</v>
      </c>
      <c r="BL148" s="15" t="s">
        <v>214</v>
      </c>
      <c r="BM148" s="162" t="s">
        <v>10283</v>
      </c>
    </row>
    <row r="149" spans="1:65" s="2" customFormat="1" ht="16.5" customHeight="1">
      <c r="A149" s="30"/>
      <c r="B149" s="154"/>
      <c r="C149" s="201" t="s">
        <v>301</v>
      </c>
      <c r="D149" s="201" t="s">
        <v>751</v>
      </c>
      <c r="E149" s="202" t="s">
        <v>10099</v>
      </c>
      <c r="F149" s="203" t="s">
        <v>10100</v>
      </c>
      <c r="G149" s="204" t="s">
        <v>564</v>
      </c>
      <c r="H149" s="205">
        <v>198.196</v>
      </c>
      <c r="I149" s="177"/>
      <c r="J149" s="290">
        <f t="shared" si="0"/>
        <v>0</v>
      </c>
      <c r="K149" s="178"/>
      <c r="L149" s="179"/>
      <c r="M149" s="180" t="s">
        <v>1</v>
      </c>
      <c r="N149" s="181" t="s">
        <v>38</v>
      </c>
      <c r="O149" s="59"/>
      <c r="P149" s="160">
        <f t="shared" si="1"/>
        <v>0</v>
      </c>
      <c r="Q149" s="160">
        <v>1</v>
      </c>
      <c r="R149" s="160">
        <f t="shared" si="2"/>
        <v>198.196</v>
      </c>
      <c r="S149" s="160">
        <v>0</v>
      </c>
      <c r="T149" s="161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2" t="s">
        <v>239</v>
      </c>
      <c r="AT149" s="162" t="s">
        <v>751</v>
      </c>
      <c r="AU149" s="162" t="s">
        <v>85</v>
      </c>
      <c r="AY149" s="15" t="s">
        <v>208</v>
      </c>
      <c r="BE149" s="163">
        <f t="shared" si="4"/>
        <v>0</v>
      </c>
      <c r="BF149" s="163">
        <f t="shared" si="5"/>
        <v>0</v>
      </c>
      <c r="BG149" s="163">
        <f t="shared" si="6"/>
        <v>0</v>
      </c>
      <c r="BH149" s="163">
        <f t="shared" si="7"/>
        <v>0</v>
      </c>
      <c r="BI149" s="163">
        <f t="shared" si="8"/>
        <v>0</v>
      </c>
      <c r="BJ149" s="15" t="s">
        <v>85</v>
      </c>
      <c r="BK149" s="163">
        <f t="shared" si="9"/>
        <v>0</v>
      </c>
      <c r="BL149" s="15" t="s">
        <v>214</v>
      </c>
      <c r="BM149" s="162" t="s">
        <v>10284</v>
      </c>
    </row>
    <row r="150" spans="1:65" s="2" customFormat="1" ht="21.75" customHeight="1">
      <c r="A150" s="30"/>
      <c r="B150" s="154"/>
      <c r="C150" s="195" t="s">
        <v>305</v>
      </c>
      <c r="D150" s="195" t="s">
        <v>210</v>
      </c>
      <c r="E150" s="196" t="s">
        <v>3590</v>
      </c>
      <c r="F150" s="200" t="s">
        <v>3591</v>
      </c>
      <c r="G150" s="198" t="s">
        <v>213</v>
      </c>
      <c r="H150" s="199">
        <v>232.25</v>
      </c>
      <c r="I150" s="155"/>
      <c r="J150" s="287">
        <f t="shared" si="0"/>
        <v>0</v>
      </c>
      <c r="K150" s="157"/>
      <c r="L150" s="31"/>
      <c r="M150" s="158" t="s">
        <v>1</v>
      </c>
      <c r="N150" s="159" t="s">
        <v>38</v>
      </c>
      <c r="O150" s="59"/>
      <c r="P150" s="160">
        <f t="shared" si="1"/>
        <v>0</v>
      </c>
      <c r="Q150" s="160">
        <v>0</v>
      </c>
      <c r="R150" s="160">
        <f t="shared" si="2"/>
        <v>0</v>
      </c>
      <c r="S150" s="160">
        <v>0</v>
      </c>
      <c r="T150" s="161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2" t="s">
        <v>214</v>
      </c>
      <c r="AT150" s="162" t="s">
        <v>210</v>
      </c>
      <c r="AU150" s="162" t="s">
        <v>85</v>
      </c>
      <c r="AY150" s="15" t="s">
        <v>208</v>
      </c>
      <c r="BE150" s="163">
        <f t="shared" si="4"/>
        <v>0</v>
      </c>
      <c r="BF150" s="163">
        <f t="shared" si="5"/>
        <v>0</v>
      </c>
      <c r="BG150" s="163">
        <f t="shared" si="6"/>
        <v>0</v>
      </c>
      <c r="BH150" s="163">
        <f t="shared" si="7"/>
        <v>0</v>
      </c>
      <c r="BI150" s="163">
        <f t="shared" si="8"/>
        <v>0</v>
      </c>
      <c r="BJ150" s="15" t="s">
        <v>85</v>
      </c>
      <c r="BK150" s="163">
        <f t="shared" si="9"/>
        <v>0</v>
      </c>
      <c r="BL150" s="15" t="s">
        <v>214</v>
      </c>
      <c r="BM150" s="162" t="s">
        <v>10285</v>
      </c>
    </row>
    <row r="151" spans="1:65" s="12" customFormat="1" ht="22.9" customHeight="1">
      <c r="B151" s="142"/>
      <c r="C151" s="206"/>
      <c r="D151" s="207" t="s">
        <v>71</v>
      </c>
      <c r="E151" s="208" t="s">
        <v>214</v>
      </c>
      <c r="F151" s="208" t="s">
        <v>1160</v>
      </c>
      <c r="G151" s="206"/>
      <c r="H151" s="206"/>
      <c r="I151" s="145"/>
      <c r="J151" s="286">
        <f>BK151</f>
        <v>0</v>
      </c>
      <c r="L151" s="142"/>
      <c r="M151" s="146"/>
      <c r="N151" s="147"/>
      <c r="O151" s="147"/>
      <c r="P151" s="148">
        <f>SUM(P152:P159)</f>
        <v>0</v>
      </c>
      <c r="Q151" s="147"/>
      <c r="R151" s="148">
        <f>SUM(R152:R159)</f>
        <v>49.398658172999994</v>
      </c>
      <c r="S151" s="147"/>
      <c r="T151" s="149">
        <f>SUM(T152:T159)</f>
        <v>0</v>
      </c>
      <c r="AR151" s="143" t="s">
        <v>79</v>
      </c>
      <c r="AT151" s="150" t="s">
        <v>71</v>
      </c>
      <c r="AU151" s="150" t="s">
        <v>79</v>
      </c>
      <c r="AY151" s="143" t="s">
        <v>208</v>
      </c>
      <c r="BK151" s="151">
        <f>SUM(BK152:BK159)</f>
        <v>0</v>
      </c>
    </row>
    <row r="152" spans="1:65" s="2" customFormat="1" ht="24.2" customHeight="1">
      <c r="A152" s="30"/>
      <c r="B152" s="154"/>
      <c r="C152" s="195" t="s">
        <v>309</v>
      </c>
      <c r="D152" s="195" t="s">
        <v>210</v>
      </c>
      <c r="E152" s="196" t="s">
        <v>3608</v>
      </c>
      <c r="F152" s="200" t="s">
        <v>3609</v>
      </c>
      <c r="G152" s="198" t="s">
        <v>233</v>
      </c>
      <c r="H152" s="199">
        <v>23.225000000000001</v>
      </c>
      <c r="I152" s="155"/>
      <c r="J152" s="287">
        <f t="shared" ref="J152:J159" si="10">ROUND(I152*H152,2)</f>
        <v>0</v>
      </c>
      <c r="K152" s="157"/>
      <c r="L152" s="31"/>
      <c r="M152" s="158" t="s">
        <v>1</v>
      </c>
      <c r="N152" s="159" t="s">
        <v>38</v>
      </c>
      <c r="O152" s="59"/>
      <c r="P152" s="160">
        <f t="shared" ref="P152:P159" si="11">O152*H152</f>
        <v>0</v>
      </c>
      <c r="Q152" s="160">
        <v>1.8907799999999999</v>
      </c>
      <c r="R152" s="160">
        <f t="shared" ref="R152:R159" si="12">Q152*H152</f>
        <v>43.913365499999998</v>
      </c>
      <c r="S152" s="160">
        <v>0</v>
      </c>
      <c r="T152" s="161">
        <f t="shared" ref="T152:T159" si="13">S152*H152</f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2" t="s">
        <v>214</v>
      </c>
      <c r="AT152" s="162" t="s">
        <v>210</v>
      </c>
      <c r="AU152" s="162" t="s">
        <v>85</v>
      </c>
      <c r="AY152" s="15" t="s">
        <v>208</v>
      </c>
      <c r="BE152" s="163">
        <f t="shared" ref="BE152:BE159" si="14">IF(N152="základná",J152,0)</f>
        <v>0</v>
      </c>
      <c r="BF152" s="163">
        <f t="shared" ref="BF152:BF159" si="15">IF(N152="znížená",J152,0)</f>
        <v>0</v>
      </c>
      <c r="BG152" s="163">
        <f t="shared" ref="BG152:BG159" si="16">IF(N152="zákl. prenesená",J152,0)</f>
        <v>0</v>
      </c>
      <c r="BH152" s="163">
        <f t="shared" ref="BH152:BH159" si="17">IF(N152="zníž. prenesená",J152,0)</f>
        <v>0</v>
      </c>
      <c r="BI152" s="163">
        <f t="shared" ref="BI152:BI159" si="18">IF(N152="nulová",J152,0)</f>
        <v>0</v>
      </c>
      <c r="BJ152" s="15" t="s">
        <v>85</v>
      </c>
      <c r="BK152" s="163">
        <f t="shared" ref="BK152:BK159" si="19">ROUND(I152*H152,2)</f>
        <v>0</v>
      </c>
      <c r="BL152" s="15" t="s">
        <v>214</v>
      </c>
      <c r="BM152" s="162" t="s">
        <v>10286</v>
      </c>
    </row>
    <row r="153" spans="1:65" s="2" customFormat="1" ht="24.2" customHeight="1">
      <c r="A153" s="30"/>
      <c r="B153" s="154"/>
      <c r="C153" s="195" t="s">
        <v>313</v>
      </c>
      <c r="D153" s="195" t="s">
        <v>210</v>
      </c>
      <c r="E153" s="196" t="s">
        <v>10287</v>
      </c>
      <c r="F153" s="200" t="s">
        <v>10288</v>
      </c>
      <c r="G153" s="198" t="s">
        <v>404</v>
      </c>
      <c r="H153" s="199">
        <v>8</v>
      </c>
      <c r="I153" s="155"/>
      <c r="J153" s="287">
        <f t="shared" si="10"/>
        <v>0</v>
      </c>
      <c r="K153" s="157"/>
      <c r="L153" s="31"/>
      <c r="M153" s="158" t="s">
        <v>1</v>
      </c>
      <c r="N153" s="159" t="s">
        <v>38</v>
      </c>
      <c r="O153" s="59"/>
      <c r="P153" s="160">
        <f t="shared" si="11"/>
        <v>0</v>
      </c>
      <c r="Q153" s="160">
        <v>6.6E-3</v>
      </c>
      <c r="R153" s="160">
        <f t="shared" si="12"/>
        <v>5.28E-2</v>
      </c>
      <c r="S153" s="160">
        <v>0</v>
      </c>
      <c r="T153" s="161">
        <f t="shared" si="1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2" t="s">
        <v>214</v>
      </c>
      <c r="AT153" s="162" t="s">
        <v>210</v>
      </c>
      <c r="AU153" s="162" t="s">
        <v>85</v>
      </c>
      <c r="AY153" s="15" t="s">
        <v>208</v>
      </c>
      <c r="BE153" s="163">
        <f t="shared" si="14"/>
        <v>0</v>
      </c>
      <c r="BF153" s="163">
        <f t="shared" si="15"/>
        <v>0</v>
      </c>
      <c r="BG153" s="163">
        <f t="shared" si="16"/>
        <v>0</v>
      </c>
      <c r="BH153" s="163">
        <f t="shared" si="17"/>
        <v>0</v>
      </c>
      <c r="BI153" s="163">
        <f t="shared" si="18"/>
        <v>0</v>
      </c>
      <c r="BJ153" s="15" t="s">
        <v>85</v>
      </c>
      <c r="BK153" s="163">
        <f t="shared" si="19"/>
        <v>0</v>
      </c>
      <c r="BL153" s="15" t="s">
        <v>214</v>
      </c>
      <c r="BM153" s="162" t="s">
        <v>10289</v>
      </c>
    </row>
    <row r="154" spans="1:65" s="2" customFormat="1" ht="16.5" customHeight="1">
      <c r="A154" s="30"/>
      <c r="B154" s="154"/>
      <c r="C154" s="201" t="s">
        <v>317</v>
      </c>
      <c r="D154" s="201" t="s">
        <v>751</v>
      </c>
      <c r="E154" s="202" t="s">
        <v>10290</v>
      </c>
      <c r="F154" s="203" t="s">
        <v>10291</v>
      </c>
      <c r="G154" s="204" t="s">
        <v>404</v>
      </c>
      <c r="H154" s="205">
        <v>3</v>
      </c>
      <c r="I154" s="177"/>
      <c r="J154" s="290">
        <f t="shared" si="10"/>
        <v>0</v>
      </c>
      <c r="K154" s="178"/>
      <c r="L154" s="179"/>
      <c r="M154" s="180" t="s">
        <v>1</v>
      </c>
      <c r="N154" s="181" t="s">
        <v>38</v>
      </c>
      <c r="O154" s="59"/>
      <c r="P154" s="160">
        <f t="shared" si="11"/>
        <v>0</v>
      </c>
      <c r="Q154" s="160">
        <v>0</v>
      </c>
      <c r="R154" s="160">
        <f t="shared" si="12"/>
        <v>0</v>
      </c>
      <c r="S154" s="160">
        <v>0</v>
      </c>
      <c r="T154" s="161">
        <f t="shared" si="1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2" t="s">
        <v>239</v>
      </c>
      <c r="AT154" s="162" t="s">
        <v>751</v>
      </c>
      <c r="AU154" s="162" t="s">
        <v>85</v>
      </c>
      <c r="AY154" s="15" t="s">
        <v>208</v>
      </c>
      <c r="BE154" s="163">
        <f t="shared" si="14"/>
        <v>0</v>
      </c>
      <c r="BF154" s="163">
        <f t="shared" si="15"/>
        <v>0</v>
      </c>
      <c r="BG154" s="163">
        <f t="shared" si="16"/>
        <v>0</v>
      </c>
      <c r="BH154" s="163">
        <f t="shared" si="17"/>
        <v>0</v>
      </c>
      <c r="BI154" s="163">
        <f t="shared" si="18"/>
        <v>0</v>
      </c>
      <c r="BJ154" s="15" t="s">
        <v>85</v>
      </c>
      <c r="BK154" s="163">
        <f t="shared" si="19"/>
        <v>0</v>
      </c>
      <c r="BL154" s="15" t="s">
        <v>214</v>
      </c>
      <c r="BM154" s="162" t="s">
        <v>10292</v>
      </c>
    </row>
    <row r="155" spans="1:65" s="2" customFormat="1" ht="16.5" customHeight="1">
      <c r="A155" s="30"/>
      <c r="B155" s="154"/>
      <c r="C155" s="201" t="s">
        <v>321</v>
      </c>
      <c r="D155" s="201" t="s">
        <v>751</v>
      </c>
      <c r="E155" s="202" t="s">
        <v>10293</v>
      </c>
      <c r="F155" s="203" t="s">
        <v>10294</v>
      </c>
      <c r="G155" s="204" t="s">
        <v>404</v>
      </c>
      <c r="H155" s="205">
        <v>1</v>
      </c>
      <c r="I155" s="177"/>
      <c r="J155" s="290">
        <f t="shared" si="10"/>
        <v>0</v>
      </c>
      <c r="K155" s="178"/>
      <c r="L155" s="179"/>
      <c r="M155" s="180" t="s">
        <v>1</v>
      </c>
      <c r="N155" s="181" t="s">
        <v>38</v>
      </c>
      <c r="O155" s="59"/>
      <c r="P155" s="160">
        <f t="shared" si="11"/>
        <v>0</v>
      </c>
      <c r="Q155" s="160">
        <v>0</v>
      </c>
      <c r="R155" s="160">
        <f t="shared" si="12"/>
        <v>0</v>
      </c>
      <c r="S155" s="160">
        <v>0</v>
      </c>
      <c r="T155" s="161">
        <f t="shared" si="1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2" t="s">
        <v>239</v>
      </c>
      <c r="AT155" s="162" t="s">
        <v>751</v>
      </c>
      <c r="AU155" s="162" t="s">
        <v>85</v>
      </c>
      <c r="AY155" s="15" t="s">
        <v>208</v>
      </c>
      <c r="BE155" s="163">
        <f t="shared" si="14"/>
        <v>0</v>
      </c>
      <c r="BF155" s="163">
        <f t="shared" si="15"/>
        <v>0</v>
      </c>
      <c r="BG155" s="163">
        <f t="shared" si="16"/>
        <v>0</v>
      </c>
      <c r="BH155" s="163">
        <f t="shared" si="17"/>
        <v>0</v>
      </c>
      <c r="BI155" s="163">
        <f t="shared" si="18"/>
        <v>0</v>
      </c>
      <c r="BJ155" s="15" t="s">
        <v>85</v>
      </c>
      <c r="BK155" s="163">
        <f t="shared" si="19"/>
        <v>0</v>
      </c>
      <c r="BL155" s="15" t="s">
        <v>214</v>
      </c>
      <c r="BM155" s="162" t="s">
        <v>10295</v>
      </c>
    </row>
    <row r="156" spans="1:65" s="2" customFormat="1" ht="16.5" customHeight="1">
      <c r="A156" s="30"/>
      <c r="B156" s="154"/>
      <c r="C156" s="201" t="s">
        <v>325</v>
      </c>
      <c r="D156" s="201" t="s">
        <v>751</v>
      </c>
      <c r="E156" s="202" t="s">
        <v>10296</v>
      </c>
      <c r="F156" s="203" t="s">
        <v>10297</v>
      </c>
      <c r="G156" s="204" t="s">
        <v>404</v>
      </c>
      <c r="H156" s="205">
        <v>1</v>
      </c>
      <c r="I156" s="177"/>
      <c r="J156" s="290">
        <f t="shared" si="10"/>
        <v>0</v>
      </c>
      <c r="K156" s="178"/>
      <c r="L156" s="179"/>
      <c r="M156" s="180" t="s">
        <v>1</v>
      </c>
      <c r="N156" s="181" t="s">
        <v>38</v>
      </c>
      <c r="O156" s="59"/>
      <c r="P156" s="160">
        <f t="shared" si="11"/>
        <v>0</v>
      </c>
      <c r="Q156" s="160">
        <v>0</v>
      </c>
      <c r="R156" s="160">
        <f t="shared" si="12"/>
        <v>0</v>
      </c>
      <c r="S156" s="160">
        <v>0</v>
      </c>
      <c r="T156" s="161">
        <f t="shared" si="1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2" t="s">
        <v>239</v>
      </c>
      <c r="AT156" s="162" t="s">
        <v>751</v>
      </c>
      <c r="AU156" s="162" t="s">
        <v>85</v>
      </c>
      <c r="AY156" s="15" t="s">
        <v>208</v>
      </c>
      <c r="BE156" s="163">
        <f t="shared" si="14"/>
        <v>0</v>
      </c>
      <c r="BF156" s="163">
        <f t="shared" si="15"/>
        <v>0</v>
      </c>
      <c r="BG156" s="163">
        <f t="shared" si="16"/>
        <v>0</v>
      </c>
      <c r="BH156" s="163">
        <f t="shared" si="17"/>
        <v>0</v>
      </c>
      <c r="BI156" s="163">
        <f t="shared" si="18"/>
        <v>0</v>
      </c>
      <c r="BJ156" s="15" t="s">
        <v>85</v>
      </c>
      <c r="BK156" s="163">
        <f t="shared" si="19"/>
        <v>0</v>
      </c>
      <c r="BL156" s="15" t="s">
        <v>214</v>
      </c>
      <c r="BM156" s="162" t="s">
        <v>10298</v>
      </c>
    </row>
    <row r="157" spans="1:65" s="2" customFormat="1" ht="16.5" customHeight="1">
      <c r="A157" s="30"/>
      <c r="B157" s="154"/>
      <c r="C157" s="201" t="s">
        <v>329</v>
      </c>
      <c r="D157" s="201" t="s">
        <v>751</v>
      </c>
      <c r="E157" s="202" t="s">
        <v>10299</v>
      </c>
      <c r="F157" s="203" t="s">
        <v>10300</v>
      </c>
      <c r="G157" s="204" t="s">
        <v>404</v>
      </c>
      <c r="H157" s="205">
        <v>3</v>
      </c>
      <c r="I157" s="177"/>
      <c r="J157" s="290">
        <f t="shared" si="10"/>
        <v>0</v>
      </c>
      <c r="K157" s="178"/>
      <c r="L157" s="179"/>
      <c r="M157" s="180" t="s">
        <v>1</v>
      </c>
      <c r="N157" s="181" t="s">
        <v>38</v>
      </c>
      <c r="O157" s="59"/>
      <c r="P157" s="160">
        <f t="shared" si="11"/>
        <v>0</v>
      </c>
      <c r="Q157" s="160">
        <v>6.7000000000000004E-2</v>
      </c>
      <c r="R157" s="160">
        <f t="shared" si="12"/>
        <v>0.20100000000000001</v>
      </c>
      <c r="S157" s="160">
        <v>0</v>
      </c>
      <c r="T157" s="161">
        <f t="shared" si="1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2" t="s">
        <v>239</v>
      </c>
      <c r="AT157" s="162" t="s">
        <v>751</v>
      </c>
      <c r="AU157" s="162" t="s">
        <v>85</v>
      </c>
      <c r="AY157" s="15" t="s">
        <v>208</v>
      </c>
      <c r="BE157" s="163">
        <f t="shared" si="14"/>
        <v>0</v>
      </c>
      <c r="BF157" s="163">
        <f t="shared" si="15"/>
        <v>0</v>
      </c>
      <c r="BG157" s="163">
        <f t="shared" si="16"/>
        <v>0</v>
      </c>
      <c r="BH157" s="163">
        <f t="shared" si="17"/>
        <v>0</v>
      </c>
      <c r="BI157" s="163">
        <f t="shared" si="18"/>
        <v>0</v>
      </c>
      <c r="BJ157" s="15" t="s">
        <v>85</v>
      </c>
      <c r="BK157" s="163">
        <f t="shared" si="19"/>
        <v>0</v>
      </c>
      <c r="BL157" s="15" t="s">
        <v>214</v>
      </c>
      <c r="BM157" s="162" t="s">
        <v>10301</v>
      </c>
    </row>
    <row r="158" spans="1:65" s="2" customFormat="1" ht="24.2" customHeight="1">
      <c r="A158" s="30"/>
      <c r="B158" s="154"/>
      <c r="C158" s="195" t="s">
        <v>333</v>
      </c>
      <c r="D158" s="195" t="s">
        <v>210</v>
      </c>
      <c r="E158" s="196" t="s">
        <v>3611</v>
      </c>
      <c r="F158" s="200" t="s">
        <v>3612</v>
      </c>
      <c r="G158" s="198" t="s">
        <v>233</v>
      </c>
      <c r="H158" s="199">
        <v>2.363</v>
      </c>
      <c r="I158" s="155"/>
      <c r="J158" s="287">
        <f t="shared" si="10"/>
        <v>0</v>
      </c>
      <c r="K158" s="157"/>
      <c r="L158" s="31"/>
      <c r="M158" s="158" t="s">
        <v>1</v>
      </c>
      <c r="N158" s="159" t="s">
        <v>38</v>
      </c>
      <c r="O158" s="59"/>
      <c r="P158" s="160">
        <f t="shared" si="11"/>
        <v>0</v>
      </c>
      <c r="Q158" s="160">
        <v>2.2031399999999999</v>
      </c>
      <c r="R158" s="160">
        <f t="shared" si="12"/>
        <v>5.2060198199999999</v>
      </c>
      <c r="S158" s="160">
        <v>0</v>
      </c>
      <c r="T158" s="161">
        <f t="shared" si="1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2" t="s">
        <v>214</v>
      </c>
      <c r="AT158" s="162" t="s">
        <v>210</v>
      </c>
      <c r="AU158" s="162" t="s">
        <v>85</v>
      </c>
      <c r="AY158" s="15" t="s">
        <v>208</v>
      </c>
      <c r="BE158" s="163">
        <f t="shared" si="14"/>
        <v>0</v>
      </c>
      <c r="BF158" s="163">
        <f t="shared" si="15"/>
        <v>0</v>
      </c>
      <c r="BG158" s="163">
        <f t="shared" si="16"/>
        <v>0</v>
      </c>
      <c r="BH158" s="163">
        <f t="shared" si="17"/>
        <v>0</v>
      </c>
      <c r="BI158" s="163">
        <f t="shared" si="18"/>
        <v>0</v>
      </c>
      <c r="BJ158" s="15" t="s">
        <v>85</v>
      </c>
      <c r="BK158" s="163">
        <f t="shared" si="19"/>
        <v>0</v>
      </c>
      <c r="BL158" s="15" t="s">
        <v>214</v>
      </c>
      <c r="BM158" s="162" t="s">
        <v>10302</v>
      </c>
    </row>
    <row r="159" spans="1:65" s="2" customFormat="1" ht="33" customHeight="1">
      <c r="A159" s="30"/>
      <c r="B159" s="154"/>
      <c r="C159" s="195" t="s">
        <v>337</v>
      </c>
      <c r="D159" s="195" t="s">
        <v>210</v>
      </c>
      <c r="E159" s="196" t="s">
        <v>3614</v>
      </c>
      <c r="F159" s="200" t="s">
        <v>3615</v>
      </c>
      <c r="G159" s="198" t="s">
        <v>213</v>
      </c>
      <c r="H159" s="199">
        <v>6.3</v>
      </c>
      <c r="I159" s="155"/>
      <c r="J159" s="287">
        <f t="shared" si="10"/>
        <v>0</v>
      </c>
      <c r="K159" s="157"/>
      <c r="L159" s="31"/>
      <c r="M159" s="158" t="s">
        <v>1</v>
      </c>
      <c r="N159" s="159" t="s">
        <v>38</v>
      </c>
      <c r="O159" s="59"/>
      <c r="P159" s="160">
        <f t="shared" si="11"/>
        <v>0</v>
      </c>
      <c r="Q159" s="160">
        <v>4.0433099999999996E-3</v>
      </c>
      <c r="R159" s="160">
        <f t="shared" si="12"/>
        <v>2.5472852999999997E-2</v>
      </c>
      <c r="S159" s="160">
        <v>0</v>
      </c>
      <c r="T159" s="161">
        <f t="shared" si="1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2" t="s">
        <v>214</v>
      </c>
      <c r="AT159" s="162" t="s">
        <v>210</v>
      </c>
      <c r="AU159" s="162" t="s">
        <v>85</v>
      </c>
      <c r="AY159" s="15" t="s">
        <v>208</v>
      </c>
      <c r="BE159" s="163">
        <f t="shared" si="14"/>
        <v>0</v>
      </c>
      <c r="BF159" s="163">
        <f t="shared" si="15"/>
        <v>0</v>
      </c>
      <c r="BG159" s="163">
        <f t="shared" si="16"/>
        <v>0</v>
      </c>
      <c r="BH159" s="163">
        <f t="shared" si="17"/>
        <v>0</v>
      </c>
      <c r="BI159" s="163">
        <f t="shared" si="18"/>
        <v>0</v>
      </c>
      <c r="BJ159" s="15" t="s">
        <v>85</v>
      </c>
      <c r="BK159" s="163">
        <f t="shared" si="19"/>
        <v>0</v>
      </c>
      <c r="BL159" s="15" t="s">
        <v>214</v>
      </c>
      <c r="BM159" s="162" t="s">
        <v>10303</v>
      </c>
    </row>
    <row r="160" spans="1:65" s="12" customFormat="1" ht="22.9" customHeight="1">
      <c r="B160" s="142"/>
      <c r="C160" s="206"/>
      <c r="D160" s="207" t="s">
        <v>71</v>
      </c>
      <c r="E160" s="208" t="s">
        <v>226</v>
      </c>
      <c r="F160" s="208" t="s">
        <v>1255</v>
      </c>
      <c r="G160" s="206"/>
      <c r="H160" s="206"/>
      <c r="I160" s="145"/>
      <c r="J160" s="286">
        <f>BK160</f>
        <v>0</v>
      </c>
      <c r="L160" s="142"/>
      <c r="M160" s="146"/>
      <c r="N160" s="147"/>
      <c r="O160" s="147"/>
      <c r="P160" s="148">
        <f>SUM(P161:P165)</f>
        <v>0</v>
      </c>
      <c r="Q160" s="147"/>
      <c r="R160" s="148">
        <f>SUM(R161:R165)</f>
        <v>625.39792488000001</v>
      </c>
      <c r="S160" s="147"/>
      <c r="T160" s="149">
        <f>SUM(T161:T165)</f>
        <v>0</v>
      </c>
      <c r="AR160" s="143" t="s">
        <v>79</v>
      </c>
      <c r="AT160" s="150" t="s">
        <v>71</v>
      </c>
      <c r="AU160" s="150" t="s">
        <v>79</v>
      </c>
      <c r="AY160" s="143" t="s">
        <v>208</v>
      </c>
      <c r="BK160" s="151">
        <f>SUM(BK161:BK165)</f>
        <v>0</v>
      </c>
    </row>
    <row r="161" spans="1:65" s="2" customFormat="1" ht="37.9" customHeight="1">
      <c r="A161" s="30"/>
      <c r="B161" s="154"/>
      <c r="C161" s="195" t="s">
        <v>341</v>
      </c>
      <c r="D161" s="195" t="s">
        <v>210</v>
      </c>
      <c r="E161" s="196" t="s">
        <v>10106</v>
      </c>
      <c r="F161" s="200" t="s">
        <v>10107</v>
      </c>
      <c r="G161" s="198" t="s">
        <v>213</v>
      </c>
      <c r="H161" s="199">
        <v>624</v>
      </c>
      <c r="I161" s="155"/>
      <c r="J161" s="287">
        <f>ROUND(I161*H161,2)</f>
        <v>0</v>
      </c>
      <c r="K161" s="157"/>
      <c r="L161" s="31"/>
      <c r="M161" s="158" t="s">
        <v>1</v>
      </c>
      <c r="N161" s="159" t="s">
        <v>38</v>
      </c>
      <c r="O161" s="59"/>
      <c r="P161" s="160">
        <f>O161*H161</f>
        <v>0</v>
      </c>
      <c r="Q161" s="160">
        <v>0.59856387</v>
      </c>
      <c r="R161" s="160">
        <f>Q161*H161</f>
        <v>373.50385488000001</v>
      </c>
      <c r="S161" s="160">
        <v>0</v>
      </c>
      <c r="T161" s="161">
        <f>S161*H161</f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2" t="s">
        <v>214</v>
      </c>
      <c r="AT161" s="162" t="s">
        <v>210</v>
      </c>
      <c r="AU161" s="162" t="s">
        <v>85</v>
      </c>
      <c r="AY161" s="15" t="s">
        <v>208</v>
      </c>
      <c r="BE161" s="163">
        <f>IF(N161="základná",J161,0)</f>
        <v>0</v>
      </c>
      <c r="BF161" s="163">
        <f>IF(N161="znížená",J161,0)</f>
        <v>0</v>
      </c>
      <c r="BG161" s="163">
        <f>IF(N161="zákl. prenesená",J161,0)</f>
        <v>0</v>
      </c>
      <c r="BH161" s="163">
        <f>IF(N161="zníž. prenesená",J161,0)</f>
        <v>0</v>
      </c>
      <c r="BI161" s="163">
        <f>IF(N161="nulová",J161,0)</f>
        <v>0</v>
      </c>
      <c r="BJ161" s="15" t="s">
        <v>85</v>
      </c>
      <c r="BK161" s="163">
        <f>ROUND(I161*H161,2)</f>
        <v>0</v>
      </c>
      <c r="BL161" s="15" t="s">
        <v>214</v>
      </c>
      <c r="BM161" s="162" t="s">
        <v>10304</v>
      </c>
    </row>
    <row r="162" spans="1:65" s="2" customFormat="1" ht="33" customHeight="1">
      <c r="A162" s="30"/>
      <c r="B162" s="154"/>
      <c r="C162" s="195" t="s">
        <v>345</v>
      </c>
      <c r="D162" s="195" t="s">
        <v>210</v>
      </c>
      <c r="E162" s="196" t="s">
        <v>1274</v>
      </c>
      <c r="F162" s="200" t="s">
        <v>1275</v>
      </c>
      <c r="G162" s="198" t="s">
        <v>213</v>
      </c>
      <c r="H162" s="199">
        <v>1478</v>
      </c>
      <c r="I162" s="155"/>
      <c r="J162" s="287">
        <f>ROUND(I162*H162,2)</f>
        <v>0</v>
      </c>
      <c r="K162" s="157"/>
      <c r="L162" s="31"/>
      <c r="M162" s="158" t="s">
        <v>1</v>
      </c>
      <c r="N162" s="159" t="s">
        <v>38</v>
      </c>
      <c r="O162" s="59"/>
      <c r="P162" s="160">
        <f>O162*H162</f>
        <v>0</v>
      </c>
      <c r="Q162" s="160">
        <v>5.1000000000000004E-4</v>
      </c>
      <c r="R162" s="160">
        <f>Q162*H162</f>
        <v>0.75378000000000001</v>
      </c>
      <c r="S162" s="160">
        <v>0</v>
      </c>
      <c r="T162" s="161">
        <f>S162*H162</f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2" t="s">
        <v>214</v>
      </c>
      <c r="AT162" s="162" t="s">
        <v>210</v>
      </c>
      <c r="AU162" s="162" t="s">
        <v>85</v>
      </c>
      <c r="AY162" s="15" t="s">
        <v>208</v>
      </c>
      <c r="BE162" s="163">
        <f>IF(N162="základná",J162,0)</f>
        <v>0</v>
      </c>
      <c r="BF162" s="163">
        <f>IF(N162="znížená",J162,0)</f>
        <v>0</v>
      </c>
      <c r="BG162" s="163">
        <f>IF(N162="zákl. prenesená",J162,0)</f>
        <v>0</v>
      </c>
      <c r="BH162" s="163">
        <f>IF(N162="zníž. prenesená",J162,0)</f>
        <v>0</v>
      </c>
      <c r="BI162" s="163">
        <f>IF(N162="nulová",J162,0)</f>
        <v>0</v>
      </c>
      <c r="BJ162" s="15" t="s">
        <v>85</v>
      </c>
      <c r="BK162" s="163">
        <f>ROUND(I162*H162,2)</f>
        <v>0</v>
      </c>
      <c r="BL162" s="15" t="s">
        <v>214</v>
      </c>
      <c r="BM162" s="162" t="s">
        <v>10305</v>
      </c>
    </row>
    <row r="163" spans="1:65" s="2" customFormat="1" ht="33" customHeight="1">
      <c r="A163" s="30"/>
      <c r="B163" s="154"/>
      <c r="C163" s="195" t="s">
        <v>349</v>
      </c>
      <c r="D163" s="195" t="s">
        <v>210</v>
      </c>
      <c r="E163" s="196" t="s">
        <v>10110</v>
      </c>
      <c r="F163" s="200" t="s">
        <v>10111</v>
      </c>
      <c r="G163" s="198" t="s">
        <v>213</v>
      </c>
      <c r="H163" s="199">
        <v>739</v>
      </c>
      <c r="I163" s="155"/>
      <c r="J163" s="287">
        <f>ROUND(I163*H163,2)</f>
        <v>0</v>
      </c>
      <c r="K163" s="157"/>
      <c r="L163" s="31"/>
      <c r="M163" s="158" t="s">
        <v>1</v>
      </c>
      <c r="N163" s="159" t="s">
        <v>38</v>
      </c>
      <c r="O163" s="59"/>
      <c r="P163" s="160">
        <f>O163*H163</f>
        <v>0</v>
      </c>
      <c r="Q163" s="160">
        <v>0.15559000000000001</v>
      </c>
      <c r="R163" s="160">
        <f>Q163*H163</f>
        <v>114.98101</v>
      </c>
      <c r="S163" s="160">
        <v>0</v>
      </c>
      <c r="T163" s="161">
        <f>S163*H163</f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2" t="s">
        <v>214</v>
      </c>
      <c r="AT163" s="162" t="s">
        <v>210</v>
      </c>
      <c r="AU163" s="162" t="s">
        <v>85</v>
      </c>
      <c r="AY163" s="15" t="s">
        <v>208</v>
      </c>
      <c r="BE163" s="163">
        <f>IF(N163="základná",J163,0)</f>
        <v>0</v>
      </c>
      <c r="BF163" s="163">
        <f>IF(N163="znížená",J163,0)</f>
        <v>0</v>
      </c>
      <c r="BG163" s="163">
        <f>IF(N163="zákl. prenesená",J163,0)</f>
        <v>0</v>
      </c>
      <c r="BH163" s="163">
        <f>IF(N163="zníž. prenesená",J163,0)</f>
        <v>0</v>
      </c>
      <c r="BI163" s="163">
        <f>IF(N163="nulová",J163,0)</f>
        <v>0</v>
      </c>
      <c r="BJ163" s="15" t="s">
        <v>85</v>
      </c>
      <c r="BK163" s="163">
        <f>ROUND(I163*H163,2)</f>
        <v>0</v>
      </c>
      <c r="BL163" s="15" t="s">
        <v>214</v>
      </c>
      <c r="BM163" s="162" t="s">
        <v>10306</v>
      </c>
    </row>
    <row r="164" spans="1:65" s="2" customFormat="1" ht="37.9" customHeight="1">
      <c r="A164" s="30"/>
      <c r="B164" s="154"/>
      <c r="C164" s="195" t="s">
        <v>353</v>
      </c>
      <c r="D164" s="195" t="s">
        <v>210</v>
      </c>
      <c r="E164" s="196" t="s">
        <v>10113</v>
      </c>
      <c r="F164" s="200" t="s">
        <v>10114</v>
      </c>
      <c r="G164" s="198" t="s">
        <v>213</v>
      </c>
      <c r="H164" s="199">
        <v>739</v>
      </c>
      <c r="I164" s="155"/>
      <c r="J164" s="287">
        <f>ROUND(I164*H164,2)</f>
        <v>0</v>
      </c>
      <c r="K164" s="157"/>
      <c r="L164" s="31"/>
      <c r="M164" s="158" t="s">
        <v>1</v>
      </c>
      <c r="N164" s="159" t="s">
        <v>38</v>
      </c>
      <c r="O164" s="59"/>
      <c r="P164" s="160">
        <f>O164*H164</f>
        <v>0</v>
      </c>
      <c r="Q164" s="160">
        <v>0.18151999999999999</v>
      </c>
      <c r="R164" s="160">
        <f>Q164*H164</f>
        <v>134.14328</v>
      </c>
      <c r="S164" s="160">
        <v>0</v>
      </c>
      <c r="T164" s="161">
        <f>S164*H164</f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2" t="s">
        <v>214</v>
      </c>
      <c r="AT164" s="162" t="s">
        <v>210</v>
      </c>
      <c r="AU164" s="162" t="s">
        <v>85</v>
      </c>
      <c r="AY164" s="15" t="s">
        <v>208</v>
      </c>
      <c r="BE164" s="163">
        <f>IF(N164="základná",J164,0)</f>
        <v>0</v>
      </c>
      <c r="BF164" s="163">
        <f>IF(N164="znížená",J164,0)</f>
        <v>0</v>
      </c>
      <c r="BG164" s="163">
        <f>IF(N164="zákl. prenesená",J164,0)</f>
        <v>0</v>
      </c>
      <c r="BH164" s="163">
        <f>IF(N164="zníž. prenesená",J164,0)</f>
        <v>0</v>
      </c>
      <c r="BI164" s="163">
        <f>IF(N164="nulová",J164,0)</f>
        <v>0</v>
      </c>
      <c r="BJ164" s="15" t="s">
        <v>85</v>
      </c>
      <c r="BK164" s="163">
        <f>ROUND(I164*H164,2)</f>
        <v>0</v>
      </c>
      <c r="BL164" s="15" t="s">
        <v>214</v>
      </c>
      <c r="BM164" s="162" t="s">
        <v>10307</v>
      </c>
    </row>
    <row r="165" spans="1:65" s="2" customFormat="1" ht="33" customHeight="1">
      <c r="A165" s="30"/>
      <c r="B165" s="154"/>
      <c r="C165" s="195" t="s">
        <v>357</v>
      </c>
      <c r="D165" s="195" t="s">
        <v>210</v>
      </c>
      <c r="E165" s="196" t="s">
        <v>1289</v>
      </c>
      <c r="F165" s="200" t="s">
        <v>1290</v>
      </c>
      <c r="G165" s="198" t="s">
        <v>252</v>
      </c>
      <c r="H165" s="199">
        <v>900</v>
      </c>
      <c r="I165" s="155"/>
      <c r="J165" s="287">
        <f>ROUND(I165*H165,2)</f>
        <v>0</v>
      </c>
      <c r="K165" s="157"/>
      <c r="L165" s="31"/>
      <c r="M165" s="158" t="s">
        <v>1</v>
      </c>
      <c r="N165" s="159" t="s">
        <v>38</v>
      </c>
      <c r="O165" s="59"/>
      <c r="P165" s="160">
        <f>O165*H165</f>
        <v>0</v>
      </c>
      <c r="Q165" s="160">
        <v>2.2399999999999998E-3</v>
      </c>
      <c r="R165" s="160">
        <f>Q165*H165</f>
        <v>2.016</v>
      </c>
      <c r="S165" s="160">
        <v>0</v>
      </c>
      <c r="T165" s="161">
        <f>S165*H165</f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2" t="s">
        <v>214</v>
      </c>
      <c r="AT165" s="162" t="s">
        <v>210</v>
      </c>
      <c r="AU165" s="162" t="s">
        <v>85</v>
      </c>
      <c r="AY165" s="15" t="s">
        <v>208</v>
      </c>
      <c r="BE165" s="163">
        <f>IF(N165="základná",J165,0)</f>
        <v>0</v>
      </c>
      <c r="BF165" s="163">
        <f>IF(N165="znížená",J165,0)</f>
        <v>0</v>
      </c>
      <c r="BG165" s="163">
        <f>IF(N165="zákl. prenesená",J165,0)</f>
        <v>0</v>
      </c>
      <c r="BH165" s="163">
        <f>IF(N165="zníž. prenesená",J165,0)</f>
        <v>0</v>
      </c>
      <c r="BI165" s="163">
        <f>IF(N165="nulová",J165,0)</f>
        <v>0</v>
      </c>
      <c r="BJ165" s="15" t="s">
        <v>85</v>
      </c>
      <c r="BK165" s="163">
        <f>ROUND(I165*H165,2)</f>
        <v>0</v>
      </c>
      <c r="BL165" s="15" t="s">
        <v>214</v>
      </c>
      <c r="BM165" s="162" t="s">
        <v>10308</v>
      </c>
    </row>
    <row r="166" spans="1:65" s="12" customFormat="1" ht="22.9" customHeight="1">
      <c r="B166" s="142"/>
      <c r="C166" s="206"/>
      <c r="D166" s="207" t="s">
        <v>71</v>
      </c>
      <c r="E166" s="208" t="s">
        <v>239</v>
      </c>
      <c r="F166" s="208" t="s">
        <v>3617</v>
      </c>
      <c r="G166" s="206"/>
      <c r="H166" s="206"/>
      <c r="I166" s="145"/>
      <c r="J166" s="286">
        <f>BK166</f>
        <v>0</v>
      </c>
      <c r="L166" s="142"/>
      <c r="M166" s="146"/>
      <c r="N166" s="147"/>
      <c r="O166" s="147"/>
      <c r="P166" s="148">
        <f>SUM(P167:P198)</f>
        <v>0</v>
      </c>
      <c r="Q166" s="147"/>
      <c r="R166" s="148">
        <f>SUM(R167:R198)</f>
        <v>41.59371565</v>
      </c>
      <c r="S166" s="147"/>
      <c r="T166" s="149">
        <f>SUM(T167:T198)</f>
        <v>6.12</v>
      </c>
      <c r="AR166" s="143" t="s">
        <v>79</v>
      </c>
      <c r="AT166" s="150" t="s">
        <v>71</v>
      </c>
      <c r="AU166" s="150" t="s">
        <v>79</v>
      </c>
      <c r="AY166" s="143" t="s">
        <v>208</v>
      </c>
      <c r="BK166" s="151">
        <f>SUM(BK167:BK198)</f>
        <v>0</v>
      </c>
    </row>
    <row r="167" spans="1:65" s="2" customFormat="1" ht="24.2" customHeight="1">
      <c r="A167" s="30"/>
      <c r="B167" s="154"/>
      <c r="C167" s="195" t="s">
        <v>361</v>
      </c>
      <c r="D167" s="195" t="s">
        <v>210</v>
      </c>
      <c r="E167" s="196" t="s">
        <v>10309</v>
      </c>
      <c r="F167" s="200" t="s">
        <v>10310</v>
      </c>
      <c r="G167" s="198" t="s">
        <v>252</v>
      </c>
      <c r="H167" s="199">
        <v>360</v>
      </c>
      <c r="I167" s="155"/>
      <c r="J167" s="287">
        <f t="shared" ref="J167:J198" si="20">ROUND(I167*H167,2)</f>
        <v>0</v>
      </c>
      <c r="K167" s="157"/>
      <c r="L167" s="31"/>
      <c r="M167" s="158" t="s">
        <v>1</v>
      </c>
      <c r="N167" s="159" t="s">
        <v>38</v>
      </c>
      <c r="O167" s="59"/>
      <c r="P167" s="160">
        <f t="shared" ref="P167:P198" si="21">O167*H167</f>
        <v>0</v>
      </c>
      <c r="Q167" s="160">
        <v>0</v>
      </c>
      <c r="R167" s="160">
        <f t="shared" ref="R167:R198" si="22">Q167*H167</f>
        <v>0</v>
      </c>
      <c r="S167" s="160">
        <v>1.7000000000000001E-2</v>
      </c>
      <c r="T167" s="161">
        <f t="shared" ref="T167:T198" si="23">S167*H167</f>
        <v>6.12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2" t="s">
        <v>214</v>
      </c>
      <c r="AT167" s="162" t="s">
        <v>210</v>
      </c>
      <c r="AU167" s="162" t="s">
        <v>85</v>
      </c>
      <c r="AY167" s="15" t="s">
        <v>208</v>
      </c>
      <c r="BE167" s="163">
        <f t="shared" ref="BE167:BE198" si="24">IF(N167="základná",J167,0)</f>
        <v>0</v>
      </c>
      <c r="BF167" s="163">
        <f t="shared" ref="BF167:BF198" si="25">IF(N167="znížená",J167,0)</f>
        <v>0</v>
      </c>
      <c r="BG167" s="163">
        <f t="shared" ref="BG167:BG198" si="26">IF(N167="zákl. prenesená",J167,0)</f>
        <v>0</v>
      </c>
      <c r="BH167" s="163">
        <f t="shared" ref="BH167:BH198" si="27">IF(N167="zníž. prenesená",J167,0)</f>
        <v>0</v>
      </c>
      <c r="BI167" s="163">
        <f t="shared" ref="BI167:BI198" si="28">IF(N167="nulová",J167,0)</f>
        <v>0</v>
      </c>
      <c r="BJ167" s="15" t="s">
        <v>85</v>
      </c>
      <c r="BK167" s="163">
        <f t="shared" ref="BK167:BK198" si="29">ROUND(I167*H167,2)</f>
        <v>0</v>
      </c>
      <c r="BL167" s="15" t="s">
        <v>214</v>
      </c>
      <c r="BM167" s="162" t="s">
        <v>10311</v>
      </c>
    </row>
    <row r="168" spans="1:65" s="2" customFormat="1" ht="24.2" customHeight="1">
      <c r="A168" s="30"/>
      <c r="B168" s="154"/>
      <c r="C168" s="195" t="s">
        <v>365</v>
      </c>
      <c r="D168" s="195" t="s">
        <v>210</v>
      </c>
      <c r="E168" s="196" t="s">
        <v>10312</v>
      </c>
      <c r="F168" s="200" t="s">
        <v>10313</v>
      </c>
      <c r="G168" s="198" t="s">
        <v>252</v>
      </c>
      <c r="H168" s="199">
        <v>46.77</v>
      </c>
      <c r="I168" s="155"/>
      <c r="J168" s="287">
        <f t="shared" si="20"/>
        <v>0</v>
      </c>
      <c r="K168" s="157"/>
      <c r="L168" s="31"/>
      <c r="M168" s="158" t="s">
        <v>1</v>
      </c>
      <c r="N168" s="159" t="s">
        <v>38</v>
      </c>
      <c r="O168" s="59"/>
      <c r="P168" s="160">
        <f t="shared" si="21"/>
        <v>0</v>
      </c>
      <c r="Q168" s="160">
        <v>1.0000000000000001E-5</v>
      </c>
      <c r="R168" s="160">
        <f t="shared" si="22"/>
        <v>4.6770000000000009E-4</v>
      </c>
      <c r="S168" s="160">
        <v>0</v>
      </c>
      <c r="T168" s="161">
        <f t="shared" si="2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2" t="s">
        <v>214</v>
      </c>
      <c r="AT168" s="162" t="s">
        <v>210</v>
      </c>
      <c r="AU168" s="162" t="s">
        <v>85</v>
      </c>
      <c r="AY168" s="15" t="s">
        <v>208</v>
      </c>
      <c r="BE168" s="163">
        <f t="shared" si="24"/>
        <v>0</v>
      </c>
      <c r="BF168" s="163">
        <f t="shared" si="25"/>
        <v>0</v>
      </c>
      <c r="BG168" s="163">
        <f t="shared" si="26"/>
        <v>0</v>
      </c>
      <c r="BH168" s="163">
        <f t="shared" si="27"/>
        <v>0</v>
      </c>
      <c r="BI168" s="163">
        <f t="shared" si="28"/>
        <v>0</v>
      </c>
      <c r="BJ168" s="15" t="s">
        <v>85</v>
      </c>
      <c r="BK168" s="163">
        <f t="shared" si="29"/>
        <v>0</v>
      </c>
      <c r="BL168" s="15" t="s">
        <v>214</v>
      </c>
      <c r="BM168" s="162" t="s">
        <v>10314</v>
      </c>
    </row>
    <row r="169" spans="1:65" s="2" customFormat="1" ht="24.2" customHeight="1">
      <c r="A169" s="30"/>
      <c r="B169" s="154"/>
      <c r="C169" s="201" t="s">
        <v>369</v>
      </c>
      <c r="D169" s="201" t="s">
        <v>751</v>
      </c>
      <c r="E169" s="202" t="s">
        <v>10315</v>
      </c>
      <c r="F169" s="203" t="s">
        <v>10316</v>
      </c>
      <c r="G169" s="204" t="s">
        <v>404</v>
      </c>
      <c r="H169" s="205">
        <v>10.167999999999999</v>
      </c>
      <c r="I169" s="177"/>
      <c r="J169" s="290">
        <f t="shared" si="20"/>
        <v>0</v>
      </c>
      <c r="K169" s="178"/>
      <c r="L169" s="179"/>
      <c r="M169" s="180" t="s">
        <v>1</v>
      </c>
      <c r="N169" s="181" t="s">
        <v>38</v>
      </c>
      <c r="O169" s="59"/>
      <c r="P169" s="160">
        <f t="shared" si="21"/>
        <v>0</v>
      </c>
      <c r="Q169" s="160">
        <v>1.6670000000000001E-2</v>
      </c>
      <c r="R169" s="160">
        <f t="shared" si="22"/>
        <v>0.16950055999999999</v>
      </c>
      <c r="S169" s="160">
        <v>0</v>
      </c>
      <c r="T169" s="161">
        <f t="shared" si="2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2" t="s">
        <v>239</v>
      </c>
      <c r="AT169" s="162" t="s">
        <v>751</v>
      </c>
      <c r="AU169" s="162" t="s">
        <v>85</v>
      </c>
      <c r="AY169" s="15" t="s">
        <v>208</v>
      </c>
      <c r="BE169" s="163">
        <f t="shared" si="24"/>
        <v>0</v>
      </c>
      <c r="BF169" s="163">
        <f t="shared" si="25"/>
        <v>0</v>
      </c>
      <c r="BG169" s="163">
        <f t="shared" si="26"/>
        <v>0</v>
      </c>
      <c r="BH169" s="163">
        <f t="shared" si="27"/>
        <v>0</v>
      </c>
      <c r="BI169" s="163">
        <f t="shared" si="28"/>
        <v>0</v>
      </c>
      <c r="BJ169" s="15" t="s">
        <v>85</v>
      </c>
      <c r="BK169" s="163">
        <f t="shared" si="29"/>
        <v>0</v>
      </c>
      <c r="BL169" s="15" t="s">
        <v>214</v>
      </c>
      <c r="BM169" s="162" t="s">
        <v>10317</v>
      </c>
    </row>
    <row r="170" spans="1:65" s="2" customFormat="1" ht="24.2" customHeight="1">
      <c r="A170" s="30"/>
      <c r="B170" s="154"/>
      <c r="C170" s="195" t="s">
        <v>373</v>
      </c>
      <c r="D170" s="195" t="s">
        <v>210</v>
      </c>
      <c r="E170" s="196" t="s">
        <v>10318</v>
      </c>
      <c r="F170" s="200" t="s">
        <v>10319</v>
      </c>
      <c r="G170" s="198" t="s">
        <v>252</v>
      </c>
      <c r="H170" s="199">
        <v>185.48</v>
      </c>
      <c r="I170" s="155"/>
      <c r="J170" s="287">
        <f t="shared" si="20"/>
        <v>0</v>
      </c>
      <c r="K170" s="157"/>
      <c r="L170" s="31"/>
      <c r="M170" s="158" t="s">
        <v>1</v>
      </c>
      <c r="N170" s="159" t="s">
        <v>38</v>
      </c>
      <c r="O170" s="59"/>
      <c r="P170" s="160">
        <f t="shared" si="21"/>
        <v>0</v>
      </c>
      <c r="Q170" s="160">
        <v>1.4E-5</v>
      </c>
      <c r="R170" s="160">
        <f t="shared" si="22"/>
        <v>2.5967199999999998E-3</v>
      </c>
      <c r="S170" s="160">
        <v>0</v>
      </c>
      <c r="T170" s="161">
        <f t="shared" si="23"/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62" t="s">
        <v>214</v>
      </c>
      <c r="AT170" s="162" t="s">
        <v>210</v>
      </c>
      <c r="AU170" s="162" t="s">
        <v>85</v>
      </c>
      <c r="AY170" s="15" t="s">
        <v>208</v>
      </c>
      <c r="BE170" s="163">
        <f t="shared" si="24"/>
        <v>0</v>
      </c>
      <c r="BF170" s="163">
        <f t="shared" si="25"/>
        <v>0</v>
      </c>
      <c r="BG170" s="163">
        <f t="shared" si="26"/>
        <v>0</v>
      </c>
      <c r="BH170" s="163">
        <f t="shared" si="27"/>
        <v>0</v>
      </c>
      <c r="BI170" s="163">
        <f t="shared" si="28"/>
        <v>0</v>
      </c>
      <c r="BJ170" s="15" t="s">
        <v>85</v>
      </c>
      <c r="BK170" s="163">
        <f t="shared" si="29"/>
        <v>0</v>
      </c>
      <c r="BL170" s="15" t="s">
        <v>214</v>
      </c>
      <c r="BM170" s="162" t="s">
        <v>10320</v>
      </c>
    </row>
    <row r="171" spans="1:65" s="2" customFormat="1" ht="24.2" customHeight="1">
      <c r="A171" s="30"/>
      <c r="B171" s="154"/>
      <c r="C171" s="201" t="s">
        <v>377</v>
      </c>
      <c r="D171" s="201" t="s">
        <v>751</v>
      </c>
      <c r="E171" s="202" t="s">
        <v>10321</v>
      </c>
      <c r="F171" s="203" t="s">
        <v>10322</v>
      </c>
      <c r="G171" s="204" t="s">
        <v>404</v>
      </c>
      <c r="H171" s="205">
        <v>40.323</v>
      </c>
      <c r="I171" s="177"/>
      <c r="J171" s="290">
        <f t="shared" si="20"/>
        <v>0</v>
      </c>
      <c r="K171" s="178"/>
      <c r="L171" s="179"/>
      <c r="M171" s="180" t="s">
        <v>1</v>
      </c>
      <c r="N171" s="181" t="s">
        <v>38</v>
      </c>
      <c r="O171" s="59"/>
      <c r="P171" s="160">
        <f t="shared" si="21"/>
        <v>0</v>
      </c>
      <c r="Q171" s="160">
        <v>2.6009999999999998E-2</v>
      </c>
      <c r="R171" s="160">
        <f t="shared" si="22"/>
        <v>1.04880123</v>
      </c>
      <c r="S171" s="160">
        <v>0</v>
      </c>
      <c r="T171" s="161">
        <f t="shared" si="23"/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2" t="s">
        <v>239</v>
      </c>
      <c r="AT171" s="162" t="s">
        <v>751</v>
      </c>
      <c r="AU171" s="162" t="s">
        <v>85</v>
      </c>
      <c r="AY171" s="15" t="s">
        <v>208</v>
      </c>
      <c r="BE171" s="163">
        <f t="shared" si="24"/>
        <v>0</v>
      </c>
      <c r="BF171" s="163">
        <f t="shared" si="25"/>
        <v>0</v>
      </c>
      <c r="BG171" s="163">
        <f t="shared" si="26"/>
        <v>0</v>
      </c>
      <c r="BH171" s="163">
        <f t="shared" si="27"/>
        <v>0</v>
      </c>
      <c r="BI171" s="163">
        <f t="shared" si="28"/>
        <v>0</v>
      </c>
      <c r="BJ171" s="15" t="s">
        <v>85</v>
      </c>
      <c r="BK171" s="163">
        <f t="shared" si="29"/>
        <v>0</v>
      </c>
      <c r="BL171" s="15" t="s">
        <v>214</v>
      </c>
      <c r="BM171" s="162" t="s">
        <v>10323</v>
      </c>
    </row>
    <row r="172" spans="1:65" s="2" customFormat="1" ht="16.5" customHeight="1">
      <c r="A172" s="30"/>
      <c r="B172" s="154"/>
      <c r="C172" s="195" t="s">
        <v>381</v>
      </c>
      <c r="D172" s="195" t="s">
        <v>210</v>
      </c>
      <c r="E172" s="196" t="s">
        <v>10324</v>
      </c>
      <c r="F172" s="200" t="s">
        <v>10325</v>
      </c>
      <c r="G172" s="198" t="s">
        <v>404</v>
      </c>
      <c r="H172" s="199">
        <v>2</v>
      </c>
      <c r="I172" s="155"/>
      <c r="J172" s="287">
        <f t="shared" si="20"/>
        <v>0</v>
      </c>
      <c r="K172" s="157"/>
      <c r="L172" s="31"/>
      <c r="M172" s="158" t="s">
        <v>1</v>
      </c>
      <c r="N172" s="159" t="s">
        <v>38</v>
      </c>
      <c r="O172" s="59"/>
      <c r="P172" s="160">
        <f t="shared" si="21"/>
        <v>0</v>
      </c>
      <c r="Q172" s="160">
        <v>5.0000000000000002E-5</v>
      </c>
      <c r="R172" s="160">
        <f t="shared" si="22"/>
        <v>1E-4</v>
      </c>
      <c r="S172" s="160">
        <v>0</v>
      </c>
      <c r="T172" s="161">
        <f t="shared" si="23"/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62" t="s">
        <v>214</v>
      </c>
      <c r="AT172" s="162" t="s">
        <v>210</v>
      </c>
      <c r="AU172" s="162" t="s">
        <v>85</v>
      </c>
      <c r="AY172" s="15" t="s">
        <v>208</v>
      </c>
      <c r="BE172" s="163">
        <f t="shared" si="24"/>
        <v>0</v>
      </c>
      <c r="BF172" s="163">
        <f t="shared" si="25"/>
        <v>0</v>
      </c>
      <c r="BG172" s="163">
        <f t="shared" si="26"/>
        <v>0</v>
      </c>
      <c r="BH172" s="163">
        <f t="shared" si="27"/>
        <v>0</v>
      </c>
      <c r="BI172" s="163">
        <f t="shared" si="28"/>
        <v>0</v>
      </c>
      <c r="BJ172" s="15" t="s">
        <v>85</v>
      </c>
      <c r="BK172" s="163">
        <f t="shared" si="29"/>
        <v>0</v>
      </c>
      <c r="BL172" s="15" t="s">
        <v>214</v>
      </c>
      <c r="BM172" s="162" t="s">
        <v>10326</v>
      </c>
    </row>
    <row r="173" spans="1:65" s="2" customFormat="1" ht="24.2" customHeight="1">
      <c r="A173" s="30"/>
      <c r="B173" s="154"/>
      <c r="C173" s="201" t="s">
        <v>385</v>
      </c>
      <c r="D173" s="201" t="s">
        <v>751</v>
      </c>
      <c r="E173" s="202" t="s">
        <v>10327</v>
      </c>
      <c r="F173" s="203" t="s">
        <v>10328</v>
      </c>
      <c r="G173" s="204" t="s">
        <v>404</v>
      </c>
      <c r="H173" s="205">
        <v>2</v>
      </c>
      <c r="I173" s="177"/>
      <c r="J173" s="290">
        <f t="shared" si="20"/>
        <v>0</v>
      </c>
      <c r="K173" s="178"/>
      <c r="L173" s="179"/>
      <c r="M173" s="180" t="s">
        <v>1</v>
      </c>
      <c r="N173" s="181" t="s">
        <v>38</v>
      </c>
      <c r="O173" s="59"/>
      <c r="P173" s="160">
        <f t="shared" si="21"/>
        <v>0</v>
      </c>
      <c r="Q173" s="160">
        <v>8.4999999999999995E-4</v>
      </c>
      <c r="R173" s="160">
        <f t="shared" si="22"/>
        <v>1.6999999999999999E-3</v>
      </c>
      <c r="S173" s="160">
        <v>0</v>
      </c>
      <c r="T173" s="161">
        <f t="shared" si="23"/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62" t="s">
        <v>239</v>
      </c>
      <c r="AT173" s="162" t="s">
        <v>751</v>
      </c>
      <c r="AU173" s="162" t="s">
        <v>85</v>
      </c>
      <c r="AY173" s="15" t="s">
        <v>208</v>
      </c>
      <c r="BE173" s="163">
        <f t="shared" si="24"/>
        <v>0</v>
      </c>
      <c r="BF173" s="163">
        <f t="shared" si="25"/>
        <v>0</v>
      </c>
      <c r="BG173" s="163">
        <f t="shared" si="26"/>
        <v>0</v>
      </c>
      <c r="BH173" s="163">
        <f t="shared" si="27"/>
        <v>0</v>
      </c>
      <c r="BI173" s="163">
        <f t="shared" si="28"/>
        <v>0</v>
      </c>
      <c r="BJ173" s="15" t="s">
        <v>85</v>
      </c>
      <c r="BK173" s="163">
        <f t="shared" si="29"/>
        <v>0</v>
      </c>
      <c r="BL173" s="15" t="s">
        <v>214</v>
      </c>
      <c r="BM173" s="162" t="s">
        <v>10329</v>
      </c>
    </row>
    <row r="174" spans="1:65" s="2" customFormat="1" ht="16.5" customHeight="1">
      <c r="A174" s="30"/>
      <c r="B174" s="154"/>
      <c r="C174" s="195" t="s">
        <v>389</v>
      </c>
      <c r="D174" s="195" t="s">
        <v>210</v>
      </c>
      <c r="E174" s="196" t="s">
        <v>10330</v>
      </c>
      <c r="F174" s="200" t="s">
        <v>10331</v>
      </c>
      <c r="G174" s="198" t="s">
        <v>404</v>
      </c>
      <c r="H174" s="199">
        <v>3</v>
      </c>
      <c r="I174" s="155"/>
      <c r="J174" s="287">
        <f t="shared" si="20"/>
        <v>0</v>
      </c>
      <c r="K174" s="157"/>
      <c r="L174" s="31"/>
      <c r="M174" s="158" t="s">
        <v>1</v>
      </c>
      <c r="N174" s="159" t="s">
        <v>38</v>
      </c>
      <c r="O174" s="59"/>
      <c r="P174" s="160">
        <f t="shared" si="21"/>
        <v>0</v>
      </c>
      <c r="Q174" s="160">
        <v>5.0000000000000002E-5</v>
      </c>
      <c r="R174" s="160">
        <f t="shared" si="22"/>
        <v>1.5000000000000001E-4</v>
      </c>
      <c r="S174" s="160">
        <v>0</v>
      </c>
      <c r="T174" s="161">
        <f t="shared" si="23"/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62" t="s">
        <v>214</v>
      </c>
      <c r="AT174" s="162" t="s">
        <v>210</v>
      </c>
      <c r="AU174" s="162" t="s">
        <v>85</v>
      </c>
      <c r="AY174" s="15" t="s">
        <v>208</v>
      </c>
      <c r="BE174" s="163">
        <f t="shared" si="24"/>
        <v>0</v>
      </c>
      <c r="BF174" s="163">
        <f t="shared" si="25"/>
        <v>0</v>
      </c>
      <c r="BG174" s="163">
        <f t="shared" si="26"/>
        <v>0</v>
      </c>
      <c r="BH174" s="163">
        <f t="shared" si="27"/>
        <v>0</v>
      </c>
      <c r="BI174" s="163">
        <f t="shared" si="28"/>
        <v>0</v>
      </c>
      <c r="BJ174" s="15" t="s">
        <v>85</v>
      </c>
      <c r="BK174" s="163">
        <f t="shared" si="29"/>
        <v>0</v>
      </c>
      <c r="BL174" s="15" t="s">
        <v>214</v>
      </c>
      <c r="BM174" s="162" t="s">
        <v>10332</v>
      </c>
    </row>
    <row r="175" spans="1:65" s="2" customFormat="1" ht="24.2" customHeight="1">
      <c r="A175" s="30"/>
      <c r="B175" s="154"/>
      <c r="C175" s="201" t="s">
        <v>393</v>
      </c>
      <c r="D175" s="201" t="s">
        <v>751</v>
      </c>
      <c r="E175" s="202" t="s">
        <v>10333</v>
      </c>
      <c r="F175" s="203" t="s">
        <v>10334</v>
      </c>
      <c r="G175" s="204" t="s">
        <v>404</v>
      </c>
      <c r="H175" s="205">
        <v>3</v>
      </c>
      <c r="I175" s="177"/>
      <c r="J175" s="290">
        <f t="shared" si="20"/>
        <v>0</v>
      </c>
      <c r="K175" s="178"/>
      <c r="L175" s="179"/>
      <c r="M175" s="180" t="s">
        <v>1</v>
      </c>
      <c r="N175" s="181" t="s">
        <v>38</v>
      </c>
      <c r="O175" s="59"/>
      <c r="P175" s="160">
        <f t="shared" si="21"/>
        <v>0</v>
      </c>
      <c r="Q175" s="160">
        <v>6.9999999999999999E-4</v>
      </c>
      <c r="R175" s="160">
        <f t="shared" si="22"/>
        <v>2.0999999999999999E-3</v>
      </c>
      <c r="S175" s="160">
        <v>0</v>
      </c>
      <c r="T175" s="161">
        <f t="shared" si="2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2" t="s">
        <v>239</v>
      </c>
      <c r="AT175" s="162" t="s">
        <v>751</v>
      </c>
      <c r="AU175" s="162" t="s">
        <v>85</v>
      </c>
      <c r="AY175" s="15" t="s">
        <v>208</v>
      </c>
      <c r="BE175" s="163">
        <f t="shared" si="24"/>
        <v>0</v>
      </c>
      <c r="BF175" s="163">
        <f t="shared" si="25"/>
        <v>0</v>
      </c>
      <c r="BG175" s="163">
        <f t="shared" si="26"/>
        <v>0</v>
      </c>
      <c r="BH175" s="163">
        <f t="shared" si="27"/>
        <v>0</v>
      </c>
      <c r="BI175" s="163">
        <f t="shared" si="28"/>
        <v>0</v>
      </c>
      <c r="BJ175" s="15" t="s">
        <v>85</v>
      </c>
      <c r="BK175" s="163">
        <f t="shared" si="29"/>
        <v>0</v>
      </c>
      <c r="BL175" s="15" t="s">
        <v>214</v>
      </c>
      <c r="BM175" s="162" t="s">
        <v>10335</v>
      </c>
    </row>
    <row r="176" spans="1:65" s="2" customFormat="1" ht="16.5" customHeight="1">
      <c r="A176" s="30"/>
      <c r="B176" s="154"/>
      <c r="C176" s="195" t="s">
        <v>397</v>
      </c>
      <c r="D176" s="195" t="s">
        <v>210</v>
      </c>
      <c r="E176" s="196" t="s">
        <v>10336</v>
      </c>
      <c r="F176" s="200" t="s">
        <v>10337</v>
      </c>
      <c r="G176" s="198" t="s">
        <v>404</v>
      </c>
      <c r="H176" s="199">
        <v>2</v>
      </c>
      <c r="I176" s="155"/>
      <c r="J176" s="287">
        <f t="shared" si="20"/>
        <v>0</v>
      </c>
      <c r="K176" s="157"/>
      <c r="L176" s="31"/>
      <c r="M176" s="158" t="s">
        <v>1</v>
      </c>
      <c r="N176" s="159" t="s">
        <v>38</v>
      </c>
      <c r="O176" s="59"/>
      <c r="P176" s="160">
        <f t="shared" si="21"/>
        <v>0</v>
      </c>
      <c r="Q176" s="160">
        <v>6.9999999999999994E-5</v>
      </c>
      <c r="R176" s="160">
        <f t="shared" si="22"/>
        <v>1.3999999999999999E-4</v>
      </c>
      <c r="S176" s="160">
        <v>0</v>
      </c>
      <c r="T176" s="161">
        <f t="shared" si="2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62" t="s">
        <v>214</v>
      </c>
      <c r="AT176" s="162" t="s">
        <v>210</v>
      </c>
      <c r="AU176" s="162" t="s">
        <v>85</v>
      </c>
      <c r="AY176" s="15" t="s">
        <v>208</v>
      </c>
      <c r="BE176" s="163">
        <f t="shared" si="24"/>
        <v>0</v>
      </c>
      <c r="BF176" s="163">
        <f t="shared" si="25"/>
        <v>0</v>
      </c>
      <c r="BG176" s="163">
        <f t="shared" si="26"/>
        <v>0</v>
      </c>
      <c r="BH176" s="163">
        <f t="shared" si="27"/>
        <v>0</v>
      </c>
      <c r="BI176" s="163">
        <f t="shared" si="28"/>
        <v>0</v>
      </c>
      <c r="BJ176" s="15" t="s">
        <v>85</v>
      </c>
      <c r="BK176" s="163">
        <f t="shared" si="29"/>
        <v>0</v>
      </c>
      <c r="BL176" s="15" t="s">
        <v>214</v>
      </c>
      <c r="BM176" s="162" t="s">
        <v>10338</v>
      </c>
    </row>
    <row r="177" spans="1:65" s="2" customFormat="1" ht="24.2" customHeight="1">
      <c r="A177" s="30"/>
      <c r="B177" s="154"/>
      <c r="C177" s="201" t="s">
        <v>401</v>
      </c>
      <c r="D177" s="201" t="s">
        <v>751</v>
      </c>
      <c r="E177" s="202" t="s">
        <v>10339</v>
      </c>
      <c r="F177" s="203" t="s">
        <v>10340</v>
      </c>
      <c r="G177" s="204" t="s">
        <v>404</v>
      </c>
      <c r="H177" s="205">
        <v>2</v>
      </c>
      <c r="I177" s="177"/>
      <c r="J177" s="290">
        <f t="shared" si="20"/>
        <v>0</v>
      </c>
      <c r="K177" s="178"/>
      <c r="L177" s="179"/>
      <c r="M177" s="180" t="s">
        <v>1</v>
      </c>
      <c r="N177" s="181" t="s">
        <v>38</v>
      </c>
      <c r="O177" s="59"/>
      <c r="P177" s="160">
        <f t="shared" si="21"/>
        <v>0</v>
      </c>
      <c r="Q177" s="160">
        <v>2.8800000000000002E-3</v>
      </c>
      <c r="R177" s="160">
        <f t="shared" si="22"/>
        <v>5.7600000000000004E-3</v>
      </c>
      <c r="S177" s="160">
        <v>0</v>
      </c>
      <c r="T177" s="161">
        <f t="shared" si="2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62" t="s">
        <v>239</v>
      </c>
      <c r="AT177" s="162" t="s">
        <v>751</v>
      </c>
      <c r="AU177" s="162" t="s">
        <v>85</v>
      </c>
      <c r="AY177" s="15" t="s">
        <v>208</v>
      </c>
      <c r="BE177" s="163">
        <f t="shared" si="24"/>
        <v>0</v>
      </c>
      <c r="BF177" s="163">
        <f t="shared" si="25"/>
        <v>0</v>
      </c>
      <c r="BG177" s="163">
        <f t="shared" si="26"/>
        <v>0</v>
      </c>
      <c r="BH177" s="163">
        <f t="shared" si="27"/>
        <v>0</v>
      </c>
      <c r="BI177" s="163">
        <f t="shared" si="28"/>
        <v>0</v>
      </c>
      <c r="BJ177" s="15" t="s">
        <v>85</v>
      </c>
      <c r="BK177" s="163">
        <f t="shared" si="29"/>
        <v>0</v>
      </c>
      <c r="BL177" s="15" t="s">
        <v>214</v>
      </c>
      <c r="BM177" s="162" t="s">
        <v>10341</v>
      </c>
    </row>
    <row r="178" spans="1:65" s="2" customFormat="1" ht="16.5" customHeight="1">
      <c r="A178" s="30"/>
      <c r="B178" s="154"/>
      <c r="C178" s="195" t="s">
        <v>406</v>
      </c>
      <c r="D178" s="195" t="s">
        <v>210</v>
      </c>
      <c r="E178" s="196" t="s">
        <v>10342</v>
      </c>
      <c r="F178" s="200" t="s">
        <v>10343</v>
      </c>
      <c r="G178" s="198" t="s">
        <v>404</v>
      </c>
      <c r="H178" s="199">
        <v>12</v>
      </c>
      <c r="I178" s="155"/>
      <c r="J178" s="287">
        <f t="shared" si="20"/>
        <v>0</v>
      </c>
      <c r="K178" s="157"/>
      <c r="L178" s="31"/>
      <c r="M178" s="158" t="s">
        <v>1</v>
      </c>
      <c r="N178" s="159" t="s">
        <v>38</v>
      </c>
      <c r="O178" s="59"/>
      <c r="P178" s="160">
        <f t="shared" si="21"/>
        <v>0</v>
      </c>
      <c r="Q178" s="160">
        <v>6.9999999999999994E-5</v>
      </c>
      <c r="R178" s="160">
        <f t="shared" si="22"/>
        <v>8.3999999999999993E-4</v>
      </c>
      <c r="S178" s="160">
        <v>0</v>
      </c>
      <c r="T178" s="161">
        <f t="shared" si="2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2" t="s">
        <v>214</v>
      </c>
      <c r="AT178" s="162" t="s">
        <v>210</v>
      </c>
      <c r="AU178" s="162" t="s">
        <v>85</v>
      </c>
      <c r="AY178" s="15" t="s">
        <v>208</v>
      </c>
      <c r="BE178" s="163">
        <f t="shared" si="24"/>
        <v>0</v>
      </c>
      <c r="BF178" s="163">
        <f t="shared" si="25"/>
        <v>0</v>
      </c>
      <c r="BG178" s="163">
        <f t="shared" si="26"/>
        <v>0</v>
      </c>
      <c r="BH178" s="163">
        <f t="shared" si="27"/>
        <v>0</v>
      </c>
      <c r="BI178" s="163">
        <f t="shared" si="28"/>
        <v>0</v>
      </c>
      <c r="BJ178" s="15" t="s">
        <v>85</v>
      </c>
      <c r="BK178" s="163">
        <f t="shared" si="29"/>
        <v>0</v>
      </c>
      <c r="BL178" s="15" t="s">
        <v>214</v>
      </c>
      <c r="BM178" s="162" t="s">
        <v>10344</v>
      </c>
    </row>
    <row r="179" spans="1:65" s="2" customFormat="1" ht="24.2" customHeight="1">
      <c r="A179" s="30"/>
      <c r="B179" s="154"/>
      <c r="C179" s="201" t="s">
        <v>410</v>
      </c>
      <c r="D179" s="201" t="s">
        <v>751</v>
      </c>
      <c r="E179" s="202" t="s">
        <v>10345</v>
      </c>
      <c r="F179" s="203" t="s">
        <v>10346</v>
      </c>
      <c r="G179" s="204" t="s">
        <v>404</v>
      </c>
      <c r="H179" s="205">
        <v>12</v>
      </c>
      <c r="I179" s="177"/>
      <c r="J179" s="290">
        <f t="shared" si="20"/>
        <v>0</v>
      </c>
      <c r="K179" s="178"/>
      <c r="L179" s="179"/>
      <c r="M179" s="180" t="s">
        <v>1</v>
      </c>
      <c r="N179" s="181" t="s">
        <v>38</v>
      </c>
      <c r="O179" s="59"/>
      <c r="P179" s="160">
        <f t="shared" si="21"/>
        <v>0</v>
      </c>
      <c r="Q179" s="160">
        <v>1.2999999999999999E-3</v>
      </c>
      <c r="R179" s="160">
        <f t="shared" si="22"/>
        <v>1.5599999999999999E-2</v>
      </c>
      <c r="S179" s="160">
        <v>0</v>
      </c>
      <c r="T179" s="161">
        <f t="shared" si="2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62" t="s">
        <v>239</v>
      </c>
      <c r="AT179" s="162" t="s">
        <v>751</v>
      </c>
      <c r="AU179" s="162" t="s">
        <v>85</v>
      </c>
      <c r="AY179" s="15" t="s">
        <v>208</v>
      </c>
      <c r="BE179" s="163">
        <f t="shared" si="24"/>
        <v>0</v>
      </c>
      <c r="BF179" s="163">
        <f t="shared" si="25"/>
        <v>0</v>
      </c>
      <c r="BG179" s="163">
        <f t="shared" si="26"/>
        <v>0</v>
      </c>
      <c r="BH179" s="163">
        <f t="shared" si="27"/>
        <v>0</v>
      </c>
      <c r="BI179" s="163">
        <f t="shared" si="28"/>
        <v>0</v>
      </c>
      <c r="BJ179" s="15" t="s">
        <v>85</v>
      </c>
      <c r="BK179" s="163">
        <f t="shared" si="29"/>
        <v>0</v>
      </c>
      <c r="BL179" s="15" t="s">
        <v>214</v>
      </c>
      <c r="BM179" s="162" t="s">
        <v>10347</v>
      </c>
    </row>
    <row r="180" spans="1:65" s="2" customFormat="1" ht="16.5" customHeight="1">
      <c r="A180" s="30"/>
      <c r="B180" s="154"/>
      <c r="C180" s="195" t="s">
        <v>414</v>
      </c>
      <c r="D180" s="195" t="s">
        <v>210</v>
      </c>
      <c r="E180" s="196" t="s">
        <v>3738</v>
      </c>
      <c r="F180" s="200" t="s">
        <v>3739</v>
      </c>
      <c r="G180" s="198" t="s">
        <v>252</v>
      </c>
      <c r="H180" s="199">
        <v>46.77</v>
      </c>
      <c r="I180" s="155"/>
      <c r="J180" s="287">
        <f t="shared" si="20"/>
        <v>0</v>
      </c>
      <c r="K180" s="157"/>
      <c r="L180" s="31"/>
      <c r="M180" s="158" t="s">
        <v>1</v>
      </c>
      <c r="N180" s="159" t="s">
        <v>38</v>
      </c>
      <c r="O180" s="59"/>
      <c r="P180" s="160">
        <f t="shared" si="21"/>
        <v>0</v>
      </c>
      <c r="Q180" s="160">
        <v>0</v>
      </c>
      <c r="R180" s="160">
        <f t="shared" si="22"/>
        <v>0</v>
      </c>
      <c r="S180" s="160">
        <v>0</v>
      </c>
      <c r="T180" s="161">
        <f t="shared" si="23"/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62" t="s">
        <v>214</v>
      </c>
      <c r="AT180" s="162" t="s">
        <v>210</v>
      </c>
      <c r="AU180" s="162" t="s">
        <v>85</v>
      </c>
      <c r="AY180" s="15" t="s">
        <v>208</v>
      </c>
      <c r="BE180" s="163">
        <f t="shared" si="24"/>
        <v>0</v>
      </c>
      <c r="BF180" s="163">
        <f t="shared" si="25"/>
        <v>0</v>
      </c>
      <c r="BG180" s="163">
        <f t="shared" si="26"/>
        <v>0</v>
      </c>
      <c r="BH180" s="163">
        <f t="shared" si="27"/>
        <v>0</v>
      </c>
      <c r="BI180" s="163">
        <f t="shared" si="28"/>
        <v>0</v>
      </c>
      <c r="BJ180" s="15" t="s">
        <v>85</v>
      </c>
      <c r="BK180" s="163">
        <f t="shared" si="29"/>
        <v>0</v>
      </c>
      <c r="BL180" s="15" t="s">
        <v>214</v>
      </c>
      <c r="BM180" s="162" t="s">
        <v>10348</v>
      </c>
    </row>
    <row r="181" spans="1:65" s="2" customFormat="1" ht="16.5" customHeight="1">
      <c r="A181" s="30"/>
      <c r="B181" s="154"/>
      <c r="C181" s="195" t="s">
        <v>418</v>
      </c>
      <c r="D181" s="195" t="s">
        <v>210</v>
      </c>
      <c r="E181" s="196" t="s">
        <v>10349</v>
      </c>
      <c r="F181" s="200" t="s">
        <v>10350</v>
      </c>
      <c r="G181" s="198" t="s">
        <v>252</v>
      </c>
      <c r="H181" s="199">
        <v>185.48</v>
      </c>
      <c r="I181" s="155"/>
      <c r="J181" s="287">
        <f t="shared" si="20"/>
        <v>0</v>
      </c>
      <c r="K181" s="157"/>
      <c r="L181" s="31"/>
      <c r="M181" s="158" t="s">
        <v>1</v>
      </c>
      <c r="N181" s="159" t="s">
        <v>38</v>
      </c>
      <c r="O181" s="59"/>
      <c r="P181" s="160">
        <f t="shared" si="21"/>
        <v>0</v>
      </c>
      <c r="Q181" s="160">
        <v>0</v>
      </c>
      <c r="R181" s="160">
        <f t="shared" si="22"/>
        <v>0</v>
      </c>
      <c r="S181" s="160">
        <v>0</v>
      </c>
      <c r="T181" s="161">
        <f t="shared" si="23"/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2" t="s">
        <v>214</v>
      </c>
      <c r="AT181" s="162" t="s">
        <v>210</v>
      </c>
      <c r="AU181" s="162" t="s">
        <v>85</v>
      </c>
      <c r="AY181" s="15" t="s">
        <v>208</v>
      </c>
      <c r="BE181" s="163">
        <f t="shared" si="24"/>
        <v>0</v>
      </c>
      <c r="BF181" s="163">
        <f t="shared" si="25"/>
        <v>0</v>
      </c>
      <c r="BG181" s="163">
        <f t="shared" si="26"/>
        <v>0</v>
      </c>
      <c r="BH181" s="163">
        <f t="shared" si="27"/>
        <v>0</v>
      </c>
      <c r="BI181" s="163">
        <f t="shared" si="28"/>
        <v>0</v>
      </c>
      <c r="BJ181" s="15" t="s">
        <v>85</v>
      </c>
      <c r="BK181" s="163">
        <f t="shared" si="29"/>
        <v>0</v>
      </c>
      <c r="BL181" s="15" t="s">
        <v>214</v>
      </c>
      <c r="BM181" s="162" t="s">
        <v>10351</v>
      </c>
    </row>
    <row r="182" spans="1:65" s="2" customFormat="1" ht="24.2" customHeight="1">
      <c r="A182" s="30"/>
      <c r="B182" s="154"/>
      <c r="C182" s="195" t="s">
        <v>422</v>
      </c>
      <c r="D182" s="195" t="s">
        <v>210</v>
      </c>
      <c r="E182" s="196" t="s">
        <v>10352</v>
      </c>
      <c r="F182" s="200" t="s">
        <v>10353</v>
      </c>
      <c r="G182" s="198" t="s">
        <v>404</v>
      </c>
      <c r="H182" s="199">
        <v>11.483000000000001</v>
      </c>
      <c r="I182" s="155"/>
      <c r="J182" s="287">
        <f t="shared" si="20"/>
        <v>0</v>
      </c>
      <c r="K182" s="157"/>
      <c r="L182" s="31"/>
      <c r="M182" s="158" t="s">
        <v>1</v>
      </c>
      <c r="N182" s="159" t="s">
        <v>38</v>
      </c>
      <c r="O182" s="59"/>
      <c r="P182" s="160">
        <f t="shared" si="21"/>
        <v>0</v>
      </c>
      <c r="Q182" s="160">
        <v>4.2680000000000003E-2</v>
      </c>
      <c r="R182" s="160">
        <f t="shared" si="22"/>
        <v>0.49009444000000008</v>
      </c>
      <c r="S182" s="160">
        <v>0</v>
      </c>
      <c r="T182" s="161">
        <f t="shared" si="23"/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62" t="s">
        <v>214</v>
      </c>
      <c r="AT182" s="162" t="s">
        <v>210</v>
      </c>
      <c r="AU182" s="162" t="s">
        <v>85</v>
      </c>
      <c r="AY182" s="15" t="s">
        <v>208</v>
      </c>
      <c r="BE182" s="163">
        <f t="shared" si="24"/>
        <v>0</v>
      </c>
      <c r="BF182" s="163">
        <f t="shared" si="25"/>
        <v>0</v>
      </c>
      <c r="BG182" s="163">
        <f t="shared" si="26"/>
        <v>0</v>
      </c>
      <c r="BH182" s="163">
        <f t="shared" si="27"/>
        <v>0</v>
      </c>
      <c r="BI182" s="163">
        <f t="shared" si="28"/>
        <v>0</v>
      </c>
      <c r="BJ182" s="15" t="s">
        <v>85</v>
      </c>
      <c r="BK182" s="163">
        <f t="shared" si="29"/>
        <v>0</v>
      </c>
      <c r="BL182" s="15" t="s">
        <v>214</v>
      </c>
      <c r="BM182" s="162" t="s">
        <v>10354</v>
      </c>
    </row>
    <row r="183" spans="1:65" s="2" customFormat="1" ht="16.5" customHeight="1">
      <c r="A183" s="30"/>
      <c r="B183" s="154"/>
      <c r="C183" s="195" t="s">
        <v>426</v>
      </c>
      <c r="D183" s="195" t="s">
        <v>210</v>
      </c>
      <c r="E183" s="196" t="s">
        <v>10355</v>
      </c>
      <c r="F183" s="200" t="s">
        <v>10356</v>
      </c>
      <c r="G183" s="198" t="s">
        <v>404</v>
      </c>
      <c r="H183" s="199">
        <v>7</v>
      </c>
      <c r="I183" s="155"/>
      <c r="J183" s="287">
        <f t="shared" si="20"/>
        <v>0</v>
      </c>
      <c r="K183" s="157"/>
      <c r="L183" s="31"/>
      <c r="M183" s="158" t="s">
        <v>1</v>
      </c>
      <c r="N183" s="159" t="s">
        <v>38</v>
      </c>
      <c r="O183" s="59"/>
      <c r="P183" s="160">
        <f t="shared" si="21"/>
        <v>0</v>
      </c>
      <c r="Q183" s="160">
        <v>2.2944200000000001</v>
      </c>
      <c r="R183" s="160">
        <f t="shared" si="22"/>
        <v>16.060940000000002</v>
      </c>
      <c r="S183" s="160">
        <v>0</v>
      </c>
      <c r="T183" s="161">
        <f t="shared" si="23"/>
        <v>0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62" t="s">
        <v>214</v>
      </c>
      <c r="AT183" s="162" t="s">
        <v>210</v>
      </c>
      <c r="AU183" s="162" t="s">
        <v>85</v>
      </c>
      <c r="AY183" s="15" t="s">
        <v>208</v>
      </c>
      <c r="BE183" s="163">
        <f t="shared" si="24"/>
        <v>0</v>
      </c>
      <c r="BF183" s="163">
        <f t="shared" si="25"/>
        <v>0</v>
      </c>
      <c r="BG183" s="163">
        <f t="shared" si="26"/>
        <v>0</v>
      </c>
      <c r="BH183" s="163">
        <f t="shared" si="27"/>
        <v>0</v>
      </c>
      <c r="BI183" s="163">
        <f t="shared" si="28"/>
        <v>0</v>
      </c>
      <c r="BJ183" s="15" t="s">
        <v>85</v>
      </c>
      <c r="BK183" s="163">
        <f t="shared" si="29"/>
        <v>0</v>
      </c>
      <c r="BL183" s="15" t="s">
        <v>214</v>
      </c>
      <c r="BM183" s="162" t="s">
        <v>10357</v>
      </c>
    </row>
    <row r="184" spans="1:65" s="2" customFormat="1" ht="37.9" customHeight="1">
      <c r="A184" s="30"/>
      <c r="B184" s="154"/>
      <c r="C184" s="201" t="s">
        <v>430</v>
      </c>
      <c r="D184" s="201" t="s">
        <v>751</v>
      </c>
      <c r="E184" s="202" t="s">
        <v>10358</v>
      </c>
      <c r="F184" s="203" t="s">
        <v>10359</v>
      </c>
      <c r="G184" s="204" t="s">
        <v>404</v>
      </c>
      <c r="H184" s="205">
        <v>7</v>
      </c>
      <c r="I184" s="177"/>
      <c r="J184" s="290">
        <f t="shared" si="20"/>
        <v>0</v>
      </c>
      <c r="K184" s="178"/>
      <c r="L184" s="179"/>
      <c r="M184" s="180" t="s">
        <v>1</v>
      </c>
      <c r="N184" s="181" t="s">
        <v>38</v>
      </c>
      <c r="O184" s="59"/>
      <c r="P184" s="160">
        <f t="shared" si="21"/>
        <v>0</v>
      </c>
      <c r="Q184" s="160">
        <v>0.505</v>
      </c>
      <c r="R184" s="160">
        <f t="shared" si="22"/>
        <v>3.5350000000000001</v>
      </c>
      <c r="S184" s="160">
        <v>0</v>
      </c>
      <c r="T184" s="161">
        <f t="shared" si="23"/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62" t="s">
        <v>239</v>
      </c>
      <c r="AT184" s="162" t="s">
        <v>751</v>
      </c>
      <c r="AU184" s="162" t="s">
        <v>85</v>
      </c>
      <c r="AY184" s="15" t="s">
        <v>208</v>
      </c>
      <c r="BE184" s="163">
        <f t="shared" si="24"/>
        <v>0</v>
      </c>
      <c r="BF184" s="163">
        <f t="shared" si="25"/>
        <v>0</v>
      </c>
      <c r="BG184" s="163">
        <f t="shared" si="26"/>
        <v>0</v>
      </c>
      <c r="BH184" s="163">
        <f t="shared" si="27"/>
        <v>0</v>
      </c>
      <c r="BI184" s="163">
        <f t="shared" si="28"/>
        <v>0</v>
      </c>
      <c r="BJ184" s="15" t="s">
        <v>85</v>
      </c>
      <c r="BK184" s="163">
        <f t="shared" si="29"/>
        <v>0</v>
      </c>
      <c r="BL184" s="15" t="s">
        <v>214</v>
      </c>
      <c r="BM184" s="162" t="s">
        <v>10360</v>
      </c>
    </row>
    <row r="185" spans="1:65" s="2" customFormat="1" ht="24.2" customHeight="1">
      <c r="A185" s="30"/>
      <c r="B185" s="154"/>
      <c r="C185" s="201" t="s">
        <v>434</v>
      </c>
      <c r="D185" s="201" t="s">
        <v>751</v>
      </c>
      <c r="E185" s="202" t="s">
        <v>10361</v>
      </c>
      <c r="F185" s="203" t="s">
        <v>10362</v>
      </c>
      <c r="G185" s="204" t="s">
        <v>404</v>
      </c>
      <c r="H185" s="205">
        <v>3</v>
      </c>
      <c r="I185" s="177"/>
      <c r="J185" s="290">
        <f t="shared" si="20"/>
        <v>0</v>
      </c>
      <c r="K185" s="178"/>
      <c r="L185" s="179"/>
      <c r="M185" s="180" t="s">
        <v>1</v>
      </c>
      <c r="N185" s="181" t="s">
        <v>38</v>
      </c>
      <c r="O185" s="59"/>
      <c r="P185" s="160">
        <f t="shared" si="21"/>
        <v>0</v>
      </c>
      <c r="Q185" s="160">
        <v>0.215</v>
      </c>
      <c r="R185" s="160">
        <f t="shared" si="22"/>
        <v>0.64500000000000002</v>
      </c>
      <c r="S185" s="160">
        <v>0</v>
      </c>
      <c r="T185" s="161">
        <f t="shared" si="23"/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62" t="s">
        <v>239</v>
      </c>
      <c r="AT185" s="162" t="s">
        <v>751</v>
      </c>
      <c r="AU185" s="162" t="s">
        <v>85</v>
      </c>
      <c r="AY185" s="15" t="s">
        <v>208</v>
      </c>
      <c r="BE185" s="163">
        <f t="shared" si="24"/>
        <v>0</v>
      </c>
      <c r="BF185" s="163">
        <f t="shared" si="25"/>
        <v>0</v>
      </c>
      <c r="BG185" s="163">
        <f t="shared" si="26"/>
        <v>0</v>
      </c>
      <c r="BH185" s="163">
        <f t="shared" si="27"/>
        <v>0</v>
      </c>
      <c r="BI185" s="163">
        <f t="shared" si="28"/>
        <v>0</v>
      </c>
      <c r="BJ185" s="15" t="s">
        <v>85</v>
      </c>
      <c r="BK185" s="163">
        <f t="shared" si="29"/>
        <v>0</v>
      </c>
      <c r="BL185" s="15" t="s">
        <v>214</v>
      </c>
      <c r="BM185" s="162" t="s">
        <v>10363</v>
      </c>
    </row>
    <row r="186" spans="1:65" s="2" customFormat="1" ht="24.2" customHeight="1">
      <c r="A186" s="30"/>
      <c r="B186" s="154"/>
      <c r="C186" s="201" t="s">
        <v>438</v>
      </c>
      <c r="D186" s="201" t="s">
        <v>751</v>
      </c>
      <c r="E186" s="202" t="s">
        <v>10364</v>
      </c>
      <c r="F186" s="203" t="s">
        <v>10365</v>
      </c>
      <c r="G186" s="204" t="s">
        <v>404</v>
      </c>
      <c r="H186" s="205">
        <v>4</v>
      </c>
      <c r="I186" s="177"/>
      <c r="J186" s="290">
        <f t="shared" si="20"/>
        <v>0</v>
      </c>
      <c r="K186" s="178"/>
      <c r="L186" s="179"/>
      <c r="M186" s="180" t="s">
        <v>1</v>
      </c>
      <c r="N186" s="181" t="s">
        <v>38</v>
      </c>
      <c r="O186" s="59"/>
      <c r="P186" s="160">
        <f t="shared" si="21"/>
        <v>0</v>
      </c>
      <c r="Q186" s="160">
        <v>0.43</v>
      </c>
      <c r="R186" s="160">
        <f t="shared" si="22"/>
        <v>1.72</v>
      </c>
      <c r="S186" s="160">
        <v>0</v>
      </c>
      <c r="T186" s="161">
        <f t="shared" si="23"/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62" t="s">
        <v>239</v>
      </c>
      <c r="AT186" s="162" t="s">
        <v>751</v>
      </c>
      <c r="AU186" s="162" t="s">
        <v>85</v>
      </c>
      <c r="AY186" s="15" t="s">
        <v>208</v>
      </c>
      <c r="BE186" s="163">
        <f t="shared" si="24"/>
        <v>0</v>
      </c>
      <c r="BF186" s="163">
        <f t="shared" si="25"/>
        <v>0</v>
      </c>
      <c r="BG186" s="163">
        <f t="shared" si="26"/>
        <v>0</v>
      </c>
      <c r="BH186" s="163">
        <f t="shared" si="27"/>
        <v>0</v>
      </c>
      <c r="BI186" s="163">
        <f t="shared" si="28"/>
        <v>0</v>
      </c>
      <c r="BJ186" s="15" t="s">
        <v>85</v>
      </c>
      <c r="BK186" s="163">
        <f t="shared" si="29"/>
        <v>0</v>
      </c>
      <c r="BL186" s="15" t="s">
        <v>214</v>
      </c>
      <c r="BM186" s="162" t="s">
        <v>10366</v>
      </c>
    </row>
    <row r="187" spans="1:65" s="2" customFormat="1" ht="24.2" customHeight="1">
      <c r="A187" s="30"/>
      <c r="B187" s="154"/>
      <c r="C187" s="201" t="s">
        <v>442</v>
      </c>
      <c r="D187" s="201" t="s">
        <v>751</v>
      </c>
      <c r="E187" s="202" t="s">
        <v>10367</v>
      </c>
      <c r="F187" s="203" t="s">
        <v>10368</v>
      </c>
      <c r="G187" s="204" t="s">
        <v>404</v>
      </c>
      <c r="H187" s="205">
        <v>6</v>
      </c>
      <c r="I187" s="177"/>
      <c r="J187" s="290">
        <f t="shared" si="20"/>
        <v>0</v>
      </c>
      <c r="K187" s="178"/>
      <c r="L187" s="179"/>
      <c r="M187" s="180" t="s">
        <v>1</v>
      </c>
      <c r="N187" s="181" t="s">
        <v>38</v>
      </c>
      <c r="O187" s="59"/>
      <c r="P187" s="160">
        <f t="shared" si="21"/>
        <v>0</v>
      </c>
      <c r="Q187" s="160">
        <v>0.86</v>
      </c>
      <c r="R187" s="160">
        <f t="shared" si="22"/>
        <v>5.16</v>
      </c>
      <c r="S187" s="160">
        <v>0</v>
      </c>
      <c r="T187" s="161">
        <f t="shared" si="23"/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62" t="s">
        <v>239</v>
      </c>
      <c r="AT187" s="162" t="s">
        <v>751</v>
      </c>
      <c r="AU187" s="162" t="s">
        <v>85</v>
      </c>
      <c r="AY187" s="15" t="s">
        <v>208</v>
      </c>
      <c r="BE187" s="163">
        <f t="shared" si="24"/>
        <v>0</v>
      </c>
      <c r="BF187" s="163">
        <f t="shared" si="25"/>
        <v>0</v>
      </c>
      <c r="BG187" s="163">
        <f t="shared" si="26"/>
        <v>0</v>
      </c>
      <c r="BH187" s="163">
        <f t="shared" si="27"/>
        <v>0</v>
      </c>
      <c r="BI187" s="163">
        <f t="shared" si="28"/>
        <v>0</v>
      </c>
      <c r="BJ187" s="15" t="s">
        <v>85</v>
      </c>
      <c r="BK187" s="163">
        <f t="shared" si="29"/>
        <v>0</v>
      </c>
      <c r="BL187" s="15" t="s">
        <v>214</v>
      </c>
      <c r="BM187" s="162" t="s">
        <v>10369</v>
      </c>
    </row>
    <row r="188" spans="1:65" s="2" customFormat="1" ht="24.2" customHeight="1">
      <c r="A188" s="30"/>
      <c r="B188" s="154"/>
      <c r="C188" s="201" t="s">
        <v>446</v>
      </c>
      <c r="D188" s="201" t="s">
        <v>751</v>
      </c>
      <c r="E188" s="202" t="s">
        <v>10370</v>
      </c>
      <c r="F188" s="203" t="s">
        <v>10371</v>
      </c>
      <c r="G188" s="204" t="s">
        <v>404</v>
      </c>
      <c r="H188" s="205">
        <v>7</v>
      </c>
      <c r="I188" s="177"/>
      <c r="J188" s="290">
        <f t="shared" si="20"/>
        <v>0</v>
      </c>
      <c r="K188" s="178"/>
      <c r="L188" s="179"/>
      <c r="M188" s="180" t="s">
        <v>1</v>
      </c>
      <c r="N188" s="181" t="s">
        <v>38</v>
      </c>
      <c r="O188" s="59"/>
      <c r="P188" s="160">
        <f t="shared" si="21"/>
        <v>0</v>
      </c>
      <c r="Q188" s="160">
        <v>1.6</v>
      </c>
      <c r="R188" s="160">
        <f t="shared" si="22"/>
        <v>11.200000000000001</v>
      </c>
      <c r="S188" s="160">
        <v>0</v>
      </c>
      <c r="T188" s="161">
        <f t="shared" si="23"/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62" t="s">
        <v>239</v>
      </c>
      <c r="AT188" s="162" t="s">
        <v>751</v>
      </c>
      <c r="AU188" s="162" t="s">
        <v>85</v>
      </c>
      <c r="AY188" s="15" t="s">
        <v>208</v>
      </c>
      <c r="BE188" s="163">
        <f t="shared" si="24"/>
        <v>0</v>
      </c>
      <c r="BF188" s="163">
        <f t="shared" si="25"/>
        <v>0</v>
      </c>
      <c r="BG188" s="163">
        <f t="shared" si="26"/>
        <v>0</v>
      </c>
      <c r="BH188" s="163">
        <f t="shared" si="27"/>
        <v>0</v>
      </c>
      <c r="BI188" s="163">
        <f t="shared" si="28"/>
        <v>0</v>
      </c>
      <c r="BJ188" s="15" t="s">
        <v>85</v>
      </c>
      <c r="BK188" s="163">
        <f t="shared" si="29"/>
        <v>0</v>
      </c>
      <c r="BL188" s="15" t="s">
        <v>214</v>
      </c>
      <c r="BM188" s="162" t="s">
        <v>10372</v>
      </c>
    </row>
    <row r="189" spans="1:65" s="2" customFormat="1" ht="33" customHeight="1">
      <c r="A189" s="30"/>
      <c r="B189" s="154"/>
      <c r="C189" s="201" t="s">
        <v>450</v>
      </c>
      <c r="D189" s="201" t="s">
        <v>751</v>
      </c>
      <c r="E189" s="202" t="s">
        <v>10373</v>
      </c>
      <c r="F189" s="203" t="s">
        <v>10374</v>
      </c>
      <c r="G189" s="204" t="s">
        <v>404</v>
      </c>
      <c r="H189" s="205">
        <v>20</v>
      </c>
      <c r="I189" s="177"/>
      <c r="J189" s="290">
        <f t="shared" si="20"/>
        <v>0</v>
      </c>
      <c r="K189" s="178"/>
      <c r="L189" s="179"/>
      <c r="M189" s="180" t="s">
        <v>1</v>
      </c>
      <c r="N189" s="181" t="s">
        <v>38</v>
      </c>
      <c r="O189" s="59"/>
      <c r="P189" s="160">
        <f t="shared" si="21"/>
        <v>0</v>
      </c>
      <c r="Q189" s="160">
        <v>2E-3</v>
      </c>
      <c r="R189" s="160">
        <f t="shared" si="22"/>
        <v>0.04</v>
      </c>
      <c r="S189" s="160">
        <v>0</v>
      </c>
      <c r="T189" s="161">
        <f t="shared" si="2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62" t="s">
        <v>239</v>
      </c>
      <c r="AT189" s="162" t="s">
        <v>751</v>
      </c>
      <c r="AU189" s="162" t="s">
        <v>85</v>
      </c>
      <c r="AY189" s="15" t="s">
        <v>208</v>
      </c>
      <c r="BE189" s="163">
        <f t="shared" si="24"/>
        <v>0</v>
      </c>
      <c r="BF189" s="163">
        <f t="shared" si="25"/>
        <v>0</v>
      </c>
      <c r="BG189" s="163">
        <f t="shared" si="26"/>
        <v>0</v>
      </c>
      <c r="BH189" s="163">
        <f t="shared" si="27"/>
        <v>0</v>
      </c>
      <c r="BI189" s="163">
        <f t="shared" si="28"/>
        <v>0</v>
      </c>
      <c r="BJ189" s="15" t="s">
        <v>85</v>
      </c>
      <c r="BK189" s="163">
        <f t="shared" si="29"/>
        <v>0</v>
      </c>
      <c r="BL189" s="15" t="s">
        <v>214</v>
      </c>
      <c r="BM189" s="162" t="s">
        <v>10375</v>
      </c>
    </row>
    <row r="190" spans="1:65" s="2" customFormat="1" ht="49.15" customHeight="1">
      <c r="A190" s="30"/>
      <c r="B190" s="154"/>
      <c r="C190" s="195" t="s">
        <v>454</v>
      </c>
      <c r="D190" s="195" t="s">
        <v>210</v>
      </c>
      <c r="E190" s="196" t="s">
        <v>10376</v>
      </c>
      <c r="F190" s="200" t="s">
        <v>10377</v>
      </c>
      <c r="G190" s="198" t="s">
        <v>404</v>
      </c>
      <c r="H190" s="199">
        <v>2</v>
      </c>
      <c r="I190" s="155"/>
      <c r="J190" s="287">
        <f t="shared" si="20"/>
        <v>0</v>
      </c>
      <c r="K190" s="157"/>
      <c r="L190" s="31"/>
      <c r="M190" s="158" t="s">
        <v>1</v>
      </c>
      <c r="N190" s="159" t="s">
        <v>38</v>
      </c>
      <c r="O190" s="59"/>
      <c r="P190" s="160">
        <f t="shared" si="21"/>
        <v>0</v>
      </c>
      <c r="Q190" s="160">
        <v>0</v>
      </c>
      <c r="R190" s="160">
        <f t="shared" si="22"/>
        <v>0</v>
      </c>
      <c r="S190" s="160">
        <v>0</v>
      </c>
      <c r="T190" s="161">
        <f t="shared" si="2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62" t="s">
        <v>214</v>
      </c>
      <c r="AT190" s="162" t="s">
        <v>210</v>
      </c>
      <c r="AU190" s="162" t="s">
        <v>85</v>
      </c>
      <c r="AY190" s="15" t="s">
        <v>208</v>
      </c>
      <c r="BE190" s="163">
        <f t="shared" si="24"/>
        <v>0</v>
      </c>
      <c r="BF190" s="163">
        <f t="shared" si="25"/>
        <v>0</v>
      </c>
      <c r="BG190" s="163">
        <f t="shared" si="26"/>
        <v>0</v>
      </c>
      <c r="BH190" s="163">
        <f t="shared" si="27"/>
        <v>0</v>
      </c>
      <c r="BI190" s="163">
        <f t="shared" si="28"/>
        <v>0</v>
      </c>
      <c r="BJ190" s="15" t="s">
        <v>85</v>
      </c>
      <c r="BK190" s="163">
        <f t="shared" si="29"/>
        <v>0</v>
      </c>
      <c r="BL190" s="15" t="s">
        <v>214</v>
      </c>
      <c r="BM190" s="162" t="s">
        <v>10378</v>
      </c>
    </row>
    <row r="191" spans="1:65" s="2" customFormat="1" ht="44.25" customHeight="1">
      <c r="A191" s="30"/>
      <c r="B191" s="154"/>
      <c r="C191" s="201" t="s">
        <v>458</v>
      </c>
      <c r="D191" s="201" t="s">
        <v>751</v>
      </c>
      <c r="E191" s="202" t="s">
        <v>10379</v>
      </c>
      <c r="F191" s="203" t="s">
        <v>10380</v>
      </c>
      <c r="G191" s="204" t="s">
        <v>404</v>
      </c>
      <c r="H191" s="205">
        <v>2</v>
      </c>
      <c r="I191" s="177"/>
      <c r="J191" s="290">
        <f t="shared" si="20"/>
        <v>0</v>
      </c>
      <c r="K191" s="178"/>
      <c r="L191" s="179"/>
      <c r="M191" s="180" t="s">
        <v>1</v>
      </c>
      <c r="N191" s="181" t="s">
        <v>38</v>
      </c>
      <c r="O191" s="59"/>
      <c r="P191" s="160">
        <f t="shared" si="21"/>
        <v>0</v>
      </c>
      <c r="Q191" s="160">
        <v>2.103E-2</v>
      </c>
      <c r="R191" s="160">
        <f t="shared" si="22"/>
        <v>4.206E-2</v>
      </c>
      <c r="S191" s="160">
        <v>0</v>
      </c>
      <c r="T191" s="161">
        <f t="shared" si="2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62" t="s">
        <v>239</v>
      </c>
      <c r="AT191" s="162" t="s">
        <v>751</v>
      </c>
      <c r="AU191" s="162" t="s">
        <v>85</v>
      </c>
      <c r="AY191" s="15" t="s">
        <v>208</v>
      </c>
      <c r="BE191" s="163">
        <f t="shared" si="24"/>
        <v>0</v>
      </c>
      <c r="BF191" s="163">
        <f t="shared" si="25"/>
        <v>0</v>
      </c>
      <c r="BG191" s="163">
        <f t="shared" si="26"/>
        <v>0</v>
      </c>
      <c r="BH191" s="163">
        <f t="shared" si="27"/>
        <v>0</v>
      </c>
      <c r="BI191" s="163">
        <f t="shared" si="28"/>
        <v>0</v>
      </c>
      <c r="BJ191" s="15" t="s">
        <v>85</v>
      </c>
      <c r="BK191" s="163">
        <f t="shared" si="29"/>
        <v>0</v>
      </c>
      <c r="BL191" s="15" t="s">
        <v>214</v>
      </c>
      <c r="BM191" s="162" t="s">
        <v>10381</v>
      </c>
    </row>
    <row r="192" spans="1:65" s="2" customFormat="1" ht="37.9" customHeight="1">
      <c r="A192" s="30"/>
      <c r="B192" s="154"/>
      <c r="C192" s="201" t="s">
        <v>462</v>
      </c>
      <c r="D192" s="201" t="s">
        <v>751</v>
      </c>
      <c r="E192" s="202" t="s">
        <v>10382</v>
      </c>
      <c r="F192" s="203" t="s">
        <v>10383</v>
      </c>
      <c r="G192" s="204" t="s">
        <v>404</v>
      </c>
      <c r="H192" s="205">
        <v>1</v>
      </c>
      <c r="I192" s="177"/>
      <c r="J192" s="290">
        <f t="shared" si="20"/>
        <v>0</v>
      </c>
      <c r="K192" s="178"/>
      <c r="L192" s="179"/>
      <c r="M192" s="180" t="s">
        <v>1</v>
      </c>
      <c r="N192" s="181" t="s">
        <v>38</v>
      </c>
      <c r="O192" s="59"/>
      <c r="P192" s="160">
        <f t="shared" si="21"/>
        <v>0</v>
      </c>
      <c r="Q192" s="160">
        <v>4.8439999999999997E-2</v>
      </c>
      <c r="R192" s="160">
        <f t="shared" si="22"/>
        <v>4.8439999999999997E-2</v>
      </c>
      <c r="S192" s="160">
        <v>0</v>
      </c>
      <c r="T192" s="161">
        <f t="shared" si="23"/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62" t="s">
        <v>239</v>
      </c>
      <c r="AT192" s="162" t="s">
        <v>751</v>
      </c>
      <c r="AU192" s="162" t="s">
        <v>85</v>
      </c>
      <c r="AY192" s="15" t="s">
        <v>208</v>
      </c>
      <c r="BE192" s="163">
        <f t="shared" si="24"/>
        <v>0</v>
      </c>
      <c r="BF192" s="163">
        <f t="shared" si="25"/>
        <v>0</v>
      </c>
      <c r="BG192" s="163">
        <f t="shared" si="26"/>
        <v>0</v>
      </c>
      <c r="BH192" s="163">
        <f t="shared" si="27"/>
        <v>0</v>
      </c>
      <c r="BI192" s="163">
        <f t="shared" si="28"/>
        <v>0</v>
      </c>
      <c r="BJ192" s="15" t="s">
        <v>85</v>
      </c>
      <c r="BK192" s="163">
        <f t="shared" si="29"/>
        <v>0</v>
      </c>
      <c r="BL192" s="15" t="s">
        <v>214</v>
      </c>
      <c r="BM192" s="162" t="s">
        <v>10384</v>
      </c>
    </row>
    <row r="193" spans="1:65" s="2" customFormat="1" ht="37.9" customHeight="1">
      <c r="A193" s="30"/>
      <c r="B193" s="154"/>
      <c r="C193" s="201" t="s">
        <v>466</v>
      </c>
      <c r="D193" s="201" t="s">
        <v>751</v>
      </c>
      <c r="E193" s="202" t="s">
        <v>10385</v>
      </c>
      <c r="F193" s="203" t="s">
        <v>10386</v>
      </c>
      <c r="G193" s="204" t="s">
        <v>404</v>
      </c>
      <c r="H193" s="205">
        <v>2</v>
      </c>
      <c r="I193" s="177"/>
      <c r="J193" s="290">
        <f t="shared" si="20"/>
        <v>0</v>
      </c>
      <c r="K193" s="178"/>
      <c r="L193" s="179"/>
      <c r="M193" s="180" t="s">
        <v>1</v>
      </c>
      <c r="N193" s="181" t="s">
        <v>38</v>
      </c>
      <c r="O193" s="59"/>
      <c r="P193" s="160">
        <f t="shared" si="21"/>
        <v>0</v>
      </c>
      <c r="Q193" s="160">
        <v>1.75E-3</v>
      </c>
      <c r="R193" s="160">
        <f t="shared" si="22"/>
        <v>3.5000000000000001E-3</v>
      </c>
      <c r="S193" s="160">
        <v>0</v>
      </c>
      <c r="T193" s="161">
        <f t="shared" si="23"/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2" t="s">
        <v>239</v>
      </c>
      <c r="AT193" s="162" t="s">
        <v>751</v>
      </c>
      <c r="AU193" s="162" t="s">
        <v>85</v>
      </c>
      <c r="AY193" s="15" t="s">
        <v>208</v>
      </c>
      <c r="BE193" s="163">
        <f t="shared" si="24"/>
        <v>0</v>
      </c>
      <c r="BF193" s="163">
        <f t="shared" si="25"/>
        <v>0</v>
      </c>
      <c r="BG193" s="163">
        <f t="shared" si="26"/>
        <v>0</v>
      </c>
      <c r="BH193" s="163">
        <f t="shared" si="27"/>
        <v>0</v>
      </c>
      <c r="BI193" s="163">
        <f t="shared" si="28"/>
        <v>0</v>
      </c>
      <c r="BJ193" s="15" t="s">
        <v>85</v>
      </c>
      <c r="BK193" s="163">
        <f t="shared" si="29"/>
        <v>0</v>
      </c>
      <c r="BL193" s="15" t="s">
        <v>214</v>
      </c>
      <c r="BM193" s="162" t="s">
        <v>10387</v>
      </c>
    </row>
    <row r="194" spans="1:65" s="2" customFormat="1" ht="24.2" customHeight="1">
      <c r="A194" s="30"/>
      <c r="B194" s="154"/>
      <c r="C194" s="201" t="s">
        <v>468</v>
      </c>
      <c r="D194" s="201" t="s">
        <v>751</v>
      </c>
      <c r="E194" s="202" t="s">
        <v>10388</v>
      </c>
      <c r="F194" s="203" t="s">
        <v>10389</v>
      </c>
      <c r="G194" s="204" t="s">
        <v>404</v>
      </c>
      <c r="H194" s="205">
        <v>2</v>
      </c>
      <c r="I194" s="177"/>
      <c r="J194" s="290">
        <f t="shared" si="20"/>
        <v>0</v>
      </c>
      <c r="K194" s="178"/>
      <c r="L194" s="179"/>
      <c r="M194" s="180" t="s">
        <v>1</v>
      </c>
      <c r="N194" s="181" t="s">
        <v>38</v>
      </c>
      <c r="O194" s="59"/>
      <c r="P194" s="160">
        <f t="shared" si="21"/>
        <v>0</v>
      </c>
      <c r="Q194" s="160">
        <v>4.2000000000000003E-2</v>
      </c>
      <c r="R194" s="160">
        <f t="shared" si="22"/>
        <v>8.4000000000000005E-2</v>
      </c>
      <c r="S194" s="160">
        <v>0</v>
      </c>
      <c r="T194" s="161">
        <f t="shared" si="23"/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62" t="s">
        <v>239</v>
      </c>
      <c r="AT194" s="162" t="s">
        <v>751</v>
      </c>
      <c r="AU194" s="162" t="s">
        <v>85</v>
      </c>
      <c r="AY194" s="15" t="s">
        <v>208</v>
      </c>
      <c r="BE194" s="163">
        <f t="shared" si="24"/>
        <v>0</v>
      </c>
      <c r="BF194" s="163">
        <f t="shared" si="25"/>
        <v>0</v>
      </c>
      <c r="BG194" s="163">
        <f t="shared" si="26"/>
        <v>0</v>
      </c>
      <c r="BH194" s="163">
        <f t="shared" si="27"/>
        <v>0</v>
      </c>
      <c r="BI194" s="163">
        <f t="shared" si="28"/>
        <v>0</v>
      </c>
      <c r="BJ194" s="15" t="s">
        <v>85</v>
      </c>
      <c r="BK194" s="163">
        <f t="shared" si="29"/>
        <v>0</v>
      </c>
      <c r="BL194" s="15" t="s">
        <v>214</v>
      </c>
      <c r="BM194" s="162" t="s">
        <v>10390</v>
      </c>
    </row>
    <row r="195" spans="1:65" s="2" customFormat="1" ht="37.9" customHeight="1">
      <c r="A195" s="30"/>
      <c r="B195" s="154"/>
      <c r="C195" s="201" t="s">
        <v>472</v>
      </c>
      <c r="D195" s="201" t="s">
        <v>751</v>
      </c>
      <c r="E195" s="202" t="s">
        <v>10391</v>
      </c>
      <c r="F195" s="203" t="s">
        <v>10392</v>
      </c>
      <c r="G195" s="204" t="s">
        <v>404</v>
      </c>
      <c r="H195" s="205">
        <v>2</v>
      </c>
      <c r="I195" s="177"/>
      <c r="J195" s="290">
        <f t="shared" si="20"/>
        <v>0</v>
      </c>
      <c r="K195" s="178"/>
      <c r="L195" s="179"/>
      <c r="M195" s="180" t="s">
        <v>1</v>
      </c>
      <c r="N195" s="181" t="s">
        <v>38</v>
      </c>
      <c r="O195" s="59"/>
      <c r="P195" s="160">
        <f t="shared" si="21"/>
        <v>0</v>
      </c>
      <c r="Q195" s="160">
        <v>0.15229999999999999</v>
      </c>
      <c r="R195" s="160">
        <f t="shared" si="22"/>
        <v>0.30459999999999998</v>
      </c>
      <c r="S195" s="160">
        <v>0</v>
      </c>
      <c r="T195" s="161">
        <f t="shared" si="23"/>
        <v>0</v>
      </c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R195" s="162" t="s">
        <v>239</v>
      </c>
      <c r="AT195" s="162" t="s">
        <v>751</v>
      </c>
      <c r="AU195" s="162" t="s">
        <v>85</v>
      </c>
      <c r="AY195" s="15" t="s">
        <v>208</v>
      </c>
      <c r="BE195" s="163">
        <f t="shared" si="24"/>
        <v>0</v>
      </c>
      <c r="BF195" s="163">
        <f t="shared" si="25"/>
        <v>0</v>
      </c>
      <c r="BG195" s="163">
        <f t="shared" si="26"/>
        <v>0</v>
      </c>
      <c r="BH195" s="163">
        <f t="shared" si="27"/>
        <v>0</v>
      </c>
      <c r="BI195" s="163">
        <f t="shared" si="28"/>
        <v>0</v>
      </c>
      <c r="BJ195" s="15" t="s">
        <v>85</v>
      </c>
      <c r="BK195" s="163">
        <f t="shared" si="29"/>
        <v>0</v>
      </c>
      <c r="BL195" s="15" t="s">
        <v>214</v>
      </c>
      <c r="BM195" s="162" t="s">
        <v>10393</v>
      </c>
    </row>
    <row r="196" spans="1:65" s="2" customFormat="1" ht="24.2" customHeight="1">
      <c r="A196" s="30"/>
      <c r="B196" s="154"/>
      <c r="C196" s="195" t="s">
        <v>476</v>
      </c>
      <c r="D196" s="195" t="s">
        <v>210</v>
      </c>
      <c r="E196" s="196" t="s">
        <v>10394</v>
      </c>
      <c r="F196" s="200" t="s">
        <v>10395</v>
      </c>
      <c r="G196" s="198" t="s">
        <v>404</v>
      </c>
      <c r="H196" s="199">
        <v>7</v>
      </c>
      <c r="I196" s="155"/>
      <c r="J196" s="287">
        <f t="shared" si="20"/>
        <v>0</v>
      </c>
      <c r="K196" s="157"/>
      <c r="L196" s="31"/>
      <c r="M196" s="158" t="s">
        <v>1</v>
      </c>
      <c r="N196" s="159" t="s">
        <v>38</v>
      </c>
      <c r="O196" s="59"/>
      <c r="P196" s="160">
        <f t="shared" si="21"/>
        <v>0</v>
      </c>
      <c r="Q196" s="160">
        <v>6.3E-3</v>
      </c>
      <c r="R196" s="160">
        <f t="shared" si="22"/>
        <v>4.41E-2</v>
      </c>
      <c r="S196" s="160">
        <v>0</v>
      </c>
      <c r="T196" s="161">
        <f t="shared" si="23"/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62" t="s">
        <v>214</v>
      </c>
      <c r="AT196" s="162" t="s">
        <v>210</v>
      </c>
      <c r="AU196" s="162" t="s">
        <v>85</v>
      </c>
      <c r="AY196" s="15" t="s">
        <v>208</v>
      </c>
      <c r="BE196" s="163">
        <f t="shared" si="24"/>
        <v>0</v>
      </c>
      <c r="BF196" s="163">
        <f t="shared" si="25"/>
        <v>0</v>
      </c>
      <c r="BG196" s="163">
        <f t="shared" si="26"/>
        <v>0</v>
      </c>
      <c r="BH196" s="163">
        <f t="shared" si="27"/>
        <v>0</v>
      </c>
      <c r="BI196" s="163">
        <f t="shared" si="28"/>
        <v>0</v>
      </c>
      <c r="BJ196" s="15" t="s">
        <v>85</v>
      </c>
      <c r="BK196" s="163">
        <f t="shared" si="29"/>
        <v>0</v>
      </c>
      <c r="BL196" s="15" t="s">
        <v>214</v>
      </c>
      <c r="BM196" s="162" t="s">
        <v>10396</v>
      </c>
    </row>
    <row r="197" spans="1:65" s="2" customFormat="1" ht="33" customHeight="1">
      <c r="A197" s="30"/>
      <c r="B197" s="154"/>
      <c r="C197" s="201" t="s">
        <v>480</v>
      </c>
      <c r="D197" s="201" t="s">
        <v>751</v>
      </c>
      <c r="E197" s="202" t="s">
        <v>10397</v>
      </c>
      <c r="F197" s="203" t="s">
        <v>10398</v>
      </c>
      <c r="G197" s="204" t="s">
        <v>404</v>
      </c>
      <c r="H197" s="205">
        <v>7</v>
      </c>
      <c r="I197" s="177"/>
      <c r="J197" s="290">
        <f t="shared" si="20"/>
        <v>0</v>
      </c>
      <c r="K197" s="178"/>
      <c r="L197" s="179"/>
      <c r="M197" s="180" t="s">
        <v>1</v>
      </c>
      <c r="N197" s="181" t="s">
        <v>38</v>
      </c>
      <c r="O197" s="59"/>
      <c r="P197" s="160">
        <f t="shared" si="21"/>
        <v>0</v>
      </c>
      <c r="Q197" s="160">
        <v>0.13500000000000001</v>
      </c>
      <c r="R197" s="160">
        <f t="shared" si="22"/>
        <v>0.94500000000000006</v>
      </c>
      <c r="S197" s="160">
        <v>0</v>
      </c>
      <c r="T197" s="161">
        <f t="shared" si="23"/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62" t="s">
        <v>239</v>
      </c>
      <c r="AT197" s="162" t="s">
        <v>751</v>
      </c>
      <c r="AU197" s="162" t="s">
        <v>85</v>
      </c>
      <c r="AY197" s="15" t="s">
        <v>208</v>
      </c>
      <c r="BE197" s="163">
        <f t="shared" si="24"/>
        <v>0</v>
      </c>
      <c r="BF197" s="163">
        <f t="shared" si="25"/>
        <v>0</v>
      </c>
      <c r="BG197" s="163">
        <f t="shared" si="26"/>
        <v>0</v>
      </c>
      <c r="BH197" s="163">
        <f t="shared" si="27"/>
        <v>0</v>
      </c>
      <c r="BI197" s="163">
        <f t="shared" si="28"/>
        <v>0</v>
      </c>
      <c r="BJ197" s="15" t="s">
        <v>85</v>
      </c>
      <c r="BK197" s="163">
        <f t="shared" si="29"/>
        <v>0</v>
      </c>
      <c r="BL197" s="15" t="s">
        <v>214</v>
      </c>
      <c r="BM197" s="162" t="s">
        <v>10399</v>
      </c>
    </row>
    <row r="198" spans="1:65" s="2" customFormat="1" ht="24.2" customHeight="1">
      <c r="A198" s="30"/>
      <c r="B198" s="154"/>
      <c r="C198" s="195" t="s">
        <v>484</v>
      </c>
      <c r="D198" s="195" t="s">
        <v>210</v>
      </c>
      <c r="E198" s="196" t="s">
        <v>10400</v>
      </c>
      <c r="F198" s="200" t="s">
        <v>10401</v>
      </c>
      <c r="G198" s="198" t="s">
        <v>252</v>
      </c>
      <c r="H198" s="199">
        <v>232.25</v>
      </c>
      <c r="I198" s="155"/>
      <c r="J198" s="287">
        <f t="shared" si="20"/>
        <v>0</v>
      </c>
      <c r="K198" s="157"/>
      <c r="L198" s="31"/>
      <c r="M198" s="158" t="s">
        <v>1</v>
      </c>
      <c r="N198" s="159" t="s">
        <v>38</v>
      </c>
      <c r="O198" s="59"/>
      <c r="P198" s="160">
        <f t="shared" si="21"/>
        <v>0</v>
      </c>
      <c r="Q198" s="160">
        <v>1E-4</v>
      </c>
      <c r="R198" s="160">
        <f t="shared" si="22"/>
        <v>2.3225000000000003E-2</v>
      </c>
      <c r="S198" s="160">
        <v>0</v>
      </c>
      <c r="T198" s="161">
        <f t="shared" si="23"/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62" t="s">
        <v>214</v>
      </c>
      <c r="AT198" s="162" t="s">
        <v>210</v>
      </c>
      <c r="AU198" s="162" t="s">
        <v>85</v>
      </c>
      <c r="AY198" s="15" t="s">
        <v>208</v>
      </c>
      <c r="BE198" s="163">
        <f t="shared" si="24"/>
        <v>0</v>
      </c>
      <c r="BF198" s="163">
        <f t="shared" si="25"/>
        <v>0</v>
      </c>
      <c r="BG198" s="163">
        <f t="shared" si="26"/>
        <v>0</v>
      </c>
      <c r="BH198" s="163">
        <f t="shared" si="27"/>
        <v>0</v>
      </c>
      <c r="BI198" s="163">
        <f t="shared" si="28"/>
        <v>0</v>
      </c>
      <c r="BJ198" s="15" t="s">
        <v>85</v>
      </c>
      <c r="BK198" s="163">
        <f t="shared" si="29"/>
        <v>0</v>
      </c>
      <c r="BL198" s="15" t="s">
        <v>214</v>
      </c>
      <c r="BM198" s="162" t="s">
        <v>10402</v>
      </c>
    </row>
    <row r="199" spans="1:65" s="12" customFormat="1" ht="22.9" customHeight="1">
      <c r="B199" s="142"/>
      <c r="C199" s="206"/>
      <c r="D199" s="207" t="s">
        <v>71</v>
      </c>
      <c r="E199" s="208" t="s">
        <v>244</v>
      </c>
      <c r="F199" s="208" t="s">
        <v>248</v>
      </c>
      <c r="G199" s="206"/>
      <c r="H199" s="206"/>
      <c r="I199" s="145"/>
      <c r="J199" s="286">
        <f>BK199</f>
        <v>0</v>
      </c>
      <c r="L199" s="142"/>
      <c r="M199" s="146"/>
      <c r="N199" s="147"/>
      <c r="O199" s="147"/>
      <c r="P199" s="148">
        <f>SUM(P200:P215)</f>
        <v>0</v>
      </c>
      <c r="Q199" s="147"/>
      <c r="R199" s="148">
        <f>SUM(R200:R215)</f>
        <v>1.4026195698000001</v>
      </c>
      <c r="S199" s="147"/>
      <c r="T199" s="149">
        <f>SUM(T200:T215)</f>
        <v>100.34080800000001</v>
      </c>
      <c r="AR199" s="143" t="s">
        <v>79</v>
      </c>
      <c r="AT199" s="150" t="s">
        <v>71</v>
      </c>
      <c r="AU199" s="150" t="s">
        <v>79</v>
      </c>
      <c r="AY199" s="143" t="s">
        <v>208</v>
      </c>
      <c r="BK199" s="151">
        <f>SUM(BK200:BK215)</f>
        <v>0</v>
      </c>
    </row>
    <row r="200" spans="1:65" s="2" customFormat="1" ht="37.9" customHeight="1">
      <c r="A200" s="30"/>
      <c r="B200" s="154"/>
      <c r="C200" s="195" t="s">
        <v>488</v>
      </c>
      <c r="D200" s="195" t="s">
        <v>210</v>
      </c>
      <c r="E200" s="196" t="s">
        <v>10215</v>
      </c>
      <c r="F200" s="200" t="s">
        <v>10216</v>
      </c>
      <c r="G200" s="198" t="s">
        <v>213</v>
      </c>
      <c r="H200" s="199">
        <v>739</v>
      </c>
      <c r="I200" s="155"/>
      <c r="J200" s="287">
        <f t="shared" ref="J200:J215" si="30">ROUND(I200*H200,2)</f>
        <v>0</v>
      </c>
      <c r="K200" s="157"/>
      <c r="L200" s="31"/>
      <c r="M200" s="158" t="s">
        <v>1</v>
      </c>
      <c r="N200" s="159" t="s">
        <v>38</v>
      </c>
      <c r="O200" s="59"/>
      <c r="P200" s="160">
        <f t="shared" ref="P200:P215" si="31">O200*H200</f>
        <v>0</v>
      </c>
      <c r="Q200" s="160">
        <v>1.5E-3</v>
      </c>
      <c r="R200" s="160">
        <f t="shared" ref="R200:R215" si="32">Q200*H200</f>
        <v>1.1085</v>
      </c>
      <c r="S200" s="160">
        <v>0</v>
      </c>
      <c r="T200" s="161">
        <f t="shared" ref="T200:T215" si="33">S200*H200</f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2" t="s">
        <v>214</v>
      </c>
      <c r="AT200" s="162" t="s">
        <v>210</v>
      </c>
      <c r="AU200" s="162" t="s">
        <v>85</v>
      </c>
      <c r="AY200" s="15" t="s">
        <v>208</v>
      </c>
      <c r="BE200" s="163">
        <f t="shared" ref="BE200:BE215" si="34">IF(N200="základná",J200,0)</f>
        <v>0</v>
      </c>
      <c r="BF200" s="163">
        <f t="shared" ref="BF200:BF215" si="35">IF(N200="znížená",J200,0)</f>
        <v>0</v>
      </c>
      <c r="BG200" s="163">
        <f t="shared" ref="BG200:BG215" si="36">IF(N200="zákl. prenesená",J200,0)</f>
        <v>0</v>
      </c>
      <c r="BH200" s="163">
        <f t="shared" ref="BH200:BH215" si="37">IF(N200="zníž. prenesená",J200,0)</f>
        <v>0</v>
      </c>
      <c r="BI200" s="163">
        <f t="shared" ref="BI200:BI215" si="38">IF(N200="nulová",J200,0)</f>
        <v>0</v>
      </c>
      <c r="BJ200" s="15" t="s">
        <v>85</v>
      </c>
      <c r="BK200" s="163">
        <f t="shared" ref="BK200:BK215" si="39">ROUND(I200*H200,2)</f>
        <v>0</v>
      </c>
      <c r="BL200" s="15" t="s">
        <v>214</v>
      </c>
      <c r="BM200" s="162" t="s">
        <v>10403</v>
      </c>
    </row>
    <row r="201" spans="1:65" s="2" customFormat="1" ht="33" customHeight="1">
      <c r="A201" s="30"/>
      <c r="B201" s="154"/>
      <c r="C201" s="201" t="s">
        <v>492</v>
      </c>
      <c r="D201" s="201" t="s">
        <v>751</v>
      </c>
      <c r="E201" s="202" t="s">
        <v>10218</v>
      </c>
      <c r="F201" s="203" t="s">
        <v>10219</v>
      </c>
      <c r="G201" s="204" t="s">
        <v>213</v>
      </c>
      <c r="H201" s="205">
        <v>812.9</v>
      </c>
      <c r="I201" s="177"/>
      <c r="J201" s="290">
        <f t="shared" si="30"/>
        <v>0</v>
      </c>
      <c r="K201" s="178"/>
      <c r="L201" s="179"/>
      <c r="M201" s="180" t="s">
        <v>1</v>
      </c>
      <c r="N201" s="181" t="s">
        <v>38</v>
      </c>
      <c r="O201" s="59"/>
      <c r="P201" s="160">
        <f t="shared" si="31"/>
        <v>0</v>
      </c>
      <c r="Q201" s="160">
        <v>3.6000000000000002E-4</v>
      </c>
      <c r="R201" s="160">
        <f t="shared" si="32"/>
        <v>0.29264400000000002</v>
      </c>
      <c r="S201" s="160">
        <v>0</v>
      </c>
      <c r="T201" s="161">
        <f t="shared" si="33"/>
        <v>0</v>
      </c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R201" s="162" t="s">
        <v>239</v>
      </c>
      <c r="AT201" s="162" t="s">
        <v>751</v>
      </c>
      <c r="AU201" s="162" t="s">
        <v>85</v>
      </c>
      <c r="AY201" s="15" t="s">
        <v>208</v>
      </c>
      <c r="BE201" s="163">
        <f t="shared" si="34"/>
        <v>0</v>
      </c>
      <c r="BF201" s="163">
        <f t="shared" si="35"/>
        <v>0</v>
      </c>
      <c r="BG201" s="163">
        <f t="shared" si="36"/>
        <v>0</v>
      </c>
      <c r="BH201" s="163">
        <f t="shared" si="37"/>
        <v>0</v>
      </c>
      <c r="BI201" s="163">
        <f t="shared" si="38"/>
        <v>0</v>
      </c>
      <c r="BJ201" s="15" t="s">
        <v>85</v>
      </c>
      <c r="BK201" s="163">
        <f t="shared" si="39"/>
        <v>0</v>
      </c>
      <c r="BL201" s="15" t="s">
        <v>214</v>
      </c>
      <c r="BM201" s="162" t="s">
        <v>10404</v>
      </c>
    </row>
    <row r="202" spans="1:65" s="2" customFormat="1" ht="24.2" customHeight="1">
      <c r="A202" s="30"/>
      <c r="B202" s="154"/>
      <c r="C202" s="195" t="s">
        <v>496</v>
      </c>
      <c r="D202" s="195" t="s">
        <v>210</v>
      </c>
      <c r="E202" s="196" t="s">
        <v>10221</v>
      </c>
      <c r="F202" s="200" t="s">
        <v>10222</v>
      </c>
      <c r="G202" s="198" t="s">
        <v>252</v>
      </c>
      <c r="H202" s="199">
        <v>828.56600000000003</v>
      </c>
      <c r="I202" s="155"/>
      <c r="J202" s="287">
        <f t="shared" si="30"/>
        <v>0</v>
      </c>
      <c r="K202" s="157"/>
      <c r="L202" s="31"/>
      <c r="M202" s="158" t="s">
        <v>1</v>
      </c>
      <c r="N202" s="159" t="s">
        <v>38</v>
      </c>
      <c r="O202" s="59"/>
      <c r="P202" s="160">
        <f t="shared" si="31"/>
        <v>0</v>
      </c>
      <c r="Q202" s="160">
        <v>2.9999999999999999E-7</v>
      </c>
      <c r="R202" s="160">
        <f t="shared" si="32"/>
        <v>2.4856979999999997E-4</v>
      </c>
      <c r="S202" s="160">
        <v>0</v>
      </c>
      <c r="T202" s="161">
        <f t="shared" si="33"/>
        <v>0</v>
      </c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R202" s="162" t="s">
        <v>214</v>
      </c>
      <c r="AT202" s="162" t="s">
        <v>210</v>
      </c>
      <c r="AU202" s="162" t="s">
        <v>85</v>
      </c>
      <c r="AY202" s="15" t="s">
        <v>208</v>
      </c>
      <c r="BE202" s="163">
        <f t="shared" si="34"/>
        <v>0</v>
      </c>
      <c r="BF202" s="163">
        <f t="shared" si="35"/>
        <v>0</v>
      </c>
      <c r="BG202" s="163">
        <f t="shared" si="36"/>
        <v>0</v>
      </c>
      <c r="BH202" s="163">
        <f t="shared" si="37"/>
        <v>0</v>
      </c>
      <c r="BI202" s="163">
        <f t="shared" si="38"/>
        <v>0</v>
      </c>
      <c r="BJ202" s="15" t="s">
        <v>85</v>
      </c>
      <c r="BK202" s="163">
        <f t="shared" si="39"/>
        <v>0</v>
      </c>
      <c r="BL202" s="15" t="s">
        <v>214</v>
      </c>
      <c r="BM202" s="162" t="s">
        <v>10405</v>
      </c>
    </row>
    <row r="203" spans="1:65" s="2" customFormat="1" ht="16.5" customHeight="1">
      <c r="A203" s="30"/>
      <c r="B203" s="154"/>
      <c r="C203" s="195" t="s">
        <v>500</v>
      </c>
      <c r="D203" s="195" t="s">
        <v>210</v>
      </c>
      <c r="E203" s="196" t="s">
        <v>10406</v>
      </c>
      <c r="F203" s="200" t="s">
        <v>10407</v>
      </c>
      <c r="G203" s="198" t="s">
        <v>233</v>
      </c>
      <c r="H203" s="199">
        <v>4.5</v>
      </c>
      <c r="I203" s="155"/>
      <c r="J203" s="287">
        <f t="shared" si="30"/>
        <v>0</v>
      </c>
      <c r="K203" s="157"/>
      <c r="L203" s="31"/>
      <c r="M203" s="158" t="s">
        <v>1</v>
      </c>
      <c r="N203" s="159" t="s">
        <v>38</v>
      </c>
      <c r="O203" s="59"/>
      <c r="P203" s="160">
        <f t="shared" si="31"/>
        <v>0</v>
      </c>
      <c r="Q203" s="160">
        <v>1.0000000000000001E-5</v>
      </c>
      <c r="R203" s="160">
        <f t="shared" si="32"/>
        <v>4.5000000000000003E-5</v>
      </c>
      <c r="S203" s="160">
        <v>0</v>
      </c>
      <c r="T203" s="161">
        <f t="shared" si="33"/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62" t="s">
        <v>214</v>
      </c>
      <c r="AT203" s="162" t="s">
        <v>210</v>
      </c>
      <c r="AU203" s="162" t="s">
        <v>85</v>
      </c>
      <c r="AY203" s="15" t="s">
        <v>208</v>
      </c>
      <c r="BE203" s="163">
        <f t="shared" si="34"/>
        <v>0</v>
      </c>
      <c r="BF203" s="163">
        <f t="shared" si="35"/>
        <v>0</v>
      </c>
      <c r="BG203" s="163">
        <f t="shared" si="36"/>
        <v>0</v>
      </c>
      <c r="BH203" s="163">
        <f t="shared" si="37"/>
        <v>0</v>
      </c>
      <c r="BI203" s="163">
        <f t="shared" si="38"/>
        <v>0</v>
      </c>
      <c r="BJ203" s="15" t="s">
        <v>85</v>
      </c>
      <c r="BK203" s="163">
        <f t="shared" si="39"/>
        <v>0</v>
      </c>
      <c r="BL203" s="15" t="s">
        <v>214</v>
      </c>
      <c r="BM203" s="162" t="s">
        <v>10408</v>
      </c>
    </row>
    <row r="204" spans="1:65" s="2" customFormat="1" ht="37.9" customHeight="1">
      <c r="A204" s="30"/>
      <c r="B204" s="154"/>
      <c r="C204" s="195" t="s">
        <v>504</v>
      </c>
      <c r="D204" s="195" t="s">
        <v>210</v>
      </c>
      <c r="E204" s="196" t="s">
        <v>287</v>
      </c>
      <c r="F204" s="200" t="s">
        <v>288</v>
      </c>
      <c r="G204" s="198" t="s">
        <v>233</v>
      </c>
      <c r="H204" s="199">
        <v>4.05</v>
      </c>
      <c r="I204" s="155"/>
      <c r="J204" s="287">
        <f t="shared" si="30"/>
        <v>0</v>
      </c>
      <c r="K204" s="157"/>
      <c r="L204" s="31"/>
      <c r="M204" s="158" t="s">
        <v>1</v>
      </c>
      <c r="N204" s="159" t="s">
        <v>38</v>
      </c>
      <c r="O204" s="59"/>
      <c r="P204" s="160">
        <f t="shared" si="31"/>
        <v>0</v>
      </c>
      <c r="Q204" s="160">
        <v>0</v>
      </c>
      <c r="R204" s="160">
        <f t="shared" si="32"/>
        <v>0</v>
      </c>
      <c r="S204" s="160">
        <v>2.2000000000000002</v>
      </c>
      <c r="T204" s="161">
        <f t="shared" si="33"/>
        <v>8.91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R204" s="162" t="s">
        <v>214</v>
      </c>
      <c r="AT204" s="162" t="s">
        <v>210</v>
      </c>
      <c r="AU204" s="162" t="s">
        <v>85</v>
      </c>
      <c r="AY204" s="15" t="s">
        <v>208</v>
      </c>
      <c r="BE204" s="163">
        <f t="shared" si="34"/>
        <v>0</v>
      </c>
      <c r="BF204" s="163">
        <f t="shared" si="35"/>
        <v>0</v>
      </c>
      <c r="BG204" s="163">
        <f t="shared" si="36"/>
        <v>0</v>
      </c>
      <c r="BH204" s="163">
        <f t="shared" si="37"/>
        <v>0</v>
      </c>
      <c r="BI204" s="163">
        <f t="shared" si="38"/>
        <v>0</v>
      </c>
      <c r="BJ204" s="15" t="s">
        <v>85</v>
      </c>
      <c r="BK204" s="163">
        <f t="shared" si="39"/>
        <v>0</v>
      </c>
      <c r="BL204" s="15" t="s">
        <v>214</v>
      </c>
      <c r="BM204" s="162" t="s">
        <v>10409</v>
      </c>
    </row>
    <row r="205" spans="1:65" s="2" customFormat="1" ht="33" customHeight="1">
      <c r="A205" s="30"/>
      <c r="B205" s="154"/>
      <c r="C205" s="195" t="s">
        <v>509</v>
      </c>
      <c r="D205" s="195" t="s">
        <v>210</v>
      </c>
      <c r="E205" s="196" t="s">
        <v>290</v>
      </c>
      <c r="F205" s="200" t="s">
        <v>291</v>
      </c>
      <c r="G205" s="198" t="s">
        <v>233</v>
      </c>
      <c r="H205" s="199">
        <v>19.545000000000002</v>
      </c>
      <c r="I205" s="155"/>
      <c r="J205" s="287">
        <f t="shared" si="30"/>
        <v>0</v>
      </c>
      <c r="K205" s="157"/>
      <c r="L205" s="31"/>
      <c r="M205" s="158" t="s">
        <v>1</v>
      </c>
      <c r="N205" s="159" t="s">
        <v>38</v>
      </c>
      <c r="O205" s="59"/>
      <c r="P205" s="160">
        <f t="shared" si="31"/>
        <v>0</v>
      </c>
      <c r="Q205" s="160">
        <v>0</v>
      </c>
      <c r="R205" s="160">
        <f t="shared" si="32"/>
        <v>0</v>
      </c>
      <c r="S205" s="160">
        <v>2.4</v>
      </c>
      <c r="T205" s="161">
        <f t="shared" si="33"/>
        <v>46.908000000000001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62" t="s">
        <v>214</v>
      </c>
      <c r="AT205" s="162" t="s">
        <v>210</v>
      </c>
      <c r="AU205" s="162" t="s">
        <v>85</v>
      </c>
      <c r="AY205" s="15" t="s">
        <v>208</v>
      </c>
      <c r="BE205" s="163">
        <f t="shared" si="34"/>
        <v>0</v>
      </c>
      <c r="BF205" s="163">
        <f t="shared" si="35"/>
        <v>0</v>
      </c>
      <c r="BG205" s="163">
        <f t="shared" si="36"/>
        <v>0</v>
      </c>
      <c r="BH205" s="163">
        <f t="shared" si="37"/>
        <v>0</v>
      </c>
      <c r="BI205" s="163">
        <f t="shared" si="38"/>
        <v>0</v>
      </c>
      <c r="BJ205" s="15" t="s">
        <v>85</v>
      </c>
      <c r="BK205" s="163">
        <f t="shared" si="39"/>
        <v>0</v>
      </c>
      <c r="BL205" s="15" t="s">
        <v>214</v>
      </c>
      <c r="BM205" s="162" t="s">
        <v>10410</v>
      </c>
    </row>
    <row r="206" spans="1:65" s="2" customFormat="1" ht="33" customHeight="1">
      <c r="A206" s="30"/>
      <c r="B206" s="154"/>
      <c r="C206" s="195" t="s">
        <v>513</v>
      </c>
      <c r="D206" s="195" t="s">
        <v>210</v>
      </c>
      <c r="E206" s="196" t="s">
        <v>10225</v>
      </c>
      <c r="F206" s="200" t="s">
        <v>10226</v>
      </c>
      <c r="G206" s="198" t="s">
        <v>213</v>
      </c>
      <c r="H206" s="199">
        <v>135.71700000000001</v>
      </c>
      <c r="I206" s="155"/>
      <c r="J206" s="287">
        <f t="shared" si="30"/>
        <v>0</v>
      </c>
      <c r="K206" s="157"/>
      <c r="L206" s="31"/>
      <c r="M206" s="158" t="s">
        <v>1</v>
      </c>
      <c r="N206" s="159" t="s">
        <v>38</v>
      </c>
      <c r="O206" s="59"/>
      <c r="P206" s="160">
        <f t="shared" si="31"/>
        <v>0</v>
      </c>
      <c r="Q206" s="160">
        <v>0</v>
      </c>
      <c r="R206" s="160">
        <f t="shared" si="32"/>
        <v>0</v>
      </c>
      <c r="S206" s="160">
        <v>0.32400000000000001</v>
      </c>
      <c r="T206" s="161">
        <f t="shared" si="33"/>
        <v>43.972308000000005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62" t="s">
        <v>214</v>
      </c>
      <c r="AT206" s="162" t="s">
        <v>210</v>
      </c>
      <c r="AU206" s="162" t="s">
        <v>85</v>
      </c>
      <c r="AY206" s="15" t="s">
        <v>208</v>
      </c>
      <c r="BE206" s="163">
        <f t="shared" si="34"/>
        <v>0</v>
      </c>
      <c r="BF206" s="163">
        <f t="shared" si="35"/>
        <v>0</v>
      </c>
      <c r="BG206" s="163">
        <f t="shared" si="36"/>
        <v>0</v>
      </c>
      <c r="BH206" s="163">
        <f t="shared" si="37"/>
        <v>0</v>
      </c>
      <c r="BI206" s="163">
        <f t="shared" si="38"/>
        <v>0</v>
      </c>
      <c r="BJ206" s="15" t="s">
        <v>85</v>
      </c>
      <c r="BK206" s="163">
        <f t="shared" si="39"/>
        <v>0</v>
      </c>
      <c r="BL206" s="15" t="s">
        <v>214</v>
      </c>
      <c r="BM206" s="162" t="s">
        <v>10411</v>
      </c>
    </row>
    <row r="207" spans="1:65" s="2" customFormat="1" ht="24.2" customHeight="1">
      <c r="A207" s="30"/>
      <c r="B207" s="154"/>
      <c r="C207" s="195" t="s">
        <v>517</v>
      </c>
      <c r="D207" s="195" t="s">
        <v>210</v>
      </c>
      <c r="E207" s="196" t="s">
        <v>3762</v>
      </c>
      <c r="F207" s="200" t="s">
        <v>3763</v>
      </c>
      <c r="G207" s="198" t="s">
        <v>507</v>
      </c>
      <c r="H207" s="199">
        <v>30</v>
      </c>
      <c r="I207" s="155"/>
      <c r="J207" s="287">
        <f t="shared" si="30"/>
        <v>0</v>
      </c>
      <c r="K207" s="157"/>
      <c r="L207" s="31"/>
      <c r="M207" s="158" t="s">
        <v>1</v>
      </c>
      <c r="N207" s="159" t="s">
        <v>38</v>
      </c>
      <c r="O207" s="59"/>
      <c r="P207" s="160">
        <f t="shared" si="31"/>
        <v>0</v>
      </c>
      <c r="Q207" s="160">
        <v>3.9400000000000002E-5</v>
      </c>
      <c r="R207" s="160">
        <f t="shared" si="32"/>
        <v>1.1820000000000001E-3</v>
      </c>
      <c r="S207" s="160">
        <v>7.5000000000000002E-4</v>
      </c>
      <c r="T207" s="161">
        <f t="shared" si="33"/>
        <v>2.2499999999999999E-2</v>
      </c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R207" s="162" t="s">
        <v>214</v>
      </c>
      <c r="AT207" s="162" t="s">
        <v>210</v>
      </c>
      <c r="AU207" s="162" t="s">
        <v>85</v>
      </c>
      <c r="AY207" s="15" t="s">
        <v>208</v>
      </c>
      <c r="BE207" s="163">
        <f t="shared" si="34"/>
        <v>0</v>
      </c>
      <c r="BF207" s="163">
        <f t="shared" si="35"/>
        <v>0</v>
      </c>
      <c r="BG207" s="163">
        <f t="shared" si="36"/>
        <v>0</v>
      </c>
      <c r="BH207" s="163">
        <f t="shared" si="37"/>
        <v>0</v>
      </c>
      <c r="BI207" s="163">
        <f t="shared" si="38"/>
        <v>0</v>
      </c>
      <c r="BJ207" s="15" t="s">
        <v>85</v>
      </c>
      <c r="BK207" s="163">
        <f t="shared" si="39"/>
        <v>0</v>
      </c>
      <c r="BL207" s="15" t="s">
        <v>214</v>
      </c>
      <c r="BM207" s="162" t="s">
        <v>10412</v>
      </c>
    </row>
    <row r="208" spans="1:65" s="2" customFormat="1" ht="24.2" customHeight="1">
      <c r="A208" s="30"/>
      <c r="B208" s="154"/>
      <c r="C208" s="195" t="s">
        <v>521</v>
      </c>
      <c r="D208" s="195" t="s">
        <v>210</v>
      </c>
      <c r="E208" s="196" t="s">
        <v>530</v>
      </c>
      <c r="F208" s="200" t="s">
        <v>531</v>
      </c>
      <c r="G208" s="198" t="s">
        <v>404</v>
      </c>
      <c r="H208" s="199">
        <v>12</v>
      </c>
      <c r="I208" s="155"/>
      <c r="J208" s="287">
        <f t="shared" si="30"/>
        <v>0</v>
      </c>
      <c r="K208" s="157"/>
      <c r="L208" s="31"/>
      <c r="M208" s="158" t="s">
        <v>1</v>
      </c>
      <c r="N208" s="159" t="s">
        <v>38</v>
      </c>
      <c r="O208" s="59"/>
      <c r="P208" s="160">
        <f t="shared" si="31"/>
        <v>0</v>
      </c>
      <c r="Q208" s="160">
        <v>0</v>
      </c>
      <c r="R208" s="160">
        <f t="shared" si="32"/>
        <v>0</v>
      </c>
      <c r="S208" s="160">
        <v>4.3999999999999997E-2</v>
      </c>
      <c r="T208" s="161">
        <f t="shared" si="33"/>
        <v>0.52800000000000002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62" t="s">
        <v>214</v>
      </c>
      <c r="AT208" s="162" t="s">
        <v>210</v>
      </c>
      <c r="AU208" s="162" t="s">
        <v>85</v>
      </c>
      <c r="AY208" s="15" t="s">
        <v>208</v>
      </c>
      <c r="BE208" s="163">
        <f t="shared" si="34"/>
        <v>0</v>
      </c>
      <c r="BF208" s="163">
        <f t="shared" si="35"/>
        <v>0</v>
      </c>
      <c r="BG208" s="163">
        <f t="shared" si="36"/>
        <v>0</v>
      </c>
      <c r="BH208" s="163">
        <f t="shared" si="37"/>
        <v>0</v>
      </c>
      <c r="BI208" s="163">
        <f t="shared" si="38"/>
        <v>0</v>
      </c>
      <c r="BJ208" s="15" t="s">
        <v>85</v>
      </c>
      <c r="BK208" s="163">
        <f t="shared" si="39"/>
        <v>0</v>
      </c>
      <c r="BL208" s="15" t="s">
        <v>214</v>
      </c>
      <c r="BM208" s="162" t="s">
        <v>10413</v>
      </c>
    </row>
    <row r="209" spans="1:65" s="2" customFormat="1" ht="21.75" customHeight="1">
      <c r="A209" s="30"/>
      <c r="B209" s="154"/>
      <c r="C209" s="195" t="s">
        <v>525</v>
      </c>
      <c r="D209" s="195" t="s">
        <v>210</v>
      </c>
      <c r="E209" s="196" t="s">
        <v>575</v>
      </c>
      <c r="F209" s="200" t="s">
        <v>576</v>
      </c>
      <c r="G209" s="198" t="s">
        <v>564</v>
      </c>
      <c r="H209" s="199">
        <v>695.58600000000001</v>
      </c>
      <c r="I209" s="155"/>
      <c r="J209" s="287">
        <f t="shared" si="30"/>
        <v>0</v>
      </c>
      <c r="K209" s="157"/>
      <c r="L209" s="31"/>
      <c r="M209" s="158" t="s">
        <v>1</v>
      </c>
      <c r="N209" s="159" t="s">
        <v>38</v>
      </c>
      <c r="O209" s="59"/>
      <c r="P209" s="160">
        <f t="shared" si="31"/>
        <v>0</v>
      </c>
      <c r="Q209" s="160">
        <v>0</v>
      </c>
      <c r="R209" s="160">
        <f t="shared" si="32"/>
        <v>0</v>
      </c>
      <c r="S209" s="160">
        <v>0</v>
      </c>
      <c r="T209" s="161">
        <f t="shared" si="33"/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62" t="s">
        <v>214</v>
      </c>
      <c r="AT209" s="162" t="s">
        <v>210</v>
      </c>
      <c r="AU209" s="162" t="s">
        <v>85</v>
      </c>
      <c r="AY209" s="15" t="s">
        <v>208</v>
      </c>
      <c r="BE209" s="163">
        <f t="shared" si="34"/>
        <v>0</v>
      </c>
      <c r="BF209" s="163">
        <f t="shared" si="35"/>
        <v>0</v>
      </c>
      <c r="BG209" s="163">
        <f t="shared" si="36"/>
        <v>0</v>
      </c>
      <c r="BH209" s="163">
        <f t="shared" si="37"/>
        <v>0</v>
      </c>
      <c r="BI209" s="163">
        <f t="shared" si="38"/>
        <v>0</v>
      </c>
      <c r="BJ209" s="15" t="s">
        <v>85</v>
      </c>
      <c r="BK209" s="163">
        <f t="shared" si="39"/>
        <v>0</v>
      </c>
      <c r="BL209" s="15" t="s">
        <v>214</v>
      </c>
      <c r="BM209" s="162" t="s">
        <v>10414</v>
      </c>
    </row>
    <row r="210" spans="1:65" s="2" customFormat="1" ht="24.2" customHeight="1">
      <c r="A210" s="30"/>
      <c r="B210" s="154"/>
      <c r="C210" s="195" t="s">
        <v>529</v>
      </c>
      <c r="D210" s="195" t="s">
        <v>210</v>
      </c>
      <c r="E210" s="196" t="s">
        <v>583</v>
      </c>
      <c r="F210" s="200" t="s">
        <v>584</v>
      </c>
      <c r="G210" s="198" t="s">
        <v>564</v>
      </c>
      <c r="H210" s="199">
        <v>9738.2039999999997</v>
      </c>
      <c r="I210" s="155"/>
      <c r="J210" s="287">
        <f t="shared" si="30"/>
        <v>0</v>
      </c>
      <c r="K210" s="157"/>
      <c r="L210" s="31"/>
      <c r="M210" s="158" t="s">
        <v>1</v>
      </c>
      <c r="N210" s="159" t="s">
        <v>38</v>
      </c>
      <c r="O210" s="59"/>
      <c r="P210" s="160">
        <f t="shared" si="31"/>
        <v>0</v>
      </c>
      <c r="Q210" s="160">
        <v>0</v>
      </c>
      <c r="R210" s="160">
        <f t="shared" si="32"/>
        <v>0</v>
      </c>
      <c r="S210" s="160">
        <v>0</v>
      </c>
      <c r="T210" s="161">
        <f t="shared" si="33"/>
        <v>0</v>
      </c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R210" s="162" t="s">
        <v>214</v>
      </c>
      <c r="AT210" s="162" t="s">
        <v>210</v>
      </c>
      <c r="AU210" s="162" t="s">
        <v>85</v>
      </c>
      <c r="AY210" s="15" t="s">
        <v>208</v>
      </c>
      <c r="BE210" s="163">
        <f t="shared" si="34"/>
        <v>0</v>
      </c>
      <c r="BF210" s="163">
        <f t="shared" si="35"/>
        <v>0</v>
      </c>
      <c r="BG210" s="163">
        <f t="shared" si="36"/>
        <v>0</v>
      </c>
      <c r="BH210" s="163">
        <f t="shared" si="37"/>
        <v>0</v>
      </c>
      <c r="BI210" s="163">
        <f t="shared" si="38"/>
        <v>0</v>
      </c>
      <c r="BJ210" s="15" t="s">
        <v>85</v>
      </c>
      <c r="BK210" s="163">
        <f t="shared" si="39"/>
        <v>0</v>
      </c>
      <c r="BL210" s="15" t="s">
        <v>214</v>
      </c>
      <c r="BM210" s="162" t="s">
        <v>10415</v>
      </c>
    </row>
    <row r="211" spans="1:65" s="2" customFormat="1" ht="24.2" customHeight="1">
      <c r="A211" s="30"/>
      <c r="B211" s="154"/>
      <c r="C211" s="195" t="s">
        <v>533</v>
      </c>
      <c r="D211" s="195" t="s">
        <v>210</v>
      </c>
      <c r="E211" s="196" t="s">
        <v>591</v>
      </c>
      <c r="F211" s="200" t="s">
        <v>592</v>
      </c>
      <c r="G211" s="198" t="s">
        <v>564</v>
      </c>
      <c r="H211" s="199">
        <v>695.58600000000001</v>
      </c>
      <c r="I211" s="155"/>
      <c r="J211" s="287">
        <f t="shared" si="30"/>
        <v>0</v>
      </c>
      <c r="K211" s="157"/>
      <c r="L211" s="31"/>
      <c r="M211" s="158" t="s">
        <v>1</v>
      </c>
      <c r="N211" s="159" t="s">
        <v>38</v>
      </c>
      <c r="O211" s="59"/>
      <c r="P211" s="160">
        <f t="shared" si="31"/>
        <v>0</v>
      </c>
      <c r="Q211" s="160">
        <v>0</v>
      </c>
      <c r="R211" s="160">
        <f t="shared" si="32"/>
        <v>0</v>
      </c>
      <c r="S211" s="160">
        <v>0</v>
      </c>
      <c r="T211" s="161">
        <f t="shared" si="33"/>
        <v>0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R211" s="162" t="s">
        <v>214</v>
      </c>
      <c r="AT211" s="162" t="s">
        <v>210</v>
      </c>
      <c r="AU211" s="162" t="s">
        <v>85</v>
      </c>
      <c r="AY211" s="15" t="s">
        <v>208</v>
      </c>
      <c r="BE211" s="163">
        <f t="shared" si="34"/>
        <v>0</v>
      </c>
      <c r="BF211" s="163">
        <f t="shared" si="35"/>
        <v>0</v>
      </c>
      <c r="BG211" s="163">
        <f t="shared" si="36"/>
        <v>0</v>
      </c>
      <c r="BH211" s="163">
        <f t="shared" si="37"/>
        <v>0</v>
      </c>
      <c r="BI211" s="163">
        <f t="shared" si="38"/>
        <v>0</v>
      </c>
      <c r="BJ211" s="15" t="s">
        <v>85</v>
      </c>
      <c r="BK211" s="163">
        <f t="shared" si="39"/>
        <v>0</v>
      </c>
      <c r="BL211" s="15" t="s">
        <v>214</v>
      </c>
      <c r="BM211" s="162" t="s">
        <v>10416</v>
      </c>
    </row>
    <row r="212" spans="1:65" s="2" customFormat="1" ht="24.2" customHeight="1">
      <c r="A212" s="30"/>
      <c r="B212" s="154"/>
      <c r="C212" s="195" t="s">
        <v>537</v>
      </c>
      <c r="D212" s="195" t="s">
        <v>210</v>
      </c>
      <c r="E212" s="196" t="s">
        <v>599</v>
      </c>
      <c r="F212" s="200" t="s">
        <v>600</v>
      </c>
      <c r="G212" s="198" t="s">
        <v>564</v>
      </c>
      <c r="H212" s="199">
        <v>1391.172</v>
      </c>
      <c r="I212" s="155"/>
      <c r="J212" s="287">
        <f t="shared" si="30"/>
        <v>0</v>
      </c>
      <c r="K212" s="157"/>
      <c r="L212" s="31"/>
      <c r="M212" s="158" t="s">
        <v>1</v>
      </c>
      <c r="N212" s="159" t="s">
        <v>38</v>
      </c>
      <c r="O212" s="59"/>
      <c r="P212" s="160">
        <f t="shared" si="31"/>
        <v>0</v>
      </c>
      <c r="Q212" s="160">
        <v>0</v>
      </c>
      <c r="R212" s="160">
        <f t="shared" si="32"/>
        <v>0</v>
      </c>
      <c r="S212" s="160">
        <v>0</v>
      </c>
      <c r="T212" s="161">
        <f t="shared" si="33"/>
        <v>0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62" t="s">
        <v>214</v>
      </c>
      <c r="AT212" s="162" t="s">
        <v>210</v>
      </c>
      <c r="AU212" s="162" t="s">
        <v>85</v>
      </c>
      <c r="AY212" s="15" t="s">
        <v>208</v>
      </c>
      <c r="BE212" s="163">
        <f t="shared" si="34"/>
        <v>0</v>
      </c>
      <c r="BF212" s="163">
        <f t="shared" si="35"/>
        <v>0</v>
      </c>
      <c r="BG212" s="163">
        <f t="shared" si="36"/>
        <v>0</v>
      </c>
      <c r="BH212" s="163">
        <f t="shared" si="37"/>
        <v>0</v>
      </c>
      <c r="BI212" s="163">
        <f t="shared" si="38"/>
        <v>0</v>
      </c>
      <c r="BJ212" s="15" t="s">
        <v>85</v>
      </c>
      <c r="BK212" s="163">
        <f t="shared" si="39"/>
        <v>0</v>
      </c>
      <c r="BL212" s="15" t="s">
        <v>214</v>
      </c>
      <c r="BM212" s="162" t="s">
        <v>10417</v>
      </c>
    </row>
    <row r="213" spans="1:65" s="2" customFormat="1" ht="24.2" customHeight="1">
      <c r="A213" s="30"/>
      <c r="B213" s="154"/>
      <c r="C213" s="195" t="s">
        <v>541</v>
      </c>
      <c r="D213" s="195" t="s">
        <v>210</v>
      </c>
      <c r="E213" s="196" t="s">
        <v>619</v>
      </c>
      <c r="F213" s="200" t="s">
        <v>620</v>
      </c>
      <c r="G213" s="198" t="s">
        <v>564</v>
      </c>
      <c r="H213" s="199">
        <v>375.61599999999999</v>
      </c>
      <c r="I213" s="155"/>
      <c r="J213" s="287">
        <f t="shared" si="30"/>
        <v>0</v>
      </c>
      <c r="K213" s="157"/>
      <c r="L213" s="31"/>
      <c r="M213" s="158" t="s">
        <v>1</v>
      </c>
      <c r="N213" s="159" t="s">
        <v>38</v>
      </c>
      <c r="O213" s="59"/>
      <c r="P213" s="160">
        <f t="shared" si="31"/>
        <v>0</v>
      </c>
      <c r="Q213" s="160">
        <v>0</v>
      </c>
      <c r="R213" s="160">
        <f t="shared" si="32"/>
        <v>0</v>
      </c>
      <c r="S213" s="160">
        <v>0</v>
      </c>
      <c r="T213" s="161">
        <f t="shared" si="33"/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62" t="s">
        <v>214</v>
      </c>
      <c r="AT213" s="162" t="s">
        <v>210</v>
      </c>
      <c r="AU213" s="162" t="s">
        <v>85</v>
      </c>
      <c r="AY213" s="15" t="s">
        <v>208</v>
      </c>
      <c r="BE213" s="163">
        <f t="shared" si="34"/>
        <v>0</v>
      </c>
      <c r="BF213" s="163">
        <f t="shared" si="35"/>
        <v>0</v>
      </c>
      <c r="BG213" s="163">
        <f t="shared" si="36"/>
        <v>0</v>
      </c>
      <c r="BH213" s="163">
        <f t="shared" si="37"/>
        <v>0</v>
      </c>
      <c r="BI213" s="163">
        <f t="shared" si="38"/>
        <v>0</v>
      </c>
      <c r="BJ213" s="15" t="s">
        <v>85</v>
      </c>
      <c r="BK213" s="163">
        <f t="shared" si="39"/>
        <v>0</v>
      </c>
      <c r="BL213" s="15" t="s">
        <v>214</v>
      </c>
      <c r="BM213" s="162" t="s">
        <v>10418</v>
      </c>
    </row>
    <row r="214" spans="1:65" s="2" customFormat="1" ht="24.2" customHeight="1">
      <c r="A214" s="30"/>
      <c r="B214" s="154"/>
      <c r="C214" s="195" t="s">
        <v>545</v>
      </c>
      <c r="D214" s="195" t="s">
        <v>210</v>
      </c>
      <c r="E214" s="196" t="s">
        <v>627</v>
      </c>
      <c r="F214" s="200" t="s">
        <v>628</v>
      </c>
      <c r="G214" s="198" t="s">
        <v>564</v>
      </c>
      <c r="H214" s="199">
        <v>306.05799999999999</v>
      </c>
      <c r="I214" s="155"/>
      <c r="J214" s="287">
        <f t="shared" si="30"/>
        <v>0</v>
      </c>
      <c r="K214" s="157"/>
      <c r="L214" s="31"/>
      <c r="M214" s="158" t="s">
        <v>1</v>
      </c>
      <c r="N214" s="159" t="s">
        <v>38</v>
      </c>
      <c r="O214" s="59"/>
      <c r="P214" s="160">
        <f t="shared" si="31"/>
        <v>0</v>
      </c>
      <c r="Q214" s="160">
        <v>0</v>
      </c>
      <c r="R214" s="160">
        <f t="shared" si="32"/>
        <v>0</v>
      </c>
      <c r="S214" s="160">
        <v>0</v>
      </c>
      <c r="T214" s="161">
        <f t="shared" si="33"/>
        <v>0</v>
      </c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R214" s="162" t="s">
        <v>214</v>
      </c>
      <c r="AT214" s="162" t="s">
        <v>210</v>
      </c>
      <c r="AU214" s="162" t="s">
        <v>85</v>
      </c>
      <c r="AY214" s="15" t="s">
        <v>208</v>
      </c>
      <c r="BE214" s="163">
        <f t="shared" si="34"/>
        <v>0</v>
      </c>
      <c r="BF214" s="163">
        <f t="shared" si="35"/>
        <v>0</v>
      </c>
      <c r="BG214" s="163">
        <f t="shared" si="36"/>
        <v>0</v>
      </c>
      <c r="BH214" s="163">
        <f t="shared" si="37"/>
        <v>0</v>
      </c>
      <c r="BI214" s="163">
        <f t="shared" si="38"/>
        <v>0</v>
      </c>
      <c r="BJ214" s="15" t="s">
        <v>85</v>
      </c>
      <c r="BK214" s="163">
        <f t="shared" si="39"/>
        <v>0</v>
      </c>
      <c r="BL214" s="15" t="s">
        <v>214</v>
      </c>
      <c r="BM214" s="162" t="s">
        <v>10419</v>
      </c>
    </row>
    <row r="215" spans="1:65" s="2" customFormat="1" ht="24.2" customHeight="1">
      <c r="A215" s="30"/>
      <c r="B215" s="154"/>
      <c r="C215" s="195" t="s">
        <v>549</v>
      </c>
      <c r="D215" s="195" t="s">
        <v>210</v>
      </c>
      <c r="E215" s="196" t="s">
        <v>635</v>
      </c>
      <c r="F215" s="200" t="s">
        <v>636</v>
      </c>
      <c r="G215" s="198" t="s">
        <v>564</v>
      </c>
      <c r="H215" s="199">
        <v>13.912000000000001</v>
      </c>
      <c r="I215" s="155"/>
      <c r="J215" s="287">
        <f t="shared" si="30"/>
        <v>0</v>
      </c>
      <c r="K215" s="157"/>
      <c r="L215" s="31"/>
      <c r="M215" s="158" t="s">
        <v>1</v>
      </c>
      <c r="N215" s="159" t="s">
        <v>38</v>
      </c>
      <c r="O215" s="59"/>
      <c r="P215" s="160">
        <f t="shared" si="31"/>
        <v>0</v>
      </c>
      <c r="Q215" s="160">
        <v>0</v>
      </c>
      <c r="R215" s="160">
        <f t="shared" si="32"/>
        <v>0</v>
      </c>
      <c r="S215" s="160">
        <v>0</v>
      </c>
      <c r="T215" s="161">
        <f t="shared" si="33"/>
        <v>0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62" t="s">
        <v>214</v>
      </c>
      <c r="AT215" s="162" t="s">
        <v>210</v>
      </c>
      <c r="AU215" s="162" t="s">
        <v>85</v>
      </c>
      <c r="AY215" s="15" t="s">
        <v>208</v>
      </c>
      <c r="BE215" s="163">
        <f t="shared" si="34"/>
        <v>0</v>
      </c>
      <c r="BF215" s="163">
        <f t="shared" si="35"/>
        <v>0</v>
      </c>
      <c r="BG215" s="163">
        <f t="shared" si="36"/>
        <v>0</v>
      </c>
      <c r="BH215" s="163">
        <f t="shared" si="37"/>
        <v>0</v>
      </c>
      <c r="BI215" s="163">
        <f t="shared" si="38"/>
        <v>0</v>
      </c>
      <c r="BJ215" s="15" t="s">
        <v>85</v>
      </c>
      <c r="BK215" s="163">
        <f t="shared" si="39"/>
        <v>0</v>
      </c>
      <c r="BL215" s="15" t="s">
        <v>214</v>
      </c>
      <c r="BM215" s="162" t="s">
        <v>10420</v>
      </c>
    </row>
    <row r="216" spans="1:65" s="12" customFormat="1" ht="22.9" customHeight="1">
      <c r="B216" s="142"/>
      <c r="C216" s="206"/>
      <c r="D216" s="207" t="s">
        <v>71</v>
      </c>
      <c r="E216" s="208" t="s">
        <v>606</v>
      </c>
      <c r="F216" s="208" t="s">
        <v>666</v>
      </c>
      <c r="G216" s="206"/>
      <c r="H216" s="206"/>
      <c r="I216" s="145"/>
      <c r="J216" s="286">
        <f>BK216</f>
        <v>0</v>
      </c>
      <c r="L216" s="142"/>
      <c r="M216" s="146"/>
      <c r="N216" s="147"/>
      <c r="O216" s="147"/>
      <c r="P216" s="148">
        <f>SUM(P217:P218)</f>
        <v>0</v>
      </c>
      <c r="Q216" s="147"/>
      <c r="R216" s="148">
        <f>SUM(R217:R218)</f>
        <v>0</v>
      </c>
      <c r="S216" s="147"/>
      <c r="T216" s="149">
        <f>SUM(T217:T218)</f>
        <v>0</v>
      </c>
      <c r="AR216" s="143" t="s">
        <v>79</v>
      </c>
      <c r="AT216" s="150" t="s">
        <v>71</v>
      </c>
      <c r="AU216" s="150" t="s">
        <v>79</v>
      </c>
      <c r="AY216" s="143" t="s">
        <v>208</v>
      </c>
      <c r="BK216" s="151">
        <f>SUM(BK217:BK218)</f>
        <v>0</v>
      </c>
    </row>
    <row r="217" spans="1:65" s="2" customFormat="1" ht="33" customHeight="1">
      <c r="A217" s="30"/>
      <c r="B217" s="154"/>
      <c r="C217" s="195" t="s">
        <v>553</v>
      </c>
      <c r="D217" s="195" t="s">
        <v>210</v>
      </c>
      <c r="E217" s="196" t="s">
        <v>3773</v>
      </c>
      <c r="F217" s="200" t="s">
        <v>3774</v>
      </c>
      <c r="G217" s="198" t="s">
        <v>564</v>
      </c>
      <c r="H217" s="199">
        <v>920.57</v>
      </c>
      <c r="I217" s="155"/>
      <c r="J217" s="287">
        <f>ROUND(I217*H217,2)</f>
        <v>0</v>
      </c>
      <c r="K217" s="157"/>
      <c r="L217" s="31"/>
      <c r="M217" s="158" t="s">
        <v>1</v>
      </c>
      <c r="N217" s="159" t="s">
        <v>38</v>
      </c>
      <c r="O217" s="59"/>
      <c r="P217" s="160">
        <f>O217*H217</f>
        <v>0</v>
      </c>
      <c r="Q217" s="160">
        <v>0</v>
      </c>
      <c r="R217" s="160">
        <f>Q217*H217</f>
        <v>0</v>
      </c>
      <c r="S217" s="160">
        <v>0</v>
      </c>
      <c r="T217" s="161">
        <f>S217*H217</f>
        <v>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62" t="s">
        <v>214</v>
      </c>
      <c r="AT217" s="162" t="s">
        <v>210</v>
      </c>
      <c r="AU217" s="162" t="s">
        <v>85</v>
      </c>
      <c r="AY217" s="15" t="s">
        <v>208</v>
      </c>
      <c r="BE217" s="163">
        <f>IF(N217="základná",J217,0)</f>
        <v>0</v>
      </c>
      <c r="BF217" s="163">
        <f>IF(N217="znížená",J217,0)</f>
        <v>0</v>
      </c>
      <c r="BG217" s="163">
        <f>IF(N217="zákl. prenesená",J217,0)</f>
        <v>0</v>
      </c>
      <c r="BH217" s="163">
        <f>IF(N217="zníž. prenesená",J217,0)</f>
        <v>0</v>
      </c>
      <c r="BI217" s="163">
        <f>IF(N217="nulová",J217,0)</f>
        <v>0</v>
      </c>
      <c r="BJ217" s="15" t="s">
        <v>85</v>
      </c>
      <c r="BK217" s="163">
        <f>ROUND(I217*H217,2)</f>
        <v>0</v>
      </c>
      <c r="BL217" s="15" t="s">
        <v>214</v>
      </c>
      <c r="BM217" s="162" t="s">
        <v>10421</v>
      </c>
    </row>
    <row r="218" spans="1:65" s="2" customFormat="1" ht="49.15" customHeight="1">
      <c r="A218" s="30"/>
      <c r="B218" s="154"/>
      <c r="C218" s="195" t="s">
        <v>557</v>
      </c>
      <c r="D218" s="195" t="s">
        <v>210</v>
      </c>
      <c r="E218" s="196" t="s">
        <v>10422</v>
      </c>
      <c r="F218" s="200" t="s">
        <v>10423</v>
      </c>
      <c r="G218" s="198" t="s">
        <v>564</v>
      </c>
      <c r="H218" s="199">
        <v>920.57</v>
      </c>
      <c r="I218" s="155"/>
      <c r="J218" s="287">
        <f>ROUND(I218*H218,2)</f>
        <v>0</v>
      </c>
      <c r="K218" s="157"/>
      <c r="L218" s="31"/>
      <c r="M218" s="158" t="s">
        <v>1</v>
      </c>
      <c r="N218" s="159" t="s">
        <v>38</v>
      </c>
      <c r="O218" s="59"/>
      <c r="P218" s="160">
        <f>O218*H218</f>
        <v>0</v>
      </c>
      <c r="Q218" s="160">
        <v>0</v>
      </c>
      <c r="R218" s="160">
        <f>Q218*H218</f>
        <v>0</v>
      </c>
      <c r="S218" s="160">
        <v>0</v>
      </c>
      <c r="T218" s="161">
        <f>S218*H218</f>
        <v>0</v>
      </c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R218" s="162" t="s">
        <v>214</v>
      </c>
      <c r="AT218" s="162" t="s">
        <v>210</v>
      </c>
      <c r="AU218" s="162" t="s">
        <v>85</v>
      </c>
      <c r="AY218" s="15" t="s">
        <v>208</v>
      </c>
      <c r="BE218" s="163">
        <f>IF(N218="základná",J218,0)</f>
        <v>0</v>
      </c>
      <c r="BF218" s="163">
        <f>IF(N218="znížená",J218,0)</f>
        <v>0</v>
      </c>
      <c r="BG218" s="163">
        <f>IF(N218="zákl. prenesená",J218,0)</f>
        <v>0</v>
      </c>
      <c r="BH218" s="163">
        <f>IF(N218="zníž. prenesená",J218,0)</f>
        <v>0</v>
      </c>
      <c r="BI218" s="163">
        <f>IF(N218="nulová",J218,0)</f>
        <v>0</v>
      </c>
      <c r="BJ218" s="15" t="s">
        <v>85</v>
      </c>
      <c r="BK218" s="163">
        <f>ROUND(I218*H218,2)</f>
        <v>0</v>
      </c>
      <c r="BL218" s="15" t="s">
        <v>214</v>
      </c>
      <c r="BM218" s="162" t="s">
        <v>10424</v>
      </c>
    </row>
    <row r="219" spans="1:65" s="2" customFormat="1" ht="49.9" customHeight="1">
      <c r="A219" s="30"/>
      <c r="B219" s="31"/>
      <c r="C219" s="30"/>
      <c r="D219" s="30"/>
      <c r="E219" s="144" t="s">
        <v>771</v>
      </c>
      <c r="F219" s="144" t="s">
        <v>772</v>
      </c>
      <c r="G219" s="30"/>
      <c r="H219" s="30"/>
      <c r="I219" s="30"/>
      <c r="J219" s="283">
        <f t="shared" ref="J219:J224" si="40">BK219</f>
        <v>0</v>
      </c>
      <c r="K219" s="30"/>
      <c r="L219" s="31"/>
      <c r="M219" s="164"/>
      <c r="N219" s="165"/>
      <c r="O219" s="59"/>
      <c r="P219" s="59"/>
      <c r="Q219" s="59"/>
      <c r="R219" s="59"/>
      <c r="S219" s="59"/>
      <c r="T219" s="6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T219" s="15" t="s">
        <v>71</v>
      </c>
      <c r="AU219" s="15" t="s">
        <v>72</v>
      </c>
      <c r="AY219" s="15" t="s">
        <v>773</v>
      </c>
      <c r="BK219" s="163">
        <f>SUM(BK220:BK224)</f>
        <v>0</v>
      </c>
    </row>
    <row r="220" spans="1:65" s="2" customFormat="1" ht="16.350000000000001" customHeight="1">
      <c r="A220" s="30"/>
      <c r="B220" s="31"/>
      <c r="C220" s="166" t="s">
        <v>1</v>
      </c>
      <c r="D220" s="166" t="s">
        <v>210</v>
      </c>
      <c r="E220" s="167" t="s">
        <v>1</v>
      </c>
      <c r="F220" s="168" t="s">
        <v>1</v>
      </c>
      <c r="G220" s="169" t="s">
        <v>1</v>
      </c>
      <c r="H220" s="170"/>
      <c r="I220" s="171"/>
      <c r="J220" s="288">
        <f t="shared" si="40"/>
        <v>0</v>
      </c>
      <c r="K220" s="172"/>
      <c r="L220" s="31"/>
      <c r="M220" s="173" t="s">
        <v>1</v>
      </c>
      <c r="N220" s="174" t="s">
        <v>38</v>
      </c>
      <c r="O220" s="59"/>
      <c r="P220" s="59"/>
      <c r="Q220" s="59"/>
      <c r="R220" s="59"/>
      <c r="S220" s="59"/>
      <c r="T220" s="6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T220" s="15" t="s">
        <v>773</v>
      </c>
      <c r="AU220" s="15" t="s">
        <v>79</v>
      </c>
      <c r="AY220" s="15" t="s">
        <v>773</v>
      </c>
      <c r="BE220" s="163">
        <f>IF(N220="základná",J220,0)</f>
        <v>0</v>
      </c>
      <c r="BF220" s="163">
        <f>IF(N220="znížená",J220,0)</f>
        <v>0</v>
      </c>
      <c r="BG220" s="163">
        <f>IF(N220="zákl. prenesená",J220,0)</f>
        <v>0</v>
      </c>
      <c r="BH220" s="163">
        <f>IF(N220="zníž. prenesená",J220,0)</f>
        <v>0</v>
      </c>
      <c r="BI220" s="163">
        <f>IF(N220="nulová",J220,0)</f>
        <v>0</v>
      </c>
      <c r="BJ220" s="15" t="s">
        <v>85</v>
      </c>
      <c r="BK220" s="163">
        <f>I220*H220</f>
        <v>0</v>
      </c>
    </row>
    <row r="221" spans="1:65" s="2" customFormat="1" ht="16.350000000000001" customHeight="1">
      <c r="A221" s="30"/>
      <c r="B221" s="31"/>
      <c r="C221" s="166" t="s">
        <v>1</v>
      </c>
      <c r="D221" s="166" t="s">
        <v>210</v>
      </c>
      <c r="E221" s="167" t="s">
        <v>1</v>
      </c>
      <c r="F221" s="168" t="s">
        <v>1</v>
      </c>
      <c r="G221" s="169" t="s">
        <v>1</v>
      </c>
      <c r="H221" s="170"/>
      <c r="I221" s="171"/>
      <c r="J221" s="288">
        <f t="shared" si="40"/>
        <v>0</v>
      </c>
      <c r="K221" s="172"/>
      <c r="L221" s="31"/>
      <c r="M221" s="173" t="s">
        <v>1</v>
      </c>
      <c r="N221" s="174" t="s">
        <v>38</v>
      </c>
      <c r="O221" s="59"/>
      <c r="P221" s="59"/>
      <c r="Q221" s="59"/>
      <c r="R221" s="59"/>
      <c r="S221" s="59"/>
      <c r="T221" s="6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T221" s="15" t="s">
        <v>773</v>
      </c>
      <c r="AU221" s="15" t="s">
        <v>79</v>
      </c>
      <c r="AY221" s="15" t="s">
        <v>773</v>
      </c>
      <c r="BE221" s="163">
        <f>IF(N221="základná",J221,0)</f>
        <v>0</v>
      </c>
      <c r="BF221" s="163">
        <f>IF(N221="znížená",J221,0)</f>
        <v>0</v>
      </c>
      <c r="BG221" s="163">
        <f>IF(N221="zákl. prenesená",J221,0)</f>
        <v>0</v>
      </c>
      <c r="BH221" s="163">
        <f>IF(N221="zníž. prenesená",J221,0)</f>
        <v>0</v>
      </c>
      <c r="BI221" s="163">
        <f>IF(N221="nulová",J221,0)</f>
        <v>0</v>
      </c>
      <c r="BJ221" s="15" t="s">
        <v>85</v>
      </c>
      <c r="BK221" s="163">
        <f>I221*H221</f>
        <v>0</v>
      </c>
    </row>
    <row r="222" spans="1:65" s="2" customFormat="1" ht="16.350000000000001" customHeight="1">
      <c r="A222" s="30"/>
      <c r="B222" s="31"/>
      <c r="C222" s="166" t="s">
        <v>1</v>
      </c>
      <c r="D222" s="166" t="s">
        <v>210</v>
      </c>
      <c r="E222" s="167" t="s">
        <v>1</v>
      </c>
      <c r="F222" s="168" t="s">
        <v>1</v>
      </c>
      <c r="G222" s="169" t="s">
        <v>1</v>
      </c>
      <c r="H222" s="170"/>
      <c r="I222" s="171"/>
      <c r="J222" s="288">
        <f t="shared" si="40"/>
        <v>0</v>
      </c>
      <c r="K222" s="172"/>
      <c r="L222" s="31"/>
      <c r="M222" s="173" t="s">
        <v>1</v>
      </c>
      <c r="N222" s="174" t="s">
        <v>38</v>
      </c>
      <c r="O222" s="59"/>
      <c r="P222" s="59"/>
      <c r="Q222" s="59"/>
      <c r="R222" s="59"/>
      <c r="S222" s="59"/>
      <c r="T222" s="6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T222" s="15" t="s">
        <v>773</v>
      </c>
      <c r="AU222" s="15" t="s">
        <v>79</v>
      </c>
      <c r="AY222" s="15" t="s">
        <v>773</v>
      </c>
      <c r="BE222" s="163">
        <f>IF(N222="základná",J222,0)</f>
        <v>0</v>
      </c>
      <c r="BF222" s="163">
        <f>IF(N222="znížená",J222,0)</f>
        <v>0</v>
      </c>
      <c r="BG222" s="163">
        <f>IF(N222="zákl. prenesená",J222,0)</f>
        <v>0</v>
      </c>
      <c r="BH222" s="163">
        <f>IF(N222="zníž. prenesená",J222,0)</f>
        <v>0</v>
      </c>
      <c r="BI222" s="163">
        <f>IF(N222="nulová",J222,0)</f>
        <v>0</v>
      </c>
      <c r="BJ222" s="15" t="s">
        <v>85</v>
      </c>
      <c r="BK222" s="163">
        <f>I222*H222</f>
        <v>0</v>
      </c>
    </row>
    <row r="223" spans="1:65" s="2" customFormat="1" ht="16.350000000000001" customHeight="1">
      <c r="A223" s="30"/>
      <c r="B223" s="31"/>
      <c r="C223" s="166" t="s">
        <v>1</v>
      </c>
      <c r="D223" s="166" t="s">
        <v>210</v>
      </c>
      <c r="E223" s="167" t="s">
        <v>1</v>
      </c>
      <c r="F223" s="168" t="s">
        <v>1</v>
      </c>
      <c r="G223" s="169" t="s">
        <v>1</v>
      </c>
      <c r="H223" s="170"/>
      <c r="I223" s="171"/>
      <c r="J223" s="288">
        <f t="shared" si="40"/>
        <v>0</v>
      </c>
      <c r="K223" s="172"/>
      <c r="L223" s="31"/>
      <c r="M223" s="173" t="s">
        <v>1</v>
      </c>
      <c r="N223" s="174" t="s">
        <v>38</v>
      </c>
      <c r="O223" s="59"/>
      <c r="P223" s="59"/>
      <c r="Q223" s="59"/>
      <c r="R223" s="59"/>
      <c r="S223" s="59"/>
      <c r="T223" s="6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T223" s="15" t="s">
        <v>773</v>
      </c>
      <c r="AU223" s="15" t="s">
        <v>79</v>
      </c>
      <c r="AY223" s="15" t="s">
        <v>773</v>
      </c>
      <c r="BE223" s="163">
        <f>IF(N223="základná",J223,0)</f>
        <v>0</v>
      </c>
      <c r="BF223" s="163">
        <f>IF(N223="znížená",J223,0)</f>
        <v>0</v>
      </c>
      <c r="BG223" s="163">
        <f>IF(N223="zákl. prenesená",J223,0)</f>
        <v>0</v>
      </c>
      <c r="BH223" s="163">
        <f>IF(N223="zníž. prenesená",J223,0)</f>
        <v>0</v>
      </c>
      <c r="BI223" s="163">
        <f>IF(N223="nulová",J223,0)</f>
        <v>0</v>
      </c>
      <c r="BJ223" s="15" t="s">
        <v>85</v>
      </c>
      <c r="BK223" s="163">
        <f>I223*H223</f>
        <v>0</v>
      </c>
    </row>
    <row r="224" spans="1:65" s="2" customFormat="1" ht="16.350000000000001" customHeight="1">
      <c r="A224" s="30"/>
      <c r="B224" s="31"/>
      <c r="C224" s="166" t="s">
        <v>1</v>
      </c>
      <c r="D224" s="166" t="s">
        <v>210</v>
      </c>
      <c r="E224" s="167" t="s">
        <v>1</v>
      </c>
      <c r="F224" s="168" t="s">
        <v>1</v>
      </c>
      <c r="G224" s="169" t="s">
        <v>1</v>
      </c>
      <c r="H224" s="170"/>
      <c r="I224" s="171"/>
      <c r="J224" s="288">
        <f t="shared" si="40"/>
        <v>0</v>
      </c>
      <c r="K224" s="172"/>
      <c r="L224" s="31"/>
      <c r="M224" s="173" t="s">
        <v>1</v>
      </c>
      <c r="N224" s="174" t="s">
        <v>38</v>
      </c>
      <c r="O224" s="175"/>
      <c r="P224" s="175"/>
      <c r="Q224" s="175"/>
      <c r="R224" s="175"/>
      <c r="S224" s="175"/>
      <c r="T224" s="176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T224" s="15" t="s">
        <v>773</v>
      </c>
      <c r="AU224" s="15" t="s">
        <v>79</v>
      </c>
      <c r="AY224" s="15" t="s">
        <v>773</v>
      </c>
      <c r="BE224" s="163">
        <f>IF(N224="základná",J224,0)</f>
        <v>0</v>
      </c>
      <c r="BF224" s="163">
        <f>IF(N224="znížená",J224,0)</f>
        <v>0</v>
      </c>
      <c r="BG224" s="163">
        <f>IF(N224="zákl. prenesená",J224,0)</f>
        <v>0</v>
      </c>
      <c r="BH224" s="163">
        <f>IF(N224="zníž. prenesená",J224,0)</f>
        <v>0</v>
      </c>
      <c r="BI224" s="163">
        <f>IF(N224="nulová",J224,0)</f>
        <v>0</v>
      </c>
      <c r="BJ224" s="15" t="s">
        <v>85</v>
      </c>
      <c r="BK224" s="163">
        <f>I224*H224</f>
        <v>0</v>
      </c>
    </row>
    <row r="225" spans="1:31" s="2" customFormat="1" ht="6.95" customHeight="1">
      <c r="A225" s="30"/>
      <c r="B225" s="48"/>
      <c r="C225" s="49"/>
      <c r="D225" s="49"/>
      <c r="E225" s="49"/>
      <c r="F225" s="49"/>
      <c r="G225" s="49"/>
      <c r="H225" s="49"/>
      <c r="I225" s="49"/>
      <c r="J225" s="277"/>
      <c r="K225" s="49"/>
      <c r="L225" s="31"/>
      <c r="M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</row>
  </sheetData>
  <sheetProtection algorithmName="SHA-512" hashValue="7Z8NlYsTz2kzo2DYWzSz7aQHf6TSl/21t7n4GBq/A4Yc9+q4ipyGZZeuuOwxj0G72R8FkXy6az4gubdxzXSTDQ==" saltValue="Ad6Tzn8WzkDb4ZiRrVfghQ==" spinCount="100000" sheet="1" objects="1" scenarios="1"/>
  <autoFilter ref="C123:K224"/>
  <mergeCells count="9">
    <mergeCell ref="E87:H87"/>
    <mergeCell ref="E114:H114"/>
    <mergeCell ref="E116:H116"/>
    <mergeCell ref="L2:V2"/>
    <mergeCell ref="E7:H7"/>
    <mergeCell ref="E9:H9"/>
    <mergeCell ref="E18:H18"/>
    <mergeCell ref="E27:H27"/>
    <mergeCell ref="E85:H85"/>
  </mergeCells>
  <dataValidations count="2">
    <dataValidation type="list" allowBlank="1" showInputMessage="1" showErrorMessage="1" error="Povolené sú hodnoty K, M." sqref="D220:D225">
      <formula1>"K, M"</formula1>
    </dataValidation>
    <dataValidation type="list" allowBlank="1" showInputMessage="1" showErrorMessage="1" error="Povolené sú hodnoty základná, znížená, nulová." sqref="N220:N225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56"/>
  <sheetViews>
    <sheetView showGridLines="0" topLeftCell="A107" workbookViewId="0">
      <selection activeCell="J127" sqref="J127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6" t="s">
        <v>5</v>
      </c>
      <c r="M2" s="217"/>
      <c r="N2" s="217"/>
      <c r="O2" s="217"/>
      <c r="P2" s="217"/>
      <c r="Q2" s="217"/>
      <c r="R2" s="217"/>
      <c r="S2" s="217"/>
      <c r="T2" s="217"/>
      <c r="U2" s="217"/>
      <c r="V2" s="217"/>
      <c r="AT2" s="15" t="s">
        <v>149</v>
      </c>
    </row>
    <row r="3" spans="1:46" s="1" customFormat="1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8"/>
      <c r="AT3" s="15" t="s">
        <v>72</v>
      </c>
    </row>
    <row r="4" spans="1:46" s="1" customFormat="1" ht="24.95" customHeight="1">
      <c r="B4" s="18"/>
      <c r="D4" s="19" t="s">
        <v>167</v>
      </c>
      <c r="L4" s="18"/>
      <c r="M4" s="99" t="s">
        <v>9</v>
      </c>
      <c r="AT4" s="15" t="s">
        <v>3</v>
      </c>
    </row>
    <row r="5" spans="1:46" s="1" customFormat="1" ht="6.95" customHeight="1">
      <c r="B5" s="18"/>
      <c r="L5" s="18"/>
    </row>
    <row r="6" spans="1:46" s="1" customFormat="1" ht="12" customHeight="1">
      <c r="B6" s="18"/>
      <c r="D6" s="25" t="s">
        <v>14</v>
      </c>
      <c r="L6" s="18"/>
    </row>
    <row r="7" spans="1:46" s="1" customFormat="1" ht="16.5" customHeight="1">
      <c r="B7" s="18"/>
      <c r="E7" s="259" t="str">
        <f>'Rekapitulácia stavby'!K6</f>
        <v>Rekonštrukcia SO34 ÚAO a SO22 sociálna časť ÚAO</v>
      </c>
      <c r="F7" s="260"/>
      <c r="G7" s="260"/>
      <c r="H7" s="260"/>
      <c r="L7" s="18"/>
    </row>
    <row r="8" spans="1:46" s="2" customFormat="1" ht="12" customHeight="1">
      <c r="A8" s="30"/>
      <c r="B8" s="31"/>
      <c r="C8" s="30"/>
      <c r="D8" s="25" t="s">
        <v>168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16.5" customHeight="1">
      <c r="A9" s="30"/>
      <c r="B9" s="31"/>
      <c r="C9" s="30"/>
      <c r="D9" s="30"/>
      <c r="E9" s="255" t="s">
        <v>10425</v>
      </c>
      <c r="F9" s="258"/>
      <c r="G9" s="258"/>
      <c r="H9" s="258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5" t="s">
        <v>16</v>
      </c>
      <c r="E11" s="30"/>
      <c r="F11" s="23" t="s">
        <v>1</v>
      </c>
      <c r="G11" s="30"/>
      <c r="H11" s="30"/>
      <c r="I11" s="25" t="s">
        <v>17</v>
      </c>
      <c r="J11" s="23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5" t="s">
        <v>18</v>
      </c>
      <c r="E12" s="30"/>
      <c r="F12" s="23" t="s">
        <v>19</v>
      </c>
      <c r="G12" s="30"/>
      <c r="H12" s="30"/>
      <c r="I12" s="25" t="s">
        <v>20</v>
      </c>
      <c r="J12" s="56" t="str">
        <f>'Rekapitulácia stavby'!AN8</f>
        <v>16. 11. 2023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5" t="s">
        <v>22</v>
      </c>
      <c r="E14" s="30"/>
      <c r="F14" s="30"/>
      <c r="G14" s="30"/>
      <c r="H14" s="30"/>
      <c r="I14" s="25" t="s">
        <v>23</v>
      </c>
      <c r="J14" s="23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3" t="s">
        <v>19</v>
      </c>
      <c r="F15" s="30"/>
      <c r="G15" s="30"/>
      <c r="H15" s="30"/>
      <c r="I15" s="25" t="s">
        <v>24</v>
      </c>
      <c r="J15" s="23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5" t="s">
        <v>25</v>
      </c>
      <c r="E17" s="30"/>
      <c r="F17" s="30"/>
      <c r="G17" s="30"/>
      <c r="H17" s="30"/>
      <c r="I17" s="25" t="s">
        <v>23</v>
      </c>
      <c r="J17" s="26" t="str">
        <f>'Rekapitulácia stavby'!AN13</f>
        <v>Vyplň údaj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61" t="str">
        <f>'Rekapitulácia stavby'!E14</f>
        <v>Vyplň údaj</v>
      </c>
      <c r="F18" s="221"/>
      <c r="G18" s="221"/>
      <c r="H18" s="221"/>
      <c r="I18" s="25" t="s">
        <v>24</v>
      </c>
      <c r="J18" s="26" t="str">
        <f>'Rekapitulácia stavby'!AN14</f>
        <v>Vyplň údaj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5" t="s">
        <v>27</v>
      </c>
      <c r="E20" s="30"/>
      <c r="F20" s="30"/>
      <c r="G20" s="30"/>
      <c r="H20" s="30"/>
      <c r="I20" s="25" t="s">
        <v>23</v>
      </c>
      <c r="J20" s="23" t="str">
        <f>IF('Rekapitulácia stavby'!AN16="","",'Rekapitulácia stavby'!AN16)</f>
        <v/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3" t="str">
        <f>IF('Rekapitulácia stavby'!E17="","",'Rekapitulácia stavby'!E17)</f>
        <v xml:space="preserve"> </v>
      </c>
      <c r="F21" s="30"/>
      <c r="G21" s="30"/>
      <c r="H21" s="30"/>
      <c r="I21" s="25" t="s">
        <v>24</v>
      </c>
      <c r="J21" s="23" t="str">
        <f>IF('Rekapitulácia stavby'!AN17="","",'Rekapitulácia stavby'!AN17)</f>
        <v/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5" t="s">
        <v>30</v>
      </c>
      <c r="E23" s="30"/>
      <c r="F23" s="30"/>
      <c r="G23" s="30"/>
      <c r="H23" s="30"/>
      <c r="I23" s="25" t="s">
        <v>23</v>
      </c>
      <c r="J23" s="23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3" t="str">
        <f>IF('Rekapitulácia stavby'!E20="","",'Rekapitulácia stavby'!E20)</f>
        <v xml:space="preserve"> </v>
      </c>
      <c r="F24" s="30"/>
      <c r="G24" s="30"/>
      <c r="H24" s="30"/>
      <c r="I24" s="25" t="s">
        <v>24</v>
      </c>
      <c r="J24" s="23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5" t="s">
        <v>31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100"/>
      <c r="B27" s="101"/>
      <c r="C27" s="100"/>
      <c r="D27" s="100"/>
      <c r="E27" s="225" t="s">
        <v>1</v>
      </c>
      <c r="F27" s="225"/>
      <c r="G27" s="225"/>
      <c r="H27" s="225"/>
      <c r="I27" s="100"/>
      <c r="J27" s="100"/>
      <c r="K27" s="100"/>
      <c r="L27" s="102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3" t="s">
        <v>32</v>
      </c>
      <c r="E30" s="30"/>
      <c r="F30" s="30"/>
      <c r="G30" s="30"/>
      <c r="H30" s="30"/>
      <c r="I30" s="30"/>
      <c r="J30" s="72">
        <f>ROUND(J124,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34</v>
      </c>
      <c r="G32" s="30"/>
      <c r="H32" s="30"/>
      <c r="I32" s="34" t="s">
        <v>33</v>
      </c>
      <c r="J32" s="34" t="s">
        <v>35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4" t="s">
        <v>36</v>
      </c>
      <c r="E33" s="36" t="s">
        <v>37</v>
      </c>
      <c r="F33" s="105">
        <f>ROUND((ROUND((SUM(BE124:BE249)),  2) + SUM(BE251:BE255)), 2)</f>
        <v>0</v>
      </c>
      <c r="G33" s="106"/>
      <c r="H33" s="106"/>
      <c r="I33" s="107">
        <v>0.2</v>
      </c>
      <c r="J33" s="105">
        <f>ROUND((ROUND(((SUM(BE124:BE249))*I33),  2) + (SUM(BE251:BE255)*I33)),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38</v>
      </c>
      <c r="F34" s="105">
        <f>ROUND((ROUND((SUM(BF124:BF249)),  2) + SUM(BF251:BF255)), 2)</f>
        <v>0</v>
      </c>
      <c r="G34" s="106"/>
      <c r="H34" s="106"/>
      <c r="I34" s="107">
        <v>0.2</v>
      </c>
      <c r="J34" s="105">
        <f>ROUND((ROUND(((SUM(BF124:BF249))*I34),  2) + (SUM(BF251:BF255)*I34)),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5" t="s">
        <v>39</v>
      </c>
      <c r="F35" s="108">
        <f>ROUND((ROUND((SUM(BG124:BG249)),  2) + SUM(BG251:BG255)), 2)</f>
        <v>0</v>
      </c>
      <c r="G35" s="30"/>
      <c r="H35" s="30"/>
      <c r="I35" s="109">
        <v>0.2</v>
      </c>
      <c r="J35" s="108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5" t="s">
        <v>40</v>
      </c>
      <c r="F36" s="108">
        <f>ROUND((ROUND((SUM(BH124:BH249)),  2) + SUM(BH251:BH255)), 2)</f>
        <v>0</v>
      </c>
      <c r="G36" s="30"/>
      <c r="H36" s="30"/>
      <c r="I36" s="109">
        <v>0.2</v>
      </c>
      <c r="J36" s="108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41</v>
      </c>
      <c r="F37" s="105">
        <f>ROUND((ROUND((SUM(BI124:BI249)),  2) + SUM(BI251:BI255)), 2)</f>
        <v>0</v>
      </c>
      <c r="G37" s="106"/>
      <c r="H37" s="106"/>
      <c r="I37" s="107">
        <v>0</v>
      </c>
      <c r="J37" s="105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10"/>
      <c r="D39" s="111" t="s">
        <v>42</v>
      </c>
      <c r="E39" s="61"/>
      <c r="F39" s="61"/>
      <c r="G39" s="112" t="s">
        <v>43</v>
      </c>
      <c r="H39" s="113" t="s">
        <v>44</v>
      </c>
      <c r="I39" s="61"/>
      <c r="J39" s="114">
        <f>SUM(J30:J37)</f>
        <v>0</v>
      </c>
      <c r="K39" s="115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18"/>
      <c r="L41" s="18"/>
    </row>
    <row r="42" spans="1:31" s="1" customFormat="1" ht="14.45" customHeight="1">
      <c r="B42" s="18"/>
      <c r="L42" s="18"/>
    </row>
    <row r="43" spans="1:31" s="1" customFormat="1" ht="14.45" customHeight="1">
      <c r="B43" s="18"/>
      <c r="L43" s="18"/>
    </row>
    <row r="44" spans="1:31" s="1" customFormat="1" ht="14.45" customHeight="1">
      <c r="B44" s="18"/>
      <c r="L44" s="18"/>
    </row>
    <row r="45" spans="1:31" s="1" customFormat="1" ht="14.45" customHeight="1">
      <c r="B45" s="18"/>
      <c r="L45" s="18"/>
    </row>
    <row r="46" spans="1:31" s="1" customFormat="1" ht="14.45" customHeight="1">
      <c r="B46" s="18"/>
      <c r="L46" s="18"/>
    </row>
    <row r="47" spans="1:31" s="1" customFormat="1" ht="14.45" customHeight="1">
      <c r="B47" s="18"/>
      <c r="L47" s="18"/>
    </row>
    <row r="48" spans="1:31" s="1" customFormat="1" ht="14.45" customHeight="1">
      <c r="B48" s="18"/>
      <c r="L48" s="18"/>
    </row>
    <row r="49" spans="1:31" s="1" customFormat="1" ht="14.45" customHeight="1">
      <c r="B49" s="18"/>
      <c r="L49" s="18"/>
    </row>
    <row r="50" spans="1:31" s="2" customFormat="1" ht="14.45" customHeight="1">
      <c r="B50" s="43"/>
      <c r="D50" s="44" t="s">
        <v>45</v>
      </c>
      <c r="E50" s="45"/>
      <c r="F50" s="45"/>
      <c r="G50" s="44" t="s">
        <v>46</v>
      </c>
      <c r="H50" s="45"/>
      <c r="I50" s="45"/>
      <c r="J50" s="45"/>
      <c r="K50" s="45"/>
      <c r="L50" s="43"/>
    </row>
    <row r="51" spans="1:31">
      <c r="B51" s="18"/>
      <c r="L51" s="18"/>
    </row>
    <row r="52" spans="1:31">
      <c r="B52" s="18"/>
      <c r="L52" s="18"/>
    </row>
    <row r="53" spans="1:31">
      <c r="B53" s="18"/>
      <c r="L53" s="18"/>
    </row>
    <row r="54" spans="1:31">
      <c r="B54" s="18"/>
      <c r="L54" s="18"/>
    </row>
    <row r="55" spans="1:31">
      <c r="B55" s="18"/>
      <c r="L55" s="18"/>
    </row>
    <row r="56" spans="1:31">
      <c r="B56" s="18"/>
      <c r="L56" s="18"/>
    </row>
    <row r="57" spans="1:31">
      <c r="B57" s="18"/>
      <c r="L57" s="18"/>
    </row>
    <row r="58" spans="1:31">
      <c r="B58" s="18"/>
      <c r="L58" s="18"/>
    </row>
    <row r="59" spans="1:31">
      <c r="B59" s="18"/>
      <c r="L59" s="18"/>
    </row>
    <row r="60" spans="1:31">
      <c r="B60" s="18"/>
      <c r="L60" s="18"/>
    </row>
    <row r="61" spans="1:31" s="2" customFormat="1" ht="12.75">
      <c r="A61" s="30"/>
      <c r="B61" s="31"/>
      <c r="C61" s="30"/>
      <c r="D61" s="46" t="s">
        <v>47</v>
      </c>
      <c r="E61" s="33"/>
      <c r="F61" s="116" t="s">
        <v>48</v>
      </c>
      <c r="G61" s="46" t="s">
        <v>47</v>
      </c>
      <c r="H61" s="33"/>
      <c r="I61" s="33"/>
      <c r="J61" s="117" t="s">
        <v>48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18"/>
      <c r="L62" s="18"/>
    </row>
    <row r="63" spans="1:31">
      <c r="B63" s="18"/>
      <c r="L63" s="18"/>
    </row>
    <row r="64" spans="1:31">
      <c r="B64" s="18"/>
      <c r="L64" s="18"/>
    </row>
    <row r="65" spans="1:31" s="2" customFormat="1" ht="12.75">
      <c r="A65" s="30"/>
      <c r="B65" s="31"/>
      <c r="C65" s="30"/>
      <c r="D65" s="44" t="s">
        <v>49</v>
      </c>
      <c r="E65" s="47"/>
      <c r="F65" s="47"/>
      <c r="G65" s="44" t="s">
        <v>50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18"/>
      <c r="L66" s="18"/>
    </row>
    <row r="67" spans="1:31">
      <c r="B67" s="18"/>
      <c r="L67" s="18"/>
    </row>
    <row r="68" spans="1:31">
      <c r="B68" s="18"/>
      <c r="L68" s="18"/>
    </row>
    <row r="69" spans="1:31">
      <c r="B69" s="18"/>
      <c r="L69" s="18"/>
    </row>
    <row r="70" spans="1:31">
      <c r="B70" s="18"/>
      <c r="L70" s="18"/>
    </row>
    <row r="71" spans="1:31">
      <c r="B71" s="18"/>
      <c r="L71" s="18"/>
    </row>
    <row r="72" spans="1:31">
      <c r="B72" s="18"/>
      <c r="L72" s="18"/>
    </row>
    <row r="73" spans="1:31">
      <c r="B73" s="18"/>
      <c r="L73" s="18"/>
    </row>
    <row r="74" spans="1:31">
      <c r="B74" s="18"/>
      <c r="L74" s="18"/>
    </row>
    <row r="75" spans="1:31">
      <c r="B75" s="18"/>
      <c r="L75" s="18"/>
    </row>
    <row r="76" spans="1:31" s="2" customFormat="1" ht="12.75">
      <c r="A76" s="30"/>
      <c r="B76" s="31"/>
      <c r="C76" s="30"/>
      <c r="D76" s="46" t="s">
        <v>47</v>
      </c>
      <c r="E76" s="33"/>
      <c r="F76" s="116" t="s">
        <v>48</v>
      </c>
      <c r="G76" s="46" t="s">
        <v>47</v>
      </c>
      <c r="H76" s="33"/>
      <c r="I76" s="33"/>
      <c r="J76" s="117" t="s">
        <v>48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19" t="s">
        <v>172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5" t="s">
        <v>14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>
      <c r="A85" s="30"/>
      <c r="B85" s="31"/>
      <c r="C85" s="30"/>
      <c r="D85" s="30"/>
      <c r="E85" s="259" t="str">
        <f>E7</f>
        <v>Rekonštrukcia SO34 ÚAO a SO22 sociálna časť ÚAO</v>
      </c>
      <c r="F85" s="260"/>
      <c r="G85" s="260"/>
      <c r="H85" s="260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5" t="s">
        <v>168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55" t="str">
        <f>E9</f>
        <v>SO103 - Kanalizácia dažďová</v>
      </c>
      <c r="F87" s="258"/>
      <c r="G87" s="258"/>
      <c r="H87" s="258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5" t="s">
        <v>18</v>
      </c>
      <c r="D89" s="30"/>
      <c r="E89" s="30"/>
      <c r="F89" s="23" t="str">
        <f>F12</f>
        <v>ÚVTOS a ÚVV Leopoldov</v>
      </c>
      <c r="G89" s="30"/>
      <c r="H89" s="30"/>
      <c r="I89" s="25" t="s">
        <v>20</v>
      </c>
      <c r="J89" s="56" t="str">
        <f>IF(J12="","",J12)</f>
        <v>16. 11. 2023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>
      <c r="A91" s="30"/>
      <c r="B91" s="31"/>
      <c r="C91" s="25" t="s">
        <v>22</v>
      </c>
      <c r="D91" s="30"/>
      <c r="E91" s="30"/>
      <c r="F91" s="23" t="str">
        <f>E15</f>
        <v>ÚVTOS a ÚVV Leopoldov</v>
      </c>
      <c r="G91" s="30"/>
      <c r="H91" s="30"/>
      <c r="I91" s="25" t="s">
        <v>27</v>
      </c>
      <c r="J91" s="28" t="str">
        <f>E21</f>
        <v xml:space="preserve"> 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5" t="s">
        <v>25</v>
      </c>
      <c r="D92" s="30"/>
      <c r="E92" s="30"/>
      <c r="F92" s="23" t="str">
        <f>IF(E18="","",E18)</f>
        <v>Vyplň údaj</v>
      </c>
      <c r="G92" s="30"/>
      <c r="H92" s="30"/>
      <c r="I92" s="25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8" t="s">
        <v>173</v>
      </c>
      <c r="D94" s="110"/>
      <c r="E94" s="110"/>
      <c r="F94" s="110"/>
      <c r="G94" s="110"/>
      <c r="H94" s="110"/>
      <c r="I94" s="110"/>
      <c r="J94" s="119" t="s">
        <v>174</v>
      </c>
      <c r="K94" s="110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20" t="s">
        <v>175</v>
      </c>
      <c r="D96" s="30"/>
      <c r="E96" s="30"/>
      <c r="F96" s="30"/>
      <c r="G96" s="30"/>
      <c r="H96" s="30"/>
      <c r="I96" s="30"/>
      <c r="J96" s="72">
        <f>J124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5" t="s">
        <v>176</v>
      </c>
    </row>
    <row r="97" spans="1:31" s="9" customFormat="1" ht="24.95" customHeight="1">
      <c r="B97" s="121"/>
      <c r="D97" s="122" t="s">
        <v>177</v>
      </c>
      <c r="E97" s="123"/>
      <c r="F97" s="123"/>
      <c r="G97" s="123"/>
      <c r="H97" s="123"/>
      <c r="I97" s="123"/>
      <c r="J97" s="124">
        <f>J125</f>
        <v>0</v>
      </c>
      <c r="L97" s="121"/>
    </row>
    <row r="98" spans="1:31" s="10" customFormat="1" ht="19.899999999999999" customHeight="1">
      <c r="B98" s="125"/>
      <c r="D98" s="126" t="s">
        <v>178</v>
      </c>
      <c r="E98" s="127"/>
      <c r="F98" s="127"/>
      <c r="G98" s="127"/>
      <c r="H98" s="127"/>
      <c r="I98" s="127"/>
      <c r="J98" s="128">
        <f>J126</f>
        <v>0</v>
      </c>
      <c r="L98" s="125"/>
    </row>
    <row r="99" spans="1:31" s="10" customFormat="1" ht="19.899999999999999" customHeight="1">
      <c r="B99" s="125"/>
      <c r="D99" s="126" t="s">
        <v>1003</v>
      </c>
      <c r="E99" s="127"/>
      <c r="F99" s="127"/>
      <c r="G99" s="127"/>
      <c r="H99" s="127"/>
      <c r="I99" s="127"/>
      <c r="J99" s="128">
        <f>J147</f>
        <v>0</v>
      </c>
      <c r="L99" s="125"/>
    </row>
    <row r="100" spans="1:31" s="10" customFormat="1" ht="19.899999999999999" customHeight="1">
      <c r="B100" s="125"/>
      <c r="D100" s="126" t="s">
        <v>1004</v>
      </c>
      <c r="E100" s="127"/>
      <c r="F100" s="127"/>
      <c r="G100" s="127"/>
      <c r="H100" s="127"/>
      <c r="I100" s="127"/>
      <c r="J100" s="128">
        <f>J156</f>
        <v>0</v>
      </c>
      <c r="L100" s="125"/>
    </row>
    <row r="101" spans="1:31" s="10" customFormat="1" ht="19.899999999999999" customHeight="1">
      <c r="B101" s="125"/>
      <c r="D101" s="126" t="s">
        <v>3528</v>
      </c>
      <c r="E101" s="127"/>
      <c r="F101" s="127"/>
      <c r="G101" s="127"/>
      <c r="H101" s="127"/>
      <c r="I101" s="127"/>
      <c r="J101" s="128">
        <f>J162</f>
        <v>0</v>
      </c>
      <c r="L101" s="125"/>
    </row>
    <row r="102" spans="1:31" s="10" customFormat="1" ht="19.899999999999999" customHeight="1">
      <c r="B102" s="125"/>
      <c r="D102" s="126" t="s">
        <v>180</v>
      </c>
      <c r="E102" s="127"/>
      <c r="F102" s="127"/>
      <c r="G102" s="127"/>
      <c r="H102" s="127"/>
      <c r="I102" s="127"/>
      <c r="J102" s="128">
        <f>J222</f>
        <v>0</v>
      </c>
      <c r="L102" s="125"/>
    </row>
    <row r="103" spans="1:31" s="10" customFormat="1" ht="19.899999999999999" customHeight="1">
      <c r="B103" s="125"/>
      <c r="D103" s="126" t="s">
        <v>181</v>
      </c>
      <c r="E103" s="127"/>
      <c r="F103" s="127"/>
      <c r="G103" s="127"/>
      <c r="H103" s="127"/>
      <c r="I103" s="127"/>
      <c r="J103" s="128">
        <f>J247</f>
        <v>0</v>
      </c>
      <c r="L103" s="125"/>
    </row>
    <row r="104" spans="1:31" s="9" customFormat="1" ht="21.75" customHeight="1">
      <c r="B104" s="121"/>
      <c r="D104" s="129" t="s">
        <v>193</v>
      </c>
      <c r="J104" s="130">
        <f>J250</f>
        <v>0</v>
      </c>
      <c r="L104" s="121"/>
    </row>
    <row r="105" spans="1:31" s="2" customFormat="1" ht="21.75" customHeight="1">
      <c r="A105" s="30"/>
      <c r="B105" s="31"/>
      <c r="C105" s="30"/>
      <c r="D105" s="30"/>
      <c r="E105" s="30"/>
      <c r="F105" s="30"/>
      <c r="G105" s="30"/>
      <c r="H105" s="30"/>
      <c r="I105" s="30"/>
      <c r="J105" s="30"/>
      <c r="K105" s="30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31" s="2" customFormat="1" ht="6.95" customHeight="1">
      <c r="A106" s="30"/>
      <c r="B106" s="48"/>
      <c r="C106" s="49"/>
      <c r="D106" s="49"/>
      <c r="E106" s="49"/>
      <c r="F106" s="49"/>
      <c r="G106" s="49"/>
      <c r="H106" s="49"/>
      <c r="I106" s="49"/>
      <c r="J106" s="49"/>
      <c r="K106" s="49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10" spans="1:31" s="2" customFormat="1" ht="6.95" customHeight="1">
      <c r="A110" s="30"/>
      <c r="B110" s="50"/>
      <c r="C110" s="51"/>
      <c r="D110" s="51"/>
      <c r="E110" s="51"/>
      <c r="F110" s="51"/>
      <c r="G110" s="51"/>
      <c r="H110" s="51"/>
      <c r="I110" s="51"/>
      <c r="J110" s="51"/>
      <c r="K110" s="51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24.95" customHeight="1">
      <c r="A111" s="30"/>
      <c r="B111" s="31"/>
      <c r="C111" s="19" t="s">
        <v>194</v>
      </c>
      <c r="D111" s="30"/>
      <c r="E111" s="30"/>
      <c r="F111" s="30"/>
      <c r="G111" s="30"/>
      <c r="H111" s="3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6.95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2" customHeight="1">
      <c r="A113" s="30"/>
      <c r="B113" s="31"/>
      <c r="C113" s="25" t="s">
        <v>14</v>
      </c>
      <c r="D113" s="30"/>
      <c r="E113" s="30"/>
      <c r="F113" s="30"/>
      <c r="G113" s="30"/>
      <c r="H113" s="3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16.5" customHeight="1">
      <c r="A114" s="30"/>
      <c r="B114" s="31"/>
      <c r="C114" s="30"/>
      <c r="D114" s="30"/>
      <c r="E114" s="259" t="str">
        <f>E7</f>
        <v>Rekonštrukcia SO34 ÚAO a SO22 sociálna časť ÚAO</v>
      </c>
      <c r="F114" s="260"/>
      <c r="G114" s="260"/>
      <c r="H114" s="26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12" customHeight="1">
      <c r="A115" s="30"/>
      <c r="B115" s="31"/>
      <c r="C115" s="25" t="s">
        <v>168</v>
      </c>
      <c r="D115" s="30"/>
      <c r="E115" s="30"/>
      <c r="F115" s="30"/>
      <c r="G115" s="30"/>
      <c r="H115" s="30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6.5" customHeight="1">
      <c r="A116" s="30"/>
      <c r="B116" s="31"/>
      <c r="C116" s="30"/>
      <c r="D116" s="30"/>
      <c r="E116" s="255" t="str">
        <f>E9</f>
        <v>SO103 - Kanalizácia dažďová</v>
      </c>
      <c r="F116" s="258"/>
      <c r="G116" s="258"/>
      <c r="H116" s="258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6.95" customHeight="1">
      <c r="A117" s="30"/>
      <c r="B117" s="31"/>
      <c r="C117" s="30"/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12" customHeight="1">
      <c r="A118" s="30"/>
      <c r="B118" s="31"/>
      <c r="C118" s="25" t="s">
        <v>18</v>
      </c>
      <c r="D118" s="30"/>
      <c r="E118" s="30"/>
      <c r="F118" s="23" t="str">
        <f>F12</f>
        <v>ÚVTOS a ÚVV Leopoldov</v>
      </c>
      <c r="G118" s="30"/>
      <c r="H118" s="30"/>
      <c r="I118" s="25" t="s">
        <v>20</v>
      </c>
      <c r="J118" s="56" t="str">
        <f>IF(J12="","",J12)</f>
        <v>16. 11. 2023</v>
      </c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6.9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2" customFormat="1" ht="15.2" customHeight="1">
      <c r="A120" s="30"/>
      <c r="B120" s="31"/>
      <c r="C120" s="25" t="s">
        <v>22</v>
      </c>
      <c r="D120" s="30"/>
      <c r="E120" s="30"/>
      <c r="F120" s="23" t="str">
        <f>E15</f>
        <v>ÚVTOS a ÚVV Leopoldov</v>
      </c>
      <c r="G120" s="30"/>
      <c r="H120" s="30"/>
      <c r="I120" s="25" t="s">
        <v>27</v>
      </c>
      <c r="J120" s="28" t="str">
        <f>E21</f>
        <v xml:space="preserve"> </v>
      </c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5" s="2" customFormat="1" ht="15.2" customHeight="1">
      <c r="A121" s="30"/>
      <c r="B121" s="31"/>
      <c r="C121" s="25" t="s">
        <v>25</v>
      </c>
      <c r="D121" s="30"/>
      <c r="E121" s="30"/>
      <c r="F121" s="23" t="str">
        <f>IF(E18="","",E18)</f>
        <v>Vyplň údaj</v>
      </c>
      <c r="G121" s="30"/>
      <c r="H121" s="30"/>
      <c r="I121" s="25" t="s">
        <v>30</v>
      </c>
      <c r="J121" s="28" t="str">
        <f>E24</f>
        <v xml:space="preserve"> </v>
      </c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5" s="2" customFormat="1" ht="10.35" customHeight="1">
      <c r="A122" s="30"/>
      <c r="B122" s="31"/>
      <c r="C122" s="30"/>
      <c r="D122" s="30"/>
      <c r="E122" s="30"/>
      <c r="F122" s="30"/>
      <c r="G122" s="30"/>
      <c r="H122" s="30"/>
      <c r="I122" s="30"/>
      <c r="J122" s="30"/>
      <c r="K122" s="30"/>
      <c r="L122" s="43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5" s="11" customFormat="1" ht="29.25" customHeight="1">
      <c r="A123" s="131"/>
      <c r="B123" s="132"/>
      <c r="C123" s="133" t="s">
        <v>195</v>
      </c>
      <c r="D123" s="134" t="s">
        <v>57</v>
      </c>
      <c r="E123" s="134" t="s">
        <v>53</v>
      </c>
      <c r="F123" s="134" t="s">
        <v>54</v>
      </c>
      <c r="G123" s="134" t="s">
        <v>196</v>
      </c>
      <c r="H123" s="134" t="s">
        <v>197</v>
      </c>
      <c r="I123" s="134" t="s">
        <v>198</v>
      </c>
      <c r="J123" s="135" t="s">
        <v>174</v>
      </c>
      <c r="K123" s="136" t="s">
        <v>199</v>
      </c>
      <c r="L123" s="137"/>
      <c r="M123" s="63" t="s">
        <v>1</v>
      </c>
      <c r="N123" s="64" t="s">
        <v>36</v>
      </c>
      <c r="O123" s="64" t="s">
        <v>200</v>
      </c>
      <c r="P123" s="64" t="s">
        <v>201</v>
      </c>
      <c r="Q123" s="64" t="s">
        <v>202</v>
      </c>
      <c r="R123" s="64" t="s">
        <v>203</v>
      </c>
      <c r="S123" s="64" t="s">
        <v>204</v>
      </c>
      <c r="T123" s="65" t="s">
        <v>205</v>
      </c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</row>
    <row r="124" spans="1:65" s="2" customFormat="1" ht="22.9" customHeight="1">
      <c r="A124" s="30"/>
      <c r="B124" s="31"/>
      <c r="C124" s="70" t="s">
        <v>175</v>
      </c>
      <c r="D124" s="30"/>
      <c r="E124" s="30"/>
      <c r="F124" s="30"/>
      <c r="G124" s="30"/>
      <c r="H124" s="30"/>
      <c r="I124" s="30"/>
      <c r="J124" s="138">
        <f>BK124</f>
        <v>0</v>
      </c>
      <c r="K124" s="30"/>
      <c r="L124" s="31"/>
      <c r="M124" s="66"/>
      <c r="N124" s="57"/>
      <c r="O124" s="67"/>
      <c r="P124" s="139">
        <f>P125+P250</f>
        <v>0</v>
      </c>
      <c r="Q124" s="67"/>
      <c r="R124" s="139">
        <f>R125+R250</f>
        <v>1360.9043197342601</v>
      </c>
      <c r="S124" s="67"/>
      <c r="T124" s="140">
        <f>T125+T250</f>
        <v>805.14996399999995</v>
      </c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T124" s="15" t="s">
        <v>71</v>
      </c>
      <c r="AU124" s="15" t="s">
        <v>176</v>
      </c>
      <c r="BK124" s="141">
        <f>BK125+BK250</f>
        <v>0</v>
      </c>
    </row>
    <row r="125" spans="1:65" s="12" customFormat="1" ht="25.9" customHeight="1">
      <c r="B125" s="142"/>
      <c r="D125" s="143" t="s">
        <v>71</v>
      </c>
      <c r="E125" s="144" t="s">
        <v>206</v>
      </c>
      <c r="F125" s="144" t="s">
        <v>207</v>
      </c>
      <c r="I125" s="145"/>
      <c r="J125" s="130">
        <f>BK125</f>
        <v>0</v>
      </c>
      <c r="L125" s="142"/>
      <c r="M125" s="146"/>
      <c r="N125" s="147"/>
      <c r="O125" s="147"/>
      <c r="P125" s="148">
        <f>P126+P147+P156+P162+P222+P247</f>
        <v>0</v>
      </c>
      <c r="Q125" s="147"/>
      <c r="R125" s="148">
        <f>R126+R147+R156+R162+R222+R247</f>
        <v>1360.9043197342601</v>
      </c>
      <c r="S125" s="147"/>
      <c r="T125" s="149">
        <f>T126+T147+T156+T162+T222+T247</f>
        <v>805.14996399999995</v>
      </c>
      <c r="AR125" s="143" t="s">
        <v>79</v>
      </c>
      <c r="AT125" s="150" t="s">
        <v>71</v>
      </c>
      <c r="AU125" s="150" t="s">
        <v>72</v>
      </c>
      <c r="AY125" s="143" t="s">
        <v>208</v>
      </c>
      <c r="BK125" s="151">
        <f>BK126+BK147+BK156+BK162+BK222+BK247</f>
        <v>0</v>
      </c>
    </row>
    <row r="126" spans="1:65" s="12" customFormat="1" ht="22.9" customHeight="1">
      <c r="B126" s="142"/>
      <c r="D126" s="143" t="s">
        <v>71</v>
      </c>
      <c r="E126" s="152" t="s">
        <v>79</v>
      </c>
      <c r="F126" s="152" t="s">
        <v>209</v>
      </c>
      <c r="I126" s="145"/>
      <c r="J126" s="286">
        <f>BK126</f>
        <v>0</v>
      </c>
      <c r="L126" s="142"/>
      <c r="M126" s="146"/>
      <c r="N126" s="147"/>
      <c r="O126" s="147"/>
      <c r="P126" s="148">
        <f>SUM(P127:P146)</f>
        <v>0</v>
      </c>
      <c r="Q126" s="147"/>
      <c r="R126" s="148">
        <f>SUM(R127:R146)</f>
        <v>406.49290128076001</v>
      </c>
      <c r="S126" s="147"/>
      <c r="T126" s="149">
        <f>SUM(T127:T146)</f>
        <v>728.21875</v>
      </c>
      <c r="AR126" s="143" t="s">
        <v>79</v>
      </c>
      <c r="AT126" s="150" t="s">
        <v>71</v>
      </c>
      <c r="AU126" s="150" t="s">
        <v>79</v>
      </c>
      <c r="AY126" s="143" t="s">
        <v>208</v>
      </c>
      <c r="BK126" s="151">
        <f>SUM(BK127:BK146)</f>
        <v>0</v>
      </c>
    </row>
    <row r="127" spans="1:65" s="2" customFormat="1" ht="24.2" customHeight="1">
      <c r="A127" s="30"/>
      <c r="B127" s="154"/>
      <c r="C127" s="195" t="s">
        <v>79</v>
      </c>
      <c r="D127" s="195" t="s">
        <v>210</v>
      </c>
      <c r="E127" s="196" t="s">
        <v>10068</v>
      </c>
      <c r="F127" s="200" t="s">
        <v>10069</v>
      </c>
      <c r="G127" s="198" t="s">
        <v>213</v>
      </c>
      <c r="H127" s="199">
        <v>892.25</v>
      </c>
      <c r="I127" s="155"/>
      <c r="J127" s="287">
        <f t="shared" ref="J127:J146" si="0">ROUND(I127*H127,2)</f>
        <v>0</v>
      </c>
      <c r="K127" s="157"/>
      <c r="L127" s="31"/>
      <c r="M127" s="158" t="s">
        <v>1</v>
      </c>
      <c r="N127" s="159" t="s">
        <v>38</v>
      </c>
      <c r="O127" s="59"/>
      <c r="P127" s="160">
        <f t="shared" ref="P127:P146" si="1">O127*H127</f>
        <v>0</v>
      </c>
      <c r="Q127" s="160">
        <v>0</v>
      </c>
      <c r="R127" s="160">
        <f t="shared" ref="R127:R146" si="2">Q127*H127</f>
        <v>0</v>
      </c>
      <c r="S127" s="160">
        <v>0.375</v>
      </c>
      <c r="T127" s="161">
        <f t="shared" ref="T127:T146" si="3">S127*H127</f>
        <v>334.59375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2" t="s">
        <v>214</v>
      </c>
      <c r="AT127" s="162" t="s">
        <v>210</v>
      </c>
      <c r="AU127" s="162" t="s">
        <v>85</v>
      </c>
      <c r="AY127" s="15" t="s">
        <v>208</v>
      </c>
      <c r="BE127" s="163">
        <f t="shared" ref="BE127:BE146" si="4">IF(N127="základná",J127,0)</f>
        <v>0</v>
      </c>
      <c r="BF127" s="163">
        <f t="shared" ref="BF127:BF146" si="5">IF(N127="znížená",J127,0)</f>
        <v>0</v>
      </c>
      <c r="BG127" s="163">
        <f t="shared" ref="BG127:BG146" si="6">IF(N127="zákl. prenesená",J127,0)</f>
        <v>0</v>
      </c>
      <c r="BH127" s="163">
        <f t="shared" ref="BH127:BH146" si="7">IF(N127="zníž. prenesená",J127,0)</f>
        <v>0</v>
      </c>
      <c r="BI127" s="163">
        <f t="shared" ref="BI127:BI146" si="8">IF(N127="nulová",J127,0)</f>
        <v>0</v>
      </c>
      <c r="BJ127" s="15" t="s">
        <v>85</v>
      </c>
      <c r="BK127" s="163">
        <f t="shared" ref="BK127:BK146" si="9">ROUND(I127*H127,2)</f>
        <v>0</v>
      </c>
      <c r="BL127" s="15" t="s">
        <v>214</v>
      </c>
      <c r="BM127" s="162" t="s">
        <v>10426</v>
      </c>
    </row>
    <row r="128" spans="1:65" s="2" customFormat="1" ht="33" customHeight="1">
      <c r="A128" s="30"/>
      <c r="B128" s="154"/>
      <c r="C128" s="195" t="s">
        <v>85</v>
      </c>
      <c r="D128" s="195" t="s">
        <v>210</v>
      </c>
      <c r="E128" s="196" t="s">
        <v>10071</v>
      </c>
      <c r="F128" s="200" t="s">
        <v>10072</v>
      </c>
      <c r="G128" s="198" t="s">
        <v>213</v>
      </c>
      <c r="H128" s="199">
        <v>787.25</v>
      </c>
      <c r="I128" s="155"/>
      <c r="J128" s="287">
        <f t="shared" si="0"/>
        <v>0</v>
      </c>
      <c r="K128" s="157"/>
      <c r="L128" s="31"/>
      <c r="M128" s="158" t="s">
        <v>1</v>
      </c>
      <c r="N128" s="159" t="s">
        <v>38</v>
      </c>
      <c r="O128" s="59"/>
      <c r="P128" s="160">
        <f t="shared" si="1"/>
        <v>0</v>
      </c>
      <c r="Q128" s="160">
        <v>0</v>
      </c>
      <c r="R128" s="160">
        <f t="shared" si="2"/>
        <v>0</v>
      </c>
      <c r="S128" s="160">
        <v>0.5</v>
      </c>
      <c r="T128" s="161">
        <f t="shared" si="3"/>
        <v>393.625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2" t="s">
        <v>214</v>
      </c>
      <c r="AT128" s="162" t="s">
        <v>210</v>
      </c>
      <c r="AU128" s="162" t="s">
        <v>85</v>
      </c>
      <c r="AY128" s="15" t="s">
        <v>208</v>
      </c>
      <c r="BE128" s="163">
        <f t="shared" si="4"/>
        <v>0</v>
      </c>
      <c r="BF128" s="163">
        <f t="shared" si="5"/>
        <v>0</v>
      </c>
      <c r="BG128" s="163">
        <f t="shared" si="6"/>
        <v>0</v>
      </c>
      <c r="BH128" s="163">
        <f t="shared" si="7"/>
        <v>0</v>
      </c>
      <c r="BI128" s="163">
        <f t="shared" si="8"/>
        <v>0</v>
      </c>
      <c r="BJ128" s="15" t="s">
        <v>85</v>
      </c>
      <c r="BK128" s="163">
        <f t="shared" si="9"/>
        <v>0</v>
      </c>
      <c r="BL128" s="15" t="s">
        <v>214</v>
      </c>
      <c r="BM128" s="162" t="s">
        <v>10427</v>
      </c>
    </row>
    <row r="129" spans="1:65" s="2" customFormat="1" ht="21.75" customHeight="1">
      <c r="A129" s="30"/>
      <c r="B129" s="154"/>
      <c r="C129" s="195" t="s">
        <v>219</v>
      </c>
      <c r="D129" s="195" t="s">
        <v>210</v>
      </c>
      <c r="E129" s="196" t="s">
        <v>10074</v>
      </c>
      <c r="F129" s="200" t="s">
        <v>10075</v>
      </c>
      <c r="G129" s="198" t="s">
        <v>252</v>
      </c>
      <c r="H129" s="199">
        <v>25</v>
      </c>
      <c r="I129" s="155"/>
      <c r="J129" s="287">
        <f t="shared" si="0"/>
        <v>0</v>
      </c>
      <c r="K129" s="157"/>
      <c r="L129" s="31"/>
      <c r="M129" s="158" t="s">
        <v>1</v>
      </c>
      <c r="N129" s="159" t="s">
        <v>38</v>
      </c>
      <c r="O129" s="59"/>
      <c r="P129" s="160">
        <f t="shared" si="1"/>
        <v>0</v>
      </c>
      <c r="Q129" s="160">
        <v>1.0121E-2</v>
      </c>
      <c r="R129" s="160">
        <f t="shared" si="2"/>
        <v>0.253025</v>
      </c>
      <c r="S129" s="160">
        <v>0</v>
      </c>
      <c r="T129" s="161">
        <f t="shared" si="3"/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2" t="s">
        <v>214</v>
      </c>
      <c r="AT129" s="162" t="s">
        <v>210</v>
      </c>
      <c r="AU129" s="162" t="s">
        <v>85</v>
      </c>
      <c r="AY129" s="15" t="s">
        <v>208</v>
      </c>
      <c r="BE129" s="163">
        <f t="shared" si="4"/>
        <v>0</v>
      </c>
      <c r="BF129" s="163">
        <f t="shared" si="5"/>
        <v>0</v>
      </c>
      <c r="BG129" s="163">
        <f t="shared" si="6"/>
        <v>0</v>
      </c>
      <c r="BH129" s="163">
        <f t="shared" si="7"/>
        <v>0</v>
      </c>
      <c r="BI129" s="163">
        <f t="shared" si="8"/>
        <v>0</v>
      </c>
      <c r="BJ129" s="15" t="s">
        <v>85</v>
      </c>
      <c r="BK129" s="163">
        <f t="shared" si="9"/>
        <v>0</v>
      </c>
      <c r="BL129" s="15" t="s">
        <v>214</v>
      </c>
      <c r="BM129" s="162" t="s">
        <v>10428</v>
      </c>
    </row>
    <row r="130" spans="1:65" s="2" customFormat="1" ht="21.75" customHeight="1">
      <c r="A130" s="30"/>
      <c r="B130" s="154"/>
      <c r="C130" s="195" t="s">
        <v>214</v>
      </c>
      <c r="D130" s="195" t="s">
        <v>210</v>
      </c>
      <c r="E130" s="196" t="s">
        <v>10077</v>
      </c>
      <c r="F130" s="200" t="s">
        <v>10078</v>
      </c>
      <c r="G130" s="198" t="s">
        <v>252</v>
      </c>
      <c r="H130" s="199">
        <v>45</v>
      </c>
      <c r="I130" s="155"/>
      <c r="J130" s="287">
        <f t="shared" si="0"/>
        <v>0</v>
      </c>
      <c r="K130" s="157"/>
      <c r="L130" s="31"/>
      <c r="M130" s="158" t="s">
        <v>1</v>
      </c>
      <c r="N130" s="159" t="s">
        <v>38</v>
      </c>
      <c r="O130" s="59"/>
      <c r="P130" s="160">
        <f t="shared" si="1"/>
        <v>0</v>
      </c>
      <c r="Q130" s="160">
        <v>5.9157750000000002E-2</v>
      </c>
      <c r="R130" s="160">
        <f t="shared" si="2"/>
        <v>2.6620987500000002</v>
      </c>
      <c r="S130" s="160">
        <v>0</v>
      </c>
      <c r="T130" s="161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2" t="s">
        <v>214</v>
      </c>
      <c r="AT130" s="162" t="s">
        <v>210</v>
      </c>
      <c r="AU130" s="162" t="s">
        <v>85</v>
      </c>
      <c r="AY130" s="15" t="s">
        <v>208</v>
      </c>
      <c r="BE130" s="163">
        <f t="shared" si="4"/>
        <v>0</v>
      </c>
      <c r="BF130" s="163">
        <f t="shared" si="5"/>
        <v>0</v>
      </c>
      <c r="BG130" s="163">
        <f t="shared" si="6"/>
        <v>0</v>
      </c>
      <c r="BH130" s="163">
        <f t="shared" si="7"/>
        <v>0</v>
      </c>
      <c r="BI130" s="163">
        <f t="shared" si="8"/>
        <v>0</v>
      </c>
      <c r="BJ130" s="15" t="s">
        <v>85</v>
      </c>
      <c r="BK130" s="163">
        <f t="shared" si="9"/>
        <v>0</v>
      </c>
      <c r="BL130" s="15" t="s">
        <v>214</v>
      </c>
      <c r="BM130" s="162" t="s">
        <v>10429</v>
      </c>
    </row>
    <row r="131" spans="1:65" s="2" customFormat="1" ht="24.2" customHeight="1">
      <c r="A131" s="30"/>
      <c r="B131" s="154"/>
      <c r="C131" s="195" t="s">
        <v>226</v>
      </c>
      <c r="D131" s="195" t="s">
        <v>210</v>
      </c>
      <c r="E131" s="196" t="s">
        <v>3534</v>
      </c>
      <c r="F131" s="200" t="s">
        <v>3535</v>
      </c>
      <c r="G131" s="198" t="s">
        <v>252</v>
      </c>
      <c r="H131" s="199">
        <v>1208</v>
      </c>
      <c r="I131" s="155"/>
      <c r="J131" s="287">
        <f t="shared" si="0"/>
        <v>0</v>
      </c>
      <c r="K131" s="157"/>
      <c r="L131" s="31"/>
      <c r="M131" s="158" t="s">
        <v>1</v>
      </c>
      <c r="N131" s="159" t="s">
        <v>38</v>
      </c>
      <c r="O131" s="59"/>
      <c r="P131" s="160">
        <f t="shared" si="1"/>
        <v>0</v>
      </c>
      <c r="Q131" s="160">
        <v>3.5950000000000001E-3</v>
      </c>
      <c r="R131" s="160">
        <f t="shared" si="2"/>
        <v>4.3427600000000002</v>
      </c>
      <c r="S131" s="160">
        <v>0</v>
      </c>
      <c r="T131" s="161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2" t="s">
        <v>214</v>
      </c>
      <c r="AT131" s="162" t="s">
        <v>210</v>
      </c>
      <c r="AU131" s="162" t="s">
        <v>85</v>
      </c>
      <c r="AY131" s="15" t="s">
        <v>208</v>
      </c>
      <c r="BE131" s="163">
        <f t="shared" si="4"/>
        <v>0</v>
      </c>
      <c r="BF131" s="163">
        <f t="shared" si="5"/>
        <v>0</v>
      </c>
      <c r="BG131" s="163">
        <f t="shared" si="6"/>
        <v>0</v>
      </c>
      <c r="BH131" s="163">
        <f t="shared" si="7"/>
        <v>0</v>
      </c>
      <c r="BI131" s="163">
        <f t="shared" si="8"/>
        <v>0</v>
      </c>
      <c r="BJ131" s="15" t="s">
        <v>85</v>
      </c>
      <c r="BK131" s="163">
        <f t="shared" si="9"/>
        <v>0</v>
      </c>
      <c r="BL131" s="15" t="s">
        <v>214</v>
      </c>
      <c r="BM131" s="162" t="s">
        <v>10430</v>
      </c>
    </row>
    <row r="132" spans="1:65" s="2" customFormat="1" ht="24.2" customHeight="1">
      <c r="A132" s="30"/>
      <c r="B132" s="154"/>
      <c r="C132" s="195" t="s">
        <v>230</v>
      </c>
      <c r="D132" s="195" t="s">
        <v>210</v>
      </c>
      <c r="E132" s="196" t="s">
        <v>3537</v>
      </c>
      <c r="F132" s="200" t="s">
        <v>10081</v>
      </c>
      <c r="G132" s="198" t="s">
        <v>233</v>
      </c>
      <c r="H132" s="199">
        <v>609.58000000000004</v>
      </c>
      <c r="I132" s="155"/>
      <c r="J132" s="287">
        <f t="shared" si="0"/>
        <v>0</v>
      </c>
      <c r="K132" s="157"/>
      <c r="L132" s="31"/>
      <c r="M132" s="158" t="s">
        <v>1</v>
      </c>
      <c r="N132" s="159" t="s">
        <v>38</v>
      </c>
      <c r="O132" s="59"/>
      <c r="P132" s="160">
        <f t="shared" si="1"/>
        <v>0</v>
      </c>
      <c r="Q132" s="160">
        <v>0</v>
      </c>
      <c r="R132" s="160">
        <f t="shared" si="2"/>
        <v>0</v>
      </c>
      <c r="S132" s="160">
        <v>0</v>
      </c>
      <c r="T132" s="161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2" t="s">
        <v>214</v>
      </c>
      <c r="AT132" s="162" t="s">
        <v>210</v>
      </c>
      <c r="AU132" s="162" t="s">
        <v>85</v>
      </c>
      <c r="AY132" s="15" t="s">
        <v>208</v>
      </c>
      <c r="BE132" s="163">
        <f t="shared" si="4"/>
        <v>0</v>
      </c>
      <c r="BF132" s="163">
        <f t="shared" si="5"/>
        <v>0</v>
      </c>
      <c r="BG132" s="163">
        <f t="shared" si="6"/>
        <v>0</v>
      </c>
      <c r="BH132" s="163">
        <f t="shared" si="7"/>
        <v>0</v>
      </c>
      <c r="BI132" s="163">
        <f t="shared" si="8"/>
        <v>0</v>
      </c>
      <c r="BJ132" s="15" t="s">
        <v>85</v>
      </c>
      <c r="BK132" s="163">
        <f t="shared" si="9"/>
        <v>0</v>
      </c>
      <c r="BL132" s="15" t="s">
        <v>214</v>
      </c>
      <c r="BM132" s="162" t="s">
        <v>10431</v>
      </c>
    </row>
    <row r="133" spans="1:65" s="2" customFormat="1" ht="24.2" customHeight="1">
      <c r="A133" s="30"/>
      <c r="B133" s="154"/>
      <c r="C133" s="195" t="s">
        <v>235</v>
      </c>
      <c r="D133" s="195" t="s">
        <v>210</v>
      </c>
      <c r="E133" s="196" t="s">
        <v>10432</v>
      </c>
      <c r="F133" s="200" t="s">
        <v>10433</v>
      </c>
      <c r="G133" s="198" t="s">
        <v>233</v>
      </c>
      <c r="H133" s="199">
        <v>1015.967</v>
      </c>
      <c r="I133" s="155"/>
      <c r="J133" s="287">
        <f t="shared" si="0"/>
        <v>0</v>
      </c>
      <c r="K133" s="157"/>
      <c r="L133" s="31"/>
      <c r="M133" s="158" t="s">
        <v>1</v>
      </c>
      <c r="N133" s="159" t="s">
        <v>38</v>
      </c>
      <c r="O133" s="59"/>
      <c r="P133" s="160">
        <f t="shared" si="1"/>
        <v>0</v>
      </c>
      <c r="Q133" s="160">
        <v>0</v>
      </c>
      <c r="R133" s="160">
        <f t="shared" si="2"/>
        <v>0</v>
      </c>
      <c r="S133" s="160">
        <v>0</v>
      </c>
      <c r="T133" s="161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2" t="s">
        <v>214</v>
      </c>
      <c r="AT133" s="162" t="s">
        <v>210</v>
      </c>
      <c r="AU133" s="162" t="s">
        <v>85</v>
      </c>
      <c r="AY133" s="15" t="s">
        <v>208</v>
      </c>
      <c r="BE133" s="163">
        <f t="shared" si="4"/>
        <v>0</v>
      </c>
      <c r="BF133" s="163">
        <f t="shared" si="5"/>
        <v>0</v>
      </c>
      <c r="BG133" s="163">
        <f t="shared" si="6"/>
        <v>0</v>
      </c>
      <c r="BH133" s="163">
        <f t="shared" si="7"/>
        <v>0</v>
      </c>
      <c r="BI133" s="163">
        <f t="shared" si="8"/>
        <v>0</v>
      </c>
      <c r="BJ133" s="15" t="s">
        <v>85</v>
      </c>
      <c r="BK133" s="163">
        <f t="shared" si="9"/>
        <v>0</v>
      </c>
      <c r="BL133" s="15" t="s">
        <v>214</v>
      </c>
      <c r="BM133" s="162" t="s">
        <v>10434</v>
      </c>
    </row>
    <row r="134" spans="1:65" s="2" customFormat="1" ht="37.9" customHeight="1">
      <c r="A134" s="30"/>
      <c r="B134" s="154"/>
      <c r="C134" s="195" t="s">
        <v>239</v>
      </c>
      <c r="D134" s="195" t="s">
        <v>210</v>
      </c>
      <c r="E134" s="196" t="s">
        <v>3549</v>
      </c>
      <c r="F134" s="200" t="s">
        <v>3550</v>
      </c>
      <c r="G134" s="198" t="s">
        <v>233</v>
      </c>
      <c r="H134" s="199">
        <v>609.58000000000004</v>
      </c>
      <c r="I134" s="155"/>
      <c r="J134" s="287">
        <f t="shared" si="0"/>
        <v>0</v>
      </c>
      <c r="K134" s="157"/>
      <c r="L134" s="31"/>
      <c r="M134" s="158" t="s">
        <v>1</v>
      </c>
      <c r="N134" s="159" t="s">
        <v>38</v>
      </c>
      <c r="O134" s="59"/>
      <c r="P134" s="160">
        <f t="shared" si="1"/>
        <v>0</v>
      </c>
      <c r="Q134" s="160">
        <v>0</v>
      </c>
      <c r="R134" s="160">
        <f t="shared" si="2"/>
        <v>0</v>
      </c>
      <c r="S134" s="160">
        <v>0</v>
      </c>
      <c r="T134" s="161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2" t="s">
        <v>214</v>
      </c>
      <c r="AT134" s="162" t="s">
        <v>210</v>
      </c>
      <c r="AU134" s="162" t="s">
        <v>85</v>
      </c>
      <c r="AY134" s="15" t="s">
        <v>208</v>
      </c>
      <c r="BE134" s="163">
        <f t="shared" si="4"/>
        <v>0</v>
      </c>
      <c r="BF134" s="163">
        <f t="shared" si="5"/>
        <v>0</v>
      </c>
      <c r="BG134" s="163">
        <f t="shared" si="6"/>
        <v>0</v>
      </c>
      <c r="BH134" s="163">
        <f t="shared" si="7"/>
        <v>0</v>
      </c>
      <c r="BI134" s="163">
        <f t="shared" si="8"/>
        <v>0</v>
      </c>
      <c r="BJ134" s="15" t="s">
        <v>85</v>
      </c>
      <c r="BK134" s="163">
        <f t="shared" si="9"/>
        <v>0</v>
      </c>
      <c r="BL134" s="15" t="s">
        <v>214</v>
      </c>
      <c r="BM134" s="162" t="s">
        <v>10435</v>
      </c>
    </row>
    <row r="135" spans="1:65" s="2" customFormat="1" ht="37.9" customHeight="1">
      <c r="A135" s="30"/>
      <c r="B135" s="154"/>
      <c r="C135" s="195" t="s">
        <v>244</v>
      </c>
      <c r="D135" s="195" t="s">
        <v>210</v>
      </c>
      <c r="E135" s="196" t="s">
        <v>10085</v>
      </c>
      <c r="F135" s="200" t="s">
        <v>10086</v>
      </c>
      <c r="G135" s="198" t="s">
        <v>213</v>
      </c>
      <c r="H135" s="199">
        <v>1944.903</v>
      </c>
      <c r="I135" s="155"/>
      <c r="J135" s="287">
        <f t="shared" si="0"/>
        <v>0</v>
      </c>
      <c r="K135" s="157"/>
      <c r="L135" s="31"/>
      <c r="M135" s="158" t="s">
        <v>1</v>
      </c>
      <c r="N135" s="159" t="s">
        <v>38</v>
      </c>
      <c r="O135" s="59"/>
      <c r="P135" s="160">
        <f t="shared" si="1"/>
        <v>0</v>
      </c>
      <c r="Q135" s="160">
        <v>7.4091999999999995E-4</v>
      </c>
      <c r="R135" s="160">
        <f t="shared" si="2"/>
        <v>1.4410175307599999</v>
      </c>
      <c r="S135" s="160">
        <v>0</v>
      </c>
      <c r="T135" s="161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2" t="s">
        <v>214</v>
      </c>
      <c r="AT135" s="162" t="s">
        <v>210</v>
      </c>
      <c r="AU135" s="162" t="s">
        <v>85</v>
      </c>
      <c r="AY135" s="15" t="s">
        <v>208</v>
      </c>
      <c r="BE135" s="163">
        <f t="shared" si="4"/>
        <v>0</v>
      </c>
      <c r="BF135" s="163">
        <f t="shared" si="5"/>
        <v>0</v>
      </c>
      <c r="BG135" s="163">
        <f t="shared" si="6"/>
        <v>0</v>
      </c>
      <c r="BH135" s="163">
        <f t="shared" si="7"/>
        <v>0</v>
      </c>
      <c r="BI135" s="163">
        <f t="shared" si="8"/>
        <v>0</v>
      </c>
      <c r="BJ135" s="15" t="s">
        <v>85</v>
      </c>
      <c r="BK135" s="163">
        <f t="shared" si="9"/>
        <v>0</v>
      </c>
      <c r="BL135" s="15" t="s">
        <v>214</v>
      </c>
      <c r="BM135" s="162" t="s">
        <v>10436</v>
      </c>
    </row>
    <row r="136" spans="1:65" s="2" customFormat="1" ht="44.25" customHeight="1">
      <c r="A136" s="30"/>
      <c r="B136" s="154"/>
      <c r="C136" s="195" t="s">
        <v>249</v>
      </c>
      <c r="D136" s="195" t="s">
        <v>210</v>
      </c>
      <c r="E136" s="196" t="s">
        <v>10088</v>
      </c>
      <c r="F136" s="200" t="s">
        <v>10089</v>
      </c>
      <c r="G136" s="198" t="s">
        <v>213</v>
      </c>
      <c r="H136" s="199">
        <v>1944.903</v>
      </c>
      <c r="I136" s="155"/>
      <c r="J136" s="287">
        <f t="shared" si="0"/>
        <v>0</v>
      </c>
      <c r="K136" s="157"/>
      <c r="L136" s="31"/>
      <c r="M136" s="158" t="s">
        <v>1</v>
      </c>
      <c r="N136" s="159" t="s">
        <v>38</v>
      </c>
      <c r="O136" s="59"/>
      <c r="P136" s="160">
        <f t="shared" si="1"/>
        <v>0</v>
      </c>
      <c r="Q136" s="160">
        <v>0</v>
      </c>
      <c r="R136" s="160">
        <f t="shared" si="2"/>
        <v>0</v>
      </c>
      <c r="S136" s="160">
        <v>0</v>
      </c>
      <c r="T136" s="161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2" t="s">
        <v>214</v>
      </c>
      <c r="AT136" s="162" t="s">
        <v>210</v>
      </c>
      <c r="AU136" s="162" t="s">
        <v>85</v>
      </c>
      <c r="AY136" s="15" t="s">
        <v>208</v>
      </c>
      <c r="BE136" s="163">
        <f t="shared" si="4"/>
        <v>0</v>
      </c>
      <c r="BF136" s="163">
        <f t="shared" si="5"/>
        <v>0</v>
      </c>
      <c r="BG136" s="163">
        <f t="shared" si="6"/>
        <v>0</v>
      </c>
      <c r="BH136" s="163">
        <f t="shared" si="7"/>
        <v>0</v>
      </c>
      <c r="BI136" s="163">
        <f t="shared" si="8"/>
        <v>0</v>
      </c>
      <c r="BJ136" s="15" t="s">
        <v>85</v>
      </c>
      <c r="BK136" s="163">
        <f t="shared" si="9"/>
        <v>0</v>
      </c>
      <c r="BL136" s="15" t="s">
        <v>214</v>
      </c>
      <c r="BM136" s="162" t="s">
        <v>10437</v>
      </c>
    </row>
    <row r="137" spans="1:65" s="2" customFormat="1" ht="37.9" customHeight="1">
      <c r="A137" s="30"/>
      <c r="B137" s="154"/>
      <c r="C137" s="195" t="s">
        <v>254</v>
      </c>
      <c r="D137" s="195" t="s">
        <v>210</v>
      </c>
      <c r="E137" s="196" t="s">
        <v>3564</v>
      </c>
      <c r="F137" s="200" t="s">
        <v>3565</v>
      </c>
      <c r="G137" s="198" t="s">
        <v>233</v>
      </c>
      <c r="H137" s="199">
        <v>721.88699999999994</v>
      </c>
      <c r="I137" s="155"/>
      <c r="J137" s="287">
        <f t="shared" si="0"/>
        <v>0</v>
      </c>
      <c r="K137" s="157"/>
      <c r="L137" s="31"/>
      <c r="M137" s="158" t="s">
        <v>1</v>
      </c>
      <c r="N137" s="159" t="s">
        <v>38</v>
      </c>
      <c r="O137" s="59"/>
      <c r="P137" s="160">
        <f t="shared" si="1"/>
        <v>0</v>
      </c>
      <c r="Q137" s="160">
        <v>0</v>
      </c>
      <c r="R137" s="160">
        <f t="shared" si="2"/>
        <v>0</v>
      </c>
      <c r="S137" s="160">
        <v>0</v>
      </c>
      <c r="T137" s="161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2" t="s">
        <v>214</v>
      </c>
      <c r="AT137" s="162" t="s">
        <v>210</v>
      </c>
      <c r="AU137" s="162" t="s">
        <v>85</v>
      </c>
      <c r="AY137" s="15" t="s">
        <v>208</v>
      </c>
      <c r="BE137" s="163">
        <f t="shared" si="4"/>
        <v>0</v>
      </c>
      <c r="BF137" s="163">
        <f t="shared" si="5"/>
        <v>0</v>
      </c>
      <c r="BG137" s="163">
        <f t="shared" si="6"/>
        <v>0</v>
      </c>
      <c r="BH137" s="163">
        <f t="shared" si="7"/>
        <v>0</v>
      </c>
      <c r="BI137" s="163">
        <f t="shared" si="8"/>
        <v>0</v>
      </c>
      <c r="BJ137" s="15" t="s">
        <v>85</v>
      </c>
      <c r="BK137" s="163">
        <f t="shared" si="9"/>
        <v>0</v>
      </c>
      <c r="BL137" s="15" t="s">
        <v>214</v>
      </c>
      <c r="BM137" s="162" t="s">
        <v>10438</v>
      </c>
    </row>
    <row r="138" spans="1:65" s="2" customFormat="1" ht="37.9" customHeight="1">
      <c r="A138" s="30"/>
      <c r="B138" s="154"/>
      <c r="C138" s="195" t="s">
        <v>258</v>
      </c>
      <c r="D138" s="195" t="s">
        <v>210</v>
      </c>
      <c r="E138" s="196" t="s">
        <v>3564</v>
      </c>
      <c r="F138" s="200" t="s">
        <v>3565</v>
      </c>
      <c r="G138" s="198" t="s">
        <v>233</v>
      </c>
      <c r="H138" s="199">
        <v>721.88699999999994</v>
      </c>
      <c r="I138" s="155"/>
      <c r="J138" s="287">
        <f t="shared" si="0"/>
        <v>0</v>
      </c>
      <c r="K138" s="157"/>
      <c r="L138" s="31"/>
      <c r="M138" s="158" t="s">
        <v>1</v>
      </c>
      <c r="N138" s="159" t="s">
        <v>38</v>
      </c>
      <c r="O138" s="59"/>
      <c r="P138" s="160">
        <f t="shared" si="1"/>
        <v>0</v>
      </c>
      <c r="Q138" s="160">
        <v>0</v>
      </c>
      <c r="R138" s="160">
        <f t="shared" si="2"/>
        <v>0</v>
      </c>
      <c r="S138" s="160">
        <v>0</v>
      </c>
      <c r="T138" s="161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2" t="s">
        <v>214</v>
      </c>
      <c r="AT138" s="162" t="s">
        <v>210</v>
      </c>
      <c r="AU138" s="162" t="s">
        <v>85</v>
      </c>
      <c r="AY138" s="15" t="s">
        <v>208</v>
      </c>
      <c r="BE138" s="163">
        <f t="shared" si="4"/>
        <v>0</v>
      </c>
      <c r="BF138" s="163">
        <f t="shared" si="5"/>
        <v>0</v>
      </c>
      <c r="BG138" s="163">
        <f t="shared" si="6"/>
        <v>0</v>
      </c>
      <c r="BH138" s="163">
        <f t="shared" si="7"/>
        <v>0</v>
      </c>
      <c r="BI138" s="163">
        <f t="shared" si="8"/>
        <v>0</v>
      </c>
      <c r="BJ138" s="15" t="s">
        <v>85</v>
      </c>
      <c r="BK138" s="163">
        <f t="shared" si="9"/>
        <v>0</v>
      </c>
      <c r="BL138" s="15" t="s">
        <v>214</v>
      </c>
      <c r="BM138" s="162" t="s">
        <v>10439</v>
      </c>
    </row>
    <row r="139" spans="1:65" s="2" customFormat="1" ht="37.9" customHeight="1">
      <c r="A139" s="30"/>
      <c r="B139" s="154"/>
      <c r="C139" s="195" t="s">
        <v>262</v>
      </c>
      <c r="D139" s="195" t="s">
        <v>210</v>
      </c>
      <c r="E139" s="196" t="s">
        <v>1030</v>
      </c>
      <c r="F139" s="200" t="s">
        <v>10092</v>
      </c>
      <c r="G139" s="198" t="s">
        <v>233</v>
      </c>
      <c r="H139" s="199">
        <v>294.08</v>
      </c>
      <c r="I139" s="155"/>
      <c r="J139" s="287">
        <f t="shared" si="0"/>
        <v>0</v>
      </c>
      <c r="K139" s="157"/>
      <c r="L139" s="31"/>
      <c r="M139" s="158" t="s">
        <v>1</v>
      </c>
      <c r="N139" s="159" t="s">
        <v>38</v>
      </c>
      <c r="O139" s="59"/>
      <c r="P139" s="160">
        <f t="shared" si="1"/>
        <v>0</v>
      </c>
      <c r="Q139" s="160">
        <v>0</v>
      </c>
      <c r="R139" s="160">
        <f t="shared" si="2"/>
        <v>0</v>
      </c>
      <c r="S139" s="160">
        <v>0</v>
      </c>
      <c r="T139" s="161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2" t="s">
        <v>214</v>
      </c>
      <c r="AT139" s="162" t="s">
        <v>210</v>
      </c>
      <c r="AU139" s="162" t="s">
        <v>85</v>
      </c>
      <c r="AY139" s="15" t="s">
        <v>208</v>
      </c>
      <c r="BE139" s="163">
        <f t="shared" si="4"/>
        <v>0</v>
      </c>
      <c r="BF139" s="163">
        <f t="shared" si="5"/>
        <v>0</v>
      </c>
      <c r="BG139" s="163">
        <f t="shared" si="6"/>
        <v>0</v>
      </c>
      <c r="BH139" s="163">
        <f t="shared" si="7"/>
        <v>0</v>
      </c>
      <c r="BI139" s="163">
        <f t="shared" si="8"/>
        <v>0</v>
      </c>
      <c r="BJ139" s="15" t="s">
        <v>85</v>
      </c>
      <c r="BK139" s="163">
        <f t="shared" si="9"/>
        <v>0</v>
      </c>
      <c r="BL139" s="15" t="s">
        <v>214</v>
      </c>
      <c r="BM139" s="162" t="s">
        <v>10440</v>
      </c>
    </row>
    <row r="140" spans="1:65" s="2" customFormat="1" ht="24.2" customHeight="1">
      <c r="A140" s="30"/>
      <c r="B140" s="154"/>
      <c r="C140" s="195" t="s">
        <v>266</v>
      </c>
      <c r="D140" s="195" t="s">
        <v>210</v>
      </c>
      <c r="E140" s="196" t="s">
        <v>3571</v>
      </c>
      <c r="F140" s="200" t="s">
        <v>3572</v>
      </c>
      <c r="G140" s="198" t="s">
        <v>233</v>
      </c>
      <c r="H140" s="199">
        <v>721.88699999999994</v>
      </c>
      <c r="I140" s="155"/>
      <c r="J140" s="287">
        <f t="shared" si="0"/>
        <v>0</v>
      </c>
      <c r="K140" s="157"/>
      <c r="L140" s="31"/>
      <c r="M140" s="158" t="s">
        <v>1</v>
      </c>
      <c r="N140" s="159" t="s">
        <v>38</v>
      </c>
      <c r="O140" s="59"/>
      <c r="P140" s="160">
        <f t="shared" si="1"/>
        <v>0</v>
      </c>
      <c r="Q140" s="160">
        <v>0</v>
      </c>
      <c r="R140" s="160">
        <f t="shared" si="2"/>
        <v>0</v>
      </c>
      <c r="S140" s="160">
        <v>0</v>
      </c>
      <c r="T140" s="161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2" t="s">
        <v>214</v>
      </c>
      <c r="AT140" s="162" t="s">
        <v>210</v>
      </c>
      <c r="AU140" s="162" t="s">
        <v>85</v>
      </c>
      <c r="AY140" s="15" t="s">
        <v>208</v>
      </c>
      <c r="BE140" s="163">
        <f t="shared" si="4"/>
        <v>0</v>
      </c>
      <c r="BF140" s="163">
        <f t="shared" si="5"/>
        <v>0</v>
      </c>
      <c r="BG140" s="163">
        <f t="shared" si="6"/>
        <v>0</v>
      </c>
      <c r="BH140" s="163">
        <f t="shared" si="7"/>
        <v>0</v>
      </c>
      <c r="BI140" s="163">
        <f t="shared" si="8"/>
        <v>0</v>
      </c>
      <c r="BJ140" s="15" t="s">
        <v>85</v>
      </c>
      <c r="BK140" s="163">
        <f t="shared" si="9"/>
        <v>0</v>
      </c>
      <c r="BL140" s="15" t="s">
        <v>214</v>
      </c>
      <c r="BM140" s="162" t="s">
        <v>10441</v>
      </c>
    </row>
    <row r="141" spans="1:65" s="2" customFormat="1" ht="21.75" customHeight="1">
      <c r="A141" s="30"/>
      <c r="B141" s="154"/>
      <c r="C141" s="195" t="s">
        <v>270</v>
      </c>
      <c r="D141" s="195" t="s">
        <v>210</v>
      </c>
      <c r="E141" s="196" t="s">
        <v>3577</v>
      </c>
      <c r="F141" s="200" t="s">
        <v>3578</v>
      </c>
      <c r="G141" s="198" t="s">
        <v>233</v>
      </c>
      <c r="H141" s="199">
        <v>721.88699999999994</v>
      </c>
      <c r="I141" s="155"/>
      <c r="J141" s="287">
        <f t="shared" si="0"/>
        <v>0</v>
      </c>
      <c r="K141" s="157"/>
      <c r="L141" s="31"/>
      <c r="M141" s="158" t="s">
        <v>1</v>
      </c>
      <c r="N141" s="159" t="s">
        <v>38</v>
      </c>
      <c r="O141" s="59"/>
      <c r="P141" s="160">
        <f t="shared" si="1"/>
        <v>0</v>
      </c>
      <c r="Q141" s="160">
        <v>0</v>
      </c>
      <c r="R141" s="160">
        <f t="shared" si="2"/>
        <v>0</v>
      </c>
      <c r="S141" s="160">
        <v>0</v>
      </c>
      <c r="T141" s="161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2" t="s">
        <v>214</v>
      </c>
      <c r="AT141" s="162" t="s">
        <v>210</v>
      </c>
      <c r="AU141" s="162" t="s">
        <v>85</v>
      </c>
      <c r="AY141" s="15" t="s">
        <v>208</v>
      </c>
      <c r="BE141" s="163">
        <f t="shared" si="4"/>
        <v>0</v>
      </c>
      <c r="BF141" s="163">
        <f t="shared" si="5"/>
        <v>0</v>
      </c>
      <c r="BG141" s="163">
        <f t="shared" si="6"/>
        <v>0</v>
      </c>
      <c r="BH141" s="163">
        <f t="shared" si="7"/>
        <v>0</v>
      </c>
      <c r="BI141" s="163">
        <f t="shared" si="8"/>
        <v>0</v>
      </c>
      <c r="BJ141" s="15" t="s">
        <v>85</v>
      </c>
      <c r="BK141" s="163">
        <f t="shared" si="9"/>
        <v>0</v>
      </c>
      <c r="BL141" s="15" t="s">
        <v>214</v>
      </c>
      <c r="BM141" s="162" t="s">
        <v>10442</v>
      </c>
    </row>
    <row r="142" spans="1:65" s="2" customFormat="1" ht="24.2" customHeight="1">
      <c r="A142" s="30"/>
      <c r="B142" s="154"/>
      <c r="C142" s="195" t="s">
        <v>274</v>
      </c>
      <c r="D142" s="195" t="s">
        <v>210</v>
      </c>
      <c r="E142" s="196" t="s">
        <v>1036</v>
      </c>
      <c r="F142" s="200" t="s">
        <v>1037</v>
      </c>
      <c r="G142" s="198" t="s">
        <v>564</v>
      </c>
      <c r="H142" s="199">
        <v>485.23200000000003</v>
      </c>
      <c r="I142" s="155"/>
      <c r="J142" s="287">
        <f t="shared" si="0"/>
        <v>0</v>
      </c>
      <c r="K142" s="157"/>
      <c r="L142" s="31"/>
      <c r="M142" s="158" t="s">
        <v>1</v>
      </c>
      <c r="N142" s="159" t="s">
        <v>38</v>
      </c>
      <c r="O142" s="59"/>
      <c r="P142" s="160">
        <f t="shared" si="1"/>
        <v>0</v>
      </c>
      <c r="Q142" s="160">
        <v>0</v>
      </c>
      <c r="R142" s="160">
        <f t="shared" si="2"/>
        <v>0</v>
      </c>
      <c r="S142" s="160">
        <v>0</v>
      </c>
      <c r="T142" s="161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2" t="s">
        <v>214</v>
      </c>
      <c r="AT142" s="162" t="s">
        <v>210</v>
      </c>
      <c r="AU142" s="162" t="s">
        <v>85</v>
      </c>
      <c r="AY142" s="15" t="s">
        <v>208</v>
      </c>
      <c r="BE142" s="163">
        <f t="shared" si="4"/>
        <v>0</v>
      </c>
      <c r="BF142" s="163">
        <f t="shared" si="5"/>
        <v>0</v>
      </c>
      <c r="BG142" s="163">
        <f t="shared" si="6"/>
        <v>0</v>
      </c>
      <c r="BH142" s="163">
        <f t="shared" si="7"/>
        <v>0</v>
      </c>
      <c r="BI142" s="163">
        <f t="shared" si="8"/>
        <v>0</v>
      </c>
      <c r="BJ142" s="15" t="s">
        <v>85</v>
      </c>
      <c r="BK142" s="163">
        <f t="shared" si="9"/>
        <v>0</v>
      </c>
      <c r="BL142" s="15" t="s">
        <v>214</v>
      </c>
      <c r="BM142" s="162" t="s">
        <v>10443</v>
      </c>
    </row>
    <row r="143" spans="1:65" s="2" customFormat="1" ht="33" customHeight="1">
      <c r="A143" s="30"/>
      <c r="B143" s="154"/>
      <c r="C143" s="195" t="s">
        <v>278</v>
      </c>
      <c r="D143" s="195" t="s">
        <v>210</v>
      </c>
      <c r="E143" s="196" t="s">
        <v>3581</v>
      </c>
      <c r="F143" s="200" t="s">
        <v>3582</v>
      </c>
      <c r="G143" s="198" t="s">
        <v>233</v>
      </c>
      <c r="H143" s="199">
        <v>721.88699999999994</v>
      </c>
      <c r="I143" s="155"/>
      <c r="J143" s="287">
        <f t="shared" si="0"/>
        <v>0</v>
      </c>
      <c r="K143" s="157"/>
      <c r="L143" s="31"/>
      <c r="M143" s="158" t="s">
        <v>1</v>
      </c>
      <c r="N143" s="159" t="s">
        <v>38</v>
      </c>
      <c r="O143" s="59"/>
      <c r="P143" s="160">
        <f t="shared" si="1"/>
        <v>0</v>
      </c>
      <c r="Q143" s="160">
        <v>0</v>
      </c>
      <c r="R143" s="160">
        <f t="shared" si="2"/>
        <v>0</v>
      </c>
      <c r="S143" s="160">
        <v>0</v>
      </c>
      <c r="T143" s="161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2" t="s">
        <v>214</v>
      </c>
      <c r="AT143" s="162" t="s">
        <v>210</v>
      </c>
      <c r="AU143" s="162" t="s">
        <v>85</v>
      </c>
      <c r="AY143" s="15" t="s">
        <v>208</v>
      </c>
      <c r="BE143" s="163">
        <f t="shared" si="4"/>
        <v>0</v>
      </c>
      <c r="BF143" s="163">
        <f t="shared" si="5"/>
        <v>0</v>
      </c>
      <c r="BG143" s="163">
        <f t="shared" si="6"/>
        <v>0</v>
      </c>
      <c r="BH143" s="163">
        <f t="shared" si="7"/>
        <v>0</v>
      </c>
      <c r="BI143" s="163">
        <f t="shared" si="8"/>
        <v>0</v>
      </c>
      <c r="BJ143" s="15" t="s">
        <v>85</v>
      </c>
      <c r="BK143" s="163">
        <f t="shared" si="9"/>
        <v>0</v>
      </c>
      <c r="BL143" s="15" t="s">
        <v>214</v>
      </c>
      <c r="BM143" s="162" t="s">
        <v>10444</v>
      </c>
    </row>
    <row r="144" spans="1:65" s="2" customFormat="1" ht="24.2" customHeight="1">
      <c r="A144" s="30"/>
      <c r="B144" s="154"/>
      <c r="C144" s="195" t="s">
        <v>282</v>
      </c>
      <c r="D144" s="195" t="s">
        <v>210</v>
      </c>
      <c r="E144" s="196" t="s">
        <v>3584</v>
      </c>
      <c r="F144" s="200" t="s">
        <v>3585</v>
      </c>
      <c r="G144" s="198" t="s">
        <v>233</v>
      </c>
      <c r="H144" s="199">
        <v>215.024</v>
      </c>
      <c r="I144" s="155"/>
      <c r="J144" s="287">
        <f t="shared" si="0"/>
        <v>0</v>
      </c>
      <c r="K144" s="157"/>
      <c r="L144" s="31"/>
      <c r="M144" s="158" t="s">
        <v>1</v>
      </c>
      <c r="N144" s="159" t="s">
        <v>38</v>
      </c>
      <c r="O144" s="59"/>
      <c r="P144" s="160">
        <f t="shared" si="1"/>
        <v>0</v>
      </c>
      <c r="Q144" s="160">
        <v>0</v>
      </c>
      <c r="R144" s="160">
        <f t="shared" si="2"/>
        <v>0</v>
      </c>
      <c r="S144" s="160">
        <v>0</v>
      </c>
      <c r="T144" s="161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2" t="s">
        <v>214</v>
      </c>
      <c r="AT144" s="162" t="s">
        <v>210</v>
      </c>
      <c r="AU144" s="162" t="s">
        <v>85</v>
      </c>
      <c r="AY144" s="15" t="s">
        <v>208</v>
      </c>
      <c r="BE144" s="163">
        <f t="shared" si="4"/>
        <v>0</v>
      </c>
      <c r="BF144" s="163">
        <f t="shared" si="5"/>
        <v>0</v>
      </c>
      <c r="BG144" s="163">
        <f t="shared" si="6"/>
        <v>0</v>
      </c>
      <c r="BH144" s="163">
        <f t="shared" si="7"/>
        <v>0</v>
      </c>
      <c r="BI144" s="163">
        <f t="shared" si="8"/>
        <v>0</v>
      </c>
      <c r="BJ144" s="15" t="s">
        <v>85</v>
      </c>
      <c r="BK144" s="163">
        <f t="shared" si="9"/>
        <v>0</v>
      </c>
      <c r="BL144" s="15" t="s">
        <v>214</v>
      </c>
      <c r="BM144" s="162" t="s">
        <v>10445</v>
      </c>
    </row>
    <row r="145" spans="1:65" s="2" customFormat="1" ht="16.5" customHeight="1">
      <c r="A145" s="30"/>
      <c r="B145" s="154"/>
      <c r="C145" s="201" t="s">
        <v>286</v>
      </c>
      <c r="D145" s="201" t="s">
        <v>751</v>
      </c>
      <c r="E145" s="202" t="s">
        <v>10099</v>
      </c>
      <c r="F145" s="203" t="s">
        <v>10100</v>
      </c>
      <c r="G145" s="204" t="s">
        <v>564</v>
      </c>
      <c r="H145" s="205">
        <v>397.79399999999998</v>
      </c>
      <c r="I145" s="177"/>
      <c r="J145" s="290">
        <f t="shared" si="0"/>
        <v>0</v>
      </c>
      <c r="K145" s="178"/>
      <c r="L145" s="179"/>
      <c r="M145" s="180" t="s">
        <v>1</v>
      </c>
      <c r="N145" s="181" t="s">
        <v>38</v>
      </c>
      <c r="O145" s="59"/>
      <c r="P145" s="160">
        <f t="shared" si="1"/>
        <v>0</v>
      </c>
      <c r="Q145" s="160">
        <v>1</v>
      </c>
      <c r="R145" s="160">
        <f t="shared" si="2"/>
        <v>397.79399999999998</v>
      </c>
      <c r="S145" s="160">
        <v>0</v>
      </c>
      <c r="T145" s="161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2" t="s">
        <v>239</v>
      </c>
      <c r="AT145" s="162" t="s">
        <v>751</v>
      </c>
      <c r="AU145" s="162" t="s">
        <v>85</v>
      </c>
      <c r="AY145" s="15" t="s">
        <v>208</v>
      </c>
      <c r="BE145" s="163">
        <f t="shared" si="4"/>
        <v>0</v>
      </c>
      <c r="BF145" s="163">
        <f t="shared" si="5"/>
        <v>0</v>
      </c>
      <c r="BG145" s="163">
        <f t="shared" si="6"/>
        <v>0</v>
      </c>
      <c r="BH145" s="163">
        <f t="shared" si="7"/>
        <v>0</v>
      </c>
      <c r="BI145" s="163">
        <f t="shared" si="8"/>
        <v>0</v>
      </c>
      <c r="BJ145" s="15" t="s">
        <v>85</v>
      </c>
      <c r="BK145" s="163">
        <f t="shared" si="9"/>
        <v>0</v>
      </c>
      <c r="BL145" s="15" t="s">
        <v>214</v>
      </c>
      <c r="BM145" s="162" t="s">
        <v>10446</v>
      </c>
    </row>
    <row r="146" spans="1:65" s="2" customFormat="1" ht="21.75" customHeight="1">
      <c r="A146" s="30"/>
      <c r="B146" s="154"/>
      <c r="C146" s="195" t="s">
        <v>7</v>
      </c>
      <c r="D146" s="195" t="s">
        <v>210</v>
      </c>
      <c r="E146" s="196" t="s">
        <v>3590</v>
      </c>
      <c r="F146" s="200" t="s">
        <v>3591</v>
      </c>
      <c r="G146" s="198" t="s">
        <v>213</v>
      </c>
      <c r="H146" s="199">
        <v>434.6</v>
      </c>
      <c r="I146" s="155"/>
      <c r="J146" s="287">
        <f t="shared" si="0"/>
        <v>0</v>
      </c>
      <c r="K146" s="157"/>
      <c r="L146" s="31"/>
      <c r="M146" s="158" t="s">
        <v>1</v>
      </c>
      <c r="N146" s="159" t="s">
        <v>38</v>
      </c>
      <c r="O146" s="59"/>
      <c r="P146" s="160">
        <f t="shared" si="1"/>
        <v>0</v>
      </c>
      <c r="Q146" s="160">
        <v>0</v>
      </c>
      <c r="R146" s="160">
        <f t="shared" si="2"/>
        <v>0</v>
      </c>
      <c r="S146" s="160">
        <v>0</v>
      </c>
      <c r="T146" s="161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2" t="s">
        <v>214</v>
      </c>
      <c r="AT146" s="162" t="s">
        <v>210</v>
      </c>
      <c r="AU146" s="162" t="s">
        <v>85</v>
      </c>
      <c r="AY146" s="15" t="s">
        <v>208</v>
      </c>
      <c r="BE146" s="163">
        <f t="shared" si="4"/>
        <v>0</v>
      </c>
      <c r="BF146" s="163">
        <f t="shared" si="5"/>
        <v>0</v>
      </c>
      <c r="BG146" s="163">
        <f t="shared" si="6"/>
        <v>0</v>
      </c>
      <c r="BH146" s="163">
        <f t="shared" si="7"/>
        <v>0</v>
      </c>
      <c r="BI146" s="163">
        <f t="shared" si="8"/>
        <v>0</v>
      </c>
      <c r="BJ146" s="15" t="s">
        <v>85</v>
      </c>
      <c r="BK146" s="163">
        <f t="shared" si="9"/>
        <v>0</v>
      </c>
      <c r="BL146" s="15" t="s">
        <v>214</v>
      </c>
      <c r="BM146" s="162" t="s">
        <v>10447</v>
      </c>
    </row>
    <row r="147" spans="1:65" s="12" customFormat="1" ht="22.9" customHeight="1">
      <c r="B147" s="142"/>
      <c r="C147" s="206"/>
      <c r="D147" s="207" t="s">
        <v>71</v>
      </c>
      <c r="E147" s="208" t="s">
        <v>214</v>
      </c>
      <c r="F147" s="208" t="s">
        <v>1160</v>
      </c>
      <c r="G147" s="206"/>
      <c r="H147" s="206"/>
      <c r="I147" s="145"/>
      <c r="J147" s="286">
        <f>BK147</f>
        <v>0</v>
      </c>
      <c r="L147" s="142"/>
      <c r="M147" s="146"/>
      <c r="N147" s="147"/>
      <c r="O147" s="147"/>
      <c r="P147" s="148">
        <f>SUM(P148:P155)</f>
        <v>0</v>
      </c>
      <c r="Q147" s="147"/>
      <c r="R147" s="148">
        <f>SUM(R148:R155)</f>
        <v>117.45263539599999</v>
      </c>
      <c r="S147" s="147"/>
      <c r="T147" s="149">
        <f>SUM(T148:T155)</f>
        <v>0</v>
      </c>
      <c r="AR147" s="143" t="s">
        <v>79</v>
      </c>
      <c r="AT147" s="150" t="s">
        <v>71</v>
      </c>
      <c r="AU147" s="150" t="s">
        <v>79</v>
      </c>
      <c r="AY147" s="143" t="s">
        <v>208</v>
      </c>
      <c r="BK147" s="151">
        <f>SUM(BK148:BK155)</f>
        <v>0</v>
      </c>
    </row>
    <row r="148" spans="1:65" s="2" customFormat="1" ht="24.2" customHeight="1">
      <c r="A148" s="30"/>
      <c r="B148" s="154"/>
      <c r="C148" s="195" t="s">
        <v>293</v>
      </c>
      <c r="D148" s="195" t="s">
        <v>210</v>
      </c>
      <c r="E148" s="196" t="s">
        <v>3608</v>
      </c>
      <c r="F148" s="200" t="s">
        <v>3609</v>
      </c>
      <c r="G148" s="198" t="s">
        <v>233</v>
      </c>
      <c r="H148" s="199">
        <v>56.46</v>
      </c>
      <c r="I148" s="155"/>
      <c r="J148" s="287">
        <f t="shared" ref="J148:J155" si="10">ROUND(I148*H148,2)</f>
        <v>0</v>
      </c>
      <c r="K148" s="157"/>
      <c r="L148" s="31"/>
      <c r="M148" s="158" t="s">
        <v>1</v>
      </c>
      <c r="N148" s="159" t="s">
        <v>38</v>
      </c>
      <c r="O148" s="59"/>
      <c r="P148" s="160">
        <f t="shared" ref="P148:P155" si="11">O148*H148</f>
        <v>0</v>
      </c>
      <c r="Q148" s="160">
        <v>1.8907799999999999</v>
      </c>
      <c r="R148" s="160">
        <f t="shared" ref="R148:R155" si="12">Q148*H148</f>
        <v>106.7534388</v>
      </c>
      <c r="S148" s="160">
        <v>0</v>
      </c>
      <c r="T148" s="161">
        <f t="shared" ref="T148:T155" si="13">S148*H148</f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2" t="s">
        <v>214</v>
      </c>
      <c r="AT148" s="162" t="s">
        <v>210</v>
      </c>
      <c r="AU148" s="162" t="s">
        <v>85</v>
      </c>
      <c r="AY148" s="15" t="s">
        <v>208</v>
      </c>
      <c r="BE148" s="163">
        <f t="shared" ref="BE148:BE155" si="14">IF(N148="základná",J148,0)</f>
        <v>0</v>
      </c>
      <c r="BF148" s="163">
        <f t="shared" ref="BF148:BF155" si="15">IF(N148="znížená",J148,0)</f>
        <v>0</v>
      </c>
      <c r="BG148" s="163">
        <f t="shared" ref="BG148:BG155" si="16">IF(N148="zákl. prenesená",J148,0)</f>
        <v>0</v>
      </c>
      <c r="BH148" s="163">
        <f t="shared" ref="BH148:BH155" si="17">IF(N148="zníž. prenesená",J148,0)</f>
        <v>0</v>
      </c>
      <c r="BI148" s="163">
        <f t="shared" ref="BI148:BI155" si="18">IF(N148="nulová",J148,0)</f>
        <v>0</v>
      </c>
      <c r="BJ148" s="15" t="s">
        <v>85</v>
      </c>
      <c r="BK148" s="163">
        <f t="shared" ref="BK148:BK155" si="19">ROUND(I148*H148,2)</f>
        <v>0</v>
      </c>
      <c r="BL148" s="15" t="s">
        <v>214</v>
      </c>
      <c r="BM148" s="162" t="s">
        <v>10448</v>
      </c>
    </row>
    <row r="149" spans="1:65" s="2" customFormat="1" ht="24.2" customHeight="1">
      <c r="A149" s="30"/>
      <c r="B149" s="154"/>
      <c r="C149" s="195" t="s">
        <v>297</v>
      </c>
      <c r="D149" s="195" t="s">
        <v>210</v>
      </c>
      <c r="E149" s="196" t="s">
        <v>10287</v>
      </c>
      <c r="F149" s="200" t="s">
        <v>10288</v>
      </c>
      <c r="G149" s="198" t="s">
        <v>404</v>
      </c>
      <c r="H149" s="199">
        <v>7</v>
      </c>
      <c r="I149" s="155"/>
      <c r="J149" s="287">
        <f t="shared" si="10"/>
        <v>0</v>
      </c>
      <c r="K149" s="157"/>
      <c r="L149" s="31"/>
      <c r="M149" s="158" t="s">
        <v>1</v>
      </c>
      <c r="N149" s="159" t="s">
        <v>38</v>
      </c>
      <c r="O149" s="59"/>
      <c r="P149" s="160">
        <f t="shared" si="11"/>
        <v>0</v>
      </c>
      <c r="Q149" s="160">
        <v>6.6E-3</v>
      </c>
      <c r="R149" s="160">
        <f t="shared" si="12"/>
        <v>4.6199999999999998E-2</v>
      </c>
      <c r="S149" s="160">
        <v>0</v>
      </c>
      <c r="T149" s="161">
        <f t="shared" si="1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2" t="s">
        <v>214</v>
      </c>
      <c r="AT149" s="162" t="s">
        <v>210</v>
      </c>
      <c r="AU149" s="162" t="s">
        <v>85</v>
      </c>
      <c r="AY149" s="15" t="s">
        <v>208</v>
      </c>
      <c r="BE149" s="163">
        <f t="shared" si="14"/>
        <v>0</v>
      </c>
      <c r="BF149" s="163">
        <f t="shared" si="15"/>
        <v>0</v>
      </c>
      <c r="BG149" s="163">
        <f t="shared" si="16"/>
        <v>0</v>
      </c>
      <c r="BH149" s="163">
        <f t="shared" si="17"/>
        <v>0</v>
      </c>
      <c r="BI149" s="163">
        <f t="shared" si="18"/>
        <v>0</v>
      </c>
      <c r="BJ149" s="15" t="s">
        <v>85</v>
      </c>
      <c r="BK149" s="163">
        <f t="shared" si="19"/>
        <v>0</v>
      </c>
      <c r="BL149" s="15" t="s">
        <v>214</v>
      </c>
      <c r="BM149" s="162" t="s">
        <v>10449</v>
      </c>
    </row>
    <row r="150" spans="1:65" s="2" customFormat="1" ht="16.5" customHeight="1">
      <c r="A150" s="30"/>
      <c r="B150" s="154"/>
      <c r="C150" s="201" t="s">
        <v>301</v>
      </c>
      <c r="D150" s="201" t="s">
        <v>751</v>
      </c>
      <c r="E150" s="202" t="s">
        <v>10290</v>
      </c>
      <c r="F150" s="203" t="s">
        <v>10291</v>
      </c>
      <c r="G150" s="204" t="s">
        <v>404</v>
      </c>
      <c r="H150" s="205">
        <v>2</v>
      </c>
      <c r="I150" s="177"/>
      <c r="J150" s="290">
        <f t="shared" si="10"/>
        <v>0</v>
      </c>
      <c r="K150" s="178"/>
      <c r="L150" s="179"/>
      <c r="M150" s="180" t="s">
        <v>1</v>
      </c>
      <c r="N150" s="181" t="s">
        <v>38</v>
      </c>
      <c r="O150" s="59"/>
      <c r="P150" s="160">
        <f t="shared" si="11"/>
        <v>0</v>
      </c>
      <c r="Q150" s="160">
        <v>0</v>
      </c>
      <c r="R150" s="160">
        <f t="shared" si="12"/>
        <v>0</v>
      </c>
      <c r="S150" s="160">
        <v>0</v>
      </c>
      <c r="T150" s="161">
        <f t="shared" si="1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2" t="s">
        <v>239</v>
      </c>
      <c r="AT150" s="162" t="s">
        <v>751</v>
      </c>
      <c r="AU150" s="162" t="s">
        <v>85</v>
      </c>
      <c r="AY150" s="15" t="s">
        <v>208</v>
      </c>
      <c r="BE150" s="163">
        <f t="shared" si="14"/>
        <v>0</v>
      </c>
      <c r="BF150" s="163">
        <f t="shared" si="15"/>
        <v>0</v>
      </c>
      <c r="BG150" s="163">
        <f t="shared" si="16"/>
        <v>0</v>
      </c>
      <c r="BH150" s="163">
        <f t="shared" si="17"/>
        <v>0</v>
      </c>
      <c r="BI150" s="163">
        <f t="shared" si="18"/>
        <v>0</v>
      </c>
      <c r="BJ150" s="15" t="s">
        <v>85</v>
      </c>
      <c r="BK150" s="163">
        <f t="shared" si="19"/>
        <v>0</v>
      </c>
      <c r="BL150" s="15" t="s">
        <v>214</v>
      </c>
      <c r="BM150" s="162" t="s">
        <v>10450</v>
      </c>
    </row>
    <row r="151" spans="1:65" s="2" customFormat="1" ht="16.5" customHeight="1">
      <c r="A151" s="30"/>
      <c r="B151" s="154"/>
      <c r="C151" s="201" t="s">
        <v>305</v>
      </c>
      <c r="D151" s="201" t="s">
        <v>751</v>
      </c>
      <c r="E151" s="202" t="s">
        <v>10293</v>
      </c>
      <c r="F151" s="203" t="s">
        <v>10294</v>
      </c>
      <c r="G151" s="204" t="s">
        <v>404</v>
      </c>
      <c r="H151" s="205">
        <v>2</v>
      </c>
      <c r="I151" s="177"/>
      <c r="J151" s="290">
        <f t="shared" si="10"/>
        <v>0</v>
      </c>
      <c r="K151" s="178"/>
      <c r="L151" s="179"/>
      <c r="M151" s="180" t="s">
        <v>1</v>
      </c>
      <c r="N151" s="181" t="s">
        <v>38</v>
      </c>
      <c r="O151" s="59"/>
      <c r="P151" s="160">
        <f t="shared" si="11"/>
        <v>0</v>
      </c>
      <c r="Q151" s="160">
        <v>0</v>
      </c>
      <c r="R151" s="160">
        <f t="shared" si="12"/>
        <v>0</v>
      </c>
      <c r="S151" s="160">
        <v>0</v>
      </c>
      <c r="T151" s="161">
        <f t="shared" si="1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2" t="s">
        <v>239</v>
      </c>
      <c r="AT151" s="162" t="s">
        <v>751</v>
      </c>
      <c r="AU151" s="162" t="s">
        <v>85</v>
      </c>
      <c r="AY151" s="15" t="s">
        <v>208</v>
      </c>
      <c r="BE151" s="163">
        <f t="shared" si="14"/>
        <v>0</v>
      </c>
      <c r="BF151" s="163">
        <f t="shared" si="15"/>
        <v>0</v>
      </c>
      <c r="BG151" s="163">
        <f t="shared" si="16"/>
        <v>0</v>
      </c>
      <c r="BH151" s="163">
        <f t="shared" si="17"/>
        <v>0</v>
      </c>
      <c r="BI151" s="163">
        <f t="shared" si="18"/>
        <v>0</v>
      </c>
      <c r="BJ151" s="15" t="s">
        <v>85</v>
      </c>
      <c r="BK151" s="163">
        <f t="shared" si="19"/>
        <v>0</v>
      </c>
      <c r="BL151" s="15" t="s">
        <v>214</v>
      </c>
      <c r="BM151" s="162" t="s">
        <v>10451</v>
      </c>
    </row>
    <row r="152" spans="1:65" s="2" customFormat="1" ht="16.5" customHeight="1">
      <c r="A152" s="30"/>
      <c r="B152" s="154"/>
      <c r="C152" s="201" t="s">
        <v>309</v>
      </c>
      <c r="D152" s="201" t="s">
        <v>751</v>
      </c>
      <c r="E152" s="202" t="s">
        <v>10296</v>
      </c>
      <c r="F152" s="203" t="s">
        <v>10297</v>
      </c>
      <c r="G152" s="204" t="s">
        <v>404</v>
      </c>
      <c r="H152" s="205">
        <v>2</v>
      </c>
      <c r="I152" s="177"/>
      <c r="J152" s="290">
        <f t="shared" si="10"/>
        <v>0</v>
      </c>
      <c r="K152" s="178"/>
      <c r="L152" s="179"/>
      <c r="M152" s="180" t="s">
        <v>1</v>
      </c>
      <c r="N152" s="181" t="s">
        <v>38</v>
      </c>
      <c r="O152" s="59"/>
      <c r="P152" s="160">
        <f t="shared" si="11"/>
        <v>0</v>
      </c>
      <c r="Q152" s="160">
        <v>0</v>
      </c>
      <c r="R152" s="160">
        <f t="shared" si="12"/>
        <v>0</v>
      </c>
      <c r="S152" s="160">
        <v>0</v>
      </c>
      <c r="T152" s="161">
        <f t="shared" si="1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2" t="s">
        <v>239</v>
      </c>
      <c r="AT152" s="162" t="s">
        <v>751</v>
      </c>
      <c r="AU152" s="162" t="s">
        <v>85</v>
      </c>
      <c r="AY152" s="15" t="s">
        <v>208</v>
      </c>
      <c r="BE152" s="163">
        <f t="shared" si="14"/>
        <v>0</v>
      </c>
      <c r="BF152" s="163">
        <f t="shared" si="15"/>
        <v>0</v>
      </c>
      <c r="BG152" s="163">
        <f t="shared" si="16"/>
        <v>0</v>
      </c>
      <c r="BH152" s="163">
        <f t="shared" si="17"/>
        <v>0</v>
      </c>
      <c r="BI152" s="163">
        <f t="shared" si="18"/>
        <v>0</v>
      </c>
      <c r="BJ152" s="15" t="s">
        <v>85</v>
      </c>
      <c r="BK152" s="163">
        <f t="shared" si="19"/>
        <v>0</v>
      </c>
      <c r="BL152" s="15" t="s">
        <v>214</v>
      </c>
      <c r="BM152" s="162" t="s">
        <v>10452</v>
      </c>
    </row>
    <row r="153" spans="1:65" s="2" customFormat="1" ht="16.5" customHeight="1">
      <c r="A153" s="30"/>
      <c r="B153" s="154"/>
      <c r="C153" s="201" t="s">
        <v>313</v>
      </c>
      <c r="D153" s="201" t="s">
        <v>751</v>
      </c>
      <c r="E153" s="202" t="s">
        <v>10299</v>
      </c>
      <c r="F153" s="203" t="s">
        <v>10300</v>
      </c>
      <c r="G153" s="204" t="s">
        <v>404</v>
      </c>
      <c r="H153" s="205">
        <v>1</v>
      </c>
      <c r="I153" s="177"/>
      <c r="J153" s="290">
        <f t="shared" si="10"/>
        <v>0</v>
      </c>
      <c r="K153" s="178"/>
      <c r="L153" s="179"/>
      <c r="M153" s="180" t="s">
        <v>1</v>
      </c>
      <c r="N153" s="181" t="s">
        <v>38</v>
      </c>
      <c r="O153" s="59"/>
      <c r="P153" s="160">
        <f t="shared" si="11"/>
        <v>0</v>
      </c>
      <c r="Q153" s="160">
        <v>6.7000000000000004E-2</v>
      </c>
      <c r="R153" s="160">
        <f t="shared" si="12"/>
        <v>6.7000000000000004E-2</v>
      </c>
      <c r="S153" s="160">
        <v>0</v>
      </c>
      <c r="T153" s="161">
        <f t="shared" si="1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2" t="s">
        <v>239</v>
      </c>
      <c r="AT153" s="162" t="s">
        <v>751</v>
      </c>
      <c r="AU153" s="162" t="s">
        <v>85</v>
      </c>
      <c r="AY153" s="15" t="s">
        <v>208</v>
      </c>
      <c r="BE153" s="163">
        <f t="shared" si="14"/>
        <v>0</v>
      </c>
      <c r="BF153" s="163">
        <f t="shared" si="15"/>
        <v>0</v>
      </c>
      <c r="BG153" s="163">
        <f t="shared" si="16"/>
        <v>0</v>
      </c>
      <c r="BH153" s="163">
        <f t="shared" si="17"/>
        <v>0</v>
      </c>
      <c r="BI153" s="163">
        <f t="shared" si="18"/>
        <v>0</v>
      </c>
      <c r="BJ153" s="15" t="s">
        <v>85</v>
      </c>
      <c r="BK153" s="163">
        <f t="shared" si="19"/>
        <v>0</v>
      </c>
      <c r="BL153" s="15" t="s">
        <v>214</v>
      </c>
      <c r="BM153" s="162" t="s">
        <v>10453</v>
      </c>
    </row>
    <row r="154" spans="1:65" s="2" customFormat="1" ht="24.2" customHeight="1">
      <c r="A154" s="30"/>
      <c r="B154" s="154"/>
      <c r="C154" s="195" t="s">
        <v>317</v>
      </c>
      <c r="D154" s="195" t="s">
        <v>210</v>
      </c>
      <c r="E154" s="196" t="s">
        <v>10454</v>
      </c>
      <c r="F154" s="200" t="s">
        <v>10455</v>
      </c>
      <c r="G154" s="198" t="s">
        <v>233</v>
      </c>
      <c r="H154" s="199">
        <v>4.8</v>
      </c>
      <c r="I154" s="155"/>
      <c r="J154" s="287">
        <f t="shared" si="10"/>
        <v>0</v>
      </c>
      <c r="K154" s="157"/>
      <c r="L154" s="31"/>
      <c r="M154" s="158" t="s">
        <v>1</v>
      </c>
      <c r="N154" s="159" t="s">
        <v>38</v>
      </c>
      <c r="O154" s="59"/>
      <c r="P154" s="160">
        <f t="shared" si="11"/>
        <v>0</v>
      </c>
      <c r="Q154" s="160">
        <v>2.1922752000000001</v>
      </c>
      <c r="R154" s="160">
        <f t="shared" si="12"/>
        <v>10.52292096</v>
      </c>
      <c r="S154" s="160">
        <v>0</v>
      </c>
      <c r="T154" s="161">
        <f t="shared" si="1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2" t="s">
        <v>214</v>
      </c>
      <c r="AT154" s="162" t="s">
        <v>210</v>
      </c>
      <c r="AU154" s="162" t="s">
        <v>85</v>
      </c>
      <c r="AY154" s="15" t="s">
        <v>208</v>
      </c>
      <c r="BE154" s="163">
        <f t="shared" si="14"/>
        <v>0</v>
      </c>
      <c r="BF154" s="163">
        <f t="shared" si="15"/>
        <v>0</v>
      </c>
      <c r="BG154" s="163">
        <f t="shared" si="16"/>
        <v>0</v>
      </c>
      <c r="BH154" s="163">
        <f t="shared" si="17"/>
        <v>0</v>
      </c>
      <c r="BI154" s="163">
        <f t="shared" si="18"/>
        <v>0</v>
      </c>
      <c r="BJ154" s="15" t="s">
        <v>85</v>
      </c>
      <c r="BK154" s="163">
        <f t="shared" si="19"/>
        <v>0</v>
      </c>
      <c r="BL154" s="15" t="s">
        <v>214</v>
      </c>
      <c r="BM154" s="162" t="s">
        <v>10456</v>
      </c>
    </row>
    <row r="155" spans="1:65" s="2" customFormat="1" ht="33" customHeight="1">
      <c r="A155" s="30"/>
      <c r="B155" s="154"/>
      <c r="C155" s="195" t="s">
        <v>321</v>
      </c>
      <c r="D155" s="195" t="s">
        <v>210</v>
      </c>
      <c r="E155" s="196" t="s">
        <v>3614</v>
      </c>
      <c r="F155" s="200" t="s">
        <v>3615</v>
      </c>
      <c r="G155" s="198" t="s">
        <v>213</v>
      </c>
      <c r="H155" s="199">
        <v>15.6</v>
      </c>
      <c r="I155" s="155"/>
      <c r="J155" s="287">
        <f t="shared" si="10"/>
        <v>0</v>
      </c>
      <c r="K155" s="157"/>
      <c r="L155" s="31"/>
      <c r="M155" s="158" t="s">
        <v>1</v>
      </c>
      <c r="N155" s="159" t="s">
        <v>38</v>
      </c>
      <c r="O155" s="59"/>
      <c r="P155" s="160">
        <f t="shared" si="11"/>
        <v>0</v>
      </c>
      <c r="Q155" s="160">
        <v>4.0433099999999996E-3</v>
      </c>
      <c r="R155" s="160">
        <f t="shared" si="12"/>
        <v>6.307563599999999E-2</v>
      </c>
      <c r="S155" s="160">
        <v>0</v>
      </c>
      <c r="T155" s="161">
        <f t="shared" si="1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2" t="s">
        <v>214</v>
      </c>
      <c r="AT155" s="162" t="s">
        <v>210</v>
      </c>
      <c r="AU155" s="162" t="s">
        <v>85</v>
      </c>
      <c r="AY155" s="15" t="s">
        <v>208</v>
      </c>
      <c r="BE155" s="163">
        <f t="shared" si="14"/>
        <v>0</v>
      </c>
      <c r="BF155" s="163">
        <f t="shared" si="15"/>
        <v>0</v>
      </c>
      <c r="BG155" s="163">
        <f t="shared" si="16"/>
        <v>0</v>
      </c>
      <c r="BH155" s="163">
        <f t="shared" si="17"/>
        <v>0</v>
      </c>
      <c r="BI155" s="163">
        <f t="shared" si="18"/>
        <v>0</v>
      </c>
      <c r="BJ155" s="15" t="s">
        <v>85</v>
      </c>
      <c r="BK155" s="163">
        <f t="shared" si="19"/>
        <v>0</v>
      </c>
      <c r="BL155" s="15" t="s">
        <v>214</v>
      </c>
      <c r="BM155" s="162" t="s">
        <v>10457</v>
      </c>
    </row>
    <row r="156" spans="1:65" s="12" customFormat="1" ht="22.9" customHeight="1">
      <c r="B156" s="142"/>
      <c r="C156" s="206"/>
      <c r="D156" s="207" t="s">
        <v>71</v>
      </c>
      <c r="E156" s="208" t="s">
        <v>226</v>
      </c>
      <c r="F156" s="208" t="s">
        <v>1255</v>
      </c>
      <c r="G156" s="206"/>
      <c r="H156" s="206"/>
      <c r="I156" s="145"/>
      <c r="J156" s="286">
        <f>BK156</f>
        <v>0</v>
      </c>
      <c r="L156" s="142"/>
      <c r="M156" s="146"/>
      <c r="N156" s="147"/>
      <c r="O156" s="147"/>
      <c r="P156" s="148">
        <f>SUM(P157:P161)</f>
        <v>0</v>
      </c>
      <c r="Q156" s="147"/>
      <c r="R156" s="148">
        <f>SUM(R157:R161)</f>
        <v>775.97573915750002</v>
      </c>
      <c r="S156" s="147"/>
      <c r="T156" s="149">
        <f>SUM(T157:T161)</f>
        <v>0</v>
      </c>
      <c r="AR156" s="143" t="s">
        <v>79</v>
      </c>
      <c r="AT156" s="150" t="s">
        <v>71</v>
      </c>
      <c r="AU156" s="150" t="s">
        <v>79</v>
      </c>
      <c r="AY156" s="143" t="s">
        <v>208</v>
      </c>
      <c r="BK156" s="151">
        <f>SUM(BK157:BK161)</f>
        <v>0</v>
      </c>
    </row>
    <row r="157" spans="1:65" s="2" customFormat="1" ht="37.9" customHeight="1">
      <c r="A157" s="30"/>
      <c r="B157" s="154"/>
      <c r="C157" s="195" t="s">
        <v>325</v>
      </c>
      <c r="D157" s="195" t="s">
        <v>210</v>
      </c>
      <c r="E157" s="196" t="s">
        <v>10106</v>
      </c>
      <c r="F157" s="200" t="s">
        <v>10107</v>
      </c>
      <c r="G157" s="198" t="s">
        <v>213</v>
      </c>
      <c r="H157" s="199">
        <v>787.25</v>
      </c>
      <c r="I157" s="155"/>
      <c r="J157" s="287">
        <f>ROUND(I157*H157,2)</f>
        <v>0</v>
      </c>
      <c r="K157" s="157"/>
      <c r="L157" s="31"/>
      <c r="M157" s="158" t="s">
        <v>1</v>
      </c>
      <c r="N157" s="159" t="s">
        <v>38</v>
      </c>
      <c r="O157" s="59"/>
      <c r="P157" s="160">
        <f>O157*H157</f>
        <v>0</v>
      </c>
      <c r="Q157" s="160">
        <v>0.59856387</v>
      </c>
      <c r="R157" s="160">
        <f>Q157*H157</f>
        <v>471.21940665749997</v>
      </c>
      <c r="S157" s="160">
        <v>0</v>
      </c>
      <c r="T157" s="161">
        <f>S157*H157</f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2" t="s">
        <v>214</v>
      </c>
      <c r="AT157" s="162" t="s">
        <v>210</v>
      </c>
      <c r="AU157" s="162" t="s">
        <v>85</v>
      </c>
      <c r="AY157" s="15" t="s">
        <v>208</v>
      </c>
      <c r="BE157" s="163">
        <f>IF(N157="základná",J157,0)</f>
        <v>0</v>
      </c>
      <c r="BF157" s="163">
        <f>IF(N157="znížená",J157,0)</f>
        <v>0</v>
      </c>
      <c r="BG157" s="163">
        <f>IF(N157="zákl. prenesená",J157,0)</f>
        <v>0</v>
      </c>
      <c r="BH157" s="163">
        <f>IF(N157="zníž. prenesená",J157,0)</f>
        <v>0</v>
      </c>
      <c r="BI157" s="163">
        <f>IF(N157="nulová",J157,0)</f>
        <v>0</v>
      </c>
      <c r="BJ157" s="15" t="s">
        <v>85</v>
      </c>
      <c r="BK157" s="163">
        <f>ROUND(I157*H157,2)</f>
        <v>0</v>
      </c>
      <c r="BL157" s="15" t="s">
        <v>214</v>
      </c>
      <c r="BM157" s="162" t="s">
        <v>10458</v>
      </c>
    </row>
    <row r="158" spans="1:65" s="2" customFormat="1" ht="33" customHeight="1">
      <c r="A158" s="30"/>
      <c r="B158" s="154"/>
      <c r="C158" s="195" t="s">
        <v>329</v>
      </c>
      <c r="D158" s="195" t="s">
        <v>210</v>
      </c>
      <c r="E158" s="196" t="s">
        <v>1274</v>
      </c>
      <c r="F158" s="200" t="s">
        <v>1275</v>
      </c>
      <c r="G158" s="198" t="s">
        <v>213</v>
      </c>
      <c r="H158" s="199">
        <v>1784.5</v>
      </c>
      <c r="I158" s="155"/>
      <c r="J158" s="287">
        <f>ROUND(I158*H158,2)</f>
        <v>0</v>
      </c>
      <c r="K158" s="157"/>
      <c r="L158" s="31"/>
      <c r="M158" s="158" t="s">
        <v>1</v>
      </c>
      <c r="N158" s="159" t="s">
        <v>38</v>
      </c>
      <c r="O158" s="59"/>
      <c r="P158" s="160">
        <f>O158*H158</f>
        <v>0</v>
      </c>
      <c r="Q158" s="160">
        <v>5.1000000000000004E-4</v>
      </c>
      <c r="R158" s="160">
        <f>Q158*H158</f>
        <v>0.9100950000000001</v>
      </c>
      <c r="S158" s="160">
        <v>0</v>
      </c>
      <c r="T158" s="161">
        <f>S158*H158</f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2" t="s">
        <v>214</v>
      </c>
      <c r="AT158" s="162" t="s">
        <v>210</v>
      </c>
      <c r="AU158" s="162" t="s">
        <v>85</v>
      </c>
      <c r="AY158" s="15" t="s">
        <v>208</v>
      </c>
      <c r="BE158" s="163">
        <f>IF(N158="základná",J158,0)</f>
        <v>0</v>
      </c>
      <c r="BF158" s="163">
        <f>IF(N158="znížená",J158,0)</f>
        <v>0</v>
      </c>
      <c r="BG158" s="163">
        <f>IF(N158="zákl. prenesená",J158,0)</f>
        <v>0</v>
      </c>
      <c r="BH158" s="163">
        <f>IF(N158="zníž. prenesená",J158,0)</f>
        <v>0</v>
      </c>
      <c r="BI158" s="163">
        <f>IF(N158="nulová",J158,0)</f>
        <v>0</v>
      </c>
      <c r="BJ158" s="15" t="s">
        <v>85</v>
      </c>
      <c r="BK158" s="163">
        <f>ROUND(I158*H158,2)</f>
        <v>0</v>
      </c>
      <c r="BL158" s="15" t="s">
        <v>214</v>
      </c>
      <c r="BM158" s="162" t="s">
        <v>10459</v>
      </c>
    </row>
    <row r="159" spans="1:65" s="2" customFormat="1" ht="33" customHeight="1">
      <c r="A159" s="30"/>
      <c r="B159" s="154"/>
      <c r="C159" s="195" t="s">
        <v>333</v>
      </c>
      <c r="D159" s="195" t="s">
        <v>210</v>
      </c>
      <c r="E159" s="196" t="s">
        <v>10110</v>
      </c>
      <c r="F159" s="200" t="s">
        <v>10111</v>
      </c>
      <c r="G159" s="198" t="s">
        <v>213</v>
      </c>
      <c r="H159" s="199">
        <v>892.25</v>
      </c>
      <c r="I159" s="155"/>
      <c r="J159" s="287">
        <f>ROUND(I159*H159,2)</f>
        <v>0</v>
      </c>
      <c r="K159" s="157"/>
      <c r="L159" s="31"/>
      <c r="M159" s="158" t="s">
        <v>1</v>
      </c>
      <c r="N159" s="159" t="s">
        <v>38</v>
      </c>
      <c r="O159" s="59"/>
      <c r="P159" s="160">
        <f>O159*H159</f>
        <v>0</v>
      </c>
      <c r="Q159" s="160">
        <v>0.15559000000000001</v>
      </c>
      <c r="R159" s="160">
        <f>Q159*H159</f>
        <v>138.8251775</v>
      </c>
      <c r="S159" s="160">
        <v>0</v>
      </c>
      <c r="T159" s="161">
        <f>S159*H159</f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2" t="s">
        <v>214</v>
      </c>
      <c r="AT159" s="162" t="s">
        <v>210</v>
      </c>
      <c r="AU159" s="162" t="s">
        <v>85</v>
      </c>
      <c r="AY159" s="15" t="s">
        <v>208</v>
      </c>
      <c r="BE159" s="163">
        <f>IF(N159="základná",J159,0)</f>
        <v>0</v>
      </c>
      <c r="BF159" s="163">
        <f>IF(N159="znížená",J159,0)</f>
        <v>0</v>
      </c>
      <c r="BG159" s="163">
        <f>IF(N159="zákl. prenesená",J159,0)</f>
        <v>0</v>
      </c>
      <c r="BH159" s="163">
        <f>IF(N159="zníž. prenesená",J159,0)</f>
        <v>0</v>
      </c>
      <c r="BI159" s="163">
        <f>IF(N159="nulová",J159,0)</f>
        <v>0</v>
      </c>
      <c r="BJ159" s="15" t="s">
        <v>85</v>
      </c>
      <c r="BK159" s="163">
        <f>ROUND(I159*H159,2)</f>
        <v>0</v>
      </c>
      <c r="BL159" s="15" t="s">
        <v>214</v>
      </c>
      <c r="BM159" s="162" t="s">
        <v>10460</v>
      </c>
    </row>
    <row r="160" spans="1:65" s="2" customFormat="1" ht="37.9" customHeight="1">
      <c r="A160" s="30"/>
      <c r="B160" s="154"/>
      <c r="C160" s="195" t="s">
        <v>337</v>
      </c>
      <c r="D160" s="195" t="s">
        <v>210</v>
      </c>
      <c r="E160" s="196" t="s">
        <v>10113</v>
      </c>
      <c r="F160" s="200" t="s">
        <v>10114</v>
      </c>
      <c r="G160" s="198" t="s">
        <v>213</v>
      </c>
      <c r="H160" s="199">
        <v>892.25</v>
      </c>
      <c r="I160" s="155"/>
      <c r="J160" s="287">
        <f>ROUND(I160*H160,2)</f>
        <v>0</v>
      </c>
      <c r="K160" s="157"/>
      <c r="L160" s="31"/>
      <c r="M160" s="158" t="s">
        <v>1</v>
      </c>
      <c r="N160" s="159" t="s">
        <v>38</v>
      </c>
      <c r="O160" s="59"/>
      <c r="P160" s="160">
        <f>O160*H160</f>
        <v>0</v>
      </c>
      <c r="Q160" s="160">
        <v>0.18151999999999999</v>
      </c>
      <c r="R160" s="160">
        <f>Q160*H160</f>
        <v>161.96122</v>
      </c>
      <c r="S160" s="160">
        <v>0</v>
      </c>
      <c r="T160" s="161">
        <f>S160*H160</f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2" t="s">
        <v>214</v>
      </c>
      <c r="AT160" s="162" t="s">
        <v>210</v>
      </c>
      <c r="AU160" s="162" t="s">
        <v>85</v>
      </c>
      <c r="AY160" s="15" t="s">
        <v>208</v>
      </c>
      <c r="BE160" s="163">
        <f>IF(N160="základná",J160,0)</f>
        <v>0</v>
      </c>
      <c r="BF160" s="163">
        <f>IF(N160="znížená",J160,0)</f>
        <v>0</v>
      </c>
      <c r="BG160" s="163">
        <f>IF(N160="zákl. prenesená",J160,0)</f>
        <v>0</v>
      </c>
      <c r="BH160" s="163">
        <f>IF(N160="zníž. prenesená",J160,0)</f>
        <v>0</v>
      </c>
      <c r="BI160" s="163">
        <f>IF(N160="nulová",J160,0)</f>
        <v>0</v>
      </c>
      <c r="BJ160" s="15" t="s">
        <v>85</v>
      </c>
      <c r="BK160" s="163">
        <f>ROUND(I160*H160,2)</f>
        <v>0</v>
      </c>
      <c r="BL160" s="15" t="s">
        <v>214</v>
      </c>
      <c r="BM160" s="162" t="s">
        <v>10461</v>
      </c>
    </row>
    <row r="161" spans="1:65" s="2" customFormat="1" ht="33" customHeight="1">
      <c r="A161" s="30"/>
      <c r="B161" s="154"/>
      <c r="C161" s="195" t="s">
        <v>341</v>
      </c>
      <c r="D161" s="195" t="s">
        <v>210</v>
      </c>
      <c r="E161" s="196" t="s">
        <v>1289</v>
      </c>
      <c r="F161" s="200" t="s">
        <v>1290</v>
      </c>
      <c r="G161" s="198" t="s">
        <v>252</v>
      </c>
      <c r="H161" s="199">
        <v>1366</v>
      </c>
      <c r="I161" s="155"/>
      <c r="J161" s="287">
        <f>ROUND(I161*H161,2)</f>
        <v>0</v>
      </c>
      <c r="K161" s="157"/>
      <c r="L161" s="31"/>
      <c r="M161" s="158" t="s">
        <v>1</v>
      </c>
      <c r="N161" s="159" t="s">
        <v>38</v>
      </c>
      <c r="O161" s="59"/>
      <c r="P161" s="160">
        <f>O161*H161</f>
        <v>0</v>
      </c>
      <c r="Q161" s="160">
        <v>2.2399999999999998E-3</v>
      </c>
      <c r="R161" s="160">
        <f>Q161*H161</f>
        <v>3.0598399999999999</v>
      </c>
      <c r="S161" s="160">
        <v>0</v>
      </c>
      <c r="T161" s="161">
        <f>S161*H161</f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2" t="s">
        <v>214</v>
      </c>
      <c r="AT161" s="162" t="s">
        <v>210</v>
      </c>
      <c r="AU161" s="162" t="s">
        <v>85</v>
      </c>
      <c r="AY161" s="15" t="s">
        <v>208</v>
      </c>
      <c r="BE161" s="163">
        <f>IF(N161="základná",J161,0)</f>
        <v>0</v>
      </c>
      <c r="BF161" s="163">
        <f>IF(N161="znížená",J161,0)</f>
        <v>0</v>
      </c>
      <c r="BG161" s="163">
        <f>IF(N161="zákl. prenesená",J161,0)</f>
        <v>0</v>
      </c>
      <c r="BH161" s="163">
        <f>IF(N161="zníž. prenesená",J161,0)</f>
        <v>0</v>
      </c>
      <c r="BI161" s="163">
        <f>IF(N161="nulová",J161,0)</f>
        <v>0</v>
      </c>
      <c r="BJ161" s="15" t="s">
        <v>85</v>
      </c>
      <c r="BK161" s="163">
        <f>ROUND(I161*H161,2)</f>
        <v>0</v>
      </c>
      <c r="BL161" s="15" t="s">
        <v>214</v>
      </c>
      <c r="BM161" s="162" t="s">
        <v>10462</v>
      </c>
    </row>
    <row r="162" spans="1:65" s="12" customFormat="1" ht="22.9" customHeight="1">
      <c r="B162" s="142"/>
      <c r="C162" s="206"/>
      <c r="D162" s="207" t="s">
        <v>71</v>
      </c>
      <c r="E162" s="208" t="s">
        <v>239</v>
      </c>
      <c r="F162" s="208" t="s">
        <v>3617</v>
      </c>
      <c r="G162" s="206"/>
      <c r="H162" s="206"/>
      <c r="I162" s="145"/>
      <c r="J162" s="286">
        <f>BK162</f>
        <v>0</v>
      </c>
      <c r="L162" s="142"/>
      <c r="M162" s="146"/>
      <c r="N162" s="147"/>
      <c r="O162" s="147"/>
      <c r="P162" s="148">
        <f>SUM(P163:P221)</f>
        <v>0</v>
      </c>
      <c r="Q162" s="147"/>
      <c r="R162" s="148">
        <f>SUM(R163:R221)</f>
        <v>56.974212309999992</v>
      </c>
      <c r="S162" s="147"/>
      <c r="T162" s="149">
        <f>SUM(T163:T221)</f>
        <v>8.1300000000000008</v>
      </c>
      <c r="AR162" s="143" t="s">
        <v>79</v>
      </c>
      <c r="AT162" s="150" t="s">
        <v>71</v>
      </c>
      <c r="AU162" s="150" t="s">
        <v>79</v>
      </c>
      <c r="AY162" s="143" t="s">
        <v>208</v>
      </c>
      <c r="BK162" s="151">
        <f>SUM(BK163:BK221)</f>
        <v>0</v>
      </c>
    </row>
    <row r="163" spans="1:65" s="2" customFormat="1" ht="24.2" customHeight="1">
      <c r="A163" s="30"/>
      <c r="B163" s="154"/>
      <c r="C163" s="195" t="s">
        <v>345</v>
      </c>
      <c r="D163" s="195" t="s">
        <v>210</v>
      </c>
      <c r="E163" s="196" t="s">
        <v>10309</v>
      </c>
      <c r="F163" s="200" t="s">
        <v>10310</v>
      </c>
      <c r="G163" s="198" t="s">
        <v>252</v>
      </c>
      <c r="H163" s="199">
        <v>190</v>
      </c>
      <c r="I163" s="155"/>
      <c r="J163" s="287">
        <f t="shared" ref="J163:J194" si="20">ROUND(I163*H163,2)</f>
        <v>0</v>
      </c>
      <c r="K163" s="157"/>
      <c r="L163" s="31"/>
      <c r="M163" s="158" t="s">
        <v>1</v>
      </c>
      <c r="N163" s="159" t="s">
        <v>38</v>
      </c>
      <c r="O163" s="59"/>
      <c r="P163" s="160">
        <f t="shared" ref="P163:P194" si="21">O163*H163</f>
        <v>0</v>
      </c>
      <c r="Q163" s="160">
        <v>0</v>
      </c>
      <c r="R163" s="160">
        <f t="shared" ref="R163:R194" si="22">Q163*H163</f>
        <v>0</v>
      </c>
      <c r="S163" s="160">
        <v>1.7000000000000001E-2</v>
      </c>
      <c r="T163" s="161">
        <f t="shared" ref="T163:T194" si="23">S163*H163</f>
        <v>3.2300000000000004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2" t="s">
        <v>214</v>
      </c>
      <c r="AT163" s="162" t="s">
        <v>210</v>
      </c>
      <c r="AU163" s="162" t="s">
        <v>85</v>
      </c>
      <c r="AY163" s="15" t="s">
        <v>208</v>
      </c>
      <c r="BE163" s="163">
        <f t="shared" ref="BE163:BE194" si="24">IF(N163="základná",J163,0)</f>
        <v>0</v>
      </c>
      <c r="BF163" s="163">
        <f t="shared" ref="BF163:BF194" si="25">IF(N163="znížená",J163,0)</f>
        <v>0</v>
      </c>
      <c r="BG163" s="163">
        <f t="shared" ref="BG163:BG194" si="26">IF(N163="zákl. prenesená",J163,0)</f>
        <v>0</v>
      </c>
      <c r="BH163" s="163">
        <f t="shared" ref="BH163:BH194" si="27">IF(N163="zníž. prenesená",J163,0)</f>
        <v>0</v>
      </c>
      <c r="BI163" s="163">
        <f t="shared" ref="BI163:BI194" si="28">IF(N163="nulová",J163,0)</f>
        <v>0</v>
      </c>
      <c r="BJ163" s="15" t="s">
        <v>85</v>
      </c>
      <c r="BK163" s="163">
        <f t="shared" ref="BK163:BK194" si="29">ROUND(I163*H163,2)</f>
        <v>0</v>
      </c>
      <c r="BL163" s="15" t="s">
        <v>214</v>
      </c>
      <c r="BM163" s="162" t="s">
        <v>10463</v>
      </c>
    </row>
    <row r="164" spans="1:65" s="2" customFormat="1" ht="24.2" customHeight="1">
      <c r="A164" s="30"/>
      <c r="B164" s="154"/>
      <c r="C164" s="195" t="s">
        <v>349</v>
      </c>
      <c r="D164" s="195" t="s">
        <v>210</v>
      </c>
      <c r="E164" s="196" t="s">
        <v>10312</v>
      </c>
      <c r="F164" s="200" t="s">
        <v>10313</v>
      </c>
      <c r="G164" s="198" t="s">
        <v>252</v>
      </c>
      <c r="H164" s="199">
        <v>46.77</v>
      </c>
      <c r="I164" s="155"/>
      <c r="J164" s="287">
        <f t="shared" si="20"/>
        <v>0</v>
      </c>
      <c r="K164" s="157"/>
      <c r="L164" s="31"/>
      <c r="M164" s="158" t="s">
        <v>1</v>
      </c>
      <c r="N164" s="159" t="s">
        <v>38</v>
      </c>
      <c r="O164" s="59"/>
      <c r="P164" s="160">
        <f t="shared" si="21"/>
        <v>0</v>
      </c>
      <c r="Q164" s="160">
        <v>1.0000000000000001E-5</v>
      </c>
      <c r="R164" s="160">
        <f t="shared" si="22"/>
        <v>4.6770000000000009E-4</v>
      </c>
      <c r="S164" s="160">
        <v>0</v>
      </c>
      <c r="T164" s="161">
        <f t="shared" si="2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2" t="s">
        <v>214</v>
      </c>
      <c r="AT164" s="162" t="s">
        <v>210</v>
      </c>
      <c r="AU164" s="162" t="s">
        <v>85</v>
      </c>
      <c r="AY164" s="15" t="s">
        <v>208</v>
      </c>
      <c r="BE164" s="163">
        <f t="shared" si="24"/>
        <v>0</v>
      </c>
      <c r="BF164" s="163">
        <f t="shared" si="25"/>
        <v>0</v>
      </c>
      <c r="BG164" s="163">
        <f t="shared" si="26"/>
        <v>0</v>
      </c>
      <c r="BH164" s="163">
        <f t="shared" si="27"/>
        <v>0</v>
      </c>
      <c r="BI164" s="163">
        <f t="shared" si="28"/>
        <v>0</v>
      </c>
      <c r="BJ164" s="15" t="s">
        <v>85</v>
      </c>
      <c r="BK164" s="163">
        <f t="shared" si="29"/>
        <v>0</v>
      </c>
      <c r="BL164" s="15" t="s">
        <v>214</v>
      </c>
      <c r="BM164" s="162" t="s">
        <v>10464</v>
      </c>
    </row>
    <row r="165" spans="1:65" s="2" customFormat="1" ht="24.2" customHeight="1">
      <c r="A165" s="30"/>
      <c r="B165" s="154"/>
      <c r="C165" s="201" t="s">
        <v>353</v>
      </c>
      <c r="D165" s="201" t="s">
        <v>751</v>
      </c>
      <c r="E165" s="202" t="s">
        <v>10315</v>
      </c>
      <c r="F165" s="203" t="s">
        <v>10316</v>
      </c>
      <c r="G165" s="204" t="s">
        <v>404</v>
      </c>
      <c r="H165" s="205">
        <v>10.167999999999999</v>
      </c>
      <c r="I165" s="177"/>
      <c r="J165" s="290">
        <f t="shared" si="20"/>
        <v>0</v>
      </c>
      <c r="K165" s="178"/>
      <c r="L165" s="179"/>
      <c r="M165" s="180" t="s">
        <v>1</v>
      </c>
      <c r="N165" s="181" t="s">
        <v>38</v>
      </c>
      <c r="O165" s="59"/>
      <c r="P165" s="160">
        <f t="shared" si="21"/>
        <v>0</v>
      </c>
      <c r="Q165" s="160">
        <v>1.6670000000000001E-2</v>
      </c>
      <c r="R165" s="160">
        <f t="shared" si="22"/>
        <v>0.16950055999999999</v>
      </c>
      <c r="S165" s="160">
        <v>0</v>
      </c>
      <c r="T165" s="161">
        <f t="shared" si="2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2" t="s">
        <v>239</v>
      </c>
      <c r="AT165" s="162" t="s">
        <v>751</v>
      </c>
      <c r="AU165" s="162" t="s">
        <v>85</v>
      </c>
      <c r="AY165" s="15" t="s">
        <v>208</v>
      </c>
      <c r="BE165" s="163">
        <f t="shared" si="24"/>
        <v>0</v>
      </c>
      <c r="BF165" s="163">
        <f t="shared" si="25"/>
        <v>0</v>
      </c>
      <c r="BG165" s="163">
        <f t="shared" si="26"/>
        <v>0</v>
      </c>
      <c r="BH165" s="163">
        <f t="shared" si="27"/>
        <v>0</v>
      </c>
      <c r="BI165" s="163">
        <f t="shared" si="28"/>
        <v>0</v>
      </c>
      <c r="BJ165" s="15" t="s">
        <v>85</v>
      </c>
      <c r="BK165" s="163">
        <f t="shared" si="29"/>
        <v>0</v>
      </c>
      <c r="BL165" s="15" t="s">
        <v>214</v>
      </c>
      <c r="BM165" s="162" t="s">
        <v>10465</v>
      </c>
    </row>
    <row r="166" spans="1:65" s="2" customFormat="1" ht="24.2" customHeight="1">
      <c r="A166" s="30"/>
      <c r="B166" s="154"/>
      <c r="C166" s="195" t="s">
        <v>357</v>
      </c>
      <c r="D166" s="195" t="s">
        <v>210</v>
      </c>
      <c r="E166" s="196" t="s">
        <v>10466</v>
      </c>
      <c r="F166" s="200" t="s">
        <v>10467</v>
      </c>
      <c r="G166" s="198" t="s">
        <v>252</v>
      </c>
      <c r="H166" s="199">
        <v>118</v>
      </c>
      <c r="I166" s="155"/>
      <c r="J166" s="287">
        <f t="shared" si="20"/>
        <v>0</v>
      </c>
      <c r="K166" s="157"/>
      <c r="L166" s="31"/>
      <c r="M166" s="158" t="s">
        <v>1</v>
      </c>
      <c r="N166" s="159" t="s">
        <v>38</v>
      </c>
      <c r="O166" s="59"/>
      <c r="P166" s="160">
        <f t="shared" si="21"/>
        <v>0</v>
      </c>
      <c r="Q166" s="160">
        <v>8.3999999999999992E-6</v>
      </c>
      <c r="R166" s="160">
        <f t="shared" si="22"/>
        <v>9.9119999999999981E-4</v>
      </c>
      <c r="S166" s="160">
        <v>0</v>
      </c>
      <c r="T166" s="161">
        <f t="shared" si="2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2" t="s">
        <v>214</v>
      </c>
      <c r="AT166" s="162" t="s">
        <v>210</v>
      </c>
      <c r="AU166" s="162" t="s">
        <v>85</v>
      </c>
      <c r="AY166" s="15" t="s">
        <v>208</v>
      </c>
      <c r="BE166" s="163">
        <f t="shared" si="24"/>
        <v>0</v>
      </c>
      <c r="BF166" s="163">
        <f t="shared" si="25"/>
        <v>0</v>
      </c>
      <c r="BG166" s="163">
        <f t="shared" si="26"/>
        <v>0</v>
      </c>
      <c r="BH166" s="163">
        <f t="shared" si="27"/>
        <v>0</v>
      </c>
      <c r="BI166" s="163">
        <f t="shared" si="28"/>
        <v>0</v>
      </c>
      <c r="BJ166" s="15" t="s">
        <v>85</v>
      </c>
      <c r="BK166" s="163">
        <f t="shared" si="29"/>
        <v>0</v>
      </c>
      <c r="BL166" s="15" t="s">
        <v>214</v>
      </c>
      <c r="BM166" s="162" t="s">
        <v>10468</v>
      </c>
    </row>
    <row r="167" spans="1:65" s="2" customFormat="1" ht="24.2" customHeight="1">
      <c r="A167" s="30"/>
      <c r="B167" s="154"/>
      <c r="C167" s="201" t="s">
        <v>361</v>
      </c>
      <c r="D167" s="201" t="s">
        <v>751</v>
      </c>
      <c r="E167" s="202" t="s">
        <v>10469</v>
      </c>
      <c r="F167" s="203" t="s">
        <v>10470</v>
      </c>
      <c r="G167" s="204" t="s">
        <v>404</v>
      </c>
      <c r="H167" s="205">
        <v>19.706</v>
      </c>
      <c r="I167" s="177"/>
      <c r="J167" s="290">
        <f t="shared" si="20"/>
        <v>0</v>
      </c>
      <c r="K167" s="178"/>
      <c r="L167" s="179"/>
      <c r="M167" s="180" t="s">
        <v>1</v>
      </c>
      <c r="N167" s="181" t="s">
        <v>38</v>
      </c>
      <c r="O167" s="59"/>
      <c r="P167" s="160">
        <f t="shared" si="21"/>
        <v>0</v>
      </c>
      <c r="Q167" s="160">
        <v>1.7809999999999999E-2</v>
      </c>
      <c r="R167" s="160">
        <f t="shared" si="22"/>
        <v>0.35096385999999996</v>
      </c>
      <c r="S167" s="160">
        <v>0</v>
      </c>
      <c r="T167" s="161">
        <f t="shared" si="2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2" t="s">
        <v>239</v>
      </c>
      <c r="AT167" s="162" t="s">
        <v>751</v>
      </c>
      <c r="AU167" s="162" t="s">
        <v>85</v>
      </c>
      <c r="AY167" s="15" t="s">
        <v>208</v>
      </c>
      <c r="BE167" s="163">
        <f t="shared" si="24"/>
        <v>0</v>
      </c>
      <c r="BF167" s="163">
        <f t="shared" si="25"/>
        <v>0</v>
      </c>
      <c r="BG167" s="163">
        <f t="shared" si="26"/>
        <v>0</v>
      </c>
      <c r="BH167" s="163">
        <f t="shared" si="27"/>
        <v>0</v>
      </c>
      <c r="BI167" s="163">
        <f t="shared" si="28"/>
        <v>0</v>
      </c>
      <c r="BJ167" s="15" t="s">
        <v>85</v>
      </c>
      <c r="BK167" s="163">
        <f t="shared" si="29"/>
        <v>0</v>
      </c>
      <c r="BL167" s="15" t="s">
        <v>214</v>
      </c>
      <c r="BM167" s="162" t="s">
        <v>10471</v>
      </c>
    </row>
    <row r="168" spans="1:65" s="2" customFormat="1" ht="24.2" customHeight="1">
      <c r="A168" s="30"/>
      <c r="B168" s="154"/>
      <c r="C168" s="195" t="s">
        <v>365</v>
      </c>
      <c r="D168" s="195" t="s">
        <v>210</v>
      </c>
      <c r="E168" s="196" t="s">
        <v>10318</v>
      </c>
      <c r="F168" s="200" t="s">
        <v>10319</v>
      </c>
      <c r="G168" s="198" t="s">
        <v>252</v>
      </c>
      <c r="H168" s="199">
        <v>185.48</v>
      </c>
      <c r="I168" s="155"/>
      <c r="J168" s="287">
        <f t="shared" si="20"/>
        <v>0</v>
      </c>
      <c r="K168" s="157"/>
      <c r="L168" s="31"/>
      <c r="M168" s="158" t="s">
        <v>1</v>
      </c>
      <c r="N168" s="159" t="s">
        <v>38</v>
      </c>
      <c r="O168" s="59"/>
      <c r="P168" s="160">
        <f t="shared" si="21"/>
        <v>0</v>
      </c>
      <c r="Q168" s="160">
        <v>1.4E-5</v>
      </c>
      <c r="R168" s="160">
        <f t="shared" si="22"/>
        <v>2.5967199999999998E-3</v>
      </c>
      <c r="S168" s="160">
        <v>0</v>
      </c>
      <c r="T168" s="161">
        <f t="shared" si="2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2" t="s">
        <v>214</v>
      </c>
      <c r="AT168" s="162" t="s">
        <v>210</v>
      </c>
      <c r="AU168" s="162" t="s">
        <v>85</v>
      </c>
      <c r="AY168" s="15" t="s">
        <v>208</v>
      </c>
      <c r="BE168" s="163">
        <f t="shared" si="24"/>
        <v>0</v>
      </c>
      <c r="BF168" s="163">
        <f t="shared" si="25"/>
        <v>0</v>
      </c>
      <c r="BG168" s="163">
        <f t="shared" si="26"/>
        <v>0</v>
      </c>
      <c r="BH168" s="163">
        <f t="shared" si="27"/>
        <v>0</v>
      </c>
      <c r="BI168" s="163">
        <f t="shared" si="28"/>
        <v>0</v>
      </c>
      <c r="BJ168" s="15" t="s">
        <v>85</v>
      </c>
      <c r="BK168" s="163">
        <f t="shared" si="29"/>
        <v>0</v>
      </c>
      <c r="BL168" s="15" t="s">
        <v>214</v>
      </c>
      <c r="BM168" s="162" t="s">
        <v>10472</v>
      </c>
    </row>
    <row r="169" spans="1:65" s="2" customFormat="1" ht="24.2" customHeight="1">
      <c r="A169" s="30"/>
      <c r="B169" s="154"/>
      <c r="C169" s="201" t="s">
        <v>369</v>
      </c>
      <c r="D169" s="201" t="s">
        <v>751</v>
      </c>
      <c r="E169" s="202" t="s">
        <v>10321</v>
      </c>
      <c r="F169" s="203" t="s">
        <v>10322</v>
      </c>
      <c r="G169" s="204" t="s">
        <v>404</v>
      </c>
      <c r="H169" s="205">
        <v>40.323</v>
      </c>
      <c r="I169" s="177"/>
      <c r="J169" s="290">
        <f t="shared" si="20"/>
        <v>0</v>
      </c>
      <c r="K169" s="178"/>
      <c r="L169" s="179"/>
      <c r="M169" s="180" t="s">
        <v>1</v>
      </c>
      <c r="N169" s="181" t="s">
        <v>38</v>
      </c>
      <c r="O169" s="59"/>
      <c r="P169" s="160">
        <f t="shared" si="21"/>
        <v>0</v>
      </c>
      <c r="Q169" s="160">
        <v>2.6009999999999998E-2</v>
      </c>
      <c r="R169" s="160">
        <f t="shared" si="22"/>
        <v>1.04880123</v>
      </c>
      <c r="S169" s="160">
        <v>0</v>
      </c>
      <c r="T169" s="161">
        <f t="shared" si="2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2" t="s">
        <v>239</v>
      </c>
      <c r="AT169" s="162" t="s">
        <v>751</v>
      </c>
      <c r="AU169" s="162" t="s">
        <v>85</v>
      </c>
      <c r="AY169" s="15" t="s">
        <v>208</v>
      </c>
      <c r="BE169" s="163">
        <f t="shared" si="24"/>
        <v>0</v>
      </c>
      <c r="BF169" s="163">
        <f t="shared" si="25"/>
        <v>0</v>
      </c>
      <c r="BG169" s="163">
        <f t="shared" si="26"/>
        <v>0</v>
      </c>
      <c r="BH169" s="163">
        <f t="shared" si="27"/>
        <v>0</v>
      </c>
      <c r="BI169" s="163">
        <f t="shared" si="28"/>
        <v>0</v>
      </c>
      <c r="BJ169" s="15" t="s">
        <v>85</v>
      </c>
      <c r="BK169" s="163">
        <f t="shared" si="29"/>
        <v>0</v>
      </c>
      <c r="BL169" s="15" t="s">
        <v>214</v>
      </c>
      <c r="BM169" s="162" t="s">
        <v>10473</v>
      </c>
    </row>
    <row r="170" spans="1:65" s="2" customFormat="1" ht="24.2" customHeight="1">
      <c r="A170" s="30"/>
      <c r="B170" s="154"/>
      <c r="C170" s="195" t="s">
        <v>373</v>
      </c>
      <c r="D170" s="195" t="s">
        <v>210</v>
      </c>
      <c r="E170" s="196" t="s">
        <v>10474</v>
      </c>
      <c r="F170" s="200" t="s">
        <v>10475</v>
      </c>
      <c r="G170" s="198" t="s">
        <v>252</v>
      </c>
      <c r="H170" s="199">
        <v>116</v>
      </c>
      <c r="I170" s="155"/>
      <c r="J170" s="287">
        <f t="shared" si="20"/>
        <v>0</v>
      </c>
      <c r="K170" s="157"/>
      <c r="L170" s="31"/>
      <c r="M170" s="158" t="s">
        <v>1</v>
      </c>
      <c r="N170" s="159" t="s">
        <v>38</v>
      </c>
      <c r="O170" s="59"/>
      <c r="P170" s="160">
        <f t="shared" si="21"/>
        <v>0</v>
      </c>
      <c r="Q170" s="160">
        <v>1.2E-5</v>
      </c>
      <c r="R170" s="160">
        <f t="shared" si="22"/>
        <v>1.392E-3</v>
      </c>
      <c r="S170" s="160">
        <v>0</v>
      </c>
      <c r="T170" s="161">
        <f t="shared" si="23"/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62" t="s">
        <v>214</v>
      </c>
      <c r="AT170" s="162" t="s">
        <v>210</v>
      </c>
      <c r="AU170" s="162" t="s">
        <v>85</v>
      </c>
      <c r="AY170" s="15" t="s">
        <v>208</v>
      </c>
      <c r="BE170" s="163">
        <f t="shared" si="24"/>
        <v>0</v>
      </c>
      <c r="BF170" s="163">
        <f t="shared" si="25"/>
        <v>0</v>
      </c>
      <c r="BG170" s="163">
        <f t="shared" si="26"/>
        <v>0</v>
      </c>
      <c r="BH170" s="163">
        <f t="shared" si="27"/>
        <v>0</v>
      </c>
      <c r="BI170" s="163">
        <f t="shared" si="28"/>
        <v>0</v>
      </c>
      <c r="BJ170" s="15" t="s">
        <v>85</v>
      </c>
      <c r="BK170" s="163">
        <f t="shared" si="29"/>
        <v>0</v>
      </c>
      <c r="BL170" s="15" t="s">
        <v>214</v>
      </c>
      <c r="BM170" s="162" t="s">
        <v>10476</v>
      </c>
    </row>
    <row r="171" spans="1:65" s="2" customFormat="1" ht="24.2" customHeight="1">
      <c r="A171" s="30"/>
      <c r="B171" s="154"/>
      <c r="C171" s="201" t="s">
        <v>377</v>
      </c>
      <c r="D171" s="201" t="s">
        <v>751</v>
      </c>
      <c r="E171" s="202" t="s">
        <v>10477</v>
      </c>
      <c r="F171" s="203" t="s">
        <v>10478</v>
      </c>
      <c r="G171" s="204" t="s">
        <v>404</v>
      </c>
      <c r="H171" s="205">
        <v>19.372</v>
      </c>
      <c r="I171" s="177"/>
      <c r="J171" s="290">
        <f t="shared" si="20"/>
        <v>0</v>
      </c>
      <c r="K171" s="178"/>
      <c r="L171" s="179"/>
      <c r="M171" s="180" t="s">
        <v>1</v>
      </c>
      <c r="N171" s="181" t="s">
        <v>38</v>
      </c>
      <c r="O171" s="59"/>
      <c r="P171" s="160">
        <f t="shared" si="21"/>
        <v>0</v>
      </c>
      <c r="Q171" s="160">
        <v>2.7709999999999999E-2</v>
      </c>
      <c r="R171" s="160">
        <f t="shared" si="22"/>
        <v>0.53679811999999993</v>
      </c>
      <c r="S171" s="160">
        <v>0</v>
      </c>
      <c r="T171" s="161">
        <f t="shared" si="23"/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2" t="s">
        <v>239</v>
      </c>
      <c r="AT171" s="162" t="s">
        <v>751</v>
      </c>
      <c r="AU171" s="162" t="s">
        <v>85</v>
      </c>
      <c r="AY171" s="15" t="s">
        <v>208</v>
      </c>
      <c r="BE171" s="163">
        <f t="shared" si="24"/>
        <v>0</v>
      </c>
      <c r="BF171" s="163">
        <f t="shared" si="25"/>
        <v>0</v>
      </c>
      <c r="BG171" s="163">
        <f t="shared" si="26"/>
        <v>0</v>
      </c>
      <c r="BH171" s="163">
        <f t="shared" si="27"/>
        <v>0</v>
      </c>
      <c r="BI171" s="163">
        <f t="shared" si="28"/>
        <v>0</v>
      </c>
      <c r="BJ171" s="15" t="s">
        <v>85</v>
      </c>
      <c r="BK171" s="163">
        <f t="shared" si="29"/>
        <v>0</v>
      </c>
      <c r="BL171" s="15" t="s">
        <v>214</v>
      </c>
      <c r="BM171" s="162" t="s">
        <v>10479</v>
      </c>
    </row>
    <row r="172" spans="1:65" s="2" customFormat="1" ht="24.2" customHeight="1">
      <c r="A172" s="30"/>
      <c r="B172" s="154"/>
      <c r="C172" s="195" t="s">
        <v>381</v>
      </c>
      <c r="D172" s="195" t="s">
        <v>210</v>
      </c>
      <c r="E172" s="196" t="s">
        <v>10480</v>
      </c>
      <c r="F172" s="200" t="s">
        <v>10481</v>
      </c>
      <c r="G172" s="198" t="s">
        <v>252</v>
      </c>
      <c r="H172" s="199">
        <v>22</v>
      </c>
      <c r="I172" s="155"/>
      <c r="J172" s="287">
        <f t="shared" si="20"/>
        <v>0</v>
      </c>
      <c r="K172" s="157"/>
      <c r="L172" s="31"/>
      <c r="M172" s="158" t="s">
        <v>1</v>
      </c>
      <c r="N172" s="159" t="s">
        <v>38</v>
      </c>
      <c r="O172" s="59"/>
      <c r="P172" s="160">
        <f t="shared" si="21"/>
        <v>0</v>
      </c>
      <c r="Q172" s="160">
        <v>1.34E-5</v>
      </c>
      <c r="R172" s="160">
        <f t="shared" si="22"/>
        <v>2.9480000000000001E-4</v>
      </c>
      <c r="S172" s="160">
        <v>0</v>
      </c>
      <c r="T172" s="161">
        <f t="shared" si="23"/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62" t="s">
        <v>214</v>
      </c>
      <c r="AT172" s="162" t="s">
        <v>210</v>
      </c>
      <c r="AU172" s="162" t="s">
        <v>85</v>
      </c>
      <c r="AY172" s="15" t="s">
        <v>208</v>
      </c>
      <c r="BE172" s="163">
        <f t="shared" si="24"/>
        <v>0</v>
      </c>
      <c r="BF172" s="163">
        <f t="shared" si="25"/>
        <v>0</v>
      </c>
      <c r="BG172" s="163">
        <f t="shared" si="26"/>
        <v>0</v>
      </c>
      <c r="BH172" s="163">
        <f t="shared" si="27"/>
        <v>0</v>
      </c>
      <c r="BI172" s="163">
        <f t="shared" si="28"/>
        <v>0</v>
      </c>
      <c r="BJ172" s="15" t="s">
        <v>85</v>
      </c>
      <c r="BK172" s="163">
        <f t="shared" si="29"/>
        <v>0</v>
      </c>
      <c r="BL172" s="15" t="s">
        <v>214</v>
      </c>
      <c r="BM172" s="162" t="s">
        <v>10482</v>
      </c>
    </row>
    <row r="173" spans="1:65" s="2" customFormat="1" ht="24.2" customHeight="1">
      <c r="A173" s="30"/>
      <c r="B173" s="154"/>
      <c r="C173" s="201" t="s">
        <v>385</v>
      </c>
      <c r="D173" s="201" t="s">
        <v>751</v>
      </c>
      <c r="E173" s="202" t="s">
        <v>10483</v>
      </c>
      <c r="F173" s="203" t="s">
        <v>10484</v>
      </c>
      <c r="G173" s="204" t="s">
        <v>404</v>
      </c>
      <c r="H173" s="205">
        <v>3.6739999999999999</v>
      </c>
      <c r="I173" s="177"/>
      <c r="J173" s="290">
        <f t="shared" si="20"/>
        <v>0</v>
      </c>
      <c r="K173" s="178"/>
      <c r="L173" s="179"/>
      <c r="M173" s="180" t="s">
        <v>1</v>
      </c>
      <c r="N173" s="181" t="s">
        <v>38</v>
      </c>
      <c r="O173" s="59"/>
      <c r="P173" s="160">
        <f t="shared" si="21"/>
        <v>0</v>
      </c>
      <c r="Q173" s="160">
        <v>4.3490000000000001E-2</v>
      </c>
      <c r="R173" s="160">
        <f t="shared" si="22"/>
        <v>0.15978226000000001</v>
      </c>
      <c r="S173" s="160">
        <v>0</v>
      </c>
      <c r="T173" s="161">
        <f t="shared" si="23"/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62" t="s">
        <v>239</v>
      </c>
      <c r="AT173" s="162" t="s">
        <v>751</v>
      </c>
      <c r="AU173" s="162" t="s">
        <v>85</v>
      </c>
      <c r="AY173" s="15" t="s">
        <v>208</v>
      </c>
      <c r="BE173" s="163">
        <f t="shared" si="24"/>
        <v>0</v>
      </c>
      <c r="BF173" s="163">
        <f t="shared" si="25"/>
        <v>0</v>
      </c>
      <c r="BG173" s="163">
        <f t="shared" si="26"/>
        <v>0</v>
      </c>
      <c r="BH173" s="163">
        <f t="shared" si="27"/>
        <v>0</v>
      </c>
      <c r="BI173" s="163">
        <f t="shared" si="28"/>
        <v>0</v>
      </c>
      <c r="BJ173" s="15" t="s">
        <v>85</v>
      </c>
      <c r="BK173" s="163">
        <f t="shared" si="29"/>
        <v>0</v>
      </c>
      <c r="BL173" s="15" t="s">
        <v>214</v>
      </c>
      <c r="BM173" s="162" t="s">
        <v>10485</v>
      </c>
    </row>
    <row r="174" spans="1:65" s="2" customFormat="1" ht="24.2" customHeight="1">
      <c r="A174" s="30"/>
      <c r="B174" s="154"/>
      <c r="C174" s="195" t="s">
        <v>389</v>
      </c>
      <c r="D174" s="195" t="s">
        <v>210</v>
      </c>
      <c r="E174" s="196" t="s">
        <v>10486</v>
      </c>
      <c r="F174" s="200" t="s">
        <v>10487</v>
      </c>
      <c r="G174" s="198" t="s">
        <v>252</v>
      </c>
      <c r="H174" s="199">
        <v>106</v>
      </c>
      <c r="I174" s="155"/>
      <c r="J174" s="287">
        <f t="shared" si="20"/>
        <v>0</v>
      </c>
      <c r="K174" s="157"/>
      <c r="L174" s="31"/>
      <c r="M174" s="158" t="s">
        <v>1</v>
      </c>
      <c r="N174" s="159" t="s">
        <v>38</v>
      </c>
      <c r="O174" s="59"/>
      <c r="P174" s="160">
        <f t="shared" si="21"/>
        <v>0</v>
      </c>
      <c r="Q174" s="160">
        <v>1.7E-5</v>
      </c>
      <c r="R174" s="160">
        <f t="shared" si="22"/>
        <v>1.802E-3</v>
      </c>
      <c r="S174" s="160">
        <v>0</v>
      </c>
      <c r="T174" s="161">
        <f t="shared" si="23"/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62" t="s">
        <v>214</v>
      </c>
      <c r="AT174" s="162" t="s">
        <v>210</v>
      </c>
      <c r="AU174" s="162" t="s">
        <v>85</v>
      </c>
      <c r="AY174" s="15" t="s">
        <v>208</v>
      </c>
      <c r="BE174" s="163">
        <f t="shared" si="24"/>
        <v>0</v>
      </c>
      <c r="BF174" s="163">
        <f t="shared" si="25"/>
        <v>0</v>
      </c>
      <c r="BG174" s="163">
        <f t="shared" si="26"/>
        <v>0</v>
      </c>
      <c r="BH174" s="163">
        <f t="shared" si="27"/>
        <v>0</v>
      </c>
      <c r="BI174" s="163">
        <f t="shared" si="28"/>
        <v>0</v>
      </c>
      <c r="BJ174" s="15" t="s">
        <v>85</v>
      </c>
      <c r="BK174" s="163">
        <f t="shared" si="29"/>
        <v>0</v>
      </c>
      <c r="BL174" s="15" t="s">
        <v>214</v>
      </c>
      <c r="BM174" s="162" t="s">
        <v>10488</v>
      </c>
    </row>
    <row r="175" spans="1:65" s="2" customFormat="1" ht="24.2" customHeight="1">
      <c r="A175" s="30"/>
      <c r="B175" s="154"/>
      <c r="C175" s="201" t="s">
        <v>393</v>
      </c>
      <c r="D175" s="201" t="s">
        <v>751</v>
      </c>
      <c r="E175" s="202" t="s">
        <v>10489</v>
      </c>
      <c r="F175" s="203" t="s">
        <v>10490</v>
      </c>
      <c r="G175" s="204" t="s">
        <v>404</v>
      </c>
      <c r="H175" s="205">
        <v>17.702000000000002</v>
      </c>
      <c r="I175" s="177"/>
      <c r="J175" s="290">
        <f t="shared" si="20"/>
        <v>0</v>
      </c>
      <c r="K175" s="178"/>
      <c r="L175" s="179"/>
      <c r="M175" s="180" t="s">
        <v>1</v>
      </c>
      <c r="N175" s="181" t="s">
        <v>38</v>
      </c>
      <c r="O175" s="59"/>
      <c r="P175" s="160">
        <f t="shared" si="21"/>
        <v>0</v>
      </c>
      <c r="Q175" s="160">
        <v>6.9449999999999998E-2</v>
      </c>
      <c r="R175" s="160">
        <f t="shared" si="22"/>
        <v>1.2294039000000001</v>
      </c>
      <c r="S175" s="160">
        <v>0</v>
      </c>
      <c r="T175" s="161">
        <f t="shared" si="2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2" t="s">
        <v>239</v>
      </c>
      <c r="AT175" s="162" t="s">
        <v>751</v>
      </c>
      <c r="AU175" s="162" t="s">
        <v>85</v>
      </c>
      <c r="AY175" s="15" t="s">
        <v>208</v>
      </c>
      <c r="BE175" s="163">
        <f t="shared" si="24"/>
        <v>0</v>
      </c>
      <c r="BF175" s="163">
        <f t="shared" si="25"/>
        <v>0</v>
      </c>
      <c r="BG175" s="163">
        <f t="shared" si="26"/>
        <v>0</v>
      </c>
      <c r="BH175" s="163">
        <f t="shared" si="27"/>
        <v>0</v>
      </c>
      <c r="BI175" s="163">
        <f t="shared" si="28"/>
        <v>0</v>
      </c>
      <c r="BJ175" s="15" t="s">
        <v>85</v>
      </c>
      <c r="BK175" s="163">
        <f t="shared" si="29"/>
        <v>0</v>
      </c>
      <c r="BL175" s="15" t="s">
        <v>214</v>
      </c>
      <c r="BM175" s="162" t="s">
        <v>10491</v>
      </c>
    </row>
    <row r="176" spans="1:65" s="2" customFormat="1" ht="24.2" customHeight="1">
      <c r="A176" s="30"/>
      <c r="B176" s="154"/>
      <c r="C176" s="195" t="s">
        <v>397</v>
      </c>
      <c r="D176" s="195" t="s">
        <v>210</v>
      </c>
      <c r="E176" s="196" t="s">
        <v>10492</v>
      </c>
      <c r="F176" s="200" t="s">
        <v>10493</v>
      </c>
      <c r="G176" s="198" t="s">
        <v>252</v>
      </c>
      <c r="H176" s="199">
        <v>175</v>
      </c>
      <c r="I176" s="155"/>
      <c r="J176" s="287">
        <f t="shared" si="20"/>
        <v>0</v>
      </c>
      <c r="K176" s="157"/>
      <c r="L176" s="31"/>
      <c r="M176" s="158" t="s">
        <v>1</v>
      </c>
      <c r="N176" s="159" t="s">
        <v>38</v>
      </c>
      <c r="O176" s="59"/>
      <c r="P176" s="160">
        <f t="shared" si="21"/>
        <v>0</v>
      </c>
      <c r="Q176" s="160">
        <v>0</v>
      </c>
      <c r="R176" s="160">
        <f t="shared" si="22"/>
        <v>0</v>
      </c>
      <c r="S176" s="160">
        <v>2.8000000000000001E-2</v>
      </c>
      <c r="T176" s="161">
        <f t="shared" si="23"/>
        <v>4.9000000000000004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62" t="s">
        <v>214</v>
      </c>
      <c r="AT176" s="162" t="s">
        <v>210</v>
      </c>
      <c r="AU176" s="162" t="s">
        <v>85</v>
      </c>
      <c r="AY176" s="15" t="s">
        <v>208</v>
      </c>
      <c r="BE176" s="163">
        <f t="shared" si="24"/>
        <v>0</v>
      </c>
      <c r="BF176" s="163">
        <f t="shared" si="25"/>
        <v>0</v>
      </c>
      <c r="BG176" s="163">
        <f t="shared" si="26"/>
        <v>0</v>
      </c>
      <c r="BH176" s="163">
        <f t="shared" si="27"/>
        <v>0</v>
      </c>
      <c r="BI176" s="163">
        <f t="shared" si="28"/>
        <v>0</v>
      </c>
      <c r="BJ176" s="15" t="s">
        <v>85</v>
      </c>
      <c r="BK176" s="163">
        <f t="shared" si="29"/>
        <v>0</v>
      </c>
      <c r="BL176" s="15" t="s">
        <v>214</v>
      </c>
      <c r="BM176" s="162" t="s">
        <v>10494</v>
      </c>
    </row>
    <row r="177" spans="1:65" s="2" customFormat="1" ht="24.2" customHeight="1">
      <c r="A177" s="30"/>
      <c r="B177" s="154"/>
      <c r="C177" s="195" t="s">
        <v>401</v>
      </c>
      <c r="D177" s="195" t="s">
        <v>210</v>
      </c>
      <c r="E177" s="196" t="s">
        <v>10495</v>
      </c>
      <c r="F177" s="200" t="s">
        <v>10496</v>
      </c>
      <c r="G177" s="198" t="s">
        <v>252</v>
      </c>
      <c r="H177" s="199">
        <v>66</v>
      </c>
      <c r="I177" s="155"/>
      <c r="J177" s="287">
        <f t="shared" si="20"/>
        <v>0</v>
      </c>
      <c r="K177" s="157"/>
      <c r="L177" s="31"/>
      <c r="M177" s="158" t="s">
        <v>1</v>
      </c>
      <c r="N177" s="159" t="s">
        <v>38</v>
      </c>
      <c r="O177" s="59"/>
      <c r="P177" s="160">
        <f t="shared" si="21"/>
        <v>0</v>
      </c>
      <c r="Q177" s="160">
        <v>2.1999999999999999E-5</v>
      </c>
      <c r="R177" s="160">
        <f t="shared" si="22"/>
        <v>1.4519999999999999E-3</v>
      </c>
      <c r="S177" s="160">
        <v>0</v>
      </c>
      <c r="T177" s="161">
        <f t="shared" si="2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62" t="s">
        <v>214</v>
      </c>
      <c r="AT177" s="162" t="s">
        <v>210</v>
      </c>
      <c r="AU177" s="162" t="s">
        <v>85</v>
      </c>
      <c r="AY177" s="15" t="s">
        <v>208</v>
      </c>
      <c r="BE177" s="163">
        <f t="shared" si="24"/>
        <v>0</v>
      </c>
      <c r="BF177" s="163">
        <f t="shared" si="25"/>
        <v>0</v>
      </c>
      <c r="BG177" s="163">
        <f t="shared" si="26"/>
        <v>0</v>
      </c>
      <c r="BH177" s="163">
        <f t="shared" si="27"/>
        <v>0</v>
      </c>
      <c r="BI177" s="163">
        <f t="shared" si="28"/>
        <v>0</v>
      </c>
      <c r="BJ177" s="15" t="s">
        <v>85</v>
      </c>
      <c r="BK177" s="163">
        <f t="shared" si="29"/>
        <v>0</v>
      </c>
      <c r="BL177" s="15" t="s">
        <v>214</v>
      </c>
      <c r="BM177" s="162" t="s">
        <v>10497</v>
      </c>
    </row>
    <row r="178" spans="1:65" s="2" customFormat="1" ht="24.2" customHeight="1">
      <c r="A178" s="30"/>
      <c r="B178" s="154"/>
      <c r="C178" s="201" t="s">
        <v>406</v>
      </c>
      <c r="D178" s="201" t="s">
        <v>751</v>
      </c>
      <c r="E178" s="202" t="s">
        <v>10498</v>
      </c>
      <c r="F178" s="203" t="s">
        <v>10499</v>
      </c>
      <c r="G178" s="204" t="s">
        <v>404</v>
      </c>
      <c r="H178" s="205">
        <v>11.022</v>
      </c>
      <c r="I178" s="177"/>
      <c r="J178" s="290">
        <f t="shared" si="20"/>
        <v>0</v>
      </c>
      <c r="K178" s="178"/>
      <c r="L178" s="179"/>
      <c r="M178" s="180" t="s">
        <v>1</v>
      </c>
      <c r="N178" s="181" t="s">
        <v>38</v>
      </c>
      <c r="O178" s="59"/>
      <c r="P178" s="160">
        <f t="shared" si="21"/>
        <v>0</v>
      </c>
      <c r="Q178" s="160">
        <v>0.1172</v>
      </c>
      <c r="R178" s="160">
        <f t="shared" si="22"/>
        <v>1.2917784000000001</v>
      </c>
      <c r="S178" s="160">
        <v>0</v>
      </c>
      <c r="T178" s="161">
        <f t="shared" si="2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2" t="s">
        <v>239</v>
      </c>
      <c r="AT178" s="162" t="s">
        <v>751</v>
      </c>
      <c r="AU178" s="162" t="s">
        <v>85</v>
      </c>
      <c r="AY178" s="15" t="s">
        <v>208</v>
      </c>
      <c r="BE178" s="163">
        <f t="shared" si="24"/>
        <v>0</v>
      </c>
      <c r="BF178" s="163">
        <f t="shared" si="25"/>
        <v>0</v>
      </c>
      <c r="BG178" s="163">
        <f t="shared" si="26"/>
        <v>0</v>
      </c>
      <c r="BH178" s="163">
        <f t="shared" si="27"/>
        <v>0</v>
      </c>
      <c r="BI178" s="163">
        <f t="shared" si="28"/>
        <v>0</v>
      </c>
      <c r="BJ178" s="15" t="s">
        <v>85</v>
      </c>
      <c r="BK178" s="163">
        <f t="shared" si="29"/>
        <v>0</v>
      </c>
      <c r="BL178" s="15" t="s">
        <v>214</v>
      </c>
      <c r="BM178" s="162" t="s">
        <v>10500</v>
      </c>
    </row>
    <row r="179" spans="1:65" s="2" customFormat="1" ht="16.5" customHeight="1">
      <c r="A179" s="30"/>
      <c r="B179" s="154"/>
      <c r="C179" s="195" t="s">
        <v>410</v>
      </c>
      <c r="D179" s="195" t="s">
        <v>210</v>
      </c>
      <c r="E179" s="196" t="s">
        <v>10324</v>
      </c>
      <c r="F179" s="200" t="s">
        <v>10325</v>
      </c>
      <c r="G179" s="198" t="s">
        <v>404</v>
      </c>
      <c r="H179" s="199">
        <v>18</v>
      </c>
      <c r="I179" s="155"/>
      <c r="J179" s="287">
        <f t="shared" si="20"/>
        <v>0</v>
      </c>
      <c r="K179" s="157"/>
      <c r="L179" s="31"/>
      <c r="M179" s="158" t="s">
        <v>1</v>
      </c>
      <c r="N179" s="159" t="s">
        <v>38</v>
      </c>
      <c r="O179" s="59"/>
      <c r="P179" s="160">
        <f t="shared" si="21"/>
        <v>0</v>
      </c>
      <c r="Q179" s="160">
        <v>5.0000000000000002E-5</v>
      </c>
      <c r="R179" s="160">
        <f t="shared" si="22"/>
        <v>9.0000000000000008E-4</v>
      </c>
      <c r="S179" s="160">
        <v>0</v>
      </c>
      <c r="T179" s="161">
        <f t="shared" si="2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62" t="s">
        <v>214</v>
      </c>
      <c r="AT179" s="162" t="s">
        <v>210</v>
      </c>
      <c r="AU179" s="162" t="s">
        <v>85</v>
      </c>
      <c r="AY179" s="15" t="s">
        <v>208</v>
      </c>
      <c r="BE179" s="163">
        <f t="shared" si="24"/>
        <v>0</v>
      </c>
      <c r="BF179" s="163">
        <f t="shared" si="25"/>
        <v>0</v>
      </c>
      <c r="BG179" s="163">
        <f t="shared" si="26"/>
        <v>0</v>
      </c>
      <c r="BH179" s="163">
        <f t="shared" si="27"/>
        <v>0</v>
      </c>
      <c r="BI179" s="163">
        <f t="shared" si="28"/>
        <v>0</v>
      </c>
      <c r="BJ179" s="15" t="s">
        <v>85</v>
      </c>
      <c r="BK179" s="163">
        <f t="shared" si="29"/>
        <v>0</v>
      </c>
      <c r="BL179" s="15" t="s">
        <v>214</v>
      </c>
      <c r="BM179" s="162" t="s">
        <v>10501</v>
      </c>
    </row>
    <row r="180" spans="1:65" s="2" customFormat="1" ht="24.2" customHeight="1">
      <c r="A180" s="30"/>
      <c r="B180" s="154"/>
      <c r="C180" s="201" t="s">
        <v>414</v>
      </c>
      <c r="D180" s="201" t="s">
        <v>751</v>
      </c>
      <c r="E180" s="202" t="s">
        <v>10327</v>
      </c>
      <c r="F180" s="203" t="s">
        <v>10328</v>
      </c>
      <c r="G180" s="204" t="s">
        <v>404</v>
      </c>
      <c r="H180" s="205">
        <v>18</v>
      </c>
      <c r="I180" s="177"/>
      <c r="J180" s="290">
        <f t="shared" si="20"/>
        <v>0</v>
      </c>
      <c r="K180" s="178"/>
      <c r="L180" s="179"/>
      <c r="M180" s="180" t="s">
        <v>1</v>
      </c>
      <c r="N180" s="181" t="s">
        <v>38</v>
      </c>
      <c r="O180" s="59"/>
      <c r="P180" s="160">
        <f t="shared" si="21"/>
        <v>0</v>
      </c>
      <c r="Q180" s="160">
        <v>8.4999999999999995E-4</v>
      </c>
      <c r="R180" s="160">
        <f t="shared" si="22"/>
        <v>1.5299999999999999E-2</v>
      </c>
      <c r="S180" s="160">
        <v>0</v>
      </c>
      <c r="T180" s="161">
        <f t="shared" si="23"/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62" t="s">
        <v>239</v>
      </c>
      <c r="AT180" s="162" t="s">
        <v>751</v>
      </c>
      <c r="AU180" s="162" t="s">
        <v>85</v>
      </c>
      <c r="AY180" s="15" t="s">
        <v>208</v>
      </c>
      <c r="BE180" s="163">
        <f t="shared" si="24"/>
        <v>0</v>
      </c>
      <c r="BF180" s="163">
        <f t="shared" si="25"/>
        <v>0</v>
      </c>
      <c r="BG180" s="163">
        <f t="shared" si="26"/>
        <v>0</v>
      </c>
      <c r="BH180" s="163">
        <f t="shared" si="27"/>
        <v>0</v>
      </c>
      <c r="BI180" s="163">
        <f t="shared" si="28"/>
        <v>0</v>
      </c>
      <c r="BJ180" s="15" t="s">
        <v>85</v>
      </c>
      <c r="BK180" s="163">
        <f t="shared" si="29"/>
        <v>0</v>
      </c>
      <c r="BL180" s="15" t="s">
        <v>214</v>
      </c>
      <c r="BM180" s="162" t="s">
        <v>10502</v>
      </c>
    </row>
    <row r="181" spans="1:65" s="2" customFormat="1" ht="16.5" customHeight="1">
      <c r="A181" s="30"/>
      <c r="B181" s="154"/>
      <c r="C181" s="195" t="s">
        <v>418</v>
      </c>
      <c r="D181" s="195" t="s">
        <v>210</v>
      </c>
      <c r="E181" s="196" t="s">
        <v>10330</v>
      </c>
      <c r="F181" s="200" t="s">
        <v>10331</v>
      </c>
      <c r="G181" s="198" t="s">
        <v>404</v>
      </c>
      <c r="H181" s="199">
        <v>21</v>
      </c>
      <c r="I181" s="155"/>
      <c r="J181" s="287">
        <f t="shared" si="20"/>
        <v>0</v>
      </c>
      <c r="K181" s="157"/>
      <c r="L181" s="31"/>
      <c r="M181" s="158" t="s">
        <v>1</v>
      </c>
      <c r="N181" s="159" t="s">
        <v>38</v>
      </c>
      <c r="O181" s="59"/>
      <c r="P181" s="160">
        <f t="shared" si="21"/>
        <v>0</v>
      </c>
      <c r="Q181" s="160">
        <v>5.0000000000000002E-5</v>
      </c>
      <c r="R181" s="160">
        <f t="shared" si="22"/>
        <v>1.0500000000000002E-3</v>
      </c>
      <c r="S181" s="160">
        <v>0</v>
      </c>
      <c r="T181" s="161">
        <f t="shared" si="23"/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2" t="s">
        <v>214</v>
      </c>
      <c r="AT181" s="162" t="s">
        <v>210</v>
      </c>
      <c r="AU181" s="162" t="s">
        <v>85</v>
      </c>
      <c r="AY181" s="15" t="s">
        <v>208</v>
      </c>
      <c r="BE181" s="163">
        <f t="shared" si="24"/>
        <v>0</v>
      </c>
      <c r="BF181" s="163">
        <f t="shared" si="25"/>
        <v>0</v>
      </c>
      <c r="BG181" s="163">
        <f t="shared" si="26"/>
        <v>0</v>
      </c>
      <c r="BH181" s="163">
        <f t="shared" si="27"/>
        <v>0</v>
      </c>
      <c r="BI181" s="163">
        <f t="shared" si="28"/>
        <v>0</v>
      </c>
      <c r="BJ181" s="15" t="s">
        <v>85</v>
      </c>
      <c r="BK181" s="163">
        <f t="shared" si="29"/>
        <v>0</v>
      </c>
      <c r="BL181" s="15" t="s">
        <v>214</v>
      </c>
      <c r="BM181" s="162" t="s">
        <v>10503</v>
      </c>
    </row>
    <row r="182" spans="1:65" s="2" customFormat="1" ht="24.2" customHeight="1">
      <c r="A182" s="30"/>
      <c r="B182" s="154"/>
      <c r="C182" s="201" t="s">
        <v>422</v>
      </c>
      <c r="D182" s="201" t="s">
        <v>751</v>
      </c>
      <c r="E182" s="202" t="s">
        <v>10333</v>
      </c>
      <c r="F182" s="203" t="s">
        <v>10334</v>
      </c>
      <c r="G182" s="204" t="s">
        <v>404</v>
      </c>
      <c r="H182" s="205">
        <v>21</v>
      </c>
      <c r="I182" s="177"/>
      <c r="J182" s="290">
        <f t="shared" si="20"/>
        <v>0</v>
      </c>
      <c r="K182" s="178"/>
      <c r="L182" s="179"/>
      <c r="M182" s="180" t="s">
        <v>1</v>
      </c>
      <c r="N182" s="181" t="s">
        <v>38</v>
      </c>
      <c r="O182" s="59"/>
      <c r="P182" s="160">
        <f t="shared" si="21"/>
        <v>0</v>
      </c>
      <c r="Q182" s="160">
        <v>6.9999999999999999E-4</v>
      </c>
      <c r="R182" s="160">
        <f t="shared" si="22"/>
        <v>1.47E-2</v>
      </c>
      <c r="S182" s="160">
        <v>0</v>
      </c>
      <c r="T182" s="161">
        <f t="shared" si="23"/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62" t="s">
        <v>239</v>
      </c>
      <c r="AT182" s="162" t="s">
        <v>751</v>
      </c>
      <c r="AU182" s="162" t="s">
        <v>85</v>
      </c>
      <c r="AY182" s="15" t="s">
        <v>208</v>
      </c>
      <c r="BE182" s="163">
        <f t="shared" si="24"/>
        <v>0</v>
      </c>
      <c r="BF182" s="163">
        <f t="shared" si="25"/>
        <v>0</v>
      </c>
      <c r="BG182" s="163">
        <f t="shared" si="26"/>
        <v>0</v>
      </c>
      <c r="BH182" s="163">
        <f t="shared" si="27"/>
        <v>0</v>
      </c>
      <c r="BI182" s="163">
        <f t="shared" si="28"/>
        <v>0</v>
      </c>
      <c r="BJ182" s="15" t="s">
        <v>85</v>
      </c>
      <c r="BK182" s="163">
        <f t="shared" si="29"/>
        <v>0</v>
      </c>
      <c r="BL182" s="15" t="s">
        <v>214</v>
      </c>
      <c r="BM182" s="162" t="s">
        <v>10504</v>
      </c>
    </row>
    <row r="183" spans="1:65" s="2" customFormat="1" ht="16.5" customHeight="1">
      <c r="A183" s="30"/>
      <c r="B183" s="154"/>
      <c r="C183" s="195" t="s">
        <v>426</v>
      </c>
      <c r="D183" s="195" t="s">
        <v>210</v>
      </c>
      <c r="E183" s="196" t="s">
        <v>10336</v>
      </c>
      <c r="F183" s="200" t="s">
        <v>10337</v>
      </c>
      <c r="G183" s="198" t="s">
        <v>404</v>
      </c>
      <c r="H183" s="199">
        <v>1</v>
      </c>
      <c r="I183" s="155"/>
      <c r="J183" s="287">
        <f t="shared" si="20"/>
        <v>0</v>
      </c>
      <c r="K183" s="157"/>
      <c r="L183" s="31"/>
      <c r="M183" s="158" t="s">
        <v>1</v>
      </c>
      <c r="N183" s="159" t="s">
        <v>38</v>
      </c>
      <c r="O183" s="59"/>
      <c r="P183" s="160">
        <f t="shared" si="21"/>
        <v>0</v>
      </c>
      <c r="Q183" s="160">
        <v>6.9999999999999994E-5</v>
      </c>
      <c r="R183" s="160">
        <f t="shared" si="22"/>
        <v>6.9999999999999994E-5</v>
      </c>
      <c r="S183" s="160">
        <v>0</v>
      </c>
      <c r="T183" s="161">
        <f t="shared" si="23"/>
        <v>0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62" t="s">
        <v>214</v>
      </c>
      <c r="AT183" s="162" t="s">
        <v>210</v>
      </c>
      <c r="AU183" s="162" t="s">
        <v>85</v>
      </c>
      <c r="AY183" s="15" t="s">
        <v>208</v>
      </c>
      <c r="BE183" s="163">
        <f t="shared" si="24"/>
        <v>0</v>
      </c>
      <c r="BF183" s="163">
        <f t="shared" si="25"/>
        <v>0</v>
      </c>
      <c r="BG183" s="163">
        <f t="shared" si="26"/>
        <v>0</v>
      </c>
      <c r="BH183" s="163">
        <f t="shared" si="27"/>
        <v>0</v>
      </c>
      <c r="BI183" s="163">
        <f t="shared" si="28"/>
        <v>0</v>
      </c>
      <c r="BJ183" s="15" t="s">
        <v>85</v>
      </c>
      <c r="BK183" s="163">
        <f t="shared" si="29"/>
        <v>0</v>
      </c>
      <c r="BL183" s="15" t="s">
        <v>214</v>
      </c>
      <c r="BM183" s="162" t="s">
        <v>10505</v>
      </c>
    </row>
    <row r="184" spans="1:65" s="2" customFormat="1" ht="24.2" customHeight="1">
      <c r="A184" s="30"/>
      <c r="B184" s="154"/>
      <c r="C184" s="201" t="s">
        <v>430</v>
      </c>
      <c r="D184" s="201" t="s">
        <v>751</v>
      </c>
      <c r="E184" s="202" t="s">
        <v>10339</v>
      </c>
      <c r="F184" s="203" t="s">
        <v>10340</v>
      </c>
      <c r="G184" s="204" t="s">
        <v>404</v>
      </c>
      <c r="H184" s="205">
        <v>1</v>
      </c>
      <c r="I184" s="177"/>
      <c r="J184" s="290">
        <f t="shared" si="20"/>
        <v>0</v>
      </c>
      <c r="K184" s="178"/>
      <c r="L184" s="179"/>
      <c r="M184" s="180" t="s">
        <v>1</v>
      </c>
      <c r="N184" s="181" t="s">
        <v>38</v>
      </c>
      <c r="O184" s="59"/>
      <c r="P184" s="160">
        <f t="shared" si="21"/>
        <v>0</v>
      </c>
      <c r="Q184" s="160">
        <v>2.8800000000000002E-3</v>
      </c>
      <c r="R184" s="160">
        <f t="shared" si="22"/>
        <v>2.8800000000000002E-3</v>
      </c>
      <c r="S184" s="160">
        <v>0</v>
      </c>
      <c r="T184" s="161">
        <f t="shared" si="23"/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62" t="s">
        <v>239</v>
      </c>
      <c r="AT184" s="162" t="s">
        <v>751</v>
      </c>
      <c r="AU184" s="162" t="s">
        <v>85</v>
      </c>
      <c r="AY184" s="15" t="s">
        <v>208</v>
      </c>
      <c r="BE184" s="163">
        <f t="shared" si="24"/>
        <v>0</v>
      </c>
      <c r="BF184" s="163">
        <f t="shared" si="25"/>
        <v>0</v>
      </c>
      <c r="BG184" s="163">
        <f t="shared" si="26"/>
        <v>0</v>
      </c>
      <c r="BH184" s="163">
        <f t="shared" si="27"/>
        <v>0</v>
      </c>
      <c r="BI184" s="163">
        <f t="shared" si="28"/>
        <v>0</v>
      </c>
      <c r="BJ184" s="15" t="s">
        <v>85</v>
      </c>
      <c r="BK184" s="163">
        <f t="shared" si="29"/>
        <v>0</v>
      </c>
      <c r="BL184" s="15" t="s">
        <v>214</v>
      </c>
      <c r="BM184" s="162" t="s">
        <v>10506</v>
      </c>
    </row>
    <row r="185" spans="1:65" s="2" customFormat="1" ht="16.5" customHeight="1">
      <c r="A185" s="30"/>
      <c r="B185" s="154"/>
      <c r="C185" s="195" t="s">
        <v>434</v>
      </c>
      <c r="D185" s="195" t="s">
        <v>210</v>
      </c>
      <c r="E185" s="196" t="s">
        <v>10342</v>
      </c>
      <c r="F185" s="200" t="s">
        <v>10343</v>
      </c>
      <c r="G185" s="198" t="s">
        <v>404</v>
      </c>
      <c r="H185" s="199">
        <v>9</v>
      </c>
      <c r="I185" s="155"/>
      <c r="J185" s="287">
        <f t="shared" si="20"/>
        <v>0</v>
      </c>
      <c r="K185" s="157"/>
      <c r="L185" s="31"/>
      <c r="M185" s="158" t="s">
        <v>1</v>
      </c>
      <c r="N185" s="159" t="s">
        <v>38</v>
      </c>
      <c r="O185" s="59"/>
      <c r="P185" s="160">
        <f t="shared" si="21"/>
        <v>0</v>
      </c>
      <c r="Q185" s="160">
        <v>6.9999999999999994E-5</v>
      </c>
      <c r="R185" s="160">
        <f t="shared" si="22"/>
        <v>6.2999999999999992E-4</v>
      </c>
      <c r="S185" s="160">
        <v>0</v>
      </c>
      <c r="T185" s="161">
        <f t="shared" si="23"/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62" t="s">
        <v>214</v>
      </c>
      <c r="AT185" s="162" t="s">
        <v>210</v>
      </c>
      <c r="AU185" s="162" t="s">
        <v>85</v>
      </c>
      <c r="AY185" s="15" t="s">
        <v>208</v>
      </c>
      <c r="BE185" s="163">
        <f t="shared" si="24"/>
        <v>0</v>
      </c>
      <c r="BF185" s="163">
        <f t="shared" si="25"/>
        <v>0</v>
      </c>
      <c r="BG185" s="163">
        <f t="shared" si="26"/>
        <v>0</v>
      </c>
      <c r="BH185" s="163">
        <f t="shared" si="27"/>
        <v>0</v>
      </c>
      <c r="BI185" s="163">
        <f t="shared" si="28"/>
        <v>0</v>
      </c>
      <c r="BJ185" s="15" t="s">
        <v>85</v>
      </c>
      <c r="BK185" s="163">
        <f t="shared" si="29"/>
        <v>0</v>
      </c>
      <c r="BL185" s="15" t="s">
        <v>214</v>
      </c>
      <c r="BM185" s="162" t="s">
        <v>10507</v>
      </c>
    </row>
    <row r="186" spans="1:65" s="2" customFormat="1" ht="24.2" customHeight="1">
      <c r="A186" s="30"/>
      <c r="B186" s="154"/>
      <c r="C186" s="201" t="s">
        <v>438</v>
      </c>
      <c r="D186" s="201" t="s">
        <v>751</v>
      </c>
      <c r="E186" s="202" t="s">
        <v>10345</v>
      </c>
      <c r="F186" s="203" t="s">
        <v>10346</v>
      </c>
      <c r="G186" s="204" t="s">
        <v>404</v>
      </c>
      <c r="H186" s="205">
        <v>9</v>
      </c>
      <c r="I186" s="177"/>
      <c r="J186" s="290">
        <f t="shared" si="20"/>
        <v>0</v>
      </c>
      <c r="K186" s="178"/>
      <c r="L186" s="179"/>
      <c r="M186" s="180" t="s">
        <v>1</v>
      </c>
      <c r="N186" s="181" t="s">
        <v>38</v>
      </c>
      <c r="O186" s="59"/>
      <c r="P186" s="160">
        <f t="shared" si="21"/>
        <v>0</v>
      </c>
      <c r="Q186" s="160">
        <v>1.2999999999999999E-3</v>
      </c>
      <c r="R186" s="160">
        <f t="shared" si="22"/>
        <v>1.1699999999999999E-2</v>
      </c>
      <c r="S186" s="160">
        <v>0</v>
      </c>
      <c r="T186" s="161">
        <f t="shared" si="23"/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62" t="s">
        <v>239</v>
      </c>
      <c r="AT186" s="162" t="s">
        <v>751</v>
      </c>
      <c r="AU186" s="162" t="s">
        <v>85</v>
      </c>
      <c r="AY186" s="15" t="s">
        <v>208</v>
      </c>
      <c r="BE186" s="163">
        <f t="shared" si="24"/>
        <v>0</v>
      </c>
      <c r="BF186" s="163">
        <f t="shared" si="25"/>
        <v>0</v>
      </c>
      <c r="BG186" s="163">
        <f t="shared" si="26"/>
        <v>0</v>
      </c>
      <c r="BH186" s="163">
        <f t="shared" si="27"/>
        <v>0</v>
      </c>
      <c r="BI186" s="163">
        <f t="shared" si="28"/>
        <v>0</v>
      </c>
      <c r="BJ186" s="15" t="s">
        <v>85</v>
      </c>
      <c r="BK186" s="163">
        <f t="shared" si="29"/>
        <v>0</v>
      </c>
      <c r="BL186" s="15" t="s">
        <v>214</v>
      </c>
      <c r="BM186" s="162" t="s">
        <v>10508</v>
      </c>
    </row>
    <row r="187" spans="1:65" s="2" customFormat="1" ht="16.5" customHeight="1">
      <c r="A187" s="30"/>
      <c r="B187" s="154"/>
      <c r="C187" s="195" t="s">
        <v>442</v>
      </c>
      <c r="D187" s="195" t="s">
        <v>210</v>
      </c>
      <c r="E187" s="196" t="s">
        <v>10509</v>
      </c>
      <c r="F187" s="200" t="s">
        <v>10510</v>
      </c>
      <c r="G187" s="198" t="s">
        <v>404</v>
      </c>
      <c r="H187" s="199">
        <v>9</v>
      </c>
      <c r="I187" s="155"/>
      <c r="J187" s="287">
        <f t="shared" si="20"/>
        <v>0</v>
      </c>
      <c r="K187" s="157"/>
      <c r="L187" s="31"/>
      <c r="M187" s="158" t="s">
        <v>1</v>
      </c>
      <c r="N187" s="159" t="s">
        <v>38</v>
      </c>
      <c r="O187" s="59"/>
      <c r="P187" s="160">
        <f t="shared" si="21"/>
        <v>0</v>
      </c>
      <c r="Q187" s="160">
        <v>1.02E-4</v>
      </c>
      <c r="R187" s="160">
        <f t="shared" si="22"/>
        <v>9.1799999999999998E-4</v>
      </c>
      <c r="S187" s="160">
        <v>0</v>
      </c>
      <c r="T187" s="161">
        <f t="shared" si="23"/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62" t="s">
        <v>214</v>
      </c>
      <c r="AT187" s="162" t="s">
        <v>210</v>
      </c>
      <c r="AU187" s="162" t="s">
        <v>85</v>
      </c>
      <c r="AY187" s="15" t="s">
        <v>208</v>
      </c>
      <c r="BE187" s="163">
        <f t="shared" si="24"/>
        <v>0</v>
      </c>
      <c r="BF187" s="163">
        <f t="shared" si="25"/>
        <v>0</v>
      </c>
      <c r="BG187" s="163">
        <f t="shared" si="26"/>
        <v>0</v>
      </c>
      <c r="BH187" s="163">
        <f t="shared" si="27"/>
        <v>0</v>
      </c>
      <c r="BI187" s="163">
        <f t="shared" si="28"/>
        <v>0</v>
      </c>
      <c r="BJ187" s="15" t="s">
        <v>85</v>
      </c>
      <c r="BK187" s="163">
        <f t="shared" si="29"/>
        <v>0</v>
      </c>
      <c r="BL187" s="15" t="s">
        <v>214</v>
      </c>
      <c r="BM187" s="162" t="s">
        <v>10511</v>
      </c>
    </row>
    <row r="188" spans="1:65" s="2" customFormat="1" ht="24.2" customHeight="1">
      <c r="A188" s="30"/>
      <c r="B188" s="154"/>
      <c r="C188" s="201" t="s">
        <v>446</v>
      </c>
      <c r="D188" s="201" t="s">
        <v>751</v>
      </c>
      <c r="E188" s="202" t="s">
        <v>10512</v>
      </c>
      <c r="F188" s="203" t="s">
        <v>10513</v>
      </c>
      <c r="G188" s="204" t="s">
        <v>404</v>
      </c>
      <c r="H188" s="205">
        <v>5</v>
      </c>
      <c r="I188" s="177"/>
      <c r="J188" s="290">
        <f t="shared" si="20"/>
        <v>0</v>
      </c>
      <c r="K188" s="178"/>
      <c r="L188" s="179"/>
      <c r="M188" s="180" t="s">
        <v>1</v>
      </c>
      <c r="N188" s="181" t="s">
        <v>38</v>
      </c>
      <c r="O188" s="59"/>
      <c r="P188" s="160">
        <f t="shared" si="21"/>
        <v>0</v>
      </c>
      <c r="Q188" s="160">
        <v>7.3699999999999998E-3</v>
      </c>
      <c r="R188" s="160">
        <f t="shared" si="22"/>
        <v>3.6850000000000001E-2</v>
      </c>
      <c r="S188" s="160">
        <v>0</v>
      </c>
      <c r="T188" s="161">
        <f t="shared" si="23"/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62" t="s">
        <v>239</v>
      </c>
      <c r="AT188" s="162" t="s">
        <v>751</v>
      </c>
      <c r="AU188" s="162" t="s">
        <v>85</v>
      </c>
      <c r="AY188" s="15" t="s">
        <v>208</v>
      </c>
      <c r="BE188" s="163">
        <f t="shared" si="24"/>
        <v>0</v>
      </c>
      <c r="BF188" s="163">
        <f t="shared" si="25"/>
        <v>0</v>
      </c>
      <c r="BG188" s="163">
        <f t="shared" si="26"/>
        <v>0</v>
      </c>
      <c r="BH188" s="163">
        <f t="shared" si="27"/>
        <v>0</v>
      </c>
      <c r="BI188" s="163">
        <f t="shared" si="28"/>
        <v>0</v>
      </c>
      <c r="BJ188" s="15" t="s">
        <v>85</v>
      </c>
      <c r="BK188" s="163">
        <f t="shared" si="29"/>
        <v>0</v>
      </c>
      <c r="BL188" s="15" t="s">
        <v>214</v>
      </c>
      <c r="BM188" s="162" t="s">
        <v>10514</v>
      </c>
    </row>
    <row r="189" spans="1:65" s="2" customFormat="1" ht="24.2" customHeight="1">
      <c r="A189" s="30"/>
      <c r="B189" s="154"/>
      <c r="C189" s="201" t="s">
        <v>450</v>
      </c>
      <c r="D189" s="201" t="s">
        <v>751</v>
      </c>
      <c r="E189" s="202" t="s">
        <v>10515</v>
      </c>
      <c r="F189" s="203" t="s">
        <v>10516</v>
      </c>
      <c r="G189" s="204" t="s">
        <v>404</v>
      </c>
      <c r="H189" s="205">
        <v>4</v>
      </c>
      <c r="I189" s="177"/>
      <c r="J189" s="290">
        <f t="shared" si="20"/>
        <v>0</v>
      </c>
      <c r="K189" s="178"/>
      <c r="L189" s="179"/>
      <c r="M189" s="180" t="s">
        <v>1</v>
      </c>
      <c r="N189" s="181" t="s">
        <v>38</v>
      </c>
      <c r="O189" s="59"/>
      <c r="P189" s="160">
        <f t="shared" si="21"/>
        <v>0</v>
      </c>
      <c r="Q189" s="160">
        <v>1.0500000000000001E-2</v>
      </c>
      <c r="R189" s="160">
        <f t="shared" si="22"/>
        <v>4.2000000000000003E-2</v>
      </c>
      <c r="S189" s="160">
        <v>0</v>
      </c>
      <c r="T189" s="161">
        <f t="shared" si="2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62" t="s">
        <v>239</v>
      </c>
      <c r="AT189" s="162" t="s">
        <v>751</v>
      </c>
      <c r="AU189" s="162" t="s">
        <v>85</v>
      </c>
      <c r="AY189" s="15" t="s">
        <v>208</v>
      </c>
      <c r="BE189" s="163">
        <f t="shared" si="24"/>
        <v>0</v>
      </c>
      <c r="BF189" s="163">
        <f t="shared" si="25"/>
        <v>0</v>
      </c>
      <c r="BG189" s="163">
        <f t="shared" si="26"/>
        <v>0</v>
      </c>
      <c r="BH189" s="163">
        <f t="shared" si="27"/>
        <v>0</v>
      </c>
      <c r="BI189" s="163">
        <f t="shared" si="28"/>
        <v>0</v>
      </c>
      <c r="BJ189" s="15" t="s">
        <v>85</v>
      </c>
      <c r="BK189" s="163">
        <f t="shared" si="29"/>
        <v>0</v>
      </c>
      <c r="BL189" s="15" t="s">
        <v>214</v>
      </c>
      <c r="BM189" s="162" t="s">
        <v>10517</v>
      </c>
    </row>
    <row r="190" spans="1:65" s="2" customFormat="1" ht="16.5" customHeight="1">
      <c r="A190" s="30"/>
      <c r="B190" s="154"/>
      <c r="C190" s="195" t="s">
        <v>454</v>
      </c>
      <c r="D190" s="195" t="s">
        <v>210</v>
      </c>
      <c r="E190" s="196" t="s">
        <v>10518</v>
      </c>
      <c r="F190" s="200" t="s">
        <v>10519</v>
      </c>
      <c r="G190" s="198" t="s">
        <v>404</v>
      </c>
      <c r="H190" s="199">
        <v>7</v>
      </c>
      <c r="I190" s="155"/>
      <c r="J190" s="287">
        <f t="shared" si="20"/>
        <v>0</v>
      </c>
      <c r="K190" s="157"/>
      <c r="L190" s="31"/>
      <c r="M190" s="158" t="s">
        <v>1</v>
      </c>
      <c r="N190" s="159" t="s">
        <v>38</v>
      </c>
      <c r="O190" s="59"/>
      <c r="P190" s="160">
        <f t="shared" si="21"/>
        <v>0</v>
      </c>
      <c r="Q190" s="160">
        <v>1.3200000000000001E-4</v>
      </c>
      <c r="R190" s="160">
        <f t="shared" si="22"/>
        <v>9.2400000000000013E-4</v>
      </c>
      <c r="S190" s="160">
        <v>0</v>
      </c>
      <c r="T190" s="161">
        <f t="shared" si="2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62" t="s">
        <v>214</v>
      </c>
      <c r="AT190" s="162" t="s">
        <v>210</v>
      </c>
      <c r="AU190" s="162" t="s">
        <v>85</v>
      </c>
      <c r="AY190" s="15" t="s">
        <v>208</v>
      </c>
      <c r="BE190" s="163">
        <f t="shared" si="24"/>
        <v>0</v>
      </c>
      <c r="BF190" s="163">
        <f t="shared" si="25"/>
        <v>0</v>
      </c>
      <c r="BG190" s="163">
        <f t="shared" si="26"/>
        <v>0</v>
      </c>
      <c r="BH190" s="163">
        <f t="shared" si="27"/>
        <v>0</v>
      </c>
      <c r="BI190" s="163">
        <f t="shared" si="28"/>
        <v>0</v>
      </c>
      <c r="BJ190" s="15" t="s">
        <v>85</v>
      </c>
      <c r="BK190" s="163">
        <f t="shared" si="29"/>
        <v>0</v>
      </c>
      <c r="BL190" s="15" t="s">
        <v>214</v>
      </c>
      <c r="BM190" s="162" t="s">
        <v>10520</v>
      </c>
    </row>
    <row r="191" spans="1:65" s="2" customFormat="1" ht="24.2" customHeight="1">
      <c r="A191" s="30"/>
      <c r="B191" s="154"/>
      <c r="C191" s="201" t="s">
        <v>458</v>
      </c>
      <c r="D191" s="201" t="s">
        <v>751</v>
      </c>
      <c r="E191" s="202" t="s">
        <v>10521</v>
      </c>
      <c r="F191" s="203" t="s">
        <v>10522</v>
      </c>
      <c r="G191" s="204" t="s">
        <v>404</v>
      </c>
      <c r="H191" s="205">
        <v>1</v>
      </c>
      <c r="I191" s="177"/>
      <c r="J191" s="290">
        <f t="shared" si="20"/>
        <v>0</v>
      </c>
      <c r="K191" s="178"/>
      <c r="L191" s="179"/>
      <c r="M191" s="180" t="s">
        <v>1</v>
      </c>
      <c r="N191" s="181" t="s">
        <v>38</v>
      </c>
      <c r="O191" s="59"/>
      <c r="P191" s="160">
        <f t="shared" si="21"/>
        <v>0</v>
      </c>
      <c r="Q191" s="160">
        <v>2.06E-2</v>
      </c>
      <c r="R191" s="160">
        <f t="shared" si="22"/>
        <v>2.06E-2</v>
      </c>
      <c r="S191" s="160">
        <v>0</v>
      </c>
      <c r="T191" s="161">
        <f t="shared" si="2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62" t="s">
        <v>239</v>
      </c>
      <c r="AT191" s="162" t="s">
        <v>751</v>
      </c>
      <c r="AU191" s="162" t="s">
        <v>85</v>
      </c>
      <c r="AY191" s="15" t="s">
        <v>208</v>
      </c>
      <c r="BE191" s="163">
        <f t="shared" si="24"/>
        <v>0</v>
      </c>
      <c r="BF191" s="163">
        <f t="shared" si="25"/>
        <v>0</v>
      </c>
      <c r="BG191" s="163">
        <f t="shared" si="26"/>
        <v>0</v>
      </c>
      <c r="BH191" s="163">
        <f t="shared" si="27"/>
        <v>0</v>
      </c>
      <c r="BI191" s="163">
        <f t="shared" si="28"/>
        <v>0</v>
      </c>
      <c r="BJ191" s="15" t="s">
        <v>85</v>
      </c>
      <c r="BK191" s="163">
        <f t="shared" si="29"/>
        <v>0</v>
      </c>
      <c r="BL191" s="15" t="s">
        <v>214</v>
      </c>
      <c r="BM191" s="162" t="s">
        <v>10523</v>
      </c>
    </row>
    <row r="192" spans="1:65" s="2" customFormat="1" ht="24.2" customHeight="1">
      <c r="A192" s="30"/>
      <c r="B192" s="154"/>
      <c r="C192" s="201" t="s">
        <v>462</v>
      </c>
      <c r="D192" s="201" t="s">
        <v>751</v>
      </c>
      <c r="E192" s="202" t="s">
        <v>10524</v>
      </c>
      <c r="F192" s="203" t="s">
        <v>10525</v>
      </c>
      <c r="G192" s="204" t="s">
        <v>404</v>
      </c>
      <c r="H192" s="205">
        <v>6</v>
      </c>
      <c r="I192" s="177"/>
      <c r="J192" s="290">
        <f t="shared" si="20"/>
        <v>0</v>
      </c>
      <c r="K192" s="178"/>
      <c r="L192" s="179"/>
      <c r="M192" s="180" t="s">
        <v>1</v>
      </c>
      <c r="N192" s="181" t="s">
        <v>38</v>
      </c>
      <c r="O192" s="59"/>
      <c r="P192" s="160">
        <f t="shared" si="21"/>
        <v>0</v>
      </c>
      <c r="Q192" s="160">
        <v>2.23E-2</v>
      </c>
      <c r="R192" s="160">
        <f t="shared" si="22"/>
        <v>0.1338</v>
      </c>
      <c r="S192" s="160">
        <v>0</v>
      </c>
      <c r="T192" s="161">
        <f t="shared" si="23"/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62" t="s">
        <v>239</v>
      </c>
      <c r="AT192" s="162" t="s">
        <v>751</v>
      </c>
      <c r="AU192" s="162" t="s">
        <v>85</v>
      </c>
      <c r="AY192" s="15" t="s">
        <v>208</v>
      </c>
      <c r="BE192" s="163">
        <f t="shared" si="24"/>
        <v>0</v>
      </c>
      <c r="BF192" s="163">
        <f t="shared" si="25"/>
        <v>0</v>
      </c>
      <c r="BG192" s="163">
        <f t="shared" si="26"/>
        <v>0</v>
      </c>
      <c r="BH192" s="163">
        <f t="shared" si="27"/>
        <v>0</v>
      </c>
      <c r="BI192" s="163">
        <f t="shared" si="28"/>
        <v>0</v>
      </c>
      <c r="BJ192" s="15" t="s">
        <v>85</v>
      </c>
      <c r="BK192" s="163">
        <f t="shared" si="29"/>
        <v>0</v>
      </c>
      <c r="BL192" s="15" t="s">
        <v>214</v>
      </c>
      <c r="BM192" s="162" t="s">
        <v>10526</v>
      </c>
    </row>
    <row r="193" spans="1:65" s="2" customFormat="1" ht="16.5" customHeight="1">
      <c r="A193" s="30"/>
      <c r="B193" s="154"/>
      <c r="C193" s="195" t="s">
        <v>466</v>
      </c>
      <c r="D193" s="195" t="s">
        <v>210</v>
      </c>
      <c r="E193" s="196" t="s">
        <v>3738</v>
      </c>
      <c r="F193" s="200" t="s">
        <v>3739</v>
      </c>
      <c r="G193" s="198" t="s">
        <v>252</v>
      </c>
      <c r="H193" s="199">
        <v>118</v>
      </c>
      <c r="I193" s="155"/>
      <c r="J193" s="287">
        <f t="shared" si="20"/>
        <v>0</v>
      </c>
      <c r="K193" s="157"/>
      <c r="L193" s="31"/>
      <c r="M193" s="158" t="s">
        <v>1</v>
      </c>
      <c r="N193" s="159" t="s">
        <v>38</v>
      </c>
      <c r="O193" s="59"/>
      <c r="P193" s="160">
        <f t="shared" si="21"/>
        <v>0</v>
      </c>
      <c r="Q193" s="160">
        <v>0</v>
      </c>
      <c r="R193" s="160">
        <f t="shared" si="22"/>
        <v>0</v>
      </c>
      <c r="S193" s="160">
        <v>0</v>
      </c>
      <c r="T193" s="161">
        <f t="shared" si="23"/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2" t="s">
        <v>214</v>
      </c>
      <c r="AT193" s="162" t="s">
        <v>210</v>
      </c>
      <c r="AU193" s="162" t="s">
        <v>85</v>
      </c>
      <c r="AY193" s="15" t="s">
        <v>208</v>
      </c>
      <c r="BE193" s="163">
        <f t="shared" si="24"/>
        <v>0</v>
      </c>
      <c r="BF193" s="163">
        <f t="shared" si="25"/>
        <v>0</v>
      </c>
      <c r="BG193" s="163">
        <f t="shared" si="26"/>
        <v>0</v>
      </c>
      <c r="BH193" s="163">
        <f t="shared" si="27"/>
        <v>0</v>
      </c>
      <c r="BI193" s="163">
        <f t="shared" si="28"/>
        <v>0</v>
      </c>
      <c r="BJ193" s="15" t="s">
        <v>85</v>
      </c>
      <c r="BK193" s="163">
        <f t="shared" si="29"/>
        <v>0</v>
      </c>
      <c r="BL193" s="15" t="s">
        <v>214</v>
      </c>
      <c r="BM193" s="162" t="s">
        <v>10527</v>
      </c>
    </row>
    <row r="194" spans="1:65" s="2" customFormat="1" ht="16.5" customHeight="1">
      <c r="A194" s="30"/>
      <c r="B194" s="154"/>
      <c r="C194" s="195" t="s">
        <v>468</v>
      </c>
      <c r="D194" s="195" t="s">
        <v>210</v>
      </c>
      <c r="E194" s="196" t="s">
        <v>10349</v>
      </c>
      <c r="F194" s="200" t="s">
        <v>10350</v>
      </c>
      <c r="G194" s="198" t="s">
        <v>252</v>
      </c>
      <c r="H194" s="199">
        <v>116</v>
      </c>
      <c r="I194" s="155"/>
      <c r="J194" s="287">
        <f t="shared" si="20"/>
        <v>0</v>
      </c>
      <c r="K194" s="157"/>
      <c r="L194" s="31"/>
      <c r="M194" s="158" t="s">
        <v>1</v>
      </c>
      <c r="N194" s="159" t="s">
        <v>38</v>
      </c>
      <c r="O194" s="59"/>
      <c r="P194" s="160">
        <f t="shared" si="21"/>
        <v>0</v>
      </c>
      <c r="Q194" s="160">
        <v>0</v>
      </c>
      <c r="R194" s="160">
        <f t="shared" si="22"/>
        <v>0</v>
      </c>
      <c r="S194" s="160">
        <v>0</v>
      </c>
      <c r="T194" s="161">
        <f t="shared" si="23"/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62" t="s">
        <v>214</v>
      </c>
      <c r="AT194" s="162" t="s">
        <v>210</v>
      </c>
      <c r="AU194" s="162" t="s">
        <v>85</v>
      </c>
      <c r="AY194" s="15" t="s">
        <v>208</v>
      </c>
      <c r="BE194" s="163">
        <f t="shared" si="24"/>
        <v>0</v>
      </c>
      <c r="BF194" s="163">
        <f t="shared" si="25"/>
        <v>0</v>
      </c>
      <c r="BG194" s="163">
        <f t="shared" si="26"/>
        <v>0</v>
      </c>
      <c r="BH194" s="163">
        <f t="shared" si="27"/>
        <v>0</v>
      </c>
      <c r="BI194" s="163">
        <f t="shared" si="28"/>
        <v>0</v>
      </c>
      <c r="BJ194" s="15" t="s">
        <v>85</v>
      </c>
      <c r="BK194" s="163">
        <f t="shared" si="29"/>
        <v>0</v>
      </c>
      <c r="BL194" s="15" t="s">
        <v>214</v>
      </c>
      <c r="BM194" s="162" t="s">
        <v>10528</v>
      </c>
    </row>
    <row r="195" spans="1:65" s="2" customFormat="1" ht="16.5" customHeight="1">
      <c r="A195" s="30"/>
      <c r="B195" s="154"/>
      <c r="C195" s="195" t="s">
        <v>472</v>
      </c>
      <c r="D195" s="195" t="s">
        <v>210</v>
      </c>
      <c r="E195" s="196" t="s">
        <v>10529</v>
      </c>
      <c r="F195" s="200" t="s">
        <v>10530</v>
      </c>
      <c r="G195" s="198" t="s">
        <v>252</v>
      </c>
      <c r="H195" s="199">
        <v>22</v>
      </c>
      <c r="I195" s="155"/>
      <c r="J195" s="287">
        <f t="shared" ref="J195:J221" si="30">ROUND(I195*H195,2)</f>
        <v>0</v>
      </c>
      <c r="K195" s="157"/>
      <c r="L195" s="31"/>
      <c r="M195" s="158" t="s">
        <v>1</v>
      </c>
      <c r="N195" s="159" t="s">
        <v>38</v>
      </c>
      <c r="O195" s="59"/>
      <c r="P195" s="160">
        <f t="shared" ref="P195:P221" si="31">O195*H195</f>
        <v>0</v>
      </c>
      <c r="Q195" s="160">
        <v>0</v>
      </c>
      <c r="R195" s="160">
        <f t="shared" ref="R195:R221" si="32">Q195*H195</f>
        <v>0</v>
      </c>
      <c r="S195" s="160">
        <v>0</v>
      </c>
      <c r="T195" s="161">
        <f t="shared" ref="T195:T221" si="33">S195*H195</f>
        <v>0</v>
      </c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R195" s="162" t="s">
        <v>214</v>
      </c>
      <c r="AT195" s="162" t="s">
        <v>210</v>
      </c>
      <c r="AU195" s="162" t="s">
        <v>85</v>
      </c>
      <c r="AY195" s="15" t="s">
        <v>208</v>
      </c>
      <c r="BE195" s="163">
        <f t="shared" ref="BE195:BE221" si="34">IF(N195="základná",J195,0)</f>
        <v>0</v>
      </c>
      <c r="BF195" s="163">
        <f t="shared" ref="BF195:BF221" si="35">IF(N195="znížená",J195,0)</f>
        <v>0</v>
      </c>
      <c r="BG195" s="163">
        <f t="shared" ref="BG195:BG221" si="36">IF(N195="zákl. prenesená",J195,0)</f>
        <v>0</v>
      </c>
      <c r="BH195" s="163">
        <f t="shared" ref="BH195:BH221" si="37">IF(N195="zníž. prenesená",J195,0)</f>
        <v>0</v>
      </c>
      <c r="BI195" s="163">
        <f t="shared" ref="BI195:BI221" si="38">IF(N195="nulová",J195,0)</f>
        <v>0</v>
      </c>
      <c r="BJ195" s="15" t="s">
        <v>85</v>
      </c>
      <c r="BK195" s="163">
        <f t="shared" ref="BK195:BK221" si="39">ROUND(I195*H195,2)</f>
        <v>0</v>
      </c>
      <c r="BL195" s="15" t="s">
        <v>214</v>
      </c>
      <c r="BM195" s="162" t="s">
        <v>10531</v>
      </c>
    </row>
    <row r="196" spans="1:65" s="2" customFormat="1" ht="16.5" customHeight="1">
      <c r="A196" s="30"/>
      <c r="B196" s="154"/>
      <c r="C196" s="195" t="s">
        <v>476</v>
      </c>
      <c r="D196" s="195" t="s">
        <v>210</v>
      </c>
      <c r="E196" s="196" t="s">
        <v>10532</v>
      </c>
      <c r="F196" s="200" t="s">
        <v>10533</v>
      </c>
      <c r="G196" s="198" t="s">
        <v>252</v>
      </c>
      <c r="H196" s="199">
        <v>106</v>
      </c>
      <c r="I196" s="155"/>
      <c r="J196" s="287">
        <f t="shared" si="30"/>
        <v>0</v>
      </c>
      <c r="K196" s="157"/>
      <c r="L196" s="31"/>
      <c r="M196" s="158" t="s">
        <v>1</v>
      </c>
      <c r="N196" s="159" t="s">
        <v>38</v>
      </c>
      <c r="O196" s="59"/>
      <c r="P196" s="160">
        <f t="shared" si="31"/>
        <v>0</v>
      </c>
      <c r="Q196" s="160">
        <v>0</v>
      </c>
      <c r="R196" s="160">
        <f t="shared" si="32"/>
        <v>0</v>
      </c>
      <c r="S196" s="160">
        <v>0</v>
      </c>
      <c r="T196" s="161">
        <f t="shared" si="33"/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62" t="s">
        <v>214</v>
      </c>
      <c r="AT196" s="162" t="s">
        <v>210</v>
      </c>
      <c r="AU196" s="162" t="s">
        <v>85</v>
      </c>
      <c r="AY196" s="15" t="s">
        <v>208</v>
      </c>
      <c r="BE196" s="163">
        <f t="shared" si="34"/>
        <v>0</v>
      </c>
      <c r="BF196" s="163">
        <f t="shared" si="35"/>
        <v>0</v>
      </c>
      <c r="BG196" s="163">
        <f t="shared" si="36"/>
        <v>0</v>
      </c>
      <c r="BH196" s="163">
        <f t="shared" si="37"/>
        <v>0</v>
      </c>
      <c r="BI196" s="163">
        <f t="shared" si="38"/>
        <v>0</v>
      </c>
      <c r="BJ196" s="15" t="s">
        <v>85</v>
      </c>
      <c r="BK196" s="163">
        <f t="shared" si="39"/>
        <v>0</v>
      </c>
      <c r="BL196" s="15" t="s">
        <v>214</v>
      </c>
      <c r="BM196" s="162" t="s">
        <v>10534</v>
      </c>
    </row>
    <row r="197" spans="1:65" s="2" customFormat="1" ht="16.5" customHeight="1">
      <c r="A197" s="30"/>
      <c r="B197" s="154"/>
      <c r="C197" s="195" t="s">
        <v>480</v>
      </c>
      <c r="D197" s="195" t="s">
        <v>210</v>
      </c>
      <c r="E197" s="196" t="s">
        <v>10535</v>
      </c>
      <c r="F197" s="200" t="s">
        <v>10536</v>
      </c>
      <c r="G197" s="198" t="s">
        <v>252</v>
      </c>
      <c r="H197" s="199">
        <v>66</v>
      </c>
      <c r="I197" s="155"/>
      <c r="J197" s="287">
        <f t="shared" si="30"/>
        <v>0</v>
      </c>
      <c r="K197" s="157"/>
      <c r="L197" s="31"/>
      <c r="M197" s="158" t="s">
        <v>1</v>
      </c>
      <c r="N197" s="159" t="s">
        <v>38</v>
      </c>
      <c r="O197" s="59"/>
      <c r="P197" s="160">
        <f t="shared" si="31"/>
        <v>0</v>
      </c>
      <c r="Q197" s="160">
        <v>0</v>
      </c>
      <c r="R197" s="160">
        <f t="shared" si="32"/>
        <v>0</v>
      </c>
      <c r="S197" s="160">
        <v>0</v>
      </c>
      <c r="T197" s="161">
        <f t="shared" si="33"/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62" t="s">
        <v>214</v>
      </c>
      <c r="AT197" s="162" t="s">
        <v>210</v>
      </c>
      <c r="AU197" s="162" t="s">
        <v>85</v>
      </c>
      <c r="AY197" s="15" t="s">
        <v>208</v>
      </c>
      <c r="BE197" s="163">
        <f t="shared" si="34"/>
        <v>0</v>
      </c>
      <c r="BF197" s="163">
        <f t="shared" si="35"/>
        <v>0</v>
      </c>
      <c r="BG197" s="163">
        <f t="shared" si="36"/>
        <v>0</v>
      </c>
      <c r="BH197" s="163">
        <f t="shared" si="37"/>
        <v>0</v>
      </c>
      <c r="BI197" s="163">
        <f t="shared" si="38"/>
        <v>0</v>
      </c>
      <c r="BJ197" s="15" t="s">
        <v>85</v>
      </c>
      <c r="BK197" s="163">
        <f t="shared" si="39"/>
        <v>0</v>
      </c>
      <c r="BL197" s="15" t="s">
        <v>214</v>
      </c>
      <c r="BM197" s="162" t="s">
        <v>10537</v>
      </c>
    </row>
    <row r="198" spans="1:65" s="2" customFormat="1" ht="24.2" customHeight="1">
      <c r="A198" s="30"/>
      <c r="B198" s="154"/>
      <c r="C198" s="195" t="s">
        <v>484</v>
      </c>
      <c r="D198" s="195" t="s">
        <v>210</v>
      </c>
      <c r="E198" s="196" t="s">
        <v>10352</v>
      </c>
      <c r="F198" s="200" t="s">
        <v>10353</v>
      </c>
      <c r="G198" s="198" t="s">
        <v>404</v>
      </c>
      <c r="H198" s="199">
        <v>2.617</v>
      </c>
      <c r="I198" s="155"/>
      <c r="J198" s="287">
        <f t="shared" si="30"/>
        <v>0</v>
      </c>
      <c r="K198" s="157"/>
      <c r="L198" s="31"/>
      <c r="M198" s="158" t="s">
        <v>1</v>
      </c>
      <c r="N198" s="159" t="s">
        <v>38</v>
      </c>
      <c r="O198" s="59"/>
      <c r="P198" s="160">
        <f t="shared" si="31"/>
        <v>0</v>
      </c>
      <c r="Q198" s="160">
        <v>4.2680000000000003E-2</v>
      </c>
      <c r="R198" s="160">
        <f t="shared" si="32"/>
        <v>0.11169356000000001</v>
      </c>
      <c r="S198" s="160">
        <v>0</v>
      </c>
      <c r="T198" s="161">
        <f t="shared" si="33"/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62" t="s">
        <v>214</v>
      </c>
      <c r="AT198" s="162" t="s">
        <v>210</v>
      </c>
      <c r="AU198" s="162" t="s">
        <v>85</v>
      </c>
      <c r="AY198" s="15" t="s">
        <v>208</v>
      </c>
      <c r="BE198" s="163">
        <f t="shared" si="34"/>
        <v>0</v>
      </c>
      <c r="BF198" s="163">
        <f t="shared" si="35"/>
        <v>0</v>
      </c>
      <c r="BG198" s="163">
        <f t="shared" si="36"/>
        <v>0</v>
      </c>
      <c r="BH198" s="163">
        <f t="shared" si="37"/>
        <v>0</v>
      </c>
      <c r="BI198" s="163">
        <f t="shared" si="38"/>
        <v>0</v>
      </c>
      <c r="BJ198" s="15" t="s">
        <v>85</v>
      </c>
      <c r="BK198" s="163">
        <f t="shared" si="39"/>
        <v>0</v>
      </c>
      <c r="BL198" s="15" t="s">
        <v>214</v>
      </c>
      <c r="BM198" s="162" t="s">
        <v>10538</v>
      </c>
    </row>
    <row r="199" spans="1:65" s="2" customFormat="1" ht="16.5" customHeight="1">
      <c r="A199" s="30"/>
      <c r="B199" s="154"/>
      <c r="C199" s="195" t="s">
        <v>488</v>
      </c>
      <c r="D199" s="195" t="s">
        <v>210</v>
      </c>
      <c r="E199" s="196" t="s">
        <v>10355</v>
      </c>
      <c r="F199" s="200" t="s">
        <v>10356</v>
      </c>
      <c r="G199" s="198" t="s">
        <v>404</v>
      </c>
      <c r="H199" s="199">
        <v>8</v>
      </c>
      <c r="I199" s="155"/>
      <c r="J199" s="287">
        <f t="shared" si="30"/>
        <v>0</v>
      </c>
      <c r="K199" s="157"/>
      <c r="L199" s="31"/>
      <c r="M199" s="158" t="s">
        <v>1</v>
      </c>
      <c r="N199" s="159" t="s">
        <v>38</v>
      </c>
      <c r="O199" s="59"/>
      <c r="P199" s="160">
        <f t="shared" si="31"/>
        <v>0</v>
      </c>
      <c r="Q199" s="160">
        <v>2.2944200000000001</v>
      </c>
      <c r="R199" s="160">
        <f t="shared" si="32"/>
        <v>18.355360000000001</v>
      </c>
      <c r="S199" s="160">
        <v>0</v>
      </c>
      <c r="T199" s="161">
        <f t="shared" si="33"/>
        <v>0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R199" s="162" t="s">
        <v>214</v>
      </c>
      <c r="AT199" s="162" t="s">
        <v>210</v>
      </c>
      <c r="AU199" s="162" t="s">
        <v>85</v>
      </c>
      <c r="AY199" s="15" t="s">
        <v>208</v>
      </c>
      <c r="BE199" s="163">
        <f t="shared" si="34"/>
        <v>0</v>
      </c>
      <c r="BF199" s="163">
        <f t="shared" si="35"/>
        <v>0</v>
      </c>
      <c r="BG199" s="163">
        <f t="shared" si="36"/>
        <v>0</v>
      </c>
      <c r="BH199" s="163">
        <f t="shared" si="37"/>
        <v>0</v>
      </c>
      <c r="BI199" s="163">
        <f t="shared" si="38"/>
        <v>0</v>
      </c>
      <c r="BJ199" s="15" t="s">
        <v>85</v>
      </c>
      <c r="BK199" s="163">
        <f t="shared" si="39"/>
        <v>0</v>
      </c>
      <c r="BL199" s="15" t="s">
        <v>214</v>
      </c>
      <c r="BM199" s="162" t="s">
        <v>10539</v>
      </c>
    </row>
    <row r="200" spans="1:65" s="2" customFormat="1" ht="37.9" customHeight="1">
      <c r="A200" s="30"/>
      <c r="B200" s="154"/>
      <c r="C200" s="201" t="s">
        <v>492</v>
      </c>
      <c r="D200" s="201" t="s">
        <v>751</v>
      </c>
      <c r="E200" s="202" t="s">
        <v>10358</v>
      </c>
      <c r="F200" s="203" t="s">
        <v>10359</v>
      </c>
      <c r="G200" s="204" t="s">
        <v>404</v>
      </c>
      <c r="H200" s="205">
        <v>8</v>
      </c>
      <c r="I200" s="177"/>
      <c r="J200" s="290">
        <f t="shared" si="30"/>
        <v>0</v>
      </c>
      <c r="K200" s="178"/>
      <c r="L200" s="179"/>
      <c r="M200" s="180" t="s">
        <v>1</v>
      </c>
      <c r="N200" s="181" t="s">
        <v>38</v>
      </c>
      <c r="O200" s="59"/>
      <c r="P200" s="160">
        <f t="shared" si="31"/>
        <v>0</v>
      </c>
      <c r="Q200" s="160">
        <v>0.505</v>
      </c>
      <c r="R200" s="160">
        <f t="shared" si="32"/>
        <v>4.04</v>
      </c>
      <c r="S200" s="160">
        <v>0</v>
      </c>
      <c r="T200" s="161">
        <f t="shared" si="33"/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2" t="s">
        <v>239</v>
      </c>
      <c r="AT200" s="162" t="s">
        <v>751</v>
      </c>
      <c r="AU200" s="162" t="s">
        <v>85</v>
      </c>
      <c r="AY200" s="15" t="s">
        <v>208</v>
      </c>
      <c r="BE200" s="163">
        <f t="shared" si="34"/>
        <v>0</v>
      </c>
      <c r="BF200" s="163">
        <f t="shared" si="35"/>
        <v>0</v>
      </c>
      <c r="BG200" s="163">
        <f t="shared" si="36"/>
        <v>0</v>
      </c>
      <c r="BH200" s="163">
        <f t="shared" si="37"/>
        <v>0</v>
      </c>
      <c r="BI200" s="163">
        <f t="shared" si="38"/>
        <v>0</v>
      </c>
      <c r="BJ200" s="15" t="s">
        <v>85</v>
      </c>
      <c r="BK200" s="163">
        <f t="shared" si="39"/>
        <v>0</v>
      </c>
      <c r="BL200" s="15" t="s">
        <v>214</v>
      </c>
      <c r="BM200" s="162" t="s">
        <v>10540</v>
      </c>
    </row>
    <row r="201" spans="1:65" s="2" customFormat="1" ht="24.2" customHeight="1">
      <c r="A201" s="30"/>
      <c r="B201" s="154"/>
      <c r="C201" s="201" t="s">
        <v>496</v>
      </c>
      <c r="D201" s="201" t="s">
        <v>751</v>
      </c>
      <c r="E201" s="202" t="s">
        <v>10361</v>
      </c>
      <c r="F201" s="203" t="s">
        <v>10362</v>
      </c>
      <c r="G201" s="204" t="s">
        <v>404</v>
      </c>
      <c r="H201" s="205">
        <v>4</v>
      </c>
      <c r="I201" s="177"/>
      <c r="J201" s="290">
        <f t="shared" si="30"/>
        <v>0</v>
      </c>
      <c r="K201" s="178"/>
      <c r="L201" s="179"/>
      <c r="M201" s="180" t="s">
        <v>1</v>
      </c>
      <c r="N201" s="181" t="s">
        <v>38</v>
      </c>
      <c r="O201" s="59"/>
      <c r="P201" s="160">
        <f t="shared" si="31"/>
        <v>0</v>
      </c>
      <c r="Q201" s="160">
        <v>0.215</v>
      </c>
      <c r="R201" s="160">
        <f t="shared" si="32"/>
        <v>0.86</v>
      </c>
      <c r="S201" s="160">
        <v>0</v>
      </c>
      <c r="T201" s="161">
        <f t="shared" si="33"/>
        <v>0</v>
      </c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R201" s="162" t="s">
        <v>239</v>
      </c>
      <c r="AT201" s="162" t="s">
        <v>751</v>
      </c>
      <c r="AU201" s="162" t="s">
        <v>85</v>
      </c>
      <c r="AY201" s="15" t="s">
        <v>208</v>
      </c>
      <c r="BE201" s="163">
        <f t="shared" si="34"/>
        <v>0</v>
      </c>
      <c r="BF201" s="163">
        <f t="shared" si="35"/>
        <v>0</v>
      </c>
      <c r="BG201" s="163">
        <f t="shared" si="36"/>
        <v>0</v>
      </c>
      <c r="BH201" s="163">
        <f t="shared" si="37"/>
        <v>0</v>
      </c>
      <c r="BI201" s="163">
        <f t="shared" si="38"/>
        <v>0</v>
      </c>
      <c r="BJ201" s="15" t="s">
        <v>85</v>
      </c>
      <c r="BK201" s="163">
        <f t="shared" si="39"/>
        <v>0</v>
      </c>
      <c r="BL201" s="15" t="s">
        <v>214</v>
      </c>
      <c r="BM201" s="162" t="s">
        <v>10541</v>
      </c>
    </row>
    <row r="202" spans="1:65" s="2" customFormat="1" ht="24.2" customHeight="1">
      <c r="A202" s="30"/>
      <c r="B202" s="154"/>
      <c r="C202" s="201" t="s">
        <v>500</v>
      </c>
      <c r="D202" s="201" t="s">
        <v>751</v>
      </c>
      <c r="E202" s="202" t="s">
        <v>10364</v>
      </c>
      <c r="F202" s="203" t="s">
        <v>10365</v>
      </c>
      <c r="G202" s="204" t="s">
        <v>404</v>
      </c>
      <c r="H202" s="205">
        <v>3</v>
      </c>
      <c r="I202" s="177"/>
      <c r="J202" s="290">
        <f t="shared" si="30"/>
        <v>0</v>
      </c>
      <c r="K202" s="178"/>
      <c r="L202" s="179"/>
      <c r="M202" s="180" t="s">
        <v>1</v>
      </c>
      <c r="N202" s="181" t="s">
        <v>38</v>
      </c>
      <c r="O202" s="59"/>
      <c r="P202" s="160">
        <f t="shared" si="31"/>
        <v>0</v>
      </c>
      <c r="Q202" s="160">
        <v>0.43</v>
      </c>
      <c r="R202" s="160">
        <f t="shared" si="32"/>
        <v>1.29</v>
      </c>
      <c r="S202" s="160">
        <v>0</v>
      </c>
      <c r="T202" s="161">
        <f t="shared" si="33"/>
        <v>0</v>
      </c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R202" s="162" t="s">
        <v>239</v>
      </c>
      <c r="AT202" s="162" t="s">
        <v>751</v>
      </c>
      <c r="AU202" s="162" t="s">
        <v>85</v>
      </c>
      <c r="AY202" s="15" t="s">
        <v>208</v>
      </c>
      <c r="BE202" s="163">
        <f t="shared" si="34"/>
        <v>0</v>
      </c>
      <c r="BF202" s="163">
        <f t="shared" si="35"/>
        <v>0</v>
      </c>
      <c r="BG202" s="163">
        <f t="shared" si="36"/>
        <v>0</v>
      </c>
      <c r="BH202" s="163">
        <f t="shared" si="37"/>
        <v>0</v>
      </c>
      <c r="BI202" s="163">
        <f t="shared" si="38"/>
        <v>0</v>
      </c>
      <c r="BJ202" s="15" t="s">
        <v>85</v>
      </c>
      <c r="BK202" s="163">
        <f t="shared" si="39"/>
        <v>0</v>
      </c>
      <c r="BL202" s="15" t="s">
        <v>214</v>
      </c>
      <c r="BM202" s="162" t="s">
        <v>10542</v>
      </c>
    </row>
    <row r="203" spans="1:65" s="2" customFormat="1" ht="24.2" customHeight="1">
      <c r="A203" s="30"/>
      <c r="B203" s="154"/>
      <c r="C203" s="201" t="s">
        <v>504</v>
      </c>
      <c r="D203" s="201" t="s">
        <v>751</v>
      </c>
      <c r="E203" s="202" t="s">
        <v>10367</v>
      </c>
      <c r="F203" s="203" t="s">
        <v>10368</v>
      </c>
      <c r="G203" s="204" t="s">
        <v>404</v>
      </c>
      <c r="H203" s="205">
        <v>1</v>
      </c>
      <c r="I203" s="177"/>
      <c r="J203" s="290">
        <f t="shared" si="30"/>
        <v>0</v>
      </c>
      <c r="K203" s="178"/>
      <c r="L203" s="179"/>
      <c r="M203" s="180" t="s">
        <v>1</v>
      </c>
      <c r="N203" s="181" t="s">
        <v>38</v>
      </c>
      <c r="O203" s="59"/>
      <c r="P203" s="160">
        <f t="shared" si="31"/>
        <v>0</v>
      </c>
      <c r="Q203" s="160">
        <v>0.86</v>
      </c>
      <c r="R203" s="160">
        <f t="shared" si="32"/>
        <v>0.86</v>
      </c>
      <c r="S203" s="160">
        <v>0</v>
      </c>
      <c r="T203" s="161">
        <f t="shared" si="33"/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62" t="s">
        <v>239</v>
      </c>
      <c r="AT203" s="162" t="s">
        <v>751</v>
      </c>
      <c r="AU203" s="162" t="s">
        <v>85</v>
      </c>
      <c r="AY203" s="15" t="s">
        <v>208</v>
      </c>
      <c r="BE203" s="163">
        <f t="shared" si="34"/>
        <v>0</v>
      </c>
      <c r="BF203" s="163">
        <f t="shared" si="35"/>
        <v>0</v>
      </c>
      <c r="BG203" s="163">
        <f t="shared" si="36"/>
        <v>0</v>
      </c>
      <c r="BH203" s="163">
        <f t="shared" si="37"/>
        <v>0</v>
      </c>
      <c r="BI203" s="163">
        <f t="shared" si="38"/>
        <v>0</v>
      </c>
      <c r="BJ203" s="15" t="s">
        <v>85</v>
      </c>
      <c r="BK203" s="163">
        <f t="shared" si="39"/>
        <v>0</v>
      </c>
      <c r="BL203" s="15" t="s">
        <v>214</v>
      </c>
      <c r="BM203" s="162" t="s">
        <v>10543</v>
      </c>
    </row>
    <row r="204" spans="1:65" s="2" customFormat="1" ht="24.2" customHeight="1">
      <c r="A204" s="30"/>
      <c r="B204" s="154"/>
      <c r="C204" s="201" t="s">
        <v>509</v>
      </c>
      <c r="D204" s="201" t="s">
        <v>751</v>
      </c>
      <c r="E204" s="202" t="s">
        <v>10370</v>
      </c>
      <c r="F204" s="203" t="s">
        <v>10371</v>
      </c>
      <c r="G204" s="204" t="s">
        <v>404</v>
      </c>
      <c r="H204" s="205">
        <v>8</v>
      </c>
      <c r="I204" s="177"/>
      <c r="J204" s="290">
        <f t="shared" si="30"/>
        <v>0</v>
      </c>
      <c r="K204" s="178"/>
      <c r="L204" s="179"/>
      <c r="M204" s="180" t="s">
        <v>1</v>
      </c>
      <c r="N204" s="181" t="s">
        <v>38</v>
      </c>
      <c r="O204" s="59"/>
      <c r="P204" s="160">
        <f t="shared" si="31"/>
        <v>0</v>
      </c>
      <c r="Q204" s="160">
        <v>1.6</v>
      </c>
      <c r="R204" s="160">
        <f t="shared" si="32"/>
        <v>12.8</v>
      </c>
      <c r="S204" s="160">
        <v>0</v>
      </c>
      <c r="T204" s="161">
        <f t="shared" si="33"/>
        <v>0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R204" s="162" t="s">
        <v>239</v>
      </c>
      <c r="AT204" s="162" t="s">
        <v>751</v>
      </c>
      <c r="AU204" s="162" t="s">
        <v>85</v>
      </c>
      <c r="AY204" s="15" t="s">
        <v>208</v>
      </c>
      <c r="BE204" s="163">
        <f t="shared" si="34"/>
        <v>0</v>
      </c>
      <c r="BF204" s="163">
        <f t="shared" si="35"/>
        <v>0</v>
      </c>
      <c r="BG204" s="163">
        <f t="shared" si="36"/>
        <v>0</v>
      </c>
      <c r="BH204" s="163">
        <f t="shared" si="37"/>
        <v>0</v>
      </c>
      <c r="BI204" s="163">
        <f t="shared" si="38"/>
        <v>0</v>
      </c>
      <c r="BJ204" s="15" t="s">
        <v>85</v>
      </c>
      <c r="BK204" s="163">
        <f t="shared" si="39"/>
        <v>0</v>
      </c>
      <c r="BL204" s="15" t="s">
        <v>214</v>
      </c>
      <c r="BM204" s="162" t="s">
        <v>10544</v>
      </c>
    </row>
    <row r="205" spans="1:65" s="2" customFormat="1" ht="33" customHeight="1">
      <c r="A205" s="30"/>
      <c r="B205" s="154"/>
      <c r="C205" s="201" t="s">
        <v>513</v>
      </c>
      <c r="D205" s="201" t="s">
        <v>751</v>
      </c>
      <c r="E205" s="202" t="s">
        <v>10373</v>
      </c>
      <c r="F205" s="203" t="s">
        <v>10374</v>
      </c>
      <c r="G205" s="204" t="s">
        <v>404</v>
      </c>
      <c r="H205" s="205">
        <v>16</v>
      </c>
      <c r="I205" s="177"/>
      <c r="J205" s="290">
        <f t="shared" si="30"/>
        <v>0</v>
      </c>
      <c r="K205" s="178"/>
      <c r="L205" s="179"/>
      <c r="M205" s="180" t="s">
        <v>1</v>
      </c>
      <c r="N205" s="181" t="s">
        <v>38</v>
      </c>
      <c r="O205" s="59"/>
      <c r="P205" s="160">
        <f t="shared" si="31"/>
        <v>0</v>
      </c>
      <c r="Q205" s="160">
        <v>2E-3</v>
      </c>
      <c r="R205" s="160">
        <f t="shared" si="32"/>
        <v>3.2000000000000001E-2</v>
      </c>
      <c r="S205" s="160">
        <v>0</v>
      </c>
      <c r="T205" s="161">
        <f t="shared" si="33"/>
        <v>0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62" t="s">
        <v>239</v>
      </c>
      <c r="AT205" s="162" t="s">
        <v>751</v>
      </c>
      <c r="AU205" s="162" t="s">
        <v>85</v>
      </c>
      <c r="AY205" s="15" t="s">
        <v>208</v>
      </c>
      <c r="BE205" s="163">
        <f t="shared" si="34"/>
        <v>0</v>
      </c>
      <c r="BF205" s="163">
        <f t="shared" si="35"/>
        <v>0</v>
      </c>
      <c r="BG205" s="163">
        <f t="shared" si="36"/>
        <v>0</v>
      </c>
      <c r="BH205" s="163">
        <f t="shared" si="37"/>
        <v>0</v>
      </c>
      <c r="BI205" s="163">
        <f t="shared" si="38"/>
        <v>0</v>
      </c>
      <c r="BJ205" s="15" t="s">
        <v>85</v>
      </c>
      <c r="BK205" s="163">
        <f t="shared" si="39"/>
        <v>0</v>
      </c>
      <c r="BL205" s="15" t="s">
        <v>214</v>
      </c>
      <c r="BM205" s="162" t="s">
        <v>10545</v>
      </c>
    </row>
    <row r="206" spans="1:65" s="2" customFormat="1" ht="49.15" customHeight="1">
      <c r="A206" s="30"/>
      <c r="B206" s="154"/>
      <c r="C206" s="195" t="s">
        <v>517</v>
      </c>
      <c r="D206" s="195" t="s">
        <v>210</v>
      </c>
      <c r="E206" s="196" t="s">
        <v>10376</v>
      </c>
      <c r="F206" s="200" t="s">
        <v>10377</v>
      </c>
      <c r="G206" s="198" t="s">
        <v>404</v>
      </c>
      <c r="H206" s="199">
        <v>10</v>
      </c>
      <c r="I206" s="155"/>
      <c r="J206" s="287">
        <f t="shared" si="30"/>
        <v>0</v>
      </c>
      <c r="K206" s="157"/>
      <c r="L206" s="31"/>
      <c r="M206" s="158" t="s">
        <v>1</v>
      </c>
      <c r="N206" s="159" t="s">
        <v>38</v>
      </c>
      <c r="O206" s="59"/>
      <c r="P206" s="160">
        <f t="shared" si="31"/>
        <v>0</v>
      </c>
      <c r="Q206" s="160">
        <v>0</v>
      </c>
      <c r="R206" s="160">
        <f t="shared" si="32"/>
        <v>0</v>
      </c>
      <c r="S206" s="160">
        <v>0</v>
      </c>
      <c r="T206" s="161">
        <f t="shared" si="33"/>
        <v>0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62" t="s">
        <v>214</v>
      </c>
      <c r="AT206" s="162" t="s">
        <v>210</v>
      </c>
      <c r="AU206" s="162" t="s">
        <v>85</v>
      </c>
      <c r="AY206" s="15" t="s">
        <v>208</v>
      </c>
      <c r="BE206" s="163">
        <f t="shared" si="34"/>
        <v>0</v>
      </c>
      <c r="BF206" s="163">
        <f t="shared" si="35"/>
        <v>0</v>
      </c>
      <c r="BG206" s="163">
        <f t="shared" si="36"/>
        <v>0</v>
      </c>
      <c r="BH206" s="163">
        <f t="shared" si="37"/>
        <v>0</v>
      </c>
      <c r="BI206" s="163">
        <f t="shared" si="38"/>
        <v>0</v>
      </c>
      <c r="BJ206" s="15" t="s">
        <v>85</v>
      </c>
      <c r="BK206" s="163">
        <f t="shared" si="39"/>
        <v>0</v>
      </c>
      <c r="BL206" s="15" t="s">
        <v>214</v>
      </c>
      <c r="BM206" s="162" t="s">
        <v>10546</v>
      </c>
    </row>
    <row r="207" spans="1:65" s="2" customFormat="1" ht="44.25" customHeight="1">
      <c r="A207" s="30"/>
      <c r="B207" s="154"/>
      <c r="C207" s="201" t="s">
        <v>521</v>
      </c>
      <c r="D207" s="201" t="s">
        <v>751</v>
      </c>
      <c r="E207" s="202" t="s">
        <v>10379</v>
      </c>
      <c r="F207" s="203" t="s">
        <v>10380</v>
      </c>
      <c r="G207" s="204" t="s">
        <v>404</v>
      </c>
      <c r="H207" s="205">
        <v>10</v>
      </c>
      <c r="I207" s="177"/>
      <c r="J207" s="290">
        <f t="shared" si="30"/>
        <v>0</v>
      </c>
      <c r="K207" s="178"/>
      <c r="L207" s="179"/>
      <c r="M207" s="180" t="s">
        <v>1</v>
      </c>
      <c r="N207" s="181" t="s">
        <v>38</v>
      </c>
      <c r="O207" s="59"/>
      <c r="P207" s="160">
        <f t="shared" si="31"/>
        <v>0</v>
      </c>
      <c r="Q207" s="160">
        <v>2.103E-2</v>
      </c>
      <c r="R207" s="160">
        <f t="shared" si="32"/>
        <v>0.21029999999999999</v>
      </c>
      <c r="S207" s="160">
        <v>0</v>
      </c>
      <c r="T207" s="161">
        <f t="shared" si="33"/>
        <v>0</v>
      </c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R207" s="162" t="s">
        <v>239</v>
      </c>
      <c r="AT207" s="162" t="s">
        <v>751</v>
      </c>
      <c r="AU207" s="162" t="s">
        <v>85</v>
      </c>
      <c r="AY207" s="15" t="s">
        <v>208</v>
      </c>
      <c r="BE207" s="163">
        <f t="shared" si="34"/>
        <v>0</v>
      </c>
      <c r="BF207" s="163">
        <f t="shared" si="35"/>
        <v>0</v>
      </c>
      <c r="BG207" s="163">
        <f t="shared" si="36"/>
        <v>0</v>
      </c>
      <c r="BH207" s="163">
        <f t="shared" si="37"/>
        <v>0</v>
      </c>
      <c r="BI207" s="163">
        <f t="shared" si="38"/>
        <v>0</v>
      </c>
      <c r="BJ207" s="15" t="s">
        <v>85</v>
      </c>
      <c r="BK207" s="163">
        <f t="shared" si="39"/>
        <v>0</v>
      </c>
      <c r="BL207" s="15" t="s">
        <v>214</v>
      </c>
      <c r="BM207" s="162" t="s">
        <v>10547</v>
      </c>
    </row>
    <row r="208" spans="1:65" s="2" customFormat="1" ht="37.9" customHeight="1">
      <c r="A208" s="30"/>
      <c r="B208" s="154"/>
      <c r="C208" s="201" t="s">
        <v>525</v>
      </c>
      <c r="D208" s="201" t="s">
        <v>751</v>
      </c>
      <c r="E208" s="202" t="s">
        <v>10382</v>
      </c>
      <c r="F208" s="203" t="s">
        <v>10383</v>
      </c>
      <c r="G208" s="204" t="s">
        <v>404</v>
      </c>
      <c r="H208" s="205">
        <v>5</v>
      </c>
      <c r="I208" s="177"/>
      <c r="J208" s="290">
        <f t="shared" si="30"/>
        <v>0</v>
      </c>
      <c r="K208" s="178"/>
      <c r="L208" s="179"/>
      <c r="M208" s="180" t="s">
        <v>1</v>
      </c>
      <c r="N208" s="181" t="s">
        <v>38</v>
      </c>
      <c r="O208" s="59"/>
      <c r="P208" s="160">
        <f t="shared" si="31"/>
        <v>0</v>
      </c>
      <c r="Q208" s="160">
        <v>4.8439999999999997E-2</v>
      </c>
      <c r="R208" s="160">
        <f t="shared" si="32"/>
        <v>0.24219999999999997</v>
      </c>
      <c r="S208" s="160">
        <v>0</v>
      </c>
      <c r="T208" s="161">
        <f t="shared" si="33"/>
        <v>0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62" t="s">
        <v>239</v>
      </c>
      <c r="AT208" s="162" t="s">
        <v>751</v>
      </c>
      <c r="AU208" s="162" t="s">
        <v>85</v>
      </c>
      <c r="AY208" s="15" t="s">
        <v>208</v>
      </c>
      <c r="BE208" s="163">
        <f t="shared" si="34"/>
        <v>0</v>
      </c>
      <c r="BF208" s="163">
        <f t="shared" si="35"/>
        <v>0</v>
      </c>
      <c r="BG208" s="163">
        <f t="shared" si="36"/>
        <v>0</v>
      </c>
      <c r="BH208" s="163">
        <f t="shared" si="37"/>
        <v>0</v>
      </c>
      <c r="BI208" s="163">
        <f t="shared" si="38"/>
        <v>0</v>
      </c>
      <c r="BJ208" s="15" t="s">
        <v>85</v>
      </c>
      <c r="BK208" s="163">
        <f t="shared" si="39"/>
        <v>0</v>
      </c>
      <c r="BL208" s="15" t="s">
        <v>214</v>
      </c>
      <c r="BM208" s="162" t="s">
        <v>10548</v>
      </c>
    </row>
    <row r="209" spans="1:65" s="2" customFormat="1" ht="37.9" customHeight="1">
      <c r="A209" s="30"/>
      <c r="B209" s="154"/>
      <c r="C209" s="201" t="s">
        <v>529</v>
      </c>
      <c r="D209" s="201" t="s">
        <v>751</v>
      </c>
      <c r="E209" s="202" t="s">
        <v>10385</v>
      </c>
      <c r="F209" s="203" t="s">
        <v>10386</v>
      </c>
      <c r="G209" s="204" t="s">
        <v>404</v>
      </c>
      <c r="H209" s="205">
        <v>10</v>
      </c>
      <c r="I209" s="177"/>
      <c r="J209" s="290">
        <f t="shared" si="30"/>
        <v>0</v>
      </c>
      <c r="K209" s="178"/>
      <c r="L209" s="179"/>
      <c r="M209" s="180" t="s">
        <v>1</v>
      </c>
      <c r="N209" s="181" t="s">
        <v>38</v>
      </c>
      <c r="O209" s="59"/>
      <c r="P209" s="160">
        <f t="shared" si="31"/>
        <v>0</v>
      </c>
      <c r="Q209" s="160">
        <v>1.75E-3</v>
      </c>
      <c r="R209" s="160">
        <f t="shared" si="32"/>
        <v>1.7500000000000002E-2</v>
      </c>
      <c r="S209" s="160">
        <v>0</v>
      </c>
      <c r="T209" s="161">
        <f t="shared" si="33"/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62" t="s">
        <v>239</v>
      </c>
      <c r="AT209" s="162" t="s">
        <v>751</v>
      </c>
      <c r="AU209" s="162" t="s">
        <v>85</v>
      </c>
      <c r="AY209" s="15" t="s">
        <v>208</v>
      </c>
      <c r="BE209" s="163">
        <f t="shared" si="34"/>
        <v>0</v>
      </c>
      <c r="BF209" s="163">
        <f t="shared" si="35"/>
        <v>0</v>
      </c>
      <c r="BG209" s="163">
        <f t="shared" si="36"/>
        <v>0</v>
      </c>
      <c r="BH209" s="163">
        <f t="shared" si="37"/>
        <v>0</v>
      </c>
      <c r="BI209" s="163">
        <f t="shared" si="38"/>
        <v>0</v>
      </c>
      <c r="BJ209" s="15" t="s">
        <v>85</v>
      </c>
      <c r="BK209" s="163">
        <f t="shared" si="39"/>
        <v>0</v>
      </c>
      <c r="BL209" s="15" t="s">
        <v>214</v>
      </c>
      <c r="BM209" s="162" t="s">
        <v>10549</v>
      </c>
    </row>
    <row r="210" spans="1:65" s="2" customFormat="1" ht="16.5" customHeight="1">
      <c r="A210" s="30"/>
      <c r="B210" s="154"/>
      <c r="C210" s="201" t="s">
        <v>533</v>
      </c>
      <c r="D210" s="201" t="s">
        <v>751</v>
      </c>
      <c r="E210" s="202" t="s">
        <v>10550</v>
      </c>
      <c r="F210" s="203" t="s">
        <v>10551</v>
      </c>
      <c r="G210" s="204" t="s">
        <v>404</v>
      </c>
      <c r="H210" s="205">
        <v>10</v>
      </c>
      <c r="I210" s="177"/>
      <c r="J210" s="290">
        <f t="shared" si="30"/>
        <v>0</v>
      </c>
      <c r="K210" s="178"/>
      <c r="L210" s="179"/>
      <c r="M210" s="180" t="s">
        <v>1</v>
      </c>
      <c r="N210" s="181" t="s">
        <v>38</v>
      </c>
      <c r="O210" s="59"/>
      <c r="P210" s="160">
        <f t="shared" si="31"/>
        <v>0</v>
      </c>
      <c r="Q210" s="160">
        <v>8.6400000000000005E-2</v>
      </c>
      <c r="R210" s="160">
        <f t="shared" si="32"/>
        <v>0.8640000000000001</v>
      </c>
      <c r="S210" s="160">
        <v>0</v>
      </c>
      <c r="T210" s="161">
        <f t="shared" si="33"/>
        <v>0</v>
      </c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R210" s="162" t="s">
        <v>239</v>
      </c>
      <c r="AT210" s="162" t="s">
        <v>751</v>
      </c>
      <c r="AU210" s="162" t="s">
        <v>85</v>
      </c>
      <c r="AY210" s="15" t="s">
        <v>208</v>
      </c>
      <c r="BE210" s="163">
        <f t="shared" si="34"/>
        <v>0</v>
      </c>
      <c r="BF210" s="163">
        <f t="shared" si="35"/>
        <v>0</v>
      </c>
      <c r="BG210" s="163">
        <f t="shared" si="36"/>
        <v>0</v>
      </c>
      <c r="BH210" s="163">
        <f t="shared" si="37"/>
        <v>0</v>
      </c>
      <c r="BI210" s="163">
        <f t="shared" si="38"/>
        <v>0</v>
      </c>
      <c r="BJ210" s="15" t="s">
        <v>85</v>
      </c>
      <c r="BK210" s="163">
        <f t="shared" si="39"/>
        <v>0</v>
      </c>
      <c r="BL210" s="15" t="s">
        <v>214</v>
      </c>
      <c r="BM210" s="162" t="s">
        <v>10552</v>
      </c>
    </row>
    <row r="211" spans="1:65" s="2" customFormat="1" ht="37.9" customHeight="1">
      <c r="A211" s="30"/>
      <c r="B211" s="154"/>
      <c r="C211" s="201" t="s">
        <v>537</v>
      </c>
      <c r="D211" s="201" t="s">
        <v>751</v>
      </c>
      <c r="E211" s="202" t="s">
        <v>10391</v>
      </c>
      <c r="F211" s="203" t="s">
        <v>10553</v>
      </c>
      <c r="G211" s="204" t="s">
        <v>404</v>
      </c>
      <c r="H211" s="205">
        <v>10</v>
      </c>
      <c r="I211" s="177"/>
      <c r="J211" s="290">
        <f t="shared" si="30"/>
        <v>0</v>
      </c>
      <c r="K211" s="178"/>
      <c r="L211" s="179"/>
      <c r="M211" s="180" t="s">
        <v>1</v>
      </c>
      <c r="N211" s="181" t="s">
        <v>38</v>
      </c>
      <c r="O211" s="59"/>
      <c r="P211" s="160">
        <f t="shared" si="31"/>
        <v>0</v>
      </c>
      <c r="Q211" s="160">
        <v>0.15229999999999999</v>
      </c>
      <c r="R211" s="160">
        <f t="shared" si="32"/>
        <v>1.5229999999999999</v>
      </c>
      <c r="S211" s="160">
        <v>0</v>
      </c>
      <c r="T211" s="161">
        <f t="shared" si="33"/>
        <v>0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R211" s="162" t="s">
        <v>239</v>
      </c>
      <c r="AT211" s="162" t="s">
        <v>751</v>
      </c>
      <c r="AU211" s="162" t="s">
        <v>85</v>
      </c>
      <c r="AY211" s="15" t="s">
        <v>208</v>
      </c>
      <c r="BE211" s="163">
        <f t="shared" si="34"/>
        <v>0</v>
      </c>
      <c r="BF211" s="163">
        <f t="shared" si="35"/>
        <v>0</v>
      </c>
      <c r="BG211" s="163">
        <f t="shared" si="36"/>
        <v>0</v>
      </c>
      <c r="BH211" s="163">
        <f t="shared" si="37"/>
        <v>0</v>
      </c>
      <c r="BI211" s="163">
        <f t="shared" si="38"/>
        <v>0</v>
      </c>
      <c r="BJ211" s="15" t="s">
        <v>85</v>
      </c>
      <c r="BK211" s="163">
        <f t="shared" si="39"/>
        <v>0</v>
      </c>
      <c r="BL211" s="15" t="s">
        <v>214</v>
      </c>
      <c r="BM211" s="162" t="s">
        <v>10554</v>
      </c>
    </row>
    <row r="212" spans="1:65" s="2" customFormat="1" ht="24.2" customHeight="1">
      <c r="A212" s="30"/>
      <c r="B212" s="154"/>
      <c r="C212" s="195" t="s">
        <v>541</v>
      </c>
      <c r="D212" s="195" t="s">
        <v>210</v>
      </c>
      <c r="E212" s="196" t="s">
        <v>10555</v>
      </c>
      <c r="F212" s="200" t="s">
        <v>10556</v>
      </c>
      <c r="G212" s="198" t="s">
        <v>404</v>
      </c>
      <c r="H212" s="199">
        <v>14</v>
      </c>
      <c r="I212" s="155"/>
      <c r="J212" s="287">
        <f t="shared" si="30"/>
        <v>0</v>
      </c>
      <c r="K212" s="157"/>
      <c r="L212" s="31"/>
      <c r="M212" s="158" t="s">
        <v>1</v>
      </c>
      <c r="N212" s="159" t="s">
        <v>38</v>
      </c>
      <c r="O212" s="59"/>
      <c r="P212" s="160">
        <f t="shared" si="31"/>
        <v>0</v>
      </c>
      <c r="Q212" s="160">
        <v>0.34098800000000001</v>
      </c>
      <c r="R212" s="160">
        <f t="shared" si="32"/>
        <v>4.7738320000000005</v>
      </c>
      <c r="S212" s="160">
        <v>0</v>
      </c>
      <c r="T212" s="161">
        <f t="shared" si="33"/>
        <v>0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62" t="s">
        <v>214</v>
      </c>
      <c r="AT212" s="162" t="s">
        <v>210</v>
      </c>
      <c r="AU212" s="162" t="s">
        <v>85</v>
      </c>
      <c r="AY212" s="15" t="s">
        <v>208</v>
      </c>
      <c r="BE212" s="163">
        <f t="shared" si="34"/>
        <v>0</v>
      </c>
      <c r="BF212" s="163">
        <f t="shared" si="35"/>
        <v>0</v>
      </c>
      <c r="BG212" s="163">
        <f t="shared" si="36"/>
        <v>0</v>
      </c>
      <c r="BH212" s="163">
        <f t="shared" si="37"/>
        <v>0</v>
      </c>
      <c r="BI212" s="163">
        <f t="shared" si="38"/>
        <v>0</v>
      </c>
      <c r="BJ212" s="15" t="s">
        <v>85</v>
      </c>
      <c r="BK212" s="163">
        <f t="shared" si="39"/>
        <v>0</v>
      </c>
      <c r="BL212" s="15" t="s">
        <v>214</v>
      </c>
      <c r="BM212" s="162" t="s">
        <v>10557</v>
      </c>
    </row>
    <row r="213" spans="1:65" s="2" customFormat="1" ht="37.9" customHeight="1">
      <c r="A213" s="30"/>
      <c r="B213" s="154"/>
      <c r="C213" s="201" t="s">
        <v>545</v>
      </c>
      <c r="D213" s="201" t="s">
        <v>751</v>
      </c>
      <c r="E213" s="202" t="s">
        <v>10558</v>
      </c>
      <c r="F213" s="203" t="s">
        <v>10559</v>
      </c>
      <c r="G213" s="204" t="s">
        <v>404</v>
      </c>
      <c r="H213" s="205">
        <v>14</v>
      </c>
      <c r="I213" s="177"/>
      <c r="J213" s="290">
        <f t="shared" si="30"/>
        <v>0</v>
      </c>
      <c r="K213" s="178"/>
      <c r="L213" s="179"/>
      <c r="M213" s="180" t="s">
        <v>1</v>
      </c>
      <c r="N213" s="181" t="s">
        <v>38</v>
      </c>
      <c r="O213" s="59"/>
      <c r="P213" s="160">
        <f t="shared" si="31"/>
        <v>0</v>
      </c>
      <c r="Q213" s="160">
        <v>0.105</v>
      </c>
      <c r="R213" s="160">
        <f t="shared" si="32"/>
        <v>1.47</v>
      </c>
      <c r="S213" s="160">
        <v>0</v>
      </c>
      <c r="T213" s="161">
        <f t="shared" si="33"/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62" t="s">
        <v>239</v>
      </c>
      <c r="AT213" s="162" t="s">
        <v>751</v>
      </c>
      <c r="AU213" s="162" t="s">
        <v>85</v>
      </c>
      <c r="AY213" s="15" t="s">
        <v>208</v>
      </c>
      <c r="BE213" s="163">
        <f t="shared" si="34"/>
        <v>0</v>
      </c>
      <c r="BF213" s="163">
        <f t="shared" si="35"/>
        <v>0</v>
      </c>
      <c r="BG213" s="163">
        <f t="shared" si="36"/>
        <v>0</v>
      </c>
      <c r="BH213" s="163">
        <f t="shared" si="37"/>
        <v>0</v>
      </c>
      <c r="BI213" s="163">
        <f t="shared" si="38"/>
        <v>0</v>
      </c>
      <c r="BJ213" s="15" t="s">
        <v>85</v>
      </c>
      <c r="BK213" s="163">
        <f t="shared" si="39"/>
        <v>0</v>
      </c>
      <c r="BL213" s="15" t="s">
        <v>214</v>
      </c>
      <c r="BM213" s="162" t="s">
        <v>10560</v>
      </c>
    </row>
    <row r="214" spans="1:65" s="2" customFormat="1" ht="37.9" customHeight="1">
      <c r="A214" s="30"/>
      <c r="B214" s="154"/>
      <c r="C214" s="201" t="s">
        <v>549</v>
      </c>
      <c r="D214" s="201" t="s">
        <v>751</v>
      </c>
      <c r="E214" s="202" t="s">
        <v>10561</v>
      </c>
      <c r="F214" s="203" t="s">
        <v>10562</v>
      </c>
      <c r="G214" s="204" t="s">
        <v>404</v>
      </c>
      <c r="H214" s="205">
        <v>14</v>
      </c>
      <c r="I214" s="177"/>
      <c r="J214" s="290">
        <f t="shared" si="30"/>
        <v>0</v>
      </c>
      <c r="K214" s="178"/>
      <c r="L214" s="179"/>
      <c r="M214" s="180" t="s">
        <v>1</v>
      </c>
      <c r="N214" s="181" t="s">
        <v>38</v>
      </c>
      <c r="O214" s="59"/>
      <c r="P214" s="160">
        <f t="shared" si="31"/>
        <v>0</v>
      </c>
      <c r="Q214" s="160">
        <v>7.8E-2</v>
      </c>
      <c r="R214" s="160">
        <f t="shared" si="32"/>
        <v>1.0920000000000001</v>
      </c>
      <c r="S214" s="160">
        <v>0</v>
      </c>
      <c r="T214" s="161">
        <f t="shared" si="33"/>
        <v>0</v>
      </c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R214" s="162" t="s">
        <v>239</v>
      </c>
      <c r="AT214" s="162" t="s">
        <v>751</v>
      </c>
      <c r="AU214" s="162" t="s">
        <v>85</v>
      </c>
      <c r="AY214" s="15" t="s">
        <v>208</v>
      </c>
      <c r="BE214" s="163">
        <f t="shared" si="34"/>
        <v>0</v>
      </c>
      <c r="BF214" s="163">
        <f t="shared" si="35"/>
        <v>0</v>
      </c>
      <c r="BG214" s="163">
        <f t="shared" si="36"/>
        <v>0</v>
      </c>
      <c r="BH214" s="163">
        <f t="shared" si="37"/>
        <v>0</v>
      </c>
      <c r="BI214" s="163">
        <f t="shared" si="38"/>
        <v>0</v>
      </c>
      <c r="BJ214" s="15" t="s">
        <v>85</v>
      </c>
      <c r="BK214" s="163">
        <f t="shared" si="39"/>
        <v>0</v>
      </c>
      <c r="BL214" s="15" t="s">
        <v>214</v>
      </c>
      <c r="BM214" s="162" t="s">
        <v>10563</v>
      </c>
    </row>
    <row r="215" spans="1:65" s="2" customFormat="1" ht="37.9" customHeight="1">
      <c r="A215" s="30"/>
      <c r="B215" s="154"/>
      <c r="C215" s="201" t="s">
        <v>553</v>
      </c>
      <c r="D215" s="201" t="s">
        <v>751</v>
      </c>
      <c r="E215" s="202" t="s">
        <v>10564</v>
      </c>
      <c r="F215" s="203" t="s">
        <v>10565</v>
      </c>
      <c r="G215" s="204" t="s">
        <v>404</v>
      </c>
      <c r="H215" s="205">
        <v>14</v>
      </c>
      <c r="I215" s="177"/>
      <c r="J215" s="290">
        <f t="shared" si="30"/>
        <v>0</v>
      </c>
      <c r="K215" s="178"/>
      <c r="L215" s="179"/>
      <c r="M215" s="180" t="s">
        <v>1</v>
      </c>
      <c r="N215" s="181" t="s">
        <v>38</v>
      </c>
      <c r="O215" s="59"/>
      <c r="P215" s="160">
        <f t="shared" si="31"/>
        <v>0</v>
      </c>
      <c r="Q215" s="160">
        <v>0.12</v>
      </c>
      <c r="R215" s="160">
        <f t="shared" si="32"/>
        <v>1.68</v>
      </c>
      <c r="S215" s="160">
        <v>0</v>
      </c>
      <c r="T215" s="161">
        <f t="shared" si="33"/>
        <v>0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62" t="s">
        <v>239</v>
      </c>
      <c r="AT215" s="162" t="s">
        <v>751</v>
      </c>
      <c r="AU215" s="162" t="s">
        <v>85</v>
      </c>
      <c r="AY215" s="15" t="s">
        <v>208</v>
      </c>
      <c r="BE215" s="163">
        <f t="shared" si="34"/>
        <v>0</v>
      </c>
      <c r="BF215" s="163">
        <f t="shared" si="35"/>
        <v>0</v>
      </c>
      <c r="BG215" s="163">
        <f t="shared" si="36"/>
        <v>0</v>
      </c>
      <c r="BH215" s="163">
        <f t="shared" si="37"/>
        <v>0</v>
      </c>
      <c r="BI215" s="163">
        <f t="shared" si="38"/>
        <v>0</v>
      </c>
      <c r="BJ215" s="15" t="s">
        <v>85</v>
      </c>
      <c r="BK215" s="163">
        <f t="shared" si="39"/>
        <v>0</v>
      </c>
      <c r="BL215" s="15" t="s">
        <v>214</v>
      </c>
      <c r="BM215" s="162" t="s">
        <v>10566</v>
      </c>
    </row>
    <row r="216" spans="1:65" s="2" customFormat="1" ht="24.2" customHeight="1">
      <c r="A216" s="30"/>
      <c r="B216" s="154"/>
      <c r="C216" s="195" t="s">
        <v>557</v>
      </c>
      <c r="D216" s="195" t="s">
        <v>210</v>
      </c>
      <c r="E216" s="196" t="s">
        <v>10394</v>
      </c>
      <c r="F216" s="200" t="s">
        <v>10395</v>
      </c>
      <c r="G216" s="198" t="s">
        <v>404</v>
      </c>
      <c r="H216" s="199">
        <v>8</v>
      </c>
      <c r="I216" s="155"/>
      <c r="J216" s="287">
        <f t="shared" si="30"/>
        <v>0</v>
      </c>
      <c r="K216" s="157"/>
      <c r="L216" s="31"/>
      <c r="M216" s="158" t="s">
        <v>1</v>
      </c>
      <c r="N216" s="159" t="s">
        <v>38</v>
      </c>
      <c r="O216" s="59"/>
      <c r="P216" s="160">
        <f t="shared" si="31"/>
        <v>0</v>
      </c>
      <c r="Q216" s="160">
        <v>6.3E-3</v>
      </c>
      <c r="R216" s="160">
        <f t="shared" si="32"/>
        <v>5.04E-2</v>
      </c>
      <c r="S216" s="160">
        <v>0</v>
      </c>
      <c r="T216" s="161">
        <f t="shared" si="33"/>
        <v>0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62" t="s">
        <v>214</v>
      </c>
      <c r="AT216" s="162" t="s">
        <v>210</v>
      </c>
      <c r="AU216" s="162" t="s">
        <v>85</v>
      </c>
      <c r="AY216" s="15" t="s">
        <v>208</v>
      </c>
      <c r="BE216" s="163">
        <f t="shared" si="34"/>
        <v>0</v>
      </c>
      <c r="BF216" s="163">
        <f t="shared" si="35"/>
        <v>0</v>
      </c>
      <c r="BG216" s="163">
        <f t="shared" si="36"/>
        <v>0</v>
      </c>
      <c r="BH216" s="163">
        <f t="shared" si="37"/>
        <v>0</v>
      </c>
      <c r="BI216" s="163">
        <f t="shared" si="38"/>
        <v>0</v>
      </c>
      <c r="BJ216" s="15" t="s">
        <v>85</v>
      </c>
      <c r="BK216" s="163">
        <f t="shared" si="39"/>
        <v>0</v>
      </c>
      <c r="BL216" s="15" t="s">
        <v>214</v>
      </c>
      <c r="BM216" s="162" t="s">
        <v>10567</v>
      </c>
    </row>
    <row r="217" spans="1:65" s="2" customFormat="1" ht="33" customHeight="1">
      <c r="A217" s="30"/>
      <c r="B217" s="154"/>
      <c r="C217" s="201" t="s">
        <v>561</v>
      </c>
      <c r="D217" s="201" t="s">
        <v>751</v>
      </c>
      <c r="E217" s="202" t="s">
        <v>10397</v>
      </c>
      <c r="F217" s="203" t="s">
        <v>10398</v>
      </c>
      <c r="G217" s="204" t="s">
        <v>404</v>
      </c>
      <c r="H217" s="205">
        <v>8</v>
      </c>
      <c r="I217" s="177"/>
      <c r="J217" s="290">
        <f t="shared" si="30"/>
        <v>0</v>
      </c>
      <c r="K217" s="178"/>
      <c r="L217" s="179"/>
      <c r="M217" s="180" t="s">
        <v>1</v>
      </c>
      <c r="N217" s="181" t="s">
        <v>38</v>
      </c>
      <c r="O217" s="59"/>
      <c r="P217" s="160">
        <f t="shared" si="31"/>
        <v>0</v>
      </c>
      <c r="Q217" s="160">
        <v>0.13500000000000001</v>
      </c>
      <c r="R217" s="160">
        <f t="shared" si="32"/>
        <v>1.08</v>
      </c>
      <c r="S217" s="160">
        <v>0</v>
      </c>
      <c r="T217" s="161">
        <f t="shared" si="33"/>
        <v>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62" t="s">
        <v>239</v>
      </c>
      <c r="AT217" s="162" t="s">
        <v>751</v>
      </c>
      <c r="AU217" s="162" t="s">
        <v>85</v>
      </c>
      <c r="AY217" s="15" t="s">
        <v>208</v>
      </c>
      <c r="BE217" s="163">
        <f t="shared" si="34"/>
        <v>0</v>
      </c>
      <c r="BF217" s="163">
        <f t="shared" si="35"/>
        <v>0</v>
      </c>
      <c r="BG217" s="163">
        <f t="shared" si="36"/>
        <v>0</v>
      </c>
      <c r="BH217" s="163">
        <f t="shared" si="37"/>
        <v>0</v>
      </c>
      <c r="BI217" s="163">
        <f t="shared" si="38"/>
        <v>0</v>
      </c>
      <c r="BJ217" s="15" t="s">
        <v>85</v>
      </c>
      <c r="BK217" s="163">
        <f t="shared" si="39"/>
        <v>0</v>
      </c>
      <c r="BL217" s="15" t="s">
        <v>214</v>
      </c>
      <c r="BM217" s="162" t="s">
        <v>10568</v>
      </c>
    </row>
    <row r="218" spans="1:65" s="2" customFormat="1" ht="33" customHeight="1">
      <c r="A218" s="30"/>
      <c r="B218" s="154"/>
      <c r="C218" s="195" t="s">
        <v>566</v>
      </c>
      <c r="D218" s="195" t="s">
        <v>210</v>
      </c>
      <c r="E218" s="196" t="s">
        <v>10569</v>
      </c>
      <c r="F218" s="200" t="s">
        <v>10570</v>
      </c>
      <c r="G218" s="198" t="s">
        <v>404</v>
      </c>
      <c r="H218" s="199">
        <v>14</v>
      </c>
      <c r="I218" s="155"/>
      <c r="J218" s="287">
        <f t="shared" si="30"/>
        <v>0</v>
      </c>
      <c r="K218" s="157"/>
      <c r="L218" s="31"/>
      <c r="M218" s="158" t="s">
        <v>1</v>
      </c>
      <c r="N218" s="159" t="s">
        <v>38</v>
      </c>
      <c r="O218" s="59"/>
      <c r="P218" s="160">
        <f t="shared" si="31"/>
        <v>0</v>
      </c>
      <c r="Q218" s="160">
        <v>8.3999999999999995E-3</v>
      </c>
      <c r="R218" s="160">
        <f t="shared" si="32"/>
        <v>0.1176</v>
      </c>
      <c r="S218" s="160">
        <v>0</v>
      </c>
      <c r="T218" s="161">
        <f t="shared" si="33"/>
        <v>0</v>
      </c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R218" s="162" t="s">
        <v>214</v>
      </c>
      <c r="AT218" s="162" t="s">
        <v>210</v>
      </c>
      <c r="AU218" s="162" t="s">
        <v>85</v>
      </c>
      <c r="AY218" s="15" t="s">
        <v>208</v>
      </c>
      <c r="BE218" s="163">
        <f t="shared" si="34"/>
        <v>0</v>
      </c>
      <c r="BF218" s="163">
        <f t="shared" si="35"/>
        <v>0</v>
      </c>
      <c r="BG218" s="163">
        <f t="shared" si="36"/>
        <v>0</v>
      </c>
      <c r="BH218" s="163">
        <f t="shared" si="37"/>
        <v>0</v>
      </c>
      <c r="BI218" s="163">
        <f t="shared" si="38"/>
        <v>0</v>
      </c>
      <c r="BJ218" s="15" t="s">
        <v>85</v>
      </c>
      <c r="BK218" s="163">
        <f t="shared" si="39"/>
        <v>0</v>
      </c>
      <c r="BL218" s="15" t="s">
        <v>214</v>
      </c>
      <c r="BM218" s="162" t="s">
        <v>10571</v>
      </c>
    </row>
    <row r="219" spans="1:65" s="2" customFormat="1" ht="49.15" customHeight="1">
      <c r="A219" s="30"/>
      <c r="B219" s="154"/>
      <c r="C219" s="201" t="s">
        <v>570</v>
      </c>
      <c r="D219" s="201" t="s">
        <v>751</v>
      </c>
      <c r="E219" s="202" t="s">
        <v>10572</v>
      </c>
      <c r="F219" s="203" t="s">
        <v>10573</v>
      </c>
      <c r="G219" s="204" t="s">
        <v>404</v>
      </c>
      <c r="H219" s="205">
        <v>14</v>
      </c>
      <c r="I219" s="177"/>
      <c r="J219" s="290">
        <f t="shared" si="30"/>
        <v>0</v>
      </c>
      <c r="K219" s="178"/>
      <c r="L219" s="179"/>
      <c r="M219" s="180" t="s">
        <v>1</v>
      </c>
      <c r="N219" s="181" t="s">
        <v>38</v>
      </c>
      <c r="O219" s="59"/>
      <c r="P219" s="160">
        <f t="shared" si="31"/>
        <v>0</v>
      </c>
      <c r="Q219" s="160">
        <v>2.7E-2</v>
      </c>
      <c r="R219" s="160">
        <f t="shared" si="32"/>
        <v>0.378</v>
      </c>
      <c r="S219" s="160">
        <v>0</v>
      </c>
      <c r="T219" s="161">
        <f t="shared" si="33"/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62" t="s">
        <v>239</v>
      </c>
      <c r="AT219" s="162" t="s">
        <v>751</v>
      </c>
      <c r="AU219" s="162" t="s">
        <v>85</v>
      </c>
      <c r="AY219" s="15" t="s">
        <v>208</v>
      </c>
      <c r="BE219" s="163">
        <f t="shared" si="34"/>
        <v>0</v>
      </c>
      <c r="BF219" s="163">
        <f t="shared" si="35"/>
        <v>0</v>
      </c>
      <c r="BG219" s="163">
        <f t="shared" si="36"/>
        <v>0</v>
      </c>
      <c r="BH219" s="163">
        <f t="shared" si="37"/>
        <v>0</v>
      </c>
      <c r="BI219" s="163">
        <f t="shared" si="38"/>
        <v>0</v>
      </c>
      <c r="BJ219" s="15" t="s">
        <v>85</v>
      </c>
      <c r="BK219" s="163">
        <f t="shared" si="39"/>
        <v>0</v>
      </c>
      <c r="BL219" s="15" t="s">
        <v>214</v>
      </c>
      <c r="BM219" s="162" t="s">
        <v>10574</v>
      </c>
    </row>
    <row r="220" spans="1:65" s="2" customFormat="1" ht="24.2" customHeight="1">
      <c r="A220" s="30"/>
      <c r="B220" s="154"/>
      <c r="C220" s="201" t="s">
        <v>574</v>
      </c>
      <c r="D220" s="201" t="s">
        <v>751</v>
      </c>
      <c r="E220" s="202" t="s">
        <v>10575</v>
      </c>
      <c r="F220" s="203" t="s">
        <v>10576</v>
      </c>
      <c r="G220" s="204" t="s">
        <v>404</v>
      </c>
      <c r="H220" s="205">
        <v>14</v>
      </c>
      <c r="I220" s="177"/>
      <c r="J220" s="290">
        <f t="shared" si="30"/>
        <v>0</v>
      </c>
      <c r="K220" s="178"/>
      <c r="L220" s="179"/>
      <c r="M220" s="180" t="s">
        <v>1</v>
      </c>
      <c r="N220" s="181" t="s">
        <v>38</v>
      </c>
      <c r="O220" s="59"/>
      <c r="P220" s="160">
        <f t="shared" si="31"/>
        <v>0</v>
      </c>
      <c r="Q220" s="160">
        <v>3.6999999999999999E-4</v>
      </c>
      <c r="R220" s="160">
        <f t="shared" si="32"/>
        <v>5.1799999999999997E-3</v>
      </c>
      <c r="S220" s="160">
        <v>0</v>
      </c>
      <c r="T220" s="161">
        <f t="shared" si="33"/>
        <v>0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R220" s="162" t="s">
        <v>239</v>
      </c>
      <c r="AT220" s="162" t="s">
        <v>751</v>
      </c>
      <c r="AU220" s="162" t="s">
        <v>85</v>
      </c>
      <c r="AY220" s="15" t="s">
        <v>208</v>
      </c>
      <c r="BE220" s="163">
        <f t="shared" si="34"/>
        <v>0</v>
      </c>
      <c r="BF220" s="163">
        <f t="shared" si="35"/>
        <v>0</v>
      </c>
      <c r="BG220" s="163">
        <f t="shared" si="36"/>
        <v>0</v>
      </c>
      <c r="BH220" s="163">
        <f t="shared" si="37"/>
        <v>0</v>
      </c>
      <c r="BI220" s="163">
        <f t="shared" si="38"/>
        <v>0</v>
      </c>
      <c r="BJ220" s="15" t="s">
        <v>85</v>
      </c>
      <c r="BK220" s="163">
        <f t="shared" si="39"/>
        <v>0</v>
      </c>
      <c r="BL220" s="15" t="s">
        <v>214</v>
      </c>
      <c r="BM220" s="162" t="s">
        <v>10577</v>
      </c>
    </row>
    <row r="221" spans="1:65" s="2" customFormat="1" ht="24.2" customHeight="1">
      <c r="A221" s="30"/>
      <c r="B221" s="154"/>
      <c r="C221" s="195" t="s">
        <v>578</v>
      </c>
      <c r="D221" s="195" t="s">
        <v>210</v>
      </c>
      <c r="E221" s="196" t="s">
        <v>10400</v>
      </c>
      <c r="F221" s="200" t="s">
        <v>10401</v>
      </c>
      <c r="G221" s="198" t="s">
        <v>252</v>
      </c>
      <c r="H221" s="199">
        <v>428</v>
      </c>
      <c r="I221" s="155"/>
      <c r="J221" s="287">
        <f t="shared" si="30"/>
        <v>0</v>
      </c>
      <c r="K221" s="157"/>
      <c r="L221" s="31"/>
      <c r="M221" s="158" t="s">
        <v>1</v>
      </c>
      <c r="N221" s="159" t="s">
        <v>38</v>
      </c>
      <c r="O221" s="59"/>
      <c r="P221" s="160">
        <f t="shared" si="31"/>
        <v>0</v>
      </c>
      <c r="Q221" s="160">
        <v>1E-4</v>
      </c>
      <c r="R221" s="160">
        <f t="shared" si="32"/>
        <v>4.2800000000000005E-2</v>
      </c>
      <c r="S221" s="160">
        <v>0</v>
      </c>
      <c r="T221" s="161">
        <f t="shared" si="33"/>
        <v>0</v>
      </c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R221" s="162" t="s">
        <v>214</v>
      </c>
      <c r="AT221" s="162" t="s">
        <v>210</v>
      </c>
      <c r="AU221" s="162" t="s">
        <v>85</v>
      </c>
      <c r="AY221" s="15" t="s">
        <v>208</v>
      </c>
      <c r="BE221" s="163">
        <f t="shared" si="34"/>
        <v>0</v>
      </c>
      <c r="BF221" s="163">
        <f t="shared" si="35"/>
        <v>0</v>
      </c>
      <c r="BG221" s="163">
        <f t="shared" si="36"/>
        <v>0</v>
      </c>
      <c r="BH221" s="163">
        <f t="shared" si="37"/>
        <v>0</v>
      </c>
      <c r="BI221" s="163">
        <f t="shared" si="38"/>
        <v>0</v>
      </c>
      <c r="BJ221" s="15" t="s">
        <v>85</v>
      </c>
      <c r="BK221" s="163">
        <f t="shared" si="39"/>
        <v>0</v>
      </c>
      <c r="BL221" s="15" t="s">
        <v>214</v>
      </c>
      <c r="BM221" s="162" t="s">
        <v>10578</v>
      </c>
    </row>
    <row r="222" spans="1:65" s="12" customFormat="1" ht="22.9" customHeight="1">
      <c r="B222" s="142"/>
      <c r="C222" s="206"/>
      <c r="D222" s="207" t="s">
        <v>71</v>
      </c>
      <c r="E222" s="208" t="s">
        <v>244</v>
      </c>
      <c r="F222" s="208" t="s">
        <v>248</v>
      </c>
      <c r="G222" s="206"/>
      <c r="H222" s="206"/>
      <c r="I222" s="145"/>
      <c r="J222" s="286">
        <f>BK222</f>
        <v>0</v>
      </c>
      <c r="L222" s="142"/>
      <c r="M222" s="146"/>
      <c r="N222" s="147"/>
      <c r="O222" s="147"/>
      <c r="P222" s="148">
        <f>SUM(P223:P246)</f>
        <v>0</v>
      </c>
      <c r="Q222" s="147"/>
      <c r="R222" s="148">
        <f>SUM(R223:R246)</f>
        <v>4.0088315900000007</v>
      </c>
      <c r="S222" s="147"/>
      <c r="T222" s="149">
        <f>SUM(T223:T246)</f>
        <v>68.801214000000016</v>
      </c>
      <c r="AR222" s="143" t="s">
        <v>79</v>
      </c>
      <c r="AT222" s="150" t="s">
        <v>71</v>
      </c>
      <c r="AU222" s="150" t="s">
        <v>79</v>
      </c>
      <c r="AY222" s="143" t="s">
        <v>208</v>
      </c>
      <c r="BK222" s="151">
        <f>SUM(BK223:BK246)</f>
        <v>0</v>
      </c>
    </row>
    <row r="223" spans="1:65" s="2" customFormat="1" ht="37.9" customHeight="1">
      <c r="A223" s="30"/>
      <c r="B223" s="154"/>
      <c r="C223" s="195" t="s">
        <v>582</v>
      </c>
      <c r="D223" s="195" t="s">
        <v>210</v>
      </c>
      <c r="E223" s="196" t="s">
        <v>10215</v>
      </c>
      <c r="F223" s="200" t="s">
        <v>10216</v>
      </c>
      <c r="G223" s="198" t="s">
        <v>213</v>
      </c>
      <c r="H223" s="199">
        <v>892.25</v>
      </c>
      <c r="I223" s="155"/>
      <c r="J223" s="287">
        <f t="shared" ref="J223:J246" si="40">ROUND(I223*H223,2)</f>
        <v>0</v>
      </c>
      <c r="K223" s="157"/>
      <c r="L223" s="31"/>
      <c r="M223" s="158" t="s">
        <v>1</v>
      </c>
      <c r="N223" s="159" t="s">
        <v>38</v>
      </c>
      <c r="O223" s="59"/>
      <c r="P223" s="160">
        <f t="shared" ref="P223:P246" si="41">O223*H223</f>
        <v>0</v>
      </c>
      <c r="Q223" s="160">
        <v>1.5E-3</v>
      </c>
      <c r="R223" s="160">
        <f t="shared" ref="R223:R246" si="42">Q223*H223</f>
        <v>1.3383750000000001</v>
      </c>
      <c r="S223" s="160">
        <v>0</v>
      </c>
      <c r="T223" s="161">
        <f t="shared" ref="T223:T246" si="43">S223*H223</f>
        <v>0</v>
      </c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R223" s="162" t="s">
        <v>214</v>
      </c>
      <c r="AT223" s="162" t="s">
        <v>210</v>
      </c>
      <c r="AU223" s="162" t="s">
        <v>85</v>
      </c>
      <c r="AY223" s="15" t="s">
        <v>208</v>
      </c>
      <c r="BE223" s="163">
        <f t="shared" ref="BE223:BE246" si="44">IF(N223="základná",J223,0)</f>
        <v>0</v>
      </c>
      <c r="BF223" s="163">
        <f t="shared" ref="BF223:BF246" si="45">IF(N223="znížená",J223,0)</f>
        <v>0</v>
      </c>
      <c r="BG223" s="163">
        <f t="shared" ref="BG223:BG246" si="46">IF(N223="zákl. prenesená",J223,0)</f>
        <v>0</v>
      </c>
      <c r="BH223" s="163">
        <f t="shared" ref="BH223:BH246" si="47">IF(N223="zníž. prenesená",J223,0)</f>
        <v>0</v>
      </c>
      <c r="BI223" s="163">
        <f t="shared" ref="BI223:BI246" si="48">IF(N223="nulová",J223,0)</f>
        <v>0</v>
      </c>
      <c r="BJ223" s="15" t="s">
        <v>85</v>
      </c>
      <c r="BK223" s="163">
        <f t="shared" ref="BK223:BK246" si="49">ROUND(I223*H223,2)</f>
        <v>0</v>
      </c>
      <c r="BL223" s="15" t="s">
        <v>214</v>
      </c>
      <c r="BM223" s="162" t="s">
        <v>10579</v>
      </c>
    </row>
    <row r="224" spans="1:65" s="2" customFormat="1" ht="33" customHeight="1">
      <c r="A224" s="30"/>
      <c r="B224" s="154"/>
      <c r="C224" s="201" t="s">
        <v>586</v>
      </c>
      <c r="D224" s="201" t="s">
        <v>751</v>
      </c>
      <c r="E224" s="202" t="s">
        <v>10218</v>
      </c>
      <c r="F224" s="203" t="s">
        <v>10219</v>
      </c>
      <c r="G224" s="204" t="s">
        <v>213</v>
      </c>
      <c r="H224" s="205">
        <v>981.47500000000002</v>
      </c>
      <c r="I224" s="177"/>
      <c r="J224" s="290">
        <f t="shared" si="40"/>
        <v>0</v>
      </c>
      <c r="K224" s="178"/>
      <c r="L224" s="179"/>
      <c r="M224" s="180" t="s">
        <v>1</v>
      </c>
      <c r="N224" s="181" t="s">
        <v>38</v>
      </c>
      <c r="O224" s="59"/>
      <c r="P224" s="160">
        <f t="shared" si="41"/>
        <v>0</v>
      </c>
      <c r="Q224" s="160">
        <v>3.6000000000000002E-4</v>
      </c>
      <c r="R224" s="160">
        <f t="shared" si="42"/>
        <v>0.35333100000000001</v>
      </c>
      <c r="S224" s="160">
        <v>0</v>
      </c>
      <c r="T224" s="161">
        <f t="shared" si="43"/>
        <v>0</v>
      </c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R224" s="162" t="s">
        <v>239</v>
      </c>
      <c r="AT224" s="162" t="s">
        <v>751</v>
      </c>
      <c r="AU224" s="162" t="s">
        <v>85</v>
      </c>
      <c r="AY224" s="15" t="s">
        <v>208</v>
      </c>
      <c r="BE224" s="163">
        <f t="shared" si="44"/>
        <v>0</v>
      </c>
      <c r="BF224" s="163">
        <f t="shared" si="45"/>
        <v>0</v>
      </c>
      <c r="BG224" s="163">
        <f t="shared" si="46"/>
        <v>0</v>
      </c>
      <c r="BH224" s="163">
        <f t="shared" si="47"/>
        <v>0</v>
      </c>
      <c r="BI224" s="163">
        <f t="shared" si="48"/>
        <v>0</v>
      </c>
      <c r="BJ224" s="15" t="s">
        <v>85</v>
      </c>
      <c r="BK224" s="163">
        <f t="shared" si="49"/>
        <v>0</v>
      </c>
      <c r="BL224" s="15" t="s">
        <v>214</v>
      </c>
      <c r="BM224" s="162" t="s">
        <v>10580</v>
      </c>
    </row>
    <row r="225" spans="1:65" s="2" customFormat="1" ht="24.2" customHeight="1">
      <c r="A225" s="30"/>
      <c r="B225" s="154"/>
      <c r="C225" s="195" t="s">
        <v>590</v>
      </c>
      <c r="D225" s="195" t="s">
        <v>210</v>
      </c>
      <c r="E225" s="196" t="s">
        <v>10221</v>
      </c>
      <c r="F225" s="200" t="s">
        <v>10222</v>
      </c>
      <c r="G225" s="198" t="s">
        <v>252</v>
      </c>
      <c r="H225" s="199">
        <v>1366</v>
      </c>
      <c r="I225" s="155"/>
      <c r="J225" s="287">
        <f t="shared" si="40"/>
        <v>0</v>
      </c>
      <c r="K225" s="157"/>
      <c r="L225" s="31"/>
      <c r="M225" s="158" t="s">
        <v>1</v>
      </c>
      <c r="N225" s="159" t="s">
        <v>38</v>
      </c>
      <c r="O225" s="59"/>
      <c r="P225" s="160">
        <f t="shared" si="41"/>
        <v>0</v>
      </c>
      <c r="Q225" s="160">
        <v>2.9999999999999999E-7</v>
      </c>
      <c r="R225" s="160">
        <f t="shared" si="42"/>
        <v>4.0979999999999999E-4</v>
      </c>
      <c r="S225" s="160">
        <v>0</v>
      </c>
      <c r="T225" s="161">
        <f t="shared" si="43"/>
        <v>0</v>
      </c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R225" s="162" t="s">
        <v>214</v>
      </c>
      <c r="AT225" s="162" t="s">
        <v>210</v>
      </c>
      <c r="AU225" s="162" t="s">
        <v>85</v>
      </c>
      <c r="AY225" s="15" t="s">
        <v>208</v>
      </c>
      <c r="BE225" s="163">
        <f t="shared" si="44"/>
        <v>0</v>
      </c>
      <c r="BF225" s="163">
        <f t="shared" si="45"/>
        <v>0</v>
      </c>
      <c r="BG225" s="163">
        <f t="shared" si="46"/>
        <v>0</v>
      </c>
      <c r="BH225" s="163">
        <f t="shared" si="47"/>
        <v>0</v>
      </c>
      <c r="BI225" s="163">
        <f t="shared" si="48"/>
        <v>0</v>
      </c>
      <c r="BJ225" s="15" t="s">
        <v>85</v>
      </c>
      <c r="BK225" s="163">
        <f t="shared" si="49"/>
        <v>0</v>
      </c>
      <c r="BL225" s="15" t="s">
        <v>214</v>
      </c>
      <c r="BM225" s="162" t="s">
        <v>10581</v>
      </c>
    </row>
    <row r="226" spans="1:65" s="2" customFormat="1" ht="24.2" customHeight="1">
      <c r="A226" s="30"/>
      <c r="B226" s="154"/>
      <c r="C226" s="195" t="s">
        <v>594</v>
      </c>
      <c r="D226" s="195" t="s">
        <v>210</v>
      </c>
      <c r="E226" s="196" t="s">
        <v>10582</v>
      </c>
      <c r="F226" s="200" t="s">
        <v>10583</v>
      </c>
      <c r="G226" s="198" t="s">
        <v>252</v>
      </c>
      <c r="H226" s="199">
        <v>7.54</v>
      </c>
      <c r="I226" s="155"/>
      <c r="J226" s="287">
        <f t="shared" si="40"/>
        <v>0</v>
      </c>
      <c r="K226" s="157"/>
      <c r="L226" s="31"/>
      <c r="M226" s="158" t="s">
        <v>1</v>
      </c>
      <c r="N226" s="159" t="s">
        <v>38</v>
      </c>
      <c r="O226" s="59"/>
      <c r="P226" s="160">
        <f t="shared" si="41"/>
        <v>0</v>
      </c>
      <c r="Q226" s="160">
        <v>2.3560000000000001E-2</v>
      </c>
      <c r="R226" s="160">
        <f t="shared" si="42"/>
        <v>0.17764240000000001</v>
      </c>
      <c r="S226" s="160">
        <v>0</v>
      </c>
      <c r="T226" s="161">
        <f t="shared" si="43"/>
        <v>0</v>
      </c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R226" s="162" t="s">
        <v>214</v>
      </c>
      <c r="AT226" s="162" t="s">
        <v>210</v>
      </c>
      <c r="AU226" s="162" t="s">
        <v>85</v>
      </c>
      <c r="AY226" s="15" t="s">
        <v>208</v>
      </c>
      <c r="BE226" s="163">
        <f t="shared" si="44"/>
        <v>0</v>
      </c>
      <c r="BF226" s="163">
        <f t="shared" si="45"/>
        <v>0</v>
      </c>
      <c r="BG226" s="163">
        <f t="shared" si="46"/>
        <v>0</v>
      </c>
      <c r="BH226" s="163">
        <f t="shared" si="47"/>
        <v>0</v>
      </c>
      <c r="BI226" s="163">
        <f t="shared" si="48"/>
        <v>0</v>
      </c>
      <c r="BJ226" s="15" t="s">
        <v>85</v>
      </c>
      <c r="BK226" s="163">
        <f t="shared" si="49"/>
        <v>0</v>
      </c>
      <c r="BL226" s="15" t="s">
        <v>214</v>
      </c>
      <c r="BM226" s="162" t="s">
        <v>10584</v>
      </c>
    </row>
    <row r="227" spans="1:65" s="2" customFormat="1" ht="37.9" customHeight="1">
      <c r="A227" s="30"/>
      <c r="B227" s="154"/>
      <c r="C227" s="195" t="s">
        <v>598</v>
      </c>
      <c r="D227" s="195" t="s">
        <v>210</v>
      </c>
      <c r="E227" s="196" t="s">
        <v>10585</v>
      </c>
      <c r="F227" s="200" t="s">
        <v>10586</v>
      </c>
      <c r="G227" s="198" t="s">
        <v>252</v>
      </c>
      <c r="H227" s="199">
        <v>4</v>
      </c>
      <c r="I227" s="155"/>
      <c r="J227" s="287">
        <f t="shared" si="40"/>
        <v>0</v>
      </c>
      <c r="K227" s="157"/>
      <c r="L227" s="31"/>
      <c r="M227" s="158" t="s">
        <v>1</v>
      </c>
      <c r="N227" s="159" t="s">
        <v>38</v>
      </c>
      <c r="O227" s="59"/>
      <c r="P227" s="160">
        <f t="shared" si="41"/>
        <v>0</v>
      </c>
      <c r="Q227" s="160">
        <v>0.43351374999999998</v>
      </c>
      <c r="R227" s="160">
        <f t="shared" si="42"/>
        <v>1.7340549999999999</v>
      </c>
      <c r="S227" s="160">
        <v>0</v>
      </c>
      <c r="T227" s="161">
        <f t="shared" si="43"/>
        <v>0</v>
      </c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R227" s="162" t="s">
        <v>214</v>
      </c>
      <c r="AT227" s="162" t="s">
        <v>210</v>
      </c>
      <c r="AU227" s="162" t="s">
        <v>85</v>
      </c>
      <c r="AY227" s="15" t="s">
        <v>208</v>
      </c>
      <c r="BE227" s="163">
        <f t="shared" si="44"/>
        <v>0</v>
      </c>
      <c r="BF227" s="163">
        <f t="shared" si="45"/>
        <v>0</v>
      </c>
      <c r="BG227" s="163">
        <f t="shared" si="46"/>
        <v>0</v>
      </c>
      <c r="BH227" s="163">
        <f t="shared" si="47"/>
        <v>0</v>
      </c>
      <c r="BI227" s="163">
        <f t="shared" si="48"/>
        <v>0</v>
      </c>
      <c r="BJ227" s="15" t="s">
        <v>85</v>
      </c>
      <c r="BK227" s="163">
        <f t="shared" si="49"/>
        <v>0</v>
      </c>
      <c r="BL227" s="15" t="s">
        <v>214</v>
      </c>
      <c r="BM227" s="162" t="s">
        <v>10587</v>
      </c>
    </row>
    <row r="228" spans="1:65" s="2" customFormat="1" ht="33" customHeight="1">
      <c r="A228" s="30"/>
      <c r="B228" s="154"/>
      <c r="C228" s="201" t="s">
        <v>602</v>
      </c>
      <c r="D228" s="201" t="s">
        <v>751</v>
      </c>
      <c r="E228" s="202" t="s">
        <v>10588</v>
      </c>
      <c r="F228" s="203" t="s">
        <v>10589</v>
      </c>
      <c r="G228" s="204" t="s">
        <v>404</v>
      </c>
      <c r="H228" s="205">
        <v>4</v>
      </c>
      <c r="I228" s="177"/>
      <c r="J228" s="290">
        <f t="shared" si="40"/>
        <v>0</v>
      </c>
      <c r="K228" s="178"/>
      <c r="L228" s="179"/>
      <c r="M228" s="180" t="s">
        <v>1</v>
      </c>
      <c r="N228" s="181" t="s">
        <v>38</v>
      </c>
      <c r="O228" s="59"/>
      <c r="P228" s="160">
        <f t="shared" si="41"/>
        <v>0</v>
      </c>
      <c r="Q228" s="160">
        <v>3.3799999999999997E-2</v>
      </c>
      <c r="R228" s="160">
        <f t="shared" si="42"/>
        <v>0.13519999999999999</v>
      </c>
      <c r="S228" s="160">
        <v>0</v>
      </c>
      <c r="T228" s="161">
        <f t="shared" si="43"/>
        <v>0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62" t="s">
        <v>239</v>
      </c>
      <c r="AT228" s="162" t="s">
        <v>751</v>
      </c>
      <c r="AU228" s="162" t="s">
        <v>85</v>
      </c>
      <c r="AY228" s="15" t="s">
        <v>208</v>
      </c>
      <c r="BE228" s="163">
        <f t="shared" si="44"/>
        <v>0</v>
      </c>
      <c r="BF228" s="163">
        <f t="shared" si="45"/>
        <v>0</v>
      </c>
      <c r="BG228" s="163">
        <f t="shared" si="46"/>
        <v>0</v>
      </c>
      <c r="BH228" s="163">
        <f t="shared" si="47"/>
        <v>0</v>
      </c>
      <c r="BI228" s="163">
        <f t="shared" si="48"/>
        <v>0</v>
      </c>
      <c r="BJ228" s="15" t="s">
        <v>85</v>
      </c>
      <c r="BK228" s="163">
        <f t="shared" si="49"/>
        <v>0</v>
      </c>
      <c r="BL228" s="15" t="s">
        <v>214</v>
      </c>
      <c r="BM228" s="162" t="s">
        <v>10590</v>
      </c>
    </row>
    <row r="229" spans="1:65" s="2" customFormat="1" ht="44.25" customHeight="1">
      <c r="A229" s="30"/>
      <c r="B229" s="154"/>
      <c r="C229" s="201" t="s">
        <v>606</v>
      </c>
      <c r="D229" s="201" t="s">
        <v>751</v>
      </c>
      <c r="E229" s="202" t="s">
        <v>10591</v>
      </c>
      <c r="F229" s="203" t="s">
        <v>10592</v>
      </c>
      <c r="G229" s="204" t="s">
        <v>404</v>
      </c>
      <c r="H229" s="205">
        <v>1</v>
      </c>
      <c r="I229" s="177"/>
      <c r="J229" s="290">
        <f t="shared" si="40"/>
        <v>0</v>
      </c>
      <c r="K229" s="178"/>
      <c r="L229" s="179"/>
      <c r="M229" s="180" t="s">
        <v>1</v>
      </c>
      <c r="N229" s="181" t="s">
        <v>38</v>
      </c>
      <c r="O229" s="59"/>
      <c r="P229" s="160">
        <f t="shared" si="41"/>
        <v>0</v>
      </c>
      <c r="Q229" s="160">
        <v>2.8999999999999998E-3</v>
      </c>
      <c r="R229" s="160">
        <f t="shared" si="42"/>
        <v>2.8999999999999998E-3</v>
      </c>
      <c r="S229" s="160">
        <v>0</v>
      </c>
      <c r="T229" s="161">
        <f t="shared" si="43"/>
        <v>0</v>
      </c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R229" s="162" t="s">
        <v>239</v>
      </c>
      <c r="AT229" s="162" t="s">
        <v>751</v>
      </c>
      <c r="AU229" s="162" t="s">
        <v>85</v>
      </c>
      <c r="AY229" s="15" t="s">
        <v>208</v>
      </c>
      <c r="BE229" s="163">
        <f t="shared" si="44"/>
        <v>0</v>
      </c>
      <c r="BF229" s="163">
        <f t="shared" si="45"/>
        <v>0</v>
      </c>
      <c r="BG229" s="163">
        <f t="shared" si="46"/>
        <v>0</v>
      </c>
      <c r="BH229" s="163">
        <f t="shared" si="47"/>
        <v>0</v>
      </c>
      <c r="BI229" s="163">
        <f t="shared" si="48"/>
        <v>0</v>
      </c>
      <c r="BJ229" s="15" t="s">
        <v>85</v>
      </c>
      <c r="BK229" s="163">
        <f t="shared" si="49"/>
        <v>0</v>
      </c>
      <c r="BL229" s="15" t="s">
        <v>214</v>
      </c>
      <c r="BM229" s="162" t="s">
        <v>10593</v>
      </c>
    </row>
    <row r="230" spans="1:65" s="2" customFormat="1" ht="49.15" customHeight="1">
      <c r="A230" s="30"/>
      <c r="B230" s="154"/>
      <c r="C230" s="201" t="s">
        <v>610</v>
      </c>
      <c r="D230" s="201" t="s">
        <v>751</v>
      </c>
      <c r="E230" s="202" t="s">
        <v>10594</v>
      </c>
      <c r="F230" s="203" t="s">
        <v>10595</v>
      </c>
      <c r="G230" s="204" t="s">
        <v>404</v>
      </c>
      <c r="H230" s="205">
        <v>4</v>
      </c>
      <c r="I230" s="177"/>
      <c r="J230" s="290">
        <f t="shared" si="40"/>
        <v>0</v>
      </c>
      <c r="K230" s="178"/>
      <c r="L230" s="179"/>
      <c r="M230" s="180" t="s">
        <v>1</v>
      </c>
      <c r="N230" s="181" t="s">
        <v>38</v>
      </c>
      <c r="O230" s="59"/>
      <c r="P230" s="160">
        <f t="shared" si="41"/>
        <v>0</v>
      </c>
      <c r="Q230" s="160">
        <v>5.7999999999999996E-3</v>
      </c>
      <c r="R230" s="160">
        <f t="shared" si="42"/>
        <v>2.3199999999999998E-2</v>
      </c>
      <c r="S230" s="160">
        <v>0</v>
      </c>
      <c r="T230" s="161">
        <f t="shared" si="43"/>
        <v>0</v>
      </c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R230" s="162" t="s">
        <v>239</v>
      </c>
      <c r="AT230" s="162" t="s">
        <v>751</v>
      </c>
      <c r="AU230" s="162" t="s">
        <v>85</v>
      </c>
      <c r="AY230" s="15" t="s">
        <v>208</v>
      </c>
      <c r="BE230" s="163">
        <f t="shared" si="44"/>
        <v>0</v>
      </c>
      <c r="BF230" s="163">
        <f t="shared" si="45"/>
        <v>0</v>
      </c>
      <c r="BG230" s="163">
        <f t="shared" si="46"/>
        <v>0</v>
      </c>
      <c r="BH230" s="163">
        <f t="shared" si="47"/>
        <v>0</v>
      </c>
      <c r="BI230" s="163">
        <f t="shared" si="48"/>
        <v>0</v>
      </c>
      <c r="BJ230" s="15" t="s">
        <v>85</v>
      </c>
      <c r="BK230" s="163">
        <f t="shared" si="49"/>
        <v>0</v>
      </c>
      <c r="BL230" s="15" t="s">
        <v>214</v>
      </c>
      <c r="BM230" s="162" t="s">
        <v>10596</v>
      </c>
    </row>
    <row r="231" spans="1:65" s="2" customFormat="1" ht="37.9" customHeight="1">
      <c r="A231" s="30"/>
      <c r="B231" s="154"/>
      <c r="C231" s="195" t="s">
        <v>614</v>
      </c>
      <c r="D231" s="195" t="s">
        <v>210</v>
      </c>
      <c r="E231" s="196" t="s">
        <v>10597</v>
      </c>
      <c r="F231" s="200" t="s">
        <v>10598</v>
      </c>
      <c r="G231" s="198" t="s">
        <v>404</v>
      </c>
      <c r="H231" s="199">
        <v>1</v>
      </c>
      <c r="I231" s="155"/>
      <c r="J231" s="287">
        <f t="shared" si="40"/>
        <v>0</v>
      </c>
      <c r="K231" s="157"/>
      <c r="L231" s="31"/>
      <c r="M231" s="158" t="s">
        <v>1</v>
      </c>
      <c r="N231" s="159" t="s">
        <v>38</v>
      </c>
      <c r="O231" s="59"/>
      <c r="P231" s="160">
        <f t="shared" si="41"/>
        <v>0</v>
      </c>
      <c r="Q231" s="160">
        <v>0.20108888999999999</v>
      </c>
      <c r="R231" s="160">
        <f t="shared" si="42"/>
        <v>0.20108888999999999</v>
      </c>
      <c r="S231" s="160">
        <v>0</v>
      </c>
      <c r="T231" s="161">
        <f t="shared" si="43"/>
        <v>0</v>
      </c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R231" s="162" t="s">
        <v>214</v>
      </c>
      <c r="AT231" s="162" t="s">
        <v>210</v>
      </c>
      <c r="AU231" s="162" t="s">
        <v>85</v>
      </c>
      <c r="AY231" s="15" t="s">
        <v>208</v>
      </c>
      <c r="BE231" s="163">
        <f t="shared" si="44"/>
        <v>0</v>
      </c>
      <c r="BF231" s="163">
        <f t="shared" si="45"/>
        <v>0</v>
      </c>
      <c r="BG231" s="163">
        <f t="shared" si="46"/>
        <v>0</v>
      </c>
      <c r="BH231" s="163">
        <f t="shared" si="47"/>
        <v>0</v>
      </c>
      <c r="BI231" s="163">
        <f t="shared" si="48"/>
        <v>0</v>
      </c>
      <c r="BJ231" s="15" t="s">
        <v>85</v>
      </c>
      <c r="BK231" s="163">
        <f t="shared" si="49"/>
        <v>0</v>
      </c>
      <c r="BL231" s="15" t="s">
        <v>214</v>
      </c>
      <c r="BM231" s="162" t="s">
        <v>10599</v>
      </c>
    </row>
    <row r="232" spans="1:65" s="2" customFormat="1" ht="44.25" customHeight="1">
      <c r="A232" s="30"/>
      <c r="B232" s="154"/>
      <c r="C232" s="201" t="s">
        <v>618</v>
      </c>
      <c r="D232" s="201" t="s">
        <v>751</v>
      </c>
      <c r="E232" s="202" t="s">
        <v>10600</v>
      </c>
      <c r="F232" s="203" t="s">
        <v>10601</v>
      </c>
      <c r="G232" s="204" t="s">
        <v>404</v>
      </c>
      <c r="H232" s="205">
        <v>1</v>
      </c>
      <c r="I232" s="177"/>
      <c r="J232" s="290">
        <f t="shared" si="40"/>
        <v>0</v>
      </c>
      <c r="K232" s="178"/>
      <c r="L232" s="179"/>
      <c r="M232" s="180" t="s">
        <v>1</v>
      </c>
      <c r="N232" s="181" t="s">
        <v>38</v>
      </c>
      <c r="O232" s="59"/>
      <c r="P232" s="160">
        <f t="shared" si="41"/>
        <v>0</v>
      </c>
      <c r="Q232" s="160">
        <v>3.5700000000000003E-2</v>
      </c>
      <c r="R232" s="160">
        <f t="shared" si="42"/>
        <v>3.5700000000000003E-2</v>
      </c>
      <c r="S232" s="160">
        <v>0</v>
      </c>
      <c r="T232" s="161">
        <f t="shared" si="43"/>
        <v>0</v>
      </c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R232" s="162" t="s">
        <v>239</v>
      </c>
      <c r="AT232" s="162" t="s">
        <v>751</v>
      </c>
      <c r="AU232" s="162" t="s">
        <v>85</v>
      </c>
      <c r="AY232" s="15" t="s">
        <v>208</v>
      </c>
      <c r="BE232" s="163">
        <f t="shared" si="44"/>
        <v>0</v>
      </c>
      <c r="BF232" s="163">
        <f t="shared" si="45"/>
        <v>0</v>
      </c>
      <c r="BG232" s="163">
        <f t="shared" si="46"/>
        <v>0</v>
      </c>
      <c r="BH232" s="163">
        <f t="shared" si="47"/>
        <v>0</v>
      </c>
      <c r="BI232" s="163">
        <f t="shared" si="48"/>
        <v>0</v>
      </c>
      <c r="BJ232" s="15" t="s">
        <v>85</v>
      </c>
      <c r="BK232" s="163">
        <f t="shared" si="49"/>
        <v>0</v>
      </c>
      <c r="BL232" s="15" t="s">
        <v>214</v>
      </c>
      <c r="BM232" s="162" t="s">
        <v>10602</v>
      </c>
    </row>
    <row r="233" spans="1:65" s="2" customFormat="1" ht="49.15" customHeight="1">
      <c r="A233" s="30"/>
      <c r="B233" s="154"/>
      <c r="C233" s="201" t="s">
        <v>622</v>
      </c>
      <c r="D233" s="201" t="s">
        <v>751</v>
      </c>
      <c r="E233" s="202" t="s">
        <v>10603</v>
      </c>
      <c r="F233" s="203" t="s">
        <v>10604</v>
      </c>
      <c r="G233" s="204" t="s">
        <v>404</v>
      </c>
      <c r="H233" s="205">
        <v>1</v>
      </c>
      <c r="I233" s="177"/>
      <c r="J233" s="290">
        <f t="shared" si="40"/>
        <v>0</v>
      </c>
      <c r="K233" s="178"/>
      <c r="L233" s="179"/>
      <c r="M233" s="180" t="s">
        <v>1</v>
      </c>
      <c r="N233" s="181" t="s">
        <v>38</v>
      </c>
      <c r="O233" s="59"/>
      <c r="P233" s="160">
        <f t="shared" si="41"/>
        <v>0</v>
      </c>
      <c r="Q233" s="160">
        <v>2.8E-3</v>
      </c>
      <c r="R233" s="160">
        <f t="shared" si="42"/>
        <v>2.8E-3</v>
      </c>
      <c r="S233" s="160">
        <v>0</v>
      </c>
      <c r="T233" s="161">
        <f t="shared" si="43"/>
        <v>0</v>
      </c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R233" s="162" t="s">
        <v>239</v>
      </c>
      <c r="AT233" s="162" t="s">
        <v>751</v>
      </c>
      <c r="AU233" s="162" t="s">
        <v>85</v>
      </c>
      <c r="AY233" s="15" t="s">
        <v>208</v>
      </c>
      <c r="BE233" s="163">
        <f t="shared" si="44"/>
        <v>0</v>
      </c>
      <c r="BF233" s="163">
        <f t="shared" si="45"/>
        <v>0</v>
      </c>
      <c r="BG233" s="163">
        <f t="shared" si="46"/>
        <v>0</v>
      </c>
      <c r="BH233" s="163">
        <f t="shared" si="47"/>
        <v>0</v>
      </c>
      <c r="BI233" s="163">
        <f t="shared" si="48"/>
        <v>0</v>
      </c>
      <c r="BJ233" s="15" t="s">
        <v>85</v>
      </c>
      <c r="BK233" s="163">
        <f t="shared" si="49"/>
        <v>0</v>
      </c>
      <c r="BL233" s="15" t="s">
        <v>214</v>
      </c>
      <c r="BM233" s="162" t="s">
        <v>10605</v>
      </c>
    </row>
    <row r="234" spans="1:65" s="2" customFormat="1" ht="37.9" customHeight="1">
      <c r="A234" s="30"/>
      <c r="B234" s="154"/>
      <c r="C234" s="195" t="s">
        <v>626</v>
      </c>
      <c r="D234" s="195" t="s">
        <v>210</v>
      </c>
      <c r="E234" s="196" t="s">
        <v>287</v>
      </c>
      <c r="F234" s="200" t="s">
        <v>288</v>
      </c>
      <c r="G234" s="198" t="s">
        <v>233</v>
      </c>
      <c r="H234" s="199">
        <v>3.4249999999999998</v>
      </c>
      <c r="I234" s="155"/>
      <c r="J234" s="287">
        <f t="shared" si="40"/>
        <v>0</v>
      </c>
      <c r="K234" s="157"/>
      <c r="L234" s="31"/>
      <c r="M234" s="158" t="s">
        <v>1</v>
      </c>
      <c r="N234" s="159" t="s">
        <v>38</v>
      </c>
      <c r="O234" s="59"/>
      <c r="P234" s="160">
        <f t="shared" si="41"/>
        <v>0</v>
      </c>
      <c r="Q234" s="160">
        <v>0</v>
      </c>
      <c r="R234" s="160">
        <f t="shared" si="42"/>
        <v>0</v>
      </c>
      <c r="S234" s="160">
        <v>2.2000000000000002</v>
      </c>
      <c r="T234" s="161">
        <f t="shared" si="43"/>
        <v>7.5350000000000001</v>
      </c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R234" s="162" t="s">
        <v>214</v>
      </c>
      <c r="AT234" s="162" t="s">
        <v>210</v>
      </c>
      <c r="AU234" s="162" t="s">
        <v>85</v>
      </c>
      <c r="AY234" s="15" t="s">
        <v>208</v>
      </c>
      <c r="BE234" s="163">
        <f t="shared" si="44"/>
        <v>0</v>
      </c>
      <c r="BF234" s="163">
        <f t="shared" si="45"/>
        <v>0</v>
      </c>
      <c r="BG234" s="163">
        <f t="shared" si="46"/>
        <v>0</v>
      </c>
      <c r="BH234" s="163">
        <f t="shared" si="47"/>
        <v>0</v>
      </c>
      <c r="BI234" s="163">
        <f t="shared" si="48"/>
        <v>0</v>
      </c>
      <c r="BJ234" s="15" t="s">
        <v>85</v>
      </c>
      <c r="BK234" s="163">
        <f t="shared" si="49"/>
        <v>0</v>
      </c>
      <c r="BL234" s="15" t="s">
        <v>214</v>
      </c>
      <c r="BM234" s="162" t="s">
        <v>10606</v>
      </c>
    </row>
    <row r="235" spans="1:65" s="2" customFormat="1" ht="33" customHeight="1">
      <c r="A235" s="30"/>
      <c r="B235" s="154"/>
      <c r="C235" s="195" t="s">
        <v>630</v>
      </c>
      <c r="D235" s="195" t="s">
        <v>210</v>
      </c>
      <c r="E235" s="196" t="s">
        <v>290</v>
      </c>
      <c r="F235" s="200" t="s">
        <v>291</v>
      </c>
      <c r="G235" s="198" t="s">
        <v>233</v>
      </c>
      <c r="H235" s="199">
        <v>6.52</v>
      </c>
      <c r="I235" s="155"/>
      <c r="J235" s="287">
        <f t="shared" si="40"/>
        <v>0</v>
      </c>
      <c r="K235" s="157"/>
      <c r="L235" s="31"/>
      <c r="M235" s="158" t="s">
        <v>1</v>
      </c>
      <c r="N235" s="159" t="s">
        <v>38</v>
      </c>
      <c r="O235" s="59"/>
      <c r="P235" s="160">
        <f t="shared" si="41"/>
        <v>0</v>
      </c>
      <c r="Q235" s="160">
        <v>0</v>
      </c>
      <c r="R235" s="160">
        <f t="shared" si="42"/>
        <v>0</v>
      </c>
      <c r="S235" s="160">
        <v>2.4</v>
      </c>
      <c r="T235" s="161">
        <f t="shared" si="43"/>
        <v>15.647999999999998</v>
      </c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R235" s="162" t="s">
        <v>214</v>
      </c>
      <c r="AT235" s="162" t="s">
        <v>210</v>
      </c>
      <c r="AU235" s="162" t="s">
        <v>85</v>
      </c>
      <c r="AY235" s="15" t="s">
        <v>208</v>
      </c>
      <c r="BE235" s="163">
        <f t="shared" si="44"/>
        <v>0</v>
      </c>
      <c r="BF235" s="163">
        <f t="shared" si="45"/>
        <v>0</v>
      </c>
      <c r="BG235" s="163">
        <f t="shared" si="46"/>
        <v>0</v>
      </c>
      <c r="BH235" s="163">
        <f t="shared" si="47"/>
        <v>0</v>
      </c>
      <c r="BI235" s="163">
        <f t="shared" si="48"/>
        <v>0</v>
      </c>
      <c r="BJ235" s="15" t="s">
        <v>85</v>
      </c>
      <c r="BK235" s="163">
        <f t="shared" si="49"/>
        <v>0</v>
      </c>
      <c r="BL235" s="15" t="s">
        <v>214</v>
      </c>
      <c r="BM235" s="162" t="s">
        <v>10607</v>
      </c>
    </row>
    <row r="236" spans="1:65" s="2" customFormat="1" ht="33" customHeight="1">
      <c r="A236" s="30"/>
      <c r="B236" s="154"/>
      <c r="C236" s="195" t="s">
        <v>634</v>
      </c>
      <c r="D236" s="195" t="s">
        <v>210</v>
      </c>
      <c r="E236" s="196" t="s">
        <v>10225</v>
      </c>
      <c r="F236" s="200" t="s">
        <v>10226</v>
      </c>
      <c r="G236" s="198" t="s">
        <v>213</v>
      </c>
      <c r="H236" s="199">
        <v>137.83600000000001</v>
      </c>
      <c r="I236" s="155"/>
      <c r="J236" s="287">
        <f t="shared" si="40"/>
        <v>0</v>
      </c>
      <c r="K236" s="157"/>
      <c r="L236" s="31"/>
      <c r="M236" s="158" t="s">
        <v>1</v>
      </c>
      <c r="N236" s="159" t="s">
        <v>38</v>
      </c>
      <c r="O236" s="59"/>
      <c r="P236" s="160">
        <f t="shared" si="41"/>
        <v>0</v>
      </c>
      <c r="Q236" s="160">
        <v>0</v>
      </c>
      <c r="R236" s="160">
        <f t="shared" si="42"/>
        <v>0</v>
      </c>
      <c r="S236" s="160">
        <v>0.32400000000000001</v>
      </c>
      <c r="T236" s="161">
        <f t="shared" si="43"/>
        <v>44.658864000000008</v>
      </c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R236" s="162" t="s">
        <v>214</v>
      </c>
      <c r="AT236" s="162" t="s">
        <v>210</v>
      </c>
      <c r="AU236" s="162" t="s">
        <v>85</v>
      </c>
      <c r="AY236" s="15" t="s">
        <v>208</v>
      </c>
      <c r="BE236" s="163">
        <f t="shared" si="44"/>
        <v>0</v>
      </c>
      <c r="BF236" s="163">
        <f t="shared" si="45"/>
        <v>0</v>
      </c>
      <c r="BG236" s="163">
        <f t="shared" si="46"/>
        <v>0</v>
      </c>
      <c r="BH236" s="163">
        <f t="shared" si="47"/>
        <v>0</v>
      </c>
      <c r="BI236" s="163">
        <f t="shared" si="48"/>
        <v>0</v>
      </c>
      <c r="BJ236" s="15" t="s">
        <v>85</v>
      </c>
      <c r="BK236" s="163">
        <f t="shared" si="49"/>
        <v>0</v>
      </c>
      <c r="BL236" s="15" t="s">
        <v>214</v>
      </c>
      <c r="BM236" s="162" t="s">
        <v>10608</v>
      </c>
    </row>
    <row r="237" spans="1:65" s="2" customFormat="1" ht="24.2" customHeight="1">
      <c r="A237" s="30"/>
      <c r="B237" s="154"/>
      <c r="C237" s="195" t="s">
        <v>638</v>
      </c>
      <c r="D237" s="195" t="s">
        <v>210</v>
      </c>
      <c r="E237" s="196" t="s">
        <v>10609</v>
      </c>
      <c r="F237" s="200" t="s">
        <v>10610</v>
      </c>
      <c r="G237" s="198" t="s">
        <v>507</v>
      </c>
      <c r="H237" s="199">
        <v>60</v>
      </c>
      <c r="I237" s="155"/>
      <c r="J237" s="287">
        <f t="shared" si="40"/>
        <v>0</v>
      </c>
      <c r="K237" s="157"/>
      <c r="L237" s="31"/>
      <c r="M237" s="158" t="s">
        <v>1</v>
      </c>
      <c r="N237" s="159" t="s">
        <v>38</v>
      </c>
      <c r="O237" s="59"/>
      <c r="P237" s="160">
        <f t="shared" si="41"/>
        <v>0</v>
      </c>
      <c r="Q237" s="160">
        <v>3.9199999999999997E-5</v>
      </c>
      <c r="R237" s="160">
        <f t="shared" si="42"/>
        <v>2.3519999999999999E-3</v>
      </c>
      <c r="S237" s="160">
        <v>6.0999999999999997E-4</v>
      </c>
      <c r="T237" s="161">
        <f t="shared" si="43"/>
        <v>3.6600000000000001E-2</v>
      </c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R237" s="162" t="s">
        <v>214</v>
      </c>
      <c r="AT237" s="162" t="s">
        <v>210</v>
      </c>
      <c r="AU237" s="162" t="s">
        <v>85</v>
      </c>
      <c r="AY237" s="15" t="s">
        <v>208</v>
      </c>
      <c r="BE237" s="163">
        <f t="shared" si="44"/>
        <v>0</v>
      </c>
      <c r="BF237" s="163">
        <f t="shared" si="45"/>
        <v>0</v>
      </c>
      <c r="BG237" s="163">
        <f t="shared" si="46"/>
        <v>0</v>
      </c>
      <c r="BH237" s="163">
        <f t="shared" si="47"/>
        <v>0</v>
      </c>
      <c r="BI237" s="163">
        <f t="shared" si="48"/>
        <v>0</v>
      </c>
      <c r="BJ237" s="15" t="s">
        <v>85</v>
      </c>
      <c r="BK237" s="163">
        <f t="shared" si="49"/>
        <v>0</v>
      </c>
      <c r="BL237" s="15" t="s">
        <v>214</v>
      </c>
      <c r="BM237" s="162" t="s">
        <v>10611</v>
      </c>
    </row>
    <row r="238" spans="1:65" s="2" customFormat="1" ht="24.2" customHeight="1">
      <c r="A238" s="30"/>
      <c r="B238" s="154"/>
      <c r="C238" s="195" t="s">
        <v>642</v>
      </c>
      <c r="D238" s="195" t="s">
        <v>210</v>
      </c>
      <c r="E238" s="196" t="s">
        <v>10612</v>
      </c>
      <c r="F238" s="200" t="s">
        <v>10613</v>
      </c>
      <c r="G238" s="198" t="s">
        <v>507</v>
      </c>
      <c r="H238" s="199">
        <v>45</v>
      </c>
      <c r="I238" s="155"/>
      <c r="J238" s="287">
        <f t="shared" si="40"/>
        <v>0</v>
      </c>
      <c r="K238" s="157"/>
      <c r="L238" s="31"/>
      <c r="M238" s="158" t="s">
        <v>1</v>
      </c>
      <c r="N238" s="159" t="s">
        <v>38</v>
      </c>
      <c r="O238" s="59"/>
      <c r="P238" s="160">
        <f t="shared" si="41"/>
        <v>0</v>
      </c>
      <c r="Q238" s="160">
        <v>3.9499999999999998E-5</v>
      </c>
      <c r="R238" s="160">
        <f t="shared" si="42"/>
        <v>1.7775E-3</v>
      </c>
      <c r="S238" s="160">
        <v>9.5E-4</v>
      </c>
      <c r="T238" s="161">
        <f t="shared" si="43"/>
        <v>4.2750000000000003E-2</v>
      </c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R238" s="162" t="s">
        <v>214</v>
      </c>
      <c r="AT238" s="162" t="s">
        <v>210</v>
      </c>
      <c r="AU238" s="162" t="s">
        <v>85</v>
      </c>
      <c r="AY238" s="15" t="s">
        <v>208</v>
      </c>
      <c r="BE238" s="163">
        <f t="shared" si="44"/>
        <v>0</v>
      </c>
      <c r="BF238" s="163">
        <f t="shared" si="45"/>
        <v>0</v>
      </c>
      <c r="BG238" s="163">
        <f t="shared" si="46"/>
        <v>0</v>
      </c>
      <c r="BH238" s="163">
        <f t="shared" si="47"/>
        <v>0</v>
      </c>
      <c r="BI238" s="163">
        <f t="shared" si="48"/>
        <v>0</v>
      </c>
      <c r="BJ238" s="15" t="s">
        <v>85</v>
      </c>
      <c r="BK238" s="163">
        <f t="shared" si="49"/>
        <v>0</v>
      </c>
      <c r="BL238" s="15" t="s">
        <v>214</v>
      </c>
      <c r="BM238" s="162" t="s">
        <v>10614</v>
      </c>
    </row>
    <row r="239" spans="1:65" s="2" customFormat="1" ht="24.2" customHeight="1">
      <c r="A239" s="30"/>
      <c r="B239" s="154"/>
      <c r="C239" s="195" t="s">
        <v>646</v>
      </c>
      <c r="D239" s="195" t="s">
        <v>210</v>
      </c>
      <c r="E239" s="196" t="s">
        <v>530</v>
      </c>
      <c r="F239" s="200" t="s">
        <v>531</v>
      </c>
      <c r="G239" s="198" t="s">
        <v>404</v>
      </c>
      <c r="H239" s="199">
        <v>20</v>
      </c>
      <c r="I239" s="155"/>
      <c r="J239" s="287">
        <f t="shared" si="40"/>
        <v>0</v>
      </c>
      <c r="K239" s="157"/>
      <c r="L239" s="31"/>
      <c r="M239" s="158" t="s">
        <v>1</v>
      </c>
      <c r="N239" s="159" t="s">
        <v>38</v>
      </c>
      <c r="O239" s="59"/>
      <c r="P239" s="160">
        <f t="shared" si="41"/>
        <v>0</v>
      </c>
      <c r="Q239" s="160">
        <v>0</v>
      </c>
      <c r="R239" s="160">
        <f t="shared" si="42"/>
        <v>0</v>
      </c>
      <c r="S239" s="160">
        <v>4.3999999999999997E-2</v>
      </c>
      <c r="T239" s="161">
        <f t="shared" si="43"/>
        <v>0.87999999999999989</v>
      </c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R239" s="162" t="s">
        <v>214</v>
      </c>
      <c r="AT239" s="162" t="s">
        <v>210</v>
      </c>
      <c r="AU239" s="162" t="s">
        <v>85</v>
      </c>
      <c r="AY239" s="15" t="s">
        <v>208</v>
      </c>
      <c r="BE239" s="163">
        <f t="shared" si="44"/>
        <v>0</v>
      </c>
      <c r="BF239" s="163">
        <f t="shared" si="45"/>
        <v>0</v>
      </c>
      <c r="BG239" s="163">
        <f t="shared" si="46"/>
        <v>0</v>
      </c>
      <c r="BH239" s="163">
        <f t="shared" si="47"/>
        <v>0</v>
      </c>
      <c r="BI239" s="163">
        <f t="shared" si="48"/>
        <v>0</v>
      </c>
      <c r="BJ239" s="15" t="s">
        <v>85</v>
      </c>
      <c r="BK239" s="163">
        <f t="shared" si="49"/>
        <v>0</v>
      </c>
      <c r="BL239" s="15" t="s">
        <v>214</v>
      </c>
      <c r="BM239" s="162" t="s">
        <v>10615</v>
      </c>
    </row>
    <row r="240" spans="1:65" s="2" customFormat="1" ht="21.75" customHeight="1">
      <c r="A240" s="30"/>
      <c r="B240" s="154"/>
      <c r="C240" s="195" t="s">
        <v>650</v>
      </c>
      <c r="D240" s="195" t="s">
        <v>210</v>
      </c>
      <c r="E240" s="196" t="s">
        <v>575</v>
      </c>
      <c r="F240" s="200" t="s">
        <v>576</v>
      </c>
      <c r="G240" s="198" t="s">
        <v>564</v>
      </c>
      <c r="H240" s="199">
        <v>805.15</v>
      </c>
      <c r="I240" s="155"/>
      <c r="J240" s="287">
        <f t="shared" si="40"/>
        <v>0</v>
      </c>
      <c r="K240" s="157"/>
      <c r="L240" s="31"/>
      <c r="M240" s="158" t="s">
        <v>1</v>
      </c>
      <c r="N240" s="159" t="s">
        <v>38</v>
      </c>
      <c r="O240" s="59"/>
      <c r="P240" s="160">
        <f t="shared" si="41"/>
        <v>0</v>
      </c>
      <c r="Q240" s="160">
        <v>0</v>
      </c>
      <c r="R240" s="160">
        <f t="shared" si="42"/>
        <v>0</v>
      </c>
      <c r="S240" s="160">
        <v>0</v>
      </c>
      <c r="T240" s="161">
        <f t="shared" si="43"/>
        <v>0</v>
      </c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R240" s="162" t="s">
        <v>214</v>
      </c>
      <c r="AT240" s="162" t="s">
        <v>210</v>
      </c>
      <c r="AU240" s="162" t="s">
        <v>85</v>
      </c>
      <c r="AY240" s="15" t="s">
        <v>208</v>
      </c>
      <c r="BE240" s="163">
        <f t="shared" si="44"/>
        <v>0</v>
      </c>
      <c r="BF240" s="163">
        <f t="shared" si="45"/>
        <v>0</v>
      </c>
      <c r="BG240" s="163">
        <f t="shared" si="46"/>
        <v>0</v>
      </c>
      <c r="BH240" s="163">
        <f t="shared" si="47"/>
        <v>0</v>
      </c>
      <c r="BI240" s="163">
        <f t="shared" si="48"/>
        <v>0</v>
      </c>
      <c r="BJ240" s="15" t="s">
        <v>85</v>
      </c>
      <c r="BK240" s="163">
        <f t="shared" si="49"/>
        <v>0</v>
      </c>
      <c r="BL240" s="15" t="s">
        <v>214</v>
      </c>
      <c r="BM240" s="162" t="s">
        <v>10616</v>
      </c>
    </row>
    <row r="241" spans="1:65" s="2" customFormat="1" ht="24.2" customHeight="1">
      <c r="A241" s="30"/>
      <c r="B241" s="154"/>
      <c r="C241" s="195" t="s">
        <v>654</v>
      </c>
      <c r="D241" s="195" t="s">
        <v>210</v>
      </c>
      <c r="E241" s="196" t="s">
        <v>583</v>
      </c>
      <c r="F241" s="200" t="s">
        <v>584</v>
      </c>
      <c r="G241" s="198" t="s">
        <v>564</v>
      </c>
      <c r="H241" s="199">
        <v>11272.1</v>
      </c>
      <c r="I241" s="155"/>
      <c r="J241" s="287">
        <f t="shared" si="40"/>
        <v>0</v>
      </c>
      <c r="K241" s="157"/>
      <c r="L241" s="31"/>
      <c r="M241" s="158" t="s">
        <v>1</v>
      </c>
      <c r="N241" s="159" t="s">
        <v>38</v>
      </c>
      <c r="O241" s="59"/>
      <c r="P241" s="160">
        <f t="shared" si="41"/>
        <v>0</v>
      </c>
      <c r="Q241" s="160">
        <v>0</v>
      </c>
      <c r="R241" s="160">
        <f t="shared" si="42"/>
        <v>0</v>
      </c>
      <c r="S241" s="160">
        <v>0</v>
      </c>
      <c r="T241" s="161">
        <f t="shared" si="43"/>
        <v>0</v>
      </c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R241" s="162" t="s">
        <v>214</v>
      </c>
      <c r="AT241" s="162" t="s">
        <v>210</v>
      </c>
      <c r="AU241" s="162" t="s">
        <v>85</v>
      </c>
      <c r="AY241" s="15" t="s">
        <v>208</v>
      </c>
      <c r="BE241" s="163">
        <f t="shared" si="44"/>
        <v>0</v>
      </c>
      <c r="BF241" s="163">
        <f t="shared" si="45"/>
        <v>0</v>
      </c>
      <c r="BG241" s="163">
        <f t="shared" si="46"/>
        <v>0</v>
      </c>
      <c r="BH241" s="163">
        <f t="shared" si="47"/>
        <v>0</v>
      </c>
      <c r="BI241" s="163">
        <f t="shared" si="48"/>
        <v>0</v>
      </c>
      <c r="BJ241" s="15" t="s">
        <v>85</v>
      </c>
      <c r="BK241" s="163">
        <f t="shared" si="49"/>
        <v>0</v>
      </c>
      <c r="BL241" s="15" t="s">
        <v>214</v>
      </c>
      <c r="BM241" s="162" t="s">
        <v>10617</v>
      </c>
    </row>
    <row r="242" spans="1:65" s="2" customFormat="1" ht="24.2" customHeight="1">
      <c r="A242" s="30"/>
      <c r="B242" s="154"/>
      <c r="C242" s="195" t="s">
        <v>658</v>
      </c>
      <c r="D242" s="195" t="s">
        <v>210</v>
      </c>
      <c r="E242" s="196" t="s">
        <v>591</v>
      </c>
      <c r="F242" s="200" t="s">
        <v>592</v>
      </c>
      <c r="G242" s="198" t="s">
        <v>564</v>
      </c>
      <c r="H242" s="199">
        <v>805.15</v>
      </c>
      <c r="I242" s="155"/>
      <c r="J242" s="287">
        <f t="shared" si="40"/>
        <v>0</v>
      </c>
      <c r="K242" s="157"/>
      <c r="L242" s="31"/>
      <c r="M242" s="158" t="s">
        <v>1</v>
      </c>
      <c r="N242" s="159" t="s">
        <v>38</v>
      </c>
      <c r="O242" s="59"/>
      <c r="P242" s="160">
        <f t="shared" si="41"/>
        <v>0</v>
      </c>
      <c r="Q242" s="160">
        <v>0</v>
      </c>
      <c r="R242" s="160">
        <f t="shared" si="42"/>
        <v>0</v>
      </c>
      <c r="S242" s="160">
        <v>0</v>
      </c>
      <c r="T242" s="161">
        <f t="shared" si="43"/>
        <v>0</v>
      </c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R242" s="162" t="s">
        <v>214</v>
      </c>
      <c r="AT242" s="162" t="s">
        <v>210</v>
      </c>
      <c r="AU242" s="162" t="s">
        <v>85</v>
      </c>
      <c r="AY242" s="15" t="s">
        <v>208</v>
      </c>
      <c r="BE242" s="163">
        <f t="shared" si="44"/>
        <v>0</v>
      </c>
      <c r="BF242" s="163">
        <f t="shared" si="45"/>
        <v>0</v>
      </c>
      <c r="BG242" s="163">
        <f t="shared" si="46"/>
        <v>0</v>
      </c>
      <c r="BH242" s="163">
        <f t="shared" si="47"/>
        <v>0</v>
      </c>
      <c r="BI242" s="163">
        <f t="shared" si="48"/>
        <v>0</v>
      </c>
      <c r="BJ242" s="15" t="s">
        <v>85</v>
      </c>
      <c r="BK242" s="163">
        <f t="shared" si="49"/>
        <v>0</v>
      </c>
      <c r="BL242" s="15" t="s">
        <v>214</v>
      </c>
      <c r="BM242" s="162" t="s">
        <v>10618</v>
      </c>
    </row>
    <row r="243" spans="1:65" s="2" customFormat="1" ht="24.2" customHeight="1">
      <c r="A243" s="30"/>
      <c r="B243" s="154"/>
      <c r="C243" s="195" t="s">
        <v>662</v>
      </c>
      <c r="D243" s="195" t="s">
        <v>210</v>
      </c>
      <c r="E243" s="196" t="s">
        <v>599</v>
      </c>
      <c r="F243" s="200" t="s">
        <v>600</v>
      </c>
      <c r="G243" s="198" t="s">
        <v>564</v>
      </c>
      <c r="H243" s="199">
        <v>1610.3</v>
      </c>
      <c r="I243" s="155"/>
      <c r="J243" s="287">
        <f t="shared" si="40"/>
        <v>0</v>
      </c>
      <c r="K243" s="157"/>
      <c r="L243" s="31"/>
      <c r="M243" s="158" t="s">
        <v>1</v>
      </c>
      <c r="N243" s="159" t="s">
        <v>38</v>
      </c>
      <c r="O243" s="59"/>
      <c r="P243" s="160">
        <f t="shared" si="41"/>
        <v>0</v>
      </c>
      <c r="Q243" s="160">
        <v>0</v>
      </c>
      <c r="R243" s="160">
        <f t="shared" si="42"/>
        <v>0</v>
      </c>
      <c r="S243" s="160">
        <v>0</v>
      </c>
      <c r="T243" s="161">
        <f t="shared" si="43"/>
        <v>0</v>
      </c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R243" s="162" t="s">
        <v>214</v>
      </c>
      <c r="AT243" s="162" t="s">
        <v>210</v>
      </c>
      <c r="AU243" s="162" t="s">
        <v>85</v>
      </c>
      <c r="AY243" s="15" t="s">
        <v>208</v>
      </c>
      <c r="BE243" s="163">
        <f t="shared" si="44"/>
        <v>0</v>
      </c>
      <c r="BF243" s="163">
        <f t="shared" si="45"/>
        <v>0</v>
      </c>
      <c r="BG243" s="163">
        <f t="shared" si="46"/>
        <v>0</v>
      </c>
      <c r="BH243" s="163">
        <f t="shared" si="47"/>
        <v>0</v>
      </c>
      <c r="BI243" s="163">
        <f t="shared" si="48"/>
        <v>0</v>
      </c>
      <c r="BJ243" s="15" t="s">
        <v>85</v>
      </c>
      <c r="BK243" s="163">
        <f t="shared" si="49"/>
        <v>0</v>
      </c>
      <c r="BL243" s="15" t="s">
        <v>214</v>
      </c>
      <c r="BM243" s="162" t="s">
        <v>10619</v>
      </c>
    </row>
    <row r="244" spans="1:65" s="2" customFormat="1" ht="24.2" customHeight="1">
      <c r="A244" s="30"/>
      <c r="B244" s="154"/>
      <c r="C244" s="195" t="s">
        <v>667</v>
      </c>
      <c r="D244" s="195" t="s">
        <v>210</v>
      </c>
      <c r="E244" s="196" t="s">
        <v>619</v>
      </c>
      <c r="F244" s="200" t="s">
        <v>620</v>
      </c>
      <c r="G244" s="198" t="s">
        <v>564</v>
      </c>
      <c r="H244" s="199">
        <v>434.78100000000001</v>
      </c>
      <c r="I244" s="155"/>
      <c r="J244" s="287">
        <f t="shared" si="40"/>
        <v>0</v>
      </c>
      <c r="K244" s="157"/>
      <c r="L244" s="31"/>
      <c r="M244" s="158" t="s">
        <v>1</v>
      </c>
      <c r="N244" s="159" t="s">
        <v>38</v>
      </c>
      <c r="O244" s="59"/>
      <c r="P244" s="160">
        <f t="shared" si="41"/>
        <v>0</v>
      </c>
      <c r="Q244" s="160">
        <v>0</v>
      </c>
      <c r="R244" s="160">
        <f t="shared" si="42"/>
        <v>0</v>
      </c>
      <c r="S244" s="160">
        <v>0</v>
      </c>
      <c r="T244" s="161">
        <f t="shared" si="43"/>
        <v>0</v>
      </c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R244" s="162" t="s">
        <v>214</v>
      </c>
      <c r="AT244" s="162" t="s">
        <v>210</v>
      </c>
      <c r="AU244" s="162" t="s">
        <v>85</v>
      </c>
      <c r="AY244" s="15" t="s">
        <v>208</v>
      </c>
      <c r="BE244" s="163">
        <f t="shared" si="44"/>
        <v>0</v>
      </c>
      <c r="BF244" s="163">
        <f t="shared" si="45"/>
        <v>0</v>
      </c>
      <c r="BG244" s="163">
        <f t="shared" si="46"/>
        <v>0</v>
      </c>
      <c r="BH244" s="163">
        <f t="shared" si="47"/>
        <v>0</v>
      </c>
      <c r="BI244" s="163">
        <f t="shared" si="48"/>
        <v>0</v>
      </c>
      <c r="BJ244" s="15" t="s">
        <v>85</v>
      </c>
      <c r="BK244" s="163">
        <f t="shared" si="49"/>
        <v>0</v>
      </c>
      <c r="BL244" s="15" t="s">
        <v>214</v>
      </c>
      <c r="BM244" s="162" t="s">
        <v>10620</v>
      </c>
    </row>
    <row r="245" spans="1:65" s="2" customFormat="1" ht="24.2" customHeight="1">
      <c r="A245" s="30"/>
      <c r="B245" s="154"/>
      <c r="C245" s="195" t="s">
        <v>675</v>
      </c>
      <c r="D245" s="195" t="s">
        <v>210</v>
      </c>
      <c r="E245" s="196" t="s">
        <v>627</v>
      </c>
      <c r="F245" s="200" t="s">
        <v>628</v>
      </c>
      <c r="G245" s="198" t="s">
        <v>564</v>
      </c>
      <c r="H245" s="199">
        <v>354.26600000000002</v>
      </c>
      <c r="I245" s="155"/>
      <c r="J245" s="287">
        <f t="shared" si="40"/>
        <v>0</v>
      </c>
      <c r="K245" s="157"/>
      <c r="L245" s="31"/>
      <c r="M245" s="158" t="s">
        <v>1</v>
      </c>
      <c r="N245" s="159" t="s">
        <v>38</v>
      </c>
      <c r="O245" s="59"/>
      <c r="P245" s="160">
        <f t="shared" si="41"/>
        <v>0</v>
      </c>
      <c r="Q245" s="160">
        <v>0</v>
      </c>
      <c r="R245" s="160">
        <f t="shared" si="42"/>
        <v>0</v>
      </c>
      <c r="S245" s="160">
        <v>0</v>
      </c>
      <c r="T245" s="161">
        <f t="shared" si="43"/>
        <v>0</v>
      </c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R245" s="162" t="s">
        <v>214</v>
      </c>
      <c r="AT245" s="162" t="s">
        <v>210</v>
      </c>
      <c r="AU245" s="162" t="s">
        <v>85</v>
      </c>
      <c r="AY245" s="15" t="s">
        <v>208</v>
      </c>
      <c r="BE245" s="163">
        <f t="shared" si="44"/>
        <v>0</v>
      </c>
      <c r="BF245" s="163">
        <f t="shared" si="45"/>
        <v>0</v>
      </c>
      <c r="BG245" s="163">
        <f t="shared" si="46"/>
        <v>0</v>
      </c>
      <c r="BH245" s="163">
        <f t="shared" si="47"/>
        <v>0</v>
      </c>
      <c r="BI245" s="163">
        <f t="shared" si="48"/>
        <v>0</v>
      </c>
      <c r="BJ245" s="15" t="s">
        <v>85</v>
      </c>
      <c r="BK245" s="163">
        <f t="shared" si="49"/>
        <v>0</v>
      </c>
      <c r="BL245" s="15" t="s">
        <v>214</v>
      </c>
      <c r="BM245" s="162" t="s">
        <v>10621</v>
      </c>
    </row>
    <row r="246" spans="1:65" s="2" customFormat="1" ht="24.2" customHeight="1">
      <c r="A246" s="30"/>
      <c r="B246" s="154"/>
      <c r="C246" s="195" t="s">
        <v>681</v>
      </c>
      <c r="D246" s="195" t="s">
        <v>210</v>
      </c>
      <c r="E246" s="196" t="s">
        <v>635</v>
      </c>
      <c r="F246" s="200" t="s">
        <v>636</v>
      </c>
      <c r="G246" s="198" t="s">
        <v>564</v>
      </c>
      <c r="H246" s="199">
        <v>16.103000000000002</v>
      </c>
      <c r="I246" s="155"/>
      <c r="J246" s="287">
        <f t="shared" si="40"/>
        <v>0</v>
      </c>
      <c r="K246" s="157"/>
      <c r="L246" s="31"/>
      <c r="M246" s="158" t="s">
        <v>1</v>
      </c>
      <c r="N246" s="159" t="s">
        <v>38</v>
      </c>
      <c r="O246" s="59"/>
      <c r="P246" s="160">
        <f t="shared" si="41"/>
        <v>0</v>
      </c>
      <c r="Q246" s="160">
        <v>0</v>
      </c>
      <c r="R246" s="160">
        <f t="shared" si="42"/>
        <v>0</v>
      </c>
      <c r="S246" s="160">
        <v>0</v>
      </c>
      <c r="T246" s="161">
        <f t="shared" si="43"/>
        <v>0</v>
      </c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R246" s="162" t="s">
        <v>214</v>
      </c>
      <c r="AT246" s="162" t="s">
        <v>210</v>
      </c>
      <c r="AU246" s="162" t="s">
        <v>85</v>
      </c>
      <c r="AY246" s="15" t="s">
        <v>208</v>
      </c>
      <c r="BE246" s="163">
        <f t="shared" si="44"/>
        <v>0</v>
      </c>
      <c r="BF246" s="163">
        <f t="shared" si="45"/>
        <v>0</v>
      </c>
      <c r="BG246" s="163">
        <f t="shared" si="46"/>
        <v>0</v>
      </c>
      <c r="BH246" s="163">
        <f t="shared" si="47"/>
        <v>0</v>
      </c>
      <c r="BI246" s="163">
        <f t="shared" si="48"/>
        <v>0</v>
      </c>
      <c r="BJ246" s="15" t="s">
        <v>85</v>
      </c>
      <c r="BK246" s="163">
        <f t="shared" si="49"/>
        <v>0</v>
      </c>
      <c r="BL246" s="15" t="s">
        <v>214</v>
      </c>
      <c r="BM246" s="162" t="s">
        <v>10622</v>
      </c>
    </row>
    <row r="247" spans="1:65" s="12" customFormat="1" ht="22.9" customHeight="1">
      <c r="B247" s="142"/>
      <c r="C247" s="206"/>
      <c r="D247" s="207" t="s">
        <v>71</v>
      </c>
      <c r="E247" s="208" t="s">
        <v>606</v>
      </c>
      <c r="F247" s="208" t="s">
        <v>666</v>
      </c>
      <c r="G247" s="206"/>
      <c r="H247" s="206"/>
      <c r="I247" s="145"/>
      <c r="J247" s="286">
        <f>BK247</f>
        <v>0</v>
      </c>
      <c r="L247" s="142"/>
      <c r="M247" s="146"/>
      <c r="N247" s="147"/>
      <c r="O247" s="147"/>
      <c r="P247" s="148">
        <f>SUM(P248:P249)</f>
        <v>0</v>
      </c>
      <c r="Q247" s="147"/>
      <c r="R247" s="148">
        <f>SUM(R248:R249)</f>
        <v>0</v>
      </c>
      <c r="S247" s="147"/>
      <c r="T247" s="149">
        <f>SUM(T248:T249)</f>
        <v>0</v>
      </c>
      <c r="AR247" s="143" t="s">
        <v>79</v>
      </c>
      <c r="AT247" s="150" t="s">
        <v>71</v>
      </c>
      <c r="AU247" s="150" t="s">
        <v>79</v>
      </c>
      <c r="AY247" s="143" t="s">
        <v>208</v>
      </c>
      <c r="BK247" s="151">
        <f>SUM(BK248:BK249)</f>
        <v>0</v>
      </c>
    </row>
    <row r="248" spans="1:65" s="2" customFormat="1" ht="33" customHeight="1">
      <c r="A248" s="30"/>
      <c r="B248" s="154"/>
      <c r="C248" s="195" t="s">
        <v>687</v>
      </c>
      <c r="D248" s="195" t="s">
        <v>210</v>
      </c>
      <c r="E248" s="196" t="s">
        <v>3773</v>
      </c>
      <c r="F248" s="200" t="s">
        <v>3774</v>
      </c>
      <c r="G248" s="198" t="s">
        <v>564</v>
      </c>
      <c r="H248" s="199">
        <v>1360.904</v>
      </c>
      <c r="I248" s="155"/>
      <c r="J248" s="287">
        <f>ROUND(I248*H248,2)</f>
        <v>0</v>
      </c>
      <c r="K248" s="157"/>
      <c r="L248" s="31"/>
      <c r="M248" s="158" t="s">
        <v>1</v>
      </c>
      <c r="N248" s="159" t="s">
        <v>38</v>
      </c>
      <c r="O248" s="59"/>
      <c r="P248" s="160">
        <f>O248*H248</f>
        <v>0</v>
      </c>
      <c r="Q248" s="160">
        <v>0</v>
      </c>
      <c r="R248" s="160">
        <f>Q248*H248</f>
        <v>0</v>
      </c>
      <c r="S248" s="160">
        <v>0</v>
      </c>
      <c r="T248" s="161">
        <f>S248*H248</f>
        <v>0</v>
      </c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R248" s="162" t="s">
        <v>214</v>
      </c>
      <c r="AT248" s="162" t="s">
        <v>210</v>
      </c>
      <c r="AU248" s="162" t="s">
        <v>85</v>
      </c>
      <c r="AY248" s="15" t="s">
        <v>208</v>
      </c>
      <c r="BE248" s="163">
        <f>IF(N248="základná",J248,0)</f>
        <v>0</v>
      </c>
      <c r="BF248" s="163">
        <f>IF(N248="znížená",J248,0)</f>
        <v>0</v>
      </c>
      <c r="BG248" s="163">
        <f>IF(N248="zákl. prenesená",J248,0)</f>
        <v>0</v>
      </c>
      <c r="BH248" s="163">
        <f>IF(N248="zníž. prenesená",J248,0)</f>
        <v>0</v>
      </c>
      <c r="BI248" s="163">
        <f>IF(N248="nulová",J248,0)</f>
        <v>0</v>
      </c>
      <c r="BJ248" s="15" t="s">
        <v>85</v>
      </c>
      <c r="BK248" s="163">
        <f>ROUND(I248*H248,2)</f>
        <v>0</v>
      </c>
      <c r="BL248" s="15" t="s">
        <v>214</v>
      </c>
      <c r="BM248" s="162" t="s">
        <v>10623</v>
      </c>
    </row>
    <row r="249" spans="1:65" s="2" customFormat="1" ht="49.15" customHeight="1">
      <c r="A249" s="30"/>
      <c r="B249" s="154"/>
      <c r="C249" s="195" t="s">
        <v>694</v>
      </c>
      <c r="D249" s="195" t="s">
        <v>210</v>
      </c>
      <c r="E249" s="196" t="s">
        <v>10422</v>
      </c>
      <c r="F249" s="200" t="s">
        <v>10423</v>
      </c>
      <c r="G249" s="198" t="s">
        <v>564</v>
      </c>
      <c r="H249" s="199">
        <v>1360.904</v>
      </c>
      <c r="I249" s="155"/>
      <c r="J249" s="287">
        <f>ROUND(I249*H249,2)</f>
        <v>0</v>
      </c>
      <c r="K249" s="157"/>
      <c r="L249" s="31"/>
      <c r="M249" s="158" t="s">
        <v>1</v>
      </c>
      <c r="N249" s="159" t="s">
        <v>38</v>
      </c>
      <c r="O249" s="59"/>
      <c r="P249" s="160">
        <f>O249*H249</f>
        <v>0</v>
      </c>
      <c r="Q249" s="160">
        <v>0</v>
      </c>
      <c r="R249" s="160">
        <f>Q249*H249</f>
        <v>0</v>
      </c>
      <c r="S249" s="160">
        <v>0</v>
      </c>
      <c r="T249" s="161">
        <f>S249*H249</f>
        <v>0</v>
      </c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R249" s="162" t="s">
        <v>214</v>
      </c>
      <c r="AT249" s="162" t="s">
        <v>210</v>
      </c>
      <c r="AU249" s="162" t="s">
        <v>85</v>
      </c>
      <c r="AY249" s="15" t="s">
        <v>208</v>
      </c>
      <c r="BE249" s="163">
        <f>IF(N249="základná",J249,0)</f>
        <v>0</v>
      </c>
      <c r="BF249" s="163">
        <f>IF(N249="znížená",J249,0)</f>
        <v>0</v>
      </c>
      <c r="BG249" s="163">
        <f>IF(N249="zákl. prenesená",J249,0)</f>
        <v>0</v>
      </c>
      <c r="BH249" s="163">
        <f>IF(N249="zníž. prenesená",J249,0)</f>
        <v>0</v>
      </c>
      <c r="BI249" s="163">
        <f>IF(N249="nulová",J249,0)</f>
        <v>0</v>
      </c>
      <c r="BJ249" s="15" t="s">
        <v>85</v>
      </c>
      <c r="BK249" s="163">
        <f>ROUND(I249*H249,2)</f>
        <v>0</v>
      </c>
      <c r="BL249" s="15" t="s">
        <v>214</v>
      </c>
      <c r="BM249" s="162" t="s">
        <v>10624</v>
      </c>
    </row>
    <row r="250" spans="1:65" s="2" customFormat="1" ht="49.9" customHeight="1">
      <c r="A250" s="30"/>
      <c r="B250" s="31"/>
      <c r="C250" s="30"/>
      <c r="D250" s="30"/>
      <c r="E250" s="144" t="s">
        <v>771</v>
      </c>
      <c r="F250" s="144" t="s">
        <v>772</v>
      </c>
      <c r="G250" s="30"/>
      <c r="H250" s="30"/>
      <c r="I250" s="30"/>
      <c r="J250" s="283">
        <f t="shared" ref="J250:J255" si="50">BK250</f>
        <v>0</v>
      </c>
      <c r="K250" s="30"/>
      <c r="L250" s="31"/>
      <c r="M250" s="164"/>
      <c r="N250" s="165"/>
      <c r="O250" s="59"/>
      <c r="P250" s="59"/>
      <c r="Q250" s="59"/>
      <c r="R250" s="59"/>
      <c r="S250" s="59"/>
      <c r="T250" s="6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T250" s="15" t="s">
        <v>71</v>
      </c>
      <c r="AU250" s="15" t="s">
        <v>72</v>
      </c>
      <c r="AY250" s="15" t="s">
        <v>773</v>
      </c>
      <c r="BK250" s="163">
        <f>SUM(BK251:BK255)</f>
        <v>0</v>
      </c>
    </row>
    <row r="251" spans="1:65" s="2" customFormat="1" ht="16.350000000000001" customHeight="1">
      <c r="A251" s="30"/>
      <c r="B251" s="31"/>
      <c r="C251" s="166" t="s">
        <v>1</v>
      </c>
      <c r="D251" s="166" t="s">
        <v>210</v>
      </c>
      <c r="E251" s="167" t="s">
        <v>1</v>
      </c>
      <c r="F251" s="168" t="s">
        <v>1</v>
      </c>
      <c r="G251" s="169" t="s">
        <v>1</v>
      </c>
      <c r="H251" s="170"/>
      <c r="I251" s="171"/>
      <c r="J251" s="288">
        <f t="shared" si="50"/>
        <v>0</v>
      </c>
      <c r="K251" s="172"/>
      <c r="L251" s="31"/>
      <c r="M251" s="173" t="s">
        <v>1</v>
      </c>
      <c r="N251" s="174" t="s">
        <v>38</v>
      </c>
      <c r="O251" s="59"/>
      <c r="P251" s="59"/>
      <c r="Q251" s="59"/>
      <c r="R251" s="59"/>
      <c r="S251" s="59"/>
      <c r="T251" s="6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T251" s="15" t="s">
        <v>773</v>
      </c>
      <c r="AU251" s="15" t="s">
        <v>79</v>
      </c>
      <c r="AY251" s="15" t="s">
        <v>773</v>
      </c>
      <c r="BE251" s="163">
        <f>IF(N251="základná",J251,0)</f>
        <v>0</v>
      </c>
      <c r="BF251" s="163">
        <f>IF(N251="znížená",J251,0)</f>
        <v>0</v>
      </c>
      <c r="BG251" s="163">
        <f>IF(N251="zákl. prenesená",J251,0)</f>
        <v>0</v>
      </c>
      <c r="BH251" s="163">
        <f>IF(N251="zníž. prenesená",J251,0)</f>
        <v>0</v>
      </c>
      <c r="BI251" s="163">
        <f>IF(N251="nulová",J251,0)</f>
        <v>0</v>
      </c>
      <c r="BJ251" s="15" t="s">
        <v>85</v>
      </c>
      <c r="BK251" s="163">
        <f>I251*H251</f>
        <v>0</v>
      </c>
    </row>
    <row r="252" spans="1:65" s="2" customFormat="1" ht="16.350000000000001" customHeight="1">
      <c r="A252" s="30"/>
      <c r="B252" s="31"/>
      <c r="C252" s="166" t="s">
        <v>1</v>
      </c>
      <c r="D252" s="166" t="s">
        <v>210</v>
      </c>
      <c r="E252" s="167" t="s">
        <v>1</v>
      </c>
      <c r="F252" s="168" t="s">
        <v>1</v>
      </c>
      <c r="G252" s="169" t="s">
        <v>1</v>
      </c>
      <c r="H252" s="170"/>
      <c r="I252" s="171"/>
      <c r="J252" s="288">
        <f t="shared" si="50"/>
        <v>0</v>
      </c>
      <c r="K252" s="172"/>
      <c r="L252" s="31"/>
      <c r="M252" s="173" t="s">
        <v>1</v>
      </c>
      <c r="N252" s="174" t="s">
        <v>38</v>
      </c>
      <c r="O252" s="59"/>
      <c r="P252" s="59"/>
      <c r="Q252" s="59"/>
      <c r="R252" s="59"/>
      <c r="S252" s="59"/>
      <c r="T252" s="6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T252" s="15" t="s">
        <v>773</v>
      </c>
      <c r="AU252" s="15" t="s">
        <v>79</v>
      </c>
      <c r="AY252" s="15" t="s">
        <v>773</v>
      </c>
      <c r="BE252" s="163">
        <f>IF(N252="základná",J252,0)</f>
        <v>0</v>
      </c>
      <c r="BF252" s="163">
        <f>IF(N252="znížená",J252,0)</f>
        <v>0</v>
      </c>
      <c r="BG252" s="163">
        <f>IF(N252="zákl. prenesená",J252,0)</f>
        <v>0</v>
      </c>
      <c r="BH252" s="163">
        <f>IF(N252="zníž. prenesená",J252,0)</f>
        <v>0</v>
      </c>
      <c r="BI252" s="163">
        <f>IF(N252="nulová",J252,0)</f>
        <v>0</v>
      </c>
      <c r="BJ252" s="15" t="s">
        <v>85</v>
      </c>
      <c r="BK252" s="163">
        <f>I252*H252</f>
        <v>0</v>
      </c>
    </row>
    <row r="253" spans="1:65" s="2" customFormat="1" ht="16.350000000000001" customHeight="1">
      <c r="A253" s="30"/>
      <c r="B253" s="31"/>
      <c r="C253" s="166" t="s">
        <v>1</v>
      </c>
      <c r="D253" s="166" t="s">
        <v>210</v>
      </c>
      <c r="E253" s="167" t="s">
        <v>1</v>
      </c>
      <c r="F253" s="168" t="s">
        <v>1</v>
      </c>
      <c r="G253" s="169" t="s">
        <v>1</v>
      </c>
      <c r="H253" s="170"/>
      <c r="I253" s="171"/>
      <c r="J253" s="288">
        <f t="shared" si="50"/>
        <v>0</v>
      </c>
      <c r="K253" s="172"/>
      <c r="L253" s="31"/>
      <c r="M253" s="173" t="s">
        <v>1</v>
      </c>
      <c r="N253" s="174" t="s">
        <v>38</v>
      </c>
      <c r="O253" s="59"/>
      <c r="P253" s="59"/>
      <c r="Q253" s="59"/>
      <c r="R253" s="59"/>
      <c r="S253" s="59"/>
      <c r="T253" s="6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T253" s="15" t="s">
        <v>773</v>
      </c>
      <c r="AU253" s="15" t="s">
        <v>79</v>
      </c>
      <c r="AY253" s="15" t="s">
        <v>773</v>
      </c>
      <c r="BE253" s="163">
        <f>IF(N253="základná",J253,0)</f>
        <v>0</v>
      </c>
      <c r="BF253" s="163">
        <f>IF(N253="znížená",J253,0)</f>
        <v>0</v>
      </c>
      <c r="BG253" s="163">
        <f>IF(N253="zákl. prenesená",J253,0)</f>
        <v>0</v>
      </c>
      <c r="BH253" s="163">
        <f>IF(N253="zníž. prenesená",J253,0)</f>
        <v>0</v>
      </c>
      <c r="BI253" s="163">
        <f>IF(N253="nulová",J253,0)</f>
        <v>0</v>
      </c>
      <c r="BJ253" s="15" t="s">
        <v>85</v>
      </c>
      <c r="BK253" s="163">
        <f>I253*H253</f>
        <v>0</v>
      </c>
    </row>
    <row r="254" spans="1:65" s="2" customFormat="1" ht="16.350000000000001" customHeight="1">
      <c r="A254" s="30"/>
      <c r="B254" s="31"/>
      <c r="C254" s="166" t="s">
        <v>1</v>
      </c>
      <c r="D254" s="166" t="s">
        <v>210</v>
      </c>
      <c r="E254" s="167" t="s">
        <v>1</v>
      </c>
      <c r="F254" s="168" t="s">
        <v>1</v>
      </c>
      <c r="G254" s="169" t="s">
        <v>1</v>
      </c>
      <c r="H254" s="170"/>
      <c r="I254" s="171"/>
      <c r="J254" s="288">
        <f t="shared" si="50"/>
        <v>0</v>
      </c>
      <c r="K254" s="172"/>
      <c r="L254" s="31"/>
      <c r="M254" s="173" t="s">
        <v>1</v>
      </c>
      <c r="N254" s="174" t="s">
        <v>38</v>
      </c>
      <c r="O254" s="59"/>
      <c r="P254" s="59"/>
      <c r="Q254" s="59"/>
      <c r="R254" s="59"/>
      <c r="S254" s="59"/>
      <c r="T254" s="6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T254" s="15" t="s">
        <v>773</v>
      </c>
      <c r="AU254" s="15" t="s">
        <v>79</v>
      </c>
      <c r="AY254" s="15" t="s">
        <v>773</v>
      </c>
      <c r="BE254" s="163">
        <f>IF(N254="základná",J254,0)</f>
        <v>0</v>
      </c>
      <c r="BF254" s="163">
        <f>IF(N254="znížená",J254,0)</f>
        <v>0</v>
      </c>
      <c r="BG254" s="163">
        <f>IF(N254="zákl. prenesená",J254,0)</f>
        <v>0</v>
      </c>
      <c r="BH254" s="163">
        <f>IF(N254="zníž. prenesená",J254,0)</f>
        <v>0</v>
      </c>
      <c r="BI254" s="163">
        <f>IF(N254="nulová",J254,0)</f>
        <v>0</v>
      </c>
      <c r="BJ254" s="15" t="s">
        <v>85</v>
      </c>
      <c r="BK254" s="163">
        <f>I254*H254</f>
        <v>0</v>
      </c>
    </row>
    <row r="255" spans="1:65" s="2" customFormat="1" ht="16.350000000000001" customHeight="1">
      <c r="A255" s="30"/>
      <c r="B255" s="31"/>
      <c r="C255" s="166" t="s">
        <v>1</v>
      </c>
      <c r="D255" s="166" t="s">
        <v>210</v>
      </c>
      <c r="E255" s="167" t="s">
        <v>1</v>
      </c>
      <c r="F255" s="168" t="s">
        <v>1</v>
      </c>
      <c r="G255" s="169" t="s">
        <v>1</v>
      </c>
      <c r="H255" s="170"/>
      <c r="I255" s="171"/>
      <c r="J255" s="288">
        <f t="shared" si="50"/>
        <v>0</v>
      </c>
      <c r="K255" s="172"/>
      <c r="L255" s="31"/>
      <c r="M255" s="173" t="s">
        <v>1</v>
      </c>
      <c r="N255" s="174" t="s">
        <v>38</v>
      </c>
      <c r="O255" s="175"/>
      <c r="P255" s="175"/>
      <c r="Q255" s="175"/>
      <c r="R255" s="175"/>
      <c r="S255" s="175"/>
      <c r="T255" s="176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T255" s="15" t="s">
        <v>773</v>
      </c>
      <c r="AU255" s="15" t="s">
        <v>79</v>
      </c>
      <c r="AY255" s="15" t="s">
        <v>773</v>
      </c>
      <c r="BE255" s="163">
        <f>IF(N255="základná",J255,0)</f>
        <v>0</v>
      </c>
      <c r="BF255" s="163">
        <f>IF(N255="znížená",J255,0)</f>
        <v>0</v>
      </c>
      <c r="BG255" s="163">
        <f>IF(N255="zákl. prenesená",J255,0)</f>
        <v>0</v>
      </c>
      <c r="BH255" s="163">
        <f>IF(N255="zníž. prenesená",J255,0)</f>
        <v>0</v>
      </c>
      <c r="BI255" s="163">
        <f>IF(N255="nulová",J255,0)</f>
        <v>0</v>
      </c>
      <c r="BJ255" s="15" t="s">
        <v>85</v>
      </c>
      <c r="BK255" s="163">
        <f>I255*H255</f>
        <v>0</v>
      </c>
    </row>
    <row r="256" spans="1:65" s="2" customFormat="1" ht="6.95" customHeight="1">
      <c r="A256" s="30"/>
      <c r="B256" s="48"/>
      <c r="C256" s="49"/>
      <c r="D256" s="49"/>
      <c r="E256" s="49"/>
      <c r="F256" s="49"/>
      <c r="G256" s="49"/>
      <c r="H256" s="49"/>
      <c r="I256" s="49"/>
      <c r="J256" s="277"/>
      <c r="K256" s="49"/>
      <c r="L256" s="31"/>
      <c r="M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</row>
  </sheetData>
  <sheetProtection algorithmName="SHA-512" hashValue="wnZooRHWIeL8xSCZUXRCCZwF07/zvgQ7sV3Nu77Na3EVRCjGy/Jsdg567KHoB4qBA+4geHgEawgqEf7lDfwCNA==" saltValue="1iR6xWBFqyB7/TIkQb54aQ==" spinCount="100000" sheet="1" objects="1" scenarios="1"/>
  <autoFilter ref="C123:K255"/>
  <mergeCells count="9">
    <mergeCell ref="E87:H87"/>
    <mergeCell ref="E114:H114"/>
    <mergeCell ref="E116:H116"/>
    <mergeCell ref="L2:V2"/>
    <mergeCell ref="E7:H7"/>
    <mergeCell ref="E9:H9"/>
    <mergeCell ref="E18:H18"/>
    <mergeCell ref="E27:H27"/>
    <mergeCell ref="E85:H85"/>
  </mergeCells>
  <dataValidations disablePrompts="1" count="2">
    <dataValidation type="list" allowBlank="1" showInputMessage="1" showErrorMessage="1" error="Povolené sú hodnoty K, M." sqref="D251:D256">
      <formula1>"K, M"</formula1>
    </dataValidation>
    <dataValidation type="list" allowBlank="1" showInputMessage="1" showErrorMessage="1" error="Povolené sú hodnoty základná, znížená, nulová." sqref="N251:N256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79"/>
  <sheetViews>
    <sheetView showGridLines="0" topLeftCell="A107" workbookViewId="0">
      <selection activeCell="J18" sqref="J18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6" t="s">
        <v>5</v>
      </c>
      <c r="M2" s="217"/>
      <c r="N2" s="217"/>
      <c r="O2" s="217"/>
      <c r="P2" s="217"/>
      <c r="Q2" s="217"/>
      <c r="R2" s="217"/>
      <c r="S2" s="217"/>
      <c r="T2" s="217"/>
      <c r="U2" s="217"/>
      <c r="V2" s="217"/>
      <c r="AT2" s="15" t="s">
        <v>152</v>
      </c>
    </row>
    <row r="3" spans="1:46" s="1" customFormat="1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8"/>
      <c r="AT3" s="15" t="s">
        <v>72</v>
      </c>
    </row>
    <row r="4" spans="1:46" s="1" customFormat="1" ht="24.95" customHeight="1">
      <c r="B4" s="18"/>
      <c r="D4" s="19" t="s">
        <v>167</v>
      </c>
      <c r="L4" s="18"/>
      <c r="M4" s="99" t="s">
        <v>9</v>
      </c>
      <c r="AT4" s="15" t="s">
        <v>3</v>
      </c>
    </row>
    <row r="5" spans="1:46" s="1" customFormat="1" ht="6.95" customHeight="1">
      <c r="B5" s="18"/>
      <c r="L5" s="18"/>
    </row>
    <row r="6" spans="1:46" s="1" customFormat="1" ht="12" customHeight="1">
      <c r="B6" s="18"/>
      <c r="D6" s="25" t="s">
        <v>14</v>
      </c>
      <c r="L6" s="18"/>
    </row>
    <row r="7" spans="1:46" s="1" customFormat="1" ht="16.5" customHeight="1">
      <c r="B7" s="18"/>
      <c r="E7" s="259" t="str">
        <f>'Rekapitulácia stavby'!K6</f>
        <v>Rekonštrukcia SO34 ÚAO a SO22 sociálna časť ÚAO</v>
      </c>
      <c r="F7" s="260"/>
      <c r="G7" s="260"/>
      <c r="H7" s="260"/>
      <c r="L7" s="18"/>
    </row>
    <row r="8" spans="1:46" s="2" customFormat="1" ht="12" customHeight="1">
      <c r="A8" s="30"/>
      <c r="B8" s="31"/>
      <c r="C8" s="30"/>
      <c r="D8" s="25" t="s">
        <v>168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16.5" customHeight="1">
      <c r="A9" s="30"/>
      <c r="B9" s="31"/>
      <c r="C9" s="30"/>
      <c r="D9" s="30"/>
      <c r="E9" s="255" t="s">
        <v>10625</v>
      </c>
      <c r="F9" s="258"/>
      <c r="G9" s="258"/>
      <c r="H9" s="258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5" t="s">
        <v>16</v>
      </c>
      <c r="E11" s="30"/>
      <c r="F11" s="23" t="s">
        <v>1</v>
      </c>
      <c r="G11" s="30"/>
      <c r="H11" s="30"/>
      <c r="I11" s="25" t="s">
        <v>17</v>
      </c>
      <c r="J11" s="23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5" t="s">
        <v>18</v>
      </c>
      <c r="E12" s="30"/>
      <c r="F12" s="23" t="s">
        <v>19</v>
      </c>
      <c r="G12" s="30"/>
      <c r="H12" s="30"/>
      <c r="I12" s="25" t="s">
        <v>20</v>
      </c>
      <c r="J12" s="56" t="str">
        <f>'Rekapitulácia stavby'!AN8</f>
        <v>16. 11. 2023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5" t="s">
        <v>22</v>
      </c>
      <c r="E14" s="30"/>
      <c r="F14" s="30"/>
      <c r="G14" s="30"/>
      <c r="H14" s="30"/>
      <c r="I14" s="25" t="s">
        <v>23</v>
      </c>
      <c r="J14" s="23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3" t="s">
        <v>19</v>
      </c>
      <c r="F15" s="30"/>
      <c r="G15" s="30"/>
      <c r="H15" s="30"/>
      <c r="I15" s="25" t="s">
        <v>24</v>
      </c>
      <c r="J15" s="23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5" t="s">
        <v>25</v>
      </c>
      <c r="E17" s="30"/>
      <c r="F17" s="30"/>
      <c r="G17" s="30"/>
      <c r="H17" s="30"/>
      <c r="I17" s="25" t="s">
        <v>23</v>
      </c>
      <c r="J17" s="26" t="str">
        <f>'Rekapitulácia stavby'!AN13</f>
        <v>Vyplň údaj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61" t="str">
        <f>'Rekapitulácia stavby'!E14</f>
        <v>Vyplň údaj</v>
      </c>
      <c r="F18" s="221"/>
      <c r="G18" s="221"/>
      <c r="H18" s="221"/>
      <c r="I18" s="25" t="s">
        <v>24</v>
      </c>
      <c r="J18" s="26" t="str">
        <f>'Rekapitulácia stavby'!AN14</f>
        <v>Vyplň údaj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5" t="s">
        <v>27</v>
      </c>
      <c r="E20" s="30"/>
      <c r="F20" s="30"/>
      <c r="G20" s="30"/>
      <c r="H20" s="30"/>
      <c r="I20" s="25" t="s">
        <v>23</v>
      </c>
      <c r="J20" s="23" t="str">
        <f>IF('Rekapitulácia stavby'!AN16="","",'Rekapitulácia stavby'!AN16)</f>
        <v/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3" t="str">
        <f>IF('Rekapitulácia stavby'!E17="","",'Rekapitulácia stavby'!E17)</f>
        <v xml:space="preserve"> </v>
      </c>
      <c r="F21" s="30"/>
      <c r="G21" s="30"/>
      <c r="H21" s="30"/>
      <c r="I21" s="25" t="s">
        <v>24</v>
      </c>
      <c r="J21" s="23" t="str">
        <f>IF('Rekapitulácia stavby'!AN17="","",'Rekapitulácia stavby'!AN17)</f>
        <v/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5" t="s">
        <v>30</v>
      </c>
      <c r="E23" s="30"/>
      <c r="F23" s="30"/>
      <c r="G23" s="30"/>
      <c r="H23" s="30"/>
      <c r="I23" s="25" t="s">
        <v>23</v>
      </c>
      <c r="J23" s="23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3" t="str">
        <f>IF('Rekapitulácia stavby'!E20="","",'Rekapitulácia stavby'!E20)</f>
        <v xml:space="preserve"> </v>
      </c>
      <c r="F24" s="30"/>
      <c r="G24" s="30"/>
      <c r="H24" s="30"/>
      <c r="I24" s="25" t="s">
        <v>24</v>
      </c>
      <c r="J24" s="23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5" t="s">
        <v>31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100"/>
      <c r="B27" s="101"/>
      <c r="C27" s="100"/>
      <c r="D27" s="100"/>
      <c r="E27" s="225" t="s">
        <v>1</v>
      </c>
      <c r="F27" s="225"/>
      <c r="G27" s="225"/>
      <c r="H27" s="225"/>
      <c r="I27" s="100"/>
      <c r="J27" s="100"/>
      <c r="K27" s="100"/>
      <c r="L27" s="102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3" t="s">
        <v>32</v>
      </c>
      <c r="E30" s="30"/>
      <c r="F30" s="30"/>
      <c r="G30" s="30"/>
      <c r="H30" s="30"/>
      <c r="I30" s="30"/>
      <c r="J30" s="72">
        <f>ROUND(J119,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34</v>
      </c>
      <c r="G32" s="30"/>
      <c r="H32" s="30"/>
      <c r="I32" s="34" t="s">
        <v>33</v>
      </c>
      <c r="J32" s="34" t="s">
        <v>35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4" t="s">
        <v>36</v>
      </c>
      <c r="E33" s="36" t="s">
        <v>37</v>
      </c>
      <c r="F33" s="105">
        <f>ROUND((ROUND((SUM(BE119:BE172)),  2) + SUM(BE174:BE178)), 2)</f>
        <v>0</v>
      </c>
      <c r="G33" s="106"/>
      <c r="H33" s="106"/>
      <c r="I33" s="107">
        <v>0.2</v>
      </c>
      <c r="J33" s="105">
        <f>ROUND((ROUND(((SUM(BE119:BE172))*I33),  2) + (SUM(BE174:BE178)*I33)),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38</v>
      </c>
      <c r="F34" s="105">
        <f>ROUND((ROUND((SUM(BF119:BF172)),  2) + SUM(BF174:BF178)), 2)</f>
        <v>0</v>
      </c>
      <c r="G34" s="106"/>
      <c r="H34" s="106"/>
      <c r="I34" s="107">
        <v>0.2</v>
      </c>
      <c r="J34" s="105">
        <f>ROUND((ROUND(((SUM(BF119:BF172))*I34),  2) + (SUM(BF174:BF178)*I34)),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5" t="s">
        <v>39</v>
      </c>
      <c r="F35" s="108">
        <f>ROUND((ROUND((SUM(BG119:BG172)),  2) + SUM(BG174:BG178)), 2)</f>
        <v>0</v>
      </c>
      <c r="G35" s="30"/>
      <c r="H35" s="30"/>
      <c r="I35" s="109">
        <v>0.2</v>
      </c>
      <c r="J35" s="108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5" t="s">
        <v>40</v>
      </c>
      <c r="F36" s="108">
        <f>ROUND((ROUND((SUM(BH119:BH172)),  2) + SUM(BH174:BH178)), 2)</f>
        <v>0</v>
      </c>
      <c r="G36" s="30"/>
      <c r="H36" s="30"/>
      <c r="I36" s="109">
        <v>0.2</v>
      </c>
      <c r="J36" s="108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41</v>
      </c>
      <c r="F37" s="105">
        <f>ROUND((ROUND((SUM(BI119:BI172)),  2) + SUM(BI174:BI178)), 2)</f>
        <v>0</v>
      </c>
      <c r="G37" s="106"/>
      <c r="H37" s="106"/>
      <c r="I37" s="107">
        <v>0</v>
      </c>
      <c r="J37" s="105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10"/>
      <c r="D39" s="111" t="s">
        <v>42</v>
      </c>
      <c r="E39" s="61"/>
      <c r="F39" s="61"/>
      <c r="G39" s="112" t="s">
        <v>43</v>
      </c>
      <c r="H39" s="113" t="s">
        <v>44</v>
      </c>
      <c r="I39" s="61"/>
      <c r="J39" s="114">
        <f>SUM(J30:J37)</f>
        <v>0</v>
      </c>
      <c r="K39" s="115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18"/>
      <c r="L41" s="18"/>
    </row>
    <row r="42" spans="1:31" s="1" customFormat="1" ht="14.45" customHeight="1">
      <c r="B42" s="18"/>
      <c r="L42" s="18"/>
    </row>
    <row r="43" spans="1:31" s="1" customFormat="1" ht="14.45" customHeight="1">
      <c r="B43" s="18"/>
      <c r="L43" s="18"/>
    </row>
    <row r="44" spans="1:31" s="1" customFormat="1" ht="14.45" customHeight="1">
      <c r="B44" s="18"/>
      <c r="L44" s="18"/>
    </row>
    <row r="45" spans="1:31" s="1" customFormat="1" ht="14.45" customHeight="1">
      <c r="B45" s="18"/>
      <c r="L45" s="18"/>
    </row>
    <row r="46" spans="1:31" s="1" customFormat="1" ht="14.45" customHeight="1">
      <c r="B46" s="18"/>
      <c r="L46" s="18"/>
    </row>
    <row r="47" spans="1:31" s="1" customFormat="1" ht="14.45" customHeight="1">
      <c r="B47" s="18"/>
      <c r="L47" s="18"/>
    </row>
    <row r="48" spans="1:31" s="1" customFormat="1" ht="14.45" customHeight="1">
      <c r="B48" s="18"/>
      <c r="L48" s="18"/>
    </row>
    <row r="49" spans="1:31" s="1" customFormat="1" ht="14.45" customHeight="1">
      <c r="B49" s="18"/>
      <c r="L49" s="18"/>
    </row>
    <row r="50" spans="1:31" s="2" customFormat="1" ht="14.45" customHeight="1">
      <c r="B50" s="43"/>
      <c r="D50" s="44" t="s">
        <v>45</v>
      </c>
      <c r="E50" s="45"/>
      <c r="F50" s="45"/>
      <c r="G50" s="44" t="s">
        <v>46</v>
      </c>
      <c r="H50" s="45"/>
      <c r="I50" s="45"/>
      <c r="J50" s="45"/>
      <c r="K50" s="45"/>
      <c r="L50" s="43"/>
    </row>
    <row r="51" spans="1:31">
      <c r="B51" s="18"/>
      <c r="L51" s="18"/>
    </row>
    <row r="52" spans="1:31">
      <c r="B52" s="18"/>
      <c r="L52" s="18"/>
    </row>
    <row r="53" spans="1:31">
      <c r="B53" s="18"/>
      <c r="L53" s="18"/>
    </row>
    <row r="54" spans="1:31">
      <c r="B54" s="18"/>
      <c r="L54" s="18"/>
    </row>
    <row r="55" spans="1:31">
      <c r="B55" s="18"/>
      <c r="L55" s="18"/>
    </row>
    <row r="56" spans="1:31">
      <c r="B56" s="18"/>
      <c r="L56" s="18"/>
    </row>
    <row r="57" spans="1:31">
      <c r="B57" s="18"/>
      <c r="L57" s="18"/>
    </row>
    <row r="58" spans="1:31">
      <c r="B58" s="18"/>
      <c r="L58" s="18"/>
    </row>
    <row r="59" spans="1:31">
      <c r="B59" s="18"/>
      <c r="L59" s="18"/>
    </row>
    <row r="60" spans="1:31">
      <c r="B60" s="18"/>
      <c r="L60" s="18"/>
    </row>
    <row r="61" spans="1:31" s="2" customFormat="1" ht="12.75">
      <c r="A61" s="30"/>
      <c r="B61" s="31"/>
      <c r="C61" s="30"/>
      <c r="D61" s="46" t="s">
        <v>47</v>
      </c>
      <c r="E61" s="33"/>
      <c r="F61" s="116" t="s">
        <v>48</v>
      </c>
      <c r="G61" s="46" t="s">
        <v>47</v>
      </c>
      <c r="H61" s="33"/>
      <c r="I61" s="33"/>
      <c r="J61" s="117" t="s">
        <v>48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18"/>
      <c r="L62" s="18"/>
    </row>
    <row r="63" spans="1:31">
      <c r="B63" s="18"/>
      <c r="L63" s="18"/>
    </row>
    <row r="64" spans="1:31">
      <c r="B64" s="18"/>
      <c r="L64" s="18"/>
    </row>
    <row r="65" spans="1:31" s="2" customFormat="1" ht="12.75">
      <c r="A65" s="30"/>
      <c r="B65" s="31"/>
      <c r="C65" s="30"/>
      <c r="D65" s="44" t="s">
        <v>49</v>
      </c>
      <c r="E65" s="47"/>
      <c r="F65" s="47"/>
      <c r="G65" s="44" t="s">
        <v>50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18"/>
      <c r="L66" s="18"/>
    </row>
    <row r="67" spans="1:31">
      <c r="B67" s="18"/>
      <c r="L67" s="18"/>
    </row>
    <row r="68" spans="1:31">
      <c r="B68" s="18"/>
      <c r="L68" s="18"/>
    </row>
    <row r="69" spans="1:31">
      <c r="B69" s="18"/>
      <c r="L69" s="18"/>
    </row>
    <row r="70" spans="1:31">
      <c r="B70" s="18"/>
      <c r="L70" s="18"/>
    </row>
    <row r="71" spans="1:31">
      <c r="B71" s="18"/>
      <c r="L71" s="18"/>
    </row>
    <row r="72" spans="1:31">
      <c r="B72" s="18"/>
      <c r="L72" s="18"/>
    </row>
    <row r="73" spans="1:31">
      <c r="B73" s="18"/>
      <c r="L73" s="18"/>
    </row>
    <row r="74" spans="1:31">
      <c r="B74" s="18"/>
      <c r="L74" s="18"/>
    </row>
    <row r="75" spans="1:31">
      <c r="B75" s="18"/>
      <c r="L75" s="18"/>
    </row>
    <row r="76" spans="1:31" s="2" customFormat="1" ht="12.75">
      <c r="A76" s="30"/>
      <c r="B76" s="31"/>
      <c r="C76" s="30"/>
      <c r="D76" s="46" t="s">
        <v>47</v>
      </c>
      <c r="E76" s="33"/>
      <c r="F76" s="116" t="s">
        <v>48</v>
      </c>
      <c r="G76" s="46" t="s">
        <v>47</v>
      </c>
      <c r="H76" s="33"/>
      <c r="I76" s="33"/>
      <c r="J76" s="117" t="s">
        <v>48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19" t="s">
        <v>172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5" t="s">
        <v>14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>
      <c r="A85" s="30"/>
      <c r="B85" s="31"/>
      <c r="C85" s="30"/>
      <c r="D85" s="30"/>
      <c r="E85" s="259" t="str">
        <f>E7</f>
        <v>Rekonštrukcia SO34 ÚAO a SO22 sociálna časť ÚAO</v>
      </c>
      <c r="F85" s="260"/>
      <c r="G85" s="260"/>
      <c r="H85" s="260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5" t="s">
        <v>168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55" t="str">
        <f>E9</f>
        <v>SO201 - VN prípojka</v>
      </c>
      <c r="F87" s="258"/>
      <c r="G87" s="258"/>
      <c r="H87" s="258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5" t="s">
        <v>18</v>
      </c>
      <c r="D89" s="30"/>
      <c r="E89" s="30"/>
      <c r="F89" s="23" t="str">
        <f>F12</f>
        <v>ÚVTOS a ÚVV Leopoldov</v>
      </c>
      <c r="G89" s="30"/>
      <c r="H89" s="30"/>
      <c r="I89" s="25" t="s">
        <v>20</v>
      </c>
      <c r="J89" s="56" t="str">
        <f>IF(J12="","",J12)</f>
        <v>16. 11. 2023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>
      <c r="A91" s="30"/>
      <c r="B91" s="31"/>
      <c r="C91" s="25" t="s">
        <v>22</v>
      </c>
      <c r="D91" s="30"/>
      <c r="E91" s="30"/>
      <c r="F91" s="23" t="str">
        <f>E15</f>
        <v>ÚVTOS a ÚVV Leopoldov</v>
      </c>
      <c r="G91" s="30"/>
      <c r="H91" s="30"/>
      <c r="I91" s="25" t="s">
        <v>27</v>
      </c>
      <c r="J91" s="28" t="str">
        <f>E21</f>
        <v xml:space="preserve"> 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5" t="s">
        <v>25</v>
      </c>
      <c r="D92" s="30"/>
      <c r="E92" s="30"/>
      <c r="F92" s="23" t="str">
        <f>IF(E18="","",E18)</f>
        <v>Vyplň údaj</v>
      </c>
      <c r="G92" s="30"/>
      <c r="H92" s="30"/>
      <c r="I92" s="25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8" t="s">
        <v>173</v>
      </c>
      <c r="D94" s="110"/>
      <c r="E94" s="110"/>
      <c r="F94" s="110"/>
      <c r="G94" s="110"/>
      <c r="H94" s="110"/>
      <c r="I94" s="110"/>
      <c r="J94" s="119" t="s">
        <v>174</v>
      </c>
      <c r="K94" s="110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20" t="s">
        <v>175</v>
      </c>
      <c r="D96" s="30"/>
      <c r="E96" s="30"/>
      <c r="F96" s="30"/>
      <c r="G96" s="30"/>
      <c r="H96" s="30"/>
      <c r="I96" s="30"/>
      <c r="J96" s="72">
        <f>J119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5" t="s">
        <v>176</v>
      </c>
    </row>
    <row r="97" spans="1:31" s="9" customFormat="1" ht="24.95" customHeight="1">
      <c r="B97" s="121"/>
      <c r="D97" s="122" t="s">
        <v>191</v>
      </c>
      <c r="E97" s="123"/>
      <c r="F97" s="123"/>
      <c r="G97" s="123"/>
      <c r="H97" s="123"/>
      <c r="I97" s="123"/>
      <c r="J97" s="124">
        <f>J120</f>
        <v>0</v>
      </c>
      <c r="L97" s="121"/>
    </row>
    <row r="98" spans="1:31" s="10" customFormat="1" ht="19.899999999999999" customHeight="1">
      <c r="B98" s="125"/>
      <c r="D98" s="126" t="s">
        <v>856</v>
      </c>
      <c r="E98" s="127"/>
      <c r="F98" s="127"/>
      <c r="G98" s="127"/>
      <c r="H98" s="127"/>
      <c r="I98" s="127"/>
      <c r="J98" s="128">
        <f>J121</f>
        <v>0</v>
      </c>
      <c r="L98" s="125"/>
    </row>
    <row r="99" spans="1:31" s="9" customFormat="1" ht="21.75" customHeight="1">
      <c r="B99" s="121"/>
      <c r="D99" s="129" t="s">
        <v>193</v>
      </c>
      <c r="J99" s="130">
        <f>J173</f>
        <v>0</v>
      </c>
      <c r="L99" s="121"/>
    </row>
    <row r="100" spans="1:31" s="2" customFormat="1" ht="21.75" customHeight="1">
      <c r="A100" s="30"/>
      <c r="B100" s="31"/>
      <c r="C100" s="30"/>
      <c r="D100" s="30"/>
      <c r="E100" s="30"/>
      <c r="F100" s="30"/>
      <c r="G100" s="30"/>
      <c r="H100" s="30"/>
      <c r="I100" s="30"/>
      <c r="J100" s="30"/>
      <c r="K100" s="30"/>
      <c r="L100" s="43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</row>
    <row r="101" spans="1:31" s="2" customFormat="1" ht="6.95" customHeight="1">
      <c r="A101" s="30"/>
      <c r="B101" s="48"/>
      <c r="C101" s="49"/>
      <c r="D101" s="49"/>
      <c r="E101" s="49"/>
      <c r="F101" s="49"/>
      <c r="G101" s="49"/>
      <c r="H101" s="49"/>
      <c r="I101" s="49"/>
      <c r="J101" s="49"/>
      <c r="K101" s="49"/>
      <c r="L101" s="43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</row>
    <row r="105" spans="1:31" s="2" customFormat="1" ht="6.95" customHeight="1">
      <c r="A105" s="30"/>
      <c r="B105" s="50"/>
      <c r="C105" s="51"/>
      <c r="D105" s="51"/>
      <c r="E105" s="51"/>
      <c r="F105" s="51"/>
      <c r="G105" s="51"/>
      <c r="H105" s="51"/>
      <c r="I105" s="51"/>
      <c r="J105" s="51"/>
      <c r="K105" s="51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31" s="2" customFormat="1" ht="24.95" customHeight="1">
      <c r="A106" s="30"/>
      <c r="B106" s="31"/>
      <c r="C106" s="19" t="s">
        <v>194</v>
      </c>
      <c r="D106" s="30"/>
      <c r="E106" s="30"/>
      <c r="F106" s="30"/>
      <c r="G106" s="30"/>
      <c r="H106" s="30"/>
      <c r="I106" s="30"/>
      <c r="J106" s="30"/>
      <c r="K106" s="30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7" spans="1:31" s="2" customFormat="1" ht="6.95" customHeight="1">
      <c r="A107" s="30"/>
      <c r="B107" s="31"/>
      <c r="C107" s="30"/>
      <c r="D107" s="30"/>
      <c r="E107" s="30"/>
      <c r="F107" s="30"/>
      <c r="G107" s="30"/>
      <c r="H107" s="30"/>
      <c r="I107" s="30"/>
      <c r="J107" s="30"/>
      <c r="K107" s="30"/>
      <c r="L107" s="43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s="2" customFormat="1" ht="12" customHeight="1">
      <c r="A108" s="30"/>
      <c r="B108" s="31"/>
      <c r="C108" s="25" t="s">
        <v>14</v>
      </c>
      <c r="D108" s="30"/>
      <c r="E108" s="30"/>
      <c r="F108" s="30"/>
      <c r="G108" s="30"/>
      <c r="H108" s="30"/>
      <c r="I108" s="30"/>
      <c r="J108" s="30"/>
      <c r="K108" s="30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16.5" customHeight="1">
      <c r="A109" s="30"/>
      <c r="B109" s="31"/>
      <c r="C109" s="30"/>
      <c r="D109" s="30"/>
      <c r="E109" s="259" t="str">
        <f>E7</f>
        <v>Rekonštrukcia SO34 ÚAO a SO22 sociálna časť ÚAO</v>
      </c>
      <c r="F109" s="260"/>
      <c r="G109" s="260"/>
      <c r="H109" s="260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12" customHeight="1">
      <c r="A110" s="30"/>
      <c r="B110" s="31"/>
      <c r="C110" s="25" t="s">
        <v>168</v>
      </c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16.5" customHeight="1">
      <c r="A111" s="30"/>
      <c r="B111" s="31"/>
      <c r="C111" s="30"/>
      <c r="D111" s="30"/>
      <c r="E111" s="255" t="str">
        <f>E9</f>
        <v>SO201 - VN prípojka</v>
      </c>
      <c r="F111" s="258"/>
      <c r="G111" s="258"/>
      <c r="H111" s="258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6.95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2" customHeight="1">
      <c r="A113" s="30"/>
      <c r="B113" s="31"/>
      <c r="C113" s="25" t="s">
        <v>18</v>
      </c>
      <c r="D113" s="30"/>
      <c r="E113" s="30"/>
      <c r="F113" s="23" t="str">
        <f>F12</f>
        <v>ÚVTOS a ÚVV Leopoldov</v>
      </c>
      <c r="G113" s="30"/>
      <c r="H113" s="30"/>
      <c r="I113" s="25" t="s">
        <v>20</v>
      </c>
      <c r="J113" s="56" t="str">
        <f>IF(J12="","",J12)</f>
        <v>16. 11. 2023</v>
      </c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6.95" customHeight="1">
      <c r="A114" s="30"/>
      <c r="B114" s="31"/>
      <c r="C114" s="30"/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15.2" customHeight="1">
      <c r="A115" s="30"/>
      <c r="B115" s="31"/>
      <c r="C115" s="25" t="s">
        <v>22</v>
      </c>
      <c r="D115" s="30"/>
      <c r="E115" s="30"/>
      <c r="F115" s="23" t="str">
        <f>E15</f>
        <v>ÚVTOS a ÚVV Leopoldov</v>
      </c>
      <c r="G115" s="30"/>
      <c r="H115" s="30"/>
      <c r="I115" s="25" t="s">
        <v>27</v>
      </c>
      <c r="J115" s="28" t="str">
        <f>E21</f>
        <v xml:space="preserve"> </v>
      </c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5.2" customHeight="1">
      <c r="A116" s="30"/>
      <c r="B116" s="31"/>
      <c r="C116" s="25" t="s">
        <v>25</v>
      </c>
      <c r="D116" s="30"/>
      <c r="E116" s="30"/>
      <c r="F116" s="23" t="str">
        <f>IF(E18="","",E18)</f>
        <v>Vyplň údaj</v>
      </c>
      <c r="G116" s="30"/>
      <c r="H116" s="30"/>
      <c r="I116" s="25" t="s">
        <v>30</v>
      </c>
      <c r="J116" s="28" t="str">
        <f>E24</f>
        <v xml:space="preserve"> </v>
      </c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10.35" customHeight="1">
      <c r="A117" s="30"/>
      <c r="B117" s="31"/>
      <c r="C117" s="30"/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11" customFormat="1" ht="29.25" customHeight="1">
      <c r="A118" s="131"/>
      <c r="B118" s="132"/>
      <c r="C118" s="133" t="s">
        <v>195</v>
      </c>
      <c r="D118" s="134" t="s">
        <v>57</v>
      </c>
      <c r="E118" s="134" t="s">
        <v>53</v>
      </c>
      <c r="F118" s="134" t="s">
        <v>54</v>
      </c>
      <c r="G118" s="134" t="s">
        <v>196</v>
      </c>
      <c r="H118" s="134" t="s">
        <v>197</v>
      </c>
      <c r="I118" s="134" t="s">
        <v>198</v>
      </c>
      <c r="J118" s="135" t="s">
        <v>174</v>
      </c>
      <c r="K118" s="136" t="s">
        <v>199</v>
      </c>
      <c r="L118" s="137"/>
      <c r="M118" s="63" t="s">
        <v>1</v>
      </c>
      <c r="N118" s="64" t="s">
        <v>36</v>
      </c>
      <c r="O118" s="64" t="s">
        <v>200</v>
      </c>
      <c r="P118" s="64" t="s">
        <v>201</v>
      </c>
      <c r="Q118" s="64" t="s">
        <v>202</v>
      </c>
      <c r="R118" s="64" t="s">
        <v>203</v>
      </c>
      <c r="S118" s="64" t="s">
        <v>204</v>
      </c>
      <c r="T118" s="65" t="s">
        <v>205</v>
      </c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</row>
    <row r="119" spans="1:65" s="2" customFormat="1" ht="22.9" customHeight="1">
      <c r="A119" s="30"/>
      <c r="B119" s="31"/>
      <c r="C119" s="70" t="s">
        <v>175</v>
      </c>
      <c r="D119" s="30"/>
      <c r="E119" s="30"/>
      <c r="F119" s="30"/>
      <c r="G119" s="30"/>
      <c r="H119" s="30"/>
      <c r="I119" s="30"/>
      <c r="J119" s="138">
        <f>BK119</f>
        <v>0</v>
      </c>
      <c r="K119" s="30"/>
      <c r="L119" s="31"/>
      <c r="M119" s="66"/>
      <c r="N119" s="57"/>
      <c r="O119" s="67"/>
      <c r="P119" s="139">
        <f>P120+P173</f>
        <v>0</v>
      </c>
      <c r="Q119" s="67"/>
      <c r="R119" s="139">
        <f>R120+R173</f>
        <v>0</v>
      </c>
      <c r="S119" s="67"/>
      <c r="T119" s="140">
        <f>T120+T173</f>
        <v>0</v>
      </c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T119" s="15" t="s">
        <v>71</v>
      </c>
      <c r="AU119" s="15" t="s">
        <v>176</v>
      </c>
      <c r="BK119" s="141">
        <f>BK120+BK173</f>
        <v>0</v>
      </c>
    </row>
    <row r="120" spans="1:65" s="12" customFormat="1" ht="25.9" customHeight="1">
      <c r="B120" s="142"/>
      <c r="D120" s="143" t="s">
        <v>71</v>
      </c>
      <c r="E120" s="144" t="s">
        <v>751</v>
      </c>
      <c r="F120" s="144" t="s">
        <v>752</v>
      </c>
      <c r="I120" s="145"/>
      <c r="J120" s="130">
        <f>BK120</f>
        <v>0</v>
      </c>
      <c r="L120" s="142"/>
      <c r="M120" s="146"/>
      <c r="N120" s="147"/>
      <c r="O120" s="147"/>
      <c r="P120" s="148">
        <f>P121</f>
        <v>0</v>
      </c>
      <c r="Q120" s="147"/>
      <c r="R120" s="148">
        <f>R121</f>
        <v>0</v>
      </c>
      <c r="S120" s="147"/>
      <c r="T120" s="149">
        <f>T121</f>
        <v>0</v>
      </c>
      <c r="AR120" s="143" t="s">
        <v>219</v>
      </c>
      <c r="AT120" s="150" t="s">
        <v>71</v>
      </c>
      <c r="AU120" s="150" t="s">
        <v>72</v>
      </c>
      <c r="AY120" s="143" t="s">
        <v>208</v>
      </c>
      <c r="BK120" s="151">
        <f>BK121</f>
        <v>0</v>
      </c>
    </row>
    <row r="121" spans="1:65" s="12" customFormat="1" ht="22.9" customHeight="1">
      <c r="B121" s="142"/>
      <c r="D121" s="143" t="s">
        <v>71</v>
      </c>
      <c r="E121" s="152" t="s">
        <v>857</v>
      </c>
      <c r="F121" s="152" t="s">
        <v>858</v>
      </c>
      <c r="I121" s="145"/>
      <c r="J121" s="286">
        <f>BK121</f>
        <v>0</v>
      </c>
      <c r="L121" s="142"/>
      <c r="M121" s="146"/>
      <c r="N121" s="147"/>
      <c r="O121" s="147"/>
      <c r="P121" s="148">
        <f>SUM(P122:P172)</f>
        <v>0</v>
      </c>
      <c r="Q121" s="147"/>
      <c r="R121" s="148">
        <f>SUM(R122:R172)</f>
        <v>0</v>
      </c>
      <c r="S121" s="147"/>
      <c r="T121" s="149">
        <f>SUM(T122:T172)</f>
        <v>0</v>
      </c>
      <c r="AR121" s="143" t="s">
        <v>219</v>
      </c>
      <c r="AT121" s="150" t="s">
        <v>71</v>
      </c>
      <c r="AU121" s="150" t="s">
        <v>79</v>
      </c>
      <c r="AY121" s="143" t="s">
        <v>208</v>
      </c>
      <c r="BK121" s="151">
        <f>SUM(BK122:BK172)</f>
        <v>0</v>
      </c>
    </row>
    <row r="122" spans="1:65" s="2" customFormat="1" ht="24.2" customHeight="1">
      <c r="A122" s="30"/>
      <c r="B122" s="154"/>
      <c r="C122" s="195" t="s">
        <v>79</v>
      </c>
      <c r="D122" s="195" t="s">
        <v>210</v>
      </c>
      <c r="E122" s="196" t="s">
        <v>10626</v>
      </c>
      <c r="F122" s="200" t="s">
        <v>10627</v>
      </c>
      <c r="G122" s="198" t="s">
        <v>404</v>
      </c>
      <c r="H122" s="199">
        <v>3</v>
      </c>
      <c r="I122" s="155"/>
      <c r="J122" s="287">
        <f t="shared" ref="J122:J153" si="0">ROUND(I122*H122,2)</f>
        <v>0</v>
      </c>
      <c r="K122" s="157"/>
      <c r="L122" s="31"/>
      <c r="M122" s="158" t="s">
        <v>1</v>
      </c>
      <c r="N122" s="159" t="s">
        <v>38</v>
      </c>
      <c r="O122" s="59"/>
      <c r="P122" s="160">
        <f t="shared" ref="P122:P153" si="1">O122*H122</f>
        <v>0</v>
      </c>
      <c r="Q122" s="160">
        <v>0</v>
      </c>
      <c r="R122" s="160">
        <f t="shared" ref="R122:R153" si="2">Q122*H122</f>
        <v>0</v>
      </c>
      <c r="S122" s="160">
        <v>0</v>
      </c>
      <c r="T122" s="161">
        <f t="shared" ref="T122:T153" si="3">S122*H122</f>
        <v>0</v>
      </c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R122" s="162" t="s">
        <v>466</v>
      </c>
      <c r="AT122" s="162" t="s">
        <v>210</v>
      </c>
      <c r="AU122" s="162" t="s">
        <v>85</v>
      </c>
      <c r="AY122" s="15" t="s">
        <v>208</v>
      </c>
      <c r="BE122" s="163">
        <f t="shared" ref="BE122:BE153" si="4">IF(N122="základná",J122,0)</f>
        <v>0</v>
      </c>
      <c r="BF122" s="163">
        <f t="shared" ref="BF122:BF153" si="5">IF(N122="znížená",J122,0)</f>
        <v>0</v>
      </c>
      <c r="BG122" s="163">
        <f t="shared" ref="BG122:BG153" si="6">IF(N122="zákl. prenesená",J122,0)</f>
        <v>0</v>
      </c>
      <c r="BH122" s="163">
        <f t="shared" ref="BH122:BH153" si="7">IF(N122="zníž. prenesená",J122,0)</f>
        <v>0</v>
      </c>
      <c r="BI122" s="163">
        <f t="shared" ref="BI122:BI153" si="8">IF(N122="nulová",J122,0)</f>
        <v>0</v>
      </c>
      <c r="BJ122" s="15" t="s">
        <v>85</v>
      </c>
      <c r="BK122" s="163">
        <f t="shared" ref="BK122:BK153" si="9">ROUND(I122*H122,2)</f>
        <v>0</v>
      </c>
      <c r="BL122" s="15" t="s">
        <v>466</v>
      </c>
      <c r="BM122" s="162" t="s">
        <v>10628</v>
      </c>
    </row>
    <row r="123" spans="1:65" s="2" customFormat="1" ht="24.2" customHeight="1">
      <c r="A123" s="30"/>
      <c r="B123" s="154"/>
      <c r="C123" s="195" t="s">
        <v>85</v>
      </c>
      <c r="D123" s="195" t="s">
        <v>210</v>
      </c>
      <c r="E123" s="196" t="s">
        <v>10629</v>
      </c>
      <c r="F123" s="200" t="s">
        <v>10630</v>
      </c>
      <c r="G123" s="198" t="s">
        <v>252</v>
      </c>
      <c r="H123" s="199">
        <v>30</v>
      </c>
      <c r="I123" s="155"/>
      <c r="J123" s="287">
        <f t="shared" si="0"/>
        <v>0</v>
      </c>
      <c r="K123" s="157"/>
      <c r="L123" s="31"/>
      <c r="M123" s="158" t="s">
        <v>1</v>
      </c>
      <c r="N123" s="159" t="s">
        <v>38</v>
      </c>
      <c r="O123" s="59"/>
      <c r="P123" s="160">
        <f t="shared" si="1"/>
        <v>0</v>
      </c>
      <c r="Q123" s="160">
        <v>0</v>
      </c>
      <c r="R123" s="160">
        <f t="shared" si="2"/>
        <v>0</v>
      </c>
      <c r="S123" s="160">
        <v>0</v>
      </c>
      <c r="T123" s="161">
        <f t="shared" si="3"/>
        <v>0</v>
      </c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R123" s="162" t="s">
        <v>466</v>
      </c>
      <c r="AT123" s="162" t="s">
        <v>210</v>
      </c>
      <c r="AU123" s="162" t="s">
        <v>85</v>
      </c>
      <c r="AY123" s="15" t="s">
        <v>208</v>
      </c>
      <c r="BE123" s="163">
        <f t="shared" si="4"/>
        <v>0</v>
      </c>
      <c r="BF123" s="163">
        <f t="shared" si="5"/>
        <v>0</v>
      </c>
      <c r="BG123" s="163">
        <f t="shared" si="6"/>
        <v>0</v>
      </c>
      <c r="BH123" s="163">
        <f t="shared" si="7"/>
        <v>0</v>
      </c>
      <c r="BI123" s="163">
        <f t="shared" si="8"/>
        <v>0</v>
      </c>
      <c r="BJ123" s="15" t="s">
        <v>85</v>
      </c>
      <c r="BK123" s="163">
        <f t="shared" si="9"/>
        <v>0</v>
      </c>
      <c r="BL123" s="15" t="s">
        <v>466</v>
      </c>
      <c r="BM123" s="162" t="s">
        <v>10631</v>
      </c>
    </row>
    <row r="124" spans="1:65" s="2" customFormat="1" ht="21.75" customHeight="1">
      <c r="A124" s="30"/>
      <c r="B124" s="154"/>
      <c r="C124" s="195" t="s">
        <v>219</v>
      </c>
      <c r="D124" s="195" t="s">
        <v>210</v>
      </c>
      <c r="E124" s="196" t="s">
        <v>10632</v>
      </c>
      <c r="F124" s="200" t="s">
        <v>10633</v>
      </c>
      <c r="G124" s="198" t="s">
        <v>252</v>
      </c>
      <c r="H124" s="199">
        <v>26</v>
      </c>
      <c r="I124" s="155"/>
      <c r="J124" s="287">
        <f t="shared" si="0"/>
        <v>0</v>
      </c>
      <c r="K124" s="157"/>
      <c r="L124" s="31"/>
      <c r="M124" s="158" t="s">
        <v>1</v>
      </c>
      <c r="N124" s="159" t="s">
        <v>38</v>
      </c>
      <c r="O124" s="59"/>
      <c r="P124" s="160">
        <f t="shared" si="1"/>
        <v>0</v>
      </c>
      <c r="Q124" s="160">
        <v>0</v>
      </c>
      <c r="R124" s="160">
        <f t="shared" si="2"/>
        <v>0</v>
      </c>
      <c r="S124" s="160">
        <v>0</v>
      </c>
      <c r="T124" s="161">
        <f t="shared" si="3"/>
        <v>0</v>
      </c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R124" s="162" t="s">
        <v>466</v>
      </c>
      <c r="AT124" s="162" t="s">
        <v>210</v>
      </c>
      <c r="AU124" s="162" t="s">
        <v>85</v>
      </c>
      <c r="AY124" s="15" t="s">
        <v>208</v>
      </c>
      <c r="BE124" s="163">
        <f t="shared" si="4"/>
        <v>0</v>
      </c>
      <c r="BF124" s="163">
        <f t="shared" si="5"/>
        <v>0</v>
      </c>
      <c r="BG124" s="163">
        <f t="shared" si="6"/>
        <v>0</v>
      </c>
      <c r="BH124" s="163">
        <f t="shared" si="7"/>
        <v>0</v>
      </c>
      <c r="BI124" s="163">
        <f t="shared" si="8"/>
        <v>0</v>
      </c>
      <c r="BJ124" s="15" t="s">
        <v>85</v>
      </c>
      <c r="BK124" s="163">
        <f t="shared" si="9"/>
        <v>0</v>
      </c>
      <c r="BL124" s="15" t="s">
        <v>466</v>
      </c>
      <c r="BM124" s="162" t="s">
        <v>10634</v>
      </c>
    </row>
    <row r="125" spans="1:65" s="2" customFormat="1" ht="16.5" customHeight="1">
      <c r="A125" s="30"/>
      <c r="B125" s="154"/>
      <c r="C125" s="195" t="s">
        <v>214</v>
      </c>
      <c r="D125" s="195" t="s">
        <v>210</v>
      </c>
      <c r="E125" s="196" t="s">
        <v>10635</v>
      </c>
      <c r="F125" s="200" t="s">
        <v>10636</v>
      </c>
      <c r="G125" s="198" t="s">
        <v>252</v>
      </c>
      <c r="H125" s="199">
        <v>26</v>
      </c>
      <c r="I125" s="155"/>
      <c r="J125" s="287">
        <f t="shared" si="0"/>
        <v>0</v>
      </c>
      <c r="K125" s="157"/>
      <c r="L125" s="31"/>
      <c r="M125" s="158" t="s">
        <v>1</v>
      </c>
      <c r="N125" s="159" t="s">
        <v>38</v>
      </c>
      <c r="O125" s="59"/>
      <c r="P125" s="160">
        <f t="shared" si="1"/>
        <v>0</v>
      </c>
      <c r="Q125" s="160">
        <v>0</v>
      </c>
      <c r="R125" s="160">
        <f t="shared" si="2"/>
        <v>0</v>
      </c>
      <c r="S125" s="160">
        <v>0</v>
      </c>
      <c r="T125" s="161">
        <f t="shared" si="3"/>
        <v>0</v>
      </c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R125" s="162" t="s">
        <v>466</v>
      </c>
      <c r="AT125" s="162" t="s">
        <v>210</v>
      </c>
      <c r="AU125" s="162" t="s">
        <v>85</v>
      </c>
      <c r="AY125" s="15" t="s">
        <v>208</v>
      </c>
      <c r="BE125" s="163">
        <f t="shared" si="4"/>
        <v>0</v>
      </c>
      <c r="BF125" s="163">
        <f t="shared" si="5"/>
        <v>0</v>
      </c>
      <c r="BG125" s="163">
        <f t="shared" si="6"/>
        <v>0</v>
      </c>
      <c r="BH125" s="163">
        <f t="shared" si="7"/>
        <v>0</v>
      </c>
      <c r="BI125" s="163">
        <f t="shared" si="8"/>
        <v>0</v>
      </c>
      <c r="BJ125" s="15" t="s">
        <v>85</v>
      </c>
      <c r="BK125" s="163">
        <f t="shared" si="9"/>
        <v>0</v>
      </c>
      <c r="BL125" s="15" t="s">
        <v>466</v>
      </c>
      <c r="BM125" s="162" t="s">
        <v>10637</v>
      </c>
    </row>
    <row r="126" spans="1:65" s="2" customFormat="1" ht="16.5" customHeight="1">
      <c r="A126" s="30"/>
      <c r="B126" s="154"/>
      <c r="C126" s="195" t="s">
        <v>226</v>
      </c>
      <c r="D126" s="195" t="s">
        <v>210</v>
      </c>
      <c r="E126" s="196" t="s">
        <v>10638</v>
      </c>
      <c r="F126" s="200" t="s">
        <v>10639</v>
      </c>
      <c r="G126" s="198" t="s">
        <v>404</v>
      </c>
      <c r="H126" s="199">
        <v>1</v>
      </c>
      <c r="I126" s="155"/>
      <c r="J126" s="287">
        <f t="shared" si="0"/>
        <v>0</v>
      </c>
      <c r="K126" s="157"/>
      <c r="L126" s="31"/>
      <c r="M126" s="158" t="s">
        <v>1</v>
      </c>
      <c r="N126" s="159" t="s">
        <v>38</v>
      </c>
      <c r="O126" s="59"/>
      <c r="P126" s="160">
        <f t="shared" si="1"/>
        <v>0</v>
      </c>
      <c r="Q126" s="160">
        <v>0</v>
      </c>
      <c r="R126" s="160">
        <f t="shared" si="2"/>
        <v>0</v>
      </c>
      <c r="S126" s="160">
        <v>0</v>
      </c>
      <c r="T126" s="161">
        <f t="shared" si="3"/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62" t="s">
        <v>466</v>
      </c>
      <c r="AT126" s="162" t="s">
        <v>210</v>
      </c>
      <c r="AU126" s="162" t="s">
        <v>85</v>
      </c>
      <c r="AY126" s="15" t="s">
        <v>208</v>
      </c>
      <c r="BE126" s="163">
        <f t="shared" si="4"/>
        <v>0</v>
      </c>
      <c r="BF126" s="163">
        <f t="shared" si="5"/>
        <v>0</v>
      </c>
      <c r="BG126" s="163">
        <f t="shared" si="6"/>
        <v>0</v>
      </c>
      <c r="BH126" s="163">
        <f t="shared" si="7"/>
        <v>0</v>
      </c>
      <c r="BI126" s="163">
        <f t="shared" si="8"/>
        <v>0</v>
      </c>
      <c r="BJ126" s="15" t="s">
        <v>85</v>
      </c>
      <c r="BK126" s="163">
        <f t="shared" si="9"/>
        <v>0</v>
      </c>
      <c r="BL126" s="15" t="s">
        <v>466</v>
      </c>
      <c r="BM126" s="162" t="s">
        <v>10640</v>
      </c>
    </row>
    <row r="127" spans="1:65" s="2" customFormat="1" ht="16.5" customHeight="1">
      <c r="A127" s="30"/>
      <c r="B127" s="154"/>
      <c r="C127" s="195" t="s">
        <v>230</v>
      </c>
      <c r="D127" s="195" t="s">
        <v>210</v>
      </c>
      <c r="E127" s="196" t="s">
        <v>10641</v>
      </c>
      <c r="F127" s="200" t="s">
        <v>10642</v>
      </c>
      <c r="G127" s="198" t="s">
        <v>404</v>
      </c>
      <c r="H127" s="199">
        <v>1</v>
      </c>
      <c r="I127" s="155"/>
      <c r="J127" s="287">
        <f t="shared" si="0"/>
        <v>0</v>
      </c>
      <c r="K127" s="157"/>
      <c r="L127" s="31"/>
      <c r="M127" s="158" t="s">
        <v>1</v>
      </c>
      <c r="N127" s="159" t="s">
        <v>38</v>
      </c>
      <c r="O127" s="59"/>
      <c r="P127" s="160">
        <f t="shared" si="1"/>
        <v>0</v>
      </c>
      <c r="Q127" s="160">
        <v>0</v>
      </c>
      <c r="R127" s="160">
        <f t="shared" si="2"/>
        <v>0</v>
      </c>
      <c r="S127" s="160">
        <v>0</v>
      </c>
      <c r="T127" s="161">
        <f t="shared" si="3"/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2" t="s">
        <v>466</v>
      </c>
      <c r="AT127" s="162" t="s">
        <v>210</v>
      </c>
      <c r="AU127" s="162" t="s">
        <v>85</v>
      </c>
      <c r="AY127" s="15" t="s">
        <v>208</v>
      </c>
      <c r="BE127" s="163">
        <f t="shared" si="4"/>
        <v>0</v>
      </c>
      <c r="BF127" s="163">
        <f t="shared" si="5"/>
        <v>0</v>
      </c>
      <c r="BG127" s="163">
        <f t="shared" si="6"/>
        <v>0</v>
      </c>
      <c r="BH127" s="163">
        <f t="shared" si="7"/>
        <v>0</v>
      </c>
      <c r="BI127" s="163">
        <f t="shared" si="8"/>
        <v>0</v>
      </c>
      <c r="BJ127" s="15" t="s">
        <v>85</v>
      </c>
      <c r="BK127" s="163">
        <f t="shared" si="9"/>
        <v>0</v>
      </c>
      <c r="BL127" s="15" t="s">
        <v>466</v>
      </c>
      <c r="BM127" s="162" t="s">
        <v>10643</v>
      </c>
    </row>
    <row r="128" spans="1:65" s="2" customFormat="1" ht="16.5" customHeight="1">
      <c r="A128" s="30"/>
      <c r="B128" s="154"/>
      <c r="C128" s="195" t="s">
        <v>235</v>
      </c>
      <c r="D128" s="195" t="s">
        <v>210</v>
      </c>
      <c r="E128" s="196" t="s">
        <v>10644</v>
      </c>
      <c r="F128" s="200" t="s">
        <v>10645</v>
      </c>
      <c r="G128" s="198" t="s">
        <v>404</v>
      </c>
      <c r="H128" s="199">
        <v>1</v>
      </c>
      <c r="I128" s="155"/>
      <c r="J128" s="287">
        <f t="shared" si="0"/>
        <v>0</v>
      </c>
      <c r="K128" s="157"/>
      <c r="L128" s="31"/>
      <c r="M128" s="158" t="s">
        <v>1</v>
      </c>
      <c r="N128" s="159" t="s">
        <v>38</v>
      </c>
      <c r="O128" s="59"/>
      <c r="P128" s="160">
        <f t="shared" si="1"/>
        <v>0</v>
      </c>
      <c r="Q128" s="160">
        <v>0</v>
      </c>
      <c r="R128" s="160">
        <f t="shared" si="2"/>
        <v>0</v>
      </c>
      <c r="S128" s="160">
        <v>0</v>
      </c>
      <c r="T128" s="161">
        <f t="shared" si="3"/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2" t="s">
        <v>466</v>
      </c>
      <c r="AT128" s="162" t="s">
        <v>210</v>
      </c>
      <c r="AU128" s="162" t="s">
        <v>85</v>
      </c>
      <c r="AY128" s="15" t="s">
        <v>208</v>
      </c>
      <c r="BE128" s="163">
        <f t="shared" si="4"/>
        <v>0</v>
      </c>
      <c r="BF128" s="163">
        <f t="shared" si="5"/>
        <v>0</v>
      </c>
      <c r="BG128" s="163">
        <f t="shared" si="6"/>
        <v>0</v>
      </c>
      <c r="BH128" s="163">
        <f t="shared" si="7"/>
        <v>0</v>
      </c>
      <c r="BI128" s="163">
        <f t="shared" si="8"/>
        <v>0</v>
      </c>
      <c r="BJ128" s="15" t="s">
        <v>85</v>
      </c>
      <c r="BK128" s="163">
        <f t="shared" si="9"/>
        <v>0</v>
      </c>
      <c r="BL128" s="15" t="s">
        <v>466</v>
      </c>
      <c r="BM128" s="162" t="s">
        <v>10646</v>
      </c>
    </row>
    <row r="129" spans="1:65" s="2" customFormat="1" ht="16.5" customHeight="1">
      <c r="A129" s="30"/>
      <c r="B129" s="154"/>
      <c r="C129" s="195" t="s">
        <v>239</v>
      </c>
      <c r="D129" s="195" t="s">
        <v>210</v>
      </c>
      <c r="E129" s="196" t="s">
        <v>10647</v>
      </c>
      <c r="F129" s="200" t="s">
        <v>10648</v>
      </c>
      <c r="G129" s="198" t="s">
        <v>404</v>
      </c>
      <c r="H129" s="199">
        <v>1</v>
      </c>
      <c r="I129" s="155"/>
      <c r="J129" s="287">
        <f t="shared" si="0"/>
        <v>0</v>
      </c>
      <c r="K129" s="157"/>
      <c r="L129" s="31"/>
      <c r="M129" s="158" t="s">
        <v>1</v>
      </c>
      <c r="N129" s="159" t="s">
        <v>38</v>
      </c>
      <c r="O129" s="59"/>
      <c r="P129" s="160">
        <f t="shared" si="1"/>
        <v>0</v>
      </c>
      <c r="Q129" s="160">
        <v>0</v>
      </c>
      <c r="R129" s="160">
        <f t="shared" si="2"/>
        <v>0</v>
      </c>
      <c r="S129" s="160">
        <v>0</v>
      </c>
      <c r="T129" s="161">
        <f t="shared" si="3"/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2" t="s">
        <v>466</v>
      </c>
      <c r="AT129" s="162" t="s">
        <v>210</v>
      </c>
      <c r="AU129" s="162" t="s">
        <v>85</v>
      </c>
      <c r="AY129" s="15" t="s">
        <v>208</v>
      </c>
      <c r="BE129" s="163">
        <f t="shared" si="4"/>
        <v>0</v>
      </c>
      <c r="BF129" s="163">
        <f t="shared" si="5"/>
        <v>0</v>
      </c>
      <c r="BG129" s="163">
        <f t="shared" si="6"/>
        <v>0</v>
      </c>
      <c r="BH129" s="163">
        <f t="shared" si="7"/>
        <v>0</v>
      </c>
      <c r="BI129" s="163">
        <f t="shared" si="8"/>
        <v>0</v>
      </c>
      <c r="BJ129" s="15" t="s">
        <v>85</v>
      </c>
      <c r="BK129" s="163">
        <f t="shared" si="9"/>
        <v>0</v>
      </c>
      <c r="BL129" s="15" t="s">
        <v>466</v>
      </c>
      <c r="BM129" s="162" t="s">
        <v>10649</v>
      </c>
    </row>
    <row r="130" spans="1:65" s="2" customFormat="1" ht="16.5" customHeight="1">
      <c r="A130" s="30"/>
      <c r="B130" s="154"/>
      <c r="C130" s="195" t="s">
        <v>244</v>
      </c>
      <c r="D130" s="195" t="s">
        <v>210</v>
      </c>
      <c r="E130" s="196" t="s">
        <v>10650</v>
      </c>
      <c r="F130" s="200" t="s">
        <v>10651</v>
      </c>
      <c r="G130" s="198" t="s">
        <v>404</v>
      </c>
      <c r="H130" s="199">
        <v>1</v>
      </c>
      <c r="I130" s="155"/>
      <c r="J130" s="287">
        <f t="shared" si="0"/>
        <v>0</v>
      </c>
      <c r="K130" s="157"/>
      <c r="L130" s="31"/>
      <c r="M130" s="158" t="s">
        <v>1</v>
      </c>
      <c r="N130" s="159" t="s">
        <v>38</v>
      </c>
      <c r="O130" s="59"/>
      <c r="P130" s="160">
        <f t="shared" si="1"/>
        <v>0</v>
      </c>
      <c r="Q130" s="160">
        <v>0</v>
      </c>
      <c r="R130" s="160">
        <f t="shared" si="2"/>
        <v>0</v>
      </c>
      <c r="S130" s="160">
        <v>0</v>
      </c>
      <c r="T130" s="161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2" t="s">
        <v>466</v>
      </c>
      <c r="AT130" s="162" t="s">
        <v>210</v>
      </c>
      <c r="AU130" s="162" t="s">
        <v>85</v>
      </c>
      <c r="AY130" s="15" t="s">
        <v>208</v>
      </c>
      <c r="BE130" s="163">
        <f t="shared" si="4"/>
        <v>0</v>
      </c>
      <c r="BF130" s="163">
        <f t="shared" si="5"/>
        <v>0</v>
      </c>
      <c r="BG130" s="163">
        <f t="shared" si="6"/>
        <v>0</v>
      </c>
      <c r="BH130" s="163">
        <f t="shared" si="7"/>
        <v>0</v>
      </c>
      <c r="BI130" s="163">
        <f t="shared" si="8"/>
        <v>0</v>
      </c>
      <c r="BJ130" s="15" t="s">
        <v>85</v>
      </c>
      <c r="BK130" s="163">
        <f t="shared" si="9"/>
        <v>0</v>
      </c>
      <c r="BL130" s="15" t="s">
        <v>466</v>
      </c>
      <c r="BM130" s="162" t="s">
        <v>10652</v>
      </c>
    </row>
    <row r="131" spans="1:65" s="2" customFormat="1" ht="16.5" customHeight="1">
      <c r="A131" s="30"/>
      <c r="B131" s="154"/>
      <c r="C131" s="195" t="s">
        <v>249</v>
      </c>
      <c r="D131" s="195" t="s">
        <v>210</v>
      </c>
      <c r="E131" s="196" t="s">
        <v>10653</v>
      </c>
      <c r="F131" s="200" t="s">
        <v>10654</v>
      </c>
      <c r="G131" s="198" t="s">
        <v>252</v>
      </c>
      <c r="H131" s="199">
        <v>15</v>
      </c>
      <c r="I131" s="155"/>
      <c r="J131" s="287">
        <f t="shared" si="0"/>
        <v>0</v>
      </c>
      <c r="K131" s="157"/>
      <c r="L131" s="31"/>
      <c r="M131" s="158" t="s">
        <v>1</v>
      </c>
      <c r="N131" s="159" t="s">
        <v>38</v>
      </c>
      <c r="O131" s="59"/>
      <c r="P131" s="160">
        <f t="shared" si="1"/>
        <v>0</v>
      </c>
      <c r="Q131" s="160">
        <v>0</v>
      </c>
      <c r="R131" s="160">
        <f t="shared" si="2"/>
        <v>0</v>
      </c>
      <c r="S131" s="160">
        <v>0</v>
      </c>
      <c r="T131" s="161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2" t="s">
        <v>466</v>
      </c>
      <c r="AT131" s="162" t="s">
        <v>210</v>
      </c>
      <c r="AU131" s="162" t="s">
        <v>85</v>
      </c>
      <c r="AY131" s="15" t="s">
        <v>208</v>
      </c>
      <c r="BE131" s="163">
        <f t="shared" si="4"/>
        <v>0</v>
      </c>
      <c r="BF131" s="163">
        <f t="shared" si="5"/>
        <v>0</v>
      </c>
      <c r="BG131" s="163">
        <f t="shared" si="6"/>
        <v>0</v>
      </c>
      <c r="BH131" s="163">
        <f t="shared" si="7"/>
        <v>0</v>
      </c>
      <c r="BI131" s="163">
        <f t="shared" si="8"/>
        <v>0</v>
      </c>
      <c r="BJ131" s="15" t="s">
        <v>85</v>
      </c>
      <c r="BK131" s="163">
        <f t="shared" si="9"/>
        <v>0</v>
      </c>
      <c r="BL131" s="15" t="s">
        <v>466</v>
      </c>
      <c r="BM131" s="162" t="s">
        <v>10655</v>
      </c>
    </row>
    <row r="132" spans="1:65" s="2" customFormat="1" ht="16.5" customHeight="1">
      <c r="A132" s="30"/>
      <c r="B132" s="154"/>
      <c r="C132" s="195" t="s">
        <v>254</v>
      </c>
      <c r="D132" s="195" t="s">
        <v>210</v>
      </c>
      <c r="E132" s="196" t="s">
        <v>10656</v>
      </c>
      <c r="F132" s="200" t="s">
        <v>10657</v>
      </c>
      <c r="G132" s="198" t="s">
        <v>404</v>
      </c>
      <c r="H132" s="199">
        <v>2</v>
      </c>
      <c r="I132" s="155"/>
      <c r="J132" s="287">
        <f t="shared" si="0"/>
        <v>0</v>
      </c>
      <c r="K132" s="157"/>
      <c r="L132" s="31"/>
      <c r="M132" s="158" t="s">
        <v>1</v>
      </c>
      <c r="N132" s="159" t="s">
        <v>38</v>
      </c>
      <c r="O132" s="59"/>
      <c r="P132" s="160">
        <f t="shared" si="1"/>
        <v>0</v>
      </c>
      <c r="Q132" s="160">
        <v>0</v>
      </c>
      <c r="R132" s="160">
        <f t="shared" si="2"/>
        <v>0</v>
      </c>
      <c r="S132" s="160">
        <v>0</v>
      </c>
      <c r="T132" s="161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2" t="s">
        <v>466</v>
      </c>
      <c r="AT132" s="162" t="s">
        <v>210</v>
      </c>
      <c r="AU132" s="162" t="s">
        <v>85</v>
      </c>
      <c r="AY132" s="15" t="s">
        <v>208</v>
      </c>
      <c r="BE132" s="163">
        <f t="shared" si="4"/>
        <v>0</v>
      </c>
      <c r="BF132" s="163">
        <f t="shared" si="5"/>
        <v>0</v>
      </c>
      <c r="BG132" s="163">
        <f t="shared" si="6"/>
        <v>0</v>
      </c>
      <c r="BH132" s="163">
        <f t="shared" si="7"/>
        <v>0</v>
      </c>
      <c r="BI132" s="163">
        <f t="shared" si="8"/>
        <v>0</v>
      </c>
      <c r="BJ132" s="15" t="s">
        <v>85</v>
      </c>
      <c r="BK132" s="163">
        <f t="shared" si="9"/>
        <v>0</v>
      </c>
      <c r="BL132" s="15" t="s">
        <v>466</v>
      </c>
      <c r="BM132" s="162" t="s">
        <v>10658</v>
      </c>
    </row>
    <row r="133" spans="1:65" s="2" customFormat="1" ht="16.5" customHeight="1">
      <c r="A133" s="30"/>
      <c r="B133" s="154"/>
      <c r="C133" s="195" t="s">
        <v>258</v>
      </c>
      <c r="D133" s="195" t="s">
        <v>210</v>
      </c>
      <c r="E133" s="196" t="s">
        <v>10659</v>
      </c>
      <c r="F133" s="200" t="s">
        <v>10660</v>
      </c>
      <c r="G133" s="198" t="s">
        <v>404</v>
      </c>
      <c r="H133" s="199">
        <v>1</v>
      </c>
      <c r="I133" s="155"/>
      <c r="J133" s="287">
        <f t="shared" si="0"/>
        <v>0</v>
      </c>
      <c r="K133" s="157"/>
      <c r="L133" s="31"/>
      <c r="M133" s="158" t="s">
        <v>1</v>
      </c>
      <c r="N133" s="159" t="s">
        <v>38</v>
      </c>
      <c r="O133" s="59"/>
      <c r="P133" s="160">
        <f t="shared" si="1"/>
        <v>0</v>
      </c>
      <c r="Q133" s="160">
        <v>0</v>
      </c>
      <c r="R133" s="160">
        <f t="shared" si="2"/>
        <v>0</v>
      </c>
      <c r="S133" s="160">
        <v>0</v>
      </c>
      <c r="T133" s="161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2" t="s">
        <v>466</v>
      </c>
      <c r="AT133" s="162" t="s">
        <v>210</v>
      </c>
      <c r="AU133" s="162" t="s">
        <v>85</v>
      </c>
      <c r="AY133" s="15" t="s">
        <v>208</v>
      </c>
      <c r="BE133" s="163">
        <f t="shared" si="4"/>
        <v>0</v>
      </c>
      <c r="BF133" s="163">
        <f t="shared" si="5"/>
        <v>0</v>
      </c>
      <c r="BG133" s="163">
        <f t="shared" si="6"/>
        <v>0</v>
      </c>
      <c r="BH133" s="163">
        <f t="shared" si="7"/>
        <v>0</v>
      </c>
      <c r="BI133" s="163">
        <f t="shared" si="8"/>
        <v>0</v>
      </c>
      <c r="BJ133" s="15" t="s">
        <v>85</v>
      </c>
      <c r="BK133" s="163">
        <f t="shared" si="9"/>
        <v>0</v>
      </c>
      <c r="BL133" s="15" t="s">
        <v>466</v>
      </c>
      <c r="BM133" s="162" t="s">
        <v>10661</v>
      </c>
    </row>
    <row r="134" spans="1:65" s="2" customFormat="1" ht="16.5" customHeight="1">
      <c r="A134" s="30"/>
      <c r="B134" s="154"/>
      <c r="C134" s="201" t="s">
        <v>262</v>
      </c>
      <c r="D134" s="201" t="s">
        <v>751</v>
      </c>
      <c r="E134" s="202" t="s">
        <v>10662</v>
      </c>
      <c r="F134" s="203" t="s">
        <v>10663</v>
      </c>
      <c r="G134" s="204" t="s">
        <v>252</v>
      </c>
      <c r="H134" s="205">
        <v>6</v>
      </c>
      <c r="I134" s="177"/>
      <c r="J134" s="290">
        <f t="shared" si="0"/>
        <v>0</v>
      </c>
      <c r="K134" s="178"/>
      <c r="L134" s="179"/>
      <c r="M134" s="180" t="s">
        <v>1</v>
      </c>
      <c r="N134" s="181" t="s">
        <v>38</v>
      </c>
      <c r="O134" s="59"/>
      <c r="P134" s="160">
        <f t="shared" si="1"/>
        <v>0</v>
      </c>
      <c r="Q134" s="160">
        <v>0</v>
      </c>
      <c r="R134" s="160">
        <f t="shared" si="2"/>
        <v>0</v>
      </c>
      <c r="S134" s="160">
        <v>0</v>
      </c>
      <c r="T134" s="161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2" t="s">
        <v>1849</v>
      </c>
      <c r="AT134" s="162" t="s">
        <v>751</v>
      </c>
      <c r="AU134" s="162" t="s">
        <v>85</v>
      </c>
      <c r="AY134" s="15" t="s">
        <v>208</v>
      </c>
      <c r="BE134" s="163">
        <f t="shared" si="4"/>
        <v>0</v>
      </c>
      <c r="BF134" s="163">
        <f t="shared" si="5"/>
        <v>0</v>
      </c>
      <c r="BG134" s="163">
        <f t="shared" si="6"/>
        <v>0</v>
      </c>
      <c r="BH134" s="163">
        <f t="shared" si="7"/>
        <v>0</v>
      </c>
      <c r="BI134" s="163">
        <f t="shared" si="8"/>
        <v>0</v>
      </c>
      <c r="BJ134" s="15" t="s">
        <v>85</v>
      </c>
      <c r="BK134" s="163">
        <f t="shared" si="9"/>
        <v>0</v>
      </c>
      <c r="BL134" s="15" t="s">
        <v>466</v>
      </c>
      <c r="BM134" s="162" t="s">
        <v>10664</v>
      </c>
    </row>
    <row r="135" spans="1:65" s="2" customFormat="1" ht="16.5" customHeight="1">
      <c r="A135" s="30"/>
      <c r="B135" s="154"/>
      <c r="C135" s="195" t="s">
        <v>266</v>
      </c>
      <c r="D135" s="195" t="s">
        <v>210</v>
      </c>
      <c r="E135" s="196" t="s">
        <v>10665</v>
      </c>
      <c r="F135" s="200" t="s">
        <v>10663</v>
      </c>
      <c r="G135" s="198" t="s">
        <v>252</v>
      </c>
      <c r="H135" s="199">
        <v>6</v>
      </c>
      <c r="I135" s="155"/>
      <c r="J135" s="287">
        <f t="shared" si="0"/>
        <v>0</v>
      </c>
      <c r="K135" s="157"/>
      <c r="L135" s="31"/>
      <c r="M135" s="158" t="s">
        <v>1</v>
      </c>
      <c r="N135" s="159" t="s">
        <v>38</v>
      </c>
      <c r="O135" s="59"/>
      <c r="P135" s="160">
        <f t="shared" si="1"/>
        <v>0</v>
      </c>
      <c r="Q135" s="160">
        <v>0</v>
      </c>
      <c r="R135" s="160">
        <f t="shared" si="2"/>
        <v>0</v>
      </c>
      <c r="S135" s="160">
        <v>0</v>
      </c>
      <c r="T135" s="161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2" t="s">
        <v>466</v>
      </c>
      <c r="AT135" s="162" t="s">
        <v>210</v>
      </c>
      <c r="AU135" s="162" t="s">
        <v>85</v>
      </c>
      <c r="AY135" s="15" t="s">
        <v>208</v>
      </c>
      <c r="BE135" s="163">
        <f t="shared" si="4"/>
        <v>0</v>
      </c>
      <c r="BF135" s="163">
        <f t="shared" si="5"/>
        <v>0</v>
      </c>
      <c r="BG135" s="163">
        <f t="shared" si="6"/>
        <v>0</v>
      </c>
      <c r="BH135" s="163">
        <f t="shared" si="7"/>
        <v>0</v>
      </c>
      <c r="BI135" s="163">
        <f t="shared" si="8"/>
        <v>0</v>
      </c>
      <c r="BJ135" s="15" t="s">
        <v>85</v>
      </c>
      <c r="BK135" s="163">
        <f t="shared" si="9"/>
        <v>0</v>
      </c>
      <c r="BL135" s="15" t="s">
        <v>466</v>
      </c>
      <c r="BM135" s="162" t="s">
        <v>10666</v>
      </c>
    </row>
    <row r="136" spans="1:65" s="2" customFormat="1" ht="21.75" customHeight="1">
      <c r="A136" s="30"/>
      <c r="B136" s="154"/>
      <c r="C136" s="201" t="s">
        <v>270</v>
      </c>
      <c r="D136" s="201" t="s">
        <v>751</v>
      </c>
      <c r="E136" s="202" t="s">
        <v>10667</v>
      </c>
      <c r="F136" s="203" t="s">
        <v>10668</v>
      </c>
      <c r="G136" s="204" t="s">
        <v>252</v>
      </c>
      <c r="H136" s="205">
        <v>6</v>
      </c>
      <c r="I136" s="177"/>
      <c r="J136" s="290">
        <f t="shared" si="0"/>
        <v>0</v>
      </c>
      <c r="K136" s="178"/>
      <c r="L136" s="179"/>
      <c r="M136" s="180" t="s">
        <v>1</v>
      </c>
      <c r="N136" s="181" t="s">
        <v>38</v>
      </c>
      <c r="O136" s="59"/>
      <c r="P136" s="160">
        <f t="shared" si="1"/>
        <v>0</v>
      </c>
      <c r="Q136" s="160">
        <v>0</v>
      </c>
      <c r="R136" s="160">
        <f t="shared" si="2"/>
        <v>0</v>
      </c>
      <c r="S136" s="160">
        <v>0</v>
      </c>
      <c r="T136" s="161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2" t="s">
        <v>1849</v>
      </c>
      <c r="AT136" s="162" t="s">
        <v>751</v>
      </c>
      <c r="AU136" s="162" t="s">
        <v>85</v>
      </c>
      <c r="AY136" s="15" t="s">
        <v>208</v>
      </c>
      <c r="BE136" s="163">
        <f t="shared" si="4"/>
        <v>0</v>
      </c>
      <c r="BF136" s="163">
        <f t="shared" si="5"/>
        <v>0</v>
      </c>
      <c r="BG136" s="163">
        <f t="shared" si="6"/>
        <v>0</v>
      </c>
      <c r="BH136" s="163">
        <f t="shared" si="7"/>
        <v>0</v>
      </c>
      <c r="BI136" s="163">
        <f t="shared" si="8"/>
        <v>0</v>
      </c>
      <c r="BJ136" s="15" t="s">
        <v>85</v>
      </c>
      <c r="BK136" s="163">
        <f t="shared" si="9"/>
        <v>0</v>
      </c>
      <c r="BL136" s="15" t="s">
        <v>466</v>
      </c>
      <c r="BM136" s="162" t="s">
        <v>10669</v>
      </c>
    </row>
    <row r="137" spans="1:65" s="2" customFormat="1" ht="21.75" customHeight="1">
      <c r="A137" s="30"/>
      <c r="B137" s="154"/>
      <c r="C137" s="195" t="s">
        <v>274</v>
      </c>
      <c r="D137" s="195" t="s">
        <v>210</v>
      </c>
      <c r="E137" s="196" t="s">
        <v>10670</v>
      </c>
      <c r="F137" s="200" t="s">
        <v>10668</v>
      </c>
      <c r="G137" s="198" t="s">
        <v>252</v>
      </c>
      <c r="H137" s="199">
        <v>6</v>
      </c>
      <c r="I137" s="155"/>
      <c r="J137" s="287">
        <f t="shared" si="0"/>
        <v>0</v>
      </c>
      <c r="K137" s="157"/>
      <c r="L137" s="31"/>
      <c r="M137" s="158" t="s">
        <v>1</v>
      </c>
      <c r="N137" s="159" t="s">
        <v>38</v>
      </c>
      <c r="O137" s="59"/>
      <c r="P137" s="160">
        <f t="shared" si="1"/>
        <v>0</v>
      </c>
      <c r="Q137" s="160">
        <v>0</v>
      </c>
      <c r="R137" s="160">
        <f t="shared" si="2"/>
        <v>0</v>
      </c>
      <c r="S137" s="160">
        <v>0</v>
      </c>
      <c r="T137" s="161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2" t="s">
        <v>466</v>
      </c>
      <c r="AT137" s="162" t="s">
        <v>210</v>
      </c>
      <c r="AU137" s="162" t="s">
        <v>85</v>
      </c>
      <c r="AY137" s="15" t="s">
        <v>208</v>
      </c>
      <c r="BE137" s="163">
        <f t="shared" si="4"/>
        <v>0</v>
      </c>
      <c r="BF137" s="163">
        <f t="shared" si="5"/>
        <v>0</v>
      </c>
      <c r="BG137" s="163">
        <f t="shared" si="6"/>
        <v>0</v>
      </c>
      <c r="BH137" s="163">
        <f t="shared" si="7"/>
        <v>0</v>
      </c>
      <c r="BI137" s="163">
        <f t="shared" si="8"/>
        <v>0</v>
      </c>
      <c r="BJ137" s="15" t="s">
        <v>85</v>
      </c>
      <c r="BK137" s="163">
        <f t="shared" si="9"/>
        <v>0</v>
      </c>
      <c r="BL137" s="15" t="s">
        <v>466</v>
      </c>
      <c r="BM137" s="162" t="s">
        <v>10671</v>
      </c>
    </row>
    <row r="138" spans="1:65" s="2" customFormat="1" ht="16.5" customHeight="1">
      <c r="A138" s="30"/>
      <c r="B138" s="154"/>
      <c r="C138" s="201" t="s">
        <v>278</v>
      </c>
      <c r="D138" s="201" t="s">
        <v>751</v>
      </c>
      <c r="E138" s="202" t="s">
        <v>10672</v>
      </c>
      <c r="F138" s="203" t="s">
        <v>10673</v>
      </c>
      <c r="G138" s="204" t="s">
        <v>233</v>
      </c>
      <c r="H138" s="205">
        <v>1.5</v>
      </c>
      <c r="I138" s="177"/>
      <c r="J138" s="290">
        <f t="shared" si="0"/>
        <v>0</v>
      </c>
      <c r="K138" s="178"/>
      <c r="L138" s="179"/>
      <c r="M138" s="180" t="s">
        <v>1</v>
      </c>
      <c r="N138" s="181" t="s">
        <v>38</v>
      </c>
      <c r="O138" s="59"/>
      <c r="P138" s="160">
        <f t="shared" si="1"/>
        <v>0</v>
      </c>
      <c r="Q138" s="160">
        <v>0</v>
      </c>
      <c r="R138" s="160">
        <f t="shared" si="2"/>
        <v>0</v>
      </c>
      <c r="S138" s="160">
        <v>0</v>
      </c>
      <c r="T138" s="161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2" t="s">
        <v>1849</v>
      </c>
      <c r="AT138" s="162" t="s">
        <v>751</v>
      </c>
      <c r="AU138" s="162" t="s">
        <v>85</v>
      </c>
      <c r="AY138" s="15" t="s">
        <v>208</v>
      </c>
      <c r="BE138" s="163">
        <f t="shared" si="4"/>
        <v>0</v>
      </c>
      <c r="BF138" s="163">
        <f t="shared" si="5"/>
        <v>0</v>
      </c>
      <c r="BG138" s="163">
        <f t="shared" si="6"/>
        <v>0</v>
      </c>
      <c r="BH138" s="163">
        <f t="shared" si="7"/>
        <v>0</v>
      </c>
      <c r="BI138" s="163">
        <f t="shared" si="8"/>
        <v>0</v>
      </c>
      <c r="BJ138" s="15" t="s">
        <v>85</v>
      </c>
      <c r="BK138" s="163">
        <f t="shared" si="9"/>
        <v>0</v>
      </c>
      <c r="BL138" s="15" t="s">
        <v>466</v>
      </c>
      <c r="BM138" s="162" t="s">
        <v>10674</v>
      </c>
    </row>
    <row r="139" spans="1:65" s="2" customFormat="1" ht="16.5" customHeight="1">
      <c r="A139" s="30"/>
      <c r="B139" s="154"/>
      <c r="C139" s="195" t="s">
        <v>282</v>
      </c>
      <c r="D139" s="195" t="s">
        <v>210</v>
      </c>
      <c r="E139" s="196" t="s">
        <v>10675</v>
      </c>
      <c r="F139" s="200" t="s">
        <v>10673</v>
      </c>
      <c r="G139" s="198" t="s">
        <v>233</v>
      </c>
      <c r="H139" s="199">
        <v>1.5</v>
      </c>
      <c r="I139" s="155"/>
      <c r="J139" s="287">
        <f t="shared" si="0"/>
        <v>0</v>
      </c>
      <c r="K139" s="157"/>
      <c r="L139" s="31"/>
      <c r="M139" s="158" t="s">
        <v>1</v>
      </c>
      <c r="N139" s="159" t="s">
        <v>38</v>
      </c>
      <c r="O139" s="59"/>
      <c r="P139" s="160">
        <f t="shared" si="1"/>
        <v>0</v>
      </c>
      <c r="Q139" s="160">
        <v>0</v>
      </c>
      <c r="R139" s="160">
        <f t="shared" si="2"/>
        <v>0</v>
      </c>
      <c r="S139" s="160">
        <v>0</v>
      </c>
      <c r="T139" s="161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2" t="s">
        <v>466</v>
      </c>
      <c r="AT139" s="162" t="s">
        <v>210</v>
      </c>
      <c r="AU139" s="162" t="s">
        <v>85</v>
      </c>
      <c r="AY139" s="15" t="s">
        <v>208</v>
      </c>
      <c r="BE139" s="163">
        <f t="shared" si="4"/>
        <v>0</v>
      </c>
      <c r="BF139" s="163">
        <f t="shared" si="5"/>
        <v>0</v>
      </c>
      <c r="BG139" s="163">
        <f t="shared" si="6"/>
        <v>0</v>
      </c>
      <c r="BH139" s="163">
        <f t="shared" si="7"/>
        <v>0</v>
      </c>
      <c r="BI139" s="163">
        <f t="shared" si="8"/>
        <v>0</v>
      </c>
      <c r="BJ139" s="15" t="s">
        <v>85</v>
      </c>
      <c r="BK139" s="163">
        <f t="shared" si="9"/>
        <v>0</v>
      </c>
      <c r="BL139" s="15" t="s">
        <v>466</v>
      </c>
      <c r="BM139" s="162" t="s">
        <v>10676</v>
      </c>
    </row>
    <row r="140" spans="1:65" s="2" customFormat="1" ht="16.5" customHeight="1">
      <c r="A140" s="30"/>
      <c r="B140" s="154"/>
      <c r="C140" s="201" t="s">
        <v>286</v>
      </c>
      <c r="D140" s="201" t="s">
        <v>751</v>
      </c>
      <c r="E140" s="202" t="s">
        <v>10677</v>
      </c>
      <c r="F140" s="203" t="s">
        <v>10678</v>
      </c>
      <c r="G140" s="204" t="s">
        <v>252</v>
      </c>
      <c r="H140" s="205">
        <v>20</v>
      </c>
      <c r="I140" s="177"/>
      <c r="J140" s="290">
        <f t="shared" si="0"/>
        <v>0</v>
      </c>
      <c r="K140" s="178"/>
      <c r="L140" s="179"/>
      <c r="M140" s="180" t="s">
        <v>1</v>
      </c>
      <c r="N140" s="181" t="s">
        <v>38</v>
      </c>
      <c r="O140" s="59"/>
      <c r="P140" s="160">
        <f t="shared" si="1"/>
        <v>0</v>
      </c>
      <c r="Q140" s="160">
        <v>0</v>
      </c>
      <c r="R140" s="160">
        <f t="shared" si="2"/>
        <v>0</v>
      </c>
      <c r="S140" s="160">
        <v>0</v>
      </c>
      <c r="T140" s="161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2" t="s">
        <v>1849</v>
      </c>
      <c r="AT140" s="162" t="s">
        <v>751</v>
      </c>
      <c r="AU140" s="162" t="s">
        <v>85</v>
      </c>
      <c r="AY140" s="15" t="s">
        <v>208</v>
      </c>
      <c r="BE140" s="163">
        <f t="shared" si="4"/>
        <v>0</v>
      </c>
      <c r="BF140" s="163">
        <f t="shared" si="5"/>
        <v>0</v>
      </c>
      <c r="BG140" s="163">
        <f t="shared" si="6"/>
        <v>0</v>
      </c>
      <c r="BH140" s="163">
        <f t="shared" si="7"/>
        <v>0</v>
      </c>
      <c r="BI140" s="163">
        <f t="shared" si="8"/>
        <v>0</v>
      </c>
      <c r="BJ140" s="15" t="s">
        <v>85</v>
      </c>
      <c r="BK140" s="163">
        <f t="shared" si="9"/>
        <v>0</v>
      </c>
      <c r="BL140" s="15" t="s">
        <v>466</v>
      </c>
      <c r="BM140" s="162" t="s">
        <v>10679</v>
      </c>
    </row>
    <row r="141" spans="1:65" s="2" customFormat="1" ht="16.5" customHeight="1">
      <c r="A141" s="30"/>
      <c r="B141" s="154"/>
      <c r="C141" s="201" t="s">
        <v>7</v>
      </c>
      <c r="D141" s="201" t="s">
        <v>751</v>
      </c>
      <c r="E141" s="202" t="s">
        <v>10680</v>
      </c>
      <c r="F141" s="203" t="s">
        <v>10678</v>
      </c>
      <c r="G141" s="204" t="s">
        <v>252</v>
      </c>
      <c r="H141" s="205">
        <v>20</v>
      </c>
      <c r="I141" s="177"/>
      <c r="J141" s="290">
        <f t="shared" si="0"/>
        <v>0</v>
      </c>
      <c r="K141" s="178"/>
      <c r="L141" s="179"/>
      <c r="M141" s="180" t="s">
        <v>1</v>
      </c>
      <c r="N141" s="181" t="s">
        <v>38</v>
      </c>
      <c r="O141" s="59"/>
      <c r="P141" s="160">
        <f t="shared" si="1"/>
        <v>0</v>
      </c>
      <c r="Q141" s="160">
        <v>0</v>
      </c>
      <c r="R141" s="160">
        <f t="shared" si="2"/>
        <v>0</v>
      </c>
      <c r="S141" s="160">
        <v>0</v>
      </c>
      <c r="T141" s="161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2" t="s">
        <v>1849</v>
      </c>
      <c r="AT141" s="162" t="s">
        <v>751</v>
      </c>
      <c r="AU141" s="162" t="s">
        <v>85</v>
      </c>
      <c r="AY141" s="15" t="s">
        <v>208</v>
      </c>
      <c r="BE141" s="163">
        <f t="shared" si="4"/>
        <v>0</v>
      </c>
      <c r="BF141" s="163">
        <f t="shared" si="5"/>
        <v>0</v>
      </c>
      <c r="BG141" s="163">
        <f t="shared" si="6"/>
        <v>0</v>
      </c>
      <c r="BH141" s="163">
        <f t="shared" si="7"/>
        <v>0</v>
      </c>
      <c r="BI141" s="163">
        <f t="shared" si="8"/>
        <v>0</v>
      </c>
      <c r="BJ141" s="15" t="s">
        <v>85</v>
      </c>
      <c r="BK141" s="163">
        <f t="shared" si="9"/>
        <v>0</v>
      </c>
      <c r="BL141" s="15" t="s">
        <v>466</v>
      </c>
      <c r="BM141" s="162" t="s">
        <v>10681</v>
      </c>
    </row>
    <row r="142" spans="1:65" s="2" customFormat="1" ht="16.5" customHeight="1">
      <c r="A142" s="30"/>
      <c r="B142" s="154"/>
      <c r="C142" s="201" t="s">
        <v>293</v>
      </c>
      <c r="D142" s="201" t="s">
        <v>751</v>
      </c>
      <c r="E142" s="202" t="s">
        <v>10682</v>
      </c>
      <c r="F142" s="203" t="s">
        <v>10683</v>
      </c>
      <c r="G142" s="204" t="s">
        <v>252</v>
      </c>
      <c r="H142" s="205">
        <v>140</v>
      </c>
      <c r="I142" s="177"/>
      <c r="J142" s="290">
        <f t="shared" si="0"/>
        <v>0</v>
      </c>
      <c r="K142" s="178"/>
      <c r="L142" s="179"/>
      <c r="M142" s="180" t="s">
        <v>1</v>
      </c>
      <c r="N142" s="181" t="s">
        <v>38</v>
      </c>
      <c r="O142" s="59"/>
      <c r="P142" s="160">
        <f t="shared" si="1"/>
        <v>0</v>
      </c>
      <c r="Q142" s="160">
        <v>0</v>
      </c>
      <c r="R142" s="160">
        <f t="shared" si="2"/>
        <v>0</v>
      </c>
      <c r="S142" s="160">
        <v>0</v>
      </c>
      <c r="T142" s="161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2" t="s">
        <v>1849</v>
      </c>
      <c r="AT142" s="162" t="s">
        <v>751</v>
      </c>
      <c r="AU142" s="162" t="s">
        <v>85</v>
      </c>
      <c r="AY142" s="15" t="s">
        <v>208</v>
      </c>
      <c r="BE142" s="163">
        <f t="shared" si="4"/>
        <v>0</v>
      </c>
      <c r="BF142" s="163">
        <f t="shared" si="5"/>
        <v>0</v>
      </c>
      <c r="BG142" s="163">
        <f t="shared" si="6"/>
        <v>0</v>
      </c>
      <c r="BH142" s="163">
        <f t="shared" si="7"/>
        <v>0</v>
      </c>
      <c r="BI142" s="163">
        <f t="shared" si="8"/>
        <v>0</v>
      </c>
      <c r="BJ142" s="15" t="s">
        <v>85</v>
      </c>
      <c r="BK142" s="163">
        <f t="shared" si="9"/>
        <v>0</v>
      </c>
      <c r="BL142" s="15" t="s">
        <v>466</v>
      </c>
      <c r="BM142" s="162" t="s">
        <v>10684</v>
      </c>
    </row>
    <row r="143" spans="1:65" s="2" customFormat="1" ht="16.5" customHeight="1">
      <c r="A143" s="30"/>
      <c r="B143" s="154"/>
      <c r="C143" s="195" t="s">
        <v>297</v>
      </c>
      <c r="D143" s="195" t="s">
        <v>210</v>
      </c>
      <c r="E143" s="196" t="s">
        <v>10685</v>
      </c>
      <c r="F143" s="200" t="s">
        <v>10686</v>
      </c>
      <c r="G143" s="198" t="s">
        <v>252</v>
      </c>
      <c r="H143" s="199">
        <v>140</v>
      </c>
      <c r="I143" s="155"/>
      <c r="J143" s="287">
        <f t="shared" si="0"/>
        <v>0</v>
      </c>
      <c r="K143" s="157"/>
      <c r="L143" s="31"/>
      <c r="M143" s="158" t="s">
        <v>1</v>
      </c>
      <c r="N143" s="159" t="s">
        <v>38</v>
      </c>
      <c r="O143" s="59"/>
      <c r="P143" s="160">
        <f t="shared" si="1"/>
        <v>0</v>
      </c>
      <c r="Q143" s="160">
        <v>0</v>
      </c>
      <c r="R143" s="160">
        <f t="shared" si="2"/>
        <v>0</v>
      </c>
      <c r="S143" s="160">
        <v>0</v>
      </c>
      <c r="T143" s="161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2" t="s">
        <v>466</v>
      </c>
      <c r="AT143" s="162" t="s">
        <v>210</v>
      </c>
      <c r="AU143" s="162" t="s">
        <v>85</v>
      </c>
      <c r="AY143" s="15" t="s">
        <v>208</v>
      </c>
      <c r="BE143" s="163">
        <f t="shared" si="4"/>
        <v>0</v>
      </c>
      <c r="BF143" s="163">
        <f t="shared" si="5"/>
        <v>0</v>
      </c>
      <c r="BG143" s="163">
        <f t="shared" si="6"/>
        <v>0</v>
      </c>
      <c r="BH143" s="163">
        <f t="shared" si="7"/>
        <v>0</v>
      </c>
      <c r="BI143" s="163">
        <f t="shared" si="8"/>
        <v>0</v>
      </c>
      <c r="BJ143" s="15" t="s">
        <v>85</v>
      </c>
      <c r="BK143" s="163">
        <f t="shared" si="9"/>
        <v>0</v>
      </c>
      <c r="BL143" s="15" t="s">
        <v>466</v>
      </c>
      <c r="BM143" s="162" t="s">
        <v>10687</v>
      </c>
    </row>
    <row r="144" spans="1:65" s="2" customFormat="1" ht="21.75" customHeight="1">
      <c r="A144" s="30"/>
      <c r="B144" s="154"/>
      <c r="C144" s="201" t="s">
        <v>301</v>
      </c>
      <c r="D144" s="201" t="s">
        <v>751</v>
      </c>
      <c r="E144" s="202" t="s">
        <v>10688</v>
      </c>
      <c r="F144" s="203" t="s">
        <v>10689</v>
      </c>
      <c r="G144" s="204" t="s">
        <v>404</v>
      </c>
      <c r="H144" s="205">
        <v>3</v>
      </c>
      <c r="I144" s="177"/>
      <c r="J144" s="290">
        <f t="shared" si="0"/>
        <v>0</v>
      </c>
      <c r="K144" s="178"/>
      <c r="L144" s="179"/>
      <c r="M144" s="180" t="s">
        <v>1</v>
      </c>
      <c r="N144" s="181" t="s">
        <v>38</v>
      </c>
      <c r="O144" s="59"/>
      <c r="P144" s="160">
        <f t="shared" si="1"/>
        <v>0</v>
      </c>
      <c r="Q144" s="160">
        <v>0</v>
      </c>
      <c r="R144" s="160">
        <f t="shared" si="2"/>
        <v>0</v>
      </c>
      <c r="S144" s="160">
        <v>0</v>
      </c>
      <c r="T144" s="161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2" t="s">
        <v>1849</v>
      </c>
      <c r="AT144" s="162" t="s">
        <v>751</v>
      </c>
      <c r="AU144" s="162" t="s">
        <v>85</v>
      </c>
      <c r="AY144" s="15" t="s">
        <v>208</v>
      </c>
      <c r="BE144" s="163">
        <f t="shared" si="4"/>
        <v>0</v>
      </c>
      <c r="BF144" s="163">
        <f t="shared" si="5"/>
        <v>0</v>
      </c>
      <c r="BG144" s="163">
        <f t="shared" si="6"/>
        <v>0</v>
      </c>
      <c r="BH144" s="163">
        <f t="shared" si="7"/>
        <v>0</v>
      </c>
      <c r="BI144" s="163">
        <f t="shared" si="8"/>
        <v>0</v>
      </c>
      <c r="BJ144" s="15" t="s">
        <v>85</v>
      </c>
      <c r="BK144" s="163">
        <f t="shared" si="9"/>
        <v>0</v>
      </c>
      <c r="BL144" s="15" t="s">
        <v>466</v>
      </c>
      <c r="BM144" s="162" t="s">
        <v>10690</v>
      </c>
    </row>
    <row r="145" spans="1:65" s="2" customFormat="1" ht="21.75" customHeight="1">
      <c r="A145" s="30"/>
      <c r="B145" s="154"/>
      <c r="C145" s="195" t="s">
        <v>305</v>
      </c>
      <c r="D145" s="195" t="s">
        <v>210</v>
      </c>
      <c r="E145" s="196" t="s">
        <v>10691</v>
      </c>
      <c r="F145" s="200" t="s">
        <v>10689</v>
      </c>
      <c r="G145" s="198" t="s">
        <v>404</v>
      </c>
      <c r="H145" s="199">
        <v>3</v>
      </c>
      <c r="I145" s="155"/>
      <c r="J145" s="287">
        <f t="shared" si="0"/>
        <v>0</v>
      </c>
      <c r="K145" s="157"/>
      <c r="L145" s="31"/>
      <c r="M145" s="158" t="s">
        <v>1</v>
      </c>
      <c r="N145" s="159" t="s">
        <v>38</v>
      </c>
      <c r="O145" s="59"/>
      <c r="P145" s="160">
        <f t="shared" si="1"/>
        <v>0</v>
      </c>
      <c r="Q145" s="160">
        <v>0</v>
      </c>
      <c r="R145" s="160">
        <f t="shared" si="2"/>
        <v>0</v>
      </c>
      <c r="S145" s="160">
        <v>0</v>
      </c>
      <c r="T145" s="161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2" t="s">
        <v>466</v>
      </c>
      <c r="AT145" s="162" t="s">
        <v>210</v>
      </c>
      <c r="AU145" s="162" t="s">
        <v>85</v>
      </c>
      <c r="AY145" s="15" t="s">
        <v>208</v>
      </c>
      <c r="BE145" s="163">
        <f t="shared" si="4"/>
        <v>0</v>
      </c>
      <c r="BF145" s="163">
        <f t="shared" si="5"/>
        <v>0</v>
      </c>
      <c r="BG145" s="163">
        <f t="shared" si="6"/>
        <v>0</v>
      </c>
      <c r="BH145" s="163">
        <f t="shared" si="7"/>
        <v>0</v>
      </c>
      <c r="BI145" s="163">
        <f t="shared" si="8"/>
        <v>0</v>
      </c>
      <c r="BJ145" s="15" t="s">
        <v>85</v>
      </c>
      <c r="BK145" s="163">
        <f t="shared" si="9"/>
        <v>0</v>
      </c>
      <c r="BL145" s="15" t="s">
        <v>466</v>
      </c>
      <c r="BM145" s="162" t="s">
        <v>10692</v>
      </c>
    </row>
    <row r="146" spans="1:65" s="2" customFormat="1" ht="24.2" customHeight="1">
      <c r="A146" s="30"/>
      <c r="B146" s="154"/>
      <c r="C146" s="201" t="s">
        <v>309</v>
      </c>
      <c r="D146" s="201" t="s">
        <v>751</v>
      </c>
      <c r="E146" s="202" t="s">
        <v>10693</v>
      </c>
      <c r="F146" s="203" t="s">
        <v>10694</v>
      </c>
      <c r="G146" s="204" t="s">
        <v>404</v>
      </c>
      <c r="H146" s="205">
        <v>3</v>
      </c>
      <c r="I146" s="177"/>
      <c r="J146" s="290">
        <f t="shared" si="0"/>
        <v>0</v>
      </c>
      <c r="K146" s="178"/>
      <c r="L146" s="179"/>
      <c r="M146" s="180" t="s">
        <v>1</v>
      </c>
      <c r="N146" s="181" t="s">
        <v>38</v>
      </c>
      <c r="O146" s="59"/>
      <c r="P146" s="160">
        <f t="shared" si="1"/>
        <v>0</v>
      </c>
      <c r="Q146" s="160">
        <v>0</v>
      </c>
      <c r="R146" s="160">
        <f t="shared" si="2"/>
        <v>0</v>
      </c>
      <c r="S146" s="160">
        <v>0</v>
      </c>
      <c r="T146" s="161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2" t="s">
        <v>1849</v>
      </c>
      <c r="AT146" s="162" t="s">
        <v>751</v>
      </c>
      <c r="AU146" s="162" t="s">
        <v>85</v>
      </c>
      <c r="AY146" s="15" t="s">
        <v>208</v>
      </c>
      <c r="BE146" s="163">
        <f t="shared" si="4"/>
        <v>0</v>
      </c>
      <c r="BF146" s="163">
        <f t="shared" si="5"/>
        <v>0</v>
      </c>
      <c r="BG146" s="163">
        <f t="shared" si="6"/>
        <v>0</v>
      </c>
      <c r="BH146" s="163">
        <f t="shared" si="7"/>
        <v>0</v>
      </c>
      <c r="BI146" s="163">
        <f t="shared" si="8"/>
        <v>0</v>
      </c>
      <c r="BJ146" s="15" t="s">
        <v>85</v>
      </c>
      <c r="BK146" s="163">
        <f t="shared" si="9"/>
        <v>0</v>
      </c>
      <c r="BL146" s="15" t="s">
        <v>466</v>
      </c>
      <c r="BM146" s="162" t="s">
        <v>10695</v>
      </c>
    </row>
    <row r="147" spans="1:65" s="2" customFormat="1" ht="24.2" customHeight="1">
      <c r="A147" s="30"/>
      <c r="B147" s="154"/>
      <c r="C147" s="195" t="s">
        <v>313</v>
      </c>
      <c r="D147" s="195" t="s">
        <v>210</v>
      </c>
      <c r="E147" s="196" t="s">
        <v>10696</v>
      </c>
      <c r="F147" s="200" t="s">
        <v>10694</v>
      </c>
      <c r="G147" s="198" t="s">
        <v>404</v>
      </c>
      <c r="H147" s="199">
        <v>3</v>
      </c>
      <c r="I147" s="155"/>
      <c r="J147" s="287">
        <f t="shared" si="0"/>
        <v>0</v>
      </c>
      <c r="K147" s="157"/>
      <c r="L147" s="31"/>
      <c r="M147" s="158" t="s">
        <v>1</v>
      </c>
      <c r="N147" s="159" t="s">
        <v>38</v>
      </c>
      <c r="O147" s="59"/>
      <c r="P147" s="160">
        <f t="shared" si="1"/>
        <v>0</v>
      </c>
      <c r="Q147" s="160">
        <v>0</v>
      </c>
      <c r="R147" s="160">
        <f t="shared" si="2"/>
        <v>0</v>
      </c>
      <c r="S147" s="160">
        <v>0</v>
      </c>
      <c r="T147" s="161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2" t="s">
        <v>466</v>
      </c>
      <c r="AT147" s="162" t="s">
        <v>210</v>
      </c>
      <c r="AU147" s="162" t="s">
        <v>85</v>
      </c>
      <c r="AY147" s="15" t="s">
        <v>208</v>
      </c>
      <c r="BE147" s="163">
        <f t="shared" si="4"/>
        <v>0</v>
      </c>
      <c r="BF147" s="163">
        <f t="shared" si="5"/>
        <v>0</v>
      </c>
      <c r="BG147" s="163">
        <f t="shared" si="6"/>
        <v>0</v>
      </c>
      <c r="BH147" s="163">
        <f t="shared" si="7"/>
        <v>0</v>
      </c>
      <c r="BI147" s="163">
        <f t="shared" si="8"/>
        <v>0</v>
      </c>
      <c r="BJ147" s="15" t="s">
        <v>85</v>
      </c>
      <c r="BK147" s="163">
        <f t="shared" si="9"/>
        <v>0</v>
      </c>
      <c r="BL147" s="15" t="s">
        <v>466</v>
      </c>
      <c r="BM147" s="162" t="s">
        <v>10697</v>
      </c>
    </row>
    <row r="148" spans="1:65" s="2" customFormat="1" ht="16.5" customHeight="1">
      <c r="A148" s="30"/>
      <c r="B148" s="154"/>
      <c r="C148" s="195" t="s">
        <v>317</v>
      </c>
      <c r="D148" s="195" t="s">
        <v>210</v>
      </c>
      <c r="E148" s="196" t="s">
        <v>10698</v>
      </c>
      <c r="F148" s="200" t="s">
        <v>10699</v>
      </c>
      <c r="G148" s="198" t="s">
        <v>252</v>
      </c>
      <c r="H148" s="199">
        <v>15</v>
      </c>
      <c r="I148" s="155"/>
      <c r="J148" s="287">
        <f t="shared" si="0"/>
        <v>0</v>
      </c>
      <c r="K148" s="157"/>
      <c r="L148" s="31"/>
      <c r="M148" s="158" t="s">
        <v>1</v>
      </c>
      <c r="N148" s="159" t="s">
        <v>38</v>
      </c>
      <c r="O148" s="59"/>
      <c r="P148" s="160">
        <f t="shared" si="1"/>
        <v>0</v>
      </c>
      <c r="Q148" s="160">
        <v>0</v>
      </c>
      <c r="R148" s="160">
        <f t="shared" si="2"/>
        <v>0</v>
      </c>
      <c r="S148" s="160">
        <v>0</v>
      </c>
      <c r="T148" s="161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2" t="s">
        <v>466</v>
      </c>
      <c r="AT148" s="162" t="s">
        <v>210</v>
      </c>
      <c r="AU148" s="162" t="s">
        <v>85</v>
      </c>
      <c r="AY148" s="15" t="s">
        <v>208</v>
      </c>
      <c r="BE148" s="163">
        <f t="shared" si="4"/>
        <v>0</v>
      </c>
      <c r="BF148" s="163">
        <f t="shared" si="5"/>
        <v>0</v>
      </c>
      <c r="BG148" s="163">
        <f t="shared" si="6"/>
        <v>0</v>
      </c>
      <c r="BH148" s="163">
        <f t="shared" si="7"/>
        <v>0</v>
      </c>
      <c r="BI148" s="163">
        <f t="shared" si="8"/>
        <v>0</v>
      </c>
      <c r="BJ148" s="15" t="s">
        <v>85</v>
      </c>
      <c r="BK148" s="163">
        <f t="shared" si="9"/>
        <v>0</v>
      </c>
      <c r="BL148" s="15" t="s">
        <v>466</v>
      </c>
      <c r="BM148" s="162" t="s">
        <v>10700</v>
      </c>
    </row>
    <row r="149" spans="1:65" s="2" customFormat="1" ht="16.5" customHeight="1">
      <c r="A149" s="30"/>
      <c r="B149" s="154"/>
      <c r="C149" s="195" t="s">
        <v>321</v>
      </c>
      <c r="D149" s="195" t="s">
        <v>210</v>
      </c>
      <c r="E149" s="196" t="s">
        <v>10701</v>
      </c>
      <c r="F149" s="200" t="s">
        <v>10702</v>
      </c>
      <c r="G149" s="198" t="s">
        <v>404</v>
      </c>
      <c r="H149" s="199">
        <v>1</v>
      </c>
      <c r="I149" s="155"/>
      <c r="J149" s="287">
        <f t="shared" si="0"/>
        <v>0</v>
      </c>
      <c r="K149" s="157"/>
      <c r="L149" s="31"/>
      <c r="M149" s="158" t="s">
        <v>1</v>
      </c>
      <c r="N149" s="159" t="s">
        <v>38</v>
      </c>
      <c r="O149" s="59"/>
      <c r="P149" s="160">
        <f t="shared" si="1"/>
        <v>0</v>
      </c>
      <c r="Q149" s="160">
        <v>0</v>
      </c>
      <c r="R149" s="160">
        <f t="shared" si="2"/>
        <v>0</v>
      </c>
      <c r="S149" s="160">
        <v>0</v>
      </c>
      <c r="T149" s="161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2" t="s">
        <v>466</v>
      </c>
      <c r="AT149" s="162" t="s">
        <v>210</v>
      </c>
      <c r="AU149" s="162" t="s">
        <v>85</v>
      </c>
      <c r="AY149" s="15" t="s">
        <v>208</v>
      </c>
      <c r="BE149" s="163">
        <f t="shared" si="4"/>
        <v>0</v>
      </c>
      <c r="BF149" s="163">
        <f t="shared" si="5"/>
        <v>0</v>
      </c>
      <c r="BG149" s="163">
        <f t="shared" si="6"/>
        <v>0</v>
      </c>
      <c r="BH149" s="163">
        <f t="shared" si="7"/>
        <v>0</v>
      </c>
      <c r="BI149" s="163">
        <f t="shared" si="8"/>
        <v>0</v>
      </c>
      <c r="BJ149" s="15" t="s">
        <v>85</v>
      </c>
      <c r="BK149" s="163">
        <f t="shared" si="9"/>
        <v>0</v>
      </c>
      <c r="BL149" s="15" t="s">
        <v>466</v>
      </c>
      <c r="BM149" s="162" t="s">
        <v>10703</v>
      </c>
    </row>
    <row r="150" spans="1:65" s="2" customFormat="1" ht="16.5" customHeight="1">
      <c r="A150" s="30"/>
      <c r="B150" s="154"/>
      <c r="C150" s="195" t="s">
        <v>325</v>
      </c>
      <c r="D150" s="195" t="s">
        <v>210</v>
      </c>
      <c r="E150" s="196" t="s">
        <v>10704</v>
      </c>
      <c r="F150" s="200" t="s">
        <v>10705</v>
      </c>
      <c r="G150" s="198" t="s">
        <v>404</v>
      </c>
      <c r="H150" s="199">
        <v>1</v>
      </c>
      <c r="I150" s="155"/>
      <c r="J150" s="287">
        <f t="shared" si="0"/>
        <v>0</v>
      </c>
      <c r="K150" s="157"/>
      <c r="L150" s="31"/>
      <c r="M150" s="158" t="s">
        <v>1</v>
      </c>
      <c r="N150" s="159" t="s">
        <v>38</v>
      </c>
      <c r="O150" s="59"/>
      <c r="P150" s="160">
        <f t="shared" si="1"/>
        <v>0</v>
      </c>
      <c r="Q150" s="160">
        <v>0</v>
      </c>
      <c r="R150" s="160">
        <f t="shared" si="2"/>
        <v>0</v>
      </c>
      <c r="S150" s="160">
        <v>0</v>
      </c>
      <c r="T150" s="161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2" t="s">
        <v>466</v>
      </c>
      <c r="AT150" s="162" t="s">
        <v>210</v>
      </c>
      <c r="AU150" s="162" t="s">
        <v>85</v>
      </c>
      <c r="AY150" s="15" t="s">
        <v>208</v>
      </c>
      <c r="BE150" s="163">
        <f t="shared" si="4"/>
        <v>0</v>
      </c>
      <c r="BF150" s="163">
        <f t="shared" si="5"/>
        <v>0</v>
      </c>
      <c r="BG150" s="163">
        <f t="shared" si="6"/>
        <v>0</v>
      </c>
      <c r="BH150" s="163">
        <f t="shared" si="7"/>
        <v>0</v>
      </c>
      <c r="BI150" s="163">
        <f t="shared" si="8"/>
        <v>0</v>
      </c>
      <c r="BJ150" s="15" t="s">
        <v>85</v>
      </c>
      <c r="BK150" s="163">
        <f t="shared" si="9"/>
        <v>0</v>
      </c>
      <c r="BL150" s="15" t="s">
        <v>466</v>
      </c>
      <c r="BM150" s="162" t="s">
        <v>10706</v>
      </c>
    </row>
    <row r="151" spans="1:65" s="2" customFormat="1" ht="16.5" customHeight="1">
      <c r="A151" s="30"/>
      <c r="B151" s="154"/>
      <c r="C151" s="195" t="s">
        <v>329</v>
      </c>
      <c r="D151" s="195" t="s">
        <v>210</v>
      </c>
      <c r="E151" s="196" t="s">
        <v>10707</v>
      </c>
      <c r="F151" s="200" t="s">
        <v>10708</v>
      </c>
      <c r="G151" s="198" t="s">
        <v>404</v>
      </c>
      <c r="H151" s="199">
        <v>1</v>
      </c>
      <c r="I151" s="155"/>
      <c r="J151" s="287">
        <f t="shared" si="0"/>
        <v>0</v>
      </c>
      <c r="K151" s="157"/>
      <c r="L151" s="31"/>
      <c r="M151" s="158" t="s">
        <v>1</v>
      </c>
      <c r="N151" s="159" t="s">
        <v>38</v>
      </c>
      <c r="O151" s="59"/>
      <c r="P151" s="160">
        <f t="shared" si="1"/>
        <v>0</v>
      </c>
      <c r="Q151" s="160">
        <v>0</v>
      </c>
      <c r="R151" s="160">
        <f t="shared" si="2"/>
        <v>0</v>
      </c>
      <c r="S151" s="160">
        <v>0</v>
      </c>
      <c r="T151" s="161">
        <f t="shared" si="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2" t="s">
        <v>466</v>
      </c>
      <c r="AT151" s="162" t="s">
        <v>210</v>
      </c>
      <c r="AU151" s="162" t="s">
        <v>85</v>
      </c>
      <c r="AY151" s="15" t="s">
        <v>208</v>
      </c>
      <c r="BE151" s="163">
        <f t="shared" si="4"/>
        <v>0</v>
      </c>
      <c r="BF151" s="163">
        <f t="shared" si="5"/>
        <v>0</v>
      </c>
      <c r="BG151" s="163">
        <f t="shared" si="6"/>
        <v>0</v>
      </c>
      <c r="BH151" s="163">
        <f t="shared" si="7"/>
        <v>0</v>
      </c>
      <c r="BI151" s="163">
        <f t="shared" si="8"/>
        <v>0</v>
      </c>
      <c r="BJ151" s="15" t="s">
        <v>85</v>
      </c>
      <c r="BK151" s="163">
        <f t="shared" si="9"/>
        <v>0</v>
      </c>
      <c r="BL151" s="15" t="s">
        <v>466</v>
      </c>
      <c r="BM151" s="162" t="s">
        <v>10709</v>
      </c>
    </row>
    <row r="152" spans="1:65" s="2" customFormat="1" ht="16.5" customHeight="1">
      <c r="A152" s="30"/>
      <c r="B152" s="154"/>
      <c r="C152" s="195" t="s">
        <v>333</v>
      </c>
      <c r="D152" s="195" t="s">
        <v>210</v>
      </c>
      <c r="E152" s="196" t="s">
        <v>10710</v>
      </c>
      <c r="F152" s="200" t="s">
        <v>10711</v>
      </c>
      <c r="G152" s="198" t="s">
        <v>4725</v>
      </c>
      <c r="H152" s="199">
        <v>1</v>
      </c>
      <c r="I152" s="155"/>
      <c r="J152" s="287">
        <f t="shared" si="0"/>
        <v>0</v>
      </c>
      <c r="K152" s="157"/>
      <c r="L152" s="31"/>
      <c r="M152" s="158" t="s">
        <v>1</v>
      </c>
      <c r="N152" s="159" t="s">
        <v>38</v>
      </c>
      <c r="O152" s="59"/>
      <c r="P152" s="160">
        <f t="shared" si="1"/>
        <v>0</v>
      </c>
      <c r="Q152" s="160">
        <v>0</v>
      </c>
      <c r="R152" s="160">
        <f t="shared" si="2"/>
        <v>0</v>
      </c>
      <c r="S152" s="160">
        <v>0</v>
      </c>
      <c r="T152" s="161">
        <f t="shared" si="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2" t="s">
        <v>466</v>
      </c>
      <c r="AT152" s="162" t="s">
        <v>210</v>
      </c>
      <c r="AU152" s="162" t="s">
        <v>85</v>
      </c>
      <c r="AY152" s="15" t="s">
        <v>208</v>
      </c>
      <c r="BE152" s="163">
        <f t="shared" si="4"/>
        <v>0</v>
      </c>
      <c r="BF152" s="163">
        <f t="shared" si="5"/>
        <v>0</v>
      </c>
      <c r="BG152" s="163">
        <f t="shared" si="6"/>
        <v>0</v>
      </c>
      <c r="BH152" s="163">
        <f t="shared" si="7"/>
        <v>0</v>
      </c>
      <c r="BI152" s="163">
        <f t="shared" si="8"/>
        <v>0</v>
      </c>
      <c r="BJ152" s="15" t="s">
        <v>85</v>
      </c>
      <c r="BK152" s="163">
        <f t="shared" si="9"/>
        <v>0</v>
      </c>
      <c r="BL152" s="15" t="s">
        <v>466</v>
      </c>
      <c r="BM152" s="162" t="s">
        <v>10712</v>
      </c>
    </row>
    <row r="153" spans="1:65" s="2" customFormat="1" ht="16.5" customHeight="1">
      <c r="A153" s="30"/>
      <c r="B153" s="154"/>
      <c r="C153" s="195" t="s">
        <v>337</v>
      </c>
      <c r="D153" s="195" t="s">
        <v>210</v>
      </c>
      <c r="E153" s="196" t="s">
        <v>10713</v>
      </c>
      <c r="F153" s="200" t="s">
        <v>10714</v>
      </c>
      <c r="G153" s="198" t="s">
        <v>4725</v>
      </c>
      <c r="H153" s="199">
        <v>1</v>
      </c>
      <c r="I153" s="155"/>
      <c r="J153" s="287">
        <f t="shared" si="0"/>
        <v>0</v>
      </c>
      <c r="K153" s="157"/>
      <c r="L153" s="31"/>
      <c r="M153" s="158" t="s">
        <v>1</v>
      </c>
      <c r="N153" s="159" t="s">
        <v>38</v>
      </c>
      <c r="O153" s="59"/>
      <c r="P153" s="160">
        <f t="shared" si="1"/>
        <v>0</v>
      </c>
      <c r="Q153" s="160">
        <v>0</v>
      </c>
      <c r="R153" s="160">
        <f t="shared" si="2"/>
        <v>0</v>
      </c>
      <c r="S153" s="160">
        <v>0</v>
      </c>
      <c r="T153" s="161">
        <f t="shared" si="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2" t="s">
        <v>466</v>
      </c>
      <c r="AT153" s="162" t="s">
        <v>210</v>
      </c>
      <c r="AU153" s="162" t="s">
        <v>85</v>
      </c>
      <c r="AY153" s="15" t="s">
        <v>208</v>
      </c>
      <c r="BE153" s="163">
        <f t="shared" si="4"/>
        <v>0</v>
      </c>
      <c r="BF153" s="163">
        <f t="shared" si="5"/>
        <v>0</v>
      </c>
      <c r="BG153" s="163">
        <f t="shared" si="6"/>
        <v>0</v>
      </c>
      <c r="BH153" s="163">
        <f t="shared" si="7"/>
        <v>0</v>
      </c>
      <c r="BI153" s="163">
        <f t="shared" si="8"/>
        <v>0</v>
      </c>
      <c r="BJ153" s="15" t="s">
        <v>85</v>
      </c>
      <c r="BK153" s="163">
        <f t="shared" si="9"/>
        <v>0</v>
      </c>
      <c r="BL153" s="15" t="s">
        <v>466</v>
      </c>
      <c r="BM153" s="162" t="s">
        <v>10715</v>
      </c>
    </row>
    <row r="154" spans="1:65" s="2" customFormat="1" ht="16.5" customHeight="1">
      <c r="A154" s="30"/>
      <c r="B154" s="154"/>
      <c r="C154" s="195" t="s">
        <v>341</v>
      </c>
      <c r="D154" s="195" t="s">
        <v>210</v>
      </c>
      <c r="E154" s="196" t="s">
        <v>10716</v>
      </c>
      <c r="F154" s="200" t="s">
        <v>10717</v>
      </c>
      <c r="G154" s="198" t="s">
        <v>4725</v>
      </c>
      <c r="H154" s="199">
        <v>1</v>
      </c>
      <c r="I154" s="155"/>
      <c r="J154" s="287">
        <f t="shared" ref="J154:J172" si="10">ROUND(I154*H154,2)</f>
        <v>0</v>
      </c>
      <c r="K154" s="157"/>
      <c r="L154" s="31"/>
      <c r="M154" s="158" t="s">
        <v>1</v>
      </c>
      <c r="N154" s="159" t="s">
        <v>38</v>
      </c>
      <c r="O154" s="59"/>
      <c r="P154" s="160">
        <f t="shared" ref="P154:P172" si="11">O154*H154</f>
        <v>0</v>
      </c>
      <c r="Q154" s="160">
        <v>0</v>
      </c>
      <c r="R154" s="160">
        <f t="shared" ref="R154:R172" si="12">Q154*H154</f>
        <v>0</v>
      </c>
      <c r="S154" s="160">
        <v>0</v>
      </c>
      <c r="T154" s="161">
        <f t="shared" ref="T154:T172" si="13">S154*H154</f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2" t="s">
        <v>466</v>
      </c>
      <c r="AT154" s="162" t="s">
        <v>210</v>
      </c>
      <c r="AU154" s="162" t="s">
        <v>85</v>
      </c>
      <c r="AY154" s="15" t="s">
        <v>208</v>
      </c>
      <c r="BE154" s="163">
        <f t="shared" ref="BE154:BE172" si="14">IF(N154="základná",J154,0)</f>
        <v>0</v>
      </c>
      <c r="BF154" s="163">
        <f t="shared" ref="BF154:BF172" si="15">IF(N154="znížená",J154,0)</f>
        <v>0</v>
      </c>
      <c r="BG154" s="163">
        <f t="shared" ref="BG154:BG172" si="16">IF(N154="zákl. prenesená",J154,0)</f>
        <v>0</v>
      </c>
      <c r="BH154" s="163">
        <f t="shared" ref="BH154:BH172" si="17">IF(N154="zníž. prenesená",J154,0)</f>
        <v>0</v>
      </c>
      <c r="BI154" s="163">
        <f t="shared" ref="BI154:BI172" si="18">IF(N154="nulová",J154,0)</f>
        <v>0</v>
      </c>
      <c r="BJ154" s="15" t="s">
        <v>85</v>
      </c>
      <c r="BK154" s="163">
        <f t="shared" ref="BK154:BK172" si="19">ROUND(I154*H154,2)</f>
        <v>0</v>
      </c>
      <c r="BL154" s="15" t="s">
        <v>466</v>
      </c>
      <c r="BM154" s="162" t="s">
        <v>10718</v>
      </c>
    </row>
    <row r="155" spans="1:65" s="2" customFormat="1" ht="16.5" customHeight="1">
      <c r="A155" s="30"/>
      <c r="B155" s="154"/>
      <c r="C155" s="195" t="s">
        <v>345</v>
      </c>
      <c r="D155" s="195" t="s">
        <v>210</v>
      </c>
      <c r="E155" s="196" t="s">
        <v>10719</v>
      </c>
      <c r="F155" s="200" t="s">
        <v>10720</v>
      </c>
      <c r="G155" s="198" t="s">
        <v>4725</v>
      </c>
      <c r="H155" s="199">
        <v>1</v>
      </c>
      <c r="I155" s="155"/>
      <c r="J155" s="287">
        <f t="shared" si="10"/>
        <v>0</v>
      </c>
      <c r="K155" s="157"/>
      <c r="L155" s="31"/>
      <c r="M155" s="158" t="s">
        <v>1</v>
      </c>
      <c r="N155" s="159" t="s">
        <v>38</v>
      </c>
      <c r="O155" s="59"/>
      <c r="P155" s="160">
        <f t="shared" si="11"/>
        <v>0</v>
      </c>
      <c r="Q155" s="160">
        <v>0</v>
      </c>
      <c r="R155" s="160">
        <f t="shared" si="12"/>
        <v>0</v>
      </c>
      <c r="S155" s="160">
        <v>0</v>
      </c>
      <c r="T155" s="161">
        <f t="shared" si="1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2" t="s">
        <v>466</v>
      </c>
      <c r="AT155" s="162" t="s">
        <v>210</v>
      </c>
      <c r="AU155" s="162" t="s">
        <v>85</v>
      </c>
      <c r="AY155" s="15" t="s">
        <v>208</v>
      </c>
      <c r="BE155" s="163">
        <f t="shared" si="14"/>
        <v>0</v>
      </c>
      <c r="BF155" s="163">
        <f t="shared" si="15"/>
        <v>0</v>
      </c>
      <c r="BG155" s="163">
        <f t="shared" si="16"/>
        <v>0</v>
      </c>
      <c r="BH155" s="163">
        <f t="shared" si="17"/>
        <v>0</v>
      </c>
      <c r="BI155" s="163">
        <f t="shared" si="18"/>
        <v>0</v>
      </c>
      <c r="BJ155" s="15" t="s">
        <v>85</v>
      </c>
      <c r="BK155" s="163">
        <f t="shared" si="19"/>
        <v>0</v>
      </c>
      <c r="BL155" s="15" t="s">
        <v>466</v>
      </c>
      <c r="BM155" s="162" t="s">
        <v>10721</v>
      </c>
    </row>
    <row r="156" spans="1:65" s="2" customFormat="1" ht="16.5" customHeight="1">
      <c r="A156" s="30"/>
      <c r="B156" s="154"/>
      <c r="C156" s="195" t="s">
        <v>349</v>
      </c>
      <c r="D156" s="195" t="s">
        <v>210</v>
      </c>
      <c r="E156" s="196" t="s">
        <v>10722</v>
      </c>
      <c r="F156" s="200" t="s">
        <v>10723</v>
      </c>
      <c r="G156" s="198" t="s">
        <v>4725</v>
      </c>
      <c r="H156" s="199">
        <v>1</v>
      </c>
      <c r="I156" s="155"/>
      <c r="J156" s="287">
        <f t="shared" si="10"/>
        <v>0</v>
      </c>
      <c r="K156" s="157"/>
      <c r="L156" s="31"/>
      <c r="M156" s="158" t="s">
        <v>1</v>
      </c>
      <c r="N156" s="159" t="s">
        <v>38</v>
      </c>
      <c r="O156" s="59"/>
      <c r="P156" s="160">
        <f t="shared" si="11"/>
        <v>0</v>
      </c>
      <c r="Q156" s="160">
        <v>0</v>
      </c>
      <c r="R156" s="160">
        <f t="shared" si="12"/>
        <v>0</v>
      </c>
      <c r="S156" s="160">
        <v>0</v>
      </c>
      <c r="T156" s="161">
        <f t="shared" si="1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2" t="s">
        <v>466</v>
      </c>
      <c r="AT156" s="162" t="s">
        <v>210</v>
      </c>
      <c r="AU156" s="162" t="s">
        <v>85</v>
      </c>
      <c r="AY156" s="15" t="s">
        <v>208</v>
      </c>
      <c r="BE156" s="163">
        <f t="shared" si="14"/>
        <v>0</v>
      </c>
      <c r="BF156" s="163">
        <f t="shared" si="15"/>
        <v>0</v>
      </c>
      <c r="BG156" s="163">
        <f t="shared" si="16"/>
        <v>0</v>
      </c>
      <c r="BH156" s="163">
        <f t="shared" si="17"/>
        <v>0</v>
      </c>
      <c r="BI156" s="163">
        <f t="shared" si="18"/>
        <v>0</v>
      </c>
      <c r="BJ156" s="15" t="s">
        <v>85</v>
      </c>
      <c r="BK156" s="163">
        <f t="shared" si="19"/>
        <v>0</v>
      </c>
      <c r="BL156" s="15" t="s">
        <v>466</v>
      </c>
      <c r="BM156" s="162" t="s">
        <v>10724</v>
      </c>
    </row>
    <row r="157" spans="1:65" s="2" customFormat="1" ht="16.5" customHeight="1">
      <c r="A157" s="30"/>
      <c r="B157" s="154"/>
      <c r="C157" s="195" t="s">
        <v>353</v>
      </c>
      <c r="D157" s="195" t="s">
        <v>210</v>
      </c>
      <c r="E157" s="196" t="s">
        <v>10725</v>
      </c>
      <c r="F157" s="200" t="s">
        <v>10726</v>
      </c>
      <c r="G157" s="198" t="s">
        <v>4725</v>
      </c>
      <c r="H157" s="199">
        <v>1</v>
      </c>
      <c r="I157" s="155"/>
      <c r="J157" s="287">
        <f t="shared" si="10"/>
        <v>0</v>
      </c>
      <c r="K157" s="157"/>
      <c r="L157" s="31"/>
      <c r="M157" s="158" t="s">
        <v>1</v>
      </c>
      <c r="N157" s="159" t="s">
        <v>38</v>
      </c>
      <c r="O157" s="59"/>
      <c r="P157" s="160">
        <f t="shared" si="11"/>
        <v>0</v>
      </c>
      <c r="Q157" s="160">
        <v>0</v>
      </c>
      <c r="R157" s="160">
        <f t="shared" si="12"/>
        <v>0</v>
      </c>
      <c r="S157" s="160">
        <v>0</v>
      </c>
      <c r="T157" s="161">
        <f t="shared" si="1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2" t="s">
        <v>466</v>
      </c>
      <c r="AT157" s="162" t="s">
        <v>210</v>
      </c>
      <c r="AU157" s="162" t="s">
        <v>85</v>
      </c>
      <c r="AY157" s="15" t="s">
        <v>208</v>
      </c>
      <c r="BE157" s="163">
        <f t="shared" si="14"/>
        <v>0</v>
      </c>
      <c r="BF157" s="163">
        <f t="shared" si="15"/>
        <v>0</v>
      </c>
      <c r="BG157" s="163">
        <f t="shared" si="16"/>
        <v>0</v>
      </c>
      <c r="BH157" s="163">
        <f t="shared" si="17"/>
        <v>0</v>
      </c>
      <c r="BI157" s="163">
        <f t="shared" si="18"/>
        <v>0</v>
      </c>
      <c r="BJ157" s="15" t="s">
        <v>85</v>
      </c>
      <c r="BK157" s="163">
        <f t="shared" si="19"/>
        <v>0</v>
      </c>
      <c r="BL157" s="15" t="s">
        <v>466</v>
      </c>
      <c r="BM157" s="162" t="s">
        <v>10727</v>
      </c>
    </row>
    <row r="158" spans="1:65" s="2" customFormat="1" ht="16.5" customHeight="1">
      <c r="A158" s="30"/>
      <c r="B158" s="154"/>
      <c r="C158" s="195" t="s">
        <v>357</v>
      </c>
      <c r="D158" s="195" t="s">
        <v>210</v>
      </c>
      <c r="E158" s="196" t="s">
        <v>10728</v>
      </c>
      <c r="F158" s="200" t="s">
        <v>10729</v>
      </c>
      <c r="G158" s="198" t="s">
        <v>4725</v>
      </c>
      <c r="H158" s="199">
        <v>1</v>
      </c>
      <c r="I158" s="155"/>
      <c r="J158" s="287">
        <f t="shared" si="10"/>
        <v>0</v>
      </c>
      <c r="K158" s="157"/>
      <c r="L158" s="31"/>
      <c r="M158" s="158" t="s">
        <v>1</v>
      </c>
      <c r="N158" s="159" t="s">
        <v>38</v>
      </c>
      <c r="O158" s="59"/>
      <c r="P158" s="160">
        <f t="shared" si="11"/>
        <v>0</v>
      </c>
      <c r="Q158" s="160">
        <v>0</v>
      </c>
      <c r="R158" s="160">
        <f t="shared" si="12"/>
        <v>0</v>
      </c>
      <c r="S158" s="160">
        <v>0</v>
      </c>
      <c r="T158" s="161">
        <f t="shared" si="1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2" t="s">
        <v>466</v>
      </c>
      <c r="AT158" s="162" t="s">
        <v>210</v>
      </c>
      <c r="AU158" s="162" t="s">
        <v>85</v>
      </c>
      <c r="AY158" s="15" t="s">
        <v>208</v>
      </c>
      <c r="BE158" s="163">
        <f t="shared" si="14"/>
        <v>0</v>
      </c>
      <c r="BF158" s="163">
        <f t="shared" si="15"/>
        <v>0</v>
      </c>
      <c r="BG158" s="163">
        <f t="shared" si="16"/>
        <v>0</v>
      </c>
      <c r="BH158" s="163">
        <f t="shared" si="17"/>
        <v>0</v>
      </c>
      <c r="BI158" s="163">
        <f t="shared" si="18"/>
        <v>0</v>
      </c>
      <c r="BJ158" s="15" t="s">
        <v>85</v>
      </c>
      <c r="BK158" s="163">
        <f t="shared" si="19"/>
        <v>0</v>
      </c>
      <c r="BL158" s="15" t="s">
        <v>466</v>
      </c>
      <c r="BM158" s="162" t="s">
        <v>10730</v>
      </c>
    </row>
    <row r="159" spans="1:65" s="2" customFormat="1" ht="16.5" customHeight="1">
      <c r="A159" s="30"/>
      <c r="B159" s="154"/>
      <c r="C159" s="195" t="s">
        <v>361</v>
      </c>
      <c r="D159" s="195" t="s">
        <v>210</v>
      </c>
      <c r="E159" s="196" t="s">
        <v>10731</v>
      </c>
      <c r="F159" s="200" t="s">
        <v>10732</v>
      </c>
      <c r="G159" s="198" t="s">
        <v>4725</v>
      </c>
      <c r="H159" s="199">
        <v>1</v>
      </c>
      <c r="I159" s="155"/>
      <c r="J159" s="287">
        <f t="shared" si="10"/>
        <v>0</v>
      </c>
      <c r="K159" s="157"/>
      <c r="L159" s="31"/>
      <c r="M159" s="158" t="s">
        <v>1</v>
      </c>
      <c r="N159" s="159" t="s">
        <v>38</v>
      </c>
      <c r="O159" s="59"/>
      <c r="P159" s="160">
        <f t="shared" si="11"/>
        <v>0</v>
      </c>
      <c r="Q159" s="160">
        <v>0</v>
      </c>
      <c r="R159" s="160">
        <f t="shared" si="12"/>
        <v>0</v>
      </c>
      <c r="S159" s="160">
        <v>0</v>
      </c>
      <c r="T159" s="161">
        <f t="shared" si="1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2" t="s">
        <v>466</v>
      </c>
      <c r="AT159" s="162" t="s">
        <v>210</v>
      </c>
      <c r="AU159" s="162" t="s">
        <v>85</v>
      </c>
      <c r="AY159" s="15" t="s">
        <v>208</v>
      </c>
      <c r="BE159" s="163">
        <f t="shared" si="14"/>
        <v>0</v>
      </c>
      <c r="BF159" s="163">
        <f t="shared" si="15"/>
        <v>0</v>
      </c>
      <c r="BG159" s="163">
        <f t="shared" si="16"/>
        <v>0</v>
      </c>
      <c r="BH159" s="163">
        <f t="shared" si="17"/>
        <v>0</v>
      </c>
      <c r="BI159" s="163">
        <f t="shared" si="18"/>
        <v>0</v>
      </c>
      <c r="BJ159" s="15" t="s">
        <v>85</v>
      </c>
      <c r="BK159" s="163">
        <f t="shared" si="19"/>
        <v>0</v>
      </c>
      <c r="BL159" s="15" t="s">
        <v>466</v>
      </c>
      <c r="BM159" s="162" t="s">
        <v>10733</v>
      </c>
    </row>
    <row r="160" spans="1:65" s="2" customFormat="1" ht="16.5" customHeight="1">
      <c r="A160" s="30"/>
      <c r="B160" s="154"/>
      <c r="C160" s="195" t="s">
        <v>365</v>
      </c>
      <c r="D160" s="195" t="s">
        <v>210</v>
      </c>
      <c r="E160" s="196" t="s">
        <v>10734</v>
      </c>
      <c r="F160" s="200" t="s">
        <v>10735</v>
      </c>
      <c r="G160" s="198" t="s">
        <v>4725</v>
      </c>
      <c r="H160" s="199">
        <v>1</v>
      </c>
      <c r="I160" s="155"/>
      <c r="J160" s="287">
        <f t="shared" si="10"/>
        <v>0</v>
      </c>
      <c r="K160" s="157"/>
      <c r="L160" s="31"/>
      <c r="M160" s="158" t="s">
        <v>1</v>
      </c>
      <c r="N160" s="159" t="s">
        <v>38</v>
      </c>
      <c r="O160" s="59"/>
      <c r="P160" s="160">
        <f t="shared" si="11"/>
        <v>0</v>
      </c>
      <c r="Q160" s="160">
        <v>0</v>
      </c>
      <c r="R160" s="160">
        <f t="shared" si="12"/>
        <v>0</v>
      </c>
      <c r="S160" s="160">
        <v>0</v>
      </c>
      <c r="T160" s="161">
        <f t="shared" si="1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2" t="s">
        <v>466</v>
      </c>
      <c r="AT160" s="162" t="s">
        <v>210</v>
      </c>
      <c r="AU160" s="162" t="s">
        <v>85</v>
      </c>
      <c r="AY160" s="15" t="s">
        <v>208</v>
      </c>
      <c r="BE160" s="163">
        <f t="shared" si="14"/>
        <v>0</v>
      </c>
      <c r="BF160" s="163">
        <f t="shared" si="15"/>
        <v>0</v>
      </c>
      <c r="BG160" s="163">
        <f t="shared" si="16"/>
        <v>0</v>
      </c>
      <c r="BH160" s="163">
        <f t="shared" si="17"/>
        <v>0</v>
      </c>
      <c r="BI160" s="163">
        <f t="shared" si="18"/>
        <v>0</v>
      </c>
      <c r="BJ160" s="15" t="s">
        <v>85</v>
      </c>
      <c r="BK160" s="163">
        <f t="shared" si="19"/>
        <v>0</v>
      </c>
      <c r="BL160" s="15" t="s">
        <v>466</v>
      </c>
      <c r="BM160" s="162" t="s">
        <v>10736</v>
      </c>
    </row>
    <row r="161" spans="1:65" s="2" customFormat="1" ht="16.5" customHeight="1">
      <c r="A161" s="30"/>
      <c r="B161" s="154"/>
      <c r="C161" s="195" t="s">
        <v>369</v>
      </c>
      <c r="D161" s="195" t="s">
        <v>210</v>
      </c>
      <c r="E161" s="196" t="s">
        <v>10737</v>
      </c>
      <c r="F161" s="200" t="s">
        <v>10738</v>
      </c>
      <c r="G161" s="198" t="s">
        <v>4725</v>
      </c>
      <c r="H161" s="199">
        <v>1</v>
      </c>
      <c r="I161" s="155"/>
      <c r="J161" s="287">
        <f t="shared" si="10"/>
        <v>0</v>
      </c>
      <c r="K161" s="157"/>
      <c r="L161" s="31"/>
      <c r="M161" s="158" t="s">
        <v>1</v>
      </c>
      <c r="N161" s="159" t="s">
        <v>38</v>
      </c>
      <c r="O161" s="59"/>
      <c r="P161" s="160">
        <f t="shared" si="11"/>
        <v>0</v>
      </c>
      <c r="Q161" s="160">
        <v>0</v>
      </c>
      <c r="R161" s="160">
        <f t="shared" si="12"/>
        <v>0</v>
      </c>
      <c r="S161" s="160">
        <v>0</v>
      </c>
      <c r="T161" s="161">
        <f t="shared" si="1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2" t="s">
        <v>466</v>
      </c>
      <c r="AT161" s="162" t="s">
        <v>210</v>
      </c>
      <c r="AU161" s="162" t="s">
        <v>85</v>
      </c>
      <c r="AY161" s="15" t="s">
        <v>208</v>
      </c>
      <c r="BE161" s="163">
        <f t="shared" si="14"/>
        <v>0</v>
      </c>
      <c r="BF161" s="163">
        <f t="shared" si="15"/>
        <v>0</v>
      </c>
      <c r="BG161" s="163">
        <f t="shared" si="16"/>
        <v>0</v>
      </c>
      <c r="BH161" s="163">
        <f t="shared" si="17"/>
        <v>0</v>
      </c>
      <c r="BI161" s="163">
        <f t="shared" si="18"/>
        <v>0</v>
      </c>
      <c r="BJ161" s="15" t="s">
        <v>85</v>
      </c>
      <c r="BK161" s="163">
        <f t="shared" si="19"/>
        <v>0</v>
      </c>
      <c r="BL161" s="15" t="s">
        <v>466</v>
      </c>
      <c r="BM161" s="162" t="s">
        <v>10739</v>
      </c>
    </row>
    <row r="162" spans="1:65" s="2" customFormat="1" ht="16.5" customHeight="1">
      <c r="A162" s="30"/>
      <c r="B162" s="154"/>
      <c r="C162" s="195" t="s">
        <v>373</v>
      </c>
      <c r="D162" s="195" t="s">
        <v>210</v>
      </c>
      <c r="E162" s="196" t="s">
        <v>10740</v>
      </c>
      <c r="F162" s="200" t="s">
        <v>10741</v>
      </c>
      <c r="G162" s="198" t="s">
        <v>4725</v>
      </c>
      <c r="H162" s="199">
        <v>1</v>
      </c>
      <c r="I162" s="155"/>
      <c r="J162" s="287">
        <f t="shared" si="10"/>
        <v>0</v>
      </c>
      <c r="K162" s="157"/>
      <c r="L162" s="31"/>
      <c r="M162" s="158" t="s">
        <v>1</v>
      </c>
      <c r="N162" s="159" t="s">
        <v>38</v>
      </c>
      <c r="O162" s="59"/>
      <c r="P162" s="160">
        <f t="shared" si="11"/>
        <v>0</v>
      </c>
      <c r="Q162" s="160">
        <v>0</v>
      </c>
      <c r="R162" s="160">
        <f t="shared" si="12"/>
        <v>0</v>
      </c>
      <c r="S162" s="160">
        <v>0</v>
      </c>
      <c r="T162" s="161">
        <f t="shared" si="1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2" t="s">
        <v>466</v>
      </c>
      <c r="AT162" s="162" t="s">
        <v>210</v>
      </c>
      <c r="AU162" s="162" t="s">
        <v>85</v>
      </c>
      <c r="AY162" s="15" t="s">
        <v>208</v>
      </c>
      <c r="BE162" s="163">
        <f t="shared" si="14"/>
        <v>0</v>
      </c>
      <c r="BF162" s="163">
        <f t="shared" si="15"/>
        <v>0</v>
      </c>
      <c r="BG162" s="163">
        <f t="shared" si="16"/>
        <v>0</v>
      </c>
      <c r="BH162" s="163">
        <f t="shared" si="17"/>
        <v>0</v>
      </c>
      <c r="BI162" s="163">
        <f t="shared" si="18"/>
        <v>0</v>
      </c>
      <c r="BJ162" s="15" t="s">
        <v>85</v>
      </c>
      <c r="BK162" s="163">
        <f t="shared" si="19"/>
        <v>0</v>
      </c>
      <c r="BL162" s="15" t="s">
        <v>466</v>
      </c>
      <c r="BM162" s="162" t="s">
        <v>10742</v>
      </c>
    </row>
    <row r="163" spans="1:65" s="2" customFormat="1" ht="16.5" customHeight="1">
      <c r="A163" s="30"/>
      <c r="B163" s="154"/>
      <c r="C163" s="195" t="s">
        <v>377</v>
      </c>
      <c r="D163" s="195" t="s">
        <v>210</v>
      </c>
      <c r="E163" s="196" t="s">
        <v>10743</v>
      </c>
      <c r="F163" s="200" t="s">
        <v>6079</v>
      </c>
      <c r="G163" s="198" t="s">
        <v>4725</v>
      </c>
      <c r="H163" s="199">
        <v>1</v>
      </c>
      <c r="I163" s="155"/>
      <c r="J163" s="287">
        <f t="shared" si="10"/>
        <v>0</v>
      </c>
      <c r="K163" s="157"/>
      <c r="L163" s="31"/>
      <c r="M163" s="158" t="s">
        <v>1</v>
      </c>
      <c r="N163" s="159" t="s">
        <v>38</v>
      </c>
      <c r="O163" s="59"/>
      <c r="P163" s="160">
        <f t="shared" si="11"/>
        <v>0</v>
      </c>
      <c r="Q163" s="160">
        <v>0</v>
      </c>
      <c r="R163" s="160">
        <f t="shared" si="12"/>
        <v>0</v>
      </c>
      <c r="S163" s="160">
        <v>0</v>
      </c>
      <c r="T163" s="161">
        <f t="shared" si="1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2" t="s">
        <v>466</v>
      </c>
      <c r="AT163" s="162" t="s">
        <v>210</v>
      </c>
      <c r="AU163" s="162" t="s">
        <v>85</v>
      </c>
      <c r="AY163" s="15" t="s">
        <v>208</v>
      </c>
      <c r="BE163" s="163">
        <f t="shared" si="14"/>
        <v>0</v>
      </c>
      <c r="BF163" s="163">
        <f t="shared" si="15"/>
        <v>0</v>
      </c>
      <c r="BG163" s="163">
        <f t="shared" si="16"/>
        <v>0</v>
      </c>
      <c r="BH163" s="163">
        <f t="shared" si="17"/>
        <v>0</v>
      </c>
      <c r="BI163" s="163">
        <f t="shared" si="18"/>
        <v>0</v>
      </c>
      <c r="BJ163" s="15" t="s">
        <v>85</v>
      </c>
      <c r="BK163" s="163">
        <f t="shared" si="19"/>
        <v>0</v>
      </c>
      <c r="BL163" s="15" t="s">
        <v>466</v>
      </c>
      <c r="BM163" s="162" t="s">
        <v>10744</v>
      </c>
    </row>
    <row r="164" spans="1:65" s="2" customFormat="1" ht="16.5" customHeight="1">
      <c r="A164" s="30"/>
      <c r="B164" s="154"/>
      <c r="C164" s="195" t="s">
        <v>381</v>
      </c>
      <c r="D164" s="195" t="s">
        <v>210</v>
      </c>
      <c r="E164" s="196" t="s">
        <v>10745</v>
      </c>
      <c r="F164" s="200" t="s">
        <v>10746</v>
      </c>
      <c r="G164" s="198" t="s">
        <v>4725</v>
      </c>
      <c r="H164" s="199">
        <v>1</v>
      </c>
      <c r="I164" s="155"/>
      <c r="J164" s="287">
        <f t="shared" si="10"/>
        <v>0</v>
      </c>
      <c r="K164" s="157"/>
      <c r="L164" s="31"/>
      <c r="M164" s="158" t="s">
        <v>1</v>
      </c>
      <c r="N164" s="159" t="s">
        <v>38</v>
      </c>
      <c r="O164" s="59"/>
      <c r="P164" s="160">
        <f t="shared" si="11"/>
        <v>0</v>
      </c>
      <c r="Q164" s="160">
        <v>0</v>
      </c>
      <c r="R164" s="160">
        <f t="shared" si="12"/>
        <v>0</v>
      </c>
      <c r="S164" s="160">
        <v>0</v>
      </c>
      <c r="T164" s="161">
        <f t="shared" si="1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2" t="s">
        <v>466</v>
      </c>
      <c r="AT164" s="162" t="s">
        <v>210</v>
      </c>
      <c r="AU164" s="162" t="s">
        <v>85</v>
      </c>
      <c r="AY164" s="15" t="s">
        <v>208</v>
      </c>
      <c r="BE164" s="163">
        <f t="shared" si="14"/>
        <v>0</v>
      </c>
      <c r="BF164" s="163">
        <f t="shared" si="15"/>
        <v>0</v>
      </c>
      <c r="BG164" s="163">
        <f t="shared" si="16"/>
        <v>0</v>
      </c>
      <c r="BH164" s="163">
        <f t="shared" si="17"/>
        <v>0</v>
      </c>
      <c r="BI164" s="163">
        <f t="shared" si="18"/>
        <v>0</v>
      </c>
      <c r="BJ164" s="15" t="s">
        <v>85</v>
      </c>
      <c r="BK164" s="163">
        <f t="shared" si="19"/>
        <v>0</v>
      </c>
      <c r="BL164" s="15" t="s">
        <v>466</v>
      </c>
      <c r="BM164" s="162" t="s">
        <v>10747</v>
      </c>
    </row>
    <row r="165" spans="1:65" s="2" customFormat="1" ht="16.5" customHeight="1">
      <c r="A165" s="30"/>
      <c r="B165" s="154"/>
      <c r="C165" s="201" t="s">
        <v>385</v>
      </c>
      <c r="D165" s="201" t="s">
        <v>751</v>
      </c>
      <c r="E165" s="202" t="s">
        <v>10748</v>
      </c>
      <c r="F165" s="203" t="s">
        <v>10749</v>
      </c>
      <c r="G165" s="204" t="s">
        <v>4725</v>
      </c>
      <c r="H165" s="205">
        <v>1</v>
      </c>
      <c r="I165" s="177"/>
      <c r="J165" s="290">
        <f t="shared" si="10"/>
        <v>0</v>
      </c>
      <c r="K165" s="178"/>
      <c r="L165" s="179"/>
      <c r="M165" s="180" t="s">
        <v>1</v>
      </c>
      <c r="N165" s="181" t="s">
        <v>38</v>
      </c>
      <c r="O165" s="59"/>
      <c r="P165" s="160">
        <f t="shared" si="11"/>
        <v>0</v>
      </c>
      <c r="Q165" s="160">
        <v>0</v>
      </c>
      <c r="R165" s="160">
        <f t="shared" si="12"/>
        <v>0</v>
      </c>
      <c r="S165" s="160">
        <v>0</v>
      </c>
      <c r="T165" s="161">
        <f t="shared" si="1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2" t="s">
        <v>1849</v>
      </c>
      <c r="AT165" s="162" t="s">
        <v>751</v>
      </c>
      <c r="AU165" s="162" t="s">
        <v>85</v>
      </c>
      <c r="AY165" s="15" t="s">
        <v>208</v>
      </c>
      <c r="BE165" s="163">
        <f t="shared" si="14"/>
        <v>0</v>
      </c>
      <c r="BF165" s="163">
        <f t="shared" si="15"/>
        <v>0</v>
      </c>
      <c r="BG165" s="163">
        <f t="shared" si="16"/>
        <v>0</v>
      </c>
      <c r="BH165" s="163">
        <f t="shared" si="17"/>
        <v>0</v>
      </c>
      <c r="BI165" s="163">
        <f t="shared" si="18"/>
        <v>0</v>
      </c>
      <c r="BJ165" s="15" t="s">
        <v>85</v>
      </c>
      <c r="BK165" s="163">
        <f t="shared" si="19"/>
        <v>0</v>
      </c>
      <c r="BL165" s="15" t="s">
        <v>466</v>
      </c>
      <c r="BM165" s="162" t="s">
        <v>10750</v>
      </c>
    </row>
    <row r="166" spans="1:65" s="2" customFormat="1" ht="21.75" customHeight="1">
      <c r="A166" s="30"/>
      <c r="B166" s="154"/>
      <c r="C166" s="195" t="s">
        <v>389</v>
      </c>
      <c r="D166" s="195" t="s">
        <v>210</v>
      </c>
      <c r="E166" s="196" t="s">
        <v>10751</v>
      </c>
      <c r="F166" s="200" t="s">
        <v>10752</v>
      </c>
      <c r="G166" s="198" t="s">
        <v>4725</v>
      </c>
      <c r="H166" s="199">
        <v>1</v>
      </c>
      <c r="I166" s="155"/>
      <c r="J166" s="287">
        <f t="shared" si="10"/>
        <v>0</v>
      </c>
      <c r="K166" s="157"/>
      <c r="L166" s="31"/>
      <c r="M166" s="158" t="s">
        <v>1</v>
      </c>
      <c r="N166" s="159" t="s">
        <v>38</v>
      </c>
      <c r="O166" s="59"/>
      <c r="P166" s="160">
        <f t="shared" si="11"/>
        <v>0</v>
      </c>
      <c r="Q166" s="160">
        <v>0</v>
      </c>
      <c r="R166" s="160">
        <f t="shared" si="12"/>
        <v>0</v>
      </c>
      <c r="S166" s="160">
        <v>0</v>
      </c>
      <c r="T166" s="161">
        <f t="shared" si="1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2" t="s">
        <v>466</v>
      </c>
      <c r="AT166" s="162" t="s">
        <v>210</v>
      </c>
      <c r="AU166" s="162" t="s">
        <v>85</v>
      </c>
      <c r="AY166" s="15" t="s">
        <v>208</v>
      </c>
      <c r="BE166" s="163">
        <f t="shared" si="14"/>
        <v>0</v>
      </c>
      <c r="BF166" s="163">
        <f t="shared" si="15"/>
        <v>0</v>
      </c>
      <c r="BG166" s="163">
        <f t="shared" si="16"/>
        <v>0</v>
      </c>
      <c r="BH166" s="163">
        <f t="shared" si="17"/>
        <v>0</v>
      </c>
      <c r="BI166" s="163">
        <f t="shared" si="18"/>
        <v>0</v>
      </c>
      <c r="BJ166" s="15" t="s">
        <v>85</v>
      </c>
      <c r="BK166" s="163">
        <f t="shared" si="19"/>
        <v>0</v>
      </c>
      <c r="BL166" s="15" t="s">
        <v>466</v>
      </c>
      <c r="BM166" s="162" t="s">
        <v>10753</v>
      </c>
    </row>
    <row r="167" spans="1:65" s="2" customFormat="1" ht="16.5" customHeight="1">
      <c r="A167" s="30"/>
      <c r="B167" s="154"/>
      <c r="C167" s="195" t="s">
        <v>393</v>
      </c>
      <c r="D167" s="195" t="s">
        <v>210</v>
      </c>
      <c r="E167" s="196" t="s">
        <v>10754</v>
      </c>
      <c r="F167" s="200" t="s">
        <v>10755</v>
      </c>
      <c r="G167" s="198" t="s">
        <v>4725</v>
      </c>
      <c r="H167" s="199">
        <v>1</v>
      </c>
      <c r="I167" s="155"/>
      <c r="J167" s="287">
        <f t="shared" si="10"/>
        <v>0</v>
      </c>
      <c r="K167" s="157"/>
      <c r="L167" s="31"/>
      <c r="M167" s="158" t="s">
        <v>1</v>
      </c>
      <c r="N167" s="159" t="s">
        <v>38</v>
      </c>
      <c r="O167" s="59"/>
      <c r="P167" s="160">
        <f t="shared" si="11"/>
        <v>0</v>
      </c>
      <c r="Q167" s="160">
        <v>0</v>
      </c>
      <c r="R167" s="160">
        <f t="shared" si="12"/>
        <v>0</v>
      </c>
      <c r="S167" s="160">
        <v>0</v>
      </c>
      <c r="T167" s="161">
        <f t="shared" si="1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2" t="s">
        <v>466</v>
      </c>
      <c r="AT167" s="162" t="s">
        <v>210</v>
      </c>
      <c r="AU167" s="162" t="s">
        <v>85</v>
      </c>
      <c r="AY167" s="15" t="s">
        <v>208</v>
      </c>
      <c r="BE167" s="163">
        <f t="shared" si="14"/>
        <v>0</v>
      </c>
      <c r="BF167" s="163">
        <f t="shared" si="15"/>
        <v>0</v>
      </c>
      <c r="BG167" s="163">
        <f t="shared" si="16"/>
        <v>0</v>
      </c>
      <c r="BH167" s="163">
        <f t="shared" si="17"/>
        <v>0</v>
      </c>
      <c r="BI167" s="163">
        <f t="shared" si="18"/>
        <v>0</v>
      </c>
      <c r="BJ167" s="15" t="s">
        <v>85</v>
      </c>
      <c r="BK167" s="163">
        <f t="shared" si="19"/>
        <v>0</v>
      </c>
      <c r="BL167" s="15" t="s">
        <v>466</v>
      </c>
      <c r="BM167" s="162" t="s">
        <v>10756</v>
      </c>
    </row>
    <row r="168" spans="1:65" s="2" customFormat="1" ht="16.5" customHeight="1">
      <c r="A168" s="30"/>
      <c r="B168" s="154"/>
      <c r="C168" s="195" t="s">
        <v>397</v>
      </c>
      <c r="D168" s="195" t="s">
        <v>210</v>
      </c>
      <c r="E168" s="196" t="s">
        <v>10757</v>
      </c>
      <c r="F168" s="200" t="s">
        <v>10758</v>
      </c>
      <c r="G168" s="198" t="s">
        <v>4725</v>
      </c>
      <c r="H168" s="199">
        <v>1</v>
      </c>
      <c r="I168" s="155"/>
      <c r="J168" s="287">
        <f t="shared" si="10"/>
        <v>0</v>
      </c>
      <c r="K168" s="157"/>
      <c r="L168" s="31"/>
      <c r="M168" s="158" t="s">
        <v>1</v>
      </c>
      <c r="N168" s="159" t="s">
        <v>38</v>
      </c>
      <c r="O168" s="59"/>
      <c r="P168" s="160">
        <f t="shared" si="11"/>
        <v>0</v>
      </c>
      <c r="Q168" s="160">
        <v>0</v>
      </c>
      <c r="R168" s="160">
        <f t="shared" si="12"/>
        <v>0</v>
      </c>
      <c r="S168" s="160">
        <v>0</v>
      </c>
      <c r="T168" s="161">
        <f t="shared" si="1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2" t="s">
        <v>466</v>
      </c>
      <c r="AT168" s="162" t="s">
        <v>210</v>
      </c>
      <c r="AU168" s="162" t="s">
        <v>85</v>
      </c>
      <c r="AY168" s="15" t="s">
        <v>208</v>
      </c>
      <c r="BE168" s="163">
        <f t="shared" si="14"/>
        <v>0</v>
      </c>
      <c r="BF168" s="163">
        <f t="shared" si="15"/>
        <v>0</v>
      </c>
      <c r="BG168" s="163">
        <f t="shared" si="16"/>
        <v>0</v>
      </c>
      <c r="BH168" s="163">
        <f t="shared" si="17"/>
        <v>0</v>
      </c>
      <c r="BI168" s="163">
        <f t="shared" si="18"/>
        <v>0</v>
      </c>
      <c r="BJ168" s="15" t="s">
        <v>85</v>
      </c>
      <c r="BK168" s="163">
        <f t="shared" si="19"/>
        <v>0</v>
      </c>
      <c r="BL168" s="15" t="s">
        <v>466</v>
      </c>
      <c r="BM168" s="162" t="s">
        <v>10759</v>
      </c>
    </row>
    <row r="169" spans="1:65" s="2" customFormat="1" ht="16.5" customHeight="1">
      <c r="A169" s="30"/>
      <c r="B169" s="154"/>
      <c r="C169" s="195" t="s">
        <v>401</v>
      </c>
      <c r="D169" s="195" t="s">
        <v>210</v>
      </c>
      <c r="E169" s="196" t="s">
        <v>10760</v>
      </c>
      <c r="F169" s="200" t="s">
        <v>10761</v>
      </c>
      <c r="G169" s="198" t="s">
        <v>4725</v>
      </c>
      <c r="H169" s="199">
        <v>1</v>
      </c>
      <c r="I169" s="155"/>
      <c r="J169" s="287">
        <f t="shared" si="10"/>
        <v>0</v>
      </c>
      <c r="K169" s="157"/>
      <c r="L169" s="31"/>
      <c r="M169" s="158" t="s">
        <v>1</v>
      </c>
      <c r="N169" s="159" t="s">
        <v>38</v>
      </c>
      <c r="O169" s="59"/>
      <c r="P169" s="160">
        <f t="shared" si="11"/>
        <v>0</v>
      </c>
      <c r="Q169" s="160">
        <v>0</v>
      </c>
      <c r="R169" s="160">
        <f t="shared" si="12"/>
        <v>0</v>
      </c>
      <c r="S169" s="160">
        <v>0</v>
      </c>
      <c r="T169" s="161">
        <f t="shared" si="1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2" t="s">
        <v>466</v>
      </c>
      <c r="AT169" s="162" t="s">
        <v>210</v>
      </c>
      <c r="AU169" s="162" t="s">
        <v>85</v>
      </c>
      <c r="AY169" s="15" t="s">
        <v>208</v>
      </c>
      <c r="BE169" s="163">
        <f t="shared" si="14"/>
        <v>0</v>
      </c>
      <c r="BF169" s="163">
        <f t="shared" si="15"/>
        <v>0</v>
      </c>
      <c r="BG169" s="163">
        <f t="shared" si="16"/>
        <v>0</v>
      </c>
      <c r="BH169" s="163">
        <f t="shared" si="17"/>
        <v>0</v>
      </c>
      <c r="BI169" s="163">
        <f t="shared" si="18"/>
        <v>0</v>
      </c>
      <c r="BJ169" s="15" t="s">
        <v>85</v>
      </c>
      <c r="BK169" s="163">
        <f t="shared" si="19"/>
        <v>0</v>
      </c>
      <c r="BL169" s="15" t="s">
        <v>466</v>
      </c>
      <c r="BM169" s="162" t="s">
        <v>10762</v>
      </c>
    </row>
    <row r="170" spans="1:65" s="2" customFormat="1" ht="16.5" customHeight="1">
      <c r="A170" s="30"/>
      <c r="B170" s="154"/>
      <c r="C170" s="195" t="s">
        <v>406</v>
      </c>
      <c r="D170" s="195" t="s">
        <v>210</v>
      </c>
      <c r="E170" s="196" t="s">
        <v>10763</v>
      </c>
      <c r="F170" s="200" t="s">
        <v>10764</v>
      </c>
      <c r="G170" s="198" t="s">
        <v>4725</v>
      </c>
      <c r="H170" s="199">
        <v>1</v>
      </c>
      <c r="I170" s="155"/>
      <c r="J170" s="287">
        <f t="shared" si="10"/>
        <v>0</v>
      </c>
      <c r="K170" s="157"/>
      <c r="L170" s="31"/>
      <c r="M170" s="158" t="s">
        <v>1</v>
      </c>
      <c r="N170" s="159" t="s">
        <v>38</v>
      </c>
      <c r="O170" s="59"/>
      <c r="P170" s="160">
        <f t="shared" si="11"/>
        <v>0</v>
      </c>
      <c r="Q170" s="160">
        <v>0</v>
      </c>
      <c r="R170" s="160">
        <f t="shared" si="12"/>
        <v>0</v>
      </c>
      <c r="S170" s="160">
        <v>0</v>
      </c>
      <c r="T170" s="161">
        <f t="shared" si="13"/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62" t="s">
        <v>466</v>
      </c>
      <c r="AT170" s="162" t="s">
        <v>210</v>
      </c>
      <c r="AU170" s="162" t="s">
        <v>85</v>
      </c>
      <c r="AY170" s="15" t="s">
        <v>208</v>
      </c>
      <c r="BE170" s="163">
        <f t="shared" si="14"/>
        <v>0</v>
      </c>
      <c r="BF170" s="163">
        <f t="shared" si="15"/>
        <v>0</v>
      </c>
      <c r="BG170" s="163">
        <f t="shared" si="16"/>
        <v>0</v>
      </c>
      <c r="BH170" s="163">
        <f t="shared" si="17"/>
        <v>0</v>
      </c>
      <c r="BI170" s="163">
        <f t="shared" si="18"/>
        <v>0</v>
      </c>
      <c r="BJ170" s="15" t="s">
        <v>85</v>
      </c>
      <c r="BK170" s="163">
        <f t="shared" si="19"/>
        <v>0</v>
      </c>
      <c r="BL170" s="15" t="s">
        <v>466</v>
      </c>
      <c r="BM170" s="162" t="s">
        <v>10765</v>
      </c>
    </row>
    <row r="171" spans="1:65" s="2" customFormat="1" ht="16.5" customHeight="1">
      <c r="A171" s="30"/>
      <c r="B171" s="154"/>
      <c r="C171" s="195" t="s">
        <v>410</v>
      </c>
      <c r="D171" s="195" t="s">
        <v>210</v>
      </c>
      <c r="E171" s="196" t="s">
        <v>10766</v>
      </c>
      <c r="F171" s="200" t="s">
        <v>10764</v>
      </c>
      <c r="G171" s="198" t="s">
        <v>4725</v>
      </c>
      <c r="H171" s="199">
        <v>1</v>
      </c>
      <c r="I171" s="155"/>
      <c r="J171" s="287">
        <f t="shared" si="10"/>
        <v>0</v>
      </c>
      <c r="K171" s="157"/>
      <c r="L171" s="31"/>
      <c r="M171" s="158" t="s">
        <v>1</v>
      </c>
      <c r="N171" s="159" t="s">
        <v>38</v>
      </c>
      <c r="O171" s="59"/>
      <c r="P171" s="160">
        <f t="shared" si="11"/>
        <v>0</v>
      </c>
      <c r="Q171" s="160">
        <v>0</v>
      </c>
      <c r="R171" s="160">
        <f t="shared" si="12"/>
        <v>0</v>
      </c>
      <c r="S171" s="160">
        <v>0</v>
      </c>
      <c r="T171" s="161">
        <f t="shared" si="13"/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2" t="s">
        <v>466</v>
      </c>
      <c r="AT171" s="162" t="s">
        <v>210</v>
      </c>
      <c r="AU171" s="162" t="s">
        <v>85</v>
      </c>
      <c r="AY171" s="15" t="s">
        <v>208</v>
      </c>
      <c r="BE171" s="163">
        <f t="shared" si="14"/>
        <v>0</v>
      </c>
      <c r="BF171" s="163">
        <f t="shared" si="15"/>
        <v>0</v>
      </c>
      <c r="BG171" s="163">
        <f t="shared" si="16"/>
        <v>0</v>
      </c>
      <c r="BH171" s="163">
        <f t="shared" si="17"/>
        <v>0</v>
      </c>
      <c r="BI171" s="163">
        <f t="shared" si="18"/>
        <v>0</v>
      </c>
      <c r="BJ171" s="15" t="s">
        <v>85</v>
      </c>
      <c r="BK171" s="163">
        <f t="shared" si="19"/>
        <v>0</v>
      </c>
      <c r="BL171" s="15" t="s">
        <v>466</v>
      </c>
      <c r="BM171" s="162" t="s">
        <v>10767</v>
      </c>
    </row>
    <row r="172" spans="1:65" s="2" customFormat="1" ht="16.5" customHeight="1">
      <c r="A172" s="30"/>
      <c r="B172" s="154"/>
      <c r="C172" s="195" t="s">
        <v>414</v>
      </c>
      <c r="D172" s="195" t="s">
        <v>210</v>
      </c>
      <c r="E172" s="196" t="s">
        <v>10768</v>
      </c>
      <c r="F172" s="200" t="s">
        <v>10769</v>
      </c>
      <c r="G172" s="198" t="s">
        <v>4725</v>
      </c>
      <c r="H172" s="199">
        <v>1</v>
      </c>
      <c r="I172" s="155"/>
      <c r="J172" s="287">
        <f t="shared" si="10"/>
        <v>0</v>
      </c>
      <c r="K172" s="157"/>
      <c r="L172" s="31"/>
      <c r="M172" s="158" t="s">
        <v>1</v>
      </c>
      <c r="N172" s="159" t="s">
        <v>38</v>
      </c>
      <c r="O172" s="59"/>
      <c r="P172" s="160">
        <f t="shared" si="11"/>
        <v>0</v>
      </c>
      <c r="Q172" s="160">
        <v>0</v>
      </c>
      <c r="R172" s="160">
        <f t="shared" si="12"/>
        <v>0</v>
      </c>
      <c r="S172" s="160">
        <v>0</v>
      </c>
      <c r="T172" s="161">
        <f t="shared" si="13"/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62" t="s">
        <v>466</v>
      </c>
      <c r="AT172" s="162" t="s">
        <v>210</v>
      </c>
      <c r="AU172" s="162" t="s">
        <v>85</v>
      </c>
      <c r="AY172" s="15" t="s">
        <v>208</v>
      </c>
      <c r="BE172" s="163">
        <f t="shared" si="14"/>
        <v>0</v>
      </c>
      <c r="BF172" s="163">
        <f t="shared" si="15"/>
        <v>0</v>
      </c>
      <c r="BG172" s="163">
        <f t="shared" si="16"/>
        <v>0</v>
      </c>
      <c r="BH172" s="163">
        <f t="shared" si="17"/>
        <v>0</v>
      </c>
      <c r="BI172" s="163">
        <f t="shared" si="18"/>
        <v>0</v>
      </c>
      <c r="BJ172" s="15" t="s">
        <v>85</v>
      </c>
      <c r="BK172" s="163">
        <f t="shared" si="19"/>
        <v>0</v>
      </c>
      <c r="BL172" s="15" t="s">
        <v>466</v>
      </c>
      <c r="BM172" s="162" t="s">
        <v>10770</v>
      </c>
    </row>
    <row r="173" spans="1:65" s="2" customFormat="1" ht="49.9" customHeight="1">
      <c r="A173" s="30"/>
      <c r="B173" s="31"/>
      <c r="C173" s="30"/>
      <c r="D173" s="30"/>
      <c r="E173" s="144" t="s">
        <v>771</v>
      </c>
      <c r="F173" s="144" t="s">
        <v>772</v>
      </c>
      <c r="G173" s="30"/>
      <c r="H173" s="30"/>
      <c r="I173" s="30"/>
      <c r="J173" s="283">
        <f t="shared" ref="J173:J178" si="20">BK173</f>
        <v>0</v>
      </c>
      <c r="K173" s="30"/>
      <c r="L173" s="31"/>
      <c r="M173" s="164"/>
      <c r="N173" s="165"/>
      <c r="O173" s="59"/>
      <c r="P173" s="59"/>
      <c r="Q173" s="59"/>
      <c r="R173" s="59"/>
      <c r="S173" s="59"/>
      <c r="T173" s="6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T173" s="15" t="s">
        <v>71</v>
      </c>
      <c r="AU173" s="15" t="s">
        <v>72</v>
      </c>
      <c r="AY173" s="15" t="s">
        <v>773</v>
      </c>
      <c r="BK173" s="163">
        <f>SUM(BK174:BK178)</f>
        <v>0</v>
      </c>
    </row>
    <row r="174" spans="1:65" s="2" customFormat="1" ht="16.350000000000001" customHeight="1">
      <c r="A174" s="30"/>
      <c r="B174" s="31"/>
      <c r="C174" s="166" t="s">
        <v>1</v>
      </c>
      <c r="D174" s="166" t="s">
        <v>210</v>
      </c>
      <c r="E174" s="167" t="s">
        <v>1</v>
      </c>
      <c r="F174" s="168" t="s">
        <v>1</v>
      </c>
      <c r="G174" s="169" t="s">
        <v>1</v>
      </c>
      <c r="H174" s="170"/>
      <c r="I174" s="171"/>
      <c r="J174" s="288">
        <f t="shared" si="20"/>
        <v>0</v>
      </c>
      <c r="K174" s="172"/>
      <c r="L174" s="31"/>
      <c r="M174" s="173" t="s">
        <v>1</v>
      </c>
      <c r="N174" s="174" t="s">
        <v>38</v>
      </c>
      <c r="O174" s="59"/>
      <c r="P174" s="59"/>
      <c r="Q174" s="59"/>
      <c r="R174" s="59"/>
      <c r="S174" s="59"/>
      <c r="T174" s="6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T174" s="15" t="s">
        <v>773</v>
      </c>
      <c r="AU174" s="15" t="s">
        <v>79</v>
      </c>
      <c r="AY174" s="15" t="s">
        <v>773</v>
      </c>
      <c r="BE174" s="163">
        <f>IF(N174="základná",J174,0)</f>
        <v>0</v>
      </c>
      <c r="BF174" s="163">
        <f>IF(N174="znížená",J174,0)</f>
        <v>0</v>
      </c>
      <c r="BG174" s="163">
        <f>IF(N174="zákl. prenesená",J174,0)</f>
        <v>0</v>
      </c>
      <c r="BH174" s="163">
        <f>IF(N174="zníž. prenesená",J174,0)</f>
        <v>0</v>
      </c>
      <c r="BI174" s="163">
        <f>IF(N174="nulová",J174,0)</f>
        <v>0</v>
      </c>
      <c r="BJ174" s="15" t="s">
        <v>85</v>
      </c>
      <c r="BK174" s="163">
        <f>I174*H174</f>
        <v>0</v>
      </c>
    </row>
    <row r="175" spans="1:65" s="2" customFormat="1" ht="16.350000000000001" customHeight="1">
      <c r="A175" s="30"/>
      <c r="B175" s="31"/>
      <c r="C175" s="166" t="s">
        <v>1</v>
      </c>
      <c r="D175" s="166" t="s">
        <v>210</v>
      </c>
      <c r="E175" s="167" t="s">
        <v>1</v>
      </c>
      <c r="F175" s="168" t="s">
        <v>1</v>
      </c>
      <c r="G175" s="169" t="s">
        <v>1</v>
      </c>
      <c r="H175" s="170"/>
      <c r="I175" s="171"/>
      <c r="J175" s="288">
        <f t="shared" si="20"/>
        <v>0</v>
      </c>
      <c r="K175" s="172"/>
      <c r="L175" s="31"/>
      <c r="M175" s="173" t="s">
        <v>1</v>
      </c>
      <c r="N175" s="174" t="s">
        <v>38</v>
      </c>
      <c r="O175" s="59"/>
      <c r="P175" s="59"/>
      <c r="Q175" s="59"/>
      <c r="R175" s="59"/>
      <c r="S175" s="59"/>
      <c r="T175" s="6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T175" s="15" t="s">
        <v>773</v>
      </c>
      <c r="AU175" s="15" t="s">
        <v>79</v>
      </c>
      <c r="AY175" s="15" t="s">
        <v>773</v>
      </c>
      <c r="BE175" s="163">
        <f>IF(N175="základná",J175,0)</f>
        <v>0</v>
      </c>
      <c r="BF175" s="163">
        <f>IF(N175="znížená",J175,0)</f>
        <v>0</v>
      </c>
      <c r="BG175" s="163">
        <f>IF(N175="zákl. prenesená",J175,0)</f>
        <v>0</v>
      </c>
      <c r="BH175" s="163">
        <f>IF(N175="zníž. prenesená",J175,0)</f>
        <v>0</v>
      </c>
      <c r="BI175" s="163">
        <f>IF(N175="nulová",J175,0)</f>
        <v>0</v>
      </c>
      <c r="BJ175" s="15" t="s">
        <v>85</v>
      </c>
      <c r="BK175" s="163">
        <f>I175*H175</f>
        <v>0</v>
      </c>
    </row>
    <row r="176" spans="1:65" s="2" customFormat="1" ht="16.350000000000001" customHeight="1">
      <c r="A176" s="30"/>
      <c r="B176" s="31"/>
      <c r="C176" s="166" t="s">
        <v>1</v>
      </c>
      <c r="D176" s="166" t="s">
        <v>210</v>
      </c>
      <c r="E176" s="167" t="s">
        <v>1</v>
      </c>
      <c r="F176" s="168" t="s">
        <v>1</v>
      </c>
      <c r="G176" s="169" t="s">
        <v>1</v>
      </c>
      <c r="H176" s="170"/>
      <c r="I176" s="171"/>
      <c r="J176" s="288">
        <f t="shared" si="20"/>
        <v>0</v>
      </c>
      <c r="K176" s="172"/>
      <c r="L176" s="31"/>
      <c r="M176" s="173" t="s">
        <v>1</v>
      </c>
      <c r="N176" s="174" t="s">
        <v>38</v>
      </c>
      <c r="O176" s="59"/>
      <c r="P176" s="59"/>
      <c r="Q176" s="59"/>
      <c r="R176" s="59"/>
      <c r="S176" s="59"/>
      <c r="T176" s="6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T176" s="15" t="s">
        <v>773</v>
      </c>
      <c r="AU176" s="15" t="s">
        <v>79</v>
      </c>
      <c r="AY176" s="15" t="s">
        <v>773</v>
      </c>
      <c r="BE176" s="163">
        <f>IF(N176="základná",J176,0)</f>
        <v>0</v>
      </c>
      <c r="BF176" s="163">
        <f>IF(N176="znížená",J176,0)</f>
        <v>0</v>
      </c>
      <c r="BG176" s="163">
        <f>IF(N176="zákl. prenesená",J176,0)</f>
        <v>0</v>
      </c>
      <c r="BH176" s="163">
        <f>IF(N176="zníž. prenesená",J176,0)</f>
        <v>0</v>
      </c>
      <c r="BI176" s="163">
        <f>IF(N176="nulová",J176,0)</f>
        <v>0</v>
      </c>
      <c r="BJ176" s="15" t="s">
        <v>85</v>
      </c>
      <c r="BK176" s="163">
        <f>I176*H176</f>
        <v>0</v>
      </c>
    </row>
    <row r="177" spans="1:63" s="2" customFormat="1" ht="16.350000000000001" customHeight="1">
      <c r="A177" s="30"/>
      <c r="B177" s="31"/>
      <c r="C177" s="166" t="s">
        <v>1</v>
      </c>
      <c r="D177" s="166" t="s">
        <v>210</v>
      </c>
      <c r="E177" s="167" t="s">
        <v>1</v>
      </c>
      <c r="F177" s="168" t="s">
        <v>1</v>
      </c>
      <c r="G177" s="169" t="s">
        <v>1</v>
      </c>
      <c r="H177" s="170"/>
      <c r="I177" s="171"/>
      <c r="J177" s="288">
        <f t="shared" si="20"/>
        <v>0</v>
      </c>
      <c r="K177" s="172"/>
      <c r="L177" s="31"/>
      <c r="M177" s="173" t="s">
        <v>1</v>
      </c>
      <c r="N177" s="174" t="s">
        <v>38</v>
      </c>
      <c r="O177" s="59"/>
      <c r="P177" s="59"/>
      <c r="Q177" s="59"/>
      <c r="R177" s="59"/>
      <c r="S177" s="59"/>
      <c r="T177" s="6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T177" s="15" t="s">
        <v>773</v>
      </c>
      <c r="AU177" s="15" t="s">
        <v>79</v>
      </c>
      <c r="AY177" s="15" t="s">
        <v>773</v>
      </c>
      <c r="BE177" s="163">
        <f>IF(N177="základná",J177,0)</f>
        <v>0</v>
      </c>
      <c r="BF177" s="163">
        <f>IF(N177="znížená",J177,0)</f>
        <v>0</v>
      </c>
      <c r="BG177" s="163">
        <f>IF(N177="zákl. prenesená",J177,0)</f>
        <v>0</v>
      </c>
      <c r="BH177" s="163">
        <f>IF(N177="zníž. prenesená",J177,0)</f>
        <v>0</v>
      </c>
      <c r="BI177" s="163">
        <f>IF(N177="nulová",J177,0)</f>
        <v>0</v>
      </c>
      <c r="BJ177" s="15" t="s">
        <v>85</v>
      </c>
      <c r="BK177" s="163">
        <f>I177*H177</f>
        <v>0</v>
      </c>
    </row>
    <row r="178" spans="1:63" s="2" customFormat="1" ht="16.350000000000001" customHeight="1">
      <c r="A178" s="30"/>
      <c r="B178" s="31"/>
      <c r="C178" s="166" t="s">
        <v>1</v>
      </c>
      <c r="D178" s="166" t="s">
        <v>210</v>
      </c>
      <c r="E178" s="167" t="s">
        <v>1</v>
      </c>
      <c r="F178" s="168" t="s">
        <v>1</v>
      </c>
      <c r="G178" s="169" t="s">
        <v>1</v>
      </c>
      <c r="H178" s="170"/>
      <c r="I178" s="171"/>
      <c r="J178" s="288">
        <f t="shared" si="20"/>
        <v>0</v>
      </c>
      <c r="K178" s="172"/>
      <c r="L178" s="31"/>
      <c r="M178" s="173" t="s">
        <v>1</v>
      </c>
      <c r="N178" s="174" t="s">
        <v>38</v>
      </c>
      <c r="O178" s="175"/>
      <c r="P178" s="175"/>
      <c r="Q178" s="175"/>
      <c r="R178" s="175"/>
      <c r="S178" s="175"/>
      <c r="T178" s="176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T178" s="15" t="s">
        <v>773</v>
      </c>
      <c r="AU178" s="15" t="s">
        <v>79</v>
      </c>
      <c r="AY178" s="15" t="s">
        <v>773</v>
      </c>
      <c r="BE178" s="163">
        <f>IF(N178="základná",J178,0)</f>
        <v>0</v>
      </c>
      <c r="BF178" s="163">
        <f>IF(N178="znížená",J178,0)</f>
        <v>0</v>
      </c>
      <c r="BG178" s="163">
        <f>IF(N178="zákl. prenesená",J178,0)</f>
        <v>0</v>
      </c>
      <c r="BH178" s="163">
        <f>IF(N178="zníž. prenesená",J178,0)</f>
        <v>0</v>
      </c>
      <c r="BI178" s="163">
        <f>IF(N178="nulová",J178,0)</f>
        <v>0</v>
      </c>
      <c r="BJ178" s="15" t="s">
        <v>85</v>
      </c>
      <c r="BK178" s="163">
        <f>I178*H178</f>
        <v>0</v>
      </c>
    </row>
    <row r="179" spans="1:63" s="2" customFormat="1" ht="6.95" customHeight="1">
      <c r="A179" s="30"/>
      <c r="B179" s="48"/>
      <c r="C179" s="49"/>
      <c r="D179" s="49"/>
      <c r="E179" s="49"/>
      <c r="F179" s="49"/>
      <c r="G179" s="49"/>
      <c r="H179" s="49"/>
      <c r="I179" s="49"/>
      <c r="J179" s="277"/>
      <c r="K179" s="49"/>
      <c r="L179" s="31"/>
      <c r="M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</row>
  </sheetData>
  <sheetProtection algorithmName="SHA-512" hashValue="pfXS2e0G9TwF7wrfXIBdgBVm/urrsb+TItFXSX2v2dDLMZYep6LLV6GZR9FCzylybqsH/yWsJcSqCGFl7F5hMw==" saltValue="ySHuk+q/C10qYgmWcO3sWw==" spinCount="100000" sheet="1" objects="1" scenarios="1"/>
  <autoFilter ref="C118:K178"/>
  <mergeCells count="9">
    <mergeCell ref="E87:H87"/>
    <mergeCell ref="E109:H109"/>
    <mergeCell ref="E111:H111"/>
    <mergeCell ref="L2:V2"/>
    <mergeCell ref="E7:H7"/>
    <mergeCell ref="E9:H9"/>
    <mergeCell ref="E18:H18"/>
    <mergeCell ref="E27:H27"/>
    <mergeCell ref="E85:H85"/>
  </mergeCells>
  <dataValidations count="2">
    <dataValidation type="list" allowBlank="1" showInputMessage="1" showErrorMessage="1" error="Povolené sú hodnoty K, M." sqref="D174:D179">
      <formula1>"K, M"</formula1>
    </dataValidation>
    <dataValidation type="list" allowBlank="1" showInputMessage="1" showErrorMessage="1" error="Povolené sú hodnoty základná, znížená, nulová." sqref="N174:N179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fitToHeight="100" orientation="portrait" blackAndWhite="1" r:id="rId1"/>
  <headerFooter>
    <oddFooter>&amp;CStrana &amp;P z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93"/>
  <sheetViews>
    <sheetView showGridLines="0" topLeftCell="A13" workbookViewId="0">
      <selection activeCell="V22" sqref="V2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6" t="s">
        <v>5</v>
      </c>
      <c r="M2" s="217"/>
      <c r="N2" s="217"/>
      <c r="O2" s="217"/>
      <c r="P2" s="217"/>
      <c r="Q2" s="217"/>
      <c r="R2" s="217"/>
      <c r="S2" s="217"/>
      <c r="T2" s="217"/>
      <c r="U2" s="217"/>
      <c r="V2" s="217"/>
      <c r="AT2" s="15" t="s">
        <v>157</v>
      </c>
    </row>
    <row r="3" spans="1:46" s="1" customFormat="1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8"/>
      <c r="AT3" s="15" t="s">
        <v>72</v>
      </c>
    </row>
    <row r="4" spans="1:46" s="1" customFormat="1" ht="24.95" customHeight="1">
      <c r="B4" s="18"/>
      <c r="D4" s="19" t="s">
        <v>167</v>
      </c>
      <c r="L4" s="18"/>
      <c r="M4" s="99" t="s">
        <v>9</v>
      </c>
      <c r="AT4" s="15" t="s">
        <v>3</v>
      </c>
    </row>
    <row r="5" spans="1:46" s="1" customFormat="1" ht="6.95" customHeight="1">
      <c r="B5" s="18"/>
      <c r="L5" s="18"/>
    </row>
    <row r="6" spans="1:46" s="1" customFormat="1" ht="12" customHeight="1">
      <c r="B6" s="18"/>
      <c r="D6" s="25" t="s">
        <v>14</v>
      </c>
      <c r="L6" s="18"/>
    </row>
    <row r="7" spans="1:46" s="1" customFormat="1" ht="16.5" customHeight="1">
      <c r="B7" s="18"/>
      <c r="E7" s="259" t="str">
        <f>'Rekapitulácia stavby'!K6</f>
        <v>Rekonštrukcia SO34 ÚAO a SO22 sociálna časť ÚAO</v>
      </c>
      <c r="F7" s="260"/>
      <c r="G7" s="260"/>
      <c r="H7" s="260"/>
      <c r="L7" s="18"/>
    </row>
    <row r="8" spans="1:46" s="1" customFormat="1" ht="12" customHeight="1">
      <c r="B8" s="18"/>
      <c r="D8" s="25" t="s">
        <v>168</v>
      </c>
      <c r="L8" s="18"/>
    </row>
    <row r="9" spans="1:46" s="2" customFormat="1" ht="16.5" customHeight="1">
      <c r="A9" s="30"/>
      <c r="B9" s="31"/>
      <c r="C9" s="30"/>
      <c r="D9" s="30"/>
      <c r="E9" s="259" t="s">
        <v>10771</v>
      </c>
      <c r="F9" s="258"/>
      <c r="G9" s="258"/>
      <c r="H9" s="258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>
      <c r="A10" s="30"/>
      <c r="B10" s="31"/>
      <c r="C10" s="30"/>
      <c r="D10" s="25" t="s">
        <v>170</v>
      </c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6.5" customHeight="1">
      <c r="A11" s="30"/>
      <c r="B11" s="31"/>
      <c r="C11" s="30"/>
      <c r="D11" s="30"/>
      <c r="E11" s="255" t="s">
        <v>10772</v>
      </c>
      <c r="F11" s="258"/>
      <c r="G11" s="258"/>
      <c r="H11" s="258"/>
      <c r="I11" s="30"/>
      <c r="J11" s="30"/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>
      <c r="A13" s="30"/>
      <c r="B13" s="31"/>
      <c r="C13" s="30"/>
      <c r="D13" s="25" t="s">
        <v>16</v>
      </c>
      <c r="E13" s="30"/>
      <c r="F13" s="23" t="s">
        <v>1</v>
      </c>
      <c r="G13" s="30"/>
      <c r="H13" s="30"/>
      <c r="I13" s="25" t="s">
        <v>17</v>
      </c>
      <c r="J13" s="23" t="s">
        <v>1</v>
      </c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5" t="s">
        <v>18</v>
      </c>
      <c r="E14" s="30"/>
      <c r="F14" s="23" t="s">
        <v>19</v>
      </c>
      <c r="G14" s="30"/>
      <c r="H14" s="30"/>
      <c r="I14" s="25" t="s">
        <v>20</v>
      </c>
      <c r="J14" s="56" t="str">
        <f>'Rekapitulácia stavby'!AN8</f>
        <v>16. 11. 2023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>
      <c r="A16" s="30"/>
      <c r="B16" s="31"/>
      <c r="C16" s="30"/>
      <c r="D16" s="25" t="s">
        <v>22</v>
      </c>
      <c r="E16" s="30"/>
      <c r="F16" s="30"/>
      <c r="G16" s="30"/>
      <c r="H16" s="30"/>
      <c r="I16" s="25" t="s">
        <v>23</v>
      </c>
      <c r="J16" s="23" t="s">
        <v>1</v>
      </c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>
      <c r="A17" s="30"/>
      <c r="B17" s="31"/>
      <c r="C17" s="30"/>
      <c r="D17" s="30"/>
      <c r="E17" s="23" t="s">
        <v>19</v>
      </c>
      <c r="F17" s="30"/>
      <c r="G17" s="30"/>
      <c r="H17" s="30"/>
      <c r="I17" s="25" t="s">
        <v>24</v>
      </c>
      <c r="J17" s="23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>
      <c r="A19" s="30"/>
      <c r="B19" s="31"/>
      <c r="C19" s="30"/>
      <c r="D19" s="25" t="s">
        <v>25</v>
      </c>
      <c r="E19" s="30"/>
      <c r="F19" s="30"/>
      <c r="G19" s="30"/>
      <c r="H19" s="30"/>
      <c r="I19" s="25" t="s">
        <v>23</v>
      </c>
      <c r="J19" s="26" t="str">
        <f>'Rekapitulácia stavby'!AN13</f>
        <v>Vyplň údaj</v>
      </c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>
      <c r="A20" s="30"/>
      <c r="B20" s="31"/>
      <c r="C20" s="30"/>
      <c r="D20" s="30"/>
      <c r="E20" s="261" t="str">
        <f>'Rekapitulácia stavby'!E14</f>
        <v>Vyplň údaj</v>
      </c>
      <c r="F20" s="221"/>
      <c r="G20" s="221"/>
      <c r="H20" s="221"/>
      <c r="I20" s="25" t="s">
        <v>24</v>
      </c>
      <c r="J20" s="26" t="str">
        <f>'Rekapitulácia stavby'!AN14</f>
        <v>Vyplň údaj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>
      <c r="A22" s="30"/>
      <c r="B22" s="31"/>
      <c r="C22" s="30"/>
      <c r="D22" s="25" t="s">
        <v>27</v>
      </c>
      <c r="E22" s="30"/>
      <c r="F22" s="30"/>
      <c r="G22" s="30"/>
      <c r="H22" s="30"/>
      <c r="I22" s="25" t="s">
        <v>23</v>
      </c>
      <c r="J22" s="23" t="str">
        <f>IF('Rekapitulácia stavby'!AN16="","",'Rekapitulácia stavby'!AN16)</f>
        <v/>
      </c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>
      <c r="A23" s="30"/>
      <c r="B23" s="31"/>
      <c r="C23" s="30"/>
      <c r="D23" s="30"/>
      <c r="E23" s="23" t="str">
        <f>IF('Rekapitulácia stavby'!E17="","",'Rekapitulácia stavby'!E17)</f>
        <v xml:space="preserve"> </v>
      </c>
      <c r="F23" s="30"/>
      <c r="G23" s="30"/>
      <c r="H23" s="30"/>
      <c r="I23" s="25" t="s">
        <v>24</v>
      </c>
      <c r="J23" s="23" t="str">
        <f>IF('Rekapitulácia stavby'!AN17="","",'Rekapitulácia stavby'!AN17)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>
      <c r="A25" s="30"/>
      <c r="B25" s="31"/>
      <c r="C25" s="30"/>
      <c r="D25" s="25" t="s">
        <v>30</v>
      </c>
      <c r="E25" s="30"/>
      <c r="F25" s="30"/>
      <c r="G25" s="30"/>
      <c r="H25" s="30"/>
      <c r="I25" s="25" t="s">
        <v>23</v>
      </c>
      <c r="J25" s="23" t="str">
        <f>IF('Rekapitulácia stavby'!AN19="","",'Rekapitulácia stavby'!AN19)</f>
        <v/>
      </c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>
      <c r="A26" s="30"/>
      <c r="B26" s="31"/>
      <c r="C26" s="30"/>
      <c r="D26" s="30"/>
      <c r="E26" s="23" t="str">
        <f>IF('Rekapitulácia stavby'!E20="","",'Rekapitulácia stavby'!E20)</f>
        <v xml:space="preserve"> </v>
      </c>
      <c r="F26" s="30"/>
      <c r="G26" s="30"/>
      <c r="H26" s="30"/>
      <c r="I26" s="25" t="s">
        <v>24</v>
      </c>
      <c r="J26" s="23" t="str">
        <f>IF('Rekapitulácia stavby'!AN20="","",'Rekapitulácia stavby'!AN20)</f>
        <v/>
      </c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3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>
      <c r="A28" s="30"/>
      <c r="B28" s="31"/>
      <c r="C28" s="30"/>
      <c r="D28" s="25" t="s">
        <v>31</v>
      </c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>
      <c r="A29" s="100"/>
      <c r="B29" s="101"/>
      <c r="C29" s="100"/>
      <c r="D29" s="100"/>
      <c r="E29" s="225" t="s">
        <v>1</v>
      </c>
      <c r="F29" s="225"/>
      <c r="G29" s="225"/>
      <c r="H29" s="225"/>
      <c r="I29" s="100"/>
      <c r="J29" s="100"/>
      <c r="K29" s="100"/>
      <c r="L29" s="102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</row>
    <row r="30" spans="1:31" s="2" customFormat="1" ht="6.95" customHeight="1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>
      <c r="A32" s="30"/>
      <c r="B32" s="31"/>
      <c r="C32" s="30"/>
      <c r="D32" s="103" t="s">
        <v>32</v>
      </c>
      <c r="E32" s="30"/>
      <c r="F32" s="30"/>
      <c r="G32" s="30"/>
      <c r="H32" s="30"/>
      <c r="I32" s="30"/>
      <c r="J32" s="72">
        <f>ROUND(J126, 2)</f>
        <v>0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>
      <c r="A33" s="30"/>
      <c r="B33" s="31"/>
      <c r="C33" s="30"/>
      <c r="D33" s="67"/>
      <c r="E33" s="67"/>
      <c r="F33" s="67"/>
      <c r="G33" s="67"/>
      <c r="H33" s="67"/>
      <c r="I33" s="67"/>
      <c r="J33" s="67"/>
      <c r="K33" s="67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0"/>
      <c r="F34" s="34" t="s">
        <v>34</v>
      </c>
      <c r="G34" s="30"/>
      <c r="H34" s="30"/>
      <c r="I34" s="34" t="s">
        <v>33</v>
      </c>
      <c r="J34" s="34" t="s">
        <v>35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>
      <c r="A35" s="30"/>
      <c r="B35" s="31"/>
      <c r="C35" s="30"/>
      <c r="D35" s="104" t="s">
        <v>36</v>
      </c>
      <c r="E35" s="36" t="s">
        <v>37</v>
      </c>
      <c r="F35" s="105">
        <f>ROUND((ROUND((SUM(BE126:BE186)),  2) + SUM(BE188:BE192)), 2)</f>
        <v>0</v>
      </c>
      <c r="G35" s="106"/>
      <c r="H35" s="106"/>
      <c r="I35" s="107">
        <v>0.2</v>
      </c>
      <c r="J35" s="105">
        <f>ROUND((ROUND(((SUM(BE126:BE186))*I35),  2) + (SUM(BE188:BE192)*I35)), 2)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>
      <c r="A36" s="30"/>
      <c r="B36" s="31"/>
      <c r="C36" s="30"/>
      <c r="D36" s="30"/>
      <c r="E36" s="36" t="s">
        <v>38</v>
      </c>
      <c r="F36" s="105">
        <f>ROUND((ROUND((SUM(BF126:BF186)),  2) + SUM(BF188:BF192)), 2)</f>
        <v>0</v>
      </c>
      <c r="G36" s="106"/>
      <c r="H36" s="106"/>
      <c r="I36" s="107">
        <v>0.2</v>
      </c>
      <c r="J36" s="105">
        <f>ROUND((ROUND(((SUM(BF126:BF186))*I36),  2) + (SUM(BF188:BF192)*I36)), 2)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5" t="s">
        <v>39</v>
      </c>
      <c r="F37" s="108">
        <f>ROUND((ROUND((SUM(BG126:BG186)),  2) + SUM(BG188:BG192)), 2)</f>
        <v>0</v>
      </c>
      <c r="G37" s="30"/>
      <c r="H37" s="30"/>
      <c r="I37" s="109">
        <v>0.2</v>
      </c>
      <c r="J37" s="108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>
      <c r="A38" s="30"/>
      <c r="B38" s="31"/>
      <c r="C38" s="30"/>
      <c r="D38" s="30"/>
      <c r="E38" s="25" t="s">
        <v>40</v>
      </c>
      <c r="F38" s="108">
        <f>ROUND((ROUND((SUM(BH126:BH186)),  2) + SUM(BH188:BH192)), 2)</f>
        <v>0</v>
      </c>
      <c r="G38" s="30"/>
      <c r="H38" s="30"/>
      <c r="I38" s="109">
        <v>0.2</v>
      </c>
      <c r="J38" s="108">
        <f>0</f>
        <v>0</v>
      </c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>
      <c r="A39" s="30"/>
      <c r="B39" s="31"/>
      <c r="C39" s="30"/>
      <c r="D39" s="30"/>
      <c r="E39" s="36" t="s">
        <v>41</v>
      </c>
      <c r="F39" s="105">
        <f>ROUND((ROUND((SUM(BI126:BI186)),  2) + SUM(BI188:BI192)), 2)</f>
        <v>0</v>
      </c>
      <c r="G39" s="106"/>
      <c r="H39" s="106"/>
      <c r="I39" s="107">
        <v>0</v>
      </c>
      <c r="J39" s="105">
        <f>0</f>
        <v>0</v>
      </c>
      <c r="K39" s="30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>
      <c r="A41" s="30"/>
      <c r="B41" s="31"/>
      <c r="C41" s="110"/>
      <c r="D41" s="111" t="s">
        <v>42</v>
      </c>
      <c r="E41" s="61"/>
      <c r="F41" s="61"/>
      <c r="G41" s="112" t="s">
        <v>43</v>
      </c>
      <c r="H41" s="113" t="s">
        <v>44</v>
      </c>
      <c r="I41" s="61"/>
      <c r="J41" s="114">
        <f>SUM(J32:J39)</f>
        <v>0</v>
      </c>
      <c r="K41" s="115"/>
      <c r="L41" s="43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3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>
      <c r="B43" s="18"/>
      <c r="L43" s="18"/>
    </row>
    <row r="44" spans="1:31" s="1" customFormat="1" ht="14.45" customHeight="1">
      <c r="B44" s="18"/>
      <c r="L44" s="18"/>
    </row>
    <row r="45" spans="1:31" s="1" customFormat="1" ht="14.45" customHeight="1">
      <c r="B45" s="18"/>
      <c r="L45" s="18"/>
    </row>
    <row r="46" spans="1:31" s="1" customFormat="1" ht="14.45" customHeight="1">
      <c r="B46" s="18"/>
      <c r="L46" s="18"/>
    </row>
    <row r="47" spans="1:31" s="1" customFormat="1" ht="14.45" customHeight="1">
      <c r="B47" s="18"/>
      <c r="L47" s="18"/>
    </row>
    <row r="48" spans="1:31" s="1" customFormat="1" ht="14.45" customHeight="1">
      <c r="B48" s="18"/>
      <c r="L48" s="18"/>
    </row>
    <row r="49" spans="1:31" s="1" customFormat="1" ht="14.45" customHeight="1">
      <c r="B49" s="18"/>
      <c r="L49" s="18"/>
    </row>
    <row r="50" spans="1:31" s="2" customFormat="1" ht="14.45" customHeight="1">
      <c r="B50" s="43"/>
      <c r="D50" s="44" t="s">
        <v>45</v>
      </c>
      <c r="E50" s="45"/>
      <c r="F50" s="45"/>
      <c r="G50" s="44" t="s">
        <v>46</v>
      </c>
      <c r="H50" s="45"/>
      <c r="I50" s="45"/>
      <c r="J50" s="45"/>
      <c r="K50" s="45"/>
      <c r="L50" s="43"/>
    </row>
    <row r="51" spans="1:31">
      <c r="B51" s="18"/>
      <c r="L51" s="18"/>
    </row>
    <row r="52" spans="1:31">
      <c r="B52" s="18"/>
      <c r="L52" s="18"/>
    </row>
    <row r="53" spans="1:31">
      <c r="B53" s="18"/>
      <c r="L53" s="18"/>
    </row>
    <row r="54" spans="1:31">
      <c r="B54" s="18"/>
      <c r="L54" s="18"/>
    </row>
    <row r="55" spans="1:31">
      <c r="B55" s="18"/>
      <c r="L55" s="18"/>
    </row>
    <row r="56" spans="1:31">
      <c r="B56" s="18"/>
      <c r="L56" s="18"/>
    </row>
    <row r="57" spans="1:31">
      <c r="B57" s="18"/>
      <c r="L57" s="18"/>
    </row>
    <row r="58" spans="1:31">
      <c r="B58" s="18"/>
      <c r="L58" s="18"/>
    </row>
    <row r="59" spans="1:31">
      <c r="B59" s="18"/>
      <c r="L59" s="18"/>
    </row>
    <row r="60" spans="1:31">
      <c r="B60" s="18"/>
      <c r="L60" s="18"/>
    </row>
    <row r="61" spans="1:31" s="2" customFormat="1" ht="12.75">
      <c r="A61" s="30"/>
      <c r="B61" s="31"/>
      <c r="C61" s="30"/>
      <c r="D61" s="46" t="s">
        <v>47</v>
      </c>
      <c r="E61" s="33"/>
      <c r="F61" s="116" t="s">
        <v>48</v>
      </c>
      <c r="G61" s="46" t="s">
        <v>47</v>
      </c>
      <c r="H61" s="33"/>
      <c r="I61" s="33"/>
      <c r="J61" s="117" t="s">
        <v>48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18"/>
      <c r="L62" s="18"/>
    </row>
    <row r="63" spans="1:31">
      <c r="B63" s="18"/>
      <c r="L63" s="18"/>
    </row>
    <row r="64" spans="1:31">
      <c r="B64" s="18"/>
      <c r="L64" s="18"/>
    </row>
    <row r="65" spans="1:31" s="2" customFormat="1" ht="12.75">
      <c r="A65" s="30"/>
      <c r="B65" s="31"/>
      <c r="C65" s="30"/>
      <c r="D65" s="44" t="s">
        <v>49</v>
      </c>
      <c r="E65" s="47"/>
      <c r="F65" s="47"/>
      <c r="G65" s="44" t="s">
        <v>50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18"/>
      <c r="L66" s="18"/>
    </row>
    <row r="67" spans="1:31">
      <c r="B67" s="18"/>
      <c r="L67" s="18"/>
    </row>
    <row r="68" spans="1:31">
      <c r="B68" s="18"/>
      <c r="L68" s="18"/>
    </row>
    <row r="69" spans="1:31">
      <c r="B69" s="18"/>
      <c r="L69" s="18"/>
    </row>
    <row r="70" spans="1:31">
      <c r="B70" s="18"/>
      <c r="L70" s="18"/>
    </row>
    <row r="71" spans="1:31">
      <c r="B71" s="18"/>
      <c r="L71" s="18"/>
    </row>
    <row r="72" spans="1:31">
      <c r="B72" s="18"/>
      <c r="L72" s="18"/>
    </row>
    <row r="73" spans="1:31">
      <c r="B73" s="18"/>
      <c r="L73" s="18"/>
    </row>
    <row r="74" spans="1:31">
      <c r="B74" s="18"/>
      <c r="L74" s="18"/>
    </row>
    <row r="75" spans="1:31">
      <c r="B75" s="18"/>
      <c r="L75" s="18"/>
    </row>
    <row r="76" spans="1:31" s="2" customFormat="1" ht="12.75">
      <c r="A76" s="30"/>
      <c r="B76" s="31"/>
      <c r="C76" s="30"/>
      <c r="D76" s="46" t="s">
        <v>47</v>
      </c>
      <c r="E76" s="33"/>
      <c r="F76" s="116" t="s">
        <v>48</v>
      </c>
      <c r="G76" s="46" t="s">
        <v>47</v>
      </c>
      <c r="H76" s="33"/>
      <c r="I76" s="33"/>
      <c r="J76" s="117" t="s">
        <v>48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>
      <c r="A82" s="30"/>
      <c r="B82" s="31"/>
      <c r="C82" s="19" t="s">
        <v>172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>
      <c r="A84" s="30"/>
      <c r="B84" s="31"/>
      <c r="C84" s="25" t="s">
        <v>14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>
      <c r="A85" s="30"/>
      <c r="B85" s="31"/>
      <c r="C85" s="30"/>
      <c r="D85" s="30"/>
      <c r="E85" s="259" t="str">
        <f>E7</f>
        <v>Rekonštrukcia SO34 ÚAO a SO22 sociálna časť ÚAO</v>
      </c>
      <c r="F85" s="260"/>
      <c r="G85" s="260"/>
      <c r="H85" s="260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>
      <c r="B86" s="18"/>
      <c r="C86" s="25" t="s">
        <v>168</v>
      </c>
      <c r="L86" s="18"/>
    </row>
    <row r="87" spans="1:31" s="2" customFormat="1" ht="16.5" customHeight="1">
      <c r="A87" s="30"/>
      <c r="B87" s="31"/>
      <c r="C87" s="30"/>
      <c r="D87" s="30"/>
      <c r="E87" s="259" t="s">
        <v>10771</v>
      </c>
      <c r="F87" s="258"/>
      <c r="G87" s="258"/>
      <c r="H87" s="258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>
      <c r="A88" s="30"/>
      <c r="B88" s="31"/>
      <c r="C88" s="25" t="s">
        <v>170</v>
      </c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16.5" customHeight="1">
      <c r="A89" s="30"/>
      <c r="B89" s="31"/>
      <c r="C89" s="30"/>
      <c r="D89" s="30"/>
      <c r="E89" s="255" t="str">
        <f>E11</f>
        <v>SO202a - NN prípojka</v>
      </c>
      <c r="F89" s="258"/>
      <c r="G89" s="258"/>
      <c r="H89" s="258"/>
      <c r="I89" s="30"/>
      <c r="J89" s="30"/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>
      <c r="A91" s="30"/>
      <c r="B91" s="31"/>
      <c r="C91" s="25" t="s">
        <v>18</v>
      </c>
      <c r="D91" s="30"/>
      <c r="E91" s="30"/>
      <c r="F91" s="23" t="str">
        <f>F14</f>
        <v>ÚVTOS a ÚVV Leopoldov</v>
      </c>
      <c r="G91" s="30"/>
      <c r="H91" s="30"/>
      <c r="I91" s="25" t="s">
        <v>20</v>
      </c>
      <c r="J91" s="56" t="str">
        <f>IF(J14="","",J14)</f>
        <v>16. 11. 2023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>
      <c r="A93" s="30"/>
      <c r="B93" s="31"/>
      <c r="C93" s="25" t="s">
        <v>22</v>
      </c>
      <c r="D93" s="30"/>
      <c r="E93" s="30"/>
      <c r="F93" s="23" t="str">
        <f>E17</f>
        <v>ÚVTOS a ÚVV Leopoldov</v>
      </c>
      <c r="G93" s="30"/>
      <c r="H93" s="30"/>
      <c r="I93" s="25" t="s">
        <v>27</v>
      </c>
      <c r="J93" s="28" t="str">
        <f>E23</f>
        <v xml:space="preserve"> </v>
      </c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>
      <c r="A94" s="30"/>
      <c r="B94" s="31"/>
      <c r="C94" s="25" t="s">
        <v>25</v>
      </c>
      <c r="D94" s="30"/>
      <c r="E94" s="30"/>
      <c r="F94" s="23" t="str">
        <f>IF(E20="","",E20)</f>
        <v>Vyplň údaj</v>
      </c>
      <c r="G94" s="30"/>
      <c r="H94" s="30"/>
      <c r="I94" s="25" t="s">
        <v>30</v>
      </c>
      <c r="J94" s="28" t="str">
        <f>E26</f>
        <v xml:space="preserve"> </v>
      </c>
      <c r="K94" s="30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>
      <c r="A96" s="30"/>
      <c r="B96" s="31"/>
      <c r="C96" s="118" t="s">
        <v>173</v>
      </c>
      <c r="D96" s="110"/>
      <c r="E96" s="110"/>
      <c r="F96" s="110"/>
      <c r="G96" s="110"/>
      <c r="H96" s="110"/>
      <c r="I96" s="110"/>
      <c r="J96" s="119" t="s">
        <v>174</v>
      </c>
      <c r="K96" s="11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3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>
      <c r="A98" s="30"/>
      <c r="B98" s="31"/>
      <c r="C98" s="120" t="s">
        <v>175</v>
      </c>
      <c r="D98" s="30"/>
      <c r="E98" s="30"/>
      <c r="F98" s="30"/>
      <c r="G98" s="30"/>
      <c r="H98" s="30"/>
      <c r="I98" s="30"/>
      <c r="J98" s="72">
        <f>J126</f>
        <v>0</v>
      </c>
      <c r="K98" s="30"/>
      <c r="L98" s="43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5" t="s">
        <v>176</v>
      </c>
    </row>
    <row r="99" spans="1:47" s="9" customFormat="1" ht="24.95" customHeight="1">
      <c r="B99" s="121"/>
      <c r="D99" s="122" t="s">
        <v>191</v>
      </c>
      <c r="E99" s="123"/>
      <c r="F99" s="123"/>
      <c r="G99" s="123"/>
      <c r="H99" s="123"/>
      <c r="I99" s="123"/>
      <c r="J99" s="124">
        <f>J127</f>
        <v>0</v>
      </c>
      <c r="L99" s="121"/>
    </row>
    <row r="100" spans="1:47" s="10" customFormat="1" ht="19.899999999999999" customHeight="1">
      <c r="B100" s="125"/>
      <c r="D100" s="126" t="s">
        <v>856</v>
      </c>
      <c r="E100" s="127"/>
      <c r="F100" s="127"/>
      <c r="G100" s="127"/>
      <c r="H100" s="127"/>
      <c r="I100" s="127"/>
      <c r="J100" s="128">
        <f>J128</f>
        <v>0</v>
      </c>
      <c r="L100" s="125"/>
    </row>
    <row r="101" spans="1:47" s="10" customFormat="1" ht="19.899999999999999" customHeight="1">
      <c r="B101" s="125"/>
      <c r="D101" s="126" t="s">
        <v>1019</v>
      </c>
      <c r="E101" s="127"/>
      <c r="F101" s="127"/>
      <c r="G101" s="127"/>
      <c r="H101" s="127"/>
      <c r="I101" s="127"/>
      <c r="J101" s="128">
        <f>J149</f>
        <v>0</v>
      </c>
      <c r="L101" s="125"/>
    </row>
    <row r="102" spans="1:47" s="9" customFormat="1" ht="24.95" customHeight="1">
      <c r="B102" s="121"/>
      <c r="D102" s="122" t="s">
        <v>6494</v>
      </c>
      <c r="E102" s="123"/>
      <c r="F102" s="123"/>
      <c r="G102" s="123"/>
      <c r="H102" s="123"/>
      <c r="I102" s="123"/>
      <c r="J102" s="124">
        <f>J182</f>
        <v>0</v>
      </c>
      <c r="L102" s="121"/>
    </row>
    <row r="103" spans="1:47" s="9" customFormat="1" ht="24.95" customHeight="1">
      <c r="B103" s="121"/>
      <c r="D103" s="122" t="s">
        <v>10773</v>
      </c>
      <c r="E103" s="123"/>
      <c r="F103" s="123"/>
      <c r="G103" s="123"/>
      <c r="H103" s="123"/>
      <c r="I103" s="123"/>
      <c r="J103" s="124">
        <f>J185</f>
        <v>0</v>
      </c>
      <c r="L103" s="121"/>
    </row>
    <row r="104" spans="1:47" s="9" customFormat="1" ht="21.75" customHeight="1">
      <c r="B104" s="121"/>
      <c r="D104" s="129" t="s">
        <v>193</v>
      </c>
      <c r="J104" s="130">
        <f>J187</f>
        <v>0</v>
      </c>
      <c r="L104" s="121"/>
    </row>
    <row r="105" spans="1:47" s="2" customFormat="1" ht="21.75" customHeight="1">
      <c r="A105" s="30"/>
      <c r="B105" s="31"/>
      <c r="C105" s="30"/>
      <c r="D105" s="30"/>
      <c r="E105" s="30"/>
      <c r="F105" s="30"/>
      <c r="G105" s="30"/>
      <c r="H105" s="30"/>
      <c r="I105" s="30"/>
      <c r="J105" s="30"/>
      <c r="K105" s="30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47" s="2" customFormat="1" ht="6.95" customHeight="1">
      <c r="A106" s="30"/>
      <c r="B106" s="48"/>
      <c r="C106" s="49"/>
      <c r="D106" s="49"/>
      <c r="E106" s="49"/>
      <c r="F106" s="49"/>
      <c r="G106" s="49"/>
      <c r="H106" s="49"/>
      <c r="I106" s="49"/>
      <c r="J106" s="49"/>
      <c r="K106" s="49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10" spans="1:47" s="2" customFormat="1" ht="6.95" customHeight="1">
      <c r="A110" s="30"/>
      <c r="B110" s="50"/>
      <c r="C110" s="51"/>
      <c r="D110" s="51"/>
      <c r="E110" s="51"/>
      <c r="F110" s="51"/>
      <c r="G110" s="51"/>
      <c r="H110" s="51"/>
      <c r="I110" s="51"/>
      <c r="J110" s="51"/>
      <c r="K110" s="51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47" s="2" customFormat="1" ht="24.95" customHeight="1">
      <c r="A111" s="30"/>
      <c r="B111" s="31"/>
      <c r="C111" s="19" t="s">
        <v>194</v>
      </c>
      <c r="D111" s="30"/>
      <c r="E111" s="30"/>
      <c r="F111" s="30"/>
      <c r="G111" s="30"/>
      <c r="H111" s="3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47" s="2" customFormat="1" ht="6.95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3" s="2" customFormat="1" ht="12" customHeight="1">
      <c r="A113" s="30"/>
      <c r="B113" s="31"/>
      <c r="C113" s="25" t="s">
        <v>14</v>
      </c>
      <c r="D113" s="30"/>
      <c r="E113" s="30"/>
      <c r="F113" s="30"/>
      <c r="G113" s="30"/>
      <c r="H113" s="3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3" s="2" customFormat="1" ht="16.5" customHeight="1">
      <c r="A114" s="30"/>
      <c r="B114" s="31"/>
      <c r="C114" s="30"/>
      <c r="D114" s="30"/>
      <c r="E114" s="259" t="str">
        <f>E7</f>
        <v>Rekonštrukcia SO34 ÚAO a SO22 sociálna časť ÚAO</v>
      </c>
      <c r="F114" s="260"/>
      <c r="G114" s="260"/>
      <c r="H114" s="26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3" s="1" customFormat="1" ht="12" customHeight="1">
      <c r="B115" s="18"/>
      <c r="C115" s="25" t="s">
        <v>168</v>
      </c>
      <c r="L115" s="18"/>
    </row>
    <row r="116" spans="1:63" s="2" customFormat="1" ht="16.5" customHeight="1">
      <c r="A116" s="30"/>
      <c r="B116" s="31"/>
      <c r="C116" s="30"/>
      <c r="D116" s="30"/>
      <c r="E116" s="259" t="s">
        <v>10771</v>
      </c>
      <c r="F116" s="258"/>
      <c r="G116" s="258"/>
      <c r="H116" s="258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2" customFormat="1" ht="12" customHeight="1">
      <c r="A117" s="30"/>
      <c r="B117" s="31"/>
      <c r="C117" s="25" t="s">
        <v>170</v>
      </c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3" s="2" customFormat="1" ht="16.5" customHeight="1">
      <c r="A118" s="30"/>
      <c r="B118" s="31"/>
      <c r="C118" s="30"/>
      <c r="D118" s="30"/>
      <c r="E118" s="255" t="str">
        <f>E11</f>
        <v>SO202a - NN prípojka</v>
      </c>
      <c r="F118" s="258"/>
      <c r="G118" s="258"/>
      <c r="H118" s="258"/>
      <c r="I118" s="30"/>
      <c r="J118" s="30"/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6.9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12" customHeight="1">
      <c r="A120" s="30"/>
      <c r="B120" s="31"/>
      <c r="C120" s="25" t="s">
        <v>18</v>
      </c>
      <c r="D120" s="30"/>
      <c r="E120" s="30"/>
      <c r="F120" s="23" t="str">
        <f>F14</f>
        <v>ÚVTOS a ÚVV Leopoldov</v>
      </c>
      <c r="G120" s="30"/>
      <c r="H120" s="30"/>
      <c r="I120" s="25" t="s">
        <v>20</v>
      </c>
      <c r="J120" s="56" t="str">
        <f>IF(J14="","",J14)</f>
        <v>16. 11. 2023</v>
      </c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6.95" customHeight="1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15.2" customHeight="1">
      <c r="A122" s="30"/>
      <c r="B122" s="31"/>
      <c r="C122" s="25" t="s">
        <v>22</v>
      </c>
      <c r="D122" s="30"/>
      <c r="E122" s="30"/>
      <c r="F122" s="23" t="str">
        <f>E17</f>
        <v>ÚVTOS a ÚVV Leopoldov</v>
      </c>
      <c r="G122" s="30"/>
      <c r="H122" s="30"/>
      <c r="I122" s="25" t="s">
        <v>27</v>
      </c>
      <c r="J122" s="28" t="str">
        <f>E23</f>
        <v xml:space="preserve"> </v>
      </c>
      <c r="K122" s="30"/>
      <c r="L122" s="43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15.2" customHeight="1">
      <c r="A123" s="30"/>
      <c r="B123" s="31"/>
      <c r="C123" s="25" t="s">
        <v>25</v>
      </c>
      <c r="D123" s="30"/>
      <c r="E123" s="30"/>
      <c r="F123" s="23" t="str">
        <f>IF(E20="","",E20)</f>
        <v>Vyplň údaj</v>
      </c>
      <c r="G123" s="30"/>
      <c r="H123" s="30"/>
      <c r="I123" s="25" t="s">
        <v>30</v>
      </c>
      <c r="J123" s="28" t="str">
        <f>E26</f>
        <v xml:space="preserve"> </v>
      </c>
      <c r="K123" s="30"/>
      <c r="L123" s="43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0.35" customHeight="1">
      <c r="A124" s="30"/>
      <c r="B124" s="31"/>
      <c r="C124" s="30"/>
      <c r="D124" s="30"/>
      <c r="E124" s="30"/>
      <c r="F124" s="30"/>
      <c r="G124" s="30"/>
      <c r="H124" s="30"/>
      <c r="I124" s="30"/>
      <c r="J124" s="30"/>
      <c r="K124" s="30"/>
      <c r="L124" s="43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11" customFormat="1" ht="29.25" customHeight="1">
      <c r="A125" s="131"/>
      <c r="B125" s="132"/>
      <c r="C125" s="133" t="s">
        <v>195</v>
      </c>
      <c r="D125" s="134" t="s">
        <v>57</v>
      </c>
      <c r="E125" s="134" t="s">
        <v>53</v>
      </c>
      <c r="F125" s="134" t="s">
        <v>54</v>
      </c>
      <c r="G125" s="134" t="s">
        <v>196</v>
      </c>
      <c r="H125" s="134" t="s">
        <v>197</v>
      </c>
      <c r="I125" s="134" t="s">
        <v>198</v>
      </c>
      <c r="J125" s="135" t="s">
        <v>174</v>
      </c>
      <c r="K125" s="136" t="s">
        <v>199</v>
      </c>
      <c r="L125" s="137"/>
      <c r="M125" s="63" t="s">
        <v>1</v>
      </c>
      <c r="N125" s="64" t="s">
        <v>36</v>
      </c>
      <c r="O125" s="64" t="s">
        <v>200</v>
      </c>
      <c r="P125" s="64" t="s">
        <v>201</v>
      </c>
      <c r="Q125" s="64" t="s">
        <v>202</v>
      </c>
      <c r="R125" s="64" t="s">
        <v>203</v>
      </c>
      <c r="S125" s="64" t="s">
        <v>204</v>
      </c>
      <c r="T125" s="65" t="s">
        <v>205</v>
      </c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</row>
    <row r="126" spans="1:63" s="2" customFormat="1" ht="22.9" customHeight="1">
      <c r="A126" s="30"/>
      <c r="B126" s="31"/>
      <c r="C126" s="70" t="s">
        <v>175</v>
      </c>
      <c r="D126" s="30"/>
      <c r="E126" s="30"/>
      <c r="F126" s="30"/>
      <c r="G126" s="30"/>
      <c r="H126" s="30"/>
      <c r="I126" s="30"/>
      <c r="J126" s="138">
        <f>BK126</f>
        <v>0</v>
      </c>
      <c r="K126" s="30"/>
      <c r="L126" s="31"/>
      <c r="M126" s="66"/>
      <c r="N126" s="57"/>
      <c r="O126" s="67"/>
      <c r="P126" s="139">
        <f>P127+P182+P185+P187</f>
        <v>0</v>
      </c>
      <c r="Q126" s="67"/>
      <c r="R126" s="139">
        <f>R127+R182+R185+R187</f>
        <v>0</v>
      </c>
      <c r="S126" s="67"/>
      <c r="T126" s="140">
        <f>T127+T182+T185+T187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T126" s="15" t="s">
        <v>71</v>
      </c>
      <c r="AU126" s="15" t="s">
        <v>176</v>
      </c>
      <c r="BK126" s="141">
        <f>BK127+BK182+BK185+BK187</f>
        <v>0</v>
      </c>
    </row>
    <row r="127" spans="1:63" s="12" customFormat="1" ht="25.9" customHeight="1">
      <c r="B127" s="142"/>
      <c r="D127" s="143" t="s">
        <v>71</v>
      </c>
      <c r="E127" s="144" t="s">
        <v>751</v>
      </c>
      <c r="F127" s="144" t="s">
        <v>752</v>
      </c>
      <c r="I127" s="145"/>
      <c r="J127" s="130">
        <f>BK127</f>
        <v>0</v>
      </c>
      <c r="L127" s="142"/>
      <c r="M127" s="146"/>
      <c r="N127" s="147"/>
      <c r="O127" s="147"/>
      <c r="P127" s="148">
        <f>P128+P149</f>
        <v>0</v>
      </c>
      <c r="Q127" s="147"/>
      <c r="R127" s="148">
        <f>R128+R149</f>
        <v>0</v>
      </c>
      <c r="S127" s="147"/>
      <c r="T127" s="149">
        <f>T128+T149</f>
        <v>0</v>
      </c>
      <c r="AR127" s="143" t="s">
        <v>219</v>
      </c>
      <c r="AT127" s="150" t="s">
        <v>71</v>
      </c>
      <c r="AU127" s="150" t="s">
        <v>72</v>
      </c>
      <c r="AY127" s="143" t="s">
        <v>208</v>
      </c>
      <c r="BK127" s="151">
        <f>BK128+BK149</f>
        <v>0</v>
      </c>
    </row>
    <row r="128" spans="1:63" s="12" customFormat="1" ht="22.9" customHeight="1">
      <c r="B128" s="142"/>
      <c r="D128" s="143" t="s">
        <v>71</v>
      </c>
      <c r="E128" s="152" t="s">
        <v>857</v>
      </c>
      <c r="F128" s="152" t="s">
        <v>858</v>
      </c>
      <c r="I128" s="145"/>
      <c r="J128" s="286">
        <f>BK128</f>
        <v>0</v>
      </c>
      <c r="L128" s="142"/>
      <c r="M128" s="146"/>
      <c r="N128" s="147"/>
      <c r="O128" s="147"/>
      <c r="P128" s="148">
        <f>SUM(P129:P148)</f>
        <v>0</v>
      </c>
      <c r="Q128" s="147"/>
      <c r="R128" s="148">
        <f>SUM(R129:R148)</f>
        <v>0</v>
      </c>
      <c r="S128" s="147"/>
      <c r="T128" s="149">
        <f>SUM(T129:T148)</f>
        <v>0</v>
      </c>
      <c r="AR128" s="143" t="s">
        <v>219</v>
      </c>
      <c r="AT128" s="150" t="s">
        <v>71</v>
      </c>
      <c r="AU128" s="150" t="s">
        <v>79</v>
      </c>
      <c r="AY128" s="143" t="s">
        <v>208</v>
      </c>
      <c r="BK128" s="151">
        <f>SUM(BK129:BK148)</f>
        <v>0</v>
      </c>
    </row>
    <row r="129" spans="1:65" s="2" customFormat="1" ht="24.2" customHeight="1">
      <c r="A129" s="30"/>
      <c r="B129" s="154"/>
      <c r="C129" s="201" t="s">
        <v>79</v>
      </c>
      <c r="D129" s="201" t="s">
        <v>751</v>
      </c>
      <c r="E129" s="202" t="s">
        <v>10774</v>
      </c>
      <c r="F129" s="203" t="s">
        <v>10775</v>
      </c>
      <c r="G129" s="204" t="s">
        <v>252</v>
      </c>
      <c r="H129" s="205">
        <v>480</v>
      </c>
      <c r="I129" s="177"/>
      <c r="J129" s="290">
        <f t="shared" ref="J129:J148" si="0">ROUND(I129*H129,2)</f>
        <v>0</v>
      </c>
      <c r="K129" s="178"/>
      <c r="L129" s="179"/>
      <c r="M129" s="180" t="s">
        <v>1</v>
      </c>
      <c r="N129" s="181" t="s">
        <v>38</v>
      </c>
      <c r="O129" s="59"/>
      <c r="P129" s="160">
        <f t="shared" ref="P129:P148" si="1">O129*H129</f>
        <v>0</v>
      </c>
      <c r="Q129" s="160">
        <v>0</v>
      </c>
      <c r="R129" s="160">
        <f t="shared" ref="R129:R148" si="2">Q129*H129</f>
        <v>0</v>
      </c>
      <c r="S129" s="160">
        <v>0</v>
      </c>
      <c r="T129" s="161">
        <f t="shared" ref="T129:T148" si="3">S129*H129</f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2" t="s">
        <v>1849</v>
      </c>
      <c r="AT129" s="162" t="s">
        <v>751</v>
      </c>
      <c r="AU129" s="162" t="s">
        <v>85</v>
      </c>
      <c r="AY129" s="15" t="s">
        <v>208</v>
      </c>
      <c r="BE129" s="163">
        <f t="shared" ref="BE129:BE148" si="4">IF(N129="základná",J129,0)</f>
        <v>0</v>
      </c>
      <c r="BF129" s="163">
        <f t="shared" ref="BF129:BF148" si="5">IF(N129="znížená",J129,0)</f>
        <v>0</v>
      </c>
      <c r="BG129" s="163">
        <f t="shared" ref="BG129:BG148" si="6">IF(N129="zákl. prenesená",J129,0)</f>
        <v>0</v>
      </c>
      <c r="BH129" s="163">
        <f t="shared" ref="BH129:BH148" si="7">IF(N129="zníž. prenesená",J129,0)</f>
        <v>0</v>
      </c>
      <c r="BI129" s="163">
        <f t="shared" ref="BI129:BI148" si="8">IF(N129="nulová",J129,0)</f>
        <v>0</v>
      </c>
      <c r="BJ129" s="15" t="s">
        <v>85</v>
      </c>
      <c r="BK129" s="163">
        <f t="shared" ref="BK129:BK148" si="9">ROUND(I129*H129,2)</f>
        <v>0</v>
      </c>
      <c r="BL129" s="15" t="s">
        <v>466</v>
      </c>
      <c r="BM129" s="162" t="s">
        <v>10776</v>
      </c>
    </row>
    <row r="130" spans="1:65" s="2" customFormat="1" ht="24.2" customHeight="1">
      <c r="A130" s="30"/>
      <c r="B130" s="154"/>
      <c r="C130" s="201" t="s">
        <v>85</v>
      </c>
      <c r="D130" s="201" t="s">
        <v>751</v>
      </c>
      <c r="E130" s="202" t="s">
        <v>10777</v>
      </c>
      <c r="F130" s="203" t="s">
        <v>10778</v>
      </c>
      <c r="G130" s="204" t="s">
        <v>252</v>
      </c>
      <c r="H130" s="205">
        <v>111</v>
      </c>
      <c r="I130" s="177"/>
      <c r="J130" s="290">
        <f t="shared" si="0"/>
        <v>0</v>
      </c>
      <c r="K130" s="178"/>
      <c r="L130" s="179"/>
      <c r="M130" s="180" t="s">
        <v>1</v>
      </c>
      <c r="N130" s="181" t="s">
        <v>38</v>
      </c>
      <c r="O130" s="59"/>
      <c r="P130" s="160">
        <f t="shared" si="1"/>
        <v>0</v>
      </c>
      <c r="Q130" s="160">
        <v>0</v>
      </c>
      <c r="R130" s="160">
        <f t="shared" si="2"/>
        <v>0</v>
      </c>
      <c r="S130" s="160">
        <v>0</v>
      </c>
      <c r="T130" s="161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2" t="s">
        <v>1849</v>
      </c>
      <c r="AT130" s="162" t="s">
        <v>751</v>
      </c>
      <c r="AU130" s="162" t="s">
        <v>85</v>
      </c>
      <c r="AY130" s="15" t="s">
        <v>208</v>
      </c>
      <c r="BE130" s="163">
        <f t="shared" si="4"/>
        <v>0</v>
      </c>
      <c r="BF130" s="163">
        <f t="shared" si="5"/>
        <v>0</v>
      </c>
      <c r="BG130" s="163">
        <f t="shared" si="6"/>
        <v>0</v>
      </c>
      <c r="BH130" s="163">
        <f t="shared" si="7"/>
        <v>0</v>
      </c>
      <c r="BI130" s="163">
        <f t="shared" si="8"/>
        <v>0</v>
      </c>
      <c r="BJ130" s="15" t="s">
        <v>85</v>
      </c>
      <c r="BK130" s="163">
        <f t="shared" si="9"/>
        <v>0</v>
      </c>
      <c r="BL130" s="15" t="s">
        <v>466</v>
      </c>
      <c r="BM130" s="162" t="s">
        <v>10779</v>
      </c>
    </row>
    <row r="131" spans="1:65" s="2" customFormat="1" ht="24.2" customHeight="1">
      <c r="A131" s="30"/>
      <c r="B131" s="154"/>
      <c r="C131" s="201" t="s">
        <v>219</v>
      </c>
      <c r="D131" s="201" t="s">
        <v>751</v>
      </c>
      <c r="E131" s="202" t="s">
        <v>10780</v>
      </c>
      <c r="F131" s="203" t="s">
        <v>10781</v>
      </c>
      <c r="G131" s="204" t="s">
        <v>404</v>
      </c>
      <c r="H131" s="205">
        <v>32</v>
      </c>
      <c r="I131" s="177"/>
      <c r="J131" s="290">
        <f t="shared" si="0"/>
        <v>0</v>
      </c>
      <c r="K131" s="178"/>
      <c r="L131" s="179"/>
      <c r="M131" s="180" t="s">
        <v>1</v>
      </c>
      <c r="N131" s="181" t="s">
        <v>38</v>
      </c>
      <c r="O131" s="59"/>
      <c r="P131" s="160">
        <f t="shared" si="1"/>
        <v>0</v>
      </c>
      <c r="Q131" s="160">
        <v>0</v>
      </c>
      <c r="R131" s="160">
        <f t="shared" si="2"/>
        <v>0</v>
      </c>
      <c r="S131" s="160">
        <v>0</v>
      </c>
      <c r="T131" s="161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2" t="s">
        <v>1849</v>
      </c>
      <c r="AT131" s="162" t="s">
        <v>751</v>
      </c>
      <c r="AU131" s="162" t="s">
        <v>85</v>
      </c>
      <c r="AY131" s="15" t="s">
        <v>208</v>
      </c>
      <c r="BE131" s="163">
        <f t="shared" si="4"/>
        <v>0</v>
      </c>
      <c r="BF131" s="163">
        <f t="shared" si="5"/>
        <v>0</v>
      </c>
      <c r="BG131" s="163">
        <f t="shared" si="6"/>
        <v>0</v>
      </c>
      <c r="BH131" s="163">
        <f t="shared" si="7"/>
        <v>0</v>
      </c>
      <c r="BI131" s="163">
        <f t="shared" si="8"/>
        <v>0</v>
      </c>
      <c r="BJ131" s="15" t="s">
        <v>85</v>
      </c>
      <c r="BK131" s="163">
        <f t="shared" si="9"/>
        <v>0</v>
      </c>
      <c r="BL131" s="15" t="s">
        <v>466</v>
      </c>
      <c r="BM131" s="162" t="s">
        <v>10782</v>
      </c>
    </row>
    <row r="132" spans="1:65" s="2" customFormat="1" ht="24.2" customHeight="1">
      <c r="A132" s="30"/>
      <c r="B132" s="154"/>
      <c r="C132" s="201" t="s">
        <v>214</v>
      </c>
      <c r="D132" s="201" t="s">
        <v>751</v>
      </c>
      <c r="E132" s="202" t="s">
        <v>10783</v>
      </c>
      <c r="F132" s="203" t="s">
        <v>10784</v>
      </c>
      <c r="G132" s="204" t="s">
        <v>404</v>
      </c>
      <c r="H132" s="205">
        <v>40</v>
      </c>
      <c r="I132" s="177"/>
      <c r="J132" s="290">
        <f t="shared" si="0"/>
        <v>0</v>
      </c>
      <c r="K132" s="178"/>
      <c r="L132" s="179"/>
      <c r="M132" s="180" t="s">
        <v>1</v>
      </c>
      <c r="N132" s="181" t="s">
        <v>38</v>
      </c>
      <c r="O132" s="59"/>
      <c r="P132" s="160">
        <f t="shared" si="1"/>
        <v>0</v>
      </c>
      <c r="Q132" s="160">
        <v>0</v>
      </c>
      <c r="R132" s="160">
        <f t="shared" si="2"/>
        <v>0</v>
      </c>
      <c r="S132" s="160">
        <v>0</v>
      </c>
      <c r="T132" s="161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2" t="s">
        <v>1849</v>
      </c>
      <c r="AT132" s="162" t="s">
        <v>751</v>
      </c>
      <c r="AU132" s="162" t="s">
        <v>85</v>
      </c>
      <c r="AY132" s="15" t="s">
        <v>208</v>
      </c>
      <c r="BE132" s="163">
        <f t="shared" si="4"/>
        <v>0</v>
      </c>
      <c r="BF132" s="163">
        <f t="shared" si="5"/>
        <v>0</v>
      </c>
      <c r="BG132" s="163">
        <f t="shared" si="6"/>
        <v>0</v>
      </c>
      <c r="BH132" s="163">
        <f t="shared" si="7"/>
        <v>0</v>
      </c>
      <c r="BI132" s="163">
        <f t="shared" si="8"/>
        <v>0</v>
      </c>
      <c r="BJ132" s="15" t="s">
        <v>85</v>
      </c>
      <c r="BK132" s="163">
        <f t="shared" si="9"/>
        <v>0</v>
      </c>
      <c r="BL132" s="15" t="s">
        <v>466</v>
      </c>
      <c r="BM132" s="162" t="s">
        <v>10785</v>
      </c>
    </row>
    <row r="133" spans="1:65" s="2" customFormat="1" ht="24.2" customHeight="1">
      <c r="A133" s="30"/>
      <c r="B133" s="154"/>
      <c r="C133" s="201" t="s">
        <v>226</v>
      </c>
      <c r="D133" s="201" t="s">
        <v>751</v>
      </c>
      <c r="E133" s="202" t="s">
        <v>10786</v>
      </c>
      <c r="F133" s="203" t="s">
        <v>10787</v>
      </c>
      <c r="G133" s="204" t="s">
        <v>252</v>
      </c>
      <c r="H133" s="205">
        <v>180</v>
      </c>
      <c r="I133" s="177"/>
      <c r="J133" s="290">
        <f t="shared" si="0"/>
        <v>0</v>
      </c>
      <c r="K133" s="178"/>
      <c r="L133" s="179"/>
      <c r="M133" s="180" t="s">
        <v>1</v>
      </c>
      <c r="N133" s="181" t="s">
        <v>38</v>
      </c>
      <c r="O133" s="59"/>
      <c r="P133" s="160">
        <f t="shared" si="1"/>
        <v>0</v>
      </c>
      <c r="Q133" s="160">
        <v>0</v>
      </c>
      <c r="R133" s="160">
        <f t="shared" si="2"/>
        <v>0</v>
      </c>
      <c r="S133" s="160">
        <v>0</v>
      </c>
      <c r="T133" s="161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2" t="s">
        <v>1849</v>
      </c>
      <c r="AT133" s="162" t="s">
        <v>751</v>
      </c>
      <c r="AU133" s="162" t="s">
        <v>85</v>
      </c>
      <c r="AY133" s="15" t="s">
        <v>208</v>
      </c>
      <c r="BE133" s="163">
        <f t="shared" si="4"/>
        <v>0</v>
      </c>
      <c r="BF133" s="163">
        <f t="shared" si="5"/>
        <v>0</v>
      </c>
      <c r="BG133" s="163">
        <f t="shared" si="6"/>
        <v>0</v>
      </c>
      <c r="BH133" s="163">
        <f t="shared" si="7"/>
        <v>0</v>
      </c>
      <c r="BI133" s="163">
        <f t="shared" si="8"/>
        <v>0</v>
      </c>
      <c r="BJ133" s="15" t="s">
        <v>85</v>
      </c>
      <c r="BK133" s="163">
        <f t="shared" si="9"/>
        <v>0</v>
      </c>
      <c r="BL133" s="15" t="s">
        <v>466</v>
      </c>
      <c r="BM133" s="162" t="s">
        <v>10788</v>
      </c>
    </row>
    <row r="134" spans="1:65" s="2" customFormat="1" ht="33" customHeight="1">
      <c r="A134" s="30"/>
      <c r="B134" s="154"/>
      <c r="C134" s="201" t="s">
        <v>230</v>
      </c>
      <c r="D134" s="201" t="s">
        <v>751</v>
      </c>
      <c r="E134" s="202" t="s">
        <v>10789</v>
      </c>
      <c r="F134" s="203" t="s">
        <v>10790</v>
      </c>
      <c r="G134" s="204" t="s">
        <v>252</v>
      </c>
      <c r="H134" s="205">
        <v>541</v>
      </c>
      <c r="I134" s="177"/>
      <c r="J134" s="290">
        <f t="shared" si="0"/>
        <v>0</v>
      </c>
      <c r="K134" s="178"/>
      <c r="L134" s="179"/>
      <c r="M134" s="180" t="s">
        <v>1</v>
      </c>
      <c r="N134" s="181" t="s">
        <v>38</v>
      </c>
      <c r="O134" s="59"/>
      <c r="P134" s="160">
        <f t="shared" si="1"/>
        <v>0</v>
      </c>
      <c r="Q134" s="160">
        <v>0</v>
      </c>
      <c r="R134" s="160">
        <f t="shared" si="2"/>
        <v>0</v>
      </c>
      <c r="S134" s="160">
        <v>0</v>
      </c>
      <c r="T134" s="161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2" t="s">
        <v>1849</v>
      </c>
      <c r="AT134" s="162" t="s">
        <v>751</v>
      </c>
      <c r="AU134" s="162" t="s">
        <v>85</v>
      </c>
      <c r="AY134" s="15" t="s">
        <v>208</v>
      </c>
      <c r="BE134" s="163">
        <f t="shared" si="4"/>
        <v>0</v>
      </c>
      <c r="BF134" s="163">
        <f t="shared" si="5"/>
        <v>0</v>
      </c>
      <c r="BG134" s="163">
        <f t="shared" si="6"/>
        <v>0</v>
      </c>
      <c r="BH134" s="163">
        <f t="shared" si="7"/>
        <v>0</v>
      </c>
      <c r="BI134" s="163">
        <f t="shared" si="8"/>
        <v>0</v>
      </c>
      <c r="BJ134" s="15" t="s">
        <v>85</v>
      </c>
      <c r="BK134" s="163">
        <f t="shared" si="9"/>
        <v>0</v>
      </c>
      <c r="BL134" s="15" t="s">
        <v>466</v>
      </c>
      <c r="BM134" s="162" t="s">
        <v>10791</v>
      </c>
    </row>
    <row r="135" spans="1:65" s="2" customFormat="1" ht="49.15" customHeight="1">
      <c r="A135" s="30"/>
      <c r="B135" s="154"/>
      <c r="C135" s="201" t="s">
        <v>235</v>
      </c>
      <c r="D135" s="201" t="s">
        <v>751</v>
      </c>
      <c r="E135" s="202" t="s">
        <v>10792</v>
      </c>
      <c r="F135" s="203" t="s">
        <v>10793</v>
      </c>
      <c r="G135" s="204" t="s">
        <v>404</v>
      </c>
      <c r="H135" s="205">
        <v>1</v>
      </c>
      <c r="I135" s="177"/>
      <c r="J135" s="290">
        <f t="shared" si="0"/>
        <v>0</v>
      </c>
      <c r="K135" s="178"/>
      <c r="L135" s="179"/>
      <c r="M135" s="180" t="s">
        <v>1</v>
      </c>
      <c r="N135" s="181" t="s">
        <v>38</v>
      </c>
      <c r="O135" s="59"/>
      <c r="P135" s="160">
        <f t="shared" si="1"/>
        <v>0</v>
      </c>
      <c r="Q135" s="160">
        <v>0</v>
      </c>
      <c r="R135" s="160">
        <f t="shared" si="2"/>
        <v>0</v>
      </c>
      <c r="S135" s="160">
        <v>0</v>
      </c>
      <c r="T135" s="161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2" t="s">
        <v>1849</v>
      </c>
      <c r="AT135" s="162" t="s">
        <v>751</v>
      </c>
      <c r="AU135" s="162" t="s">
        <v>85</v>
      </c>
      <c r="AY135" s="15" t="s">
        <v>208</v>
      </c>
      <c r="BE135" s="163">
        <f t="shared" si="4"/>
        <v>0</v>
      </c>
      <c r="BF135" s="163">
        <f t="shared" si="5"/>
        <v>0</v>
      </c>
      <c r="BG135" s="163">
        <f t="shared" si="6"/>
        <v>0</v>
      </c>
      <c r="BH135" s="163">
        <f t="shared" si="7"/>
        <v>0</v>
      </c>
      <c r="BI135" s="163">
        <f t="shared" si="8"/>
        <v>0</v>
      </c>
      <c r="BJ135" s="15" t="s">
        <v>85</v>
      </c>
      <c r="BK135" s="163">
        <f t="shared" si="9"/>
        <v>0</v>
      </c>
      <c r="BL135" s="15" t="s">
        <v>466</v>
      </c>
      <c r="BM135" s="162" t="s">
        <v>10794</v>
      </c>
    </row>
    <row r="136" spans="1:65" s="2" customFormat="1" ht="49.15" customHeight="1">
      <c r="A136" s="30"/>
      <c r="B136" s="154"/>
      <c r="C136" s="201" t="s">
        <v>239</v>
      </c>
      <c r="D136" s="201" t="s">
        <v>751</v>
      </c>
      <c r="E136" s="202" t="s">
        <v>10795</v>
      </c>
      <c r="F136" s="203" t="s">
        <v>10796</v>
      </c>
      <c r="G136" s="204" t="s">
        <v>404</v>
      </c>
      <c r="H136" s="205">
        <v>1</v>
      </c>
      <c r="I136" s="177"/>
      <c r="J136" s="290">
        <f t="shared" si="0"/>
        <v>0</v>
      </c>
      <c r="K136" s="178"/>
      <c r="L136" s="179"/>
      <c r="M136" s="180" t="s">
        <v>1</v>
      </c>
      <c r="N136" s="181" t="s">
        <v>38</v>
      </c>
      <c r="O136" s="59"/>
      <c r="P136" s="160">
        <f t="shared" si="1"/>
        <v>0</v>
      </c>
      <c r="Q136" s="160">
        <v>0</v>
      </c>
      <c r="R136" s="160">
        <f t="shared" si="2"/>
        <v>0</v>
      </c>
      <c r="S136" s="160">
        <v>0</v>
      </c>
      <c r="T136" s="161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2" t="s">
        <v>1849</v>
      </c>
      <c r="AT136" s="162" t="s">
        <v>751</v>
      </c>
      <c r="AU136" s="162" t="s">
        <v>85</v>
      </c>
      <c r="AY136" s="15" t="s">
        <v>208</v>
      </c>
      <c r="BE136" s="163">
        <f t="shared" si="4"/>
        <v>0</v>
      </c>
      <c r="BF136" s="163">
        <f t="shared" si="5"/>
        <v>0</v>
      </c>
      <c r="BG136" s="163">
        <f t="shared" si="6"/>
        <v>0</v>
      </c>
      <c r="BH136" s="163">
        <f t="shared" si="7"/>
        <v>0</v>
      </c>
      <c r="BI136" s="163">
        <f t="shared" si="8"/>
        <v>0</v>
      </c>
      <c r="BJ136" s="15" t="s">
        <v>85</v>
      </c>
      <c r="BK136" s="163">
        <f t="shared" si="9"/>
        <v>0</v>
      </c>
      <c r="BL136" s="15" t="s">
        <v>466</v>
      </c>
      <c r="BM136" s="162" t="s">
        <v>10797</v>
      </c>
    </row>
    <row r="137" spans="1:65" s="2" customFormat="1" ht="16.5" customHeight="1">
      <c r="A137" s="30"/>
      <c r="B137" s="154"/>
      <c r="C137" s="195" t="s">
        <v>244</v>
      </c>
      <c r="D137" s="195" t="s">
        <v>210</v>
      </c>
      <c r="E137" s="196" t="s">
        <v>10798</v>
      </c>
      <c r="F137" s="200" t="s">
        <v>10799</v>
      </c>
      <c r="G137" s="198" t="s">
        <v>404</v>
      </c>
      <c r="H137" s="199">
        <v>1</v>
      </c>
      <c r="I137" s="155"/>
      <c r="J137" s="287">
        <f t="shared" si="0"/>
        <v>0</v>
      </c>
      <c r="K137" s="157"/>
      <c r="L137" s="31"/>
      <c r="M137" s="158" t="s">
        <v>1</v>
      </c>
      <c r="N137" s="159" t="s">
        <v>38</v>
      </c>
      <c r="O137" s="59"/>
      <c r="P137" s="160">
        <f t="shared" si="1"/>
        <v>0</v>
      </c>
      <c r="Q137" s="160">
        <v>0</v>
      </c>
      <c r="R137" s="160">
        <f t="shared" si="2"/>
        <v>0</v>
      </c>
      <c r="S137" s="160">
        <v>0</v>
      </c>
      <c r="T137" s="161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2" t="s">
        <v>466</v>
      </c>
      <c r="AT137" s="162" t="s">
        <v>210</v>
      </c>
      <c r="AU137" s="162" t="s">
        <v>85</v>
      </c>
      <c r="AY137" s="15" t="s">
        <v>208</v>
      </c>
      <c r="BE137" s="163">
        <f t="shared" si="4"/>
        <v>0</v>
      </c>
      <c r="BF137" s="163">
        <f t="shared" si="5"/>
        <v>0</v>
      </c>
      <c r="BG137" s="163">
        <f t="shared" si="6"/>
        <v>0</v>
      </c>
      <c r="BH137" s="163">
        <f t="shared" si="7"/>
        <v>0</v>
      </c>
      <c r="BI137" s="163">
        <f t="shared" si="8"/>
        <v>0</v>
      </c>
      <c r="BJ137" s="15" t="s">
        <v>85</v>
      </c>
      <c r="BK137" s="163">
        <f t="shared" si="9"/>
        <v>0</v>
      </c>
      <c r="BL137" s="15" t="s">
        <v>466</v>
      </c>
      <c r="BM137" s="162" t="s">
        <v>10800</v>
      </c>
    </row>
    <row r="138" spans="1:65" s="2" customFormat="1" ht="16.5" customHeight="1">
      <c r="A138" s="30"/>
      <c r="B138" s="154"/>
      <c r="C138" s="195" t="s">
        <v>249</v>
      </c>
      <c r="D138" s="195" t="s">
        <v>210</v>
      </c>
      <c r="E138" s="196" t="s">
        <v>10801</v>
      </c>
      <c r="F138" s="200" t="s">
        <v>10802</v>
      </c>
      <c r="G138" s="198" t="s">
        <v>404</v>
      </c>
      <c r="H138" s="199">
        <v>1</v>
      </c>
      <c r="I138" s="155"/>
      <c r="J138" s="287">
        <f t="shared" si="0"/>
        <v>0</v>
      </c>
      <c r="K138" s="157"/>
      <c r="L138" s="31"/>
      <c r="M138" s="158" t="s">
        <v>1</v>
      </c>
      <c r="N138" s="159" t="s">
        <v>38</v>
      </c>
      <c r="O138" s="59"/>
      <c r="P138" s="160">
        <f t="shared" si="1"/>
        <v>0</v>
      </c>
      <c r="Q138" s="160">
        <v>0</v>
      </c>
      <c r="R138" s="160">
        <f t="shared" si="2"/>
        <v>0</v>
      </c>
      <c r="S138" s="160">
        <v>0</v>
      </c>
      <c r="T138" s="161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2" t="s">
        <v>466</v>
      </c>
      <c r="AT138" s="162" t="s">
        <v>210</v>
      </c>
      <c r="AU138" s="162" t="s">
        <v>85</v>
      </c>
      <c r="AY138" s="15" t="s">
        <v>208</v>
      </c>
      <c r="BE138" s="163">
        <f t="shared" si="4"/>
        <v>0</v>
      </c>
      <c r="BF138" s="163">
        <f t="shared" si="5"/>
        <v>0</v>
      </c>
      <c r="BG138" s="163">
        <f t="shared" si="6"/>
        <v>0</v>
      </c>
      <c r="BH138" s="163">
        <f t="shared" si="7"/>
        <v>0</v>
      </c>
      <c r="BI138" s="163">
        <f t="shared" si="8"/>
        <v>0</v>
      </c>
      <c r="BJ138" s="15" t="s">
        <v>85</v>
      </c>
      <c r="BK138" s="163">
        <f t="shared" si="9"/>
        <v>0</v>
      </c>
      <c r="BL138" s="15" t="s">
        <v>466</v>
      </c>
      <c r="BM138" s="162" t="s">
        <v>10803</v>
      </c>
    </row>
    <row r="139" spans="1:65" s="2" customFormat="1" ht="37.9" customHeight="1">
      <c r="A139" s="30"/>
      <c r="B139" s="154"/>
      <c r="C139" s="195" t="s">
        <v>254</v>
      </c>
      <c r="D139" s="195" t="s">
        <v>210</v>
      </c>
      <c r="E139" s="196" t="s">
        <v>8054</v>
      </c>
      <c r="F139" s="200" t="s">
        <v>7164</v>
      </c>
      <c r="G139" s="198" t="s">
        <v>404</v>
      </c>
      <c r="H139" s="199">
        <v>2</v>
      </c>
      <c r="I139" s="155"/>
      <c r="J139" s="287">
        <f t="shared" si="0"/>
        <v>0</v>
      </c>
      <c r="K139" s="157"/>
      <c r="L139" s="31"/>
      <c r="M139" s="158" t="s">
        <v>1</v>
      </c>
      <c r="N139" s="159" t="s">
        <v>38</v>
      </c>
      <c r="O139" s="59"/>
      <c r="P139" s="160">
        <f t="shared" si="1"/>
        <v>0</v>
      </c>
      <c r="Q139" s="160">
        <v>0</v>
      </c>
      <c r="R139" s="160">
        <f t="shared" si="2"/>
        <v>0</v>
      </c>
      <c r="S139" s="160">
        <v>0</v>
      </c>
      <c r="T139" s="161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2" t="s">
        <v>466</v>
      </c>
      <c r="AT139" s="162" t="s">
        <v>210</v>
      </c>
      <c r="AU139" s="162" t="s">
        <v>85</v>
      </c>
      <c r="AY139" s="15" t="s">
        <v>208</v>
      </c>
      <c r="BE139" s="163">
        <f t="shared" si="4"/>
        <v>0</v>
      </c>
      <c r="BF139" s="163">
        <f t="shared" si="5"/>
        <v>0</v>
      </c>
      <c r="BG139" s="163">
        <f t="shared" si="6"/>
        <v>0</v>
      </c>
      <c r="BH139" s="163">
        <f t="shared" si="7"/>
        <v>0</v>
      </c>
      <c r="BI139" s="163">
        <f t="shared" si="8"/>
        <v>0</v>
      </c>
      <c r="BJ139" s="15" t="s">
        <v>85</v>
      </c>
      <c r="BK139" s="163">
        <f t="shared" si="9"/>
        <v>0</v>
      </c>
      <c r="BL139" s="15" t="s">
        <v>466</v>
      </c>
      <c r="BM139" s="162" t="s">
        <v>10804</v>
      </c>
    </row>
    <row r="140" spans="1:65" s="2" customFormat="1" ht="24.2" customHeight="1">
      <c r="A140" s="30"/>
      <c r="B140" s="154"/>
      <c r="C140" s="195" t="s">
        <v>258</v>
      </c>
      <c r="D140" s="195" t="s">
        <v>210</v>
      </c>
      <c r="E140" s="196" t="s">
        <v>10805</v>
      </c>
      <c r="F140" s="200" t="s">
        <v>10806</v>
      </c>
      <c r="G140" s="198" t="s">
        <v>252</v>
      </c>
      <c r="H140" s="199">
        <v>480</v>
      </c>
      <c r="I140" s="155"/>
      <c r="J140" s="287">
        <f t="shared" si="0"/>
        <v>0</v>
      </c>
      <c r="K140" s="157"/>
      <c r="L140" s="31"/>
      <c r="M140" s="158" t="s">
        <v>1</v>
      </c>
      <c r="N140" s="159" t="s">
        <v>38</v>
      </c>
      <c r="O140" s="59"/>
      <c r="P140" s="160">
        <f t="shared" si="1"/>
        <v>0</v>
      </c>
      <c r="Q140" s="160">
        <v>0</v>
      </c>
      <c r="R140" s="160">
        <f t="shared" si="2"/>
        <v>0</v>
      </c>
      <c r="S140" s="160">
        <v>0</v>
      </c>
      <c r="T140" s="161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2" t="s">
        <v>466</v>
      </c>
      <c r="AT140" s="162" t="s">
        <v>210</v>
      </c>
      <c r="AU140" s="162" t="s">
        <v>85</v>
      </c>
      <c r="AY140" s="15" t="s">
        <v>208</v>
      </c>
      <c r="BE140" s="163">
        <f t="shared" si="4"/>
        <v>0</v>
      </c>
      <c r="BF140" s="163">
        <f t="shared" si="5"/>
        <v>0</v>
      </c>
      <c r="BG140" s="163">
        <f t="shared" si="6"/>
        <v>0</v>
      </c>
      <c r="BH140" s="163">
        <f t="shared" si="7"/>
        <v>0</v>
      </c>
      <c r="BI140" s="163">
        <f t="shared" si="8"/>
        <v>0</v>
      </c>
      <c r="BJ140" s="15" t="s">
        <v>85</v>
      </c>
      <c r="BK140" s="163">
        <f t="shared" si="9"/>
        <v>0</v>
      </c>
      <c r="BL140" s="15" t="s">
        <v>466</v>
      </c>
      <c r="BM140" s="162" t="s">
        <v>10807</v>
      </c>
    </row>
    <row r="141" spans="1:65" s="2" customFormat="1" ht="24.2" customHeight="1">
      <c r="A141" s="30"/>
      <c r="B141" s="154"/>
      <c r="C141" s="195" t="s">
        <v>262</v>
      </c>
      <c r="D141" s="195" t="s">
        <v>210</v>
      </c>
      <c r="E141" s="196" t="s">
        <v>10808</v>
      </c>
      <c r="F141" s="200" t="s">
        <v>10809</v>
      </c>
      <c r="G141" s="198" t="s">
        <v>252</v>
      </c>
      <c r="H141" s="199">
        <v>111</v>
      </c>
      <c r="I141" s="155"/>
      <c r="J141" s="287">
        <f t="shared" si="0"/>
        <v>0</v>
      </c>
      <c r="K141" s="157"/>
      <c r="L141" s="31"/>
      <c r="M141" s="158" t="s">
        <v>1</v>
      </c>
      <c r="N141" s="159" t="s">
        <v>38</v>
      </c>
      <c r="O141" s="59"/>
      <c r="P141" s="160">
        <f t="shared" si="1"/>
        <v>0</v>
      </c>
      <c r="Q141" s="160">
        <v>0</v>
      </c>
      <c r="R141" s="160">
        <f t="shared" si="2"/>
        <v>0</v>
      </c>
      <c r="S141" s="160">
        <v>0</v>
      </c>
      <c r="T141" s="161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2" t="s">
        <v>466</v>
      </c>
      <c r="AT141" s="162" t="s">
        <v>210</v>
      </c>
      <c r="AU141" s="162" t="s">
        <v>85</v>
      </c>
      <c r="AY141" s="15" t="s">
        <v>208</v>
      </c>
      <c r="BE141" s="163">
        <f t="shared" si="4"/>
        <v>0</v>
      </c>
      <c r="BF141" s="163">
        <f t="shared" si="5"/>
        <v>0</v>
      </c>
      <c r="BG141" s="163">
        <f t="shared" si="6"/>
        <v>0</v>
      </c>
      <c r="BH141" s="163">
        <f t="shared" si="7"/>
        <v>0</v>
      </c>
      <c r="BI141" s="163">
        <f t="shared" si="8"/>
        <v>0</v>
      </c>
      <c r="BJ141" s="15" t="s">
        <v>85</v>
      </c>
      <c r="BK141" s="163">
        <f t="shared" si="9"/>
        <v>0</v>
      </c>
      <c r="BL141" s="15" t="s">
        <v>466</v>
      </c>
      <c r="BM141" s="162" t="s">
        <v>10810</v>
      </c>
    </row>
    <row r="142" spans="1:65" s="2" customFormat="1" ht="16.5" customHeight="1">
      <c r="A142" s="30"/>
      <c r="B142" s="154"/>
      <c r="C142" s="195" t="s">
        <v>266</v>
      </c>
      <c r="D142" s="195" t="s">
        <v>210</v>
      </c>
      <c r="E142" s="196" t="s">
        <v>10811</v>
      </c>
      <c r="F142" s="200" t="s">
        <v>10812</v>
      </c>
      <c r="G142" s="198" t="s">
        <v>252</v>
      </c>
      <c r="H142" s="199">
        <v>480</v>
      </c>
      <c r="I142" s="155"/>
      <c r="J142" s="287">
        <f t="shared" si="0"/>
        <v>0</v>
      </c>
      <c r="K142" s="157"/>
      <c r="L142" s="31"/>
      <c r="M142" s="158" t="s">
        <v>1</v>
      </c>
      <c r="N142" s="159" t="s">
        <v>38</v>
      </c>
      <c r="O142" s="59"/>
      <c r="P142" s="160">
        <f t="shared" si="1"/>
        <v>0</v>
      </c>
      <c r="Q142" s="160">
        <v>0</v>
      </c>
      <c r="R142" s="160">
        <f t="shared" si="2"/>
        <v>0</v>
      </c>
      <c r="S142" s="160">
        <v>0</v>
      </c>
      <c r="T142" s="161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2" t="s">
        <v>466</v>
      </c>
      <c r="AT142" s="162" t="s">
        <v>210</v>
      </c>
      <c r="AU142" s="162" t="s">
        <v>85</v>
      </c>
      <c r="AY142" s="15" t="s">
        <v>208</v>
      </c>
      <c r="BE142" s="163">
        <f t="shared" si="4"/>
        <v>0</v>
      </c>
      <c r="BF142" s="163">
        <f t="shared" si="5"/>
        <v>0</v>
      </c>
      <c r="BG142" s="163">
        <f t="shared" si="6"/>
        <v>0</v>
      </c>
      <c r="BH142" s="163">
        <f t="shared" si="7"/>
        <v>0</v>
      </c>
      <c r="BI142" s="163">
        <f t="shared" si="8"/>
        <v>0</v>
      </c>
      <c r="BJ142" s="15" t="s">
        <v>85</v>
      </c>
      <c r="BK142" s="163">
        <f t="shared" si="9"/>
        <v>0</v>
      </c>
      <c r="BL142" s="15" t="s">
        <v>466</v>
      </c>
      <c r="BM142" s="162" t="s">
        <v>10813</v>
      </c>
    </row>
    <row r="143" spans="1:65" s="2" customFormat="1" ht="16.5" customHeight="1">
      <c r="A143" s="30"/>
      <c r="B143" s="154"/>
      <c r="C143" s="195" t="s">
        <v>270</v>
      </c>
      <c r="D143" s="195" t="s">
        <v>210</v>
      </c>
      <c r="E143" s="196" t="s">
        <v>10814</v>
      </c>
      <c r="F143" s="200" t="s">
        <v>10815</v>
      </c>
      <c r="G143" s="198" t="s">
        <v>252</v>
      </c>
      <c r="H143" s="199">
        <v>111</v>
      </c>
      <c r="I143" s="155"/>
      <c r="J143" s="287">
        <f t="shared" si="0"/>
        <v>0</v>
      </c>
      <c r="K143" s="157"/>
      <c r="L143" s="31"/>
      <c r="M143" s="158" t="s">
        <v>1</v>
      </c>
      <c r="N143" s="159" t="s">
        <v>38</v>
      </c>
      <c r="O143" s="59"/>
      <c r="P143" s="160">
        <f t="shared" si="1"/>
        <v>0</v>
      </c>
      <c r="Q143" s="160">
        <v>0</v>
      </c>
      <c r="R143" s="160">
        <f t="shared" si="2"/>
        <v>0</v>
      </c>
      <c r="S143" s="160">
        <v>0</v>
      </c>
      <c r="T143" s="161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2" t="s">
        <v>466</v>
      </c>
      <c r="AT143" s="162" t="s">
        <v>210</v>
      </c>
      <c r="AU143" s="162" t="s">
        <v>85</v>
      </c>
      <c r="AY143" s="15" t="s">
        <v>208</v>
      </c>
      <c r="BE143" s="163">
        <f t="shared" si="4"/>
        <v>0</v>
      </c>
      <c r="BF143" s="163">
        <f t="shared" si="5"/>
        <v>0</v>
      </c>
      <c r="BG143" s="163">
        <f t="shared" si="6"/>
        <v>0</v>
      </c>
      <c r="BH143" s="163">
        <f t="shared" si="7"/>
        <v>0</v>
      </c>
      <c r="BI143" s="163">
        <f t="shared" si="8"/>
        <v>0</v>
      </c>
      <c r="BJ143" s="15" t="s">
        <v>85</v>
      </c>
      <c r="BK143" s="163">
        <f t="shared" si="9"/>
        <v>0</v>
      </c>
      <c r="BL143" s="15" t="s">
        <v>466</v>
      </c>
      <c r="BM143" s="162" t="s">
        <v>10816</v>
      </c>
    </row>
    <row r="144" spans="1:65" s="2" customFormat="1" ht="24.2" customHeight="1">
      <c r="A144" s="30"/>
      <c r="B144" s="154"/>
      <c r="C144" s="195" t="s">
        <v>274</v>
      </c>
      <c r="D144" s="195" t="s">
        <v>210</v>
      </c>
      <c r="E144" s="196" t="s">
        <v>10817</v>
      </c>
      <c r="F144" s="200" t="s">
        <v>10818</v>
      </c>
      <c r="G144" s="198" t="s">
        <v>252</v>
      </c>
      <c r="H144" s="199">
        <v>180</v>
      </c>
      <c r="I144" s="155"/>
      <c r="J144" s="287">
        <f t="shared" si="0"/>
        <v>0</v>
      </c>
      <c r="K144" s="157"/>
      <c r="L144" s="31"/>
      <c r="M144" s="158" t="s">
        <v>1</v>
      </c>
      <c r="N144" s="159" t="s">
        <v>38</v>
      </c>
      <c r="O144" s="59"/>
      <c r="P144" s="160">
        <f t="shared" si="1"/>
        <v>0</v>
      </c>
      <c r="Q144" s="160">
        <v>0</v>
      </c>
      <c r="R144" s="160">
        <f t="shared" si="2"/>
        <v>0</v>
      </c>
      <c r="S144" s="160">
        <v>0</v>
      </c>
      <c r="T144" s="161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2" t="s">
        <v>466</v>
      </c>
      <c r="AT144" s="162" t="s">
        <v>210</v>
      </c>
      <c r="AU144" s="162" t="s">
        <v>85</v>
      </c>
      <c r="AY144" s="15" t="s">
        <v>208</v>
      </c>
      <c r="BE144" s="163">
        <f t="shared" si="4"/>
        <v>0</v>
      </c>
      <c r="BF144" s="163">
        <f t="shared" si="5"/>
        <v>0</v>
      </c>
      <c r="BG144" s="163">
        <f t="shared" si="6"/>
        <v>0</v>
      </c>
      <c r="BH144" s="163">
        <f t="shared" si="7"/>
        <v>0</v>
      </c>
      <c r="BI144" s="163">
        <f t="shared" si="8"/>
        <v>0</v>
      </c>
      <c r="BJ144" s="15" t="s">
        <v>85</v>
      </c>
      <c r="BK144" s="163">
        <f t="shared" si="9"/>
        <v>0</v>
      </c>
      <c r="BL144" s="15" t="s">
        <v>466</v>
      </c>
      <c r="BM144" s="162" t="s">
        <v>10819</v>
      </c>
    </row>
    <row r="145" spans="1:65" s="2" customFormat="1" ht="24.2" customHeight="1">
      <c r="A145" s="30"/>
      <c r="B145" s="154"/>
      <c r="C145" s="195" t="s">
        <v>278</v>
      </c>
      <c r="D145" s="195" t="s">
        <v>210</v>
      </c>
      <c r="E145" s="196" t="s">
        <v>10820</v>
      </c>
      <c r="F145" s="200" t="s">
        <v>10821</v>
      </c>
      <c r="G145" s="198" t="s">
        <v>252</v>
      </c>
      <c r="H145" s="199">
        <v>541</v>
      </c>
      <c r="I145" s="155"/>
      <c r="J145" s="287">
        <f t="shared" si="0"/>
        <v>0</v>
      </c>
      <c r="K145" s="157"/>
      <c r="L145" s="31"/>
      <c r="M145" s="158" t="s">
        <v>1</v>
      </c>
      <c r="N145" s="159" t="s">
        <v>38</v>
      </c>
      <c r="O145" s="59"/>
      <c r="P145" s="160">
        <f t="shared" si="1"/>
        <v>0</v>
      </c>
      <c r="Q145" s="160">
        <v>0</v>
      </c>
      <c r="R145" s="160">
        <f t="shared" si="2"/>
        <v>0</v>
      </c>
      <c r="S145" s="160">
        <v>0</v>
      </c>
      <c r="T145" s="161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2" t="s">
        <v>466</v>
      </c>
      <c r="AT145" s="162" t="s">
        <v>210</v>
      </c>
      <c r="AU145" s="162" t="s">
        <v>85</v>
      </c>
      <c r="AY145" s="15" t="s">
        <v>208</v>
      </c>
      <c r="BE145" s="163">
        <f t="shared" si="4"/>
        <v>0</v>
      </c>
      <c r="BF145" s="163">
        <f t="shared" si="5"/>
        <v>0</v>
      </c>
      <c r="BG145" s="163">
        <f t="shared" si="6"/>
        <v>0</v>
      </c>
      <c r="BH145" s="163">
        <f t="shared" si="7"/>
        <v>0</v>
      </c>
      <c r="BI145" s="163">
        <f t="shared" si="8"/>
        <v>0</v>
      </c>
      <c r="BJ145" s="15" t="s">
        <v>85</v>
      </c>
      <c r="BK145" s="163">
        <f t="shared" si="9"/>
        <v>0</v>
      </c>
      <c r="BL145" s="15" t="s">
        <v>466</v>
      </c>
      <c r="BM145" s="162" t="s">
        <v>10822</v>
      </c>
    </row>
    <row r="146" spans="1:65" s="2" customFormat="1" ht="16.5" customHeight="1">
      <c r="A146" s="30"/>
      <c r="B146" s="154"/>
      <c r="C146" s="195" t="s">
        <v>282</v>
      </c>
      <c r="D146" s="195" t="s">
        <v>210</v>
      </c>
      <c r="E146" s="196" t="s">
        <v>10823</v>
      </c>
      <c r="F146" s="200" t="s">
        <v>10824</v>
      </c>
      <c r="G146" s="198" t="s">
        <v>404</v>
      </c>
      <c r="H146" s="199">
        <v>72</v>
      </c>
      <c r="I146" s="155"/>
      <c r="J146" s="287">
        <f t="shared" si="0"/>
        <v>0</v>
      </c>
      <c r="K146" s="157"/>
      <c r="L146" s="31"/>
      <c r="M146" s="158" t="s">
        <v>1</v>
      </c>
      <c r="N146" s="159" t="s">
        <v>38</v>
      </c>
      <c r="O146" s="59"/>
      <c r="P146" s="160">
        <f t="shared" si="1"/>
        <v>0</v>
      </c>
      <c r="Q146" s="160">
        <v>0</v>
      </c>
      <c r="R146" s="160">
        <f t="shared" si="2"/>
        <v>0</v>
      </c>
      <c r="S146" s="160">
        <v>0</v>
      </c>
      <c r="T146" s="161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2" t="s">
        <v>466</v>
      </c>
      <c r="AT146" s="162" t="s">
        <v>210</v>
      </c>
      <c r="AU146" s="162" t="s">
        <v>85</v>
      </c>
      <c r="AY146" s="15" t="s">
        <v>208</v>
      </c>
      <c r="BE146" s="163">
        <f t="shared" si="4"/>
        <v>0</v>
      </c>
      <c r="BF146" s="163">
        <f t="shared" si="5"/>
        <v>0</v>
      </c>
      <c r="BG146" s="163">
        <f t="shared" si="6"/>
        <v>0</v>
      </c>
      <c r="BH146" s="163">
        <f t="shared" si="7"/>
        <v>0</v>
      </c>
      <c r="BI146" s="163">
        <f t="shared" si="8"/>
        <v>0</v>
      </c>
      <c r="BJ146" s="15" t="s">
        <v>85</v>
      </c>
      <c r="BK146" s="163">
        <f t="shared" si="9"/>
        <v>0</v>
      </c>
      <c r="BL146" s="15" t="s">
        <v>466</v>
      </c>
      <c r="BM146" s="162" t="s">
        <v>10825</v>
      </c>
    </row>
    <row r="147" spans="1:65" s="2" customFormat="1" ht="24.2" customHeight="1">
      <c r="A147" s="30"/>
      <c r="B147" s="154"/>
      <c r="C147" s="195" t="s">
        <v>286</v>
      </c>
      <c r="D147" s="195" t="s">
        <v>210</v>
      </c>
      <c r="E147" s="196" t="s">
        <v>10826</v>
      </c>
      <c r="F147" s="200" t="s">
        <v>9414</v>
      </c>
      <c r="G147" s="198" t="s">
        <v>404</v>
      </c>
      <c r="H147" s="199">
        <v>36</v>
      </c>
      <c r="I147" s="155"/>
      <c r="J147" s="287">
        <f t="shared" si="0"/>
        <v>0</v>
      </c>
      <c r="K147" s="157"/>
      <c r="L147" s="31"/>
      <c r="M147" s="158" t="s">
        <v>1</v>
      </c>
      <c r="N147" s="159" t="s">
        <v>38</v>
      </c>
      <c r="O147" s="59"/>
      <c r="P147" s="160">
        <f t="shared" si="1"/>
        <v>0</v>
      </c>
      <c r="Q147" s="160">
        <v>0</v>
      </c>
      <c r="R147" s="160">
        <f t="shared" si="2"/>
        <v>0</v>
      </c>
      <c r="S147" s="160">
        <v>0</v>
      </c>
      <c r="T147" s="161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2" t="s">
        <v>466</v>
      </c>
      <c r="AT147" s="162" t="s">
        <v>210</v>
      </c>
      <c r="AU147" s="162" t="s">
        <v>85</v>
      </c>
      <c r="AY147" s="15" t="s">
        <v>208</v>
      </c>
      <c r="BE147" s="163">
        <f t="shared" si="4"/>
        <v>0</v>
      </c>
      <c r="BF147" s="163">
        <f t="shared" si="5"/>
        <v>0</v>
      </c>
      <c r="BG147" s="163">
        <f t="shared" si="6"/>
        <v>0</v>
      </c>
      <c r="BH147" s="163">
        <f t="shared" si="7"/>
        <v>0</v>
      </c>
      <c r="BI147" s="163">
        <f t="shared" si="8"/>
        <v>0</v>
      </c>
      <c r="BJ147" s="15" t="s">
        <v>85</v>
      </c>
      <c r="BK147" s="163">
        <f t="shared" si="9"/>
        <v>0</v>
      </c>
      <c r="BL147" s="15" t="s">
        <v>466</v>
      </c>
      <c r="BM147" s="162" t="s">
        <v>10827</v>
      </c>
    </row>
    <row r="148" spans="1:65" s="2" customFormat="1" ht="24.2" customHeight="1">
      <c r="A148" s="30"/>
      <c r="B148" s="154"/>
      <c r="C148" s="195" t="s">
        <v>7</v>
      </c>
      <c r="D148" s="195" t="s">
        <v>210</v>
      </c>
      <c r="E148" s="196" t="s">
        <v>8946</v>
      </c>
      <c r="F148" s="200" t="s">
        <v>6795</v>
      </c>
      <c r="G148" s="198" t="s">
        <v>404</v>
      </c>
      <c r="H148" s="199">
        <v>18</v>
      </c>
      <c r="I148" s="155"/>
      <c r="J148" s="287">
        <f t="shared" si="0"/>
        <v>0</v>
      </c>
      <c r="K148" s="157"/>
      <c r="L148" s="31"/>
      <c r="M148" s="158" t="s">
        <v>1</v>
      </c>
      <c r="N148" s="159" t="s">
        <v>38</v>
      </c>
      <c r="O148" s="59"/>
      <c r="P148" s="160">
        <f t="shared" si="1"/>
        <v>0</v>
      </c>
      <c r="Q148" s="160">
        <v>0</v>
      </c>
      <c r="R148" s="160">
        <f t="shared" si="2"/>
        <v>0</v>
      </c>
      <c r="S148" s="160">
        <v>0</v>
      </c>
      <c r="T148" s="161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2" t="s">
        <v>466</v>
      </c>
      <c r="AT148" s="162" t="s">
        <v>210</v>
      </c>
      <c r="AU148" s="162" t="s">
        <v>85</v>
      </c>
      <c r="AY148" s="15" t="s">
        <v>208</v>
      </c>
      <c r="BE148" s="163">
        <f t="shared" si="4"/>
        <v>0</v>
      </c>
      <c r="BF148" s="163">
        <f t="shared" si="5"/>
        <v>0</v>
      </c>
      <c r="BG148" s="163">
        <f t="shared" si="6"/>
        <v>0</v>
      </c>
      <c r="BH148" s="163">
        <f t="shared" si="7"/>
        <v>0</v>
      </c>
      <c r="BI148" s="163">
        <f t="shared" si="8"/>
        <v>0</v>
      </c>
      <c r="BJ148" s="15" t="s">
        <v>85</v>
      </c>
      <c r="BK148" s="163">
        <f t="shared" si="9"/>
        <v>0</v>
      </c>
      <c r="BL148" s="15" t="s">
        <v>466</v>
      </c>
      <c r="BM148" s="162" t="s">
        <v>10828</v>
      </c>
    </row>
    <row r="149" spans="1:65" s="12" customFormat="1" ht="22.9" customHeight="1">
      <c r="B149" s="142"/>
      <c r="C149" s="206"/>
      <c r="D149" s="207" t="s">
        <v>71</v>
      </c>
      <c r="E149" s="208" t="s">
        <v>3517</v>
      </c>
      <c r="F149" s="208" t="s">
        <v>3518</v>
      </c>
      <c r="G149" s="206"/>
      <c r="H149" s="206"/>
      <c r="I149" s="145"/>
      <c r="J149" s="286">
        <f>BK149</f>
        <v>0</v>
      </c>
      <c r="L149" s="142"/>
      <c r="M149" s="146"/>
      <c r="N149" s="147"/>
      <c r="O149" s="147"/>
      <c r="P149" s="148">
        <f>SUM(P150:P181)</f>
        <v>0</v>
      </c>
      <c r="Q149" s="147"/>
      <c r="R149" s="148">
        <f>SUM(R150:R181)</f>
        <v>0</v>
      </c>
      <c r="S149" s="147"/>
      <c r="T149" s="149">
        <f>SUM(T150:T181)</f>
        <v>0</v>
      </c>
      <c r="AR149" s="143" t="s">
        <v>219</v>
      </c>
      <c r="AT149" s="150" t="s">
        <v>71</v>
      </c>
      <c r="AU149" s="150" t="s">
        <v>79</v>
      </c>
      <c r="AY149" s="143" t="s">
        <v>208</v>
      </c>
      <c r="BK149" s="151">
        <f>SUM(BK150:BK181)</f>
        <v>0</v>
      </c>
    </row>
    <row r="150" spans="1:65" s="2" customFormat="1" ht="24.2" customHeight="1">
      <c r="A150" s="30"/>
      <c r="B150" s="154"/>
      <c r="C150" s="195" t="s">
        <v>293</v>
      </c>
      <c r="D150" s="195" t="s">
        <v>210</v>
      </c>
      <c r="E150" s="196" t="s">
        <v>10829</v>
      </c>
      <c r="F150" s="200" t="s">
        <v>10830</v>
      </c>
      <c r="G150" s="198" t="s">
        <v>252</v>
      </c>
      <c r="H150" s="199">
        <v>27</v>
      </c>
      <c r="I150" s="155"/>
      <c r="J150" s="287">
        <f t="shared" ref="J150:J181" si="10">ROUND(I150*H150,2)</f>
        <v>0</v>
      </c>
      <c r="K150" s="157"/>
      <c r="L150" s="31"/>
      <c r="M150" s="158" t="s">
        <v>1</v>
      </c>
      <c r="N150" s="159" t="s">
        <v>38</v>
      </c>
      <c r="O150" s="59"/>
      <c r="P150" s="160">
        <f t="shared" ref="P150:P181" si="11">O150*H150</f>
        <v>0</v>
      </c>
      <c r="Q150" s="160">
        <v>0</v>
      </c>
      <c r="R150" s="160">
        <f t="shared" ref="R150:R181" si="12">Q150*H150</f>
        <v>0</v>
      </c>
      <c r="S150" s="160">
        <v>0</v>
      </c>
      <c r="T150" s="161">
        <f t="shared" ref="T150:T181" si="13">S150*H150</f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2" t="s">
        <v>466</v>
      </c>
      <c r="AT150" s="162" t="s">
        <v>210</v>
      </c>
      <c r="AU150" s="162" t="s">
        <v>85</v>
      </c>
      <c r="AY150" s="15" t="s">
        <v>208</v>
      </c>
      <c r="BE150" s="163">
        <f t="shared" ref="BE150:BE181" si="14">IF(N150="základná",J150,0)</f>
        <v>0</v>
      </c>
      <c r="BF150" s="163">
        <f t="shared" ref="BF150:BF181" si="15">IF(N150="znížená",J150,0)</f>
        <v>0</v>
      </c>
      <c r="BG150" s="163">
        <f t="shared" ref="BG150:BG181" si="16">IF(N150="zákl. prenesená",J150,0)</f>
        <v>0</v>
      </c>
      <c r="BH150" s="163">
        <f t="shared" ref="BH150:BH181" si="17">IF(N150="zníž. prenesená",J150,0)</f>
        <v>0</v>
      </c>
      <c r="BI150" s="163">
        <f t="shared" ref="BI150:BI181" si="18">IF(N150="nulová",J150,0)</f>
        <v>0</v>
      </c>
      <c r="BJ150" s="15" t="s">
        <v>85</v>
      </c>
      <c r="BK150" s="163">
        <f t="shared" ref="BK150:BK181" si="19">ROUND(I150*H150,2)</f>
        <v>0</v>
      </c>
      <c r="BL150" s="15" t="s">
        <v>466</v>
      </c>
      <c r="BM150" s="162" t="s">
        <v>10831</v>
      </c>
    </row>
    <row r="151" spans="1:65" s="2" customFormat="1" ht="24.2" customHeight="1">
      <c r="A151" s="30"/>
      <c r="B151" s="154"/>
      <c r="C151" s="195" t="s">
        <v>297</v>
      </c>
      <c r="D151" s="195" t="s">
        <v>210</v>
      </c>
      <c r="E151" s="196" t="s">
        <v>10832</v>
      </c>
      <c r="F151" s="200" t="s">
        <v>10833</v>
      </c>
      <c r="G151" s="198" t="s">
        <v>252</v>
      </c>
      <c r="H151" s="199">
        <v>27</v>
      </c>
      <c r="I151" s="155"/>
      <c r="J151" s="287">
        <f t="shared" si="10"/>
        <v>0</v>
      </c>
      <c r="K151" s="157"/>
      <c r="L151" s="31"/>
      <c r="M151" s="158" t="s">
        <v>1</v>
      </c>
      <c r="N151" s="159" t="s">
        <v>38</v>
      </c>
      <c r="O151" s="59"/>
      <c r="P151" s="160">
        <f t="shared" si="11"/>
        <v>0</v>
      </c>
      <c r="Q151" s="160">
        <v>0</v>
      </c>
      <c r="R151" s="160">
        <f t="shared" si="12"/>
        <v>0</v>
      </c>
      <c r="S151" s="160">
        <v>0</v>
      </c>
      <c r="T151" s="161">
        <f t="shared" si="1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2" t="s">
        <v>466</v>
      </c>
      <c r="AT151" s="162" t="s">
        <v>210</v>
      </c>
      <c r="AU151" s="162" t="s">
        <v>85</v>
      </c>
      <c r="AY151" s="15" t="s">
        <v>208</v>
      </c>
      <c r="BE151" s="163">
        <f t="shared" si="14"/>
        <v>0</v>
      </c>
      <c r="BF151" s="163">
        <f t="shared" si="15"/>
        <v>0</v>
      </c>
      <c r="BG151" s="163">
        <f t="shared" si="16"/>
        <v>0</v>
      </c>
      <c r="BH151" s="163">
        <f t="shared" si="17"/>
        <v>0</v>
      </c>
      <c r="BI151" s="163">
        <f t="shared" si="18"/>
        <v>0</v>
      </c>
      <c r="BJ151" s="15" t="s">
        <v>85</v>
      </c>
      <c r="BK151" s="163">
        <f t="shared" si="19"/>
        <v>0</v>
      </c>
      <c r="BL151" s="15" t="s">
        <v>466</v>
      </c>
      <c r="BM151" s="162" t="s">
        <v>10834</v>
      </c>
    </row>
    <row r="152" spans="1:65" s="2" customFormat="1" ht="24.2" customHeight="1">
      <c r="A152" s="30"/>
      <c r="B152" s="154"/>
      <c r="C152" s="195" t="s">
        <v>301</v>
      </c>
      <c r="D152" s="195" t="s">
        <v>210</v>
      </c>
      <c r="E152" s="196" t="s">
        <v>10835</v>
      </c>
      <c r="F152" s="200" t="s">
        <v>10836</v>
      </c>
      <c r="G152" s="198" t="s">
        <v>252</v>
      </c>
      <c r="H152" s="199">
        <v>120</v>
      </c>
      <c r="I152" s="155"/>
      <c r="J152" s="287">
        <f t="shared" si="10"/>
        <v>0</v>
      </c>
      <c r="K152" s="157"/>
      <c r="L152" s="31"/>
      <c r="M152" s="158" t="s">
        <v>1</v>
      </c>
      <c r="N152" s="159" t="s">
        <v>38</v>
      </c>
      <c r="O152" s="59"/>
      <c r="P152" s="160">
        <f t="shared" si="11"/>
        <v>0</v>
      </c>
      <c r="Q152" s="160">
        <v>0</v>
      </c>
      <c r="R152" s="160">
        <f t="shared" si="12"/>
        <v>0</v>
      </c>
      <c r="S152" s="160">
        <v>0</v>
      </c>
      <c r="T152" s="161">
        <f t="shared" si="1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2" t="s">
        <v>466</v>
      </c>
      <c r="AT152" s="162" t="s">
        <v>210</v>
      </c>
      <c r="AU152" s="162" t="s">
        <v>85</v>
      </c>
      <c r="AY152" s="15" t="s">
        <v>208</v>
      </c>
      <c r="BE152" s="163">
        <f t="shared" si="14"/>
        <v>0</v>
      </c>
      <c r="BF152" s="163">
        <f t="shared" si="15"/>
        <v>0</v>
      </c>
      <c r="BG152" s="163">
        <f t="shared" si="16"/>
        <v>0</v>
      </c>
      <c r="BH152" s="163">
        <f t="shared" si="17"/>
        <v>0</v>
      </c>
      <c r="BI152" s="163">
        <f t="shared" si="18"/>
        <v>0</v>
      </c>
      <c r="BJ152" s="15" t="s">
        <v>85</v>
      </c>
      <c r="BK152" s="163">
        <f t="shared" si="19"/>
        <v>0</v>
      </c>
      <c r="BL152" s="15" t="s">
        <v>466</v>
      </c>
      <c r="BM152" s="162" t="s">
        <v>10837</v>
      </c>
    </row>
    <row r="153" spans="1:65" s="2" customFormat="1" ht="24.2" customHeight="1">
      <c r="A153" s="30"/>
      <c r="B153" s="154"/>
      <c r="C153" s="195" t="s">
        <v>305</v>
      </c>
      <c r="D153" s="195" t="s">
        <v>210</v>
      </c>
      <c r="E153" s="196" t="s">
        <v>10838</v>
      </c>
      <c r="F153" s="200" t="s">
        <v>10839</v>
      </c>
      <c r="G153" s="198" t="s">
        <v>252</v>
      </c>
      <c r="H153" s="199">
        <v>60</v>
      </c>
      <c r="I153" s="155"/>
      <c r="J153" s="287">
        <f t="shared" si="10"/>
        <v>0</v>
      </c>
      <c r="K153" s="157"/>
      <c r="L153" s="31"/>
      <c r="M153" s="158" t="s">
        <v>1</v>
      </c>
      <c r="N153" s="159" t="s">
        <v>38</v>
      </c>
      <c r="O153" s="59"/>
      <c r="P153" s="160">
        <f t="shared" si="11"/>
        <v>0</v>
      </c>
      <c r="Q153" s="160">
        <v>0</v>
      </c>
      <c r="R153" s="160">
        <f t="shared" si="12"/>
        <v>0</v>
      </c>
      <c r="S153" s="160">
        <v>0</v>
      </c>
      <c r="T153" s="161">
        <f t="shared" si="1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2" t="s">
        <v>466</v>
      </c>
      <c r="AT153" s="162" t="s">
        <v>210</v>
      </c>
      <c r="AU153" s="162" t="s">
        <v>85</v>
      </c>
      <c r="AY153" s="15" t="s">
        <v>208</v>
      </c>
      <c r="BE153" s="163">
        <f t="shared" si="14"/>
        <v>0</v>
      </c>
      <c r="BF153" s="163">
        <f t="shared" si="15"/>
        <v>0</v>
      </c>
      <c r="BG153" s="163">
        <f t="shared" si="16"/>
        <v>0</v>
      </c>
      <c r="BH153" s="163">
        <f t="shared" si="17"/>
        <v>0</v>
      </c>
      <c r="BI153" s="163">
        <f t="shared" si="18"/>
        <v>0</v>
      </c>
      <c r="BJ153" s="15" t="s">
        <v>85</v>
      </c>
      <c r="BK153" s="163">
        <f t="shared" si="19"/>
        <v>0</v>
      </c>
      <c r="BL153" s="15" t="s">
        <v>466</v>
      </c>
      <c r="BM153" s="162" t="s">
        <v>10840</v>
      </c>
    </row>
    <row r="154" spans="1:65" s="2" customFormat="1" ht="24.2" customHeight="1">
      <c r="A154" s="30"/>
      <c r="B154" s="154"/>
      <c r="C154" s="195" t="s">
        <v>309</v>
      </c>
      <c r="D154" s="195" t="s">
        <v>210</v>
      </c>
      <c r="E154" s="196" t="s">
        <v>10841</v>
      </c>
      <c r="F154" s="200" t="s">
        <v>10842</v>
      </c>
      <c r="G154" s="198" t="s">
        <v>252</v>
      </c>
      <c r="H154" s="199">
        <v>60</v>
      </c>
      <c r="I154" s="155"/>
      <c r="J154" s="287">
        <f t="shared" si="10"/>
        <v>0</v>
      </c>
      <c r="K154" s="157"/>
      <c r="L154" s="31"/>
      <c r="M154" s="158" t="s">
        <v>1</v>
      </c>
      <c r="N154" s="159" t="s">
        <v>38</v>
      </c>
      <c r="O154" s="59"/>
      <c r="P154" s="160">
        <f t="shared" si="11"/>
        <v>0</v>
      </c>
      <c r="Q154" s="160">
        <v>0</v>
      </c>
      <c r="R154" s="160">
        <f t="shared" si="12"/>
        <v>0</v>
      </c>
      <c r="S154" s="160">
        <v>0</v>
      </c>
      <c r="T154" s="161">
        <f t="shared" si="1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2" t="s">
        <v>466</v>
      </c>
      <c r="AT154" s="162" t="s">
        <v>210</v>
      </c>
      <c r="AU154" s="162" t="s">
        <v>85</v>
      </c>
      <c r="AY154" s="15" t="s">
        <v>208</v>
      </c>
      <c r="BE154" s="163">
        <f t="shared" si="14"/>
        <v>0</v>
      </c>
      <c r="BF154" s="163">
        <f t="shared" si="15"/>
        <v>0</v>
      </c>
      <c r="BG154" s="163">
        <f t="shared" si="16"/>
        <v>0</v>
      </c>
      <c r="BH154" s="163">
        <f t="shared" si="17"/>
        <v>0</v>
      </c>
      <c r="BI154" s="163">
        <f t="shared" si="18"/>
        <v>0</v>
      </c>
      <c r="BJ154" s="15" t="s">
        <v>85</v>
      </c>
      <c r="BK154" s="163">
        <f t="shared" si="19"/>
        <v>0</v>
      </c>
      <c r="BL154" s="15" t="s">
        <v>466</v>
      </c>
      <c r="BM154" s="162" t="s">
        <v>10843</v>
      </c>
    </row>
    <row r="155" spans="1:65" s="2" customFormat="1" ht="33" customHeight="1">
      <c r="A155" s="30"/>
      <c r="B155" s="154"/>
      <c r="C155" s="195" t="s">
        <v>313</v>
      </c>
      <c r="D155" s="195" t="s">
        <v>210</v>
      </c>
      <c r="E155" s="196" t="s">
        <v>9038</v>
      </c>
      <c r="F155" s="200" t="s">
        <v>7881</v>
      </c>
      <c r="G155" s="198" t="s">
        <v>252</v>
      </c>
      <c r="H155" s="199">
        <v>294</v>
      </c>
      <c r="I155" s="155"/>
      <c r="J155" s="287">
        <f t="shared" si="10"/>
        <v>0</v>
      </c>
      <c r="K155" s="157"/>
      <c r="L155" s="31"/>
      <c r="M155" s="158" t="s">
        <v>1</v>
      </c>
      <c r="N155" s="159" t="s">
        <v>38</v>
      </c>
      <c r="O155" s="59"/>
      <c r="P155" s="160">
        <f t="shared" si="11"/>
        <v>0</v>
      </c>
      <c r="Q155" s="160">
        <v>0</v>
      </c>
      <c r="R155" s="160">
        <f t="shared" si="12"/>
        <v>0</v>
      </c>
      <c r="S155" s="160">
        <v>0</v>
      </c>
      <c r="T155" s="161">
        <f t="shared" si="1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2" t="s">
        <v>466</v>
      </c>
      <c r="AT155" s="162" t="s">
        <v>210</v>
      </c>
      <c r="AU155" s="162" t="s">
        <v>85</v>
      </c>
      <c r="AY155" s="15" t="s">
        <v>208</v>
      </c>
      <c r="BE155" s="163">
        <f t="shared" si="14"/>
        <v>0</v>
      </c>
      <c r="BF155" s="163">
        <f t="shared" si="15"/>
        <v>0</v>
      </c>
      <c r="BG155" s="163">
        <f t="shared" si="16"/>
        <v>0</v>
      </c>
      <c r="BH155" s="163">
        <f t="shared" si="17"/>
        <v>0</v>
      </c>
      <c r="BI155" s="163">
        <f t="shared" si="18"/>
        <v>0</v>
      </c>
      <c r="BJ155" s="15" t="s">
        <v>85</v>
      </c>
      <c r="BK155" s="163">
        <f t="shared" si="19"/>
        <v>0</v>
      </c>
      <c r="BL155" s="15" t="s">
        <v>466</v>
      </c>
      <c r="BM155" s="162" t="s">
        <v>10844</v>
      </c>
    </row>
    <row r="156" spans="1:65" s="2" customFormat="1" ht="16.5" customHeight="1">
      <c r="A156" s="30"/>
      <c r="B156" s="154"/>
      <c r="C156" s="201" t="s">
        <v>317</v>
      </c>
      <c r="D156" s="201" t="s">
        <v>751</v>
      </c>
      <c r="E156" s="202" t="s">
        <v>10845</v>
      </c>
      <c r="F156" s="203" t="s">
        <v>10846</v>
      </c>
      <c r="G156" s="204" t="s">
        <v>564</v>
      </c>
      <c r="H156" s="205">
        <v>46.97</v>
      </c>
      <c r="I156" s="177"/>
      <c r="J156" s="290">
        <f t="shared" si="10"/>
        <v>0</v>
      </c>
      <c r="K156" s="178"/>
      <c r="L156" s="179"/>
      <c r="M156" s="180" t="s">
        <v>1</v>
      </c>
      <c r="N156" s="181" t="s">
        <v>38</v>
      </c>
      <c r="O156" s="59"/>
      <c r="P156" s="160">
        <f t="shared" si="11"/>
        <v>0</v>
      </c>
      <c r="Q156" s="160">
        <v>0</v>
      </c>
      <c r="R156" s="160">
        <f t="shared" si="12"/>
        <v>0</v>
      </c>
      <c r="S156" s="160">
        <v>0</v>
      </c>
      <c r="T156" s="161">
        <f t="shared" si="1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2" t="s">
        <v>1849</v>
      </c>
      <c r="AT156" s="162" t="s">
        <v>751</v>
      </c>
      <c r="AU156" s="162" t="s">
        <v>85</v>
      </c>
      <c r="AY156" s="15" t="s">
        <v>208</v>
      </c>
      <c r="BE156" s="163">
        <f t="shared" si="14"/>
        <v>0</v>
      </c>
      <c r="BF156" s="163">
        <f t="shared" si="15"/>
        <v>0</v>
      </c>
      <c r="BG156" s="163">
        <f t="shared" si="16"/>
        <v>0</v>
      </c>
      <c r="BH156" s="163">
        <f t="shared" si="17"/>
        <v>0</v>
      </c>
      <c r="BI156" s="163">
        <f t="shared" si="18"/>
        <v>0</v>
      </c>
      <c r="BJ156" s="15" t="s">
        <v>85</v>
      </c>
      <c r="BK156" s="163">
        <f t="shared" si="19"/>
        <v>0</v>
      </c>
      <c r="BL156" s="15" t="s">
        <v>466</v>
      </c>
      <c r="BM156" s="162" t="s">
        <v>10847</v>
      </c>
    </row>
    <row r="157" spans="1:65" s="2" customFormat="1" ht="24.2" customHeight="1">
      <c r="A157" s="30"/>
      <c r="B157" s="154"/>
      <c r="C157" s="195" t="s">
        <v>321</v>
      </c>
      <c r="D157" s="195" t="s">
        <v>210</v>
      </c>
      <c r="E157" s="196" t="s">
        <v>9040</v>
      </c>
      <c r="F157" s="200" t="s">
        <v>9041</v>
      </c>
      <c r="G157" s="198" t="s">
        <v>252</v>
      </c>
      <c r="H157" s="199">
        <v>414</v>
      </c>
      <c r="I157" s="155"/>
      <c r="J157" s="287">
        <f t="shared" si="10"/>
        <v>0</v>
      </c>
      <c r="K157" s="157"/>
      <c r="L157" s="31"/>
      <c r="M157" s="158" t="s">
        <v>1</v>
      </c>
      <c r="N157" s="159" t="s">
        <v>38</v>
      </c>
      <c r="O157" s="59"/>
      <c r="P157" s="160">
        <f t="shared" si="11"/>
        <v>0</v>
      </c>
      <c r="Q157" s="160">
        <v>0</v>
      </c>
      <c r="R157" s="160">
        <f t="shared" si="12"/>
        <v>0</v>
      </c>
      <c r="S157" s="160">
        <v>0</v>
      </c>
      <c r="T157" s="161">
        <f t="shared" si="1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2" t="s">
        <v>466</v>
      </c>
      <c r="AT157" s="162" t="s">
        <v>210</v>
      </c>
      <c r="AU157" s="162" t="s">
        <v>85</v>
      </c>
      <c r="AY157" s="15" t="s">
        <v>208</v>
      </c>
      <c r="BE157" s="163">
        <f t="shared" si="14"/>
        <v>0</v>
      </c>
      <c r="BF157" s="163">
        <f t="shared" si="15"/>
        <v>0</v>
      </c>
      <c r="BG157" s="163">
        <f t="shared" si="16"/>
        <v>0</v>
      </c>
      <c r="BH157" s="163">
        <f t="shared" si="17"/>
        <v>0</v>
      </c>
      <c r="BI157" s="163">
        <f t="shared" si="18"/>
        <v>0</v>
      </c>
      <c r="BJ157" s="15" t="s">
        <v>85</v>
      </c>
      <c r="BK157" s="163">
        <f t="shared" si="19"/>
        <v>0</v>
      </c>
      <c r="BL157" s="15" t="s">
        <v>466</v>
      </c>
      <c r="BM157" s="162" t="s">
        <v>10848</v>
      </c>
    </row>
    <row r="158" spans="1:65" s="2" customFormat="1" ht="16.5" customHeight="1">
      <c r="A158" s="30"/>
      <c r="B158" s="154"/>
      <c r="C158" s="201" t="s">
        <v>325</v>
      </c>
      <c r="D158" s="201" t="s">
        <v>751</v>
      </c>
      <c r="E158" s="202" t="s">
        <v>10849</v>
      </c>
      <c r="F158" s="203" t="s">
        <v>10850</v>
      </c>
      <c r="G158" s="204" t="s">
        <v>252</v>
      </c>
      <c r="H158" s="205">
        <v>414</v>
      </c>
      <c r="I158" s="177"/>
      <c r="J158" s="290">
        <f t="shared" si="10"/>
        <v>0</v>
      </c>
      <c r="K158" s="178"/>
      <c r="L158" s="179"/>
      <c r="M158" s="180" t="s">
        <v>1</v>
      </c>
      <c r="N158" s="181" t="s">
        <v>38</v>
      </c>
      <c r="O158" s="59"/>
      <c r="P158" s="160">
        <f t="shared" si="11"/>
        <v>0</v>
      </c>
      <c r="Q158" s="160">
        <v>0</v>
      </c>
      <c r="R158" s="160">
        <f t="shared" si="12"/>
        <v>0</v>
      </c>
      <c r="S158" s="160">
        <v>0</v>
      </c>
      <c r="T158" s="161">
        <f t="shared" si="1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2" t="s">
        <v>1849</v>
      </c>
      <c r="AT158" s="162" t="s">
        <v>751</v>
      </c>
      <c r="AU158" s="162" t="s">
        <v>85</v>
      </c>
      <c r="AY158" s="15" t="s">
        <v>208</v>
      </c>
      <c r="BE158" s="163">
        <f t="shared" si="14"/>
        <v>0</v>
      </c>
      <c r="BF158" s="163">
        <f t="shared" si="15"/>
        <v>0</v>
      </c>
      <c r="BG158" s="163">
        <f t="shared" si="16"/>
        <v>0</v>
      </c>
      <c r="BH158" s="163">
        <f t="shared" si="17"/>
        <v>0</v>
      </c>
      <c r="BI158" s="163">
        <f t="shared" si="18"/>
        <v>0</v>
      </c>
      <c r="BJ158" s="15" t="s">
        <v>85</v>
      </c>
      <c r="BK158" s="163">
        <f t="shared" si="19"/>
        <v>0</v>
      </c>
      <c r="BL158" s="15" t="s">
        <v>466</v>
      </c>
      <c r="BM158" s="162" t="s">
        <v>10851</v>
      </c>
    </row>
    <row r="159" spans="1:65" s="2" customFormat="1" ht="33" customHeight="1">
      <c r="A159" s="30"/>
      <c r="B159" s="154"/>
      <c r="C159" s="195" t="s">
        <v>329</v>
      </c>
      <c r="D159" s="195" t="s">
        <v>210</v>
      </c>
      <c r="E159" s="196" t="s">
        <v>9046</v>
      </c>
      <c r="F159" s="200" t="s">
        <v>7884</v>
      </c>
      <c r="G159" s="198" t="s">
        <v>213</v>
      </c>
      <c r="H159" s="199">
        <v>207.8</v>
      </c>
      <c r="I159" s="155"/>
      <c r="J159" s="287">
        <f t="shared" si="10"/>
        <v>0</v>
      </c>
      <c r="K159" s="157"/>
      <c r="L159" s="31"/>
      <c r="M159" s="158" t="s">
        <v>1</v>
      </c>
      <c r="N159" s="159" t="s">
        <v>38</v>
      </c>
      <c r="O159" s="59"/>
      <c r="P159" s="160">
        <f t="shared" si="11"/>
        <v>0</v>
      </c>
      <c r="Q159" s="160">
        <v>0</v>
      </c>
      <c r="R159" s="160">
        <f t="shared" si="12"/>
        <v>0</v>
      </c>
      <c r="S159" s="160">
        <v>0</v>
      </c>
      <c r="T159" s="161">
        <f t="shared" si="1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2" t="s">
        <v>466</v>
      </c>
      <c r="AT159" s="162" t="s">
        <v>210</v>
      </c>
      <c r="AU159" s="162" t="s">
        <v>85</v>
      </c>
      <c r="AY159" s="15" t="s">
        <v>208</v>
      </c>
      <c r="BE159" s="163">
        <f t="shared" si="14"/>
        <v>0</v>
      </c>
      <c r="BF159" s="163">
        <f t="shared" si="15"/>
        <v>0</v>
      </c>
      <c r="BG159" s="163">
        <f t="shared" si="16"/>
        <v>0</v>
      </c>
      <c r="BH159" s="163">
        <f t="shared" si="17"/>
        <v>0</v>
      </c>
      <c r="BI159" s="163">
        <f t="shared" si="18"/>
        <v>0</v>
      </c>
      <c r="BJ159" s="15" t="s">
        <v>85</v>
      </c>
      <c r="BK159" s="163">
        <f t="shared" si="19"/>
        <v>0</v>
      </c>
      <c r="BL159" s="15" t="s">
        <v>466</v>
      </c>
      <c r="BM159" s="162" t="s">
        <v>10852</v>
      </c>
    </row>
    <row r="160" spans="1:65" s="2" customFormat="1" ht="24.2" customHeight="1">
      <c r="A160" s="30"/>
      <c r="B160" s="154"/>
      <c r="C160" s="195" t="s">
        <v>333</v>
      </c>
      <c r="D160" s="195" t="s">
        <v>210</v>
      </c>
      <c r="E160" s="196" t="s">
        <v>10853</v>
      </c>
      <c r="F160" s="200" t="s">
        <v>10854</v>
      </c>
      <c r="G160" s="198" t="s">
        <v>252</v>
      </c>
      <c r="H160" s="199">
        <v>120</v>
      </c>
      <c r="I160" s="155"/>
      <c r="J160" s="287">
        <f t="shared" si="10"/>
        <v>0</v>
      </c>
      <c r="K160" s="157"/>
      <c r="L160" s="31"/>
      <c r="M160" s="158" t="s">
        <v>1</v>
      </c>
      <c r="N160" s="159" t="s">
        <v>38</v>
      </c>
      <c r="O160" s="59"/>
      <c r="P160" s="160">
        <f t="shared" si="11"/>
        <v>0</v>
      </c>
      <c r="Q160" s="160">
        <v>0</v>
      </c>
      <c r="R160" s="160">
        <f t="shared" si="12"/>
        <v>0</v>
      </c>
      <c r="S160" s="160">
        <v>0</v>
      </c>
      <c r="T160" s="161">
        <f t="shared" si="1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2" t="s">
        <v>466</v>
      </c>
      <c r="AT160" s="162" t="s">
        <v>210</v>
      </c>
      <c r="AU160" s="162" t="s">
        <v>85</v>
      </c>
      <c r="AY160" s="15" t="s">
        <v>208</v>
      </c>
      <c r="BE160" s="163">
        <f t="shared" si="14"/>
        <v>0</v>
      </c>
      <c r="BF160" s="163">
        <f t="shared" si="15"/>
        <v>0</v>
      </c>
      <c r="BG160" s="163">
        <f t="shared" si="16"/>
        <v>0</v>
      </c>
      <c r="BH160" s="163">
        <f t="shared" si="17"/>
        <v>0</v>
      </c>
      <c r="BI160" s="163">
        <f t="shared" si="18"/>
        <v>0</v>
      </c>
      <c r="BJ160" s="15" t="s">
        <v>85</v>
      </c>
      <c r="BK160" s="163">
        <f t="shared" si="19"/>
        <v>0</v>
      </c>
      <c r="BL160" s="15" t="s">
        <v>466</v>
      </c>
      <c r="BM160" s="162" t="s">
        <v>10855</v>
      </c>
    </row>
    <row r="161" spans="1:65" s="2" customFormat="1" ht="24.2" customHeight="1">
      <c r="A161" s="30"/>
      <c r="B161" s="154"/>
      <c r="C161" s="195" t="s">
        <v>337</v>
      </c>
      <c r="D161" s="195" t="s">
        <v>210</v>
      </c>
      <c r="E161" s="196" t="s">
        <v>10856</v>
      </c>
      <c r="F161" s="200" t="s">
        <v>251</v>
      </c>
      <c r="G161" s="198" t="s">
        <v>252</v>
      </c>
      <c r="H161" s="199">
        <v>120</v>
      </c>
      <c r="I161" s="155"/>
      <c r="J161" s="287">
        <f t="shared" si="10"/>
        <v>0</v>
      </c>
      <c r="K161" s="157"/>
      <c r="L161" s="31"/>
      <c r="M161" s="158" t="s">
        <v>1</v>
      </c>
      <c r="N161" s="159" t="s">
        <v>38</v>
      </c>
      <c r="O161" s="59"/>
      <c r="P161" s="160">
        <f t="shared" si="11"/>
        <v>0</v>
      </c>
      <c r="Q161" s="160">
        <v>0</v>
      </c>
      <c r="R161" s="160">
        <f t="shared" si="12"/>
        <v>0</v>
      </c>
      <c r="S161" s="160">
        <v>0</v>
      </c>
      <c r="T161" s="161">
        <f t="shared" si="1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2" t="s">
        <v>466</v>
      </c>
      <c r="AT161" s="162" t="s">
        <v>210</v>
      </c>
      <c r="AU161" s="162" t="s">
        <v>85</v>
      </c>
      <c r="AY161" s="15" t="s">
        <v>208</v>
      </c>
      <c r="BE161" s="163">
        <f t="shared" si="14"/>
        <v>0</v>
      </c>
      <c r="BF161" s="163">
        <f t="shared" si="15"/>
        <v>0</v>
      </c>
      <c r="BG161" s="163">
        <f t="shared" si="16"/>
        <v>0</v>
      </c>
      <c r="BH161" s="163">
        <f t="shared" si="17"/>
        <v>0</v>
      </c>
      <c r="BI161" s="163">
        <f t="shared" si="18"/>
        <v>0</v>
      </c>
      <c r="BJ161" s="15" t="s">
        <v>85</v>
      </c>
      <c r="BK161" s="163">
        <f t="shared" si="19"/>
        <v>0</v>
      </c>
      <c r="BL161" s="15" t="s">
        <v>466</v>
      </c>
      <c r="BM161" s="162" t="s">
        <v>10857</v>
      </c>
    </row>
    <row r="162" spans="1:65" s="2" customFormat="1" ht="33" customHeight="1">
      <c r="A162" s="30"/>
      <c r="B162" s="154"/>
      <c r="C162" s="195" t="s">
        <v>341</v>
      </c>
      <c r="D162" s="195" t="s">
        <v>210</v>
      </c>
      <c r="E162" s="196" t="s">
        <v>10858</v>
      </c>
      <c r="F162" s="200" t="s">
        <v>10859</v>
      </c>
      <c r="G162" s="198" t="s">
        <v>213</v>
      </c>
      <c r="H162" s="199">
        <v>66</v>
      </c>
      <c r="I162" s="155"/>
      <c r="J162" s="287">
        <f t="shared" si="10"/>
        <v>0</v>
      </c>
      <c r="K162" s="157"/>
      <c r="L162" s="31"/>
      <c r="M162" s="158" t="s">
        <v>1</v>
      </c>
      <c r="N162" s="159" t="s">
        <v>38</v>
      </c>
      <c r="O162" s="59"/>
      <c r="P162" s="160">
        <f t="shared" si="11"/>
        <v>0</v>
      </c>
      <c r="Q162" s="160">
        <v>0</v>
      </c>
      <c r="R162" s="160">
        <f t="shared" si="12"/>
        <v>0</v>
      </c>
      <c r="S162" s="160">
        <v>0</v>
      </c>
      <c r="T162" s="161">
        <f t="shared" si="1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2" t="s">
        <v>466</v>
      </c>
      <c r="AT162" s="162" t="s">
        <v>210</v>
      </c>
      <c r="AU162" s="162" t="s">
        <v>85</v>
      </c>
      <c r="AY162" s="15" t="s">
        <v>208</v>
      </c>
      <c r="BE162" s="163">
        <f t="shared" si="14"/>
        <v>0</v>
      </c>
      <c r="BF162" s="163">
        <f t="shared" si="15"/>
        <v>0</v>
      </c>
      <c r="BG162" s="163">
        <f t="shared" si="16"/>
        <v>0</v>
      </c>
      <c r="BH162" s="163">
        <f t="shared" si="17"/>
        <v>0</v>
      </c>
      <c r="BI162" s="163">
        <f t="shared" si="18"/>
        <v>0</v>
      </c>
      <c r="BJ162" s="15" t="s">
        <v>85</v>
      </c>
      <c r="BK162" s="163">
        <f t="shared" si="19"/>
        <v>0</v>
      </c>
      <c r="BL162" s="15" t="s">
        <v>466</v>
      </c>
      <c r="BM162" s="162" t="s">
        <v>10860</v>
      </c>
    </row>
    <row r="163" spans="1:65" s="2" customFormat="1" ht="24.2" customHeight="1">
      <c r="A163" s="30"/>
      <c r="B163" s="154"/>
      <c r="C163" s="195" t="s">
        <v>345</v>
      </c>
      <c r="D163" s="195" t="s">
        <v>210</v>
      </c>
      <c r="E163" s="196" t="s">
        <v>10861</v>
      </c>
      <c r="F163" s="200" t="s">
        <v>221</v>
      </c>
      <c r="G163" s="198" t="s">
        <v>213</v>
      </c>
      <c r="H163" s="199">
        <v>66</v>
      </c>
      <c r="I163" s="155"/>
      <c r="J163" s="287">
        <f t="shared" si="10"/>
        <v>0</v>
      </c>
      <c r="K163" s="157"/>
      <c r="L163" s="31"/>
      <c r="M163" s="158" t="s">
        <v>1</v>
      </c>
      <c r="N163" s="159" t="s">
        <v>38</v>
      </c>
      <c r="O163" s="59"/>
      <c r="P163" s="160">
        <f t="shared" si="11"/>
        <v>0</v>
      </c>
      <c r="Q163" s="160">
        <v>0</v>
      </c>
      <c r="R163" s="160">
        <f t="shared" si="12"/>
        <v>0</v>
      </c>
      <c r="S163" s="160">
        <v>0</v>
      </c>
      <c r="T163" s="161">
        <f t="shared" si="1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2" t="s">
        <v>466</v>
      </c>
      <c r="AT163" s="162" t="s">
        <v>210</v>
      </c>
      <c r="AU163" s="162" t="s">
        <v>85</v>
      </c>
      <c r="AY163" s="15" t="s">
        <v>208</v>
      </c>
      <c r="BE163" s="163">
        <f t="shared" si="14"/>
        <v>0</v>
      </c>
      <c r="BF163" s="163">
        <f t="shared" si="15"/>
        <v>0</v>
      </c>
      <c r="BG163" s="163">
        <f t="shared" si="16"/>
        <v>0</v>
      </c>
      <c r="BH163" s="163">
        <f t="shared" si="17"/>
        <v>0</v>
      </c>
      <c r="BI163" s="163">
        <f t="shared" si="18"/>
        <v>0</v>
      </c>
      <c r="BJ163" s="15" t="s">
        <v>85</v>
      </c>
      <c r="BK163" s="163">
        <f t="shared" si="19"/>
        <v>0</v>
      </c>
      <c r="BL163" s="15" t="s">
        <v>466</v>
      </c>
      <c r="BM163" s="162" t="s">
        <v>10862</v>
      </c>
    </row>
    <row r="164" spans="1:65" s="2" customFormat="1" ht="33" customHeight="1">
      <c r="A164" s="30"/>
      <c r="B164" s="154"/>
      <c r="C164" s="195" t="s">
        <v>349</v>
      </c>
      <c r="D164" s="195" t="s">
        <v>210</v>
      </c>
      <c r="E164" s="196" t="s">
        <v>10863</v>
      </c>
      <c r="F164" s="200" t="s">
        <v>10864</v>
      </c>
      <c r="G164" s="198" t="s">
        <v>213</v>
      </c>
      <c r="H164" s="199">
        <v>66</v>
      </c>
      <c r="I164" s="155"/>
      <c r="J164" s="287">
        <f t="shared" si="10"/>
        <v>0</v>
      </c>
      <c r="K164" s="157"/>
      <c r="L164" s="31"/>
      <c r="M164" s="158" t="s">
        <v>1</v>
      </c>
      <c r="N164" s="159" t="s">
        <v>38</v>
      </c>
      <c r="O164" s="59"/>
      <c r="P164" s="160">
        <f t="shared" si="11"/>
        <v>0</v>
      </c>
      <c r="Q164" s="160">
        <v>0</v>
      </c>
      <c r="R164" s="160">
        <f t="shared" si="12"/>
        <v>0</v>
      </c>
      <c r="S164" s="160">
        <v>0</v>
      </c>
      <c r="T164" s="161">
        <f t="shared" si="1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2" t="s">
        <v>466</v>
      </c>
      <c r="AT164" s="162" t="s">
        <v>210</v>
      </c>
      <c r="AU164" s="162" t="s">
        <v>85</v>
      </c>
      <c r="AY164" s="15" t="s">
        <v>208</v>
      </c>
      <c r="BE164" s="163">
        <f t="shared" si="14"/>
        <v>0</v>
      </c>
      <c r="BF164" s="163">
        <f t="shared" si="15"/>
        <v>0</v>
      </c>
      <c r="BG164" s="163">
        <f t="shared" si="16"/>
        <v>0</v>
      </c>
      <c r="BH164" s="163">
        <f t="shared" si="17"/>
        <v>0</v>
      </c>
      <c r="BI164" s="163">
        <f t="shared" si="18"/>
        <v>0</v>
      </c>
      <c r="BJ164" s="15" t="s">
        <v>85</v>
      </c>
      <c r="BK164" s="163">
        <f t="shared" si="19"/>
        <v>0</v>
      </c>
      <c r="BL164" s="15" t="s">
        <v>466</v>
      </c>
      <c r="BM164" s="162" t="s">
        <v>10865</v>
      </c>
    </row>
    <row r="165" spans="1:65" s="2" customFormat="1" ht="24.2" customHeight="1">
      <c r="A165" s="30"/>
      <c r="B165" s="154"/>
      <c r="C165" s="195" t="s">
        <v>353</v>
      </c>
      <c r="D165" s="195" t="s">
        <v>210</v>
      </c>
      <c r="E165" s="196" t="s">
        <v>10866</v>
      </c>
      <c r="F165" s="200" t="s">
        <v>10867</v>
      </c>
      <c r="G165" s="198" t="s">
        <v>233</v>
      </c>
      <c r="H165" s="199">
        <v>10.89</v>
      </c>
      <c r="I165" s="155"/>
      <c r="J165" s="287">
        <f t="shared" si="10"/>
        <v>0</v>
      </c>
      <c r="K165" s="157"/>
      <c r="L165" s="31"/>
      <c r="M165" s="158" t="s">
        <v>1</v>
      </c>
      <c r="N165" s="159" t="s">
        <v>38</v>
      </c>
      <c r="O165" s="59"/>
      <c r="P165" s="160">
        <f t="shared" si="11"/>
        <v>0</v>
      </c>
      <c r="Q165" s="160">
        <v>0</v>
      </c>
      <c r="R165" s="160">
        <f t="shared" si="12"/>
        <v>0</v>
      </c>
      <c r="S165" s="160">
        <v>0</v>
      </c>
      <c r="T165" s="161">
        <f t="shared" si="1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2" t="s">
        <v>466</v>
      </c>
      <c r="AT165" s="162" t="s">
        <v>210</v>
      </c>
      <c r="AU165" s="162" t="s">
        <v>85</v>
      </c>
      <c r="AY165" s="15" t="s">
        <v>208</v>
      </c>
      <c r="BE165" s="163">
        <f t="shared" si="14"/>
        <v>0</v>
      </c>
      <c r="BF165" s="163">
        <f t="shared" si="15"/>
        <v>0</v>
      </c>
      <c r="BG165" s="163">
        <f t="shared" si="16"/>
        <v>0</v>
      </c>
      <c r="BH165" s="163">
        <f t="shared" si="17"/>
        <v>0</v>
      </c>
      <c r="BI165" s="163">
        <f t="shared" si="18"/>
        <v>0</v>
      </c>
      <c r="BJ165" s="15" t="s">
        <v>85</v>
      </c>
      <c r="BK165" s="163">
        <f t="shared" si="19"/>
        <v>0</v>
      </c>
      <c r="BL165" s="15" t="s">
        <v>466</v>
      </c>
      <c r="BM165" s="162" t="s">
        <v>10868</v>
      </c>
    </row>
    <row r="166" spans="1:65" s="2" customFormat="1" ht="33" customHeight="1">
      <c r="A166" s="30"/>
      <c r="B166" s="154"/>
      <c r="C166" s="195" t="s">
        <v>357</v>
      </c>
      <c r="D166" s="195" t="s">
        <v>210</v>
      </c>
      <c r="E166" s="196" t="s">
        <v>10869</v>
      </c>
      <c r="F166" s="200" t="s">
        <v>10870</v>
      </c>
      <c r="G166" s="198" t="s">
        <v>213</v>
      </c>
      <c r="H166" s="199">
        <v>132</v>
      </c>
      <c r="I166" s="155"/>
      <c r="J166" s="287">
        <f t="shared" si="10"/>
        <v>0</v>
      </c>
      <c r="K166" s="157"/>
      <c r="L166" s="31"/>
      <c r="M166" s="158" t="s">
        <v>1</v>
      </c>
      <c r="N166" s="159" t="s">
        <v>38</v>
      </c>
      <c r="O166" s="59"/>
      <c r="P166" s="160">
        <f t="shared" si="11"/>
        <v>0</v>
      </c>
      <c r="Q166" s="160">
        <v>0</v>
      </c>
      <c r="R166" s="160">
        <f t="shared" si="12"/>
        <v>0</v>
      </c>
      <c r="S166" s="160">
        <v>0</v>
      </c>
      <c r="T166" s="161">
        <f t="shared" si="1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2" t="s">
        <v>466</v>
      </c>
      <c r="AT166" s="162" t="s">
        <v>210</v>
      </c>
      <c r="AU166" s="162" t="s">
        <v>85</v>
      </c>
      <c r="AY166" s="15" t="s">
        <v>208</v>
      </c>
      <c r="BE166" s="163">
        <f t="shared" si="14"/>
        <v>0</v>
      </c>
      <c r="BF166" s="163">
        <f t="shared" si="15"/>
        <v>0</v>
      </c>
      <c r="BG166" s="163">
        <f t="shared" si="16"/>
        <v>0</v>
      </c>
      <c r="BH166" s="163">
        <f t="shared" si="17"/>
        <v>0</v>
      </c>
      <c r="BI166" s="163">
        <f t="shared" si="18"/>
        <v>0</v>
      </c>
      <c r="BJ166" s="15" t="s">
        <v>85</v>
      </c>
      <c r="BK166" s="163">
        <f t="shared" si="19"/>
        <v>0</v>
      </c>
      <c r="BL166" s="15" t="s">
        <v>466</v>
      </c>
      <c r="BM166" s="162" t="s">
        <v>10871</v>
      </c>
    </row>
    <row r="167" spans="1:65" s="2" customFormat="1" ht="24.2" customHeight="1">
      <c r="A167" s="30"/>
      <c r="B167" s="154"/>
      <c r="C167" s="195" t="s">
        <v>361</v>
      </c>
      <c r="D167" s="195" t="s">
        <v>210</v>
      </c>
      <c r="E167" s="196" t="s">
        <v>9060</v>
      </c>
      <c r="F167" s="200" t="s">
        <v>9061</v>
      </c>
      <c r="G167" s="198" t="s">
        <v>213</v>
      </c>
      <c r="H167" s="199">
        <v>66</v>
      </c>
      <c r="I167" s="155"/>
      <c r="J167" s="287">
        <f t="shared" si="10"/>
        <v>0</v>
      </c>
      <c r="K167" s="157"/>
      <c r="L167" s="31"/>
      <c r="M167" s="158" t="s">
        <v>1</v>
      </c>
      <c r="N167" s="159" t="s">
        <v>38</v>
      </c>
      <c r="O167" s="59"/>
      <c r="P167" s="160">
        <f t="shared" si="11"/>
        <v>0</v>
      </c>
      <c r="Q167" s="160">
        <v>0</v>
      </c>
      <c r="R167" s="160">
        <f t="shared" si="12"/>
        <v>0</v>
      </c>
      <c r="S167" s="160">
        <v>0</v>
      </c>
      <c r="T167" s="161">
        <f t="shared" si="1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2" t="s">
        <v>466</v>
      </c>
      <c r="AT167" s="162" t="s">
        <v>210</v>
      </c>
      <c r="AU167" s="162" t="s">
        <v>85</v>
      </c>
      <c r="AY167" s="15" t="s">
        <v>208</v>
      </c>
      <c r="BE167" s="163">
        <f t="shared" si="14"/>
        <v>0</v>
      </c>
      <c r="BF167" s="163">
        <f t="shared" si="15"/>
        <v>0</v>
      </c>
      <c r="BG167" s="163">
        <f t="shared" si="16"/>
        <v>0</v>
      </c>
      <c r="BH167" s="163">
        <f t="shared" si="17"/>
        <v>0</v>
      </c>
      <c r="BI167" s="163">
        <f t="shared" si="18"/>
        <v>0</v>
      </c>
      <c r="BJ167" s="15" t="s">
        <v>85</v>
      </c>
      <c r="BK167" s="163">
        <f t="shared" si="19"/>
        <v>0</v>
      </c>
      <c r="BL167" s="15" t="s">
        <v>466</v>
      </c>
      <c r="BM167" s="162" t="s">
        <v>10872</v>
      </c>
    </row>
    <row r="168" spans="1:65" s="2" customFormat="1" ht="33" customHeight="1">
      <c r="A168" s="30"/>
      <c r="B168" s="154"/>
      <c r="C168" s="195" t="s">
        <v>365</v>
      </c>
      <c r="D168" s="195" t="s">
        <v>210</v>
      </c>
      <c r="E168" s="196" t="s">
        <v>10873</v>
      </c>
      <c r="F168" s="200" t="s">
        <v>10874</v>
      </c>
      <c r="G168" s="198" t="s">
        <v>213</v>
      </c>
      <c r="H168" s="199">
        <v>66</v>
      </c>
      <c r="I168" s="155"/>
      <c r="J168" s="287">
        <f t="shared" si="10"/>
        <v>0</v>
      </c>
      <c r="K168" s="157"/>
      <c r="L168" s="31"/>
      <c r="M168" s="158" t="s">
        <v>1</v>
      </c>
      <c r="N168" s="159" t="s">
        <v>38</v>
      </c>
      <c r="O168" s="59"/>
      <c r="P168" s="160">
        <f t="shared" si="11"/>
        <v>0</v>
      </c>
      <c r="Q168" s="160">
        <v>0</v>
      </c>
      <c r="R168" s="160">
        <f t="shared" si="12"/>
        <v>0</v>
      </c>
      <c r="S168" s="160">
        <v>0</v>
      </c>
      <c r="T168" s="161">
        <f t="shared" si="1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2" t="s">
        <v>466</v>
      </c>
      <c r="AT168" s="162" t="s">
        <v>210</v>
      </c>
      <c r="AU168" s="162" t="s">
        <v>85</v>
      </c>
      <c r="AY168" s="15" t="s">
        <v>208</v>
      </c>
      <c r="BE168" s="163">
        <f t="shared" si="14"/>
        <v>0</v>
      </c>
      <c r="BF168" s="163">
        <f t="shared" si="15"/>
        <v>0</v>
      </c>
      <c r="BG168" s="163">
        <f t="shared" si="16"/>
        <v>0</v>
      </c>
      <c r="BH168" s="163">
        <f t="shared" si="17"/>
        <v>0</v>
      </c>
      <c r="BI168" s="163">
        <f t="shared" si="18"/>
        <v>0</v>
      </c>
      <c r="BJ168" s="15" t="s">
        <v>85</v>
      </c>
      <c r="BK168" s="163">
        <f t="shared" si="19"/>
        <v>0</v>
      </c>
      <c r="BL168" s="15" t="s">
        <v>466</v>
      </c>
      <c r="BM168" s="162" t="s">
        <v>10875</v>
      </c>
    </row>
    <row r="169" spans="1:65" s="2" customFormat="1" ht="33" customHeight="1">
      <c r="A169" s="30"/>
      <c r="B169" s="154"/>
      <c r="C169" s="195" t="s">
        <v>369</v>
      </c>
      <c r="D169" s="195" t="s">
        <v>210</v>
      </c>
      <c r="E169" s="196" t="s">
        <v>10876</v>
      </c>
      <c r="F169" s="200" t="s">
        <v>10877</v>
      </c>
      <c r="G169" s="198" t="s">
        <v>213</v>
      </c>
      <c r="H169" s="199">
        <v>66</v>
      </c>
      <c r="I169" s="155"/>
      <c r="J169" s="287">
        <f t="shared" si="10"/>
        <v>0</v>
      </c>
      <c r="K169" s="157"/>
      <c r="L169" s="31"/>
      <c r="M169" s="158" t="s">
        <v>1</v>
      </c>
      <c r="N169" s="159" t="s">
        <v>38</v>
      </c>
      <c r="O169" s="59"/>
      <c r="P169" s="160">
        <f t="shared" si="11"/>
        <v>0</v>
      </c>
      <c r="Q169" s="160">
        <v>0</v>
      </c>
      <c r="R169" s="160">
        <f t="shared" si="12"/>
        <v>0</v>
      </c>
      <c r="S169" s="160">
        <v>0</v>
      </c>
      <c r="T169" s="161">
        <f t="shared" si="1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2" t="s">
        <v>466</v>
      </c>
      <c r="AT169" s="162" t="s">
        <v>210</v>
      </c>
      <c r="AU169" s="162" t="s">
        <v>85</v>
      </c>
      <c r="AY169" s="15" t="s">
        <v>208</v>
      </c>
      <c r="BE169" s="163">
        <f t="shared" si="14"/>
        <v>0</v>
      </c>
      <c r="BF169" s="163">
        <f t="shared" si="15"/>
        <v>0</v>
      </c>
      <c r="BG169" s="163">
        <f t="shared" si="16"/>
        <v>0</v>
      </c>
      <c r="BH169" s="163">
        <f t="shared" si="17"/>
        <v>0</v>
      </c>
      <c r="BI169" s="163">
        <f t="shared" si="18"/>
        <v>0</v>
      </c>
      <c r="BJ169" s="15" t="s">
        <v>85</v>
      </c>
      <c r="BK169" s="163">
        <f t="shared" si="19"/>
        <v>0</v>
      </c>
      <c r="BL169" s="15" t="s">
        <v>466</v>
      </c>
      <c r="BM169" s="162" t="s">
        <v>10878</v>
      </c>
    </row>
    <row r="170" spans="1:65" s="2" customFormat="1" ht="21.75" customHeight="1">
      <c r="A170" s="30"/>
      <c r="B170" s="154"/>
      <c r="C170" s="195" t="s">
        <v>373</v>
      </c>
      <c r="D170" s="195" t="s">
        <v>210</v>
      </c>
      <c r="E170" s="196" t="s">
        <v>10879</v>
      </c>
      <c r="F170" s="200" t="s">
        <v>10880</v>
      </c>
      <c r="G170" s="198" t="s">
        <v>213</v>
      </c>
      <c r="H170" s="199">
        <v>66</v>
      </c>
      <c r="I170" s="155"/>
      <c r="J170" s="287">
        <f t="shared" si="10"/>
        <v>0</v>
      </c>
      <c r="K170" s="157"/>
      <c r="L170" s="31"/>
      <c r="M170" s="158" t="s">
        <v>1</v>
      </c>
      <c r="N170" s="159" t="s">
        <v>38</v>
      </c>
      <c r="O170" s="59"/>
      <c r="P170" s="160">
        <f t="shared" si="11"/>
        <v>0</v>
      </c>
      <c r="Q170" s="160">
        <v>0</v>
      </c>
      <c r="R170" s="160">
        <f t="shared" si="12"/>
        <v>0</v>
      </c>
      <c r="S170" s="160">
        <v>0</v>
      </c>
      <c r="T170" s="161">
        <f t="shared" si="13"/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62" t="s">
        <v>466</v>
      </c>
      <c r="AT170" s="162" t="s">
        <v>210</v>
      </c>
      <c r="AU170" s="162" t="s">
        <v>85</v>
      </c>
      <c r="AY170" s="15" t="s">
        <v>208</v>
      </c>
      <c r="BE170" s="163">
        <f t="shared" si="14"/>
        <v>0</v>
      </c>
      <c r="BF170" s="163">
        <f t="shared" si="15"/>
        <v>0</v>
      </c>
      <c r="BG170" s="163">
        <f t="shared" si="16"/>
        <v>0</v>
      </c>
      <c r="BH170" s="163">
        <f t="shared" si="17"/>
        <v>0</v>
      </c>
      <c r="BI170" s="163">
        <f t="shared" si="18"/>
        <v>0</v>
      </c>
      <c r="BJ170" s="15" t="s">
        <v>85</v>
      </c>
      <c r="BK170" s="163">
        <f t="shared" si="19"/>
        <v>0</v>
      </c>
      <c r="BL170" s="15" t="s">
        <v>466</v>
      </c>
      <c r="BM170" s="162" t="s">
        <v>10881</v>
      </c>
    </row>
    <row r="171" spans="1:65" s="2" customFormat="1" ht="24.2" customHeight="1">
      <c r="A171" s="30"/>
      <c r="B171" s="154"/>
      <c r="C171" s="195" t="s">
        <v>377</v>
      </c>
      <c r="D171" s="195" t="s">
        <v>210</v>
      </c>
      <c r="E171" s="196" t="s">
        <v>10882</v>
      </c>
      <c r="F171" s="200" t="s">
        <v>10883</v>
      </c>
      <c r="G171" s="198" t="s">
        <v>213</v>
      </c>
      <c r="H171" s="199">
        <v>79.5</v>
      </c>
      <c r="I171" s="155"/>
      <c r="J171" s="287">
        <f t="shared" si="10"/>
        <v>0</v>
      </c>
      <c r="K171" s="157"/>
      <c r="L171" s="31"/>
      <c r="M171" s="158" t="s">
        <v>1</v>
      </c>
      <c r="N171" s="159" t="s">
        <v>38</v>
      </c>
      <c r="O171" s="59"/>
      <c r="P171" s="160">
        <f t="shared" si="11"/>
        <v>0</v>
      </c>
      <c r="Q171" s="160">
        <v>0</v>
      </c>
      <c r="R171" s="160">
        <f t="shared" si="12"/>
        <v>0</v>
      </c>
      <c r="S171" s="160">
        <v>0</v>
      </c>
      <c r="T171" s="161">
        <f t="shared" si="13"/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2" t="s">
        <v>466</v>
      </c>
      <c r="AT171" s="162" t="s">
        <v>210</v>
      </c>
      <c r="AU171" s="162" t="s">
        <v>85</v>
      </c>
      <c r="AY171" s="15" t="s">
        <v>208</v>
      </c>
      <c r="BE171" s="163">
        <f t="shared" si="14"/>
        <v>0</v>
      </c>
      <c r="BF171" s="163">
        <f t="shared" si="15"/>
        <v>0</v>
      </c>
      <c r="BG171" s="163">
        <f t="shared" si="16"/>
        <v>0</v>
      </c>
      <c r="BH171" s="163">
        <f t="shared" si="17"/>
        <v>0</v>
      </c>
      <c r="BI171" s="163">
        <f t="shared" si="18"/>
        <v>0</v>
      </c>
      <c r="BJ171" s="15" t="s">
        <v>85</v>
      </c>
      <c r="BK171" s="163">
        <f t="shared" si="19"/>
        <v>0</v>
      </c>
      <c r="BL171" s="15" t="s">
        <v>466</v>
      </c>
      <c r="BM171" s="162" t="s">
        <v>10884</v>
      </c>
    </row>
    <row r="172" spans="1:65" s="2" customFormat="1" ht="16.5" customHeight="1">
      <c r="A172" s="30"/>
      <c r="B172" s="154"/>
      <c r="C172" s="201" t="s">
        <v>381</v>
      </c>
      <c r="D172" s="201" t="s">
        <v>751</v>
      </c>
      <c r="E172" s="202" t="s">
        <v>10885</v>
      </c>
      <c r="F172" s="203" t="s">
        <v>10886</v>
      </c>
      <c r="G172" s="204" t="s">
        <v>739</v>
      </c>
      <c r="H172" s="205">
        <v>15.9</v>
      </c>
      <c r="I172" s="177"/>
      <c r="J172" s="290">
        <f t="shared" si="10"/>
        <v>0</v>
      </c>
      <c r="K172" s="178"/>
      <c r="L172" s="179"/>
      <c r="M172" s="180" t="s">
        <v>1</v>
      </c>
      <c r="N172" s="181" t="s">
        <v>38</v>
      </c>
      <c r="O172" s="59"/>
      <c r="P172" s="160">
        <f t="shared" si="11"/>
        <v>0</v>
      </c>
      <c r="Q172" s="160">
        <v>0</v>
      </c>
      <c r="R172" s="160">
        <f t="shared" si="12"/>
        <v>0</v>
      </c>
      <c r="S172" s="160">
        <v>0</v>
      </c>
      <c r="T172" s="161">
        <f t="shared" si="13"/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62" t="s">
        <v>1849</v>
      </c>
      <c r="AT172" s="162" t="s">
        <v>751</v>
      </c>
      <c r="AU172" s="162" t="s">
        <v>85</v>
      </c>
      <c r="AY172" s="15" t="s">
        <v>208</v>
      </c>
      <c r="BE172" s="163">
        <f t="shared" si="14"/>
        <v>0</v>
      </c>
      <c r="BF172" s="163">
        <f t="shared" si="15"/>
        <v>0</v>
      </c>
      <c r="BG172" s="163">
        <f t="shared" si="16"/>
        <v>0</v>
      </c>
      <c r="BH172" s="163">
        <f t="shared" si="17"/>
        <v>0</v>
      </c>
      <c r="BI172" s="163">
        <f t="shared" si="18"/>
        <v>0</v>
      </c>
      <c r="BJ172" s="15" t="s">
        <v>85</v>
      </c>
      <c r="BK172" s="163">
        <f t="shared" si="19"/>
        <v>0</v>
      </c>
      <c r="BL172" s="15" t="s">
        <v>466</v>
      </c>
      <c r="BM172" s="162" t="s">
        <v>10887</v>
      </c>
    </row>
    <row r="173" spans="1:65" s="2" customFormat="1" ht="21.75" customHeight="1">
      <c r="A173" s="30"/>
      <c r="B173" s="154"/>
      <c r="C173" s="195" t="s">
        <v>385</v>
      </c>
      <c r="D173" s="195" t="s">
        <v>210</v>
      </c>
      <c r="E173" s="196" t="s">
        <v>881</v>
      </c>
      <c r="F173" s="200" t="s">
        <v>576</v>
      </c>
      <c r="G173" s="198" t="s">
        <v>564</v>
      </c>
      <c r="H173" s="199">
        <v>75.260000000000005</v>
      </c>
      <c r="I173" s="155"/>
      <c r="J173" s="287">
        <f t="shared" si="10"/>
        <v>0</v>
      </c>
      <c r="K173" s="157"/>
      <c r="L173" s="31"/>
      <c r="M173" s="158" t="s">
        <v>1</v>
      </c>
      <c r="N173" s="159" t="s">
        <v>38</v>
      </c>
      <c r="O173" s="59"/>
      <c r="P173" s="160">
        <f t="shared" si="11"/>
        <v>0</v>
      </c>
      <c r="Q173" s="160">
        <v>0</v>
      </c>
      <c r="R173" s="160">
        <f t="shared" si="12"/>
        <v>0</v>
      </c>
      <c r="S173" s="160">
        <v>0</v>
      </c>
      <c r="T173" s="161">
        <f t="shared" si="13"/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62" t="s">
        <v>466</v>
      </c>
      <c r="AT173" s="162" t="s">
        <v>210</v>
      </c>
      <c r="AU173" s="162" t="s">
        <v>85</v>
      </c>
      <c r="AY173" s="15" t="s">
        <v>208</v>
      </c>
      <c r="BE173" s="163">
        <f t="shared" si="14"/>
        <v>0</v>
      </c>
      <c r="BF173" s="163">
        <f t="shared" si="15"/>
        <v>0</v>
      </c>
      <c r="BG173" s="163">
        <f t="shared" si="16"/>
        <v>0</v>
      </c>
      <c r="BH173" s="163">
        <f t="shared" si="17"/>
        <v>0</v>
      </c>
      <c r="BI173" s="163">
        <f t="shared" si="18"/>
        <v>0</v>
      </c>
      <c r="BJ173" s="15" t="s">
        <v>85</v>
      </c>
      <c r="BK173" s="163">
        <f t="shared" si="19"/>
        <v>0</v>
      </c>
      <c r="BL173" s="15" t="s">
        <v>466</v>
      </c>
      <c r="BM173" s="162" t="s">
        <v>10888</v>
      </c>
    </row>
    <row r="174" spans="1:65" s="2" customFormat="1" ht="24.2" customHeight="1">
      <c r="A174" s="30"/>
      <c r="B174" s="154"/>
      <c r="C174" s="195" t="s">
        <v>389</v>
      </c>
      <c r="D174" s="195" t="s">
        <v>210</v>
      </c>
      <c r="E174" s="196" t="s">
        <v>883</v>
      </c>
      <c r="F174" s="200" t="s">
        <v>584</v>
      </c>
      <c r="G174" s="198" t="s">
        <v>564</v>
      </c>
      <c r="H174" s="199">
        <v>376.3</v>
      </c>
      <c r="I174" s="155"/>
      <c r="J174" s="287">
        <f t="shared" si="10"/>
        <v>0</v>
      </c>
      <c r="K174" s="157"/>
      <c r="L174" s="31"/>
      <c r="M174" s="158" t="s">
        <v>1</v>
      </c>
      <c r="N174" s="159" t="s">
        <v>38</v>
      </c>
      <c r="O174" s="59"/>
      <c r="P174" s="160">
        <f t="shared" si="11"/>
        <v>0</v>
      </c>
      <c r="Q174" s="160">
        <v>0</v>
      </c>
      <c r="R174" s="160">
        <f t="shared" si="12"/>
        <v>0</v>
      </c>
      <c r="S174" s="160">
        <v>0</v>
      </c>
      <c r="T174" s="161">
        <f t="shared" si="13"/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62" t="s">
        <v>466</v>
      </c>
      <c r="AT174" s="162" t="s">
        <v>210</v>
      </c>
      <c r="AU174" s="162" t="s">
        <v>85</v>
      </c>
      <c r="AY174" s="15" t="s">
        <v>208</v>
      </c>
      <c r="BE174" s="163">
        <f t="shared" si="14"/>
        <v>0</v>
      </c>
      <c r="BF174" s="163">
        <f t="shared" si="15"/>
        <v>0</v>
      </c>
      <c r="BG174" s="163">
        <f t="shared" si="16"/>
        <v>0</v>
      </c>
      <c r="BH174" s="163">
        <f t="shared" si="17"/>
        <v>0</v>
      </c>
      <c r="BI174" s="163">
        <f t="shared" si="18"/>
        <v>0</v>
      </c>
      <c r="BJ174" s="15" t="s">
        <v>85</v>
      </c>
      <c r="BK174" s="163">
        <f t="shared" si="19"/>
        <v>0</v>
      </c>
      <c r="BL174" s="15" t="s">
        <v>466</v>
      </c>
      <c r="BM174" s="162" t="s">
        <v>10889</v>
      </c>
    </row>
    <row r="175" spans="1:65" s="2" customFormat="1" ht="24.2" customHeight="1">
      <c r="A175" s="30"/>
      <c r="B175" s="154"/>
      <c r="C175" s="195" t="s">
        <v>393</v>
      </c>
      <c r="D175" s="195" t="s">
        <v>210</v>
      </c>
      <c r="E175" s="196" t="s">
        <v>907</v>
      </c>
      <c r="F175" s="200" t="s">
        <v>908</v>
      </c>
      <c r="G175" s="198" t="s">
        <v>564</v>
      </c>
      <c r="H175" s="199">
        <v>50.51</v>
      </c>
      <c r="I175" s="155"/>
      <c r="J175" s="287">
        <f t="shared" si="10"/>
        <v>0</v>
      </c>
      <c r="K175" s="157"/>
      <c r="L175" s="31"/>
      <c r="M175" s="158" t="s">
        <v>1</v>
      </c>
      <c r="N175" s="159" t="s">
        <v>38</v>
      </c>
      <c r="O175" s="59"/>
      <c r="P175" s="160">
        <f t="shared" si="11"/>
        <v>0</v>
      </c>
      <c r="Q175" s="160">
        <v>0</v>
      </c>
      <c r="R175" s="160">
        <f t="shared" si="12"/>
        <v>0</v>
      </c>
      <c r="S175" s="160">
        <v>0</v>
      </c>
      <c r="T175" s="161">
        <f t="shared" si="1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2" t="s">
        <v>466</v>
      </c>
      <c r="AT175" s="162" t="s">
        <v>210</v>
      </c>
      <c r="AU175" s="162" t="s">
        <v>85</v>
      </c>
      <c r="AY175" s="15" t="s">
        <v>208</v>
      </c>
      <c r="BE175" s="163">
        <f t="shared" si="14"/>
        <v>0</v>
      </c>
      <c r="BF175" s="163">
        <f t="shared" si="15"/>
        <v>0</v>
      </c>
      <c r="BG175" s="163">
        <f t="shared" si="16"/>
        <v>0</v>
      </c>
      <c r="BH175" s="163">
        <f t="shared" si="17"/>
        <v>0</v>
      </c>
      <c r="BI175" s="163">
        <f t="shared" si="18"/>
        <v>0</v>
      </c>
      <c r="BJ175" s="15" t="s">
        <v>85</v>
      </c>
      <c r="BK175" s="163">
        <f t="shared" si="19"/>
        <v>0</v>
      </c>
      <c r="BL175" s="15" t="s">
        <v>466</v>
      </c>
      <c r="BM175" s="162" t="s">
        <v>10890</v>
      </c>
    </row>
    <row r="176" spans="1:65" s="2" customFormat="1" ht="24.2" customHeight="1">
      <c r="A176" s="30"/>
      <c r="B176" s="154"/>
      <c r="C176" s="195" t="s">
        <v>397</v>
      </c>
      <c r="D176" s="195" t="s">
        <v>210</v>
      </c>
      <c r="E176" s="196" t="s">
        <v>10891</v>
      </c>
      <c r="F176" s="200" t="s">
        <v>10892</v>
      </c>
      <c r="G176" s="198" t="s">
        <v>564</v>
      </c>
      <c r="H176" s="199">
        <v>24.75</v>
      </c>
      <c r="I176" s="155"/>
      <c r="J176" s="287">
        <f t="shared" si="10"/>
        <v>0</v>
      </c>
      <c r="K176" s="157"/>
      <c r="L176" s="31"/>
      <c r="M176" s="158" t="s">
        <v>1</v>
      </c>
      <c r="N176" s="159" t="s">
        <v>38</v>
      </c>
      <c r="O176" s="59"/>
      <c r="P176" s="160">
        <f t="shared" si="11"/>
        <v>0</v>
      </c>
      <c r="Q176" s="160">
        <v>0</v>
      </c>
      <c r="R176" s="160">
        <f t="shared" si="12"/>
        <v>0</v>
      </c>
      <c r="S176" s="160">
        <v>0</v>
      </c>
      <c r="T176" s="161">
        <f t="shared" si="1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62" t="s">
        <v>466</v>
      </c>
      <c r="AT176" s="162" t="s">
        <v>210</v>
      </c>
      <c r="AU176" s="162" t="s">
        <v>85</v>
      </c>
      <c r="AY176" s="15" t="s">
        <v>208</v>
      </c>
      <c r="BE176" s="163">
        <f t="shared" si="14"/>
        <v>0</v>
      </c>
      <c r="BF176" s="163">
        <f t="shared" si="15"/>
        <v>0</v>
      </c>
      <c r="BG176" s="163">
        <f t="shared" si="16"/>
        <v>0</v>
      </c>
      <c r="BH176" s="163">
        <f t="shared" si="17"/>
        <v>0</v>
      </c>
      <c r="BI176" s="163">
        <f t="shared" si="18"/>
        <v>0</v>
      </c>
      <c r="BJ176" s="15" t="s">
        <v>85</v>
      </c>
      <c r="BK176" s="163">
        <f t="shared" si="19"/>
        <v>0</v>
      </c>
      <c r="BL176" s="15" t="s">
        <v>466</v>
      </c>
      <c r="BM176" s="162" t="s">
        <v>10893</v>
      </c>
    </row>
    <row r="177" spans="1:65" s="2" customFormat="1" ht="24.2" customHeight="1">
      <c r="A177" s="30"/>
      <c r="B177" s="154"/>
      <c r="C177" s="195" t="s">
        <v>401</v>
      </c>
      <c r="D177" s="195" t="s">
        <v>210</v>
      </c>
      <c r="E177" s="196" t="s">
        <v>10894</v>
      </c>
      <c r="F177" s="200" t="s">
        <v>10895</v>
      </c>
      <c r="G177" s="198" t="s">
        <v>233</v>
      </c>
      <c r="H177" s="199">
        <v>0.71</v>
      </c>
      <c r="I177" s="155"/>
      <c r="J177" s="287">
        <f t="shared" si="10"/>
        <v>0</v>
      </c>
      <c r="K177" s="157"/>
      <c r="L177" s="31"/>
      <c r="M177" s="158" t="s">
        <v>1</v>
      </c>
      <c r="N177" s="159" t="s">
        <v>38</v>
      </c>
      <c r="O177" s="59"/>
      <c r="P177" s="160">
        <f t="shared" si="11"/>
        <v>0</v>
      </c>
      <c r="Q177" s="160">
        <v>0</v>
      </c>
      <c r="R177" s="160">
        <f t="shared" si="12"/>
        <v>0</v>
      </c>
      <c r="S177" s="160">
        <v>0</v>
      </c>
      <c r="T177" s="161">
        <f t="shared" si="1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62" t="s">
        <v>466</v>
      </c>
      <c r="AT177" s="162" t="s">
        <v>210</v>
      </c>
      <c r="AU177" s="162" t="s">
        <v>85</v>
      </c>
      <c r="AY177" s="15" t="s">
        <v>208</v>
      </c>
      <c r="BE177" s="163">
        <f t="shared" si="14"/>
        <v>0</v>
      </c>
      <c r="BF177" s="163">
        <f t="shared" si="15"/>
        <v>0</v>
      </c>
      <c r="BG177" s="163">
        <f t="shared" si="16"/>
        <v>0</v>
      </c>
      <c r="BH177" s="163">
        <f t="shared" si="17"/>
        <v>0</v>
      </c>
      <c r="BI177" s="163">
        <f t="shared" si="18"/>
        <v>0</v>
      </c>
      <c r="BJ177" s="15" t="s">
        <v>85</v>
      </c>
      <c r="BK177" s="163">
        <f t="shared" si="19"/>
        <v>0</v>
      </c>
      <c r="BL177" s="15" t="s">
        <v>466</v>
      </c>
      <c r="BM177" s="162" t="s">
        <v>10896</v>
      </c>
    </row>
    <row r="178" spans="1:65" s="2" customFormat="1" ht="16.5" customHeight="1">
      <c r="A178" s="30"/>
      <c r="B178" s="154"/>
      <c r="C178" s="195" t="s">
        <v>406</v>
      </c>
      <c r="D178" s="195" t="s">
        <v>210</v>
      </c>
      <c r="E178" s="196" t="s">
        <v>10897</v>
      </c>
      <c r="F178" s="200" t="s">
        <v>10898</v>
      </c>
      <c r="G178" s="198" t="s">
        <v>233</v>
      </c>
      <c r="H178" s="199">
        <v>0.56999999999999995</v>
      </c>
      <c r="I178" s="155"/>
      <c r="J178" s="287">
        <f t="shared" si="10"/>
        <v>0</v>
      </c>
      <c r="K178" s="157"/>
      <c r="L178" s="31"/>
      <c r="M178" s="158" t="s">
        <v>1</v>
      </c>
      <c r="N178" s="159" t="s">
        <v>38</v>
      </c>
      <c r="O178" s="59"/>
      <c r="P178" s="160">
        <f t="shared" si="11"/>
        <v>0</v>
      </c>
      <c r="Q178" s="160">
        <v>0</v>
      </c>
      <c r="R178" s="160">
        <f t="shared" si="12"/>
        <v>0</v>
      </c>
      <c r="S178" s="160">
        <v>0</v>
      </c>
      <c r="T178" s="161">
        <f t="shared" si="1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2" t="s">
        <v>466</v>
      </c>
      <c r="AT178" s="162" t="s">
        <v>210</v>
      </c>
      <c r="AU178" s="162" t="s">
        <v>85</v>
      </c>
      <c r="AY178" s="15" t="s">
        <v>208</v>
      </c>
      <c r="BE178" s="163">
        <f t="shared" si="14"/>
        <v>0</v>
      </c>
      <c r="BF178" s="163">
        <f t="shared" si="15"/>
        <v>0</v>
      </c>
      <c r="BG178" s="163">
        <f t="shared" si="16"/>
        <v>0</v>
      </c>
      <c r="BH178" s="163">
        <f t="shared" si="17"/>
        <v>0</v>
      </c>
      <c r="BI178" s="163">
        <f t="shared" si="18"/>
        <v>0</v>
      </c>
      <c r="BJ178" s="15" t="s">
        <v>85</v>
      </c>
      <c r="BK178" s="163">
        <f t="shared" si="19"/>
        <v>0</v>
      </c>
      <c r="BL178" s="15" t="s">
        <v>466</v>
      </c>
      <c r="BM178" s="162" t="s">
        <v>10899</v>
      </c>
    </row>
    <row r="179" spans="1:65" s="2" customFormat="1" ht="24.2" customHeight="1">
      <c r="A179" s="30"/>
      <c r="B179" s="154"/>
      <c r="C179" s="195" t="s">
        <v>410</v>
      </c>
      <c r="D179" s="195" t="s">
        <v>210</v>
      </c>
      <c r="E179" s="196" t="s">
        <v>10900</v>
      </c>
      <c r="F179" s="200" t="s">
        <v>10901</v>
      </c>
      <c r="G179" s="198" t="s">
        <v>233</v>
      </c>
      <c r="H179" s="199">
        <v>0.14000000000000001</v>
      </c>
      <c r="I179" s="155"/>
      <c r="J179" s="287">
        <f t="shared" si="10"/>
        <v>0</v>
      </c>
      <c r="K179" s="157"/>
      <c r="L179" s="31"/>
      <c r="M179" s="158" t="s">
        <v>1</v>
      </c>
      <c r="N179" s="159" t="s">
        <v>38</v>
      </c>
      <c r="O179" s="59"/>
      <c r="P179" s="160">
        <f t="shared" si="11"/>
        <v>0</v>
      </c>
      <c r="Q179" s="160">
        <v>0</v>
      </c>
      <c r="R179" s="160">
        <f t="shared" si="12"/>
        <v>0</v>
      </c>
      <c r="S179" s="160">
        <v>0</v>
      </c>
      <c r="T179" s="161">
        <f t="shared" si="1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62" t="s">
        <v>466</v>
      </c>
      <c r="AT179" s="162" t="s">
        <v>210</v>
      </c>
      <c r="AU179" s="162" t="s">
        <v>85</v>
      </c>
      <c r="AY179" s="15" t="s">
        <v>208</v>
      </c>
      <c r="BE179" s="163">
        <f t="shared" si="14"/>
        <v>0</v>
      </c>
      <c r="BF179" s="163">
        <f t="shared" si="15"/>
        <v>0</v>
      </c>
      <c r="BG179" s="163">
        <f t="shared" si="16"/>
        <v>0</v>
      </c>
      <c r="BH179" s="163">
        <f t="shared" si="17"/>
        <v>0</v>
      </c>
      <c r="BI179" s="163">
        <f t="shared" si="18"/>
        <v>0</v>
      </c>
      <c r="BJ179" s="15" t="s">
        <v>85</v>
      </c>
      <c r="BK179" s="163">
        <f t="shared" si="19"/>
        <v>0</v>
      </c>
      <c r="BL179" s="15" t="s">
        <v>466</v>
      </c>
      <c r="BM179" s="162" t="s">
        <v>10902</v>
      </c>
    </row>
    <row r="180" spans="1:65" s="2" customFormat="1" ht="24.2" customHeight="1">
      <c r="A180" s="30"/>
      <c r="B180" s="154"/>
      <c r="C180" s="195" t="s">
        <v>414</v>
      </c>
      <c r="D180" s="195" t="s">
        <v>210</v>
      </c>
      <c r="E180" s="196" t="s">
        <v>10903</v>
      </c>
      <c r="F180" s="200" t="s">
        <v>7887</v>
      </c>
      <c r="G180" s="198" t="s">
        <v>404</v>
      </c>
      <c r="H180" s="199">
        <v>1</v>
      </c>
      <c r="I180" s="155"/>
      <c r="J180" s="287">
        <f t="shared" si="10"/>
        <v>0</v>
      </c>
      <c r="K180" s="157"/>
      <c r="L180" s="31"/>
      <c r="M180" s="158" t="s">
        <v>1</v>
      </c>
      <c r="N180" s="159" t="s">
        <v>38</v>
      </c>
      <c r="O180" s="59"/>
      <c r="P180" s="160">
        <f t="shared" si="11"/>
        <v>0</v>
      </c>
      <c r="Q180" s="160">
        <v>0</v>
      </c>
      <c r="R180" s="160">
        <f t="shared" si="12"/>
        <v>0</v>
      </c>
      <c r="S180" s="160">
        <v>0</v>
      </c>
      <c r="T180" s="161">
        <f t="shared" si="13"/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62" t="s">
        <v>466</v>
      </c>
      <c r="AT180" s="162" t="s">
        <v>210</v>
      </c>
      <c r="AU180" s="162" t="s">
        <v>85</v>
      </c>
      <c r="AY180" s="15" t="s">
        <v>208</v>
      </c>
      <c r="BE180" s="163">
        <f t="shared" si="14"/>
        <v>0</v>
      </c>
      <c r="BF180" s="163">
        <f t="shared" si="15"/>
        <v>0</v>
      </c>
      <c r="BG180" s="163">
        <f t="shared" si="16"/>
        <v>0</v>
      </c>
      <c r="BH180" s="163">
        <f t="shared" si="17"/>
        <v>0</v>
      </c>
      <c r="BI180" s="163">
        <f t="shared" si="18"/>
        <v>0</v>
      </c>
      <c r="BJ180" s="15" t="s">
        <v>85</v>
      </c>
      <c r="BK180" s="163">
        <f t="shared" si="19"/>
        <v>0</v>
      </c>
      <c r="BL180" s="15" t="s">
        <v>466</v>
      </c>
      <c r="BM180" s="162" t="s">
        <v>10904</v>
      </c>
    </row>
    <row r="181" spans="1:65" s="2" customFormat="1" ht="16.5" customHeight="1">
      <c r="A181" s="30"/>
      <c r="B181" s="154"/>
      <c r="C181" s="195" t="s">
        <v>418</v>
      </c>
      <c r="D181" s="195" t="s">
        <v>210</v>
      </c>
      <c r="E181" s="196" t="s">
        <v>7889</v>
      </c>
      <c r="F181" s="200" t="s">
        <v>7890</v>
      </c>
      <c r="G181" s="198" t="s">
        <v>7891</v>
      </c>
      <c r="H181" s="199">
        <v>0.15</v>
      </c>
      <c r="I181" s="155"/>
      <c r="J181" s="287">
        <f t="shared" si="10"/>
        <v>0</v>
      </c>
      <c r="K181" s="157"/>
      <c r="L181" s="31"/>
      <c r="M181" s="158" t="s">
        <v>1</v>
      </c>
      <c r="N181" s="159" t="s">
        <v>38</v>
      </c>
      <c r="O181" s="59"/>
      <c r="P181" s="160">
        <f t="shared" si="11"/>
        <v>0</v>
      </c>
      <c r="Q181" s="160">
        <v>0</v>
      </c>
      <c r="R181" s="160">
        <f t="shared" si="12"/>
        <v>0</v>
      </c>
      <c r="S181" s="160">
        <v>0</v>
      </c>
      <c r="T181" s="161">
        <f t="shared" si="13"/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2" t="s">
        <v>466</v>
      </c>
      <c r="AT181" s="162" t="s">
        <v>210</v>
      </c>
      <c r="AU181" s="162" t="s">
        <v>85</v>
      </c>
      <c r="AY181" s="15" t="s">
        <v>208</v>
      </c>
      <c r="BE181" s="163">
        <f t="shared" si="14"/>
        <v>0</v>
      </c>
      <c r="BF181" s="163">
        <f t="shared" si="15"/>
        <v>0</v>
      </c>
      <c r="BG181" s="163">
        <f t="shared" si="16"/>
        <v>0</v>
      </c>
      <c r="BH181" s="163">
        <f t="shared" si="17"/>
        <v>0</v>
      </c>
      <c r="BI181" s="163">
        <f t="shared" si="18"/>
        <v>0</v>
      </c>
      <c r="BJ181" s="15" t="s">
        <v>85</v>
      </c>
      <c r="BK181" s="163">
        <f t="shared" si="19"/>
        <v>0</v>
      </c>
      <c r="BL181" s="15" t="s">
        <v>466</v>
      </c>
      <c r="BM181" s="162" t="s">
        <v>10905</v>
      </c>
    </row>
    <row r="182" spans="1:65" s="12" customFormat="1" ht="25.9" customHeight="1">
      <c r="B182" s="142"/>
      <c r="C182" s="206"/>
      <c r="D182" s="207" t="s">
        <v>71</v>
      </c>
      <c r="E182" s="209" t="s">
        <v>6455</v>
      </c>
      <c r="F182" s="209" t="s">
        <v>7756</v>
      </c>
      <c r="G182" s="206"/>
      <c r="H182" s="206"/>
      <c r="I182" s="145"/>
      <c r="J182" s="283">
        <f>BK182</f>
        <v>0</v>
      </c>
      <c r="L182" s="142"/>
      <c r="M182" s="146"/>
      <c r="N182" s="147"/>
      <c r="O182" s="147"/>
      <c r="P182" s="148">
        <f>SUM(P183:P184)</f>
        <v>0</v>
      </c>
      <c r="Q182" s="147"/>
      <c r="R182" s="148">
        <f>SUM(R183:R184)</f>
        <v>0</v>
      </c>
      <c r="S182" s="147"/>
      <c r="T182" s="149">
        <f>SUM(T183:T184)</f>
        <v>0</v>
      </c>
      <c r="AR182" s="143" t="s">
        <v>214</v>
      </c>
      <c r="AT182" s="150" t="s">
        <v>71</v>
      </c>
      <c r="AU182" s="150" t="s">
        <v>72</v>
      </c>
      <c r="AY182" s="143" t="s">
        <v>208</v>
      </c>
      <c r="BK182" s="151">
        <f>SUM(BK183:BK184)</f>
        <v>0</v>
      </c>
    </row>
    <row r="183" spans="1:65" s="2" customFormat="1" ht="24.2" customHeight="1">
      <c r="A183" s="30"/>
      <c r="B183" s="154"/>
      <c r="C183" s="195" t="s">
        <v>422</v>
      </c>
      <c r="D183" s="195" t="s">
        <v>210</v>
      </c>
      <c r="E183" s="196" t="s">
        <v>10906</v>
      </c>
      <c r="F183" s="200" t="s">
        <v>7758</v>
      </c>
      <c r="G183" s="198" t="s">
        <v>404</v>
      </c>
      <c r="H183" s="199">
        <v>1</v>
      </c>
      <c r="I183" s="155"/>
      <c r="J183" s="287">
        <f>ROUND(I183*H183,2)</f>
        <v>0</v>
      </c>
      <c r="K183" s="157"/>
      <c r="L183" s="31"/>
      <c r="M183" s="158" t="s">
        <v>1</v>
      </c>
      <c r="N183" s="159" t="s">
        <v>38</v>
      </c>
      <c r="O183" s="59"/>
      <c r="P183" s="160">
        <f>O183*H183</f>
        <v>0</v>
      </c>
      <c r="Q183" s="160">
        <v>0</v>
      </c>
      <c r="R183" s="160">
        <f>Q183*H183</f>
        <v>0</v>
      </c>
      <c r="S183" s="160">
        <v>0</v>
      </c>
      <c r="T183" s="161">
        <f>S183*H183</f>
        <v>0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62" t="s">
        <v>2807</v>
      </c>
      <c r="AT183" s="162" t="s">
        <v>210</v>
      </c>
      <c r="AU183" s="162" t="s">
        <v>79</v>
      </c>
      <c r="AY183" s="15" t="s">
        <v>208</v>
      </c>
      <c r="BE183" s="163">
        <f>IF(N183="základná",J183,0)</f>
        <v>0</v>
      </c>
      <c r="BF183" s="163">
        <f>IF(N183="znížená",J183,0)</f>
        <v>0</v>
      </c>
      <c r="BG183" s="163">
        <f>IF(N183="zákl. prenesená",J183,0)</f>
        <v>0</v>
      </c>
      <c r="BH183" s="163">
        <f>IF(N183="zníž. prenesená",J183,0)</f>
        <v>0</v>
      </c>
      <c r="BI183" s="163">
        <f>IF(N183="nulová",J183,0)</f>
        <v>0</v>
      </c>
      <c r="BJ183" s="15" t="s">
        <v>85</v>
      </c>
      <c r="BK183" s="163">
        <f>ROUND(I183*H183,2)</f>
        <v>0</v>
      </c>
      <c r="BL183" s="15" t="s">
        <v>2807</v>
      </c>
      <c r="BM183" s="162" t="s">
        <v>10907</v>
      </c>
    </row>
    <row r="184" spans="1:65" s="2" customFormat="1" ht="16.5" customHeight="1">
      <c r="A184" s="30"/>
      <c r="B184" s="154"/>
      <c r="C184" s="195" t="s">
        <v>426</v>
      </c>
      <c r="D184" s="195" t="s">
        <v>210</v>
      </c>
      <c r="E184" s="196" t="s">
        <v>7760</v>
      </c>
      <c r="F184" s="200" t="s">
        <v>7761</v>
      </c>
      <c r="G184" s="198" t="s">
        <v>4725</v>
      </c>
      <c r="H184" s="199">
        <v>1</v>
      </c>
      <c r="I184" s="155"/>
      <c r="J184" s="287">
        <f>ROUND(I184*H184,2)</f>
        <v>0</v>
      </c>
      <c r="K184" s="157"/>
      <c r="L184" s="31"/>
      <c r="M184" s="158" t="s">
        <v>1</v>
      </c>
      <c r="N184" s="159" t="s">
        <v>38</v>
      </c>
      <c r="O184" s="59"/>
      <c r="P184" s="160">
        <f>O184*H184</f>
        <v>0</v>
      </c>
      <c r="Q184" s="160">
        <v>0</v>
      </c>
      <c r="R184" s="160">
        <f>Q184*H184</f>
        <v>0</v>
      </c>
      <c r="S184" s="160">
        <v>0</v>
      </c>
      <c r="T184" s="161">
        <f>S184*H184</f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62" t="s">
        <v>2807</v>
      </c>
      <c r="AT184" s="162" t="s">
        <v>210</v>
      </c>
      <c r="AU184" s="162" t="s">
        <v>79</v>
      </c>
      <c r="AY184" s="15" t="s">
        <v>208</v>
      </c>
      <c r="BE184" s="163">
        <f>IF(N184="základná",J184,0)</f>
        <v>0</v>
      </c>
      <c r="BF184" s="163">
        <f>IF(N184="znížená",J184,0)</f>
        <v>0</v>
      </c>
      <c r="BG184" s="163">
        <f>IF(N184="zákl. prenesená",J184,0)</f>
        <v>0</v>
      </c>
      <c r="BH184" s="163">
        <f>IF(N184="zníž. prenesená",J184,0)</f>
        <v>0</v>
      </c>
      <c r="BI184" s="163">
        <f>IF(N184="nulová",J184,0)</f>
        <v>0</v>
      </c>
      <c r="BJ184" s="15" t="s">
        <v>85</v>
      </c>
      <c r="BK184" s="163">
        <f>ROUND(I184*H184,2)</f>
        <v>0</v>
      </c>
      <c r="BL184" s="15" t="s">
        <v>2807</v>
      </c>
      <c r="BM184" s="162" t="s">
        <v>10908</v>
      </c>
    </row>
    <row r="185" spans="1:65" s="12" customFormat="1" ht="25.9" customHeight="1">
      <c r="B185" s="142"/>
      <c r="D185" s="143" t="s">
        <v>71</v>
      </c>
      <c r="E185" s="144" t="s">
        <v>10909</v>
      </c>
      <c r="F185" s="144" t="s">
        <v>7767</v>
      </c>
      <c r="I185" s="145"/>
      <c r="J185" s="283">
        <f>BK185</f>
        <v>0</v>
      </c>
      <c r="L185" s="142"/>
      <c r="M185" s="146"/>
      <c r="N185" s="147"/>
      <c r="O185" s="147"/>
      <c r="P185" s="148">
        <f>P186</f>
        <v>0</v>
      </c>
      <c r="Q185" s="147"/>
      <c r="R185" s="148">
        <f>R186</f>
        <v>0</v>
      </c>
      <c r="S185" s="147"/>
      <c r="T185" s="149">
        <f>T186</f>
        <v>0</v>
      </c>
      <c r="AR185" s="143" t="s">
        <v>219</v>
      </c>
      <c r="AT185" s="150" t="s">
        <v>71</v>
      </c>
      <c r="AU185" s="150" t="s">
        <v>72</v>
      </c>
      <c r="AY185" s="143" t="s">
        <v>208</v>
      </c>
      <c r="BK185" s="151">
        <f>BK186</f>
        <v>0</v>
      </c>
    </row>
    <row r="186" spans="1:65" s="2" customFormat="1" ht="16.5" customHeight="1">
      <c r="A186" s="30"/>
      <c r="B186" s="154"/>
      <c r="C186" s="195" t="s">
        <v>434</v>
      </c>
      <c r="D186" s="195" t="s">
        <v>210</v>
      </c>
      <c r="E186" s="196" t="s">
        <v>10910</v>
      </c>
      <c r="F186" s="200" t="s">
        <v>7769</v>
      </c>
      <c r="G186" s="198" t="s">
        <v>1614</v>
      </c>
      <c r="H186" s="182"/>
      <c r="I186" s="155"/>
      <c r="J186" s="287">
        <f>ROUND(I186*H186,2)</f>
        <v>0</v>
      </c>
      <c r="K186" s="157"/>
      <c r="L186" s="31"/>
      <c r="M186" s="158" t="s">
        <v>1</v>
      </c>
      <c r="N186" s="159" t="s">
        <v>38</v>
      </c>
      <c r="O186" s="59"/>
      <c r="P186" s="160">
        <f>O186*H186</f>
        <v>0</v>
      </c>
      <c r="Q186" s="160">
        <v>0</v>
      </c>
      <c r="R186" s="160">
        <f>Q186*H186</f>
        <v>0</v>
      </c>
      <c r="S186" s="160">
        <v>0</v>
      </c>
      <c r="T186" s="161">
        <f>S186*H186</f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62" t="s">
        <v>466</v>
      </c>
      <c r="AT186" s="162" t="s">
        <v>210</v>
      </c>
      <c r="AU186" s="162" t="s">
        <v>79</v>
      </c>
      <c r="AY186" s="15" t="s">
        <v>208</v>
      </c>
      <c r="BE186" s="163">
        <f>IF(N186="základná",J186,0)</f>
        <v>0</v>
      </c>
      <c r="BF186" s="163">
        <f>IF(N186="znížená",J186,0)</f>
        <v>0</v>
      </c>
      <c r="BG186" s="163">
        <f>IF(N186="zákl. prenesená",J186,0)</f>
        <v>0</v>
      </c>
      <c r="BH186" s="163">
        <f>IF(N186="zníž. prenesená",J186,0)</f>
        <v>0</v>
      </c>
      <c r="BI186" s="163">
        <f>IF(N186="nulová",J186,0)</f>
        <v>0</v>
      </c>
      <c r="BJ186" s="15" t="s">
        <v>85</v>
      </c>
      <c r="BK186" s="163">
        <f>ROUND(I186*H186,2)</f>
        <v>0</v>
      </c>
      <c r="BL186" s="15" t="s">
        <v>466</v>
      </c>
      <c r="BM186" s="162" t="s">
        <v>10911</v>
      </c>
    </row>
    <row r="187" spans="1:65" s="2" customFormat="1" ht="49.9" customHeight="1">
      <c r="A187" s="30"/>
      <c r="B187" s="31"/>
      <c r="C187" s="30"/>
      <c r="D187" s="30"/>
      <c r="E187" s="144" t="s">
        <v>771</v>
      </c>
      <c r="F187" s="144" t="s">
        <v>772</v>
      </c>
      <c r="G187" s="30"/>
      <c r="H187" s="30"/>
      <c r="I187" s="30"/>
      <c r="J187" s="283">
        <f t="shared" ref="J187:J192" si="20">BK187</f>
        <v>0</v>
      </c>
      <c r="K187" s="30"/>
      <c r="L187" s="31"/>
      <c r="M187" s="164"/>
      <c r="N187" s="165"/>
      <c r="O187" s="59"/>
      <c r="P187" s="59"/>
      <c r="Q187" s="59"/>
      <c r="R187" s="59"/>
      <c r="S187" s="59"/>
      <c r="T187" s="6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T187" s="15" t="s">
        <v>71</v>
      </c>
      <c r="AU187" s="15" t="s">
        <v>72</v>
      </c>
      <c r="AY187" s="15" t="s">
        <v>773</v>
      </c>
      <c r="BK187" s="163">
        <f>SUM(BK188:BK192)</f>
        <v>0</v>
      </c>
    </row>
    <row r="188" spans="1:65" s="2" customFormat="1" ht="16.350000000000001" customHeight="1">
      <c r="A188" s="30"/>
      <c r="B188" s="31"/>
      <c r="C188" s="166" t="s">
        <v>1</v>
      </c>
      <c r="D188" s="166" t="s">
        <v>210</v>
      </c>
      <c r="E188" s="167" t="s">
        <v>1</v>
      </c>
      <c r="F188" s="168" t="s">
        <v>1</v>
      </c>
      <c r="G188" s="169" t="s">
        <v>1</v>
      </c>
      <c r="H188" s="170"/>
      <c r="I188" s="171"/>
      <c r="J188" s="288">
        <f t="shared" si="20"/>
        <v>0</v>
      </c>
      <c r="K188" s="172"/>
      <c r="L188" s="31"/>
      <c r="M188" s="173" t="s">
        <v>1</v>
      </c>
      <c r="N188" s="174" t="s">
        <v>38</v>
      </c>
      <c r="O188" s="59"/>
      <c r="P188" s="59"/>
      <c r="Q188" s="59"/>
      <c r="R188" s="59"/>
      <c r="S188" s="59"/>
      <c r="T188" s="6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T188" s="15" t="s">
        <v>773</v>
      </c>
      <c r="AU188" s="15" t="s">
        <v>79</v>
      </c>
      <c r="AY188" s="15" t="s">
        <v>773</v>
      </c>
      <c r="BE188" s="163">
        <f>IF(N188="základná",J188,0)</f>
        <v>0</v>
      </c>
      <c r="BF188" s="163">
        <f>IF(N188="znížená",J188,0)</f>
        <v>0</v>
      </c>
      <c r="BG188" s="163">
        <f>IF(N188="zákl. prenesená",J188,0)</f>
        <v>0</v>
      </c>
      <c r="BH188" s="163">
        <f>IF(N188="zníž. prenesená",J188,0)</f>
        <v>0</v>
      </c>
      <c r="BI188" s="163">
        <f>IF(N188="nulová",J188,0)</f>
        <v>0</v>
      </c>
      <c r="BJ188" s="15" t="s">
        <v>85</v>
      </c>
      <c r="BK188" s="163">
        <f>I188*H188</f>
        <v>0</v>
      </c>
    </row>
    <row r="189" spans="1:65" s="2" customFormat="1" ht="16.350000000000001" customHeight="1">
      <c r="A189" s="30"/>
      <c r="B189" s="31"/>
      <c r="C189" s="166" t="s">
        <v>1</v>
      </c>
      <c r="D189" s="166" t="s">
        <v>210</v>
      </c>
      <c r="E189" s="167" t="s">
        <v>1</v>
      </c>
      <c r="F189" s="168" t="s">
        <v>1</v>
      </c>
      <c r="G189" s="169" t="s">
        <v>1</v>
      </c>
      <c r="H189" s="170"/>
      <c r="I189" s="171"/>
      <c r="J189" s="288">
        <f t="shared" si="20"/>
        <v>0</v>
      </c>
      <c r="K189" s="172"/>
      <c r="L189" s="31"/>
      <c r="M189" s="173" t="s">
        <v>1</v>
      </c>
      <c r="N189" s="174" t="s">
        <v>38</v>
      </c>
      <c r="O189" s="59"/>
      <c r="P189" s="59"/>
      <c r="Q189" s="59"/>
      <c r="R189" s="59"/>
      <c r="S189" s="59"/>
      <c r="T189" s="6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T189" s="15" t="s">
        <v>773</v>
      </c>
      <c r="AU189" s="15" t="s">
        <v>79</v>
      </c>
      <c r="AY189" s="15" t="s">
        <v>773</v>
      </c>
      <c r="BE189" s="163">
        <f>IF(N189="základná",J189,0)</f>
        <v>0</v>
      </c>
      <c r="BF189" s="163">
        <f>IF(N189="znížená",J189,0)</f>
        <v>0</v>
      </c>
      <c r="BG189" s="163">
        <f>IF(N189="zákl. prenesená",J189,0)</f>
        <v>0</v>
      </c>
      <c r="BH189" s="163">
        <f>IF(N189="zníž. prenesená",J189,0)</f>
        <v>0</v>
      </c>
      <c r="BI189" s="163">
        <f>IF(N189="nulová",J189,0)</f>
        <v>0</v>
      </c>
      <c r="BJ189" s="15" t="s">
        <v>85</v>
      </c>
      <c r="BK189" s="163">
        <f>I189*H189</f>
        <v>0</v>
      </c>
    </row>
    <row r="190" spans="1:65" s="2" customFormat="1" ht="16.350000000000001" customHeight="1">
      <c r="A190" s="30"/>
      <c r="B190" s="31"/>
      <c r="C190" s="166" t="s">
        <v>1</v>
      </c>
      <c r="D190" s="166" t="s">
        <v>210</v>
      </c>
      <c r="E190" s="167" t="s">
        <v>1</v>
      </c>
      <c r="F190" s="168" t="s">
        <v>1</v>
      </c>
      <c r="G190" s="169" t="s">
        <v>1</v>
      </c>
      <c r="H190" s="170"/>
      <c r="I190" s="171"/>
      <c r="J190" s="288">
        <f t="shared" si="20"/>
        <v>0</v>
      </c>
      <c r="K190" s="172"/>
      <c r="L190" s="31"/>
      <c r="M190" s="173" t="s">
        <v>1</v>
      </c>
      <c r="N190" s="174" t="s">
        <v>38</v>
      </c>
      <c r="O190" s="59"/>
      <c r="P190" s="59"/>
      <c r="Q190" s="59"/>
      <c r="R190" s="59"/>
      <c r="S190" s="59"/>
      <c r="T190" s="6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T190" s="15" t="s">
        <v>773</v>
      </c>
      <c r="AU190" s="15" t="s">
        <v>79</v>
      </c>
      <c r="AY190" s="15" t="s">
        <v>773</v>
      </c>
      <c r="BE190" s="163">
        <f>IF(N190="základná",J190,0)</f>
        <v>0</v>
      </c>
      <c r="BF190" s="163">
        <f>IF(N190="znížená",J190,0)</f>
        <v>0</v>
      </c>
      <c r="BG190" s="163">
        <f>IF(N190="zákl. prenesená",J190,0)</f>
        <v>0</v>
      </c>
      <c r="BH190" s="163">
        <f>IF(N190="zníž. prenesená",J190,0)</f>
        <v>0</v>
      </c>
      <c r="BI190" s="163">
        <f>IF(N190="nulová",J190,0)</f>
        <v>0</v>
      </c>
      <c r="BJ190" s="15" t="s">
        <v>85</v>
      </c>
      <c r="BK190" s="163">
        <f>I190*H190</f>
        <v>0</v>
      </c>
    </row>
    <row r="191" spans="1:65" s="2" customFormat="1" ht="16.350000000000001" customHeight="1">
      <c r="A191" s="30"/>
      <c r="B191" s="31"/>
      <c r="C191" s="166" t="s">
        <v>1</v>
      </c>
      <c r="D191" s="166" t="s">
        <v>210</v>
      </c>
      <c r="E191" s="167" t="s">
        <v>1</v>
      </c>
      <c r="F191" s="168" t="s">
        <v>1</v>
      </c>
      <c r="G191" s="169" t="s">
        <v>1</v>
      </c>
      <c r="H191" s="170"/>
      <c r="I191" s="171"/>
      <c r="J191" s="288">
        <f t="shared" si="20"/>
        <v>0</v>
      </c>
      <c r="K191" s="172"/>
      <c r="L191" s="31"/>
      <c r="M191" s="173" t="s">
        <v>1</v>
      </c>
      <c r="N191" s="174" t="s">
        <v>38</v>
      </c>
      <c r="O191" s="59"/>
      <c r="P191" s="59"/>
      <c r="Q191" s="59"/>
      <c r="R191" s="59"/>
      <c r="S191" s="59"/>
      <c r="T191" s="6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T191" s="15" t="s">
        <v>773</v>
      </c>
      <c r="AU191" s="15" t="s">
        <v>79</v>
      </c>
      <c r="AY191" s="15" t="s">
        <v>773</v>
      </c>
      <c r="BE191" s="163">
        <f>IF(N191="základná",J191,0)</f>
        <v>0</v>
      </c>
      <c r="BF191" s="163">
        <f>IF(N191="znížená",J191,0)</f>
        <v>0</v>
      </c>
      <c r="BG191" s="163">
        <f>IF(N191="zákl. prenesená",J191,0)</f>
        <v>0</v>
      </c>
      <c r="BH191" s="163">
        <f>IF(N191="zníž. prenesená",J191,0)</f>
        <v>0</v>
      </c>
      <c r="BI191" s="163">
        <f>IF(N191="nulová",J191,0)</f>
        <v>0</v>
      </c>
      <c r="BJ191" s="15" t="s">
        <v>85</v>
      </c>
      <c r="BK191" s="163">
        <f>I191*H191</f>
        <v>0</v>
      </c>
    </row>
    <row r="192" spans="1:65" s="2" customFormat="1" ht="16.350000000000001" customHeight="1">
      <c r="A192" s="30"/>
      <c r="B192" s="31"/>
      <c r="C192" s="166" t="s">
        <v>1</v>
      </c>
      <c r="D192" s="166" t="s">
        <v>210</v>
      </c>
      <c r="E192" s="167" t="s">
        <v>1</v>
      </c>
      <c r="F192" s="168" t="s">
        <v>1</v>
      </c>
      <c r="G192" s="169" t="s">
        <v>1</v>
      </c>
      <c r="H192" s="170"/>
      <c r="I192" s="171"/>
      <c r="J192" s="288">
        <f t="shared" si="20"/>
        <v>0</v>
      </c>
      <c r="K192" s="172"/>
      <c r="L192" s="31"/>
      <c r="M192" s="173" t="s">
        <v>1</v>
      </c>
      <c r="N192" s="174" t="s">
        <v>38</v>
      </c>
      <c r="O192" s="175"/>
      <c r="P192" s="175"/>
      <c r="Q192" s="175"/>
      <c r="R192" s="175"/>
      <c r="S192" s="175"/>
      <c r="T192" s="176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T192" s="15" t="s">
        <v>773</v>
      </c>
      <c r="AU192" s="15" t="s">
        <v>79</v>
      </c>
      <c r="AY192" s="15" t="s">
        <v>773</v>
      </c>
      <c r="BE192" s="163">
        <f>IF(N192="základná",J192,0)</f>
        <v>0</v>
      </c>
      <c r="BF192" s="163">
        <f>IF(N192="znížená",J192,0)</f>
        <v>0</v>
      </c>
      <c r="BG192" s="163">
        <f>IF(N192="zákl. prenesená",J192,0)</f>
        <v>0</v>
      </c>
      <c r="BH192" s="163">
        <f>IF(N192="zníž. prenesená",J192,0)</f>
        <v>0</v>
      </c>
      <c r="BI192" s="163">
        <f>IF(N192="nulová",J192,0)</f>
        <v>0</v>
      </c>
      <c r="BJ192" s="15" t="s">
        <v>85</v>
      </c>
      <c r="BK192" s="163">
        <f>I192*H192</f>
        <v>0</v>
      </c>
    </row>
    <row r="193" spans="1:31" s="2" customFormat="1" ht="6.95" customHeight="1">
      <c r="A193" s="30"/>
      <c r="B193" s="48"/>
      <c r="C193" s="49"/>
      <c r="D193" s="49"/>
      <c r="E193" s="49"/>
      <c r="F193" s="49"/>
      <c r="G193" s="49"/>
      <c r="H193" s="49"/>
      <c r="I193" s="49"/>
      <c r="J193" s="277"/>
      <c r="K193" s="49"/>
      <c r="L193" s="31"/>
      <c r="M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</row>
  </sheetData>
  <sheetProtection algorithmName="SHA-512" hashValue="RFF3JQ/43WhLQZa8UNFsimlJWHQwAVj027MNxelLPEm6aKtoaGzrOf04MXVw1Y4sSMxNqgnb9rnJmUigJqQ0zg==" saltValue="pNzqvTF6gKmJjGOV4GtVpg==" spinCount="100000" sheet="1" objects="1" scenarios="1"/>
  <autoFilter ref="C125:K192"/>
  <mergeCells count="12">
    <mergeCell ref="E118:H118"/>
    <mergeCell ref="L2:V2"/>
    <mergeCell ref="E85:H85"/>
    <mergeCell ref="E87:H87"/>
    <mergeCell ref="E89:H89"/>
    <mergeCell ref="E114:H114"/>
    <mergeCell ref="E116:H116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188:D193">
      <formula1>"K, M"</formula1>
    </dataValidation>
    <dataValidation type="list" allowBlank="1" showInputMessage="1" showErrorMessage="1" error="Povolené sú hodnoty základná, znížená, nulová." sqref="N188:N193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68"/>
  <sheetViews>
    <sheetView showGridLines="0" topLeftCell="A118" workbookViewId="0">
      <selection activeCell="H130" sqref="H130:I13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6" t="s">
        <v>5</v>
      </c>
      <c r="M2" s="217"/>
      <c r="N2" s="217"/>
      <c r="O2" s="217"/>
      <c r="P2" s="217"/>
      <c r="Q2" s="217"/>
      <c r="R2" s="217"/>
      <c r="S2" s="217"/>
      <c r="T2" s="217"/>
      <c r="U2" s="217"/>
      <c r="V2" s="217"/>
      <c r="AT2" s="15" t="s">
        <v>160</v>
      </c>
    </row>
    <row r="3" spans="1:46" s="1" customFormat="1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8"/>
      <c r="AT3" s="15" t="s">
        <v>72</v>
      </c>
    </row>
    <row r="4" spans="1:46" s="1" customFormat="1" ht="24.95" customHeight="1">
      <c r="B4" s="18"/>
      <c r="D4" s="19" t="s">
        <v>167</v>
      </c>
      <c r="L4" s="18"/>
      <c r="M4" s="99" t="s">
        <v>9</v>
      </c>
      <c r="AT4" s="15" t="s">
        <v>3</v>
      </c>
    </row>
    <row r="5" spans="1:46" s="1" customFormat="1" ht="6.95" customHeight="1">
      <c r="B5" s="18"/>
      <c r="L5" s="18"/>
    </row>
    <row r="6" spans="1:46" s="1" customFormat="1" ht="12" customHeight="1">
      <c r="B6" s="18"/>
      <c r="D6" s="25" t="s">
        <v>14</v>
      </c>
      <c r="L6" s="18"/>
    </row>
    <row r="7" spans="1:46" s="1" customFormat="1" ht="16.5" customHeight="1">
      <c r="B7" s="18"/>
      <c r="E7" s="259" t="str">
        <f>'Rekapitulácia stavby'!K6</f>
        <v>Rekonštrukcia SO34 ÚAO a SO22 sociálna časť ÚAO</v>
      </c>
      <c r="F7" s="260"/>
      <c r="G7" s="260"/>
      <c r="H7" s="260"/>
      <c r="L7" s="18"/>
    </row>
    <row r="8" spans="1:46" s="1" customFormat="1" ht="12" customHeight="1">
      <c r="B8" s="18"/>
      <c r="D8" s="25" t="s">
        <v>168</v>
      </c>
      <c r="L8" s="18"/>
    </row>
    <row r="9" spans="1:46" s="2" customFormat="1" ht="16.5" customHeight="1">
      <c r="A9" s="30"/>
      <c r="B9" s="31"/>
      <c r="C9" s="30"/>
      <c r="D9" s="30"/>
      <c r="E9" s="259" t="s">
        <v>10771</v>
      </c>
      <c r="F9" s="258"/>
      <c r="G9" s="258"/>
      <c r="H9" s="258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>
      <c r="A10" s="30"/>
      <c r="B10" s="31"/>
      <c r="C10" s="30"/>
      <c r="D10" s="25" t="s">
        <v>170</v>
      </c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6.5" customHeight="1">
      <c r="A11" s="30"/>
      <c r="B11" s="31"/>
      <c r="C11" s="30"/>
      <c r="D11" s="30"/>
      <c r="E11" s="255" t="s">
        <v>10912</v>
      </c>
      <c r="F11" s="258"/>
      <c r="G11" s="258"/>
      <c r="H11" s="258"/>
      <c r="I11" s="30"/>
      <c r="J11" s="30"/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>
      <c r="A13" s="30"/>
      <c r="B13" s="31"/>
      <c r="C13" s="30"/>
      <c r="D13" s="25" t="s">
        <v>16</v>
      </c>
      <c r="E13" s="30"/>
      <c r="F13" s="23" t="s">
        <v>1</v>
      </c>
      <c r="G13" s="30"/>
      <c r="H13" s="30"/>
      <c r="I13" s="25" t="s">
        <v>17</v>
      </c>
      <c r="J13" s="23" t="s">
        <v>1</v>
      </c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5" t="s">
        <v>18</v>
      </c>
      <c r="E14" s="30"/>
      <c r="F14" s="23" t="s">
        <v>19</v>
      </c>
      <c r="G14" s="30"/>
      <c r="H14" s="30"/>
      <c r="I14" s="25" t="s">
        <v>20</v>
      </c>
      <c r="J14" s="56" t="str">
        <f>'Rekapitulácia stavby'!AN8</f>
        <v>16. 11. 2023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>
      <c r="A16" s="30"/>
      <c r="B16" s="31"/>
      <c r="C16" s="30"/>
      <c r="D16" s="25" t="s">
        <v>22</v>
      </c>
      <c r="E16" s="30"/>
      <c r="F16" s="30"/>
      <c r="G16" s="30"/>
      <c r="H16" s="30"/>
      <c r="I16" s="25" t="s">
        <v>23</v>
      </c>
      <c r="J16" s="23" t="s">
        <v>1</v>
      </c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>
      <c r="A17" s="30"/>
      <c r="B17" s="31"/>
      <c r="C17" s="30"/>
      <c r="D17" s="30"/>
      <c r="E17" s="23" t="s">
        <v>19</v>
      </c>
      <c r="F17" s="30"/>
      <c r="G17" s="30"/>
      <c r="H17" s="30"/>
      <c r="I17" s="25" t="s">
        <v>24</v>
      </c>
      <c r="J17" s="23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>
      <c r="A19" s="30"/>
      <c r="B19" s="31"/>
      <c r="C19" s="30"/>
      <c r="D19" s="25" t="s">
        <v>25</v>
      </c>
      <c r="E19" s="30"/>
      <c r="F19" s="30"/>
      <c r="G19" s="30"/>
      <c r="H19" s="30"/>
      <c r="I19" s="25" t="s">
        <v>23</v>
      </c>
      <c r="J19" s="26" t="str">
        <f>'Rekapitulácia stavby'!AN13</f>
        <v>Vyplň údaj</v>
      </c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>
      <c r="A20" s="30"/>
      <c r="B20" s="31"/>
      <c r="C20" s="30"/>
      <c r="D20" s="30"/>
      <c r="E20" s="261" t="str">
        <f>'Rekapitulácia stavby'!E14</f>
        <v>Vyplň údaj</v>
      </c>
      <c r="F20" s="221"/>
      <c r="G20" s="221"/>
      <c r="H20" s="221"/>
      <c r="I20" s="25" t="s">
        <v>24</v>
      </c>
      <c r="J20" s="26" t="str">
        <f>'Rekapitulácia stavby'!AN14</f>
        <v>Vyplň údaj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>
      <c r="A22" s="30"/>
      <c r="B22" s="31"/>
      <c r="C22" s="30"/>
      <c r="D22" s="25" t="s">
        <v>27</v>
      </c>
      <c r="E22" s="30"/>
      <c r="F22" s="30"/>
      <c r="G22" s="30"/>
      <c r="H22" s="30"/>
      <c r="I22" s="25" t="s">
        <v>23</v>
      </c>
      <c r="J22" s="23" t="str">
        <f>IF('Rekapitulácia stavby'!AN16="","",'Rekapitulácia stavby'!AN16)</f>
        <v/>
      </c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>
      <c r="A23" s="30"/>
      <c r="B23" s="31"/>
      <c r="C23" s="30"/>
      <c r="D23" s="30"/>
      <c r="E23" s="23" t="str">
        <f>IF('Rekapitulácia stavby'!E17="","",'Rekapitulácia stavby'!E17)</f>
        <v xml:space="preserve"> </v>
      </c>
      <c r="F23" s="30"/>
      <c r="G23" s="30"/>
      <c r="H23" s="30"/>
      <c r="I23" s="25" t="s">
        <v>24</v>
      </c>
      <c r="J23" s="23" t="str">
        <f>IF('Rekapitulácia stavby'!AN17="","",'Rekapitulácia stavby'!AN17)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>
      <c r="A25" s="30"/>
      <c r="B25" s="31"/>
      <c r="C25" s="30"/>
      <c r="D25" s="25" t="s">
        <v>30</v>
      </c>
      <c r="E25" s="30"/>
      <c r="F25" s="30"/>
      <c r="G25" s="30"/>
      <c r="H25" s="30"/>
      <c r="I25" s="25" t="s">
        <v>23</v>
      </c>
      <c r="J25" s="23" t="str">
        <f>IF('Rekapitulácia stavby'!AN19="","",'Rekapitulácia stavby'!AN19)</f>
        <v/>
      </c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>
      <c r="A26" s="30"/>
      <c r="B26" s="31"/>
      <c r="C26" s="30"/>
      <c r="D26" s="30"/>
      <c r="E26" s="23" t="str">
        <f>IF('Rekapitulácia stavby'!E20="","",'Rekapitulácia stavby'!E20)</f>
        <v xml:space="preserve"> </v>
      </c>
      <c r="F26" s="30"/>
      <c r="G26" s="30"/>
      <c r="H26" s="30"/>
      <c r="I26" s="25" t="s">
        <v>24</v>
      </c>
      <c r="J26" s="23" t="str">
        <f>IF('Rekapitulácia stavby'!AN20="","",'Rekapitulácia stavby'!AN20)</f>
        <v/>
      </c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3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>
      <c r="A28" s="30"/>
      <c r="B28" s="31"/>
      <c r="C28" s="30"/>
      <c r="D28" s="25" t="s">
        <v>31</v>
      </c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>
      <c r="A29" s="100"/>
      <c r="B29" s="101"/>
      <c r="C29" s="100"/>
      <c r="D29" s="100"/>
      <c r="E29" s="225" t="s">
        <v>1</v>
      </c>
      <c r="F29" s="225"/>
      <c r="G29" s="225"/>
      <c r="H29" s="225"/>
      <c r="I29" s="100"/>
      <c r="J29" s="100"/>
      <c r="K29" s="100"/>
      <c r="L29" s="102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</row>
    <row r="30" spans="1:31" s="2" customFormat="1" ht="6.95" customHeight="1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>
      <c r="A32" s="30"/>
      <c r="B32" s="31"/>
      <c r="C32" s="30"/>
      <c r="D32" s="103" t="s">
        <v>32</v>
      </c>
      <c r="E32" s="30"/>
      <c r="F32" s="30"/>
      <c r="G32" s="30"/>
      <c r="H32" s="30"/>
      <c r="I32" s="30"/>
      <c r="J32" s="72">
        <f>ROUND(J126, 2)</f>
        <v>0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>
      <c r="A33" s="30"/>
      <c r="B33" s="31"/>
      <c r="C33" s="30"/>
      <c r="D33" s="67"/>
      <c r="E33" s="67"/>
      <c r="F33" s="67"/>
      <c r="G33" s="67"/>
      <c r="H33" s="67"/>
      <c r="I33" s="67"/>
      <c r="J33" s="67"/>
      <c r="K33" s="67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0"/>
      <c r="F34" s="34" t="s">
        <v>34</v>
      </c>
      <c r="G34" s="30"/>
      <c r="H34" s="30"/>
      <c r="I34" s="34" t="s">
        <v>33</v>
      </c>
      <c r="J34" s="34" t="s">
        <v>35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>
      <c r="A35" s="30"/>
      <c r="B35" s="31"/>
      <c r="C35" s="30"/>
      <c r="D35" s="104" t="s">
        <v>36</v>
      </c>
      <c r="E35" s="36" t="s">
        <v>37</v>
      </c>
      <c r="F35" s="105">
        <f>ROUND((ROUND((SUM(BE126:BE161)),  2) + SUM(BE163:BE167)), 2)</f>
        <v>0</v>
      </c>
      <c r="G35" s="106"/>
      <c r="H35" s="106"/>
      <c r="I35" s="107">
        <v>0.2</v>
      </c>
      <c r="J35" s="105">
        <f>ROUND((ROUND(((SUM(BE126:BE161))*I35),  2) + (SUM(BE163:BE167)*I35)), 2)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>
      <c r="A36" s="30"/>
      <c r="B36" s="31"/>
      <c r="C36" s="30"/>
      <c r="D36" s="30"/>
      <c r="E36" s="36" t="s">
        <v>38</v>
      </c>
      <c r="F36" s="105">
        <f>ROUND((ROUND((SUM(BF126:BF161)),  2) + SUM(BF163:BF167)), 2)</f>
        <v>0</v>
      </c>
      <c r="G36" s="106"/>
      <c r="H36" s="106"/>
      <c r="I36" s="107">
        <v>0.2</v>
      </c>
      <c r="J36" s="105">
        <f>ROUND((ROUND(((SUM(BF126:BF161))*I36),  2) + (SUM(BF163:BF167)*I36)), 2)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5" t="s">
        <v>39</v>
      </c>
      <c r="F37" s="108">
        <f>ROUND((ROUND((SUM(BG126:BG161)),  2) + SUM(BG163:BG167)), 2)</f>
        <v>0</v>
      </c>
      <c r="G37" s="30"/>
      <c r="H37" s="30"/>
      <c r="I37" s="109">
        <v>0.2</v>
      </c>
      <c r="J37" s="108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>
      <c r="A38" s="30"/>
      <c r="B38" s="31"/>
      <c r="C38" s="30"/>
      <c r="D38" s="30"/>
      <c r="E38" s="25" t="s">
        <v>40</v>
      </c>
      <c r="F38" s="108">
        <f>ROUND((ROUND((SUM(BH126:BH161)),  2) + SUM(BH163:BH167)), 2)</f>
        <v>0</v>
      </c>
      <c r="G38" s="30"/>
      <c r="H38" s="30"/>
      <c r="I38" s="109">
        <v>0.2</v>
      </c>
      <c r="J38" s="108">
        <f>0</f>
        <v>0</v>
      </c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>
      <c r="A39" s="30"/>
      <c r="B39" s="31"/>
      <c r="C39" s="30"/>
      <c r="D39" s="30"/>
      <c r="E39" s="36" t="s">
        <v>41</v>
      </c>
      <c r="F39" s="105">
        <f>ROUND((ROUND((SUM(BI126:BI161)),  2) + SUM(BI163:BI167)), 2)</f>
        <v>0</v>
      </c>
      <c r="G39" s="106"/>
      <c r="H39" s="106"/>
      <c r="I39" s="107">
        <v>0</v>
      </c>
      <c r="J39" s="105">
        <f>0</f>
        <v>0</v>
      </c>
      <c r="K39" s="30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>
      <c r="A41" s="30"/>
      <c r="B41" s="31"/>
      <c r="C41" s="110"/>
      <c r="D41" s="111" t="s">
        <v>42</v>
      </c>
      <c r="E41" s="61"/>
      <c r="F41" s="61"/>
      <c r="G41" s="112" t="s">
        <v>43</v>
      </c>
      <c r="H41" s="113" t="s">
        <v>44</v>
      </c>
      <c r="I41" s="61"/>
      <c r="J41" s="114">
        <f>SUM(J32:J39)</f>
        <v>0</v>
      </c>
      <c r="K41" s="115"/>
      <c r="L41" s="43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3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>
      <c r="B43" s="18"/>
      <c r="L43" s="18"/>
    </row>
    <row r="44" spans="1:31" s="1" customFormat="1" ht="14.45" customHeight="1">
      <c r="B44" s="18"/>
      <c r="L44" s="18"/>
    </row>
    <row r="45" spans="1:31" s="1" customFormat="1" ht="14.45" customHeight="1">
      <c r="B45" s="18"/>
      <c r="L45" s="18"/>
    </row>
    <row r="46" spans="1:31" s="1" customFormat="1" ht="14.45" customHeight="1">
      <c r="B46" s="18"/>
      <c r="L46" s="18"/>
    </row>
    <row r="47" spans="1:31" s="1" customFormat="1" ht="14.45" customHeight="1">
      <c r="B47" s="18"/>
      <c r="L47" s="18"/>
    </row>
    <row r="48" spans="1:31" s="1" customFormat="1" ht="14.45" customHeight="1">
      <c r="B48" s="18"/>
      <c r="L48" s="18"/>
    </row>
    <row r="49" spans="1:31" s="1" customFormat="1" ht="14.45" customHeight="1">
      <c r="B49" s="18"/>
      <c r="L49" s="18"/>
    </row>
    <row r="50" spans="1:31" s="2" customFormat="1" ht="14.45" customHeight="1">
      <c r="B50" s="43"/>
      <c r="D50" s="44" t="s">
        <v>45</v>
      </c>
      <c r="E50" s="45"/>
      <c r="F50" s="45"/>
      <c r="G50" s="44" t="s">
        <v>46</v>
      </c>
      <c r="H50" s="45"/>
      <c r="I50" s="45"/>
      <c r="J50" s="45"/>
      <c r="K50" s="45"/>
      <c r="L50" s="43"/>
    </row>
    <row r="51" spans="1:31">
      <c r="B51" s="18"/>
      <c r="L51" s="18"/>
    </row>
    <row r="52" spans="1:31">
      <c r="B52" s="18"/>
      <c r="L52" s="18"/>
    </row>
    <row r="53" spans="1:31">
      <c r="B53" s="18"/>
      <c r="L53" s="18"/>
    </row>
    <row r="54" spans="1:31">
      <c r="B54" s="18"/>
      <c r="L54" s="18"/>
    </row>
    <row r="55" spans="1:31">
      <c r="B55" s="18"/>
      <c r="L55" s="18"/>
    </row>
    <row r="56" spans="1:31">
      <c r="B56" s="18"/>
      <c r="L56" s="18"/>
    </row>
    <row r="57" spans="1:31">
      <c r="B57" s="18"/>
      <c r="L57" s="18"/>
    </row>
    <row r="58" spans="1:31">
      <c r="B58" s="18"/>
      <c r="L58" s="18"/>
    </row>
    <row r="59" spans="1:31">
      <c r="B59" s="18"/>
      <c r="L59" s="18"/>
    </row>
    <row r="60" spans="1:31">
      <c r="B60" s="18"/>
      <c r="L60" s="18"/>
    </row>
    <row r="61" spans="1:31" s="2" customFormat="1" ht="12.75">
      <c r="A61" s="30"/>
      <c r="B61" s="31"/>
      <c r="C61" s="30"/>
      <c r="D61" s="46" t="s">
        <v>47</v>
      </c>
      <c r="E61" s="33"/>
      <c r="F61" s="116" t="s">
        <v>48</v>
      </c>
      <c r="G61" s="46" t="s">
        <v>47</v>
      </c>
      <c r="H61" s="33"/>
      <c r="I61" s="33"/>
      <c r="J61" s="117" t="s">
        <v>48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18"/>
      <c r="L62" s="18"/>
    </row>
    <row r="63" spans="1:31">
      <c r="B63" s="18"/>
      <c r="L63" s="18"/>
    </row>
    <row r="64" spans="1:31">
      <c r="B64" s="18"/>
      <c r="L64" s="18"/>
    </row>
    <row r="65" spans="1:31" s="2" customFormat="1" ht="12.75">
      <c r="A65" s="30"/>
      <c r="B65" s="31"/>
      <c r="C65" s="30"/>
      <c r="D65" s="44" t="s">
        <v>49</v>
      </c>
      <c r="E65" s="47"/>
      <c r="F65" s="47"/>
      <c r="G65" s="44" t="s">
        <v>50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18"/>
      <c r="L66" s="18"/>
    </row>
    <row r="67" spans="1:31">
      <c r="B67" s="18"/>
      <c r="L67" s="18"/>
    </row>
    <row r="68" spans="1:31">
      <c r="B68" s="18"/>
      <c r="L68" s="18"/>
    </row>
    <row r="69" spans="1:31">
      <c r="B69" s="18"/>
      <c r="L69" s="18"/>
    </row>
    <row r="70" spans="1:31">
      <c r="B70" s="18"/>
      <c r="L70" s="18"/>
    </row>
    <row r="71" spans="1:31">
      <c r="B71" s="18"/>
      <c r="L71" s="18"/>
    </row>
    <row r="72" spans="1:31">
      <c r="B72" s="18"/>
      <c r="L72" s="18"/>
    </row>
    <row r="73" spans="1:31">
      <c r="B73" s="18"/>
      <c r="L73" s="18"/>
    </row>
    <row r="74" spans="1:31">
      <c r="B74" s="18"/>
      <c r="L74" s="18"/>
    </row>
    <row r="75" spans="1:31">
      <c r="B75" s="18"/>
      <c r="L75" s="18"/>
    </row>
    <row r="76" spans="1:31" s="2" customFormat="1" ht="12.75">
      <c r="A76" s="30"/>
      <c r="B76" s="31"/>
      <c r="C76" s="30"/>
      <c r="D76" s="46" t="s">
        <v>47</v>
      </c>
      <c r="E76" s="33"/>
      <c r="F76" s="116" t="s">
        <v>48</v>
      </c>
      <c r="G76" s="46" t="s">
        <v>47</v>
      </c>
      <c r="H76" s="33"/>
      <c r="I76" s="33"/>
      <c r="J76" s="117" t="s">
        <v>48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>
      <c r="A82" s="30"/>
      <c r="B82" s="31"/>
      <c r="C82" s="19" t="s">
        <v>172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>
      <c r="A84" s="30"/>
      <c r="B84" s="31"/>
      <c r="C84" s="25" t="s">
        <v>14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>
      <c r="A85" s="30"/>
      <c r="B85" s="31"/>
      <c r="C85" s="30"/>
      <c r="D85" s="30"/>
      <c r="E85" s="259" t="str">
        <f>E7</f>
        <v>Rekonštrukcia SO34 ÚAO a SO22 sociálna časť ÚAO</v>
      </c>
      <c r="F85" s="260"/>
      <c r="G85" s="260"/>
      <c r="H85" s="260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>
      <c r="B86" s="18"/>
      <c r="C86" s="25" t="s">
        <v>168</v>
      </c>
      <c r="L86" s="18"/>
    </row>
    <row r="87" spans="1:31" s="2" customFormat="1" ht="16.5" customHeight="1">
      <c r="A87" s="30"/>
      <c r="B87" s="31"/>
      <c r="C87" s="30"/>
      <c r="D87" s="30"/>
      <c r="E87" s="259" t="s">
        <v>10771</v>
      </c>
      <c r="F87" s="258"/>
      <c r="G87" s="258"/>
      <c r="H87" s="258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>
      <c r="A88" s="30"/>
      <c r="B88" s="31"/>
      <c r="C88" s="25" t="s">
        <v>170</v>
      </c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16.5" customHeight="1">
      <c r="A89" s="30"/>
      <c r="B89" s="31"/>
      <c r="C89" s="30"/>
      <c r="D89" s="30"/>
      <c r="E89" s="255" t="str">
        <f>E11</f>
        <v>SO202b - Napojenie pôvodných NN rozvodov</v>
      </c>
      <c r="F89" s="258"/>
      <c r="G89" s="258"/>
      <c r="H89" s="258"/>
      <c r="I89" s="30"/>
      <c r="J89" s="30"/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>
      <c r="A91" s="30"/>
      <c r="B91" s="31"/>
      <c r="C91" s="25" t="s">
        <v>18</v>
      </c>
      <c r="D91" s="30"/>
      <c r="E91" s="30"/>
      <c r="F91" s="23" t="str">
        <f>F14</f>
        <v>ÚVTOS a ÚVV Leopoldov</v>
      </c>
      <c r="G91" s="30"/>
      <c r="H91" s="30"/>
      <c r="I91" s="25" t="s">
        <v>20</v>
      </c>
      <c r="J91" s="56" t="str">
        <f>IF(J14="","",J14)</f>
        <v>16. 11. 2023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>
      <c r="A93" s="30"/>
      <c r="B93" s="31"/>
      <c r="C93" s="25" t="s">
        <v>22</v>
      </c>
      <c r="D93" s="30"/>
      <c r="E93" s="30"/>
      <c r="F93" s="23" t="str">
        <f>E17</f>
        <v>ÚVTOS a ÚVV Leopoldov</v>
      </c>
      <c r="G93" s="30"/>
      <c r="H93" s="30"/>
      <c r="I93" s="25" t="s">
        <v>27</v>
      </c>
      <c r="J93" s="28" t="str">
        <f>E23</f>
        <v xml:space="preserve"> </v>
      </c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>
      <c r="A94" s="30"/>
      <c r="B94" s="31"/>
      <c r="C94" s="25" t="s">
        <v>25</v>
      </c>
      <c r="D94" s="30"/>
      <c r="E94" s="30"/>
      <c r="F94" s="23" t="str">
        <f>IF(E20="","",E20)</f>
        <v>Vyplň údaj</v>
      </c>
      <c r="G94" s="30"/>
      <c r="H94" s="30"/>
      <c r="I94" s="25" t="s">
        <v>30</v>
      </c>
      <c r="J94" s="28" t="str">
        <f>E26</f>
        <v xml:space="preserve"> </v>
      </c>
      <c r="K94" s="30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>
      <c r="A96" s="30"/>
      <c r="B96" s="31"/>
      <c r="C96" s="118" t="s">
        <v>173</v>
      </c>
      <c r="D96" s="110"/>
      <c r="E96" s="110"/>
      <c r="F96" s="110"/>
      <c r="G96" s="110"/>
      <c r="H96" s="110"/>
      <c r="I96" s="110"/>
      <c r="J96" s="119" t="s">
        <v>174</v>
      </c>
      <c r="K96" s="11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3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>
      <c r="A98" s="30"/>
      <c r="B98" s="31"/>
      <c r="C98" s="120" t="s">
        <v>175</v>
      </c>
      <c r="D98" s="30"/>
      <c r="E98" s="30"/>
      <c r="F98" s="30"/>
      <c r="G98" s="30"/>
      <c r="H98" s="30"/>
      <c r="I98" s="30"/>
      <c r="J98" s="72">
        <f>J126</f>
        <v>0</v>
      </c>
      <c r="K98" s="30"/>
      <c r="L98" s="43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5" t="s">
        <v>176</v>
      </c>
    </row>
    <row r="99" spans="1:47" s="9" customFormat="1" ht="24.95" customHeight="1">
      <c r="B99" s="121"/>
      <c r="D99" s="122" t="s">
        <v>191</v>
      </c>
      <c r="E99" s="123"/>
      <c r="F99" s="123"/>
      <c r="G99" s="123"/>
      <c r="H99" s="123"/>
      <c r="I99" s="123"/>
      <c r="J99" s="124">
        <f>J127</f>
        <v>0</v>
      </c>
      <c r="L99" s="121"/>
    </row>
    <row r="100" spans="1:47" s="10" customFormat="1" ht="19.899999999999999" customHeight="1">
      <c r="B100" s="125"/>
      <c r="D100" s="126" t="s">
        <v>856</v>
      </c>
      <c r="E100" s="127"/>
      <c r="F100" s="127"/>
      <c r="G100" s="127"/>
      <c r="H100" s="127"/>
      <c r="I100" s="127"/>
      <c r="J100" s="128">
        <f>J128</f>
        <v>0</v>
      </c>
      <c r="L100" s="125"/>
    </row>
    <row r="101" spans="1:47" s="10" customFormat="1" ht="19.899999999999999" customHeight="1">
      <c r="B101" s="125"/>
      <c r="D101" s="126" t="s">
        <v>1019</v>
      </c>
      <c r="E101" s="127"/>
      <c r="F101" s="127"/>
      <c r="G101" s="127"/>
      <c r="H101" s="127"/>
      <c r="I101" s="127"/>
      <c r="J101" s="128">
        <f>J145</f>
        <v>0</v>
      </c>
      <c r="L101" s="125"/>
    </row>
    <row r="102" spans="1:47" s="9" customFormat="1" ht="24.95" customHeight="1">
      <c r="B102" s="121"/>
      <c r="D102" s="122" t="s">
        <v>6494</v>
      </c>
      <c r="E102" s="123"/>
      <c r="F102" s="123"/>
      <c r="G102" s="123"/>
      <c r="H102" s="123"/>
      <c r="I102" s="123"/>
      <c r="J102" s="124">
        <f>J157</f>
        <v>0</v>
      </c>
      <c r="L102" s="121"/>
    </row>
    <row r="103" spans="1:47" s="10" customFormat="1" ht="19.899999999999999" customHeight="1">
      <c r="B103" s="125"/>
      <c r="D103" s="126" t="s">
        <v>10913</v>
      </c>
      <c r="E103" s="127"/>
      <c r="F103" s="127"/>
      <c r="G103" s="127"/>
      <c r="H103" s="127"/>
      <c r="I103" s="127"/>
      <c r="J103" s="128">
        <f>J160</f>
        <v>0</v>
      </c>
      <c r="L103" s="125"/>
    </row>
    <row r="104" spans="1:47" s="9" customFormat="1" ht="21.75" customHeight="1">
      <c r="B104" s="121"/>
      <c r="D104" s="129" t="s">
        <v>193</v>
      </c>
      <c r="J104" s="130">
        <f>J162</f>
        <v>0</v>
      </c>
      <c r="L104" s="121"/>
    </row>
    <row r="105" spans="1:47" s="2" customFormat="1" ht="21.75" customHeight="1">
      <c r="A105" s="30"/>
      <c r="B105" s="31"/>
      <c r="C105" s="30"/>
      <c r="D105" s="30"/>
      <c r="E105" s="30"/>
      <c r="F105" s="30"/>
      <c r="G105" s="30"/>
      <c r="H105" s="30"/>
      <c r="I105" s="30"/>
      <c r="J105" s="30"/>
      <c r="K105" s="30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47" s="2" customFormat="1" ht="6.95" customHeight="1">
      <c r="A106" s="30"/>
      <c r="B106" s="48"/>
      <c r="C106" s="49"/>
      <c r="D106" s="49"/>
      <c r="E106" s="49"/>
      <c r="F106" s="49"/>
      <c r="G106" s="49"/>
      <c r="H106" s="49"/>
      <c r="I106" s="49"/>
      <c r="J106" s="49"/>
      <c r="K106" s="49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10" spans="1:47" s="2" customFormat="1" ht="6.95" customHeight="1">
      <c r="A110" s="30"/>
      <c r="B110" s="50"/>
      <c r="C110" s="51"/>
      <c r="D110" s="51"/>
      <c r="E110" s="51"/>
      <c r="F110" s="51"/>
      <c r="G110" s="51"/>
      <c r="H110" s="51"/>
      <c r="I110" s="51"/>
      <c r="J110" s="51"/>
      <c r="K110" s="51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47" s="2" customFormat="1" ht="24.95" customHeight="1">
      <c r="A111" s="30"/>
      <c r="B111" s="31"/>
      <c r="C111" s="19" t="s">
        <v>194</v>
      </c>
      <c r="D111" s="30"/>
      <c r="E111" s="30"/>
      <c r="F111" s="30"/>
      <c r="G111" s="30"/>
      <c r="H111" s="3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47" s="2" customFormat="1" ht="6.95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3" s="2" customFormat="1" ht="12" customHeight="1">
      <c r="A113" s="30"/>
      <c r="B113" s="31"/>
      <c r="C113" s="25" t="s">
        <v>14</v>
      </c>
      <c r="D113" s="30"/>
      <c r="E113" s="30"/>
      <c r="F113" s="30"/>
      <c r="G113" s="30"/>
      <c r="H113" s="3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3" s="2" customFormat="1" ht="16.5" customHeight="1">
      <c r="A114" s="30"/>
      <c r="B114" s="31"/>
      <c r="C114" s="30"/>
      <c r="D114" s="30"/>
      <c r="E114" s="259" t="str">
        <f>E7</f>
        <v>Rekonštrukcia SO34 ÚAO a SO22 sociálna časť ÚAO</v>
      </c>
      <c r="F114" s="260"/>
      <c r="G114" s="260"/>
      <c r="H114" s="26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3" s="1" customFormat="1" ht="12" customHeight="1">
      <c r="B115" s="18"/>
      <c r="C115" s="25" t="s">
        <v>168</v>
      </c>
      <c r="L115" s="18"/>
    </row>
    <row r="116" spans="1:63" s="2" customFormat="1" ht="16.5" customHeight="1">
      <c r="A116" s="30"/>
      <c r="B116" s="31"/>
      <c r="C116" s="30"/>
      <c r="D116" s="30"/>
      <c r="E116" s="259" t="s">
        <v>10771</v>
      </c>
      <c r="F116" s="258"/>
      <c r="G116" s="258"/>
      <c r="H116" s="258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2" customFormat="1" ht="12" customHeight="1">
      <c r="A117" s="30"/>
      <c r="B117" s="31"/>
      <c r="C117" s="25" t="s">
        <v>170</v>
      </c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3" s="2" customFormat="1" ht="16.5" customHeight="1">
      <c r="A118" s="30"/>
      <c r="B118" s="31"/>
      <c r="C118" s="30"/>
      <c r="D118" s="30"/>
      <c r="E118" s="255" t="str">
        <f>E11</f>
        <v>SO202b - Napojenie pôvodných NN rozvodov</v>
      </c>
      <c r="F118" s="258"/>
      <c r="G118" s="258"/>
      <c r="H118" s="258"/>
      <c r="I118" s="30"/>
      <c r="J118" s="30"/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6.9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12" customHeight="1">
      <c r="A120" s="30"/>
      <c r="B120" s="31"/>
      <c r="C120" s="25" t="s">
        <v>18</v>
      </c>
      <c r="D120" s="30"/>
      <c r="E120" s="30"/>
      <c r="F120" s="23" t="str">
        <f>F14</f>
        <v>ÚVTOS a ÚVV Leopoldov</v>
      </c>
      <c r="G120" s="30"/>
      <c r="H120" s="30"/>
      <c r="I120" s="25" t="s">
        <v>20</v>
      </c>
      <c r="J120" s="56" t="str">
        <f>IF(J14="","",J14)</f>
        <v>16. 11. 2023</v>
      </c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6.95" customHeight="1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15.2" customHeight="1">
      <c r="A122" s="30"/>
      <c r="B122" s="31"/>
      <c r="C122" s="25" t="s">
        <v>22</v>
      </c>
      <c r="D122" s="30"/>
      <c r="E122" s="30"/>
      <c r="F122" s="23" t="str">
        <f>E17</f>
        <v>ÚVTOS a ÚVV Leopoldov</v>
      </c>
      <c r="G122" s="30"/>
      <c r="H122" s="30"/>
      <c r="I122" s="25" t="s">
        <v>27</v>
      </c>
      <c r="J122" s="28" t="str">
        <f>E23</f>
        <v xml:space="preserve"> </v>
      </c>
      <c r="K122" s="30"/>
      <c r="L122" s="43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15.2" customHeight="1">
      <c r="A123" s="30"/>
      <c r="B123" s="31"/>
      <c r="C123" s="25" t="s">
        <v>25</v>
      </c>
      <c r="D123" s="30"/>
      <c r="E123" s="30"/>
      <c r="F123" s="23" t="str">
        <f>IF(E20="","",E20)</f>
        <v>Vyplň údaj</v>
      </c>
      <c r="G123" s="30"/>
      <c r="H123" s="30"/>
      <c r="I123" s="25" t="s">
        <v>30</v>
      </c>
      <c r="J123" s="28" t="str">
        <f>E26</f>
        <v xml:space="preserve"> </v>
      </c>
      <c r="K123" s="30"/>
      <c r="L123" s="43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0.35" customHeight="1">
      <c r="A124" s="30"/>
      <c r="B124" s="31"/>
      <c r="C124" s="30"/>
      <c r="D124" s="30"/>
      <c r="E124" s="30"/>
      <c r="F124" s="30"/>
      <c r="G124" s="30"/>
      <c r="H124" s="30"/>
      <c r="I124" s="30"/>
      <c r="J124" s="30"/>
      <c r="K124" s="30"/>
      <c r="L124" s="43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11" customFormat="1" ht="29.25" customHeight="1">
      <c r="A125" s="131"/>
      <c r="B125" s="132"/>
      <c r="C125" s="133" t="s">
        <v>195</v>
      </c>
      <c r="D125" s="134" t="s">
        <v>57</v>
      </c>
      <c r="E125" s="134" t="s">
        <v>53</v>
      </c>
      <c r="F125" s="134" t="s">
        <v>54</v>
      </c>
      <c r="G125" s="134" t="s">
        <v>196</v>
      </c>
      <c r="H125" s="134" t="s">
        <v>197</v>
      </c>
      <c r="I125" s="134" t="s">
        <v>198</v>
      </c>
      <c r="J125" s="135" t="s">
        <v>174</v>
      </c>
      <c r="K125" s="136" t="s">
        <v>199</v>
      </c>
      <c r="L125" s="137"/>
      <c r="M125" s="63" t="s">
        <v>1</v>
      </c>
      <c r="N125" s="64" t="s">
        <v>36</v>
      </c>
      <c r="O125" s="64" t="s">
        <v>200</v>
      </c>
      <c r="P125" s="64" t="s">
        <v>201</v>
      </c>
      <c r="Q125" s="64" t="s">
        <v>202</v>
      </c>
      <c r="R125" s="64" t="s">
        <v>203</v>
      </c>
      <c r="S125" s="64" t="s">
        <v>204</v>
      </c>
      <c r="T125" s="65" t="s">
        <v>205</v>
      </c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</row>
    <row r="126" spans="1:63" s="2" customFormat="1" ht="22.9" customHeight="1">
      <c r="A126" s="30"/>
      <c r="B126" s="31"/>
      <c r="C126" s="70" t="s">
        <v>175</v>
      </c>
      <c r="D126" s="30"/>
      <c r="E126" s="30"/>
      <c r="F126" s="30"/>
      <c r="G126" s="30"/>
      <c r="H126" s="30"/>
      <c r="I126" s="30"/>
      <c r="J126" s="138">
        <f>BK126</f>
        <v>0</v>
      </c>
      <c r="K126" s="30"/>
      <c r="L126" s="31"/>
      <c r="M126" s="66"/>
      <c r="N126" s="57"/>
      <c r="O126" s="67"/>
      <c r="P126" s="139">
        <f>P127+P157+P162</f>
        <v>0</v>
      </c>
      <c r="Q126" s="67"/>
      <c r="R126" s="139">
        <f>R127+R157+R162</f>
        <v>0</v>
      </c>
      <c r="S126" s="67"/>
      <c r="T126" s="140">
        <f>T127+T157+T162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T126" s="15" t="s">
        <v>71</v>
      </c>
      <c r="AU126" s="15" t="s">
        <v>176</v>
      </c>
      <c r="BK126" s="141">
        <f>BK127+BK157+BK162</f>
        <v>0</v>
      </c>
    </row>
    <row r="127" spans="1:63" s="12" customFormat="1" ht="25.9" customHeight="1">
      <c r="B127" s="142"/>
      <c r="D127" s="143" t="s">
        <v>71</v>
      </c>
      <c r="E127" s="144" t="s">
        <v>751</v>
      </c>
      <c r="F127" s="144" t="s">
        <v>752</v>
      </c>
      <c r="I127" s="145"/>
      <c r="J127" s="130">
        <f>BK127</f>
        <v>0</v>
      </c>
      <c r="L127" s="142"/>
      <c r="M127" s="146"/>
      <c r="N127" s="147"/>
      <c r="O127" s="147"/>
      <c r="P127" s="148">
        <f>P128+P145</f>
        <v>0</v>
      </c>
      <c r="Q127" s="147"/>
      <c r="R127" s="148">
        <f>R128+R145</f>
        <v>0</v>
      </c>
      <c r="S127" s="147"/>
      <c r="T127" s="149">
        <f>T128+T145</f>
        <v>0</v>
      </c>
      <c r="AR127" s="143" t="s">
        <v>219</v>
      </c>
      <c r="AT127" s="150" t="s">
        <v>71</v>
      </c>
      <c r="AU127" s="150" t="s">
        <v>72</v>
      </c>
      <c r="AY127" s="143" t="s">
        <v>208</v>
      </c>
      <c r="BK127" s="151">
        <f>BK128+BK145</f>
        <v>0</v>
      </c>
    </row>
    <row r="128" spans="1:63" s="12" customFormat="1" ht="22.9" customHeight="1">
      <c r="B128" s="142"/>
      <c r="D128" s="143" t="s">
        <v>71</v>
      </c>
      <c r="E128" s="152" t="s">
        <v>857</v>
      </c>
      <c r="F128" s="152" t="s">
        <v>858</v>
      </c>
      <c r="I128" s="145"/>
      <c r="J128" s="286">
        <f>BK128</f>
        <v>0</v>
      </c>
      <c r="L128" s="142"/>
      <c r="M128" s="146"/>
      <c r="N128" s="147"/>
      <c r="O128" s="147"/>
      <c r="P128" s="148">
        <f>SUM(P129:P144)</f>
        <v>0</v>
      </c>
      <c r="Q128" s="147"/>
      <c r="R128" s="148">
        <f>SUM(R129:R144)</f>
        <v>0</v>
      </c>
      <c r="S128" s="147"/>
      <c r="T128" s="149">
        <f>SUM(T129:T144)</f>
        <v>0</v>
      </c>
      <c r="AR128" s="143" t="s">
        <v>219</v>
      </c>
      <c r="AT128" s="150" t="s">
        <v>71</v>
      </c>
      <c r="AU128" s="150" t="s">
        <v>79</v>
      </c>
      <c r="AY128" s="143" t="s">
        <v>208</v>
      </c>
      <c r="BK128" s="151">
        <f>SUM(BK129:BK144)</f>
        <v>0</v>
      </c>
    </row>
    <row r="129" spans="1:65" s="2" customFormat="1" ht="24.2" customHeight="1">
      <c r="A129" s="30"/>
      <c r="B129" s="154"/>
      <c r="C129" s="201" t="s">
        <v>79</v>
      </c>
      <c r="D129" s="201" t="s">
        <v>751</v>
      </c>
      <c r="E129" s="202" t="s">
        <v>10914</v>
      </c>
      <c r="F129" s="203" t="s">
        <v>10915</v>
      </c>
      <c r="G129" s="204" t="s">
        <v>252</v>
      </c>
      <c r="H129" s="205">
        <v>60</v>
      </c>
      <c r="I129" s="177"/>
      <c r="J129" s="290">
        <f t="shared" ref="J129:J144" si="0">ROUND(I129*H129,2)</f>
        <v>0</v>
      </c>
      <c r="K129" s="178"/>
      <c r="L129" s="179"/>
      <c r="M129" s="180" t="s">
        <v>1</v>
      </c>
      <c r="N129" s="181" t="s">
        <v>38</v>
      </c>
      <c r="O129" s="59"/>
      <c r="P129" s="160">
        <f t="shared" ref="P129:P144" si="1">O129*H129</f>
        <v>0</v>
      </c>
      <c r="Q129" s="160">
        <v>0</v>
      </c>
      <c r="R129" s="160">
        <f t="shared" ref="R129:R144" si="2">Q129*H129</f>
        <v>0</v>
      </c>
      <c r="S129" s="160">
        <v>0</v>
      </c>
      <c r="T129" s="161">
        <f t="shared" ref="T129:T144" si="3">S129*H129</f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2" t="s">
        <v>1849</v>
      </c>
      <c r="AT129" s="162" t="s">
        <v>751</v>
      </c>
      <c r="AU129" s="162" t="s">
        <v>85</v>
      </c>
      <c r="AY129" s="15" t="s">
        <v>208</v>
      </c>
      <c r="BE129" s="163">
        <f t="shared" ref="BE129:BE144" si="4">IF(N129="základná",J129,0)</f>
        <v>0</v>
      </c>
      <c r="BF129" s="163">
        <f t="shared" ref="BF129:BF144" si="5">IF(N129="znížená",J129,0)</f>
        <v>0</v>
      </c>
      <c r="BG129" s="163">
        <f t="shared" ref="BG129:BG144" si="6">IF(N129="zákl. prenesená",J129,0)</f>
        <v>0</v>
      </c>
      <c r="BH129" s="163">
        <f t="shared" ref="BH129:BH144" si="7">IF(N129="zníž. prenesená",J129,0)</f>
        <v>0</v>
      </c>
      <c r="BI129" s="163">
        <f t="shared" ref="BI129:BI144" si="8">IF(N129="nulová",J129,0)</f>
        <v>0</v>
      </c>
      <c r="BJ129" s="15" t="s">
        <v>85</v>
      </c>
      <c r="BK129" s="163">
        <f t="shared" ref="BK129:BK144" si="9">ROUND(I129*H129,2)</f>
        <v>0</v>
      </c>
      <c r="BL129" s="15" t="s">
        <v>466</v>
      </c>
      <c r="BM129" s="162" t="s">
        <v>10916</v>
      </c>
    </row>
    <row r="130" spans="1:65" s="2" customFormat="1" ht="44.25" customHeight="1">
      <c r="A130" s="30"/>
      <c r="B130" s="154"/>
      <c r="C130" s="201" t="s">
        <v>85</v>
      </c>
      <c r="D130" s="201" t="s">
        <v>751</v>
      </c>
      <c r="E130" s="202" t="s">
        <v>10917</v>
      </c>
      <c r="F130" s="203" t="s">
        <v>10918</v>
      </c>
      <c r="G130" s="204" t="s">
        <v>404</v>
      </c>
      <c r="H130" s="205">
        <v>3</v>
      </c>
      <c r="I130" s="177"/>
      <c r="J130" s="290">
        <f t="shared" si="0"/>
        <v>0</v>
      </c>
      <c r="K130" s="178"/>
      <c r="L130" s="179"/>
      <c r="M130" s="180" t="s">
        <v>1</v>
      </c>
      <c r="N130" s="181" t="s">
        <v>38</v>
      </c>
      <c r="O130" s="59"/>
      <c r="P130" s="160">
        <f t="shared" si="1"/>
        <v>0</v>
      </c>
      <c r="Q130" s="160">
        <v>0</v>
      </c>
      <c r="R130" s="160">
        <f t="shared" si="2"/>
        <v>0</v>
      </c>
      <c r="S130" s="160">
        <v>0</v>
      </c>
      <c r="T130" s="161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2" t="s">
        <v>1849</v>
      </c>
      <c r="AT130" s="162" t="s">
        <v>751</v>
      </c>
      <c r="AU130" s="162" t="s">
        <v>85</v>
      </c>
      <c r="AY130" s="15" t="s">
        <v>208</v>
      </c>
      <c r="BE130" s="163">
        <f t="shared" si="4"/>
        <v>0</v>
      </c>
      <c r="BF130" s="163">
        <f t="shared" si="5"/>
        <v>0</v>
      </c>
      <c r="BG130" s="163">
        <f t="shared" si="6"/>
        <v>0</v>
      </c>
      <c r="BH130" s="163">
        <f t="shared" si="7"/>
        <v>0</v>
      </c>
      <c r="BI130" s="163">
        <f t="shared" si="8"/>
        <v>0</v>
      </c>
      <c r="BJ130" s="15" t="s">
        <v>85</v>
      </c>
      <c r="BK130" s="163">
        <f t="shared" si="9"/>
        <v>0</v>
      </c>
      <c r="BL130" s="15" t="s">
        <v>466</v>
      </c>
      <c r="BM130" s="162" t="s">
        <v>10919</v>
      </c>
    </row>
    <row r="131" spans="1:65" s="2" customFormat="1" ht="24.2" customHeight="1">
      <c r="A131" s="30"/>
      <c r="B131" s="154"/>
      <c r="C131" s="201" t="s">
        <v>219</v>
      </c>
      <c r="D131" s="201" t="s">
        <v>751</v>
      </c>
      <c r="E131" s="202" t="s">
        <v>10783</v>
      </c>
      <c r="F131" s="203" t="s">
        <v>10784</v>
      </c>
      <c r="G131" s="204" t="s">
        <v>404</v>
      </c>
      <c r="H131" s="205">
        <v>12</v>
      </c>
      <c r="I131" s="177"/>
      <c r="J131" s="290">
        <f t="shared" si="0"/>
        <v>0</v>
      </c>
      <c r="K131" s="178"/>
      <c r="L131" s="179"/>
      <c r="M131" s="180" t="s">
        <v>1</v>
      </c>
      <c r="N131" s="181" t="s">
        <v>38</v>
      </c>
      <c r="O131" s="59"/>
      <c r="P131" s="160">
        <f t="shared" si="1"/>
        <v>0</v>
      </c>
      <c r="Q131" s="160">
        <v>0</v>
      </c>
      <c r="R131" s="160">
        <f t="shared" si="2"/>
        <v>0</v>
      </c>
      <c r="S131" s="160">
        <v>0</v>
      </c>
      <c r="T131" s="161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2" t="s">
        <v>1849</v>
      </c>
      <c r="AT131" s="162" t="s">
        <v>751</v>
      </c>
      <c r="AU131" s="162" t="s">
        <v>85</v>
      </c>
      <c r="AY131" s="15" t="s">
        <v>208</v>
      </c>
      <c r="BE131" s="163">
        <f t="shared" si="4"/>
        <v>0</v>
      </c>
      <c r="BF131" s="163">
        <f t="shared" si="5"/>
        <v>0</v>
      </c>
      <c r="BG131" s="163">
        <f t="shared" si="6"/>
        <v>0</v>
      </c>
      <c r="BH131" s="163">
        <f t="shared" si="7"/>
        <v>0</v>
      </c>
      <c r="BI131" s="163">
        <f t="shared" si="8"/>
        <v>0</v>
      </c>
      <c r="BJ131" s="15" t="s">
        <v>85</v>
      </c>
      <c r="BK131" s="163">
        <f t="shared" si="9"/>
        <v>0</v>
      </c>
      <c r="BL131" s="15" t="s">
        <v>466</v>
      </c>
      <c r="BM131" s="162" t="s">
        <v>10920</v>
      </c>
    </row>
    <row r="132" spans="1:65" s="2" customFormat="1" ht="24.2" customHeight="1">
      <c r="A132" s="30"/>
      <c r="B132" s="154"/>
      <c r="C132" s="201" t="s">
        <v>214</v>
      </c>
      <c r="D132" s="201" t="s">
        <v>751</v>
      </c>
      <c r="E132" s="202" t="s">
        <v>10786</v>
      </c>
      <c r="F132" s="203" t="s">
        <v>10787</v>
      </c>
      <c r="G132" s="204" t="s">
        <v>252</v>
      </c>
      <c r="H132" s="205">
        <v>20</v>
      </c>
      <c r="I132" s="177"/>
      <c r="J132" s="290">
        <f t="shared" si="0"/>
        <v>0</v>
      </c>
      <c r="K132" s="178"/>
      <c r="L132" s="179"/>
      <c r="M132" s="180" t="s">
        <v>1</v>
      </c>
      <c r="N132" s="181" t="s">
        <v>38</v>
      </c>
      <c r="O132" s="59"/>
      <c r="P132" s="160">
        <f t="shared" si="1"/>
        <v>0</v>
      </c>
      <c r="Q132" s="160">
        <v>0</v>
      </c>
      <c r="R132" s="160">
        <f t="shared" si="2"/>
        <v>0</v>
      </c>
      <c r="S132" s="160">
        <v>0</v>
      </c>
      <c r="T132" s="161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2" t="s">
        <v>1849</v>
      </c>
      <c r="AT132" s="162" t="s">
        <v>751</v>
      </c>
      <c r="AU132" s="162" t="s">
        <v>85</v>
      </c>
      <c r="AY132" s="15" t="s">
        <v>208</v>
      </c>
      <c r="BE132" s="163">
        <f t="shared" si="4"/>
        <v>0</v>
      </c>
      <c r="BF132" s="163">
        <f t="shared" si="5"/>
        <v>0</v>
      </c>
      <c r="BG132" s="163">
        <f t="shared" si="6"/>
        <v>0</v>
      </c>
      <c r="BH132" s="163">
        <f t="shared" si="7"/>
        <v>0</v>
      </c>
      <c r="BI132" s="163">
        <f t="shared" si="8"/>
        <v>0</v>
      </c>
      <c r="BJ132" s="15" t="s">
        <v>85</v>
      </c>
      <c r="BK132" s="163">
        <f t="shared" si="9"/>
        <v>0</v>
      </c>
      <c r="BL132" s="15" t="s">
        <v>466</v>
      </c>
      <c r="BM132" s="162" t="s">
        <v>10921</v>
      </c>
    </row>
    <row r="133" spans="1:65" s="2" customFormat="1" ht="16.5" customHeight="1">
      <c r="A133" s="30"/>
      <c r="B133" s="154"/>
      <c r="C133" s="201" t="s">
        <v>226</v>
      </c>
      <c r="D133" s="201" t="s">
        <v>751</v>
      </c>
      <c r="E133" s="202" t="s">
        <v>10922</v>
      </c>
      <c r="F133" s="203" t="s">
        <v>10923</v>
      </c>
      <c r="G133" s="204" t="s">
        <v>404</v>
      </c>
      <c r="H133" s="205">
        <v>2</v>
      </c>
      <c r="I133" s="177"/>
      <c r="J133" s="290">
        <f t="shared" si="0"/>
        <v>0</v>
      </c>
      <c r="K133" s="178"/>
      <c r="L133" s="179"/>
      <c r="M133" s="180" t="s">
        <v>1</v>
      </c>
      <c r="N133" s="181" t="s">
        <v>38</v>
      </c>
      <c r="O133" s="59"/>
      <c r="P133" s="160">
        <f t="shared" si="1"/>
        <v>0</v>
      </c>
      <c r="Q133" s="160">
        <v>0</v>
      </c>
      <c r="R133" s="160">
        <f t="shared" si="2"/>
        <v>0</v>
      </c>
      <c r="S133" s="160">
        <v>0</v>
      </c>
      <c r="T133" s="161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2" t="s">
        <v>1849</v>
      </c>
      <c r="AT133" s="162" t="s">
        <v>751</v>
      </c>
      <c r="AU133" s="162" t="s">
        <v>85</v>
      </c>
      <c r="AY133" s="15" t="s">
        <v>208</v>
      </c>
      <c r="BE133" s="163">
        <f t="shared" si="4"/>
        <v>0</v>
      </c>
      <c r="BF133" s="163">
        <f t="shared" si="5"/>
        <v>0</v>
      </c>
      <c r="BG133" s="163">
        <f t="shared" si="6"/>
        <v>0</v>
      </c>
      <c r="BH133" s="163">
        <f t="shared" si="7"/>
        <v>0</v>
      </c>
      <c r="BI133" s="163">
        <f t="shared" si="8"/>
        <v>0</v>
      </c>
      <c r="BJ133" s="15" t="s">
        <v>85</v>
      </c>
      <c r="BK133" s="163">
        <f t="shared" si="9"/>
        <v>0</v>
      </c>
      <c r="BL133" s="15" t="s">
        <v>466</v>
      </c>
      <c r="BM133" s="162" t="s">
        <v>10924</v>
      </c>
    </row>
    <row r="134" spans="1:65" s="2" customFormat="1" ht="33" customHeight="1">
      <c r="A134" s="30"/>
      <c r="B134" s="154"/>
      <c r="C134" s="201" t="s">
        <v>230</v>
      </c>
      <c r="D134" s="201" t="s">
        <v>751</v>
      </c>
      <c r="E134" s="202" t="s">
        <v>10789</v>
      </c>
      <c r="F134" s="203" t="s">
        <v>10790</v>
      </c>
      <c r="G134" s="204" t="s">
        <v>252</v>
      </c>
      <c r="H134" s="205">
        <v>60</v>
      </c>
      <c r="I134" s="177"/>
      <c r="J134" s="290">
        <f t="shared" si="0"/>
        <v>0</v>
      </c>
      <c r="K134" s="178"/>
      <c r="L134" s="179"/>
      <c r="M134" s="180" t="s">
        <v>1</v>
      </c>
      <c r="N134" s="181" t="s">
        <v>38</v>
      </c>
      <c r="O134" s="59"/>
      <c r="P134" s="160">
        <f t="shared" si="1"/>
        <v>0</v>
      </c>
      <c r="Q134" s="160">
        <v>0</v>
      </c>
      <c r="R134" s="160">
        <f t="shared" si="2"/>
        <v>0</v>
      </c>
      <c r="S134" s="160">
        <v>0</v>
      </c>
      <c r="T134" s="161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2" t="s">
        <v>1849</v>
      </c>
      <c r="AT134" s="162" t="s">
        <v>751</v>
      </c>
      <c r="AU134" s="162" t="s">
        <v>85</v>
      </c>
      <c r="AY134" s="15" t="s">
        <v>208</v>
      </c>
      <c r="BE134" s="163">
        <f t="shared" si="4"/>
        <v>0</v>
      </c>
      <c r="BF134" s="163">
        <f t="shared" si="5"/>
        <v>0</v>
      </c>
      <c r="BG134" s="163">
        <f t="shared" si="6"/>
        <v>0</v>
      </c>
      <c r="BH134" s="163">
        <f t="shared" si="7"/>
        <v>0</v>
      </c>
      <c r="BI134" s="163">
        <f t="shared" si="8"/>
        <v>0</v>
      </c>
      <c r="BJ134" s="15" t="s">
        <v>85</v>
      </c>
      <c r="BK134" s="163">
        <f t="shared" si="9"/>
        <v>0</v>
      </c>
      <c r="BL134" s="15" t="s">
        <v>466</v>
      </c>
      <c r="BM134" s="162" t="s">
        <v>10925</v>
      </c>
    </row>
    <row r="135" spans="1:65" s="2" customFormat="1" ht="16.5" customHeight="1">
      <c r="A135" s="30"/>
      <c r="B135" s="154"/>
      <c r="C135" s="195" t="s">
        <v>235</v>
      </c>
      <c r="D135" s="195" t="s">
        <v>210</v>
      </c>
      <c r="E135" s="196" t="s">
        <v>10926</v>
      </c>
      <c r="F135" s="200" t="s">
        <v>10927</v>
      </c>
      <c r="G135" s="198" t="s">
        <v>404</v>
      </c>
      <c r="H135" s="199">
        <v>1</v>
      </c>
      <c r="I135" s="155"/>
      <c r="J135" s="287">
        <f t="shared" si="0"/>
        <v>0</v>
      </c>
      <c r="K135" s="157"/>
      <c r="L135" s="31"/>
      <c r="M135" s="158" t="s">
        <v>1</v>
      </c>
      <c r="N135" s="159" t="s">
        <v>38</v>
      </c>
      <c r="O135" s="59"/>
      <c r="P135" s="160">
        <f t="shared" si="1"/>
        <v>0</v>
      </c>
      <c r="Q135" s="160">
        <v>0</v>
      </c>
      <c r="R135" s="160">
        <f t="shared" si="2"/>
        <v>0</v>
      </c>
      <c r="S135" s="160">
        <v>0</v>
      </c>
      <c r="T135" s="161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2" t="s">
        <v>466</v>
      </c>
      <c r="AT135" s="162" t="s">
        <v>210</v>
      </c>
      <c r="AU135" s="162" t="s">
        <v>85</v>
      </c>
      <c r="AY135" s="15" t="s">
        <v>208</v>
      </c>
      <c r="BE135" s="163">
        <f t="shared" si="4"/>
        <v>0</v>
      </c>
      <c r="BF135" s="163">
        <f t="shared" si="5"/>
        <v>0</v>
      </c>
      <c r="BG135" s="163">
        <f t="shared" si="6"/>
        <v>0</v>
      </c>
      <c r="BH135" s="163">
        <f t="shared" si="7"/>
        <v>0</v>
      </c>
      <c r="BI135" s="163">
        <f t="shared" si="8"/>
        <v>0</v>
      </c>
      <c r="BJ135" s="15" t="s">
        <v>85</v>
      </c>
      <c r="BK135" s="163">
        <f t="shared" si="9"/>
        <v>0</v>
      </c>
      <c r="BL135" s="15" t="s">
        <v>466</v>
      </c>
      <c r="BM135" s="162" t="s">
        <v>10928</v>
      </c>
    </row>
    <row r="136" spans="1:65" s="2" customFormat="1" ht="24.2" customHeight="1">
      <c r="A136" s="30"/>
      <c r="B136" s="154"/>
      <c r="C136" s="195" t="s">
        <v>239</v>
      </c>
      <c r="D136" s="195" t="s">
        <v>210</v>
      </c>
      <c r="E136" s="196" t="s">
        <v>10929</v>
      </c>
      <c r="F136" s="200" t="s">
        <v>10930</v>
      </c>
      <c r="G136" s="198" t="s">
        <v>252</v>
      </c>
      <c r="H136" s="199">
        <v>60</v>
      </c>
      <c r="I136" s="155"/>
      <c r="J136" s="287">
        <f t="shared" si="0"/>
        <v>0</v>
      </c>
      <c r="K136" s="157"/>
      <c r="L136" s="31"/>
      <c r="M136" s="158" t="s">
        <v>1</v>
      </c>
      <c r="N136" s="159" t="s">
        <v>38</v>
      </c>
      <c r="O136" s="59"/>
      <c r="P136" s="160">
        <f t="shared" si="1"/>
        <v>0</v>
      </c>
      <c r="Q136" s="160">
        <v>0</v>
      </c>
      <c r="R136" s="160">
        <f t="shared" si="2"/>
        <v>0</v>
      </c>
      <c r="S136" s="160">
        <v>0</v>
      </c>
      <c r="T136" s="161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2" t="s">
        <v>466</v>
      </c>
      <c r="AT136" s="162" t="s">
        <v>210</v>
      </c>
      <c r="AU136" s="162" t="s">
        <v>85</v>
      </c>
      <c r="AY136" s="15" t="s">
        <v>208</v>
      </c>
      <c r="BE136" s="163">
        <f t="shared" si="4"/>
        <v>0</v>
      </c>
      <c r="BF136" s="163">
        <f t="shared" si="5"/>
        <v>0</v>
      </c>
      <c r="BG136" s="163">
        <f t="shared" si="6"/>
        <v>0</v>
      </c>
      <c r="BH136" s="163">
        <f t="shared" si="7"/>
        <v>0</v>
      </c>
      <c r="BI136" s="163">
        <f t="shared" si="8"/>
        <v>0</v>
      </c>
      <c r="BJ136" s="15" t="s">
        <v>85</v>
      </c>
      <c r="BK136" s="163">
        <f t="shared" si="9"/>
        <v>0</v>
      </c>
      <c r="BL136" s="15" t="s">
        <v>466</v>
      </c>
      <c r="BM136" s="162" t="s">
        <v>10931</v>
      </c>
    </row>
    <row r="137" spans="1:65" s="2" customFormat="1" ht="16.5" customHeight="1">
      <c r="A137" s="30"/>
      <c r="B137" s="154"/>
      <c r="C137" s="195" t="s">
        <v>244</v>
      </c>
      <c r="D137" s="195" t="s">
        <v>210</v>
      </c>
      <c r="E137" s="196" t="s">
        <v>10932</v>
      </c>
      <c r="F137" s="200" t="s">
        <v>10812</v>
      </c>
      <c r="G137" s="198" t="s">
        <v>252</v>
      </c>
      <c r="H137" s="199">
        <v>60</v>
      </c>
      <c r="I137" s="155"/>
      <c r="J137" s="287">
        <f t="shared" si="0"/>
        <v>0</v>
      </c>
      <c r="K137" s="157"/>
      <c r="L137" s="31"/>
      <c r="M137" s="158" t="s">
        <v>1</v>
      </c>
      <c r="N137" s="159" t="s">
        <v>38</v>
      </c>
      <c r="O137" s="59"/>
      <c r="P137" s="160">
        <f t="shared" si="1"/>
        <v>0</v>
      </c>
      <c r="Q137" s="160">
        <v>0</v>
      </c>
      <c r="R137" s="160">
        <f t="shared" si="2"/>
        <v>0</v>
      </c>
      <c r="S137" s="160">
        <v>0</v>
      </c>
      <c r="T137" s="161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2" t="s">
        <v>466</v>
      </c>
      <c r="AT137" s="162" t="s">
        <v>210</v>
      </c>
      <c r="AU137" s="162" t="s">
        <v>85</v>
      </c>
      <c r="AY137" s="15" t="s">
        <v>208</v>
      </c>
      <c r="BE137" s="163">
        <f t="shared" si="4"/>
        <v>0</v>
      </c>
      <c r="BF137" s="163">
        <f t="shared" si="5"/>
        <v>0</v>
      </c>
      <c r="BG137" s="163">
        <f t="shared" si="6"/>
        <v>0</v>
      </c>
      <c r="BH137" s="163">
        <f t="shared" si="7"/>
        <v>0</v>
      </c>
      <c r="BI137" s="163">
        <f t="shared" si="8"/>
        <v>0</v>
      </c>
      <c r="BJ137" s="15" t="s">
        <v>85</v>
      </c>
      <c r="BK137" s="163">
        <f t="shared" si="9"/>
        <v>0</v>
      </c>
      <c r="BL137" s="15" t="s">
        <v>466</v>
      </c>
      <c r="BM137" s="162" t="s">
        <v>10933</v>
      </c>
    </row>
    <row r="138" spans="1:65" s="2" customFormat="1" ht="24.2" customHeight="1">
      <c r="A138" s="30"/>
      <c r="B138" s="154"/>
      <c r="C138" s="195" t="s">
        <v>249</v>
      </c>
      <c r="D138" s="195" t="s">
        <v>210</v>
      </c>
      <c r="E138" s="196" t="s">
        <v>10817</v>
      </c>
      <c r="F138" s="200" t="s">
        <v>10818</v>
      </c>
      <c r="G138" s="198" t="s">
        <v>252</v>
      </c>
      <c r="H138" s="199">
        <v>20</v>
      </c>
      <c r="I138" s="155"/>
      <c r="J138" s="287">
        <f t="shared" si="0"/>
        <v>0</v>
      </c>
      <c r="K138" s="157"/>
      <c r="L138" s="31"/>
      <c r="M138" s="158" t="s">
        <v>1</v>
      </c>
      <c r="N138" s="159" t="s">
        <v>38</v>
      </c>
      <c r="O138" s="59"/>
      <c r="P138" s="160">
        <f t="shared" si="1"/>
        <v>0</v>
      </c>
      <c r="Q138" s="160">
        <v>0</v>
      </c>
      <c r="R138" s="160">
        <f t="shared" si="2"/>
        <v>0</v>
      </c>
      <c r="S138" s="160">
        <v>0</v>
      </c>
      <c r="T138" s="161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2" t="s">
        <v>466</v>
      </c>
      <c r="AT138" s="162" t="s">
        <v>210</v>
      </c>
      <c r="AU138" s="162" t="s">
        <v>85</v>
      </c>
      <c r="AY138" s="15" t="s">
        <v>208</v>
      </c>
      <c r="BE138" s="163">
        <f t="shared" si="4"/>
        <v>0</v>
      </c>
      <c r="BF138" s="163">
        <f t="shared" si="5"/>
        <v>0</v>
      </c>
      <c r="BG138" s="163">
        <f t="shared" si="6"/>
        <v>0</v>
      </c>
      <c r="BH138" s="163">
        <f t="shared" si="7"/>
        <v>0</v>
      </c>
      <c r="BI138" s="163">
        <f t="shared" si="8"/>
        <v>0</v>
      </c>
      <c r="BJ138" s="15" t="s">
        <v>85</v>
      </c>
      <c r="BK138" s="163">
        <f t="shared" si="9"/>
        <v>0</v>
      </c>
      <c r="BL138" s="15" t="s">
        <v>466</v>
      </c>
      <c r="BM138" s="162" t="s">
        <v>10934</v>
      </c>
    </row>
    <row r="139" spans="1:65" s="2" customFormat="1" ht="16.5" customHeight="1">
      <c r="A139" s="30"/>
      <c r="B139" s="154"/>
      <c r="C139" s="195" t="s">
        <v>254</v>
      </c>
      <c r="D139" s="195" t="s">
        <v>210</v>
      </c>
      <c r="E139" s="196" t="s">
        <v>10935</v>
      </c>
      <c r="F139" s="200" t="s">
        <v>10936</v>
      </c>
      <c r="G139" s="198" t="s">
        <v>404</v>
      </c>
      <c r="H139" s="199">
        <v>2</v>
      </c>
      <c r="I139" s="155"/>
      <c r="J139" s="287">
        <f t="shared" si="0"/>
        <v>0</v>
      </c>
      <c r="K139" s="157"/>
      <c r="L139" s="31"/>
      <c r="M139" s="158" t="s">
        <v>1</v>
      </c>
      <c r="N139" s="159" t="s">
        <v>38</v>
      </c>
      <c r="O139" s="59"/>
      <c r="P139" s="160">
        <f t="shared" si="1"/>
        <v>0</v>
      </c>
      <c r="Q139" s="160">
        <v>0</v>
      </c>
      <c r="R139" s="160">
        <f t="shared" si="2"/>
        <v>0</v>
      </c>
      <c r="S139" s="160">
        <v>0</v>
      </c>
      <c r="T139" s="161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2" t="s">
        <v>466</v>
      </c>
      <c r="AT139" s="162" t="s">
        <v>210</v>
      </c>
      <c r="AU139" s="162" t="s">
        <v>85</v>
      </c>
      <c r="AY139" s="15" t="s">
        <v>208</v>
      </c>
      <c r="BE139" s="163">
        <f t="shared" si="4"/>
        <v>0</v>
      </c>
      <c r="BF139" s="163">
        <f t="shared" si="5"/>
        <v>0</v>
      </c>
      <c r="BG139" s="163">
        <f t="shared" si="6"/>
        <v>0</v>
      </c>
      <c r="BH139" s="163">
        <f t="shared" si="7"/>
        <v>0</v>
      </c>
      <c r="BI139" s="163">
        <f t="shared" si="8"/>
        <v>0</v>
      </c>
      <c r="BJ139" s="15" t="s">
        <v>85</v>
      </c>
      <c r="BK139" s="163">
        <f t="shared" si="9"/>
        <v>0</v>
      </c>
      <c r="BL139" s="15" t="s">
        <v>466</v>
      </c>
      <c r="BM139" s="162" t="s">
        <v>10937</v>
      </c>
    </row>
    <row r="140" spans="1:65" s="2" customFormat="1" ht="24.2" customHeight="1">
      <c r="A140" s="30"/>
      <c r="B140" s="154"/>
      <c r="C140" s="195" t="s">
        <v>258</v>
      </c>
      <c r="D140" s="195" t="s">
        <v>210</v>
      </c>
      <c r="E140" s="196" t="s">
        <v>10820</v>
      </c>
      <c r="F140" s="200" t="s">
        <v>10821</v>
      </c>
      <c r="G140" s="198" t="s">
        <v>252</v>
      </c>
      <c r="H140" s="199">
        <v>60</v>
      </c>
      <c r="I140" s="155"/>
      <c r="J140" s="287">
        <f t="shared" si="0"/>
        <v>0</v>
      </c>
      <c r="K140" s="157"/>
      <c r="L140" s="31"/>
      <c r="M140" s="158" t="s">
        <v>1</v>
      </c>
      <c r="N140" s="159" t="s">
        <v>38</v>
      </c>
      <c r="O140" s="59"/>
      <c r="P140" s="160">
        <f t="shared" si="1"/>
        <v>0</v>
      </c>
      <c r="Q140" s="160">
        <v>0</v>
      </c>
      <c r="R140" s="160">
        <f t="shared" si="2"/>
        <v>0</v>
      </c>
      <c r="S140" s="160">
        <v>0</v>
      </c>
      <c r="T140" s="161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2" t="s">
        <v>466</v>
      </c>
      <c r="AT140" s="162" t="s">
        <v>210</v>
      </c>
      <c r="AU140" s="162" t="s">
        <v>85</v>
      </c>
      <c r="AY140" s="15" t="s">
        <v>208</v>
      </c>
      <c r="BE140" s="163">
        <f t="shared" si="4"/>
        <v>0</v>
      </c>
      <c r="BF140" s="163">
        <f t="shared" si="5"/>
        <v>0</v>
      </c>
      <c r="BG140" s="163">
        <f t="shared" si="6"/>
        <v>0</v>
      </c>
      <c r="BH140" s="163">
        <f t="shared" si="7"/>
        <v>0</v>
      </c>
      <c r="BI140" s="163">
        <f t="shared" si="8"/>
        <v>0</v>
      </c>
      <c r="BJ140" s="15" t="s">
        <v>85</v>
      </c>
      <c r="BK140" s="163">
        <f t="shared" si="9"/>
        <v>0</v>
      </c>
      <c r="BL140" s="15" t="s">
        <v>466</v>
      </c>
      <c r="BM140" s="162" t="s">
        <v>10938</v>
      </c>
    </row>
    <row r="141" spans="1:65" s="2" customFormat="1" ht="24.2" customHeight="1">
      <c r="A141" s="30"/>
      <c r="B141" s="154"/>
      <c r="C141" s="195" t="s">
        <v>262</v>
      </c>
      <c r="D141" s="195" t="s">
        <v>210</v>
      </c>
      <c r="E141" s="196" t="s">
        <v>10939</v>
      </c>
      <c r="F141" s="200" t="s">
        <v>10940</v>
      </c>
      <c r="G141" s="198" t="s">
        <v>404</v>
      </c>
      <c r="H141" s="199">
        <v>3</v>
      </c>
      <c r="I141" s="155"/>
      <c r="J141" s="287">
        <f t="shared" si="0"/>
        <v>0</v>
      </c>
      <c r="K141" s="157"/>
      <c r="L141" s="31"/>
      <c r="M141" s="158" t="s">
        <v>1</v>
      </c>
      <c r="N141" s="159" t="s">
        <v>38</v>
      </c>
      <c r="O141" s="59"/>
      <c r="P141" s="160">
        <f t="shared" si="1"/>
        <v>0</v>
      </c>
      <c r="Q141" s="160">
        <v>0</v>
      </c>
      <c r="R141" s="160">
        <f t="shared" si="2"/>
        <v>0</v>
      </c>
      <c r="S141" s="160">
        <v>0</v>
      </c>
      <c r="T141" s="161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2" t="s">
        <v>466</v>
      </c>
      <c r="AT141" s="162" t="s">
        <v>210</v>
      </c>
      <c r="AU141" s="162" t="s">
        <v>85</v>
      </c>
      <c r="AY141" s="15" t="s">
        <v>208</v>
      </c>
      <c r="BE141" s="163">
        <f t="shared" si="4"/>
        <v>0</v>
      </c>
      <c r="BF141" s="163">
        <f t="shared" si="5"/>
        <v>0</v>
      </c>
      <c r="BG141" s="163">
        <f t="shared" si="6"/>
        <v>0</v>
      </c>
      <c r="BH141" s="163">
        <f t="shared" si="7"/>
        <v>0</v>
      </c>
      <c r="BI141" s="163">
        <f t="shared" si="8"/>
        <v>0</v>
      </c>
      <c r="BJ141" s="15" t="s">
        <v>85</v>
      </c>
      <c r="BK141" s="163">
        <f t="shared" si="9"/>
        <v>0</v>
      </c>
      <c r="BL141" s="15" t="s">
        <v>466</v>
      </c>
      <c r="BM141" s="162" t="s">
        <v>10941</v>
      </c>
    </row>
    <row r="142" spans="1:65" s="2" customFormat="1" ht="16.5" customHeight="1">
      <c r="A142" s="30"/>
      <c r="B142" s="154"/>
      <c r="C142" s="195" t="s">
        <v>266</v>
      </c>
      <c r="D142" s="195" t="s">
        <v>210</v>
      </c>
      <c r="E142" s="196" t="s">
        <v>10823</v>
      </c>
      <c r="F142" s="200" t="s">
        <v>10824</v>
      </c>
      <c r="G142" s="198" t="s">
        <v>404</v>
      </c>
      <c r="H142" s="199">
        <v>12</v>
      </c>
      <c r="I142" s="155"/>
      <c r="J142" s="287">
        <f t="shared" si="0"/>
        <v>0</v>
      </c>
      <c r="K142" s="157"/>
      <c r="L142" s="31"/>
      <c r="M142" s="158" t="s">
        <v>1</v>
      </c>
      <c r="N142" s="159" t="s">
        <v>38</v>
      </c>
      <c r="O142" s="59"/>
      <c r="P142" s="160">
        <f t="shared" si="1"/>
        <v>0</v>
      </c>
      <c r="Q142" s="160">
        <v>0</v>
      </c>
      <c r="R142" s="160">
        <f t="shared" si="2"/>
        <v>0</v>
      </c>
      <c r="S142" s="160">
        <v>0</v>
      </c>
      <c r="T142" s="161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2" t="s">
        <v>466</v>
      </c>
      <c r="AT142" s="162" t="s">
        <v>210</v>
      </c>
      <c r="AU142" s="162" t="s">
        <v>85</v>
      </c>
      <c r="AY142" s="15" t="s">
        <v>208</v>
      </c>
      <c r="BE142" s="163">
        <f t="shared" si="4"/>
        <v>0</v>
      </c>
      <c r="BF142" s="163">
        <f t="shared" si="5"/>
        <v>0</v>
      </c>
      <c r="BG142" s="163">
        <f t="shared" si="6"/>
        <v>0</v>
      </c>
      <c r="BH142" s="163">
        <f t="shared" si="7"/>
        <v>0</v>
      </c>
      <c r="BI142" s="163">
        <f t="shared" si="8"/>
        <v>0</v>
      </c>
      <c r="BJ142" s="15" t="s">
        <v>85</v>
      </c>
      <c r="BK142" s="163">
        <f t="shared" si="9"/>
        <v>0</v>
      </c>
      <c r="BL142" s="15" t="s">
        <v>466</v>
      </c>
      <c r="BM142" s="162" t="s">
        <v>10942</v>
      </c>
    </row>
    <row r="143" spans="1:65" s="2" customFormat="1" ht="24.2" customHeight="1">
      <c r="A143" s="30"/>
      <c r="B143" s="154"/>
      <c r="C143" s="195" t="s">
        <v>270</v>
      </c>
      <c r="D143" s="195" t="s">
        <v>210</v>
      </c>
      <c r="E143" s="196" t="s">
        <v>10826</v>
      </c>
      <c r="F143" s="200" t="s">
        <v>9414</v>
      </c>
      <c r="G143" s="198" t="s">
        <v>404</v>
      </c>
      <c r="H143" s="199">
        <v>12</v>
      </c>
      <c r="I143" s="155"/>
      <c r="J143" s="287">
        <f t="shared" si="0"/>
        <v>0</v>
      </c>
      <c r="K143" s="157"/>
      <c r="L143" s="31"/>
      <c r="M143" s="158" t="s">
        <v>1</v>
      </c>
      <c r="N143" s="159" t="s">
        <v>38</v>
      </c>
      <c r="O143" s="59"/>
      <c r="P143" s="160">
        <f t="shared" si="1"/>
        <v>0</v>
      </c>
      <c r="Q143" s="160">
        <v>0</v>
      </c>
      <c r="R143" s="160">
        <f t="shared" si="2"/>
        <v>0</v>
      </c>
      <c r="S143" s="160">
        <v>0</v>
      </c>
      <c r="T143" s="161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2" t="s">
        <v>466</v>
      </c>
      <c r="AT143" s="162" t="s">
        <v>210</v>
      </c>
      <c r="AU143" s="162" t="s">
        <v>85</v>
      </c>
      <c r="AY143" s="15" t="s">
        <v>208</v>
      </c>
      <c r="BE143" s="163">
        <f t="shared" si="4"/>
        <v>0</v>
      </c>
      <c r="BF143" s="163">
        <f t="shared" si="5"/>
        <v>0</v>
      </c>
      <c r="BG143" s="163">
        <f t="shared" si="6"/>
        <v>0</v>
      </c>
      <c r="BH143" s="163">
        <f t="shared" si="7"/>
        <v>0</v>
      </c>
      <c r="BI143" s="163">
        <f t="shared" si="8"/>
        <v>0</v>
      </c>
      <c r="BJ143" s="15" t="s">
        <v>85</v>
      </c>
      <c r="BK143" s="163">
        <f t="shared" si="9"/>
        <v>0</v>
      </c>
      <c r="BL143" s="15" t="s">
        <v>466</v>
      </c>
      <c r="BM143" s="162" t="s">
        <v>10943</v>
      </c>
    </row>
    <row r="144" spans="1:65" s="2" customFormat="1" ht="24.2" customHeight="1">
      <c r="A144" s="30"/>
      <c r="B144" s="154"/>
      <c r="C144" s="195" t="s">
        <v>274</v>
      </c>
      <c r="D144" s="195" t="s">
        <v>210</v>
      </c>
      <c r="E144" s="196" t="s">
        <v>8946</v>
      </c>
      <c r="F144" s="200" t="s">
        <v>6795</v>
      </c>
      <c r="G144" s="198" t="s">
        <v>404</v>
      </c>
      <c r="H144" s="199">
        <v>6</v>
      </c>
      <c r="I144" s="155"/>
      <c r="J144" s="287">
        <f t="shared" si="0"/>
        <v>0</v>
      </c>
      <c r="K144" s="157"/>
      <c r="L144" s="31"/>
      <c r="M144" s="158" t="s">
        <v>1</v>
      </c>
      <c r="N144" s="159" t="s">
        <v>38</v>
      </c>
      <c r="O144" s="59"/>
      <c r="P144" s="160">
        <f t="shared" si="1"/>
        <v>0</v>
      </c>
      <c r="Q144" s="160">
        <v>0</v>
      </c>
      <c r="R144" s="160">
        <f t="shared" si="2"/>
        <v>0</v>
      </c>
      <c r="S144" s="160">
        <v>0</v>
      </c>
      <c r="T144" s="161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2" t="s">
        <v>466</v>
      </c>
      <c r="AT144" s="162" t="s">
        <v>210</v>
      </c>
      <c r="AU144" s="162" t="s">
        <v>85</v>
      </c>
      <c r="AY144" s="15" t="s">
        <v>208</v>
      </c>
      <c r="BE144" s="163">
        <f t="shared" si="4"/>
        <v>0</v>
      </c>
      <c r="BF144" s="163">
        <f t="shared" si="5"/>
        <v>0</v>
      </c>
      <c r="BG144" s="163">
        <f t="shared" si="6"/>
        <v>0</v>
      </c>
      <c r="BH144" s="163">
        <f t="shared" si="7"/>
        <v>0</v>
      </c>
      <c r="BI144" s="163">
        <f t="shared" si="8"/>
        <v>0</v>
      </c>
      <c r="BJ144" s="15" t="s">
        <v>85</v>
      </c>
      <c r="BK144" s="163">
        <f t="shared" si="9"/>
        <v>0</v>
      </c>
      <c r="BL144" s="15" t="s">
        <v>466</v>
      </c>
      <c r="BM144" s="162" t="s">
        <v>10944</v>
      </c>
    </row>
    <row r="145" spans="1:65" s="12" customFormat="1" ht="22.9" customHeight="1">
      <c r="B145" s="142"/>
      <c r="C145" s="206"/>
      <c r="D145" s="207" t="s">
        <v>71</v>
      </c>
      <c r="E145" s="208" t="s">
        <v>3517</v>
      </c>
      <c r="F145" s="208" t="s">
        <v>3518</v>
      </c>
      <c r="G145" s="206"/>
      <c r="H145" s="206"/>
      <c r="I145" s="145"/>
      <c r="J145" s="286">
        <f>BK145</f>
        <v>0</v>
      </c>
      <c r="L145" s="142"/>
      <c r="M145" s="146"/>
      <c r="N145" s="147"/>
      <c r="O145" s="147"/>
      <c r="P145" s="148">
        <f>SUM(P146:P156)</f>
        <v>0</v>
      </c>
      <c r="Q145" s="147"/>
      <c r="R145" s="148">
        <f>SUM(R146:R156)</f>
        <v>0</v>
      </c>
      <c r="S145" s="147"/>
      <c r="T145" s="149">
        <f>SUM(T146:T156)</f>
        <v>0</v>
      </c>
      <c r="AR145" s="143" t="s">
        <v>219</v>
      </c>
      <c r="AT145" s="150" t="s">
        <v>71</v>
      </c>
      <c r="AU145" s="150" t="s">
        <v>79</v>
      </c>
      <c r="AY145" s="143" t="s">
        <v>208</v>
      </c>
      <c r="BK145" s="151">
        <f>SUM(BK146:BK156)</f>
        <v>0</v>
      </c>
    </row>
    <row r="146" spans="1:65" s="2" customFormat="1" ht="24.2" customHeight="1">
      <c r="A146" s="30"/>
      <c r="B146" s="154"/>
      <c r="C146" s="195" t="s">
        <v>278</v>
      </c>
      <c r="D146" s="195" t="s">
        <v>210</v>
      </c>
      <c r="E146" s="196" t="s">
        <v>10835</v>
      </c>
      <c r="F146" s="200" t="s">
        <v>10836</v>
      </c>
      <c r="G146" s="198" t="s">
        <v>252</v>
      </c>
      <c r="H146" s="199">
        <v>20</v>
      </c>
      <c r="I146" s="155"/>
      <c r="J146" s="287">
        <f t="shared" ref="J146:J156" si="10">ROUND(I146*H146,2)</f>
        <v>0</v>
      </c>
      <c r="K146" s="157"/>
      <c r="L146" s="31"/>
      <c r="M146" s="158" t="s">
        <v>1</v>
      </c>
      <c r="N146" s="159" t="s">
        <v>38</v>
      </c>
      <c r="O146" s="59"/>
      <c r="P146" s="160">
        <f t="shared" ref="P146:P156" si="11">O146*H146</f>
        <v>0</v>
      </c>
      <c r="Q146" s="160">
        <v>0</v>
      </c>
      <c r="R146" s="160">
        <f t="shared" ref="R146:R156" si="12">Q146*H146</f>
        <v>0</v>
      </c>
      <c r="S146" s="160">
        <v>0</v>
      </c>
      <c r="T146" s="161">
        <f t="shared" ref="T146:T156" si="13">S146*H146</f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2" t="s">
        <v>466</v>
      </c>
      <c r="AT146" s="162" t="s">
        <v>210</v>
      </c>
      <c r="AU146" s="162" t="s">
        <v>85</v>
      </c>
      <c r="AY146" s="15" t="s">
        <v>208</v>
      </c>
      <c r="BE146" s="163">
        <f t="shared" ref="BE146:BE156" si="14">IF(N146="základná",J146,0)</f>
        <v>0</v>
      </c>
      <c r="BF146" s="163">
        <f t="shared" ref="BF146:BF156" si="15">IF(N146="znížená",J146,0)</f>
        <v>0</v>
      </c>
      <c r="BG146" s="163">
        <f t="shared" ref="BG146:BG156" si="16">IF(N146="zákl. prenesená",J146,0)</f>
        <v>0</v>
      </c>
      <c r="BH146" s="163">
        <f t="shared" ref="BH146:BH156" si="17">IF(N146="zníž. prenesená",J146,0)</f>
        <v>0</v>
      </c>
      <c r="BI146" s="163">
        <f t="shared" ref="BI146:BI156" si="18">IF(N146="nulová",J146,0)</f>
        <v>0</v>
      </c>
      <c r="BJ146" s="15" t="s">
        <v>85</v>
      </c>
      <c r="BK146" s="163">
        <f t="shared" ref="BK146:BK156" si="19">ROUND(I146*H146,2)</f>
        <v>0</v>
      </c>
      <c r="BL146" s="15" t="s">
        <v>466</v>
      </c>
      <c r="BM146" s="162" t="s">
        <v>10945</v>
      </c>
    </row>
    <row r="147" spans="1:65" s="2" customFormat="1" ht="24.2" customHeight="1">
      <c r="A147" s="30"/>
      <c r="B147" s="154"/>
      <c r="C147" s="195" t="s">
        <v>282</v>
      </c>
      <c r="D147" s="195" t="s">
        <v>210</v>
      </c>
      <c r="E147" s="196" t="s">
        <v>10838</v>
      </c>
      <c r="F147" s="200" t="s">
        <v>10839</v>
      </c>
      <c r="G147" s="198" t="s">
        <v>252</v>
      </c>
      <c r="H147" s="199">
        <v>20</v>
      </c>
      <c r="I147" s="155"/>
      <c r="J147" s="287">
        <f t="shared" si="10"/>
        <v>0</v>
      </c>
      <c r="K147" s="157"/>
      <c r="L147" s="31"/>
      <c r="M147" s="158" t="s">
        <v>1</v>
      </c>
      <c r="N147" s="159" t="s">
        <v>38</v>
      </c>
      <c r="O147" s="59"/>
      <c r="P147" s="160">
        <f t="shared" si="11"/>
        <v>0</v>
      </c>
      <c r="Q147" s="160">
        <v>0</v>
      </c>
      <c r="R147" s="160">
        <f t="shared" si="12"/>
        <v>0</v>
      </c>
      <c r="S147" s="160">
        <v>0</v>
      </c>
      <c r="T147" s="161">
        <f t="shared" si="1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2" t="s">
        <v>466</v>
      </c>
      <c r="AT147" s="162" t="s">
        <v>210</v>
      </c>
      <c r="AU147" s="162" t="s">
        <v>85</v>
      </c>
      <c r="AY147" s="15" t="s">
        <v>208</v>
      </c>
      <c r="BE147" s="163">
        <f t="shared" si="14"/>
        <v>0</v>
      </c>
      <c r="BF147" s="163">
        <f t="shared" si="15"/>
        <v>0</v>
      </c>
      <c r="BG147" s="163">
        <f t="shared" si="16"/>
        <v>0</v>
      </c>
      <c r="BH147" s="163">
        <f t="shared" si="17"/>
        <v>0</v>
      </c>
      <c r="BI147" s="163">
        <f t="shared" si="18"/>
        <v>0</v>
      </c>
      <c r="BJ147" s="15" t="s">
        <v>85</v>
      </c>
      <c r="BK147" s="163">
        <f t="shared" si="19"/>
        <v>0</v>
      </c>
      <c r="BL147" s="15" t="s">
        <v>466</v>
      </c>
      <c r="BM147" s="162" t="s">
        <v>10946</v>
      </c>
    </row>
    <row r="148" spans="1:65" s="2" customFormat="1" ht="33" customHeight="1">
      <c r="A148" s="30"/>
      <c r="B148" s="154"/>
      <c r="C148" s="195" t="s">
        <v>286</v>
      </c>
      <c r="D148" s="195" t="s">
        <v>210</v>
      </c>
      <c r="E148" s="196" t="s">
        <v>9038</v>
      </c>
      <c r="F148" s="200" t="s">
        <v>7881</v>
      </c>
      <c r="G148" s="198" t="s">
        <v>252</v>
      </c>
      <c r="H148" s="199">
        <v>40</v>
      </c>
      <c r="I148" s="155"/>
      <c r="J148" s="287">
        <f t="shared" si="10"/>
        <v>0</v>
      </c>
      <c r="K148" s="157"/>
      <c r="L148" s="31"/>
      <c r="M148" s="158" t="s">
        <v>1</v>
      </c>
      <c r="N148" s="159" t="s">
        <v>38</v>
      </c>
      <c r="O148" s="59"/>
      <c r="P148" s="160">
        <f t="shared" si="11"/>
        <v>0</v>
      </c>
      <c r="Q148" s="160">
        <v>0</v>
      </c>
      <c r="R148" s="160">
        <f t="shared" si="12"/>
        <v>0</v>
      </c>
      <c r="S148" s="160">
        <v>0</v>
      </c>
      <c r="T148" s="161">
        <f t="shared" si="1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2" t="s">
        <v>466</v>
      </c>
      <c r="AT148" s="162" t="s">
        <v>210</v>
      </c>
      <c r="AU148" s="162" t="s">
        <v>85</v>
      </c>
      <c r="AY148" s="15" t="s">
        <v>208</v>
      </c>
      <c r="BE148" s="163">
        <f t="shared" si="14"/>
        <v>0</v>
      </c>
      <c r="BF148" s="163">
        <f t="shared" si="15"/>
        <v>0</v>
      </c>
      <c r="BG148" s="163">
        <f t="shared" si="16"/>
        <v>0</v>
      </c>
      <c r="BH148" s="163">
        <f t="shared" si="17"/>
        <v>0</v>
      </c>
      <c r="BI148" s="163">
        <f t="shared" si="18"/>
        <v>0</v>
      </c>
      <c r="BJ148" s="15" t="s">
        <v>85</v>
      </c>
      <c r="BK148" s="163">
        <f t="shared" si="19"/>
        <v>0</v>
      </c>
      <c r="BL148" s="15" t="s">
        <v>466</v>
      </c>
      <c r="BM148" s="162" t="s">
        <v>10947</v>
      </c>
    </row>
    <row r="149" spans="1:65" s="2" customFormat="1" ht="16.5" customHeight="1">
      <c r="A149" s="30"/>
      <c r="B149" s="154"/>
      <c r="C149" s="201" t="s">
        <v>7</v>
      </c>
      <c r="D149" s="201" t="s">
        <v>751</v>
      </c>
      <c r="E149" s="202" t="s">
        <v>10845</v>
      </c>
      <c r="F149" s="203" t="s">
        <v>10846</v>
      </c>
      <c r="G149" s="204" t="s">
        <v>564</v>
      </c>
      <c r="H149" s="205">
        <v>7.1</v>
      </c>
      <c r="I149" s="177"/>
      <c r="J149" s="290">
        <f t="shared" si="10"/>
        <v>0</v>
      </c>
      <c r="K149" s="178"/>
      <c r="L149" s="179"/>
      <c r="M149" s="180" t="s">
        <v>1</v>
      </c>
      <c r="N149" s="181" t="s">
        <v>38</v>
      </c>
      <c r="O149" s="59"/>
      <c r="P149" s="160">
        <f t="shared" si="11"/>
        <v>0</v>
      </c>
      <c r="Q149" s="160">
        <v>0</v>
      </c>
      <c r="R149" s="160">
        <f t="shared" si="12"/>
        <v>0</v>
      </c>
      <c r="S149" s="160">
        <v>0</v>
      </c>
      <c r="T149" s="161">
        <f t="shared" si="1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2" t="s">
        <v>1849</v>
      </c>
      <c r="AT149" s="162" t="s">
        <v>751</v>
      </c>
      <c r="AU149" s="162" t="s">
        <v>85</v>
      </c>
      <c r="AY149" s="15" t="s">
        <v>208</v>
      </c>
      <c r="BE149" s="163">
        <f t="shared" si="14"/>
        <v>0</v>
      </c>
      <c r="BF149" s="163">
        <f t="shared" si="15"/>
        <v>0</v>
      </c>
      <c r="BG149" s="163">
        <f t="shared" si="16"/>
        <v>0</v>
      </c>
      <c r="BH149" s="163">
        <f t="shared" si="17"/>
        <v>0</v>
      </c>
      <c r="BI149" s="163">
        <f t="shared" si="18"/>
        <v>0</v>
      </c>
      <c r="BJ149" s="15" t="s">
        <v>85</v>
      </c>
      <c r="BK149" s="163">
        <f t="shared" si="19"/>
        <v>0</v>
      </c>
      <c r="BL149" s="15" t="s">
        <v>466</v>
      </c>
      <c r="BM149" s="162" t="s">
        <v>10948</v>
      </c>
    </row>
    <row r="150" spans="1:65" s="2" customFormat="1" ht="24.2" customHeight="1">
      <c r="A150" s="30"/>
      <c r="B150" s="154"/>
      <c r="C150" s="195" t="s">
        <v>293</v>
      </c>
      <c r="D150" s="195" t="s">
        <v>210</v>
      </c>
      <c r="E150" s="196" t="s">
        <v>9040</v>
      </c>
      <c r="F150" s="200" t="s">
        <v>9041</v>
      </c>
      <c r="G150" s="198" t="s">
        <v>252</v>
      </c>
      <c r="H150" s="199">
        <v>60</v>
      </c>
      <c r="I150" s="155"/>
      <c r="J150" s="287">
        <f t="shared" si="10"/>
        <v>0</v>
      </c>
      <c r="K150" s="157"/>
      <c r="L150" s="31"/>
      <c r="M150" s="158" t="s">
        <v>1</v>
      </c>
      <c r="N150" s="159" t="s">
        <v>38</v>
      </c>
      <c r="O150" s="59"/>
      <c r="P150" s="160">
        <f t="shared" si="11"/>
        <v>0</v>
      </c>
      <c r="Q150" s="160">
        <v>0</v>
      </c>
      <c r="R150" s="160">
        <f t="shared" si="12"/>
        <v>0</v>
      </c>
      <c r="S150" s="160">
        <v>0</v>
      </c>
      <c r="T150" s="161">
        <f t="shared" si="1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2" t="s">
        <v>466</v>
      </c>
      <c r="AT150" s="162" t="s">
        <v>210</v>
      </c>
      <c r="AU150" s="162" t="s">
        <v>85</v>
      </c>
      <c r="AY150" s="15" t="s">
        <v>208</v>
      </c>
      <c r="BE150" s="163">
        <f t="shared" si="14"/>
        <v>0</v>
      </c>
      <c r="BF150" s="163">
        <f t="shared" si="15"/>
        <v>0</v>
      </c>
      <c r="BG150" s="163">
        <f t="shared" si="16"/>
        <v>0</v>
      </c>
      <c r="BH150" s="163">
        <f t="shared" si="17"/>
        <v>0</v>
      </c>
      <c r="BI150" s="163">
        <f t="shared" si="18"/>
        <v>0</v>
      </c>
      <c r="BJ150" s="15" t="s">
        <v>85</v>
      </c>
      <c r="BK150" s="163">
        <f t="shared" si="19"/>
        <v>0</v>
      </c>
      <c r="BL150" s="15" t="s">
        <v>466</v>
      </c>
      <c r="BM150" s="162" t="s">
        <v>10949</v>
      </c>
    </row>
    <row r="151" spans="1:65" s="2" customFormat="1" ht="16.5" customHeight="1">
      <c r="A151" s="30"/>
      <c r="B151" s="154"/>
      <c r="C151" s="201" t="s">
        <v>297</v>
      </c>
      <c r="D151" s="201" t="s">
        <v>751</v>
      </c>
      <c r="E151" s="202" t="s">
        <v>10849</v>
      </c>
      <c r="F151" s="203" t="s">
        <v>10850</v>
      </c>
      <c r="G151" s="204" t="s">
        <v>252</v>
      </c>
      <c r="H151" s="205">
        <v>60</v>
      </c>
      <c r="I151" s="177"/>
      <c r="J151" s="290">
        <f t="shared" si="10"/>
        <v>0</v>
      </c>
      <c r="K151" s="178"/>
      <c r="L151" s="179"/>
      <c r="M151" s="180" t="s">
        <v>1</v>
      </c>
      <c r="N151" s="181" t="s">
        <v>38</v>
      </c>
      <c r="O151" s="59"/>
      <c r="P151" s="160">
        <f t="shared" si="11"/>
        <v>0</v>
      </c>
      <c r="Q151" s="160">
        <v>0</v>
      </c>
      <c r="R151" s="160">
        <f t="shared" si="12"/>
        <v>0</v>
      </c>
      <c r="S151" s="160">
        <v>0</v>
      </c>
      <c r="T151" s="161">
        <f t="shared" si="1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2" t="s">
        <v>1849</v>
      </c>
      <c r="AT151" s="162" t="s">
        <v>751</v>
      </c>
      <c r="AU151" s="162" t="s">
        <v>85</v>
      </c>
      <c r="AY151" s="15" t="s">
        <v>208</v>
      </c>
      <c r="BE151" s="163">
        <f t="shared" si="14"/>
        <v>0</v>
      </c>
      <c r="BF151" s="163">
        <f t="shared" si="15"/>
        <v>0</v>
      </c>
      <c r="BG151" s="163">
        <f t="shared" si="16"/>
        <v>0</v>
      </c>
      <c r="BH151" s="163">
        <f t="shared" si="17"/>
        <v>0</v>
      </c>
      <c r="BI151" s="163">
        <f t="shared" si="18"/>
        <v>0</v>
      </c>
      <c r="BJ151" s="15" t="s">
        <v>85</v>
      </c>
      <c r="BK151" s="163">
        <f t="shared" si="19"/>
        <v>0</v>
      </c>
      <c r="BL151" s="15" t="s">
        <v>466</v>
      </c>
      <c r="BM151" s="162" t="s">
        <v>10950</v>
      </c>
    </row>
    <row r="152" spans="1:65" s="2" customFormat="1" ht="33" customHeight="1">
      <c r="A152" s="30"/>
      <c r="B152" s="154"/>
      <c r="C152" s="195" t="s">
        <v>301</v>
      </c>
      <c r="D152" s="195" t="s">
        <v>210</v>
      </c>
      <c r="E152" s="196" t="s">
        <v>9046</v>
      </c>
      <c r="F152" s="200" t="s">
        <v>7884</v>
      </c>
      <c r="G152" s="198" t="s">
        <v>213</v>
      </c>
      <c r="H152" s="199">
        <v>26</v>
      </c>
      <c r="I152" s="155"/>
      <c r="J152" s="287">
        <f t="shared" si="10"/>
        <v>0</v>
      </c>
      <c r="K152" s="157"/>
      <c r="L152" s="31"/>
      <c r="M152" s="158" t="s">
        <v>1</v>
      </c>
      <c r="N152" s="159" t="s">
        <v>38</v>
      </c>
      <c r="O152" s="59"/>
      <c r="P152" s="160">
        <f t="shared" si="11"/>
        <v>0</v>
      </c>
      <c r="Q152" s="160">
        <v>0</v>
      </c>
      <c r="R152" s="160">
        <f t="shared" si="12"/>
        <v>0</v>
      </c>
      <c r="S152" s="160">
        <v>0</v>
      </c>
      <c r="T152" s="161">
        <f t="shared" si="1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2" t="s">
        <v>466</v>
      </c>
      <c r="AT152" s="162" t="s">
        <v>210</v>
      </c>
      <c r="AU152" s="162" t="s">
        <v>85</v>
      </c>
      <c r="AY152" s="15" t="s">
        <v>208</v>
      </c>
      <c r="BE152" s="163">
        <f t="shared" si="14"/>
        <v>0</v>
      </c>
      <c r="BF152" s="163">
        <f t="shared" si="15"/>
        <v>0</v>
      </c>
      <c r="BG152" s="163">
        <f t="shared" si="16"/>
        <v>0</v>
      </c>
      <c r="BH152" s="163">
        <f t="shared" si="17"/>
        <v>0</v>
      </c>
      <c r="BI152" s="163">
        <f t="shared" si="18"/>
        <v>0</v>
      </c>
      <c r="BJ152" s="15" t="s">
        <v>85</v>
      </c>
      <c r="BK152" s="163">
        <f t="shared" si="19"/>
        <v>0</v>
      </c>
      <c r="BL152" s="15" t="s">
        <v>466</v>
      </c>
      <c r="BM152" s="162" t="s">
        <v>10951</v>
      </c>
    </row>
    <row r="153" spans="1:65" s="2" customFormat="1" ht="24.2" customHeight="1">
      <c r="A153" s="30"/>
      <c r="B153" s="154"/>
      <c r="C153" s="195" t="s">
        <v>305</v>
      </c>
      <c r="D153" s="195" t="s">
        <v>210</v>
      </c>
      <c r="E153" s="196" t="s">
        <v>10882</v>
      </c>
      <c r="F153" s="200" t="s">
        <v>10883</v>
      </c>
      <c r="G153" s="198" t="s">
        <v>213</v>
      </c>
      <c r="H153" s="199">
        <v>26</v>
      </c>
      <c r="I153" s="155"/>
      <c r="J153" s="287">
        <f t="shared" si="10"/>
        <v>0</v>
      </c>
      <c r="K153" s="157"/>
      <c r="L153" s="31"/>
      <c r="M153" s="158" t="s">
        <v>1</v>
      </c>
      <c r="N153" s="159" t="s">
        <v>38</v>
      </c>
      <c r="O153" s="59"/>
      <c r="P153" s="160">
        <f t="shared" si="11"/>
        <v>0</v>
      </c>
      <c r="Q153" s="160">
        <v>0</v>
      </c>
      <c r="R153" s="160">
        <f t="shared" si="12"/>
        <v>0</v>
      </c>
      <c r="S153" s="160">
        <v>0</v>
      </c>
      <c r="T153" s="161">
        <f t="shared" si="1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2" t="s">
        <v>466</v>
      </c>
      <c r="AT153" s="162" t="s">
        <v>210</v>
      </c>
      <c r="AU153" s="162" t="s">
        <v>85</v>
      </c>
      <c r="AY153" s="15" t="s">
        <v>208</v>
      </c>
      <c r="BE153" s="163">
        <f t="shared" si="14"/>
        <v>0</v>
      </c>
      <c r="BF153" s="163">
        <f t="shared" si="15"/>
        <v>0</v>
      </c>
      <c r="BG153" s="163">
        <f t="shared" si="16"/>
        <v>0</v>
      </c>
      <c r="BH153" s="163">
        <f t="shared" si="17"/>
        <v>0</v>
      </c>
      <c r="BI153" s="163">
        <f t="shared" si="18"/>
        <v>0</v>
      </c>
      <c r="BJ153" s="15" t="s">
        <v>85</v>
      </c>
      <c r="BK153" s="163">
        <f t="shared" si="19"/>
        <v>0</v>
      </c>
      <c r="BL153" s="15" t="s">
        <v>466</v>
      </c>
      <c r="BM153" s="162" t="s">
        <v>10952</v>
      </c>
    </row>
    <row r="154" spans="1:65" s="2" customFormat="1" ht="16.5" customHeight="1">
      <c r="A154" s="30"/>
      <c r="B154" s="154"/>
      <c r="C154" s="201" t="s">
        <v>309</v>
      </c>
      <c r="D154" s="201" t="s">
        <v>751</v>
      </c>
      <c r="E154" s="202" t="s">
        <v>10885</v>
      </c>
      <c r="F154" s="203" t="s">
        <v>10886</v>
      </c>
      <c r="G154" s="204" t="s">
        <v>739</v>
      </c>
      <c r="H154" s="205">
        <v>5.2</v>
      </c>
      <c r="I154" s="177"/>
      <c r="J154" s="290">
        <f t="shared" si="10"/>
        <v>0</v>
      </c>
      <c r="K154" s="178"/>
      <c r="L154" s="179"/>
      <c r="M154" s="180" t="s">
        <v>1</v>
      </c>
      <c r="N154" s="181" t="s">
        <v>38</v>
      </c>
      <c r="O154" s="59"/>
      <c r="P154" s="160">
        <f t="shared" si="11"/>
        <v>0</v>
      </c>
      <c r="Q154" s="160">
        <v>0</v>
      </c>
      <c r="R154" s="160">
        <f t="shared" si="12"/>
        <v>0</v>
      </c>
      <c r="S154" s="160">
        <v>0</v>
      </c>
      <c r="T154" s="161">
        <f t="shared" si="1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2" t="s">
        <v>1849</v>
      </c>
      <c r="AT154" s="162" t="s">
        <v>751</v>
      </c>
      <c r="AU154" s="162" t="s">
        <v>85</v>
      </c>
      <c r="AY154" s="15" t="s">
        <v>208</v>
      </c>
      <c r="BE154" s="163">
        <f t="shared" si="14"/>
        <v>0</v>
      </c>
      <c r="BF154" s="163">
        <f t="shared" si="15"/>
        <v>0</v>
      </c>
      <c r="BG154" s="163">
        <f t="shared" si="16"/>
        <v>0</v>
      </c>
      <c r="BH154" s="163">
        <f t="shared" si="17"/>
        <v>0</v>
      </c>
      <c r="BI154" s="163">
        <f t="shared" si="18"/>
        <v>0</v>
      </c>
      <c r="BJ154" s="15" t="s">
        <v>85</v>
      </c>
      <c r="BK154" s="163">
        <f t="shared" si="19"/>
        <v>0</v>
      </c>
      <c r="BL154" s="15" t="s">
        <v>466</v>
      </c>
      <c r="BM154" s="162" t="s">
        <v>10953</v>
      </c>
    </row>
    <row r="155" spans="1:65" s="2" customFormat="1" ht="24.2" customHeight="1">
      <c r="A155" s="30"/>
      <c r="B155" s="154"/>
      <c r="C155" s="195" t="s">
        <v>313</v>
      </c>
      <c r="D155" s="195" t="s">
        <v>210</v>
      </c>
      <c r="E155" s="196" t="s">
        <v>10954</v>
      </c>
      <c r="F155" s="200" t="s">
        <v>7887</v>
      </c>
      <c r="G155" s="198" t="s">
        <v>404</v>
      </c>
      <c r="H155" s="199">
        <v>1</v>
      </c>
      <c r="I155" s="155"/>
      <c r="J155" s="287">
        <f t="shared" si="10"/>
        <v>0</v>
      </c>
      <c r="K155" s="157"/>
      <c r="L155" s="31"/>
      <c r="M155" s="158" t="s">
        <v>1</v>
      </c>
      <c r="N155" s="159" t="s">
        <v>38</v>
      </c>
      <c r="O155" s="59"/>
      <c r="P155" s="160">
        <f t="shared" si="11"/>
        <v>0</v>
      </c>
      <c r="Q155" s="160">
        <v>0</v>
      </c>
      <c r="R155" s="160">
        <f t="shared" si="12"/>
        <v>0</v>
      </c>
      <c r="S155" s="160">
        <v>0</v>
      </c>
      <c r="T155" s="161">
        <f t="shared" si="1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2" t="s">
        <v>466</v>
      </c>
      <c r="AT155" s="162" t="s">
        <v>210</v>
      </c>
      <c r="AU155" s="162" t="s">
        <v>85</v>
      </c>
      <c r="AY155" s="15" t="s">
        <v>208</v>
      </c>
      <c r="BE155" s="163">
        <f t="shared" si="14"/>
        <v>0</v>
      </c>
      <c r="BF155" s="163">
        <f t="shared" si="15"/>
        <v>0</v>
      </c>
      <c r="BG155" s="163">
        <f t="shared" si="16"/>
        <v>0</v>
      </c>
      <c r="BH155" s="163">
        <f t="shared" si="17"/>
        <v>0</v>
      </c>
      <c r="BI155" s="163">
        <f t="shared" si="18"/>
        <v>0</v>
      </c>
      <c r="BJ155" s="15" t="s">
        <v>85</v>
      </c>
      <c r="BK155" s="163">
        <f t="shared" si="19"/>
        <v>0</v>
      </c>
      <c r="BL155" s="15" t="s">
        <v>466</v>
      </c>
      <c r="BM155" s="162" t="s">
        <v>10955</v>
      </c>
    </row>
    <row r="156" spans="1:65" s="2" customFormat="1" ht="16.5" customHeight="1">
      <c r="A156" s="30"/>
      <c r="B156" s="154"/>
      <c r="C156" s="195" t="s">
        <v>317</v>
      </c>
      <c r="D156" s="195" t="s">
        <v>210</v>
      </c>
      <c r="E156" s="196" t="s">
        <v>7889</v>
      </c>
      <c r="F156" s="200" t="s">
        <v>7890</v>
      </c>
      <c r="G156" s="198" t="s">
        <v>7891</v>
      </c>
      <c r="H156" s="199">
        <v>0.02</v>
      </c>
      <c r="I156" s="155"/>
      <c r="J156" s="287">
        <f t="shared" si="10"/>
        <v>0</v>
      </c>
      <c r="K156" s="157"/>
      <c r="L156" s="31"/>
      <c r="M156" s="158" t="s">
        <v>1</v>
      </c>
      <c r="N156" s="159" t="s">
        <v>38</v>
      </c>
      <c r="O156" s="59"/>
      <c r="P156" s="160">
        <f t="shared" si="11"/>
        <v>0</v>
      </c>
      <c r="Q156" s="160">
        <v>0</v>
      </c>
      <c r="R156" s="160">
        <f t="shared" si="12"/>
        <v>0</v>
      </c>
      <c r="S156" s="160">
        <v>0</v>
      </c>
      <c r="T156" s="161">
        <f t="shared" si="1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2" t="s">
        <v>466</v>
      </c>
      <c r="AT156" s="162" t="s">
        <v>210</v>
      </c>
      <c r="AU156" s="162" t="s">
        <v>85</v>
      </c>
      <c r="AY156" s="15" t="s">
        <v>208</v>
      </c>
      <c r="BE156" s="163">
        <f t="shared" si="14"/>
        <v>0</v>
      </c>
      <c r="BF156" s="163">
        <f t="shared" si="15"/>
        <v>0</v>
      </c>
      <c r="BG156" s="163">
        <f t="shared" si="16"/>
        <v>0</v>
      </c>
      <c r="BH156" s="163">
        <f t="shared" si="17"/>
        <v>0</v>
      </c>
      <c r="BI156" s="163">
        <f t="shared" si="18"/>
        <v>0</v>
      </c>
      <c r="BJ156" s="15" t="s">
        <v>85</v>
      </c>
      <c r="BK156" s="163">
        <f t="shared" si="19"/>
        <v>0</v>
      </c>
      <c r="BL156" s="15" t="s">
        <v>466</v>
      </c>
      <c r="BM156" s="162" t="s">
        <v>10956</v>
      </c>
    </row>
    <row r="157" spans="1:65" s="12" customFormat="1" ht="25.9" customHeight="1">
      <c r="B157" s="142"/>
      <c r="C157" s="206"/>
      <c r="D157" s="207" t="s">
        <v>71</v>
      </c>
      <c r="E157" s="209" t="s">
        <v>6455</v>
      </c>
      <c r="F157" s="209" t="s">
        <v>7756</v>
      </c>
      <c r="G157" s="206"/>
      <c r="H157" s="206"/>
      <c r="I157" s="145"/>
      <c r="J157" s="283">
        <f>BK157</f>
        <v>0</v>
      </c>
      <c r="L157" s="142"/>
      <c r="M157" s="146"/>
      <c r="N157" s="147"/>
      <c r="O157" s="147"/>
      <c r="P157" s="148">
        <f>P158+P159+P160</f>
        <v>0</v>
      </c>
      <c r="Q157" s="147"/>
      <c r="R157" s="148">
        <f>R158+R159+R160</f>
        <v>0</v>
      </c>
      <c r="S157" s="147"/>
      <c r="T157" s="149">
        <f>T158+T159+T160</f>
        <v>0</v>
      </c>
      <c r="AR157" s="143" t="s">
        <v>214</v>
      </c>
      <c r="AT157" s="150" t="s">
        <v>71</v>
      </c>
      <c r="AU157" s="150" t="s">
        <v>72</v>
      </c>
      <c r="AY157" s="143" t="s">
        <v>208</v>
      </c>
      <c r="BK157" s="151">
        <f>BK158+BK159+BK160</f>
        <v>0</v>
      </c>
    </row>
    <row r="158" spans="1:65" s="2" customFormat="1" ht="24.2" customHeight="1">
      <c r="A158" s="30"/>
      <c r="B158" s="154"/>
      <c r="C158" s="195" t="s">
        <v>321</v>
      </c>
      <c r="D158" s="195" t="s">
        <v>210</v>
      </c>
      <c r="E158" s="196" t="s">
        <v>10062</v>
      </c>
      <c r="F158" s="200" t="s">
        <v>7758</v>
      </c>
      <c r="G158" s="198" t="s">
        <v>404</v>
      </c>
      <c r="H158" s="199">
        <v>1</v>
      </c>
      <c r="I158" s="155"/>
      <c r="J158" s="287">
        <f>ROUND(I158*H158,2)</f>
        <v>0</v>
      </c>
      <c r="K158" s="157"/>
      <c r="L158" s="31"/>
      <c r="M158" s="158" t="s">
        <v>1</v>
      </c>
      <c r="N158" s="159" t="s">
        <v>38</v>
      </c>
      <c r="O158" s="59"/>
      <c r="P158" s="160">
        <f>O158*H158</f>
        <v>0</v>
      </c>
      <c r="Q158" s="160">
        <v>0</v>
      </c>
      <c r="R158" s="160">
        <f>Q158*H158</f>
        <v>0</v>
      </c>
      <c r="S158" s="160">
        <v>0</v>
      </c>
      <c r="T158" s="161">
        <f>S158*H158</f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2" t="s">
        <v>214</v>
      </c>
      <c r="AT158" s="162" t="s">
        <v>210</v>
      </c>
      <c r="AU158" s="162" t="s">
        <v>79</v>
      </c>
      <c r="AY158" s="15" t="s">
        <v>208</v>
      </c>
      <c r="BE158" s="163">
        <f>IF(N158="základná",J158,0)</f>
        <v>0</v>
      </c>
      <c r="BF158" s="163">
        <f>IF(N158="znížená",J158,0)</f>
        <v>0</v>
      </c>
      <c r="BG158" s="163">
        <f>IF(N158="zákl. prenesená",J158,0)</f>
        <v>0</v>
      </c>
      <c r="BH158" s="163">
        <f>IF(N158="zníž. prenesená",J158,0)</f>
        <v>0</v>
      </c>
      <c r="BI158" s="163">
        <f>IF(N158="nulová",J158,0)</f>
        <v>0</v>
      </c>
      <c r="BJ158" s="15" t="s">
        <v>85</v>
      </c>
      <c r="BK158" s="163">
        <f>ROUND(I158*H158,2)</f>
        <v>0</v>
      </c>
      <c r="BL158" s="15" t="s">
        <v>214</v>
      </c>
      <c r="BM158" s="162" t="s">
        <v>10957</v>
      </c>
    </row>
    <row r="159" spans="1:65" s="2" customFormat="1" ht="16.5" customHeight="1">
      <c r="A159" s="30"/>
      <c r="B159" s="154"/>
      <c r="C159" s="195" t="s">
        <v>325</v>
      </c>
      <c r="D159" s="195" t="s">
        <v>210</v>
      </c>
      <c r="E159" s="196" t="s">
        <v>7760</v>
      </c>
      <c r="F159" s="200" t="s">
        <v>7761</v>
      </c>
      <c r="G159" s="198" t="s">
        <v>4725</v>
      </c>
      <c r="H159" s="199">
        <v>1</v>
      </c>
      <c r="I159" s="155"/>
      <c r="J159" s="287">
        <f>ROUND(I159*H159,2)</f>
        <v>0</v>
      </c>
      <c r="K159" s="157"/>
      <c r="L159" s="31"/>
      <c r="M159" s="158" t="s">
        <v>1</v>
      </c>
      <c r="N159" s="159" t="s">
        <v>38</v>
      </c>
      <c r="O159" s="59"/>
      <c r="P159" s="160">
        <f>O159*H159</f>
        <v>0</v>
      </c>
      <c r="Q159" s="160">
        <v>0</v>
      </c>
      <c r="R159" s="160">
        <f>Q159*H159</f>
        <v>0</v>
      </c>
      <c r="S159" s="160">
        <v>0</v>
      </c>
      <c r="T159" s="161">
        <f>S159*H159</f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2" t="s">
        <v>214</v>
      </c>
      <c r="AT159" s="162" t="s">
        <v>210</v>
      </c>
      <c r="AU159" s="162" t="s">
        <v>79</v>
      </c>
      <c r="AY159" s="15" t="s">
        <v>208</v>
      </c>
      <c r="BE159" s="163">
        <f>IF(N159="základná",J159,0)</f>
        <v>0</v>
      </c>
      <c r="BF159" s="163">
        <f>IF(N159="znížená",J159,0)</f>
        <v>0</v>
      </c>
      <c r="BG159" s="163">
        <f>IF(N159="zákl. prenesená",J159,0)</f>
        <v>0</v>
      </c>
      <c r="BH159" s="163">
        <f>IF(N159="zníž. prenesená",J159,0)</f>
        <v>0</v>
      </c>
      <c r="BI159" s="163">
        <f>IF(N159="nulová",J159,0)</f>
        <v>0</v>
      </c>
      <c r="BJ159" s="15" t="s">
        <v>85</v>
      </c>
      <c r="BK159" s="163">
        <f>ROUND(I159*H159,2)</f>
        <v>0</v>
      </c>
      <c r="BL159" s="15" t="s">
        <v>214</v>
      </c>
      <c r="BM159" s="162" t="s">
        <v>10958</v>
      </c>
    </row>
    <row r="160" spans="1:65" s="12" customFormat="1" ht="22.9" customHeight="1">
      <c r="B160" s="142"/>
      <c r="D160" s="143" t="s">
        <v>71</v>
      </c>
      <c r="E160" s="152" t="s">
        <v>10909</v>
      </c>
      <c r="F160" s="152" t="s">
        <v>7767</v>
      </c>
      <c r="I160" s="145"/>
      <c r="J160" s="286">
        <f>BK160</f>
        <v>0</v>
      </c>
      <c r="L160" s="142"/>
      <c r="M160" s="146"/>
      <c r="N160" s="147"/>
      <c r="O160" s="147"/>
      <c r="P160" s="148">
        <f>P161</f>
        <v>0</v>
      </c>
      <c r="Q160" s="147"/>
      <c r="R160" s="148">
        <f>R161</f>
        <v>0</v>
      </c>
      <c r="S160" s="147"/>
      <c r="T160" s="149">
        <f>T161</f>
        <v>0</v>
      </c>
      <c r="AR160" s="143" t="s">
        <v>219</v>
      </c>
      <c r="AT160" s="150" t="s">
        <v>71</v>
      </c>
      <c r="AU160" s="150" t="s">
        <v>79</v>
      </c>
      <c r="AY160" s="143" t="s">
        <v>208</v>
      </c>
      <c r="BK160" s="151">
        <f>BK161</f>
        <v>0</v>
      </c>
    </row>
    <row r="161" spans="1:65" s="2" customFormat="1" ht="16.5" customHeight="1">
      <c r="A161" s="30"/>
      <c r="B161" s="154"/>
      <c r="C161" s="195" t="s">
        <v>333</v>
      </c>
      <c r="D161" s="195" t="s">
        <v>210</v>
      </c>
      <c r="E161" s="196" t="s">
        <v>10959</v>
      </c>
      <c r="F161" s="200" t="s">
        <v>7769</v>
      </c>
      <c r="G161" s="198" t="s">
        <v>1614</v>
      </c>
      <c r="H161" s="182"/>
      <c r="I161" s="155"/>
      <c r="J161" s="287">
        <f>ROUND(I161*H161,2)</f>
        <v>0</v>
      </c>
      <c r="K161" s="157"/>
      <c r="L161" s="31"/>
      <c r="M161" s="158" t="s">
        <v>1</v>
      </c>
      <c r="N161" s="159" t="s">
        <v>38</v>
      </c>
      <c r="O161" s="59"/>
      <c r="P161" s="160">
        <f>O161*H161</f>
        <v>0</v>
      </c>
      <c r="Q161" s="160">
        <v>0</v>
      </c>
      <c r="R161" s="160">
        <f>Q161*H161</f>
        <v>0</v>
      </c>
      <c r="S161" s="160">
        <v>0</v>
      </c>
      <c r="T161" s="161">
        <f>S161*H161</f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2" t="s">
        <v>466</v>
      </c>
      <c r="AT161" s="162" t="s">
        <v>210</v>
      </c>
      <c r="AU161" s="162" t="s">
        <v>85</v>
      </c>
      <c r="AY161" s="15" t="s">
        <v>208</v>
      </c>
      <c r="BE161" s="163">
        <f>IF(N161="základná",J161,0)</f>
        <v>0</v>
      </c>
      <c r="BF161" s="163">
        <f>IF(N161="znížená",J161,0)</f>
        <v>0</v>
      </c>
      <c r="BG161" s="163">
        <f>IF(N161="zákl. prenesená",J161,0)</f>
        <v>0</v>
      </c>
      <c r="BH161" s="163">
        <f>IF(N161="zníž. prenesená",J161,0)</f>
        <v>0</v>
      </c>
      <c r="BI161" s="163">
        <f>IF(N161="nulová",J161,0)</f>
        <v>0</v>
      </c>
      <c r="BJ161" s="15" t="s">
        <v>85</v>
      </c>
      <c r="BK161" s="163">
        <f>ROUND(I161*H161,2)</f>
        <v>0</v>
      </c>
      <c r="BL161" s="15" t="s">
        <v>466</v>
      </c>
      <c r="BM161" s="162" t="s">
        <v>10960</v>
      </c>
    </row>
    <row r="162" spans="1:65" s="2" customFormat="1" ht="49.9" customHeight="1">
      <c r="A162" s="30"/>
      <c r="B162" s="31"/>
      <c r="C162" s="30"/>
      <c r="D162" s="30"/>
      <c r="E162" s="144" t="s">
        <v>771</v>
      </c>
      <c r="F162" s="144" t="s">
        <v>772</v>
      </c>
      <c r="G162" s="30"/>
      <c r="H162" s="30"/>
      <c r="I162" s="30"/>
      <c r="J162" s="283">
        <f t="shared" ref="J162:J167" si="20">BK162</f>
        <v>0</v>
      </c>
      <c r="K162" s="30"/>
      <c r="L162" s="31"/>
      <c r="M162" s="164"/>
      <c r="N162" s="165"/>
      <c r="O162" s="59"/>
      <c r="P162" s="59"/>
      <c r="Q162" s="59"/>
      <c r="R162" s="59"/>
      <c r="S162" s="59"/>
      <c r="T162" s="6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T162" s="15" t="s">
        <v>71</v>
      </c>
      <c r="AU162" s="15" t="s">
        <v>72</v>
      </c>
      <c r="AY162" s="15" t="s">
        <v>773</v>
      </c>
      <c r="BK162" s="163">
        <f>SUM(BK163:BK167)</f>
        <v>0</v>
      </c>
    </row>
    <row r="163" spans="1:65" s="2" customFormat="1" ht="16.350000000000001" customHeight="1">
      <c r="A163" s="30"/>
      <c r="B163" s="31"/>
      <c r="C163" s="166" t="s">
        <v>1</v>
      </c>
      <c r="D163" s="166" t="s">
        <v>210</v>
      </c>
      <c r="E163" s="167" t="s">
        <v>1</v>
      </c>
      <c r="F163" s="168"/>
      <c r="G163" s="169"/>
      <c r="H163" s="170"/>
      <c r="I163" s="171"/>
      <c r="J163" s="288">
        <f t="shared" si="20"/>
        <v>0</v>
      </c>
      <c r="K163" s="172"/>
      <c r="L163" s="31"/>
      <c r="M163" s="173" t="s">
        <v>1</v>
      </c>
      <c r="N163" s="174" t="s">
        <v>38</v>
      </c>
      <c r="O163" s="59"/>
      <c r="P163" s="59"/>
      <c r="Q163" s="59"/>
      <c r="R163" s="59"/>
      <c r="S163" s="59"/>
      <c r="T163" s="6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T163" s="15" t="s">
        <v>773</v>
      </c>
      <c r="AU163" s="15" t="s">
        <v>79</v>
      </c>
      <c r="AY163" s="15" t="s">
        <v>773</v>
      </c>
      <c r="BE163" s="163">
        <f>IF(N163="základná",J163,0)</f>
        <v>0</v>
      </c>
      <c r="BF163" s="163">
        <f>IF(N163="znížená",J163,0)</f>
        <v>0</v>
      </c>
      <c r="BG163" s="163">
        <f>IF(N163="zákl. prenesená",J163,0)</f>
        <v>0</v>
      </c>
      <c r="BH163" s="163">
        <f>IF(N163="zníž. prenesená",J163,0)</f>
        <v>0</v>
      </c>
      <c r="BI163" s="163">
        <f>IF(N163="nulová",J163,0)</f>
        <v>0</v>
      </c>
      <c r="BJ163" s="15" t="s">
        <v>85</v>
      </c>
      <c r="BK163" s="163">
        <f>I163*H163</f>
        <v>0</v>
      </c>
    </row>
    <row r="164" spans="1:65" s="2" customFormat="1" ht="16.350000000000001" customHeight="1">
      <c r="A164" s="30"/>
      <c r="B164" s="31"/>
      <c r="C164" s="166" t="s">
        <v>1</v>
      </c>
      <c r="D164" s="166" t="s">
        <v>210</v>
      </c>
      <c r="E164" s="167" t="s">
        <v>1</v>
      </c>
      <c r="F164" s="168"/>
      <c r="G164" s="169"/>
      <c r="H164" s="170"/>
      <c r="I164" s="171"/>
      <c r="J164" s="288">
        <f t="shared" si="20"/>
        <v>0</v>
      </c>
      <c r="K164" s="172"/>
      <c r="L164" s="31"/>
      <c r="M164" s="173" t="s">
        <v>1</v>
      </c>
      <c r="N164" s="174" t="s">
        <v>38</v>
      </c>
      <c r="O164" s="59"/>
      <c r="P164" s="59"/>
      <c r="Q164" s="59"/>
      <c r="R164" s="59"/>
      <c r="S164" s="59"/>
      <c r="T164" s="6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T164" s="15" t="s">
        <v>773</v>
      </c>
      <c r="AU164" s="15" t="s">
        <v>79</v>
      </c>
      <c r="AY164" s="15" t="s">
        <v>773</v>
      </c>
      <c r="BE164" s="163">
        <f>IF(N164="základná",J164,0)</f>
        <v>0</v>
      </c>
      <c r="BF164" s="163">
        <f>IF(N164="znížená",J164,0)</f>
        <v>0</v>
      </c>
      <c r="BG164" s="163">
        <f>IF(N164="zákl. prenesená",J164,0)</f>
        <v>0</v>
      </c>
      <c r="BH164" s="163">
        <f>IF(N164="zníž. prenesená",J164,0)</f>
        <v>0</v>
      </c>
      <c r="BI164" s="163">
        <f>IF(N164="nulová",J164,0)</f>
        <v>0</v>
      </c>
      <c r="BJ164" s="15" t="s">
        <v>85</v>
      </c>
      <c r="BK164" s="163">
        <f>I164*H164</f>
        <v>0</v>
      </c>
    </row>
    <row r="165" spans="1:65" s="2" customFormat="1" ht="16.350000000000001" customHeight="1">
      <c r="A165" s="30"/>
      <c r="B165" s="31"/>
      <c r="C165" s="166" t="s">
        <v>1</v>
      </c>
      <c r="D165" s="166" t="s">
        <v>210</v>
      </c>
      <c r="E165" s="167" t="s">
        <v>1</v>
      </c>
      <c r="F165" s="168"/>
      <c r="G165" s="169"/>
      <c r="H165" s="170"/>
      <c r="I165" s="171"/>
      <c r="J165" s="288">
        <f t="shared" si="20"/>
        <v>0</v>
      </c>
      <c r="K165" s="172"/>
      <c r="L165" s="31"/>
      <c r="M165" s="173" t="s">
        <v>1</v>
      </c>
      <c r="N165" s="174" t="s">
        <v>38</v>
      </c>
      <c r="O165" s="59"/>
      <c r="P165" s="59"/>
      <c r="Q165" s="59"/>
      <c r="R165" s="59"/>
      <c r="S165" s="59"/>
      <c r="T165" s="6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T165" s="15" t="s">
        <v>773</v>
      </c>
      <c r="AU165" s="15" t="s">
        <v>79</v>
      </c>
      <c r="AY165" s="15" t="s">
        <v>773</v>
      </c>
      <c r="BE165" s="163">
        <f>IF(N165="základná",J165,0)</f>
        <v>0</v>
      </c>
      <c r="BF165" s="163">
        <f>IF(N165="znížená",J165,0)</f>
        <v>0</v>
      </c>
      <c r="BG165" s="163">
        <f>IF(N165="zákl. prenesená",J165,0)</f>
        <v>0</v>
      </c>
      <c r="BH165" s="163">
        <f>IF(N165="zníž. prenesená",J165,0)</f>
        <v>0</v>
      </c>
      <c r="BI165" s="163">
        <f>IF(N165="nulová",J165,0)</f>
        <v>0</v>
      </c>
      <c r="BJ165" s="15" t="s">
        <v>85</v>
      </c>
      <c r="BK165" s="163">
        <f>I165*H165</f>
        <v>0</v>
      </c>
    </row>
    <row r="166" spans="1:65" s="2" customFormat="1" ht="16.350000000000001" customHeight="1">
      <c r="A166" s="30"/>
      <c r="B166" s="31"/>
      <c r="C166" s="166" t="s">
        <v>1</v>
      </c>
      <c r="D166" s="166" t="s">
        <v>210</v>
      </c>
      <c r="E166" s="167" t="s">
        <v>1</v>
      </c>
      <c r="F166" s="168"/>
      <c r="G166" s="169"/>
      <c r="H166" s="170"/>
      <c r="I166" s="171"/>
      <c r="J166" s="288">
        <f t="shared" si="20"/>
        <v>0</v>
      </c>
      <c r="K166" s="172"/>
      <c r="L166" s="31"/>
      <c r="M166" s="173" t="s">
        <v>1</v>
      </c>
      <c r="N166" s="174" t="s">
        <v>38</v>
      </c>
      <c r="O166" s="59"/>
      <c r="P166" s="59"/>
      <c r="Q166" s="59"/>
      <c r="R166" s="59"/>
      <c r="S166" s="59"/>
      <c r="T166" s="6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T166" s="15" t="s">
        <v>773</v>
      </c>
      <c r="AU166" s="15" t="s">
        <v>79</v>
      </c>
      <c r="AY166" s="15" t="s">
        <v>773</v>
      </c>
      <c r="BE166" s="163">
        <f>IF(N166="základná",J166,0)</f>
        <v>0</v>
      </c>
      <c r="BF166" s="163">
        <f>IF(N166="znížená",J166,0)</f>
        <v>0</v>
      </c>
      <c r="BG166" s="163">
        <f>IF(N166="zákl. prenesená",J166,0)</f>
        <v>0</v>
      </c>
      <c r="BH166" s="163">
        <f>IF(N166="zníž. prenesená",J166,0)</f>
        <v>0</v>
      </c>
      <c r="BI166" s="163">
        <f>IF(N166="nulová",J166,0)</f>
        <v>0</v>
      </c>
      <c r="BJ166" s="15" t="s">
        <v>85</v>
      </c>
      <c r="BK166" s="163">
        <f>I166*H166</f>
        <v>0</v>
      </c>
    </row>
    <row r="167" spans="1:65" s="2" customFormat="1" ht="16.350000000000001" customHeight="1">
      <c r="A167" s="30"/>
      <c r="B167" s="31"/>
      <c r="C167" s="166" t="s">
        <v>1</v>
      </c>
      <c r="D167" s="166" t="s">
        <v>210</v>
      </c>
      <c r="E167" s="167" t="s">
        <v>1</v>
      </c>
      <c r="F167" s="168"/>
      <c r="G167" s="169"/>
      <c r="H167" s="170"/>
      <c r="I167" s="171"/>
      <c r="J167" s="288">
        <f t="shared" si="20"/>
        <v>0</v>
      </c>
      <c r="K167" s="172"/>
      <c r="L167" s="31"/>
      <c r="M167" s="173" t="s">
        <v>1</v>
      </c>
      <c r="N167" s="174" t="s">
        <v>38</v>
      </c>
      <c r="O167" s="175"/>
      <c r="P167" s="175"/>
      <c r="Q167" s="175"/>
      <c r="R167" s="175"/>
      <c r="S167" s="175"/>
      <c r="T167" s="176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T167" s="15" t="s">
        <v>773</v>
      </c>
      <c r="AU167" s="15" t="s">
        <v>79</v>
      </c>
      <c r="AY167" s="15" t="s">
        <v>773</v>
      </c>
      <c r="BE167" s="163">
        <f>IF(N167="základná",J167,0)</f>
        <v>0</v>
      </c>
      <c r="BF167" s="163">
        <f>IF(N167="znížená",J167,0)</f>
        <v>0</v>
      </c>
      <c r="BG167" s="163">
        <f>IF(N167="zákl. prenesená",J167,0)</f>
        <v>0</v>
      </c>
      <c r="BH167" s="163">
        <f>IF(N167="zníž. prenesená",J167,0)</f>
        <v>0</v>
      </c>
      <c r="BI167" s="163">
        <f>IF(N167="nulová",J167,0)</f>
        <v>0</v>
      </c>
      <c r="BJ167" s="15" t="s">
        <v>85</v>
      </c>
      <c r="BK167" s="163">
        <f>I167*H167</f>
        <v>0</v>
      </c>
    </row>
    <row r="168" spans="1:65" s="2" customFormat="1" ht="6.95" customHeight="1">
      <c r="A168" s="30"/>
      <c r="B168" s="48"/>
      <c r="C168" s="49"/>
      <c r="D168" s="49"/>
      <c r="E168" s="49"/>
      <c r="F168" s="49"/>
      <c r="G168" s="49"/>
      <c r="H168" s="49"/>
      <c r="I168" s="49"/>
      <c r="J168" s="277"/>
      <c r="K168" s="49"/>
      <c r="L168" s="31"/>
      <c r="M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</row>
  </sheetData>
  <sheetProtection algorithmName="SHA-512" hashValue="wDFuqyCLVADSYQVDF/UA3iq5DYIttmQR0WJfmKndyahqhJliBK4jH6NpvgjBJnJRCdsn5sjztuIt3FhheYkcxg==" saltValue="CncjmITlZuztPxV03Pqa1g==" spinCount="100000" sheet="1" objects="1" scenarios="1"/>
  <autoFilter ref="C125:K167"/>
  <mergeCells count="12">
    <mergeCell ref="E118:H118"/>
    <mergeCell ref="L2:V2"/>
    <mergeCell ref="E85:H85"/>
    <mergeCell ref="E87:H87"/>
    <mergeCell ref="E89:H89"/>
    <mergeCell ref="E114:H114"/>
    <mergeCell ref="E116:H116"/>
    <mergeCell ref="E7:H7"/>
    <mergeCell ref="E9:H9"/>
    <mergeCell ref="E11:H11"/>
    <mergeCell ref="E20:H20"/>
    <mergeCell ref="E29:H29"/>
  </mergeCells>
  <dataValidations disablePrompts="1" count="2">
    <dataValidation type="list" allowBlank="1" showInputMessage="1" showErrorMessage="1" error="Povolené sú hodnoty K, M." sqref="D163:D168">
      <formula1>"K, M"</formula1>
    </dataValidation>
    <dataValidation type="list" allowBlank="1" showInputMessage="1" showErrorMessage="1" error="Povolené sú hodnoty základná, znížená, nulová." sqref="N163:N168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76"/>
  <sheetViews>
    <sheetView showGridLines="0" topLeftCell="A74" workbookViewId="0">
      <selection activeCell="J24" sqref="J24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6" t="s">
        <v>5</v>
      </c>
      <c r="M2" s="217"/>
      <c r="N2" s="217"/>
      <c r="O2" s="217"/>
      <c r="P2" s="217"/>
      <c r="Q2" s="217"/>
      <c r="R2" s="217"/>
      <c r="S2" s="217"/>
      <c r="T2" s="217"/>
      <c r="U2" s="217"/>
      <c r="V2" s="217"/>
      <c r="AT2" s="15" t="s">
        <v>163</v>
      </c>
    </row>
    <row r="3" spans="1:46" s="1" customFormat="1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8"/>
      <c r="AT3" s="15" t="s">
        <v>72</v>
      </c>
    </row>
    <row r="4" spans="1:46" s="1" customFormat="1" ht="24.95" customHeight="1">
      <c r="B4" s="18"/>
      <c r="D4" s="19" t="s">
        <v>167</v>
      </c>
      <c r="L4" s="18"/>
      <c r="M4" s="99" t="s">
        <v>9</v>
      </c>
      <c r="AT4" s="15" t="s">
        <v>3</v>
      </c>
    </row>
    <row r="5" spans="1:46" s="1" customFormat="1" ht="6.95" customHeight="1">
      <c r="B5" s="18"/>
      <c r="L5" s="18"/>
    </row>
    <row r="6" spans="1:46" s="1" customFormat="1" ht="12" customHeight="1">
      <c r="B6" s="18"/>
      <c r="D6" s="25" t="s">
        <v>14</v>
      </c>
      <c r="L6" s="18"/>
    </row>
    <row r="7" spans="1:46" s="1" customFormat="1" ht="16.5" customHeight="1">
      <c r="B7" s="18"/>
      <c r="E7" s="259" t="str">
        <f>'Rekapitulácia stavby'!K6</f>
        <v>Rekonštrukcia SO34 ÚAO a SO22 sociálna časť ÚAO</v>
      </c>
      <c r="F7" s="260"/>
      <c r="G7" s="260"/>
      <c r="H7" s="260"/>
      <c r="L7" s="18"/>
    </row>
    <row r="8" spans="1:46" s="2" customFormat="1" ht="12" customHeight="1">
      <c r="A8" s="30"/>
      <c r="B8" s="31"/>
      <c r="C8" s="30"/>
      <c r="D8" s="25" t="s">
        <v>168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16.5" customHeight="1">
      <c r="A9" s="30"/>
      <c r="B9" s="31"/>
      <c r="C9" s="30"/>
      <c r="D9" s="30"/>
      <c r="E9" s="255" t="s">
        <v>10961</v>
      </c>
      <c r="F9" s="258"/>
      <c r="G9" s="258"/>
      <c r="H9" s="258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5" t="s">
        <v>16</v>
      </c>
      <c r="E11" s="30"/>
      <c r="F11" s="23" t="s">
        <v>1</v>
      </c>
      <c r="G11" s="30"/>
      <c r="H11" s="30"/>
      <c r="I11" s="25" t="s">
        <v>17</v>
      </c>
      <c r="J11" s="23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5" t="s">
        <v>18</v>
      </c>
      <c r="E12" s="30"/>
      <c r="F12" s="23" t="s">
        <v>19</v>
      </c>
      <c r="G12" s="30"/>
      <c r="H12" s="30"/>
      <c r="I12" s="25" t="s">
        <v>20</v>
      </c>
      <c r="J12" s="56" t="str">
        <f>'Rekapitulácia stavby'!AN8</f>
        <v>16. 11. 2023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5" t="s">
        <v>22</v>
      </c>
      <c r="E14" s="30"/>
      <c r="F14" s="30"/>
      <c r="G14" s="30"/>
      <c r="H14" s="30"/>
      <c r="I14" s="25" t="s">
        <v>23</v>
      </c>
      <c r="J14" s="23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3" t="s">
        <v>19</v>
      </c>
      <c r="F15" s="30"/>
      <c r="G15" s="30"/>
      <c r="H15" s="30"/>
      <c r="I15" s="25" t="s">
        <v>24</v>
      </c>
      <c r="J15" s="23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5" t="s">
        <v>25</v>
      </c>
      <c r="E17" s="30"/>
      <c r="F17" s="30"/>
      <c r="G17" s="30"/>
      <c r="H17" s="30"/>
      <c r="I17" s="25" t="s">
        <v>23</v>
      </c>
      <c r="J17" s="26" t="str">
        <f>'Rekapitulácia stavby'!AN13</f>
        <v>Vyplň údaj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61" t="str">
        <f>'Rekapitulácia stavby'!E14</f>
        <v>Vyplň údaj</v>
      </c>
      <c r="F18" s="221"/>
      <c r="G18" s="221"/>
      <c r="H18" s="221"/>
      <c r="I18" s="25" t="s">
        <v>24</v>
      </c>
      <c r="J18" s="26" t="str">
        <f>'Rekapitulácia stavby'!AN14</f>
        <v>Vyplň údaj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5" t="s">
        <v>27</v>
      </c>
      <c r="E20" s="30"/>
      <c r="F20" s="30"/>
      <c r="G20" s="30"/>
      <c r="H20" s="30"/>
      <c r="I20" s="25" t="s">
        <v>23</v>
      </c>
      <c r="J20" s="23" t="str">
        <f>IF('Rekapitulácia stavby'!AN16="","",'Rekapitulácia stavby'!AN16)</f>
        <v/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3" t="str">
        <f>IF('Rekapitulácia stavby'!E17="","",'Rekapitulácia stavby'!E17)</f>
        <v xml:space="preserve"> </v>
      </c>
      <c r="F21" s="30"/>
      <c r="G21" s="30"/>
      <c r="H21" s="30"/>
      <c r="I21" s="25" t="s">
        <v>24</v>
      </c>
      <c r="J21" s="23" t="str">
        <f>IF('Rekapitulácia stavby'!AN17="","",'Rekapitulácia stavby'!AN17)</f>
        <v/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5" t="s">
        <v>30</v>
      </c>
      <c r="E23" s="30"/>
      <c r="F23" s="30"/>
      <c r="G23" s="30"/>
      <c r="H23" s="30"/>
      <c r="I23" s="25" t="s">
        <v>23</v>
      </c>
      <c r="J23" s="23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3" t="str">
        <f>IF('Rekapitulácia stavby'!E20="","",'Rekapitulácia stavby'!E20)</f>
        <v xml:space="preserve"> </v>
      </c>
      <c r="F24" s="30"/>
      <c r="G24" s="30"/>
      <c r="H24" s="30"/>
      <c r="I24" s="25" t="s">
        <v>24</v>
      </c>
      <c r="J24" s="23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5" t="s">
        <v>31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100"/>
      <c r="B27" s="101"/>
      <c r="C27" s="100"/>
      <c r="D27" s="100"/>
      <c r="E27" s="225" t="s">
        <v>1</v>
      </c>
      <c r="F27" s="225"/>
      <c r="G27" s="225"/>
      <c r="H27" s="225"/>
      <c r="I27" s="100"/>
      <c r="J27" s="100"/>
      <c r="K27" s="100"/>
      <c r="L27" s="102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3" t="s">
        <v>32</v>
      </c>
      <c r="E30" s="30"/>
      <c r="F30" s="30"/>
      <c r="G30" s="30"/>
      <c r="H30" s="30"/>
      <c r="I30" s="30"/>
      <c r="J30" s="72">
        <f>ROUND(J119,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34</v>
      </c>
      <c r="G32" s="30"/>
      <c r="H32" s="30"/>
      <c r="I32" s="34" t="s">
        <v>33</v>
      </c>
      <c r="J32" s="34" t="s">
        <v>35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4" t="s">
        <v>36</v>
      </c>
      <c r="E33" s="36" t="s">
        <v>37</v>
      </c>
      <c r="F33" s="105">
        <f>ROUND((ROUND((SUM(BE119:BE169)),  2) + SUM(BE171:BE175)), 2)</f>
        <v>0</v>
      </c>
      <c r="G33" s="106"/>
      <c r="H33" s="106"/>
      <c r="I33" s="107">
        <v>0.2</v>
      </c>
      <c r="J33" s="105">
        <f>ROUND((ROUND(((SUM(BE119:BE169))*I33),  2) + (SUM(BE171:BE175)*I33)),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38</v>
      </c>
      <c r="F34" s="105">
        <f>ROUND((ROUND((SUM(BF119:BF169)),  2) + SUM(BF171:BF175)), 2)</f>
        <v>0</v>
      </c>
      <c r="G34" s="106"/>
      <c r="H34" s="106"/>
      <c r="I34" s="107">
        <v>0.2</v>
      </c>
      <c r="J34" s="105">
        <f>ROUND((ROUND(((SUM(BF119:BF169))*I34),  2) + (SUM(BF171:BF175)*I34)),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5" t="s">
        <v>39</v>
      </c>
      <c r="F35" s="108">
        <f>ROUND((ROUND((SUM(BG119:BG169)),  2) + SUM(BG171:BG175)), 2)</f>
        <v>0</v>
      </c>
      <c r="G35" s="30"/>
      <c r="H35" s="30"/>
      <c r="I35" s="109">
        <v>0.2</v>
      </c>
      <c r="J35" s="108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5" t="s">
        <v>40</v>
      </c>
      <c r="F36" s="108">
        <f>ROUND((ROUND((SUM(BH119:BH169)),  2) + SUM(BH171:BH175)), 2)</f>
        <v>0</v>
      </c>
      <c r="G36" s="30"/>
      <c r="H36" s="30"/>
      <c r="I36" s="109">
        <v>0.2</v>
      </c>
      <c r="J36" s="108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41</v>
      </c>
      <c r="F37" s="105">
        <f>ROUND((ROUND((SUM(BI119:BI169)),  2) + SUM(BI171:BI175)), 2)</f>
        <v>0</v>
      </c>
      <c r="G37" s="106"/>
      <c r="H37" s="106"/>
      <c r="I37" s="107">
        <v>0</v>
      </c>
      <c r="J37" s="105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10"/>
      <c r="D39" s="111" t="s">
        <v>42</v>
      </c>
      <c r="E39" s="61"/>
      <c r="F39" s="61"/>
      <c r="G39" s="112" t="s">
        <v>43</v>
      </c>
      <c r="H39" s="113" t="s">
        <v>44</v>
      </c>
      <c r="I39" s="61"/>
      <c r="J39" s="114">
        <f>SUM(J30:J37)</f>
        <v>0</v>
      </c>
      <c r="K39" s="115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18"/>
      <c r="L41" s="18"/>
    </row>
    <row r="42" spans="1:31" s="1" customFormat="1" ht="14.45" customHeight="1">
      <c r="B42" s="18"/>
      <c r="L42" s="18"/>
    </row>
    <row r="43" spans="1:31" s="1" customFormat="1" ht="14.45" customHeight="1">
      <c r="B43" s="18"/>
      <c r="L43" s="18"/>
    </row>
    <row r="44" spans="1:31" s="1" customFormat="1" ht="14.45" customHeight="1">
      <c r="B44" s="18"/>
      <c r="L44" s="18"/>
    </row>
    <row r="45" spans="1:31" s="1" customFormat="1" ht="14.45" customHeight="1">
      <c r="B45" s="18"/>
      <c r="L45" s="18"/>
    </row>
    <row r="46" spans="1:31" s="1" customFormat="1" ht="14.45" customHeight="1">
      <c r="B46" s="18"/>
      <c r="L46" s="18"/>
    </row>
    <row r="47" spans="1:31" s="1" customFormat="1" ht="14.45" customHeight="1">
      <c r="B47" s="18"/>
      <c r="L47" s="18"/>
    </row>
    <row r="48" spans="1:31" s="1" customFormat="1" ht="14.45" customHeight="1">
      <c r="B48" s="18"/>
      <c r="L48" s="18"/>
    </row>
    <row r="49" spans="1:31" s="1" customFormat="1" ht="14.45" customHeight="1">
      <c r="B49" s="18"/>
      <c r="L49" s="18"/>
    </row>
    <row r="50" spans="1:31" s="2" customFormat="1" ht="14.45" customHeight="1">
      <c r="B50" s="43"/>
      <c r="D50" s="44" t="s">
        <v>45</v>
      </c>
      <c r="E50" s="45"/>
      <c r="F50" s="45"/>
      <c r="G50" s="44" t="s">
        <v>46</v>
      </c>
      <c r="H50" s="45"/>
      <c r="I50" s="45"/>
      <c r="J50" s="45"/>
      <c r="K50" s="45"/>
      <c r="L50" s="43"/>
    </row>
    <row r="51" spans="1:31">
      <c r="B51" s="18"/>
      <c r="L51" s="18"/>
    </row>
    <row r="52" spans="1:31">
      <c r="B52" s="18"/>
      <c r="L52" s="18"/>
    </row>
    <row r="53" spans="1:31">
      <c r="B53" s="18"/>
      <c r="L53" s="18"/>
    </row>
    <row r="54" spans="1:31">
      <c r="B54" s="18"/>
      <c r="L54" s="18"/>
    </row>
    <row r="55" spans="1:31">
      <c r="B55" s="18"/>
      <c r="L55" s="18"/>
    </row>
    <row r="56" spans="1:31">
      <c r="B56" s="18"/>
      <c r="L56" s="18"/>
    </row>
    <row r="57" spans="1:31">
      <c r="B57" s="18"/>
      <c r="L57" s="18"/>
    </row>
    <row r="58" spans="1:31">
      <c r="B58" s="18"/>
      <c r="L58" s="18"/>
    </row>
    <row r="59" spans="1:31">
      <c r="B59" s="18"/>
      <c r="L59" s="18"/>
    </row>
    <row r="60" spans="1:31">
      <c r="B60" s="18"/>
      <c r="L60" s="18"/>
    </row>
    <row r="61" spans="1:31" s="2" customFormat="1" ht="12.75">
      <c r="A61" s="30"/>
      <c r="B61" s="31"/>
      <c r="C61" s="30"/>
      <c r="D61" s="46" t="s">
        <v>47</v>
      </c>
      <c r="E61" s="33"/>
      <c r="F61" s="116" t="s">
        <v>48</v>
      </c>
      <c r="G61" s="46" t="s">
        <v>47</v>
      </c>
      <c r="H61" s="33"/>
      <c r="I61" s="33"/>
      <c r="J61" s="117" t="s">
        <v>48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18"/>
      <c r="L62" s="18"/>
    </row>
    <row r="63" spans="1:31">
      <c r="B63" s="18"/>
      <c r="L63" s="18"/>
    </row>
    <row r="64" spans="1:31">
      <c r="B64" s="18"/>
      <c r="L64" s="18"/>
    </row>
    <row r="65" spans="1:31" s="2" customFormat="1" ht="12.75">
      <c r="A65" s="30"/>
      <c r="B65" s="31"/>
      <c r="C65" s="30"/>
      <c r="D65" s="44" t="s">
        <v>49</v>
      </c>
      <c r="E65" s="47"/>
      <c r="F65" s="47"/>
      <c r="G65" s="44" t="s">
        <v>50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18"/>
      <c r="L66" s="18"/>
    </row>
    <row r="67" spans="1:31">
      <c r="B67" s="18"/>
      <c r="L67" s="18"/>
    </row>
    <row r="68" spans="1:31">
      <c r="B68" s="18"/>
      <c r="L68" s="18"/>
    </row>
    <row r="69" spans="1:31">
      <c r="B69" s="18"/>
      <c r="L69" s="18"/>
    </row>
    <row r="70" spans="1:31">
      <c r="B70" s="18"/>
      <c r="L70" s="18"/>
    </row>
    <row r="71" spans="1:31">
      <c r="B71" s="18"/>
      <c r="L71" s="18"/>
    </row>
    <row r="72" spans="1:31">
      <c r="B72" s="18"/>
      <c r="L72" s="18"/>
    </row>
    <row r="73" spans="1:31">
      <c r="B73" s="18"/>
      <c r="L73" s="18"/>
    </row>
    <row r="74" spans="1:31">
      <c r="B74" s="18"/>
      <c r="L74" s="18"/>
    </row>
    <row r="75" spans="1:31">
      <c r="B75" s="18"/>
      <c r="L75" s="18"/>
    </row>
    <row r="76" spans="1:31" s="2" customFormat="1" ht="12.75">
      <c r="A76" s="30"/>
      <c r="B76" s="31"/>
      <c r="C76" s="30"/>
      <c r="D76" s="46" t="s">
        <v>47</v>
      </c>
      <c r="E76" s="33"/>
      <c r="F76" s="116" t="s">
        <v>48</v>
      </c>
      <c r="G76" s="46" t="s">
        <v>47</v>
      </c>
      <c r="H76" s="33"/>
      <c r="I76" s="33"/>
      <c r="J76" s="117" t="s">
        <v>48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19" t="s">
        <v>172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5" t="s">
        <v>14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>
      <c r="A85" s="30"/>
      <c r="B85" s="31"/>
      <c r="C85" s="30"/>
      <c r="D85" s="30"/>
      <c r="E85" s="259" t="str">
        <f>E7</f>
        <v>Rekonštrukcia SO34 ÚAO a SO22 sociálna časť ÚAO</v>
      </c>
      <c r="F85" s="260"/>
      <c r="G85" s="260"/>
      <c r="H85" s="260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5" t="s">
        <v>168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55" t="str">
        <f>E9</f>
        <v>SO203 - Trafostanica</v>
      </c>
      <c r="F87" s="258"/>
      <c r="G87" s="258"/>
      <c r="H87" s="258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5" t="s">
        <v>18</v>
      </c>
      <c r="D89" s="30"/>
      <c r="E89" s="30"/>
      <c r="F89" s="23" t="str">
        <f>F12</f>
        <v>ÚVTOS a ÚVV Leopoldov</v>
      </c>
      <c r="G89" s="30"/>
      <c r="H89" s="30"/>
      <c r="I89" s="25" t="s">
        <v>20</v>
      </c>
      <c r="J89" s="56" t="str">
        <f>IF(J12="","",J12)</f>
        <v>16. 11. 2023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>
      <c r="A91" s="30"/>
      <c r="B91" s="31"/>
      <c r="C91" s="25" t="s">
        <v>22</v>
      </c>
      <c r="D91" s="30"/>
      <c r="E91" s="30"/>
      <c r="F91" s="23" t="str">
        <f>E15</f>
        <v>ÚVTOS a ÚVV Leopoldov</v>
      </c>
      <c r="G91" s="30"/>
      <c r="H91" s="30"/>
      <c r="I91" s="25" t="s">
        <v>27</v>
      </c>
      <c r="J91" s="28" t="str">
        <f>E21</f>
        <v xml:space="preserve"> 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5" t="s">
        <v>25</v>
      </c>
      <c r="D92" s="30"/>
      <c r="E92" s="30"/>
      <c r="F92" s="23" t="str">
        <f>IF(E18="","",E18)</f>
        <v>Vyplň údaj</v>
      </c>
      <c r="G92" s="30"/>
      <c r="H92" s="30"/>
      <c r="I92" s="25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8" t="s">
        <v>173</v>
      </c>
      <c r="D94" s="110"/>
      <c r="E94" s="110"/>
      <c r="F94" s="110"/>
      <c r="G94" s="110"/>
      <c r="H94" s="110"/>
      <c r="I94" s="110"/>
      <c r="J94" s="119" t="s">
        <v>174</v>
      </c>
      <c r="K94" s="110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20" t="s">
        <v>175</v>
      </c>
      <c r="D96" s="30"/>
      <c r="E96" s="30"/>
      <c r="F96" s="30"/>
      <c r="G96" s="30"/>
      <c r="H96" s="30"/>
      <c r="I96" s="30"/>
      <c r="J96" s="72">
        <f>J119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5" t="s">
        <v>176</v>
      </c>
    </row>
    <row r="97" spans="1:31" s="9" customFormat="1" ht="24.95" customHeight="1">
      <c r="B97" s="121"/>
      <c r="D97" s="122" t="s">
        <v>191</v>
      </c>
      <c r="E97" s="123"/>
      <c r="F97" s="123"/>
      <c r="G97" s="123"/>
      <c r="H97" s="123"/>
      <c r="I97" s="123"/>
      <c r="J97" s="124">
        <f>J120</f>
        <v>0</v>
      </c>
      <c r="L97" s="121"/>
    </row>
    <row r="98" spans="1:31" s="10" customFormat="1" ht="19.899999999999999" customHeight="1">
      <c r="B98" s="125"/>
      <c r="D98" s="126" t="s">
        <v>856</v>
      </c>
      <c r="E98" s="127"/>
      <c r="F98" s="127"/>
      <c r="G98" s="127"/>
      <c r="H98" s="127"/>
      <c r="I98" s="127"/>
      <c r="J98" s="128">
        <f>J121</f>
        <v>0</v>
      </c>
      <c r="L98" s="125"/>
    </row>
    <row r="99" spans="1:31" s="9" customFormat="1" ht="21.75" customHeight="1">
      <c r="B99" s="121"/>
      <c r="D99" s="129" t="s">
        <v>193</v>
      </c>
      <c r="J99" s="130">
        <f>J170</f>
        <v>0</v>
      </c>
      <c r="L99" s="121"/>
    </row>
    <row r="100" spans="1:31" s="2" customFormat="1" ht="21.75" customHeight="1">
      <c r="A100" s="30"/>
      <c r="B100" s="31"/>
      <c r="C100" s="30"/>
      <c r="D100" s="30"/>
      <c r="E100" s="30"/>
      <c r="F100" s="30"/>
      <c r="G100" s="30"/>
      <c r="H100" s="30"/>
      <c r="I100" s="30"/>
      <c r="J100" s="30"/>
      <c r="K100" s="30"/>
      <c r="L100" s="43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</row>
    <row r="101" spans="1:31" s="2" customFormat="1" ht="6.95" customHeight="1">
      <c r="A101" s="30"/>
      <c r="B101" s="48"/>
      <c r="C101" s="49"/>
      <c r="D101" s="49"/>
      <c r="E101" s="49"/>
      <c r="F101" s="49"/>
      <c r="G101" s="49"/>
      <c r="H101" s="49"/>
      <c r="I101" s="49"/>
      <c r="J101" s="49"/>
      <c r="K101" s="49"/>
      <c r="L101" s="43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</row>
    <row r="105" spans="1:31" s="2" customFormat="1" ht="6.95" customHeight="1">
      <c r="A105" s="30"/>
      <c r="B105" s="50"/>
      <c r="C105" s="51"/>
      <c r="D105" s="51"/>
      <c r="E105" s="51"/>
      <c r="F105" s="51"/>
      <c r="G105" s="51"/>
      <c r="H105" s="51"/>
      <c r="I105" s="51"/>
      <c r="J105" s="51"/>
      <c r="K105" s="51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31" s="2" customFormat="1" ht="24.95" customHeight="1">
      <c r="A106" s="30"/>
      <c r="B106" s="31"/>
      <c r="C106" s="19" t="s">
        <v>194</v>
      </c>
      <c r="D106" s="30"/>
      <c r="E106" s="30"/>
      <c r="F106" s="30"/>
      <c r="G106" s="30"/>
      <c r="H106" s="30"/>
      <c r="I106" s="30"/>
      <c r="J106" s="30"/>
      <c r="K106" s="30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7" spans="1:31" s="2" customFormat="1" ht="6.95" customHeight="1">
      <c r="A107" s="30"/>
      <c r="B107" s="31"/>
      <c r="C107" s="30"/>
      <c r="D107" s="30"/>
      <c r="E107" s="30"/>
      <c r="F107" s="30"/>
      <c r="G107" s="30"/>
      <c r="H107" s="30"/>
      <c r="I107" s="30"/>
      <c r="J107" s="30"/>
      <c r="K107" s="30"/>
      <c r="L107" s="43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s="2" customFormat="1" ht="12" customHeight="1">
      <c r="A108" s="30"/>
      <c r="B108" s="31"/>
      <c r="C108" s="25" t="s">
        <v>14</v>
      </c>
      <c r="D108" s="30"/>
      <c r="E108" s="30"/>
      <c r="F108" s="30"/>
      <c r="G108" s="30"/>
      <c r="H108" s="30"/>
      <c r="I108" s="30"/>
      <c r="J108" s="30"/>
      <c r="K108" s="30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16.5" customHeight="1">
      <c r="A109" s="30"/>
      <c r="B109" s="31"/>
      <c r="C109" s="30"/>
      <c r="D109" s="30"/>
      <c r="E109" s="259" t="str">
        <f>E7</f>
        <v>Rekonštrukcia SO34 ÚAO a SO22 sociálna časť ÚAO</v>
      </c>
      <c r="F109" s="260"/>
      <c r="G109" s="260"/>
      <c r="H109" s="260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12" customHeight="1">
      <c r="A110" s="30"/>
      <c r="B110" s="31"/>
      <c r="C110" s="25" t="s">
        <v>168</v>
      </c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16.5" customHeight="1">
      <c r="A111" s="30"/>
      <c r="B111" s="31"/>
      <c r="C111" s="30"/>
      <c r="D111" s="30"/>
      <c r="E111" s="255" t="str">
        <f>E9</f>
        <v>SO203 - Trafostanica</v>
      </c>
      <c r="F111" s="258"/>
      <c r="G111" s="258"/>
      <c r="H111" s="258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6.95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2" customHeight="1">
      <c r="A113" s="30"/>
      <c r="B113" s="31"/>
      <c r="C113" s="25" t="s">
        <v>18</v>
      </c>
      <c r="D113" s="30"/>
      <c r="E113" s="30"/>
      <c r="F113" s="23" t="str">
        <f>F12</f>
        <v>ÚVTOS a ÚVV Leopoldov</v>
      </c>
      <c r="G113" s="30"/>
      <c r="H113" s="30"/>
      <c r="I113" s="25" t="s">
        <v>20</v>
      </c>
      <c r="J113" s="56" t="str">
        <f>IF(J12="","",J12)</f>
        <v>16. 11. 2023</v>
      </c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6.95" customHeight="1">
      <c r="A114" s="30"/>
      <c r="B114" s="31"/>
      <c r="C114" s="30"/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15.2" customHeight="1">
      <c r="A115" s="30"/>
      <c r="B115" s="31"/>
      <c r="C115" s="25" t="s">
        <v>22</v>
      </c>
      <c r="D115" s="30"/>
      <c r="E115" s="30"/>
      <c r="F115" s="23" t="str">
        <f>E15</f>
        <v>ÚVTOS a ÚVV Leopoldov</v>
      </c>
      <c r="G115" s="30"/>
      <c r="H115" s="30"/>
      <c r="I115" s="25" t="s">
        <v>27</v>
      </c>
      <c r="J115" s="28" t="str">
        <f>E21</f>
        <v xml:space="preserve"> </v>
      </c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5.2" customHeight="1">
      <c r="A116" s="30"/>
      <c r="B116" s="31"/>
      <c r="C116" s="25" t="s">
        <v>25</v>
      </c>
      <c r="D116" s="30"/>
      <c r="E116" s="30"/>
      <c r="F116" s="23" t="str">
        <f>IF(E18="","",E18)</f>
        <v>Vyplň údaj</v>
      </c>
      <c r="G116" s="30"/>
      <c r="H116" s="30"/>
      <c r="I116" s="25" t="s">
        <v>30</v>
      </c>
      <c r="J116" s="28" t="str">
        <f>E24</f>
        <v xml:space="preserve"> </v>
      </c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10.35" customHeight="1">
      <c r="A117" s="30"/>
      <c r="B117" s="31"/>
      <c r="C117" s="30"/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11" customFormat="1" ht="29.25" customHeight="1">
      <c r="A118" s="131"/>
      <c r="B118" s="132"/>
      <c r="C118" s="133" t="s">
        <v>195</v>
      </c>
      <c r="D118" s="134" t="s">
        <v>57</v>
      </c>
      <c r="E118" s="134" t="s">
        <v>53</v>
      </c>
      <c r="F118" s="134" t="s">
        <v>54</v>
      </c>
      <c r="G118" s="134" t="s">
        <v>196</v>
      </c>
      <c r="H118" s="134" t="s">
        <v>197</v>
      </c>
      <c r="I118" s="134" t="s">
        <v>198</v>
      </c>
      <c r="J118" s="135" t="s">
        <v>174</v>
      </c>
      <c r="K118" s="136" t="s">
        <v>199</v>
      </c>
      <c r="L118" s="137"/>
      <c r="M118" s="63" t="s">
        <v>1</v>
      </c>
      <c r="N118" s="64" t="s">
        <v>36</v>
      </c>
      <c r="O118" s="64" t="s">
        <v>200</v>
      </c>
      <c r="P118" s="64" t="s">
        <v>201</v>
      </c>
      <c r="Q118" s="64" t="s">
        <v>202</v>
      </c>
      <c r="R118" s="64" t="s">
        <v>203</v>
      </c>
      <c r="S118" s="64" t="s">
        <v>204</v>
      </c>
      <c r="T118" s="65" t="s">
        <v>205</v>
      </c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</row>
    <row r="119" spans="1:65" s="2" customFormat="1" ht="22.9" customHeight="1">
      <c r="A119" s="30"/>
      <c r="B119" s="31"/>
      <c r="C119" s="70" t="s">
        <v>175</v>
      </c>
      <c r="D119" s="30"/>
      <c r="E119" s="30"/>
      <c r="F119" s="30"/>
      <c r="G119" s="30"/>
      <c r="H119" s="30"/>
      <c r="I119" s="30"/>
      <c r="J119" s="138">
        <f>BK119</f>
        <v>0</v>
      </c>
      <c r="K119" s="30"/>
      <c r="L119" s="31"/>
      <c r="M119" s="66"/>
      <c r="N119" s="57"/>
      <c r="O119" s="67"/>
      <c r="P119" s="139">
        <f>P120+P170</f>
        <v>0</v>
      </c>
      <c r="Q119" s="67"/>
      <c r="R119" s="139">
        <f>R120+R170</f>
        <v>0</v>
      </c>
      <c r="S119" s="67"/>
      <c r="T119" s="140">
        <f>T120+T170</f>
        <v>0</v>
      </c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T119" s="15" t="s">
        <v>71</v>
      </c>
      <c r="AU119" s="15" t="s">
        <v>176</v>
      </c>
      <c r="BK119" s="141">
        <f>BK120+BK170</f>
        <v>0</v>
      </c>
    </row>
    <row r="120" spans="1:65" s="12" customFormat="1" ht="25.9" customHeight="1">
      <c r="B120" s="142"/>
      <c r="D120" s="143" t="s">
        <v>71</v>
      </c>
      <c r="E120" s="144" t="s">
        <v>751</v>
      </c>
      <c r="F120" s="144" t="s">
        <v>752</v>
      </c>
      <c r="I120" s="145"/>
      <c r="J120" s="130">
        <f>BK120</f>
        <v>0</v>
      </c>
      <c r="L120" s="142"/>
      <c r="M120" s="146"/>
      <c r="N120" s="147"/>
      <c r="O120" s="147"/>
      <c r="P120" s="148">
        <f>P121</f>
        <v>0</v>
      </c>
      <c r="Q120" s="147"/>
      <c r="R120" s="148">
        <f>R121</f>
        <v>0</v>
      </c>
      <c r="S120" s="147"/>
      <c r="T120" s="149">
        <f>T121</f>
        <v>0</v>
      </c>
      <c r="AR120" s="143" t="s">
        <v>219</v>
      </c>
      <c r="AT120" s="150" t="s">
        <v>71</v>
      </c>
      <c r="AU120" s="150" t="s">
        <v>72</v>
      </c>
      <c r="AY120" s="143" t="s">
        <v>208</v>
      </c>
      <c r="BK120" s="151">
        <f>BK121</f>
        <v>0</v>
      </c>
    </row>
    <row r="121" spans="1:65" s="12" customFormat="1" ht="22.9" customHeight="1">
      <c r="B121" s="142"/>
      <c r="D121" s="143" t="s">
        <v>71</v>
      </c>
      <c r="E121" s="152" t="s">
        <v>857</v>
      </c>
      <c r="F121" s="152" t="s">
        <v>858</v>
      </c>
      <c r="I121" s="145"/>
      <c r="J121" s="286">
        <f>BK121</f>
        <v>0</v>
      </c>
      <c r="L121" s="142"/>
      <c r="M121" s="146"/>
      <c r="N121" s="147"/>
      <c r="O121" s="147"/>
      <c r="P121" s="148">
        <f>SUM(P122:P169)</f>
        <v>0</v>
      </c>
      <c r="Q121" s="147"/>
      <c r="R121" s="148">
        <f>SUM(R122:R169)</f>
        <v>0</v>
      </c>
      <c r="S121" s="147"/>
      <c r="T121" s="149">
        <f>SUM(T122:T169)</f>
        <v>0</v>
      </c>
      <c r="AR121" s="143" t="s">
        <v>219</v>
      </c>
      <c r="AT121" s="150" t="s">
        <v>71</v>
      </c>
      <c r="AU121" s="150" t="s">
        <v>79</v>
      </c>
      <c r="AY121" s="143" t="s">
        <v>208</v>
      </c>
      <c r="BK121" s="151">
        <f>SUM(BK122:BK169)</f>
        <v>0</v>
      </c>
    </row>
    <row r="122" spans="1:65" s="2" customFormat="1" ht="16.5" customHeight="1">
      <c r="A122" s="30"/>
      <c r="B122" s="154"/>
      <c r="C122" s="195">
        <v>1</v>
      </c>
      <c r="D122" s="195" t="s">
        <v>210</v>
      </c>
      <c r="E122" s="196" t="s">
        <v>10962</v>
      </c>
      <c r="F122" s="200" t="s">
        <v>10963</v>
      </c>
      <c r="G122" s="198" t="s">
        <v>404</v>
      </c>
      <c r="H122" s="199">
        <v>1</v>
      </c>
      <c r="I122" s="155"/>
      <c r="J122" s="287">
        <f t="shared" ref="J122:J169" si="0">ROUND(I122*H122,2)</f>
        <v>0</v>
      </c>
      <c r="K122" s="157"/>
      <c r="L122" s="31"/>
      <c r="M122" s="158" t="s">
        <v>1</v>
      </c>
      <c r="N122" s="159" t="s">
        <v>38</v>
      </c>
      <c r="O122" s="59"/>
      <c r="P122" s="160">
        <f t="shared" ref="P122:P169" si="1">O122*H122</f>
        <v>0</v>
      </c>
      <c r="Q122" s="160">
        <v>0</v>
      </c>
      <c r="R122" s="160">
        <f t="shared" ref="R122:R169" si="2">Q122*H122</f>
        <v>0</v>
      </c>
      <c r="S122" s="160">
        <v>0</v>
      </c>
      <c r="T122" s="161">
        <f t="shared" ref="T122:T169" si="3">S122*H122</f>
        <v>0</v>
      </c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R122" s="162" t="s">
        <v>466</v>
      </c>
      <c r="AT122" s="162" t="s">
        <v>210</v>
      </c>
      <c r="AU122" s="162" t="s">
        <v>85</v>
      </c>
      <c r="AY122" s="15" t="s">
        <v>208</v>
      </c>
      <c r="BE122" s="163">
        <f t="shared" ref="BE122:BE169" si="4">IF(N122="základná",J122,0)</f>
        <v>0</v>
      </c>
      <c r="BF122" s="163">
        <f t="shared" ref="BF122:BF169" si="5">IF(N122="znížená",J122,0)</f>
        <v>0</v>
      </c>
      <c r="BG122" s="163">
        <f t="shared" ref="BG122:BG169" si="6">IF(N122="zákl. prenesená",J122,0)</f>
        <v>0</v>
      </c>
      <c r="BH122" s="163">
        <f t="shared" ref="BH122:BH169" si="7">IF(N122="zníž. prenesená",J122,0)</f>
        <v>0</v>
      </c>
      <c r="BI122" s="163">
        <f t="shared" ref="BI122:BI169" si="8">IF(N122="nulová",J122,0)</f>
        <v>0</v>
      </c>
      <c r="BJ122" s="15" t="s">
        <v>85</v>
      </c>
      <c r="BK122" s="163">
        <f t="shared" ref="BK122:BK169" si="9">ROUND(I122*H122,2)</f>
        <v>0</v>
      </c>
      <c r="BL122" s="15" t="s">
        <v>466</v>
      </c>
      <c r="BM122" s="162" t="s">
        <v>10964</v>
      </c>
    </row>
    <row r="123" spans="1:65" s="2" customFormat="1" ht="16.5" customHeight="1">
      <c r="A123" s="30"/>
      <c r="B123" s="154"/>
      <c r="C123" s="195" t="s">
        <v>85</v>
      </c>
      <c r="D123" s="195" t="s">
        <v>210</v>
      </c>
      <c r="E123" s="196" t="s">
        <v>10965</v>
      </c>
      <c r="F123" s="200" t="s">
        <v>10966</v>
      </c>
      <c r="G123" s="198" t="s">
        <v>233</v>
      </c>
      <c r="H123" s="199">
        <v>5</v>
      </c>
      <c r="I123" s="155"/>
      <c r="J123" s="287">
        <f t="shared" si="0"/>
        <v>0</v>
      </c>
      <c r="K123" s="157"/>
      <c r="L123" s="31"/>
      <c r="M123" s="158" t="s">
        <v>1</v>
      </c>
      <c r="N123" s="159" t="s">
        <v>38</v>
      </c>
      <c r="O123" s="59"/>
      <c r="P123" s="160">
        <f t="shared" si="1"/>
        <v>0</v>
      </c>
      <c r="Q123" s="160">
        <v>0</v>
      </c>
      <c r="R123" s="160">
        <f t="shared" si="2"/>
        <v>0</v>
      </c>
      <c r="S123" s="160">
        <v>0</v>
      </c>
      <c r="T123" s="161">
        <f t="shared" si="3"/>
        <v>0</v>
      </c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R123" s="162" t="s">
        <v>466</v>
      </c>
      <c r="AT123" s="162" t="s">
        <v>210</v>
      </c>
      <c r="AU123" s="162" t="s">
        <v>85</v>
      </c>
      <c r="AY123" s="15" t="s">
        <v>208</v>
      </c>
      <c r="BE123" s="163">
        <f t="shared" si="4"/>
        <v>0</v>
      </c>
      <c r="BF123" s="163">
        <f t="shared" si="5"/>
        <v>0</v>
      </c>
      <c r="BG123" s="163">
        <f t="shared" si="6"/>
        <v>0</v>
      </c>
      <c r="BH123" s="163">
        <f t="shared" si="7"/>
        <v>0</v>
      </c>
      <c r="BI123" s="163">
        <f t="shared" si="8"/>
        <v>0</v>
      </c>
      <c r="BJ123" s="15" t="s">
        <v>85</v>
      </c>
      <c r="BK123" s="163">
        <f t="shared" si="9"/>
        <v>0</v>
      </c>
      <c r="BL123" s="15" t="s">
        <v>466</v>
      </c>
      <c r="BM123" s="162" t="s">
        <v>10967</v>
      </c>
    </row>
    <row r="124" spans="1:65" s="2" customFormat="1" ht="16.5" customHeight="1">
      <c r="A124" s="30"/>
      <c r="B124" s="154"/>
      <c r="C124" s="195" t="s">
        <v>219</v>
      </c>
      <c r="D124" s="195" t="s">
        <v>210</v>
      </c>
      <c r="E124" s="196" t="s">
        <v>10968</v>
      </c>
      <c r="F124" s="200" t="s">
        <v>10969</v>
      </c>
      <c r="G124" s="198" t="s">
        <v>404</v>
      </c>
      <c r="H124" s="199">
        <v>1</v>
      </c>
      <c r="I124" s="155"/>
      <c r="J124" s="287">
        <f t="shared" si="0"/>
        <v>0</v>
      </c>
      <c r="K124" s="157"/>
      <c r="L124" s="31"/>
      <c r="M124" s="158" t="s">
        <v>1</v>
      </c>
      <c r="N124" s="159" t="s">
        <v>38</v>
      </c>
      <c r="O124" s="59"/>
      <c r="P124" s="160">
        <f t="shared" si="1"/>
        <v>0</v>
      </c>
      <c r="Q124" s="160">
        <v>0</v>
      </c>
      <c r="R124" s="160">
        <f t="shared" si="2"/>
        <v>0</v>
      </c>
      <c r="S124" s="160">
        <v>0</v>
      </c>
      <c r="T124" s="161">
        <f t="shared" si="3"/>
        <v>0</v>
      </c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R124" s="162" t="s">
        <v>466</v>
      </c>
      <c r="AT124" s="162" t="s">
        <v>210</v>
      </c>
      <c r="AU124" s="162" t="s">
        <v>85</v>
      </c>
      <c r="AY124" s="15" t="s">
        <v>208</v>
      </c>
      <c r="BE124" s="163">
        <f t="shared" si="4"/>
        <v>0</v>
      </c>
      <c r="BF124" s="163">
        <f t="shared" si="5"/>
        <v>0</v>
      </c>
      <c r="BG124" s="163">
        <f t="shared" si="6"/>
        <v>0</v>
      </c>
      <c r="BH124" s="163">
        <f t="shared" si="7"/>
        <v>0</v>
      </c>
      <c r="BI124" s="163">
        <f t="shared" si="8"/>
        <v>0</v>
      </c>
      <c r="BJ124" s="15" t="s">
        <v>85</v>
      </c>
      <c r="BK124" s="163">
        <f t="shared" si="9"/>
        <v>0</v>
      </c>
      <c r="BL124" s="15" t="s">
        <v>466</v>
      </c>
      <c r="BM124" s="162" t="s">
        <v>10970</v>
      </c>
    </row>
    <row r="125" spans="1:65" s="2" customFormat="1" ht="24.2" customHeight="1">
      <c r="A125" s="30"/>
      <c r="B125" s="154"/>
      <c r="C125" s="201" t="s">
        <v>214</v>
      </c>
      <c r="D125" s="201" t="s">
        <v>751</v>
      </c>
      <c r="E125" s="202" t="s">
        <v>10971</v>
      </c>
      <c r="F125" s="203" t="s">
        <v>10972</v>
      </c>
      <c r="G125" s="204" t="s">
        <v>404</v>
      </c>
      <c r="H125" s="205">
        <v>1</v>
      </c>
      <c r="I125" s="177"/>
      <c r="J125" s="290">
        <f t="shared" si="0"/>
        <v>0</v>
      </c>
      <c r="K125" s="178"/>
      <c r="L125" s="179"/>
      <c r="M125" s="180" t="s">
        <v>1</v>
      </c>
      <c r="N125" s="181" t="s">
        <v>38</v>
      </c>
      <c r="O125" s="59"/>
      <c r="P125" s="160">
        <f t="shared" si="1"/>
        <v>0</v>
      </c>
      <c r="Q125" s="160">
        <v>0</v>
      </c>
      <c r="R125" s="160">
        <f t="shared" si="2"/>
        <v>0</v>
      </c>
      <c r="S125" s="160">
        <v>0</v>
      </c>
      <c r="T125" s="161">
        <f t="shared" si="3"/>
        <v>0</v>
      </c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R125" s="162" t="s">
        <v>1849</v>
      </c>
      <c r="AT125" s="162" t="s">
        <v>751</v>
      </c>
      <c r="AU125" s="162" t="s">
        <v>85</v>
      </c>
      <c r="AY125" s="15" t="s">
        <v>208</v>
      </c>
      <c r="BE125" s="163">
        <f t="shared" si="4"/>
        <v>0</v>
      </c>
      <c r="BF125" s="163">
        <f t="shared" si="5"/>
        <v>0</v>
      </c>
      <c r="BG125" s="163">
        <f t="shared" si="6"/>
        <v>0</v>
      </c>
      <c r="BH125" s="163">
        <f t="shared" si="7"/>
        <v>0</v>
      </c>
      <c r="BI125" s="163">
        <f t="shared" si="8"/>
        <v>0</v>
      </c>
      <c r="BJ125" s="15" t="s">
        <v>85</v>
      </c>
      <c r="BK125" s="163">
        <f t="shared" si="9"/>
        <v>0</v>
      </c>
      <c r="BL125" s="15" t="s">
        <v>466</v>
      </c>
      <c r="BM125" s="162" t="s">
        <v>10973</v>
      </c>
    </row>
    <row r="126" spans="1:65" s="2" customFormat="1" ht="24.2" customHeight="1">
      <c r="A126" s="30"/>
      <c r="B126" s="154"/>
      <c r="C126" s="195" t="s">
        <v>226</v>
      </c>
      <c r="D126" s="195" t="s">
        <v>210</v>
      </c>
      <c r="E126" s="196" t="s">
        <v>10974</v>
      </c>
      <c r="F126" s="200" t="s">
        <v>10975</v>
      </c>
      <c r="G126" s="198" t="s">
        <v>404</v>
      </c>
      <c r="H126" s="199">
        <v>1</v>
      </c>
      <c r="I126" s="155"/>
      <c r="J126" s="287">
        <f t="shared" si="0"/>
        <v>0</v>
      </c>
      <c r="K126" s="157"/>
      <c r="L126" s="31"/>
      <c r="M126" s="158" t="s">
        <v>1</v>
      </c>
      <c r="N126" s="159" t="s">
        <v>38</v>
      </c>
      <c r="O126" s="59"/>
      <c r="P126" s="160">
        <f t="shared" si="1"/>
        <v>0</v>
      </c>
      <c r="Q126" s="160">
        <v>0</v>
      </c>
      <c r="R126" s="160">
        <f t="shared" si="2"/>
        <v>0</v>
      </c>
      <c r="S126" s="160">
        <v>0</v>
      </c>
      <c r="T126" s="161">
        <f t="shared" si="3"/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62" t="s">
        <v>466</v>
      </c>
      <c r="AT126" s="162" t="s">
        <v>210</v>
      </c>
      <c r="AU126" s="162" t="s">
        <v>85</v>
      </c>
      <c r="AY126" s="15" t="s">
        <v>208</v>
      </c>
      <c r="BE126" s="163">
        <f t="shared" si="4"/>
        <v>0</v>
      </c>
      <c r="BF126" s="163">
        <f t="shared" si="5"/>
        <v>0</v>
      </c>
      <c r="BG126" s="163">
        <f t="shared" si="6"/>
        <v>0</v>
      </c>
      <c r="BH126" s="163">
        <f t="shared" si="7"/>
        <v>0</v>
      </c>
      <c r="BI126" s="163">
        <f t="shared" si="8"/>
        <v>0</v>
      </c>
      <c r="BJ126" s="15" t="s">
        <v>85</v>
      </c>
      <c r="BK126" s="163">
        <f t="shared" si="9"/>
        <v>0</v>
      </c>
      <c r="BL126" s="15" t="s">
        <v>466</v>
      </c>
      <c r="BM126" s="162" t="s">
        <v>10976</v>
      </c>
    </row>
    <row r="127" spans="1:65" s="2" customFormat="1" ht="16.5" customHeight="1">
      <c r="A127" s="30"/>
      <c r="B127" s="154"/>
      <c r="C127" s="201" t="s">
        <v>230</v>
      </c>
      <c r="D127" s="201" t="s">
        <v>751</v>
      </c>
      <c r="E127" s="202" t="s">
        <v>10977</v>
      </c>
      <c r="F127" s="203" t="s">
        <v>10978</v>
      </c>
      <c r="G127" s="204" t="s">
        <v>404</v>
      </c>
      <c r="H127" s="205">
        <v>1</v>
      </c>
      <c r="I127" s="177"/>
      <c r="J127" s="290">
        <f t="shared" si="0"/>
        <v>0</v>
      </c>
      <c r="K127" s="178"/>
      <c r="L127" s="179"/>
      <c r="M127" s="180" t="s">
        <v>1</v>
      </c>
      <c r="N127" s="181" t="s">
        <v>38</v>
      </c>
      <c r="O127" s="59"/>
      <c r="P127" s="160">
        <f t="shared" si="1"/>
        <v>0</v>
      </c>
      <c r="Q127" s="160">
        <v>0</v>
      </c>
      <c r="R127" s="160">
        <f t="shared" si="2"/>
        <v>0</v>
      </c>
      <c r="S127" s="160">
        <v>0</v>
      </c>
      <c r="T127" s="161">
        <f t="shared" si="3"/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2" t="s">
        <v>1849</v>
      </c>
      <c r="AT127" s="162" t="s">
        <v>751</v>
      </c>
      <c r="AU127" s="162" t="s">
        <v>85</v>
      </c>
      <c r="AY127" s="15" t="s">
        <v>208</v>
      </c>
      <c r="BE127" s="163">
        <f t="shared" si="4"/>
        <v>0</v>
      </c>
      <c r="BF127" s="163">
        <f t="shared" si="5"/>
        <v>0</v>
      </c>
      <c r="BG127" s="163">
        <f t="shared" si="6"/>
        <v>0</v>
      </c>
      <c r="BH127" s="163">
        <f t="shared" si="7"/>
        <v>0</v>
      </c>
      <c r="BI127" s="163">
        <f t="shared" si="8"/>
        <v>0</v>
      </c>
      <c r="BJ127" s="15" t="s">
        <v>85</v>
      </c>
      <c r="BK127" s="163">
        <f t="shared" si="9"/>
        <v>0</v>
      </c>
      <c r="BL127" s="15" t="s">
        <v>466</v>
      </c>
      <c r="BM127" s="162" t="s">
        <v>10979</v>
      </c>
    </row>
    <row r="128" spans="1:65" s="2" customFormat="1" ht="16.5" customHeight="1">
      <c r="A128" s="30"/>
      <c r="B128" s="154"/>
      <c r="C128" s="195" t="s">
        <v>235</v>
      </c>
      <c r="D128" s="195" t="s">
        <v>210</v>
      </c>
      <c r="E128" s="196" t="s">
        <v>10980</v>
      </c>
      <c r="F128" s="200" t="s">
        <v>10981</v>
      </c>
      <c r="G128" s="198" t="s">
        <v>252</v>
      </c>
      <c r="H128" s="199">
        <v>100</v>
      </c>
      <c r="I128" s="155"/>
      <c r="J128" s="287">
        <f t="shared" si="0"/>
        <v>0</v>
      </c>
      <c r="K128" s="157"/>
      <c r="L128" s="31"/>
      <c r="M128" s="158" t="s">
        <v>1</v>
      </c>
      <c r="N128" s="159" t="s">
        <v>38</v>
      </c>
      <c r="O128" s="59"/>
      <c r="P128" s="160">
        <f t="shared" si="1"/>
        <v>0</v>
      </c>
      <c r="Q128" s="160">
        <v>0</v>
      </c>
      <c r="R128" s="160">
        <f t="shared" si="2"/>
        <v>0</v>
      </c>
      <c r="S128" s="160">
        <v>0</v>
      </c>
      <c r="T128" s="161">
        <f t="shared" si="3"/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2" t="s">
        <v>466</v>
      </c>
      <c r="AT128" s="162" t="s">
        <v>210</v>
      </c>
      <c r="AU128" s="162" t="s">
        <v>85</v>
      </c>
      <c r="AY128" s="15" t="s">
        <v>208</v>
      </c>
      <c r="BE128" s="163">
        <f t="shared" si="4"/>
        <v>0</v>
      </c>
      <c r="BF128" s="163">
        <f t="shared" si="5"/>
        <v>0</v>
      </c>
      <c r="BG128" s="163">
        <f t="shared" si="6"/>
        <v>0</v>
      </c>
      <c r="BH128" s="163">
        <f t="shared" si="7"/>
        <v>0</v>
      </c>
      <c r="BI128" s="163">
        <f t="shared" si="8"/>
        <v>0</v>
      </c>
      <c r="BJ128" s="15" t="s">
        <v>85</v>
      </c>
      <c r="BK128" s="163">
        <f t="shared" si="9"/>
        <v>0</v>
      </c>
      <c r="BL128" s="15" t="s">
        <v>466</v>
      </c>
      <c r="BM128" s="162" t="s">
        <v>10982</v>
      </c>
    </row>
    <row r="129" spans="1:65" s="2" customFormat="1" ht="16.5" customHeight="1">
      <c r="A129" s="30"/>
      <c r="B129" s="154"/>
      <c r="C129" s="201" t="s">
        <v>239</v>
      </c>
      <c r="D129" s="201" t="s">
        <v>751</v>
      </c>
      <c r="E129" s="202" t="s">
        <v>10983</v>
      </c>
      <c r="F129" s="203" t="s">
        <v>10984</v>
      </c>
      <c r="G129" s="204" t="s">
        <v>252</v>
      </c>
      <c r="H129" s="205">
        <v>100</v>
      </c>
      <c r="I129" s="177"/>
      <c r="J129" s="290">
        <f t="shared" si="0"/>
        <v>0</v>
      </c>
      <c r="K129" s="178"/>
      <c r="L129" s="179"/>
      <c r="M129" s="180" t="s">
        <v>1</v>
      </c>
      <c r="N129" s="181" t="s">
        <v>38</v>
      </c>
      <c r="O129" s="59"/>
      <c r="P129" s="160">
        <f t="shared" si="1"/>
        <v>0</v>
      </c>
      <c r="Q129" s="160">
        <v>0</v>
      </c>
      <c r="R129" s="160">
        <f t="shared" si="2"/>
        <v>0</v>
      </c>
      <c r="S129" s="160">
        <v>0</v>
      </c>
      <c r="T129" s="161">
        <f t="shared" si="3"/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2" t="s">
        <v>1849</v>
      </c>
      <c r="AT129" s="162" t="s">
        <v>751</v>
      </c>
      <c r="AU129" s="162" t="s">
        <v>85</v>
      </c>
      <c r="AY129" s="15" t="s">
        <v>208</v>
      </c>
      <c r="BE129" s="163">
        <f t="shared" si="4"/>
        <v>0</v>
      </c>
      <c r="BF129" s="163">
        <f t="shared" si="5"/>
        <v>0</v>
      </c>
      <c r="BG129" s="163">
        <f t="shared" si="6"/>
        <v>0</v>
      </c>
      <c r="BH129" s="163">
        <f t="shared" si="7"/>
        <v>0</v>
      </c>
      <c r="BI129" s="163">
        <f t="shared" si="8"/>
        <v>0</v>
      </c>
      <c r="BJ129" s="15" t="s">
        <v>85</v>
      </c>
      <c r="BK129" s="163">
        <f t="shared" si="9"/>
        <v>0</v>
      </c>
      <c r="BL129" s="15" t="s">
        <v>466</v>
      </c>
      <c r="BM129" s="162" t="s">
        <v>10985</v>
      </c>
    </row>
    <row r="130" spans="1:65" s="2" customFormat="1" ht="16.5" customHeight="1">
      <c r="A130" s="30"/>
      <c r="B130" s="154"/>
      <c r="C130" s="201" t="s">
        <v>244</v>
      </c>
      <c r="D130" s="201" t="s">
        <v>751</v>
      </c>
      <c r="E130" s="202" t="s">
        <v>10986</v>
      </c>
      <c r="F130" s="203" t="s">
        <v>10987</v>
      </c>
      <c r="G130" s="204" t="s">
        <v>404</v>
      </c>
      <c r="H130" s="205">
        <v>4</v>
      </c>
      <c r="I130" s="177"/>
      <c r="J130" s="290">
        <f t="shared" si="0"/>
        <v>0</v>
      </c>
      <c r="K130" s="178"/>
      <c r="L130" s="179"/>
      <c r="M130" s="180" t="s">
        <v>1</v>
      </c>
      <c r="N130" s="181" t="s">
        <v>38</v>
      </c>
      <c r="O130" s="59"/>
      <c r="P130" s="160">
        <f t="shared" si="1"/>
        <v>0</v>
      </c>
      <c r="Q130" s="160">
        <v>0</v>
      </c>
      <c r="R130" s="160">
        <f t="shared" si="2"/>
        <v>0</v>
      </c>
      <c r="S130" s="160">
        <v>0</v>
      </c>
      <c r="T130" s="161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2" t="s">
        <v>1849</v>
      </c>
      <c r="AT130" s="162" t="s">
        <v>751</v>
      </c>
      <c r="AU130" s="162" t="s">
        <v>85</v>
      </c>
      <c r="AY130" s="15" t="s">
        <v>208</v>
      </c>
      <c r="BE130" s="163">
        <f t="shared" si="4"/>
        <v>0</v>
      </c>
      <c r="BF130" s="163">
        <f t="shared" si="5"/>
        <v>0</v>
      </c>
      <c r="BG130" s="163">
        <f t="shared" si="6"/>
        <v>0</v>
      </c>
      <c r="BH130" s="163">
        <f t="shared" si="7"/>
        <v>0</v>
      </c>
      <c r="BI130" s="163">
        <f t="shared" si="8"/>
        <v>0</v>
      </c>
      <c r="BJ130" s="15" t="s">
        <v>85</v>
      </c>
      <c r="BK130" s="163">
        <f t="shared" si="9"/>
        <v>0</v>
      </c>
      <c r="BL130" s="15" t="s">
        <v>466</v>
      </c>
      <c r="BM130" s="162" t="s">
        <v>10988</v>
      </c>
    </row>
    <row r="131" spans="1:65" s="2" customFormat="1" ht="16.5" customHeight="1">
      <c r="A131" s="30"/>
      <c r="B131" s="154"/>
      <c r="C131" s="195" t="s">
        <v>249</v>
      </c>
      <c r="D131" s="195" t="s">
        <v>210</v>
      </c>
      <c r="E131" s="196" t="s">
        <v>10989</v>
      </c>
      <c r="F131" s="200" t="s">
        <v>10990</v>
      </c>
      <c r="G131" s="198" t="s">
        <v>404</v>
      </c>
      <c r="H131" s="199">
        <v>4</v>
      </c>
      <c r="I131" s="155"/>
      <c r="J131" s="287">
        <f t="shared" si="0"/>
        <v>0</v>
      </c>
      <c r="K131" s="157"/>
      <c r="L131" s="31"/>
      <c r="M131" s="158" t="s">
        <v>1</v>
      </c>
      <c r="N131" s="159" t="s">
        <v>38</v>
      </c>
      <c r="O131" s="59"/>
      <c r="P131" s="160">
        <f t="shared" si="1"/>
        <v>0</v>
      </c>
      <c r="Q131" s="160">
        <v>0</v>
      </c>
      <c r="R131" s="160">
        <f t="shared" si="2"/>
        <v>0</v>
      </c>
      <c r="S131" s="160">
        <v>0</v>
      </c>
      <c r="T131" s="161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2" t="s">
        <v>466</v>
      </c>
      <c r="AT131" s="162" t="s">
        <v>210</v>
      </c>
      <c r="AU131" s="162" t="s">
        <v>85</v>
      </c>
      <c r="AY131" s="15" t="s">
        <v>208</v>
      </c>
      <c r="BE131" s="163">
        <f t="shared" si="4"/>
        <v>0</v>
      </c>
      <c r="BF131" s="163">
        <f t="shared" si="5"/>
        <v>0</v>
      </c>
      <c r="BG131" s="163">
        <f t="shared" si="6"/>
        <v>0</v>
      </c>
      <c r="BH131" s="163">
        <f t="shared" si="7"/>
        <v>0</v>
      </c>
      <c r="BI131" s="163">
        <f t="shared" si="8"/>
        <v>0</v>
      </c>
      <c r="BJ131" s="15" t="s">
        <v>85</v>
      </c>
      <c r="BK131" s="163">
        <f t="shared" si="9"/>
        <v>0</v>
      </c>
      <c r="BL131" s="15" t="s">
        <v>466</v>
      </c>
      <c r="BM131" s="162" t="s">
        <v>10991</v>
      </c>
    </row>
    <row r="132" spans="1:65" s="2" customFormat="1" ht="16.5" customHeight="1">
      <c r="A132" s="30"/>
      <c r="B132" s="154"/>
      <c r="C132" s="201" t="s">
        <v>254</v>
      </c>
      <c r="D132" s="201" t="s">
        <v>751</v>
      </c>
      <c r="E132" s="202" t="s">
        <v>10992</v>
      </c>
      <c r="F132" s="203" t="s">
        <v>10993</v>
      </c>
      <c r="G132" s="204" t="s">
        <v>252</v>
      </c>
      <c r="H132" s="205">
        <v>15</v>
      </c>
      <c r="I132" s="177"/>
      <c r="J132" s="290">
        <f t="shared" si="0"/>
        <v>0</v>
      </c>
      <c r="K132" s="178"/>
      <c r="L132" s="179"/>
      <c r="M132" s="180" t="s">
        <v>1</v>
      </c>
      <c r="N132" s="181" t="s">
        <v>38</v>
      </c>
      <c r="O132" s="59"/>
      <c r="P132" s="160">
        <f t="shared" si="1"/>
        <v>0</v>
      </c>
      <c r="Q132" s="160">
        <v>0</v>
      </c>
      <c r="R132" s="160">
        <f t="shared" si="2"/>
        <v>0</v>
      </c>
      <c r="S132" s="160">
        <v>0</v>
      </c>
      <c r="T132" s="161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2" t="s">
        <v>1849</v>
      </c>
      <c r="AT132" s="162" t="s">
        <v>751</v>
      </c>
      <c r="AU132" s="162" t="s">
        <v>85</v>
      </c>
      <c r="AY132" s="15" t="s">
        <v>208</v>
      </c>
      <c r="BE132" s="163">
        <f t="shared" si="4"/>
        <v>0</v>
      </c>
      <c r="BF132" s="163">
        <f t="shared" si="5"/>
        <v>0</v>
      </c>
      <c r="BG132" s="163">
        <f t="shared" si="6"/>
        <v>0</v>
      </c>
      <c r="BH132" s="163">
        <f t="shared" si="7"/>
        <v>0</v>
      </c>
      <c r="BI132" s="163">
        <f t="shared" si="8"/>
        <v>0</v>
      </c>
      <c r="BJ132" s="15" t="s">
        <v>85</v>
      </c>
      <c r="BK132" s="163">
        <f t="shared" si="9"/>
        <v>0</v>
      </c>
      <c r="BL132" s="15" t="s">
        <v>466</v>
      </c>
      <c r="BM132" s="162" t="s">
        <v>10994</v>
      </c>
    </row>
    <row r="133" spans="1:65" s="2" customFormat="1" ht="16.5" customHeight="1">
      <c r="A133" s="30"/>
      <c r="B133" s="154"/>
      <c r="C133" s="195" t="s">
        <v>258</v>
      </c>
      <c r="D133" s="195" t="s">
        <v>210</v>
      </c>
      <c r="E133" s="196" t="s">
        <v>10995</v>
      </c>
      <c r="F133" s="200" t="s">
        <v>10993</v>
      </c>
      <c r="G133" s="198" t="s">
        <v>252</v>
      </c>
      <c r="H133" s="199">
        <v>15</v>
      </c>
      <c r="I133" s="155"/>
      <c r="J133" s="287">
        <f t="shared" si="0"/>
        <v>0</v>
      </c>
      <c r="K133" s="157"/>
      <c r="L133" s="31"/>
      <c r="M133" s="158" t="s">
        <v>1</v>
      </c>
      <c r="N133" s="159" t="s">
        <v>38</v>
      </c>
      <c r="O133" s="59"/>
      <c r="P133" s="160">
        <f t="shared" si="1"/>
        <v>0</v>
      </c>
      <c r="Q133" s="160">
        <v>0</v>
      </c>
      <c r="R133" s="160">
        <f t="shared" si="2"/>
        <v>0</v>
      </c>
      <c r="S133" s="160">
        <v>0</v>
      </c>
      <c r="T133" s="161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2" t="s">
        <v>466</v>
      </c>
      <c r="AT133" s="162" t="s">
        <v>210</v>
      </c>
      <c r="AU133" s="162" t="s">
        <v>85</v>
      </c>
      <c r="AY133" s="15" t="s">
        <v>208</v>
      </c>
      <c r="BE133" s="163">
        <f t="shared" si="4"/>
        <v>0</v>
      </c>
      <c r="BF133" s="163">
        <f t="shared" si="5"/>
        <v>0</v>
      </c>
      <c r="BG133" s="163">
        <f t="shared" si="6"/>
        <v>0</v>
      </c>
      <c r="BH133" s="163">
        <f t="shared" si="7"/>
        <v>0</v>
      </c>
      <c r="BI133" s="163">
        <f t="shared" si="8"/>
        <v>0</v>
      </c>
      <c r="BJ133" s="15" t="s">
        <v>85</v>
      </c>
      <c r="BK133" s="163">
        <f t="shared" si="9"/>
        <v>0</v>
      </c>
      <c r="BL133" s="15" t="s">
        <v>466</v>
      </c>
      <c r="BM133" s="162" t="s">
        <v>10996</v>
      </c>
    </row>
    <row r="134" spans="1:65" s="2" customFormat="1" ht="16.5" customHeight="1">
      <c r="A134" s="30"/>
      <c r="B134" s="154"/>
      <c r="C134" s="201" t="s">
        <v>262</v>
      </c>
      <c r="D134" s="201" t="s">
        <v>751</v>
      </c>
      <c r="E134" s="202" t="s">
        <v>10997</v>
      </c>
      <c r="F134" s="203" t="s">
        <v>10998</v>
      </c>
      <c r="G134" s="204" t="s">
        <v>404</v>
      </c>
      <c r="H134" s="205">
        <v>1</v>
      </c>
      <c r="I134" s="177"/>
      <c r="J134" s="290">
        <f t="shared" si="0"/>
        <v>0</v>
      </c>
      <c r="K134" s="178"/>
      <c r="L134" s="179"/>
      <c r="M134" s="180" t="s">
        <v>1</v>
      </c>
      <c r="N134" s="181" t="s">
        <v>38</v>
      </c>
      <c r="O134" s="59"/>
      <c r="P134" s="160">
        <f t="shared" si="1"/>
        <v>0</v>
      </c>
      <c r="Q134" s="160">
        <v>0</v>
      </c>
      <c r="R134" s="160">
        <f t="shared" si="2"/>
        <v>0</v>
      </c>
      <c r="S134" s="160">
        <v>0</v>
      </c>
      <c r="T134" s="161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2" t="s">
        <v>1849</v>
      </c>
      <c r="AT134" s="162" t="s">
        <v>751</v>
      </c>
      <c r="AU134" s="162" t="s">
        <v>85</v>
      </c>
      <c r="AY134" s="15" t="s">
        <v>208</v>
      </c>
      <c r="BE134" s="163">
        <f t="shared" si="4"/>
        <v>0</v>
      </c>
      <c r="BF134" s="163">
        <f t="shared" si="5"/>
        <v>0</v>
      </c>
      <c r="BG134" s="163">
        <f t="shared" si="6"/>
        <v>0</v>
      </c>
      <c r="BH134" s="163">
        <f t="shared" si="7"/>
        <v>0</v>
      </c>
      <c r="BI134" s="163">
        <f t="shared" si="8"/>
        <v>0</v>
      </c>
      <c r="BJ134" s="15" t="s">
        <v>85</v>
      </c>
      <c r="BK134" s="163">
        <f t="shared" si="9"/>
        <v>0</v>
      </c>
      <c r="BL134" s="15" t="s">
        <v>466</v>
      </c>
      <c r="BM134" s="162" t="s">
        <v>10999</v>
      </c>
    </row>
    <row r="135" spans="1:65" s="2" customFormat="1" ht="16.5" customHeight="1">
      <c r="A135" s="30"/>
      <c r="B135" s="154"/>
      <c r="C135" s="195" t="s">
        <v>266</v>
      </c>
      <c r="D135" s="195" t="s">
        <v>210</v>
      </c>
      <c r="E135" s="196" t="s">
        <v>11000</v>
      </c>
      <c r="F135" s="200" t="s">
        <v>10998</v>
      </c>
      <c r="G135" s="198" t="s">
        <v>404</v>
      </c>
      <c r="H135" s="199">
        <v>1</v>
      </c>
      <c r="I135" s="155"/>
      <c r="J135" s="287">
        <f t="shared" si="0"/>
        <v>0</v>
      </c>
      <c r="K135" s="157"/>
      <c r="L135" s="31"/>
      <c r="M135" s="158" t="s">
        <v>1</v>
      </c>
      <c r="N135" s="159" t="s">
        <v>38</v>
      </c>
      <c r="O135" s="59"/>
      <c r="P135" s="160">
        <f t="shared" si="1"/>
        <v>0</v>
      </c>
      <c r="Q135" s="160">
        <v>0</v>
      </c>
      <c r="R135" s="160">
        <f t="shared" si="2"/>
        <v>0</v>
      </c>
      <c r="S135" s="160">
        <v>0</v>
      </c>
      <c r="T135" s="161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2" t="s">
        <v>466</v>
      </c>
      <c r="AT135" s="162" t="s">
        <v>210</v>
      </c>
      <c r="AU135" s="162" t="s">
        <v>85</v>
      </c>
      <c r="AY135" s="15" t="s">
        <v>208</v>
      </c>
      <c r="BE135" s="163">
        <f t="shared" si="4"/>
        <v>0</v>
      </c>
      <c r="BF135" s="163">
        <f t="shared" si="5"/>
        <v>0</v>
      </c>
      <c r="BG135" s="163">
        <f t="shared" si="6"/>
        <v>0</v>
      </c>
      <c r="BH135" s="163">
        <f t="shared" si="7"/>
        <v>0</v>
      </c>
      <c r="BI135" s="163">
        <f t="shared" si="8"/>
        <v>0</v>
      </c>
      <c r="BJ135" s="15" t="s">
        <v>85</v>
      </c>
      <c r="BK135" s="163">
        <f t="shared" si="9"/>
        <v>0</v>
      </c>
      <c r="BL135" s="15" t="s">
        <v>466</v>
      </c>
      <c r="BM135" s="162" t="s">
        <v>11001</v>
      </c>
    </row>
    <row r="136" spans="1:65" s="2" customFormat="1" ht="16.5" customHeight="1">
      <c r="A136" s="30"/>
      <c r="B136" s="154"/>
      <c r="C136" s="201" t="s">
        <v>270</v>
      </c>
      <c r="D136" s="201" t="s">
        <v>751</v>
      </c>
      <c r="E136" s="202" t="s">
        <v>11002</v>
      </c>
      <c r="F136" s="203" t="s">
        <v>11003</v>
      </c>
      <c r="G136" s="204" t="s">
        <v>404</v>
      </c>
      <c r="H136" s="205">
        <v>2</v>
      </c>
      <c r="I136" s="177"/>
      <c r="J136" s="290">
        <f t="shared" si="0"/>
        <v>0</v>
      </c>
      <c r="K136" s="178"/>
      <c r="L136" s="179"/>
      <c r="M136" s="180" t="s">
        <v>1</v>
      </c>
      <c r="N136" s="181" t="s">
        <v>38</v>
      </c>
      <c r="O136" s="59"/>
      <c r="P136" s="160">
        <f t="shared" si="1"/>
        <v>0</v>
      </c>
      <c r="Q136" s="160">
        <v>0</v>
      </c>
      <c r="R136" s="160">
        <f t="shared" si="2"/>
        <v>0</v>
      </c>
      <c r="S136" s="160">
        <v>0</v>
      </c>
      <c r="T136" s="161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2" t="s">
        <v>1849</v>
      </c>
      <c r="AT136" s="162" t="s">
        <v>751</v>
      </c>
      <c r="AU136" s="162" t="s">
        <v>85</v>
      </c>
      <c r="AY136" s="15" t="s">
        <v>208</v>
      </c>
      <c r="BE136" s="163">
        <f t="shared" si="4"/>
        <v>0</v>
      </c>
      <c r="BF136" s="163">
        <f t="shared" si="5"/>
        <v>0</v>
      </c>
      <c r="BG136" s="163">
        <f t="shared" si="6"/>
        <v>0</v>
      </c>
      <c r="BH136" s="163">
        <f t="shared" si="7"/>
        <v>0</v>
      </c>
      <c r="BI136" s="163">
        <f t="shared" si="8"/>
        <v>0</v>
      </c>
      <c r="BJ136" s="15" t="s">
        <v>85</v>
      </c>
      <c r="BK136" s="163">
        <f t="shared" si="9"/>
        <v>0</v>
      </c>
      <c r="BL136" s="15" t="s">
        <v>466</v>
      </c>
      <c r="BM136" s="162" t="s">
        <v>11004</v>
      </c>
    </row>
    <row r="137" spans="1:65" s="2" customFormat="1" ht="16.5" customHeight="1">
      <c r="A137" s="30"/>
      <c r="B137" s="154"/>
      <c r="C137" s="195" t="s">
        <v>274</v>
      </c>
      <c r="D137" s="195" t="s">
        <v>210</v>
      </c>
      <c r="E137" s="196" t="s">
        <v>11005</v>
      </c>
      <c r="F137" s="200" t="s">
        <v>11003</v>
      </c>
      <c r="G137" s="198" t="s">
        <v>404</v>
      </c>
      <c r="H137" s="199">
        <v>2</v>
      </c>
      <c r="I137" s="155"/>
      <c r="J137" s="287">
        <f t="shared" si="0"/>
        <v>0</v>
      </c>
      <c r="K137" s="157"/>
      <c r="L137" s="31"/>
      <c r="M137" s="158" t="s">
        <v>1</v>
      </c>
      <c r="N137" s="159" t="s">
        <v>38</v>
      </c>
      <c r="O137" s="59"/>
      <c r="P137" s="160">
        <f t="shared" si="1"/>
        <v>0</v>
      </c>
      <c r="Q137" s="160">
        <v>0</v>
      </c>
      <c r="R137" s="160">
        <f t="shared" si="2"/>
        <v>0</v>
      </c>
      <c r="S137" s="160">
        <v>0</v>
      </c>
      <c r="T137" s="161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2" t="s">
        <v>466</v>
      </c>
      <c r="AT137" s="162" t="s">
        <v>210</v>
      </c>
      <c r="AU137" s="162" t="s">
        <v>85</v>
      </c>
      <c r="AY137" s="15" t="s">
        <v>208</v>
      </c>
      <c r="BE137" s="163">
        <f t="shared" si="4"/>
        <v>0</v>
      </c>
      <c r="BF137" s="163">
        <f t="shared" si="5"/>
        <v>0</v>
      </c>
      <c r="BG137" s="163">
        <f t="shared" si="6"/>
        <v>0</v>
      </c>
      <c r="BH137" s="163">
        <f t="shared" si="7"/>
        <v>0</v>
      </c>
      <c r="BI137" s="163">
        <f t="shared" si="8"/>
        <v>0</v>
      </c>
      <c r="BJ137" s="15" t="s">
        <v>85</v>
      </c>
      <c r="BK137" s="163">
        <f t="shared" si="9"/>
        <v>0</v>
      </c>
      <c r="BL137" s="15" t="s">
        <v>466</v>
      </c>
      <c r="BM137" s="162" t="s">
        <v>11006</v>
      </c>
    </row>
    <row r="138" spans="1:65" s="2" customFormat="1" ht="16.5" customHeight="1">
      <c r="A138" s="30"/>
      <c r="B138" s="154"/>
      <c r="C138" s="195" t="s">
        <v>278</v>
      </c>
      <c r="D138" s="195" t="s">
        <v>210</v>
      </c>
      <c r="E138" s="196" t="s">
        <v>11007</v>
      </c>
      <c r="F138" s="200" t="s">
        <v>11008</v>
      </c>
      <c r="G138" s="198" t="s">
        <v>404</v>
      </c>
      <c r="H138" s="199">
        <v>1</v>
      </c>
      <c r="I138" s="155"/>
      <c r="J138" s="287">
        <f t="shared" si="0"/>
        <v>0</v>
      </c>
      <c r="K138" s="157"/>
      <c r="L138" s="31"/>
      <c r="M138" s="158" t="s">
        <v>1</v>
      </c>
      <c r="N138" s="159" t="s">
        <v>38</v>
      </c>
      <c r="O138" s="59"/>
      <c r="P138" s="160">
        <f t="shared" si="1"/>
        <v>0</v>
      </c>
      <c r="Q138" s="160">
        <v>0</v>
      </c>
      <c r="R138" s="160">
        <f t="shared" si="2"/>
        <v>0</v>
      </c>
      <c r="S138" s="160">
        <v>0</v>
      </c>
      <c r="T138" s="161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2" t="s">
        <v>466</v>
      </c>
      <c r="AT138" s="162" t="s">
        <v>210</v>
      </c>
      <c r="AU138" s="162" t="s">
        <v>85</v>
      </c>
      <c r="AY138" s="15" t="s">
        <v>208</v>
      </c>
      <c r="BE138" s="163">
        <f t="shared" si="4"/>
        <v>0</v>
      </c>
      <c r="BF138" s="163">
        <f t="shared" si="5"/>
        <v>0</v>
      </c>
      <c r="BG138" s="163">
        <f t="shared" si="6"/>
        <v>0</v>
      </c>
      <c r="BH138" s="163">
        <f t="shared" si="7"/>
        <v>0</v>
      </c>
      <c r="BI138" s="163">
        <f t="shared" si="8"/>
        <v>0</v>
      </c>
      <c r="BJ138" s="15" t="s">
        <v>85</v>
      </c>
      <c r="BK138" s="163">
        <f t="shared" si="9"/>
        <v>0</v>
      </c>
      <c r="BL138" s="15" t="s">
        <v>466</v>
      </c>
      <c r="BM138" s="162" t="s">
        <v>11009</v>
      </c>
    </row>
    <row r="139" spans="1:65" s="2" customFormat="1" ht="16.5" customHeight="1">
      <c r="A139" s="30"/>
      <c r="B139" s="154"/>
      <c r="C139" s="195" t="s">
        <v>282</v>
      </c>
      <c r="D139" s="195" t="s">
        <v>210</v>
      </c>
      <c r="E139" s="196" t="s">
        <v>11010</v>
      </c>
      <c r="F139" s="200" t="s">
        <v>11008</v>
      </c>
      <c r="G139" s="198" t="s">
        <v>404</v>
      </c>
      <c r="H139" s="199">
        <v>1</v>
      </c>
      <c r="I139" s="155"/>
      <c r="J139" s="287">
        <f t="shared" si="0"/>
        <v>0</v>
      </c>
      <c r="K139" s="157"/>
      <c r="L139" s="31"/>
      <c r="M139" s="158" t="s">
        <v>1</v>
      </c>
      <c r="N139" s="159" t="s">
        <v>38</v>
      </c>
      <c r="O139" s="59"/>
      <c r="P139" s="160">
        <f t="shared" si="1"/>
        <v>0</v>
      </c>
      <c r="Q139" s="160">
        <v>0</v>
      </c>
      <c r="R139" s="160">
        <f t="shared" si="2"/>
        <v>0</v>
      </c>
      <c r="S139" s="160">
        <v>0</v>
      </c>
      <c r="T139" s="161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2" t="s">
        <v>466</v>
      </c>
      <c r="AT139" s="162" t="s">
        <v>210</v>
      </c>
      <c r="AU139" s="162" t="s">
        <v>85</v>
      </c>
      <c r="AY139" s="15" t="s">
        <v>208</v>
      </c>
      <c r="BE139" s="163">
        <f t="shared" si="4"/>
        <v>0</v>
      </c>
      <c r="BF139" s="163">
        <f t="shared" si="5"/>
        <v>0</v>
      </c>
      <c r="BG139" s="163">
        <f t="shared" si="6"/>
        <v>0</v>
      </c>
      <c r="BH139" s="163">
        <f t="shared" si="7"/>
        <v>0</v>
      </c>
      <c r="BI139" s="163">
        <f t="shared" si="8"/>
        <v>0</v>
      </c>
      <c r="BJ139" s="15" t="s">
        <v>85</v>
      </c>
      <c r="BK139" s="163">
        <f t="shared" si="9"/>
        <v>0</v>
      </c>
      <c r="BL139" s="15" t="s">
        <v>466</v>
      </c>
      <c r="BM139" s="162" t="s">
        <v>11011</v>
      </c>
    </row>
    <row r="140" spans="1:65" s="2" customFormat="1" ht="33" customHeight="1">
      <c r="A140" s="30"/>
      <c r="B140" s="154"/>
      <c r="C140" s="195" t="s">
        <v>286</v>
      </c>
      <c r="D140" s="195" t="s">
        <v>210</v>
      </c>
      <c r="E140" s="196" t="s">
        <v>11012</v>
      </c>
      <c r="F140" s="200" t="s">
        <v>11013</v>
      </c>
      <c r="G140" s="198" t="s">
        <v>252</v>
      </c>
      <c r="H140" s="199">
        <v>10</v>
      </c>
      <c r="I140" s="155"/>
      <c r="J140" s="287">
        <f t="shared" si="0"/>
        <v>0</v>
      </c>
      <c r="K140" s="157"/>
      <c r="L140" s="31"/>
      <c r="M140" s="158" t="s">
        <v>1</v>
      </c>
      <c r="N140" s="159" t="s">
        <v>38</v>
      </c>
      <c r="O140" s="59"/>
      <c r="P140" s="160">
        <f t="shared" si="1"/>
        <v>0</v>
      </c>
      <c r="Q140" s="160">
        <v>0</v>
      </c>
      <c r="R140" s="160">
        <f t="shared" si="2"/>
        <v>0</v>
      </c>
      <c r="S140" s="160">
        <v>0</v>
      </c>
      <c r="T140" s="161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2" t="s">
        <v>466</v>
      </c>
      <c r="AT140" s="162" t="s">
        <v>210</v>
      </c>
      <c r="AU140" s="162" t="s">
        <v>85</v>
      </c>
      <c r="AY140" s="15" t="s">
        <v>208</v>
      </c>
      <c r="BE140" s="163">
        <f t="shared" si="4"/>
        <v>0</v>
      </c>
      <c r="BF140" s="163">
        <f t="shared" si="5"/>
        <v>0</v>
      </c>
      <c r="BG140" s="163">
        <f t="shared" si="6"/>
        <v>0</v>
      </c>
      <c r="BH140" s="163">
        <f t="shared" si="7"/>
        <v>0</v>
      </c>
      <c r="BI140" s="163">
        <f t="shared" si="8"/>
        <v>0</v>
      </c>
      <c r="BJ140" s="15" t="s">
        <v>85</v>
      </c>
      <c r="BK140" s="163">
        <f t="shared" si="9"/>
        <v>0</v>
      </c>
      <c r="BL140" s="15" t="s">
        <v>466</v>
      </c>
      <c r="BM140" s="162" t="s">
        <v>11014</v>
      </c>
    </row>
    <row r="141" spans="1:65" s="2" customFormat="1" ht="24.2" customHeight="1">
      <c r="A141" s="30"/>
      <c r="B141" s="154"/>
      <c r="C141" s="195" t="s">
        <v>7</v>
      </c>
      <c r="D141" s="195" t="s">
        <v>210</v>
      </c>
      <c r="E141" s="196" t="s">
        <v>11015</v>
      </c>
      <c r="F141" s="200" t="s">
        <v>11016</v>
      </c>
      <c r="G141" s="198" t="s">
        <v>252</v>
      </c>
      <c r="H141" s="199">
        <v>10</v>
      </c>
      <c r="I141" s="155"/>
      <c r="J141" s="287">
        <f t="shared" si="0"/>
        <v>0</v>
      </c>
      <c r="K141" s="157"/>
      <c r="L141" s="31"/>
      <c r="M141" s="158" t="s">
        <v>1</v>
      </c>
      <c r="N141" s="159" t="s">
        <v>38</v>
      </c>
      <c r="O141" s="59"/>
      <c r="P141" s="160">
        <f t="shared" si="1"/>
        <v>0</v>
      </c>
      <c r="Q141" s="160">
        <v>0</v>
      </c>
      <c r="R141" s="160">
        <f t="shared" si="2"/>
        <v>0</v>
      </c>
      <c r="S141" s="160">
        <v>0</v>
      </c>
      <c r="T141" s="161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2" t="s">
        <v>466</v>
      </c>
      <c r="AT141" s="162" t="s">
        <v>210</v>
      </c>
      <c r="AU141" s="162" t="s">
        <v>85</v>
      </c>
      <c r="AY141" s="15" t="s">
        <v>208</v>
      </c>
      <c r="BE141" s="163">
        <f t="shared" si="4"/>
        <v>0</v>
      </c>
      <c r="BF141" s="163">
        <f t="shared" si="5"/>
        <v>0</v>
      </c>
      <c r="BG141" s="163">
        <f t="shared" si="6"/>
        <v>0</v>
      </c>
      <c r="BH141" s="163">
        <f t="shared" si="7"/>
        <v>0</v>
      </c>
      <c r="BI141" s="163">
        <f t="shared" si="8"/>
        <v>0</v>
      </c>
      <c r="BJ141" s="15" t="s">
        <v>85</v>
      </c>
      <c r="BK141" s="163">
        <f t="shared" si="9"/>
        <v>0</v>
      </c>
      <c r="BL141" s="15" t="s">
        <v>466</v>
      </c>
      <c r="BM141" s="162" t="s">
        <v>11017</v>
      </c>
    </row>
    <row r="142" spans="1:65" s="2" customFormat="1" ht="16.5" customHeight="1">
      <c r="A142" s="30"/>
      <c r="B142" s="154"/>
      <c r="C142" s="201" t="s">
        <v>293</v>
      </c>
      <c r="D142" s="201" t="s">
        <v>751</v>
      </c>
      <c r="E142" s="202" t="s">
        <v>11018</v>
      </c>
      <c r="F142" s="203" t="s">
        <v>11019</v>
      </c>
      <c r="G142" s="204" t="s">
        <v>252</v>
      </c>
      <c r="H142" s="205">
        <v>10</v>
      </c>
      <c r="I142" s="177"/>
      <c r="J142" s="290">
        <f t="shared" si="0"/>
        <v>0</v>
      </c>
      <c r="K142" s="178"/>
      <c r="L142" s="179"/>
      <c r="M142" s="180" t="s">
        <v>1</v>
      </c>
      <c r="N142" s="181" t="s">
        <v>38</v>
      </c>
      <c r="O142" s="59"/>
      <c r="P142" s="160">
        <f t="shared" si="1"/>
        <v>0</v>
      </c>
      <c r="Q142" s="160">
        <v>0</v>
      </c>
      <c r="R142" s="160">
        <f t="shared" si="2"/>
        <v>0</v>
      </c>
      <c r="S142" s="160">
        <v>0</v>
      </c>
      <c r="T142" s="161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2" t="s">
        <v>1849</v>
      </c>
      <c r="AT142" s="162" t="s">
        <v>751</v>
      </c>
      <c r="AU142" s="162" t="s">
        <v>85</v>
      </c>
      <c r="AY142" s="15" t="s">
        <v>208</v>
      </c>
      <c r="BE142" s="163">
        <f t="shared" si="4"/>
        <v>0</v>
      </c>
      <c r="BF142" s="163">
        <f t="shared" si="5"/>
        <v>0</v>
      </c>
      <c r="BG142" s="163">
        <f t="shared" si="6"/>
        <v>0</v>
      </c>
      <c r="BH142" s="163">
        <f t="shared" si="7"/>
        <v>0</v>
      </c>
      <c r="BI142" s="163">
        <f t="shared" si="8"/>
        <v>0</v>
      </c>
      <c r="BJ142" s="15" t="s">
        <v>85</v>
      </c>
      <c r="BK142" s="163">
        <f t="shared" si="9"/>
        <v>0</v>
      </c>
      <c r="BL142" s="15" t="s">
        <v>466</v>
      </c>
      <c r="BM142" s="162" t="s">
        <v>11020</v>
      </c>
    </row>
    <row r="143" spans="1:65" s="2" customFormat="1" ht="16.5" customHeight="1">
      <c r="A143" s="30"/>
      <c r="B143" s="154"/>
      <c r="C143" s="195" t="s">
        <v>297</v>
      </c>
      <c r="D143" s="195" t="s">
        <v>210</v>
      </c>
      <c r="E143" s="196" t="s">
        <v>11021</v>
      </c>
      <c r="F143" s="200" t="s">
        <v>11019</v>
      </c>
      <c r="G143" s="198" t="s">
        <v>252</v>
      </c>
      <c r="H143" s="199">
        <v>10</v>
      </c>
      <c r="I143" s="155"/>
      <c r="J143" s="287">
        <f t="shared" si="0"/>
        <v>0</v>
      </c>
      <c r="K143" s="157"/>
      <c r="L143" s="31"/>
      <c r="M143" s="158" t="s">
        <v>1</v>
      </c>
      <c r="N143" s="159" t="s">
        <v>38</v>
      </c>
      <c r="O143" s="59"/>
      <c r="P143" s="160">
        <f t="shared" si="1"/>
        <v>0</v>
      </c>
      <c r="Q143" s="160">
        <v>0</v>
      </c>
      <c r="R143" s="160">
        <f t="shared" si="2"/>
        <v>0</v>
      </c>
      <c r="S143" s="160">
        <v>0</v>
      </c>
      <c r="T143" s="161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2" t="s">
        <v>466</v>
      </c>
      <c r="AT143" s="162" t="s">
        <v>210</v>
      </c>
      <c r="AU143" s="162" t="s">
        <v>85</v>
      </c>
      <c r="AY143" s="15" t="s">
        <v>208</v>
      </c>
      <c r="BE143" s="163">
        <f t="shared" si="4"/>
        <v>0</v>
      </c>
      <c r="BF143" s="163">
        <f t="shared" si="5"/>
        <v>0</v>
      </c>
      <c r="BG143" s="163">
        <f t="shared" si="6"/>
        <v>0</v>
      </c>
      <c r="BH143" s="163">
        <f t="shared" si="7"/>
        <v>0</v>
      </c>
      <c r="BI143" s="163">
        <f t="shared" si="8"/>
        <v>0</v>
      </c>
      <c r="BJ143" s="15" t="s">
        <v>85</v>
      </c>
      <c r="BK143" s="163">
        <f t="shared" si="9"/>
        <v>0</v>
      </c>
      <c r="BL143" s="15" t="s">
        <v>466</v>
      </c>
      <c r="BM143" s="162" t="s">
        <v>11022</v>
      </c>
    </row>
    <row r="144" spans="1:65" s="2" customFormat="1" ht="16.5" customHeight="1">
      <c r="A144" s="30"/>
      <c r="B144" s="154"/>
      <c r="C144" s="195" t="s">
        <v>301</v>
      </c>
      <c r="D144" s="195" t="s">
        <v>210</v>
      </c>
      <c r="E144" s="196" t="s">
        <v>11023</v>
      </c>
      <c r="F144" s="200" t="s">
        <v>11024</v>
      </c>
      <c r="G144" s="198" t="s">
        <v>252</v>
      </c>
      <c r="H144" s="199">
        <v>10</v>
      </c>
      <c r="I144" s="155"/>
      <c r="J144" s="287">
        <f t="shared" si="0"/>
        <v>0</v>
      </c>
      <c r="K144" s="157"/>
      <c r="L144" s="31"/>
      <c r="M144" s="158" t="s">
        <v>1</v>
      </c>
      <c r="N144" s="159" t="s">
        <v>38</v>
      </c>
      <c r="O144" s="59"/>
      <c r="P144" s="160">
        <f t="shared" si="1"/>
        <v>0</v>
      </c>
      <c r="Q144" s="160">
        <v>0</v>
      </c>
      <c r="R144" s="160">
        <f t="shared" si="2"/>
        <v>0</v>
      </c>
      <c r="S144" s="160">
        <v>0</v>
      </c>
      <c r="T144" s="161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2" t="s">
        <v>466</v>
      </c>
      <c r="AT144" s="162" t="s">
        <v>210</v>
      </c>
      <c r="AU144" s="162" t="s">
        <v>85</v>
      </c>
      <c r="AY144" s="15" t="s">
        <v>208</v>
      </c>
      <c r="BE144" s="163">
        <f t="shared" si="4"/>
        <v>0</v>
      </c>
      <c r="BF144" s="163">
        <f t="shared" si="5"/>
        <v>0</v>
      </c>
      <c r="BG144" s="163">
        <f t="shared" si="6"/>
        <v>0</v>
      </c>
      <c r="BH144" s="163">
        <f t="shared" si="7"/>
        <v>0</v>
      </c>
      <c r="BI144" s="163">
        <f t="shared" si="8"/>
        <v>0</v>
      </c>
      <c r="BJ144" s="15" t="s">
        <v>85</v>
      </c>
      <c r="BK144" s="163">
        <f t="shared" si="9"/>
        <v>0</v>
      </c>
      <c r="BL144" s="15" t="s">
        <v>466</v>
      </c>
      <c r="BM144" s="162" t="s">
        <v>11025</v>
      </c>
    </row>
    <row r="145" spans="1:65" s="2" customFormat="1" ht="21.75" customHeight="1">
      <c r="A145" s="30"/>
      <c r="B145" s="154"/>
      <c r="C145" s="195" t="s">
        <v>305</v>
      </c>
      <c r="D145" s="195" t="s">
        <v>210</v>
      </c>
      <c r="E145" s="196" t="s">
        <v>11026</v>
      </c>
      <c r="F145" s="200" t="s">
        <v>11027</v>
      </c>
      <c r="G145" s="198" t="s">
        <v>4725</v>
      </c>
      <c r="H145" s="199">
        <v>1</v>
      </c>
      <c r="I145" s="155"/>
      <c r="J145" s="287">
        <f t="shared" si="0"/>
        <v>0</v>
      </c>
      <c r="K145" s="157"/>
      <c r="L145" s="31"/>
      <c r="M145" s="158" t="s">
        <v>1</v>
      </c>
      <c r="N145" s="159" t="s">
        <v>38</v>
      </c>
      <c r="O145" s="59"/>
      <c r="P145" s="160">
        <f t="shared" si="1"/>
        <v>0</v>
      </c>
      <c r="Q145" s="160">
        <v>0</v>
      </c>
      <c r="R145" s="160">
        <f t="shared" si="2"/>
        <v>0</v>
      </c>
      <c r="S145" s="160">
        <v>0</v>
      </c>
      <c r="T145" s="161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2" t="s">
        <v>466</v>
      </c>
      <c r="AT145" s="162" t="s">
        <v>210</v>
      </c>
      <c r="AU145" s="162" t="s">
        <v>85</v>
      </c>
      <c r="AY145" s="15" t="s">
        <v>208</v>
      </c>
      <c r="BE145" s="163">
        <f t="shared" si="4"/>
        <v>0</v>
      </c>
      <c r="BF145" s="163">
        <f t="shared" si="5"/>
        <v>0</v>
      </c>
      <c r="BG145" s="163">
        <f t="shared" si="6"/>
        <v>0</v>
      </c>
      <c r="BH145" s="163">
        <f t="shared" si="7"/>
        <v>0</v>
      </c>
      <c r="BI145" s="163">
        <f t="shared" si="8"/>
        <v>0</v>
      </c>
      <c r="BJ145" s="15" t="s">
        <v>85</v>
      </c>
      <c r="BK145" s="163">
        <f t="shared" si="9"/>
        <v>0</v>
      </c>
      <c r="BL145" s="15" t="s">
        <v>466</v>
      </c>
      <c r="BM145" s="162" t="s">
        <v>11028</v>
      </c>
    </row>
    <row r="146" spans="1:65" s="2" customFormat="1" ht="24.2" customHeight="1">
      <c r="A146" s="30"/>
      <c r="B146" s="154"/>
      <c r="C146" s="195" t="s">
        <v>309</v>
      </c>
      <c r="D146" s="195" t="s">
        <v>210</v>
      </c>
      <c r="E146" s="196" t="s">
        <v>11029</v>
      </c>
      <c r="F146" s="200" t="s">
        <v>11030</v>
      </c>
      <c r="G146" s="198" t="s">
        <v>4725</v>
      </c>
      <c r="H146" s="199">
        <v>1</v>
      </c>
      <c r="I146" s="155"/>
      <c r="J146" s="287">
        <f t="shared" si="0"/>
        <v>0</v>
      </c>
      <c r="K146" s="157"/>
      <c r="L146" s="31"/>
      <c r="M146" s="158" t="s">
        <v>1</v>
      </c>
      <c r="N146" s="159" t="s">
        <v>38</v>
      </c>
      <c r="O146" s="59"/>
      <c r="P146" s="160">
        <f t="shared" si="1"/>
        <v>0</v>
      </c>
      <c r="Q146" s="160">
        <v>0</v>
      </c>
      <c r="R146" s="160">
        <f t="shared" si="2"/>
        <v>0</v>
      </c>
      <c r="S146" s="160">
        <v>0</v>
      </c>
      <c r="T146" s="161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2" t="s">
        <v>466</v>
      </c>
      <c r="AT146" s="162" t="s">
        <v>210</v>
      </c>
      <c r="AU146" s="162" t="s">
        <v>85</v>
      </c>
      <c r="AY146" s="15" t="s">
        <v>208</v>
      </c>
      <c r="BE146" s="163">
        <f t="shared" si="4"/>
        <v>0</v>
      </c>
      <c r="BF146" s="163">
        <f t="shared" si="5"/>
        <v>0</v>
      </c>
      <c r="BG146" s="163">
        <f t="shared" si="6"/>
        <v>0</v>
      </c>
      <c r="BH146" s="163">
        <f t="shared" si="7"/>
        <v>0</v>
      </c>
      <c r="BI146" s="163">
        <f t="shared" si="8"/>
        <v>0</v>
      </c>
      <c r="BJ146" s="15" t="s">
        <v>85</v>
      </c>
      <c r="BK146" s="163">
        <f t="shared" si="9"/>
        <v>0</v>
      </c>
      <c r="BL146" s="15" t="s">
        <v>466</v>
      </c>
      <c r="BM146" s="162" t="s">
        <v>11031</v>
      </c>
    </row>
    <row r="147" spans="1:65" s="2" customFormat="1" ht="16.5" customHeight="1">
      <c r="A147" s="30"/>
      <c r="B147" s="154"/>
      <c r="C147" s="195" t="s">
        <v>313</v>
      </c>
      <c r="D147" s="195" t="s">
        <v>210</v>
      </c>
      <c r="E147" s="196" t="s">
        <v>11032</v>
      </c>
      <c r="F147" s="200" t="s">
        <v>10714</v>
      </c>
      <c r="G147" s="198" t="s">
        <v>4725</v>
      </c>
      <c r="H147" s="199">
        <v>1</v>
      </c>
      <c r="I147" s="155"/>
      <c r="J147" s="287">
        <f t="shared" si="0"/>
        <v>0</v>
      </c>
      <c r="K147" s="157"/>
      <c r="L147" s="31"/>
      <c r="M147" s="158" t="s">
        <v>1</v>
      </c>
      <c r="N147" s="159" t="s">
        <v>38</v>
      </c>
      <c r="O147" s="59"/>
      <c r="P147" s="160">
        <f t="shared" si="1"/>
        <v>0</v>
      </c>
      <c r="Q147" s="160">
        <v>0</v>
      </c>
      <c r="R147" s="160">
        <f t="shared" si="2"/>
        <v>0</v>
      </c>
      <c r="S147" s="160">
        <v>0</v>
      </c>
      <c r="T147" s="161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2" t="s">
        <v>466</v>
      </c>
      <c r="AT147" s="162" t="s">
        <v>210</v>
      </c>
      <c r="AU147" s="162" t="s">
        <v>85</v>
      </c>
      <c r="AY147" s="15" t="s">
        <v>208</v>
      </c>
      <c r="BE147" s="163">
        <f t="shared" si="4"/>
        <v>0</v>
      </c>
      <c r="BF147" s="163">
        <f t="shared" si="5"/>
        <v>0</v>
      </c>
      <c r="BG147" s="163">
        <f t="shared" si="6"/>
        <v>0</v>
      </c>
      <c r="BH147" s="163">
        <f t="shared" si="7"/>
        <v>0</v>
      </c>
      <c r="BI147" s="163">
        <f t="shared" si="8"/>
        <v>0</v>
      </c>
      <c r="BJ147" s="15" t="s">
        <v>85</v>
      </c>
      <c r="BK147" s="163">
        <f t="shared" si="9"/>
        <v>0</v>
      </c>
      <c r="BL147" s="15" t="s">
        <v>466</v>
      </c>
      <c r="BM147" s="162" t="s">
        <v>11033</v>
      </c>
    </row>
    <row r="148" spans="1:65" s="2" customFormat="1" ht="16.5" customHeight="1">
      <c r="A148" s="30"/>
      <c r="B148" s="154"/>
      <c r="C148" s="195" t="s">
        <v>317</v>
      </c>
      <c r="D148" s="195" t="s">
        <v>210</v>
      </c>
      <c r="E148" s="196" t="s">
        <v>11034</v>
      </c>
      <c r="F148" s="200" t="s">
        <v>10717</v>
      </c>
      <c r="G148" s="198" t="s">
        <v>4725</v>
      </c>
      <c r="H148" s="199">
        <v>1</v>
      </c>
      <c r="I148" s="155"/>
      <c r="J148" s="287">
        <f t="shared" si="0"/>
        <v>0</v>
      </c>
      <c r="K148" s="157"/>
      <c r="L148" s="31"/>
      <c r="M148" s="158" t="s">
        <v>1</v>
      </c>
      <c r="N148" s="159" t="s">
        <v>38</v>
      </c>
      <c r="O148" s="59"/>
      <c r="P148" s="160">
        <f t="shared" si="1"/>
        <v>0</v>
      </c>
      <c r="Q148" s="160">
        <v>0</v>
      </c>
      <c r="R148" s="160">
        <f t="shared" si="2"/>
        <v>0</v>
      </c>
      <c r="S148" s="160">
        <v>0</v>
      </c>
      <c r="T148" s="161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2" t="s">
        <v>466</v>
      </c>
      <c r="AT148" s="162" t="s">
        <v>210</v>
      </c>
      <c r="AU148" s="162" t="s">
        <v>85</v>
      </c>
      <c r="AY148" s="15" t="s">
        <v>208</v>
      </c>
      <c r="BE148" s="163">
        <f t="shared" si="4"/>
        <v>0</v>
      </c>
      <c r="BF148" s="163">
        <f t="shared" si="5"/>
        <v>0</v>
      </c>
      <c r="BG148" s="163">
        <f t="shared" si="6"/>
        <v>0</v>
      </c>
      <c r="BH148" s="163">
        <f t="shared" si="7"/>
        <v>0</v>
      </c>
      <c r="BI148" s="163">
        <f t="shared" si="8"/>
        <v>0</v>
      </c>
      <c r="BJ148" s="15" t="s">
        <v>85</v>
      </c>
      <c r="BK148" s="163">
        <f t="shared" si="9"/>
        <v>0</v>
      </c>
      <c r="BL148" s="15" t="s">
        <v>466</v>
      </c>
      <c r="BM148" s="162" t="s">
        <v>11035</v>
      </c>
    </row>
    <row r="149" spans="1:65" s="2" customFormat="1" ht="16.5" customHeight="1">
      <c r="A149" s="30"/>
      <c r="B149" s="154"/>
      <c r="C149" s="195" t="s">
        <v>321</v>
      </c>
      <c r="D149" s="195" t="s">
        <v>210</v>
      </c>
      <c r="E149" s="196" t="s">
        <v>11036</v>
      </c>
      <c r="F149" s="200" t="s">
        <v>10720</v>
      </c>
      <c r="G149" s="198" t="s">
        <v>4725</v>
      </c>
      <c r="H149" s="199">
        <v>1</v>
      </c>
      <c r="I149" s="155"/>
      <c r="J149" s="287">
        <f t="shared" si="0"/>
        <v>0</v>
      </c>
      <c r="K149" s="157"/>
      <c r="L149" s="31"/>
      <c r="M149" s="158" t="s">
        <v>1</v>
      </c>
      <c r="N149" s="159" t="s">
        <v>38</v>
      </c>
      <c r="O149" s="59"/>
      <c r="P149" s="160">
        <f t="shared" si="1"/>
        <v>0</v>
      </c>
      <c r="Q149" s="160">
        <v>0</v>
      </c>
      <c r="R149" s="160">
        <f t="shared" si="2"/>
        <v>0</v>
      </c>
      <c r="S149" s="160">
        <v>0</v>
      </c>
      <c r="T149" s="161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2" t="s">
        <v>466</v>
      </c>
      <c r="AT149" s="162" t="s">
        <v>210</v>
      </c>
      <c r="AU149" s="162" t="s">
        <v>85</v>
      </c>
      <c r="AY149" s="15" t="s">
        <v>208</v>
      </c>
      <c r="BE149" s="163">
        <f t="shared" si="4"/>
        <v>0</v>
      </c>
      <c r="BF149" s="163">
        <f t="shared" si="5"/>
        <v>0</v>
      </c>
      <c r="BG149" s="163">
        <f t="shared" si="6"/>
        <v>0</v>
      </c>
      <c r="BH149" s="163">
        <f t="shared" si="7"/>
        <v>0</v>
      </c>
      <c r="BI149" s="163">
        <f t="shared" si="8"/>
        <v>0</v>
      </c>
      <c r="BJ149" s="15" t="s">
        <v>85</v>
      </c>
      <c r="BK149" s="163">
        <f t="shared" si="9"/>
        <v>0</v>
      </c>
      <c r="BL149" s="15" t="s">
        <v>466</v>
      </c>
      <c r="BM149" s="162" t="s">
        <v>11037</v>
      </c>
    </row>
    <row r="150" spans="1:65" s="2" customFormat="1" ht="24.2" customHeight="1">
      <c r="A150" s="30"/>
      <c r="B150" s="154"/>
      <c r="C150" s="195" t="s">
        <v>325</v>
      </c>
      <c r="D150" s="195" t="s">
        <v>210</v>
      </c>
      <c r="E150" s="196" t="s">
        <v>11038</v>
      </c>
      <c r="F150" s="200" t="s">
        <v>11039</v>
      </c>
      <c r="G150" s="198" t="s">
        <v>4725</v>
      </c>
      <c r="H150" s="199">
        <v>1</v>
      </c>
      <c r="I150" s="155"/>
      <c r="J150" s="287">
        <f t="shared" si="0"/>
        <v>0</v>
      </c>
      <c r="K150" s="157"/>
      <c r="L150" s="31"/>
      <c r="M150" s="158" t="s">
        <v>1</v>
      </c>
      <c r="N150" s="159" t="s">
        <v>38</v>
      </c>
      <c r="O150" s="59"/>
      <c r="P150" s="160">
        <f t="shared" si="1"/>
        <v>0</v>
      </c>
      <c r="Q150" s="160">
        <v>0</v>
      </c>
      <c r="R150" s="160">
        <f t="shared" si="2"/>
        <v>0</v>
      </c>
      <c r="S150" s="160">
        <v>0</v>
      </c>
      <c r="T150" s="161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2" t="s">
        <v>466</v>
      </c>
      <c r="AT150" s="162" t="s">
        <v>210</v>
      </c>
      <c r="AU150" s="162" t="s">
        <v>85</v>
      </c>
      <c r="AY150" s="15" t="s">
        <v>208</v>
      </c>
      <c r="BE150" s="163">
        <f t="shared" si="4"/>
        <v>0</v>
      </c>
      <c r="BF150" s="163">
        <f t="shared" si="5"/>
        <v>0</v>
      </c>
      <c r="BG150" s="163">
        <f t="shared" si="6"/>
        <v>0</v>
      </c>
      <c r="BH150" s="163">
        <f t="shared" si="7"/>
        <v>0</v>
      </c>
      <c r="BI150" s="163">
        <f t="shared" si="8"/>
        <v>0</v>
      </c>
      <c r="BJ150" s="15" t="s">
        <v>85</v>
      </c>
      <c r="BK150" s="163">
        <f t="shared" si="9"/>
        <v>0</v>
      </c>
      <c r="BL150" s="15" t="s">
        <v>466</v>
      </c>
      <c r="BM150" s="162" t="s">
        <v>11040</v>
      </c>
    </row>
    <row r="151" spans="1:65" s="2" customFormat="1" ht="24.2" customHeight="1">
      <c r="A151" s="30"/>
      <c r="B151" s="154"/>
      <c r="C151" s="195" t="s">
        <v>329</v>
      </c>
      <c r="D151" s="195" t="s">
        <v>210</v>
      </c>
      <c r="E151" s="196" t="s">
        <v>11041</v>
      </c>
      <c r="F151" s="200" t="s">
        <v>11039</v>
      </c>
      <c r="G151" s="198" t="s">
        <v>4725</v>
      </c>
      <c r="H151" s="199">
        <v>1</v>
      </c>
      <c r="I151" s="155"/>
      <c r="J151" s="287">
        <f t="shared" si="0"/>
        <v>0</v>
      </c>
      <c r="K151" s="157"/>
      <c r="L151" s="31"/>
      <c r="M151" s="158" t="s">
        <v>1</v>
      </c>
      <c r="N151" s="159" t="s">
        <v>38</v>
      </c>
      <c r="O151" s="59"/>
      <c r="P151" s="160">
        <f t="shared" si="1"/>
        <v>0</v>
      </c>
      <c r="Q151" s="160">
        <v>0</v>
      </c>
      <c r="R151" s="160">
        <f t="shared" si="2"/>
        <v>0</v>
      </c>
      <c r="S151" s="160">
        <v>0</v>
      </c>
      <c r="T151" s="161">
        <f t="shared" si="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2" t="s">
        <v>466</v>
      </c>
      <c r="AT151" s="162" t="s">
        <v>210</v>
      </c>
      <c r="AU151" s="162" t="s">
        <v>85</v>
      </c>
      <c r="AY151" s="15" t="s">
        <v>208</v>
      </c>
      <c r="BE151" s="163">
        <f t="shared" si="4"/>
        <v>0</v>
      </c>
      <c r="BF151" s="163">
        <f t="shared" si="5"/>
        <v>0</v>
      </c>
      <c r="BG151" s="163">
        <f t="shared" si="6"/>
        <v>0</v>
      </c>
      <c r="BH151" s="163">
        <f t="shared" si="7"/>
        <v>0</v>
      </c>
      <c r="BI151" s="163">
        <f t="shared" si="8"/>
        <v>0</v>
      </c>
      <c r="BJ151" s="15" t="s">
        <v>85</v>
      </c>
      <c r="BK151" s="163">
        <f t="shared" si="9"/>
        <v>0</v>
      </c>
      <c r="BL151" s="15" t="s">
        <v>466</v>
      </c>
      <c r="BM151" s="162" t="s">
        <v>11042</v>
      </c>
    </row>
    <row r="152" spans="1:65" s="2" customFormat="1" ht="16.5" customHeight="1">
      <c r="A152" s="30"/>
      <c r="B152" s="154"/>
      <c r="C152" s="195" t="s">
        <v>333</v>
      </c>
      <c r="D152" s="195" t="s">
        <v>210</v>
      </c>
      <c r="E152" s="196" t="s">
        <v>11043</v>
      </c>
      <c r="F152" s="200" t="s">
        <v>11044</v>
      </c>
      <c r="G152" s="198" t="s">
        <v>4725</v>
      </c>
      <c r="H152" s="199">
        <v>1</v>
      </c>
      <c r="I152" s="155"/>
      <c r="J152" s="287">
        <f t="shared" si="0"/>
        <v>0</v>
      </c>
      <c r="K152" s="157"/>
      <c r="L152" s="31"/>
      <c r="M152" s="158" t="s">
        <v>1</v>
      </c>
      <c r="N152" s="159" t="s">
        <v>38</v>
      </c>
      <c r="O152" s="59"/>
      <c r="P152" s="160">
        <f t="shared" si="1"/>
        <v>0</v>
      </c>
      <c r="Q152" s="160">
        <v>0</v>
      </c>
      <c r="R152" s="160">
        <f t="shared" si="2"/>
        <v>0</v>
      </c>
      <c r="S152" s="160">
        <v>0</v>
      </c>
      <c r="T152" s="161">
        <f t="shared" si="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2" t="s">
        <v>466</v>
      </c>
      <c r="AT152" s="162" t="s">
        <v>210</v>
      </c>
      <c r="AU152" s="162" t="s">
        <v>85</v>
      </c>
      <c r="AY152" s="15" t="s">
        <v>208</v>
      </c>
      <c r="BE152" s="163">
        <f t="shared" si="4"/>
        <v>0</v>
      </c>
      <c r="BF152" s="163">
        <f t="shared" si="5"/>
        <v>0</v>
      </c>
      <c r="BG152" s="163">
        <f t="shared" si="6"/>
        <v>0</v>
      </c>
      <c r="BH152" s="163">
        <f t="shared" si="7"/>
        <v>0</v>
      </c>
      <c r="BI152" s="163">
        <f t="shared" si="8"/>
        <v>0</v>
      </c>
      <c r="BJ152" s="15" t="s">
        <v>85</v>
      </c>
      <c r="BK152" s="163">
        <f t="shared" si="9"/>
        <v>0</v>
      </c>
      <c r="BL152" s="15" t="s">
        <v>466</v>
      </c>
      <c r="BM152" s="162" t="s">
        <v>11045</v>
      </c>
    </row>
    <row r="153" spans="1:65" s="2" customFormat="1" ht="24.2" customHeight="1">
      <c r="A153" s="30"/>
      <c r="B153" s="154"/>
      <c r="C153" s="195" t="s">
        <v>337</v>
      </c>
      <c r="D153" s="195" t="s">
        <v>210</v>
      </c>
      <c r="E153" s="196" t="s">
        <v>11046</v>
      </c>
      <c r="F153" s="200" t="s">
        <v>11047</v>
      </c>
      <c r="G153" s="198" t="s">
        <v>4725</v>
      </c>
      <c r="H153" s="199">
        <v>1</v>
      </c>
      <c r="I153" s="155"/>
      <c r="J153" s="287">
        <f t="shared" si="0"/>
        <v>0</v>
      </c>
      <c r="K153" s="157"/>
      <c r="L153" s="31"/>
      <c r="M153" s="158" t="s">
        <v>1</v>
      </c>
      <c r="N153" s="159" t="s">
        <v>38</v>
      </c>
      <c r="O153" s="59"/>
      <c r="P153" s="160">
        <f t="shared" si="1"/>
        <v>0</v>
      </c>
      <c r="Q153" s="160">
        <v>0</v>
      </c>
      <c r="R153" s="160">
        <f t="shared" si="2"/>
        <v>0</v>
      </c>
      <c r="S153" s="160">
        <v>0</v>
      </c>
      <c r="T153" s="161">
        <f t="shared" si="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2" t="s">
        <v>466</v>
      </c>
      <c r="AT153" s="162" t="s">
        <v>210</v>
      </c>
      <c r="AU153" s="162" t="s">
        <v>85</v>
      </c>
      <c r="AY153" s="15" t="s">
        <v>208</v>
      </c>
      <c r="BE153" s="163">
        <f t="shared" si="4"/>
        <v>0</v>
      </c>
      <c r="BF153" s="163">
        <f t="shared" si="5"/>
        <v>0</v>
      </c>
      <c r="BG153" s="163">
        <f t="shared" si="6"/>
        <v>0</v>
      </c>
      <c r="BH153" s="163">
        <f t="shared" si="7"/>
        <v>0</v>
      </c>
      <c r="BI153" s="163">
        <f t="shared" si="8"/>
        <v>0</v>
      </c>
      <c r="BJ153" s="15" t="s">
        <v>85</v>
      </c>
      <c r="BK153" s="163">
        <f t="shared" si="9"/>
        <v>0</v>
      </c>
      <c r="BL153" s="15" t="s">
        <v>466</v>
      </c>
      <c r="BM153" s="162" t="s">
        <v>11048</v>
      </c>
    </row>
    <row r="154" spans="1:65" s="2" customFormat="1" ht="24.2" customHeight="1">
      <c r="A154" s="30"/>
      <c r="B154" s="154"/>
      <c r="C154" s="195" t="s">
        <v>341</v>
      </c>
      <c r="D154" s="195" t="s">
        <v>210</v>
      </c>
      <c r="E154" s="196" t="s">
        <v>11049</v>
      </c>
      <c r="F154" s="200" t="s">
        <v>11050</v>
      </c>
      <c r="G154" s="198" t="s">
        <v>4725</v>
      </c>
      <c r="H154" s="199">
        <v>1</v>
      </c>
      <c r="I154" s="155"/>
      <c r="J154" s="287">
        <f t="shared" si="0"/>
        <v>0</v>
      </c>
      <c r="K154" s="157"/>
      <c r="L154" s="31"/>
      <c r="M154" s="158" t="s">
        <v>1</v>
      </c>
      <c r="N154" s="159" t="s">
        <v>38</v>
      </c>
      <c r="O154" s="59"/>
      <c r="P154" s="160">
        <f t="shared" si="1"/>
        <v>0</v>
      </c>
      <c r="Q154" s="160">
        <v>0</v>
      </c>
      <c r="R154" s="160">
        <f t="shared" si="2"/>
        <v>0</v>
      </c>
      <c r="S154" s="160">
        <v>0</v>
      </c>
      <c r="T154" s="161">
        <f t="shared" si="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2" t="s">
        <v>466</v>
      </c>
      <c r="AT154" s="162" t="s">
        <v>210</v>
      </c>
      <c r="AU154" s="162" t="s">
        <v>85</v>
      </c>
      <c r="AY154" s="15" t="s">
        <v>208</v>
      </c>
      <c r="BE154" s="163">
        <f t="shared" si="4"/>
        <v>0</v>
      </c>
      <c r="BF154" s="163">
        <f t="shared" si="5"/>
        <v>0</v>
      </c>
      <c r="BG154" s="163">
        <f t="shared" si="6"/>
        <v>0</v>
      </c>
      <c r="BH154" s="163">
        <f t="shared" si="7"/>
        <v>0</v>
      </c>
      <c r="BI154" s="163">
        <f t="shared" si="8"/>
        <v>0</v>
      </c>
      <c r="BJ154" s="15" t="s">
        <v>85</v>
      </c>
      <c r="BK154" s="163">
        <f t="shared" si="9"/>
        <v>0</v>
      </c>
      <c r="BL154" s="15" t="s">
        <v>466</v>
      </c>
      <c r="BM154" s="162" t="s">
        <v>11051</v>
      </c>
    </row>
    <row r="155" spans="1:65" s="2" customFormat="1" ht="16.5" customHeight="1">
      <c r="A155" s="30"/>
      <c r="B155" s="154"/>
      <c r="C155" s="195" t="s">
        <v>345</v>
      </c>
      <c r="D155" s="195" t="s">
        <v>210</v>
      </c>
      <c r="E155" s="196" t="s">
        <v>11052</v>
      </c>
      <c r="F155" s="200" t="s">
        <v>10729</v>
      </c>
      <c r="G155" s="198" t="s">
        <v>4725</v>
      </c>
      <c r="H155" s="199">
        <v>1</v>
      </c>
      <c r="I155" s="155"/>
      <c r="J155" s="287">
        <f t="shared" si="0"/>
        <v>0</v>
      </c>
      <c r="K155" s="157"/>
      <c r="L155" s="31"/>
      <c r="M155" s="158" t="s">
        <v>1</v>
      </c>
      <c r="N155" s="159" t="s">
        <v>38</v>
      </c>
      <c r="O155" s="59"/>
      <c r="P155" s="160">
        <f t="shared" si="1"/>
        <v>0</v>
      </c>
      <c r="Q155" s="160">
        <v>0</v>
      </c>
      <c r="R155" s="160">
        <f t="shared" si="2"/>
        <v>0</v>
      </c>
      <c r="S155" s="160">
        <v>0</v>
      </c>
      <c r="T155" s="161">
        <f t="shared" si="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2" t="s">
        <v>466</v>
      </c>
      <c r="AT155" s="162" t="s">
        <v>210</v>
      </c>
      <c r="AU155" s="162" t="s">
        <v>85</v>
      </c>
      <c r="AY155" s="15" t="s">
        <v>208</v>
      </c>
      <c r="BE155" s="163">
        <f t="shared" si="4"/>
        <v>0</v>
      </c>
      <c r="BF155" s="163">
        <f t="shared" si="5"/>
        <v>0</v>
      </c>
      <c r="BG155" s="163">
        <f t="shared" si="6"/>
        <v>0</v>
      </c>
      <c r="BH155" s="163">
        <f t="shared" si="7"/>
        <v>0</v>
      </c>
      <c r="BI155" s="163">
        <f t="shared" si="8"/>
        <v>0</v>
      </c>
      <c r="BJ155" s="15" t="s">
        <v>85</v>
      </c>
      <c r="BK155" s="163">
        <f t="shared" si="9"/>
        <v>0</v>
      </c>
      <c r="BL155" s="15" t="s">
        <v>466</v>
      </c>
      <c r="BM155" s="162" t="s">
        <v>11053</v>
      </c>
    </row>
    <row r="156" spans="1:65" s="2" customFormat="1" ht="16.5" customHeight="1">
      <c r="A156" s="30"/>
      <c r="B156" s="154"/>
      <c r="C156" s="195" t="s">
        <v>349</v>
      </c>
      <c r="D156" s="195" t="s">
        <v>210</v>
      </c>
      <c r="E156" s="196" t="s">
        <v>11054</v>
      </c>
      <c r="F156" s="200" t="s">
        <v>10732</v>
      </c>
      <c r="G156" s="198" t="s">
        <v>4725</v>
      </c>
      <c r="H156" s="199">
        <v>1</v>
      </c>
      <c r="I156" s="155"/>
      <c r="J156" s="287">
        <f t="shared" si="0"/>
        <v>0</v>
      </c>
      <c r="K156" s="157"/>
      <c r="L156" s="31"/>
      <c r="M156" s="158" t="s">
        <v>1</v>
      </c>
      <c r="N156" s="159" t="s">
        <v>38</v>
      </c>
      <c r="O156" s="59"/>
      <c r="P156" s="160">
        <f t="shared" si="1"/>
        <v>0</v>
      </c>
      <c r="Q156" s="160">
        <v>0</v>
      </c>
      <c r="R156" s="160">
        <f t="shared" si="2"/>
        <v>0</v>
      </c>
      <c r="S156" s="160">
        <v>0</v>
      </c>
      <c r="T156" s="161">
        <f t="shared" si="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2" t="s">
        <v>466</v>
      </c>
      <c r="AT156" s="162" t="s">
        <v>210</v>
      </c>
      <c r="AU156" s="162" t="s">
        <v>85</v>
      </c>
      <c r="AY156" s="15" t="s">
        <v>208</v>
      </c>
      <c r="BE156" s="163">
        <f t="shared" si="4"/>
        <v>0</v>
      </c>
      <c r="BF156" s="163">
        <f t="shared" si="5"/>
        <v>0</v>
      </c>
      <c r="BG156" s="163">
        <f t="shared" si="6"/>
        <v>0</v>
      </c>
      <c r="BH156" s="163">
        <f t="shared" si="7"/>
        <v>0</v>
      </c>
      <c r="BI156" s="163">
        <f t="shared" si="8"/>
        <v>0</v>
      </c>
      <c r="BJ156" s="15" t="s">
        <v>85</v>
      </c>
      <c r="BK156" s="163">
        <f t="shared" si="9"/>
        <v>0</v>
      </c>
      <c r="BL156" s="15" t="s">
        <v>466</v>
      </c>
      <c r="BM156" s="162" t="s">
        <v>11055</v>
      </c>
    </row>
    <row r="157" spans="1:65" s="2" customFormat="1" ht="16.5" customHeight="1">
      <c r="A157" s="30"/>
      <c r="B157" s="154"/>
      <c r="C157" s="195" t="s">
        <v>353</v>
      </c>
      <c r="D157" s="195" t="s">
        <v>210</v>
      </c>
      <c r="E157" s="196" t="s">
        <v>11056</v>
      </c>
      <c r="F157" s="200" t="s">
        <v>11057</v>
      </c>
      <c r="G157" s="198" t="s">
        <v>4725</v>
      </c>
      <c r="H157" s="199">
        <v>1</v>
      </c>
      <c r="I157" s="155"/>
      <c r="J157" s="287">
        <f t="shared" si="0"/>
        <v>0</v>
      </c>
      <c r="K157" s="157"/>
      <c r="L157" s="31"/>
      <c r="M157" s="158" t="s">
        <v>1</v>
      </c>
      <c r="N157" s="159" t="s">
        <v>38</v>
      </c>
      <c r="O157" s="59"/>
      <c r="P157" s="160">
        <f t="shared" si="1"/>
        <v>0</v>
      </c>
      <c r="Q157" s="160">
        <v>0</v>
      </c>
      <c r="R157" s="160">
        <f t="shared" si="2"/>
        <v>0</v>
      </c>
      <c r="S157" s="160">
        <v>0</v>
      </c>
      <c r="T157" s="161">
        <f t="shared" si="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2" t="s">
        <v>466</v>
      </c>
      <c r="AT157" s="162" t="s">
        <v>210</v>
      </c>
      <c r="AU157" s="162" t="s">
        <v>85</v>
      </c>
      <c r="AY157" s="15" t="s">
        <v>208</v>
      </c>
      <c r="BE157" s="163">
        <f t="shared" si="4"/>
        <v>0</v>
      </c>
      <c r="BF157" s="163">
        <f t="shared" si="5"/>
        <v>0</v>
      </c>
      <c r="BG157" s="163">
        <f t="shared" si="6"/>
        <v>0</v>
      </c>
      <c r="BH157" s="163">
        <f t="shared" si="7"/>
        <v>0</v>
      </c>
      <c r="BI157" s="163">
        <f t="shared" si="8"/>
        <v>0</v>
      </c>
      <c r="BJ157" s="15" t="s">
        <v>85</v>
      </c>
      <c r="BK157" s="163">
        <f t="shared" si="9"/>
        <v>0</v>
      </c>
      <c r="BL157" s="15" t="s">
        <v>466</v>
      </c>
      <c r="BM157" s="162" t="s">
        <v>11058</v>
      </c>
    </row>
    <row r="158" spans="1:65" s="2" customFormat="1" ht="16.5" customHeight="1">
      <c r="A158" s="30"/>
      <c r="B158" s="154"/>
      <c r="C158" s="195" t="s">
        <v>357</v>
      </c>
      <c r="D158" s="195" t="s">
        <v>210</v>
      </c>
      <c r="E158" s="196" t="s">
        <v>11059</v>
      </c>
      <c r="F158" s="200" t="s">
        <v>11060</v>
      </c>
      <c r="G158" s="198" t="s">
        <v>4725</v>
      </c>
      <c r="H158" s="199">
        <v>1</v>
      </c>
      <c r="I158" s="155"/>
      <c r="J158" s="287">
        <f t="shared" si="0"/>
        <v>0</v>
      </c>
      <c r="K158" s="157"/>
      <c r="L158" s="31"/>
      <c r="M158" s="158" t="s">
        <v>1</v>
      </c>
      <c r="N158" s="159" t="s">
        <v>38</v>
      </c>
      <c r="O158" s="59"/>
      <c r="P158" s="160">
        <f t="shared" si="1"/>
        <v>0</v>
      </c>
      <c r="Q158" s="160">
        <v>0</v>
      </c>
      <c r="R158" s="160">
        <f t="shared" si="2"/>
        <v>0</v>
      </c>
      <c r="S158" s="160">
        <v>0</v>
      </c>
      <c r="T158" s="161">
        <f t="shared" si="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2" t="s">
        <v>466</v>
      </c>
      <c r="AT158" s="162" t="s">
        <v>210</v>
      </c>
      <c r="AU158" s="162" t="s">
        <v>85</v>
      </c>
      <c r="AY158" s="15" t="s">
        <v>208</v>
      </c>
      <c r="BE158" s="163">
        <f t="shared" si="4"/>
        <v>0</v>
      </c>
      <c r="BF158" s="163">
        <f t="shared" si="5"/>
        <v>0</v>
      </c>
      <c r="BG158" s="163">
        <f t="shared" si="6"/>
        <v>0</v>
      </c>
      <c r="BH158" s="163">
        <f t="shared" si="7"/>
        <v>0</v>
      </c>
      <c r="BI158" s="163">
        <f t="shared" si="8"/>
        <v>0</v>
      </c>
      <c r="BJ158" s="15" t="s">
        <v>85</v>
      </c>
      <c r="BK158" s="163">
        <f t="shared" si="9"/>
        <v>0</v>
      </c>
      <c r="BL158" s="15" t="s">
        <v>466</v>
      </c>
      <c r="BM158" s="162" t="s">
        <v>11061</v>
      </c>
    </row>
    <row r="159" spans="1:65" s="2" customFormat="1" ht="16.5" customHeight="1">
      <c r="A159" s="30"/>
      <c r="B159" s="154"/>
      <c r="C159" s="195" t="s">
        <v>365</v>
      </c>
      <c r="D159" s="195" t="s">
        <v>210</v>
      </c>
      <c r="E159" s="196" t="s">
        <v>11062</v>
      </c>
      <c r="F159" s="200" t="s">
        <v>6079</v>
      </c>
      <c r="G159" s="198" t="s">
        <v>4725</v>
      </c>
      <c r="H159" s="199">
        <v>1</v>
      </c>
      <c r="I159" s="155"/>
      <c r="J159" s="287">
        <f t="shared" si="0"/>
        <v>0</v>
      </c>
      <c r="K159" s="157"/>
      <c r="L159" s="31"/>
      <c r="M159" s="158" t="s">
        <v>1</v>
      </c>
      <c r="N159" s="159" t="s">
        <v>38</v>
      </c>
      <c r="O159" s="59"/>
      <c r="P159" s="160">
        <f t="shared" si="1"/>
        <v>0</v>
      </c>
      <c r="Q159" s="160">
        <v>0</v>
      </c>
      <c r="R159" s="160">
        <f t="shared" si="2"/>
        <v>0</v>
      </c>
      <c r="S159" s="160">
        <v>0</v>
      </c>
      <c r="T159" s="161">
        <f t="shared" si="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2" t="s">
        <v>466</v>
      </c>
      <c r="AT159" s="162" t="s">
        <v>210</v>
      </c>
      <c r="AU159" s="162" t="s">
        <v>85</v>
      </c>
      <c r="AY159" s="15" t="s">
        <v>208</v>
      </c>
      <c r="BE159" s="163">
        <f t="shared" si="4"/>
        <v>0</v>
      </c>
      <c r="BF159" s="163">
        <f t="shared" si="5"/>
        <v>0</v>
      </c>
      <c r="BG159" s="163">
        <f t="shared" si="6"/>
        <v>0</v>
      </c>
      <c r="BH159" s="163">
        <f t="shared" si="7"/>
        <v>0</v>
      </c>
      <c r="BI159" s="163">
        <f t="shared" si="8"/>
        <v>0</v>
      </c>
      <c r="BJ159" s="15" t="s">
        <v>85</v>
      </c>
      <c r="BK159" s="163">
        <f t="shared" si="9"/>
        <v>0</v>
      </c>
      <c r="BL159" s="15" t="s">
        <v>466</v>
      </c>
      <c r="BM159" s="162" t="s">
        <v>11063</v>
      </c>
    </row>
    <row r="160" spans="1:65" s="2" customFormat="1" ht="16.5" customHeight="1">
      <c r="A160" s="30"/>
      <c r="B160" s="154"/>
      <c r="C160" s="195" t="s">
        <v>369</v>
      </c>
      <c r="D160" s="195" t="s">
        <v>210</v>
      </c>
      <c r="E160" s="196" t="s">
        <v>11064</v>
      </c>
      <c r="F160" s="200" t="s">
        <v>11065</v>
      </c>
      <c r="G160" s="198" t="s">
        <v>4725</v>
      </c>
      <c r="H160" s="199">
        <v>1</v>
      </c>
      <c r="I160" s="155"/>
      <c r="J160" s="287">
        <f t="shared" si="0"/>
        <v>0</v>
      </c>
      <c r="K160" s="157"/>
      <c r="L160" s="31"/>
      <c r="M160" s="158" t="s">
        <v>1</v>
      </c>
      <c r="N160" s="159" t="s">
        <v>38</v>
      </c>
      <c r="O160" s="59"/>
      <c r="P160" s="160">
        <f t="shared" si="1"/>
        <v>0</v>
      </c>
      <c r="Q160" s="160">
        <v>0</v>
      </c>
      <c r="R160" s="160">
        <f t="shared" si="2"/>
        <v>0</v>
      </c>
      <c r="S160" s="160">
        <v>0</v>
      </c>
      <c r="T160" s="161">
        <f t="shared" si="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2" t="s">
        <v>466</v>
      </c>
      <c r="AT160" s="162" t="s">
        <v>210</v>
      </c>
      <c r="AU160" s="162" t="s">
        <v>85</v>
      </c>
      <c r="AY160" s="15" t="s">
        <v>208</v>
      </c>
      <c r="BE160" s="163">
        <f t="shared" si="4"/>
        <v>0</v>
      </c>
      <c r="BF160" s="163">
        <f t="shared" si="5"/>
        <v>0</v>
      </c>
      <c r="BG160" s="163">
        <f t="shared" si="6"/>
        <v>0</v>
      </c>
      <c r="BH160" s="163">
        <f t="shared" si="7"/>
        <v>0</v>
      </c>
      <c r="BI160" s="163">
        <f t="shared" si="8"/>
        <v>0</v>
      </c>
      <c r="BJ160" s="15" t="s">
        <v>85</v>
      </c>
      <c r="BK160" s="163">
        <f t="shared" si="9"/>
        <v>0</v>
      </c>
      <c r="BL160" s="15" t="s">
        <v>466</v>
      </c>
      <c r="BM160" s="162" t="s">
        <v>11066</v>
      </c>
    </row>
    <row r="161" spans="1:65" s="2" customFormat="1" ht="16.5" customHeight="1">
      <c r="A161" s="30"/>
      <c r="B161" s="154"/>
      <c r="C161" s="201" t="s">
        <v>377</v>
      </c>
      <c r="D161" s="201" t="s">
        <v>751</v>
      </c>
      <c r="E161" s="202" t="s">
        <v>11067</v>
      </c>
      <c r="F161" s="203" t="s">
        <v>10749</v>
      </c>
      <c r="G161" s="204" t="s">
        <v>4725</v>
      </c>
      <c r="H161" s="205">
        <v>1</v>
      </c>
      <c r="I161" s="177"/>
      <c r="J161" s="290">
        <f t="shared" si="0"/>
        <v>0</v>
      </c>
      <c r="K161" s="178"/>
      <c r="L161" s="179"/>
      <c r="M161" s="180" t="s">
        <v>1</v>
      </c>
      <c r="N161" s="181" t="s">
        <v>38</v>
      </c>
      <c r="O161" s="59"/>
      <c r="P161" s="160">
        <f t="shared" si="1"/>
        <v>0</v>
      </c>
      <c r="Q161" s="160">
        <v>0</v>
      </c>
      <c r="R161" s="160">
        <f t="shared" si="2"/>
        <v>0</v>
      </c>
      <c r="S161" s="160">
        <v>0</v>
      </c>
      <c r="T161" s="161">
        <f t="shared" si="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2" t="s">
        <v>1849</v>
      </c>
      <c r="AT161" s="162" t="s">
        <v>751</v>
      </c>
      <c r="AU161" s="162" t="s">
        <v>85</v>
      </c>
      <c r="AY161" s="15" t="s">
        <v>208</v>
      </c>
      <c r="BE161" s="163">
        <f t="shared" si="4"/>
        <v>0</v>
      </c>
      <c r="BF161" s="163">
        <f t="shared" si="5"/>
        <v>0</v>
      </c>
      <c r="BG161" s="163">
        <f t="shared" si="6"/>
        <v>0</v>
      </c>
      <c r="BH161" s="163">
        <f t="shared" si="7"/>
        <v>0</v>
      </c>
      <c r="BI161" s="163">
        <f t="shared" si="8"/>
        <v>0</v>
      </c>
      <c r="BJ161" s="15" t="s">
        <v>85</v>
      </c>
      <c r="BK161" s="163">
        <f t="shared" si="9"/>
        <v>0</v>
      </c>
      <c r="BL161" s="15" t="s">
        <v>466</v>
      </c>
      <c r="BM161" s="162" t="s">
        <v>11068</v>
      </c>
    </row>
    <row r="162" spans="1:65" s="2" customFormat="1" ht="21.75" customHeight="1">
      <c r="A162" s="30"/>
      <c r="B162" s="154"/>
      <c r="C162" s="195" t="s">
        <v>381</v>
      </c>
      <c r="D162" s="195" t="s">
        <v>210</v>
      </c>
      <c r="E162" s="196" t="s">
        <v>11069</v>
      </c>
      <c r="F162" s="200" t="s">
        <v>10752</v>
      </c>
      <c r="G162" s="198" t="s">
        <v>4725</v>
      </c>
      <c r="H162" s="199">
        <v>1</v>
      </c>
      <c r="I162" s="155"/>
      <c r="J162" s="287">
        <f t="shared" si="0"/>
        <v>0</v>
      </c>
      <c r="K162" s="157"/>
      <c r="L162" s="31"/>
      <c r="M162" s="158" t="s">
        <v>1</v>
      </c>
      <c r="N162" s="159" t="s">
        <v>38</v>
      </c>
      <c r="O162" s="59"/>
      <c r="P162" s="160">
        <f t="shared" si="1"/>
        <v>0</v>
      </c>
      <c r="Q162" s="160">
        <v>0</v>
      </c>
      <c r="R162" s="160">
        <f t="shared" si="2"/>
        <v>0</v>
      </c>
      <c r="S162" s="160">
        <v>0</v>
      </c>
      <c r="T162" s="161">
        <f t="shared" si="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2" t="s">
        <v>466</v>
      </c>
      <c r="AT162" s="162" t="s">
        <v>210</v>
      </c>
      <c r="AU162" s="162" t="s">
        <v>85</v>
      </c>
      <c r="AY162" s="15" t="s">
        <v>208</v>
      </c>
      <c r="BE162" s="163">
        <f t="shared" si="4"/>
        <v>0</v>
      </c>
      <c r="BF162" s="163">
        <f t="shared" si="5"/>
        <v>0</v>
      </c>
      <c r="BG162" s="163">
        <f t="shared" si="6"/>
        <v>0</v>
      </c>
      <c r="BH162" s="163">
        <f t="shared" si="7"/>
        <v>0</v>
      </c>
      <c r="BI162" s="163">
        <f t="shared" si="8"/>
        <v>0</v>
      </c>
      <c r="BJ162" s="15" t="s">
        <v>85</v>
      </c>
      <c r="BK162" s="163">
        <f t="shared" si="9"/>
        <v>0</v>
      </c>
      <c r="BL162" s="15" t="s">
        <v>466</v>
      </c>
      <c r="BM162" s="162" t="s">
        <v>11070</v>
      </c>
    </row>
    <row r="163" spans="1:65" s="2" customFormat="1" ht="16.5" customHeight="1">
      <c r="A163" s="30"/>
      <c r="B163" s="154"/>
      <c r="C163" s="195" t="s">
        <v>385</v>
      </c>
      <c r="D163" s="195" t="s">
        <v>210</v>
      </c>
      <c r="E163" s="196" t="s">
        <v>11071</v>
      </c>
      <c r="F163" s="200" t="s">
        <v>10755</v>
      </c>
      <c r="G163" s="198" t="s">
        <v>1614</v>
      </c>
      <c r="H163" s="182"/>
      <c r="I163" s="155"/>
      <c r="J163" s="287">
        <f t="shared" si="0"/>
        <v>0</v>
      </c>
      <c r="K163" s="157"/>
      <c r="L163" s="31"/>
      <c r="M163" s="158" t="s">
        <v>1</v>
      </c>
      <c r="N163" s="159" t="s">
        <v>38</v>
      </c>
      <c r="O163" s="59"/>
      <c r="P163" s="160">
        <f t="shared" si="1"/>
        <v>0</v>
      </c>
      <c r="Q163" s="160">
        <v>0</v>
      </c>
      <c r="R163" s="160">
        <f t="shared" si="2"/>
        <v>0</v>
      </c>
      <c r="S163" s="160">
        <v>0</v>
      </c>
      <c r="T163" s="161">
        <f t="shared" si="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2" t="s">
        <v>466</v>
      </c>
      <c r="AT163" s="162" t="s">
        <v>210</v>
      </c>
      <c r="AU163" s="162" t="s">
        <v>85</v>
      </c>
      <c r="AY163" s="15" t="s">
        <v>208</v>
      </c>
      <c r="BE163" s="163">
        <f t="shared" si="4"/>
        <v>0</v>
      </c>
      <c r="BF163" s="163">
        <f t="shared" si="5"/>
        <v>0</v>
      </c>
      <c r="BG163" s="163">
        <f t="shared" si="6"/>
        <v>0</v>
      </c>
      <c r="BH163" s="163">
        <f t="shared" si="7"/>
        <v>0</v>
      </c>
      <c r="BI163" s="163">
        <f t="shared" si="8"/>
        <v>0</v>
      </c>
      <c r="BJ163" s="15" t="s">
        <v>85</v>
      </c>
      <c r="BK163" s="163">
        <f t="shared" si="9"/>
        <v>0</v>
      </c>
      <c r="BL163" s="15" t="s">
        <v>466</v>
      </c>
      <c r="BM163" s="162" t="s">
        <v>11072</v>
      </c>
    </row>
    <row r="164" spans="1:65" s="2" customFormat="1" ht="16.5" customHeight="1">
      <c r="A164" s="30"/>
      <c r="B164" s="154"/>
      <c r="C164" s="195" t="s">
        <v>389</v>
      </c>
      <c r="D164" s="195" t="s">
        <v>210</v>
      </c>
      <c r="E164" s="196" t="s">
        <v>11073</v>
      </c>
      <c r="F164" s="200" t="s">
        <v>10758</v>
      </c>
      <c r="G164" s="198" t="s">
        <v>4725</v>
      </c>
      <c r="H164" s="199">
        <v>1</v>
      </c>
      <c r="I164" s="155"/>
      <c r="J164" s="287">
        <f t="shared" si="0"/>
        <v>0</v>
      </c>
      <c r="K164" s="157"/>
      <c r="L164" s="31"/>
      <c r="M164" s="158" t="s">
        <v>1</v>
      </c>
      <c r="N164" s="159" t="s">
        <v>38</v>
      </c>
      <c r="O164" s="59"/>
      <c r="P164" s="160">
        <f t="shared" si="1"/>
        <v>0</v>
      </c>
      <c r="Q164" s="160">
        <v>0</v>
      </c>
      <c r="R164" s="160">
        <f t="shared" si="2"/>
        <v>0</v>
      </c>
      <c r="S164" s="160">
        <v>0</v>
      </c>
      <c r="T164" s="161">
        <f t="shared" si="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2" t="s">
        <v>466</v>
      </c>
      <c r="AT164" s="162" t="s">
        <v>210</v>
      </c>
      <c r="AU164" s="162" t="s">
        <v>85</v>
      </c>
      <c r="AY164" s="15" t="s">
        <v>208</v>
      </c>
      <c r="BE164" s="163">
        <f t="shared" si="4"/>
        <v>0</v>
      </c>
      <c r="BF164" s="163">
        <f t="shared" si="5"/>
        <v>0</v>
      </c>
      <c r="BG164" s="163">
        <f t="shared" si="6"/>
        <v>0</v>
      </c>
      <c r="BH164" s="163">
        <f t="shared" si="7"/>
        <v>0</v>
      </c>
      <c r="BI164" s="163">
        <f t="shared" si="8"/>
        <v>0</v>
      </c>
      <c r="BJ164" s="15" t="s">
        <v>85</v>
      </c>
      <c r="BK164" s="163">
        <f t="shared" si="9"/>
        <v>0</v>
      </c>
      <c r="BL164" s="15" t="s">
        <v>466</v>
      </c>
      <c r="BM164" s="162" t="s">
        <v>11074</v>
      </c>
    </row>
    <row r="165" spans="1:65" s="2" customFormat="1" ht="16.5" customHeight="1">
      <c r="A165" s="30"/>
      <c r="B165" s="154"/>
      <c r="C165" s="195" t="s">
        <v>393</v>
      </c>
      <c r="D165" s="195" t="s">
        <v>210</v>
      </c>
      <c r="E165" s="196" t="s">
        <v>11075</v>
      </c>
      <c r="F165" s="200" t="s">
        <v>11076</v>
      </c>
      <c r="G165" s="198" t="s">
        <v>4725</v>
      </c>
      <c r="H165" s="199">
        <v>1</v>
      </c>
      <c r="I165" s="155"/>
      <c r="J165" s="287">
        <f t="shared" si="0"/>
        <v>0</v>
      </c>
      <c r="K165" s="157"/>
      <c r="L165" s="31"/>
      <c r="M165" s="158" t="s">
        <v>1</v>
      </c>
      <c r="N165" s="159" t="s">
        <v>38</v>
      </c>
      <c r="O165" s="59"/>
      <c r="P165" s="160">
        <f t="shared" si="1"/>
        <v>0</v>
      </c>
      <c r="Q165" s="160">
        <v>0</v>
      </c>
      <c r="R165" s="160">
        <f t="shared" si="2"/>
        <v>0</v>
      </c>
      <c r="S165" s="160">
        <v>0</v>
      </c>
      <c r="T165" s="161">
        <f t="shared" si="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2" t="s">
        <v>466</v>
      </c>
      <c r="AT165" s="162" t="s">
        <v>210</v>
      </c>
      <c r="AU165" s="162" t="s">
        <v>85</v>
      </c>
      <c r="AY165" s="15" t="s">
        <v>208</v>
      </c>
      <c r="BE165" s="163">
        <f t="shared" si="4"/>
        <v>0</v>
      </c>
      <c r="BF165" s="163">
        <f t="shared" si="5"/>
        <v>0</v>
      </c>
      <c r="BG165" s="163">
        <f t="shared" si="6"/>
        <v>0</v>
      </c>
      <c r="BH165" s="163">
        <f t="shared" si="7"/>
        <v>0</v>
      </c>
      <c r="BI165" s="163">
        <f t="shared" si="8"/>
        <v>0</v>
      </c>
      <c r="BJ165" s="15" t="s">
        <v>85</v>
      </c>
      <c r="BK165" s="163">
        <f t="shared" si="9"/>
        <v>0</v>
      </c>
      <c r="BL165" s="15" t="s">
        <v>466</v>
      </c>
      <c r="BM165" s="162" t="s">
        <v>11077</v>
      </c>
    </row>
    <row r="166" spans="1:65" s="2" customFormat="1" ht="16.5" customHeight="1">
      <c r="A166" s="30"/>
      <c r="B166" s="154"/>
      <c r="C166" s="195" t="s">
        <v>397</v>
      </c>
      <c r="D166" s="195" t="s">
        <v>210</v>
      </c>
      <c r="E166" s="196" t="s">
        <v>11078</v>
      </c>
      <c r="F166" s="200" t="s">
        <v>11079</v>
      </c>
      <c r="G166" s="198" t="s">
        <v>4725</v>
      </c>
      <c r="H166" s="199">
        <v>1</v>
      </c>
      <c r="I166" s="155"/>
      <c r="J166" s="287">
        <f t="shared" si="0"/>
        <v>0</v>
      </c>
      <c r="K166" s="157"/>
      <c r="L166" s="31"/>
      <c r="M166" s="158" t="s">
        <v>1</v>
      </c>
      <c r="N166" s="159" t="s">
        <v>38</v>
      </c>
      <c r="O166" s="59"/>
      <c r="P166" s="160">
        <f t="shared" si="1"/>
        <v>0</v>
      </c>
      <c r="Q166" s="160">
        <v>0</v>
      </c>
      <c r="R166" s="160">
        <f t="shared" si="2"/>
        <v>0</v>
      </c>
      <c r="S166" s="160">
        <v>0</v>
      </c>
      <c r="T166" s="161">
        <f t="shared" si="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2" t="s">
        <v>466</v>
      </c>
      <c r="AT166" s="162" t="s">
        <v>210</v>
      </c>
      <c r="AU166" s="162" t="s">
        <v>85</v>
      </c>
      <c r="AY166" s="15" t="s">
        <v>208</v>
      </c>
      <c r="BE166" s="163">
        <f t="shared" si="4"/>
        <v>0</v>
      </c>
      <c r="BF166" s="163">
        <f t="shared" si="5"/>
        <v>0</v>
      </c>
      <c r="BG166" s="163">
        <f t="shared" si="6"/>
        <v>0</v>
      </c>
      <c r="BH166" s="163">
        <f t="shared" si="7"/>
        <v>0</v>
      </c>
      <c r="BI166" s="163">
        <f t="shared" si="8"/>
        <v>0</v>
      </c>
      <c r="BJ166" s="15" t="s">
        <v>85</v>
      </c>
      <c r="BK166" s="163">
        <f t="shared" si="9"/>
        <v>0</v>
      </c>
      <c r="BL166" s="15" t="s">
        <v>466</v>
      </c>
      <c r="BM166" s="162" t="s">
        <v>11080</v>
      </c>
    </row>
    <row r="167" spans="1:65" s="2" customFormat="1" ht="16.5" customHeight="1">
      <c r="A167" s="30"/>
      <c r="B167" s="154"/>
      <c r="C167" s="195" t="s">
        <v>401</v>
      </c>
      <c r="D167" s="195" t="s">
        <v>210</v>
      </c>
      <c r="E167" s="196" t="s">
        <v>11081</v>
      </c>
      <c r="F167" s="200" t="s">
        <v>11082</v>
      </c>
      <c r="G167" s="198" t="s">
        <v>4725</v>
      </c>
      <c r="H167" s="199">
        <v>1</v>
      </c>
      <c r="I167" s="155"/>
      <c r="J167" s="287">
        <f t="shared" si="0"/>
        <v>0</v>
      </c>
      <c r="K167" s="157"/>
      <c r="L167" s="31"/>
      <c r="M167" s="158" t="s">
        <v>1</v>
      </c>
      <c r="N167" s="159" t="s">
        <v>38</v>
      </c>
      <c r="O167" s="59"/>
      <c r="P167" s="160">
        <f t="shared" si="1"/>
        <v>0</v>
      </c>
      <c r="Q167" s="160">
        <v>0</v>
      </c>
      <c r="R167" s="160">
        <f t="shared" si="2"/>
        <v>0</v>
      </c>
      <c r="S167" s="160">
        <v>0</v>
      </c>
      <c r="T167" s="161">
        <f t="shared" si="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2" t="s">
        <v>466</v>
      </c>
      <c r="AT167" s="162" t="s">
        <v>210</v>
      </c>
      <c r="AU167" s="162" t="s">
        <v>85</v>
      </c>
      <c r="AY167" s="15" t="s">
        <v>208</v>
      </c>
      <c r="BE167" s="163">
        <f t="shared" si="4"/>
        <v>0</v>
      </c>
      <c r="BF167" s="163">
        <f t="shared" si="5"/>
        <v>0</v>
      </c>
      <c r="BG167" s="163">
        <f t="shared" si="6"/>
        <v>0</v>
      </c>
      <c r="BH167" s="163">
        <f t="shared" si="7"/>
        <v>0</v>
      </c>
      <c r="BI167" s="163">
        <f t="shared" si="8"/>
        <v>0</v>
      </c>
      <c r="BJ167" s="15" t="s">
        <v>85</v>
      </c>
      <c r="BK167" s="163">
        <f t="shared" si="9"/>
        <v>0</v>
      </c>
      <c r="BL167" s="15" t="s">
        <v>466</v>
      </c>
      <c r="BM167" s="162" t="s">
        <v>11083</v>
      </c>
    </row>
    <row r="168" spans="1:65" s="2" customFormat="1" ht="16.5" customHeight="1">
      <c r="A168" s="30"/>
      <c r="B168" s="154"/>
      <c r="C168" s="195" t="s">
        <v>406</v>
      </c>
      <c r="D168" s="195" t="s">
        <v>210</v>
      </c>
      <c r="E168" s="196" t="s">
        <v>11084</v>
      </c>
      <c r="F168" s="200" t="s">
        <v>11085</v>
      </c>
      <c r="G168" s="198" t="s">
        <v>4725</v>
      </c>
      <c r="H168" s="199">
        <v>1</v>
      </c>
      <c r="I168" s="155"/>
      <c r="J168" s="287">
        <f t="shared" si="0"/>
        <v>0</v>
      </c>
      <c r="K168" s="157"/>
      <c r="L168" s="31"/>
      <c r="M168" s="158" t="s">
        <v>1</v>
      </c>
      <c r="N168" s="159" t="s">
        <v>38</v>
      </c>
      <c r="O168" s="59"/>
      <c r="P168" s="160">
        <f t="shared" si="1"/>
        <v>0</v>
      </c>
      <c r="Q168" s="160">
        <v>0</v>
      </c>
      <c r="R168" s="160">
        <f t="shared" si="2"/>
        <v>0</v>
      </c>
      <c r="S168" s="160">
        <v>0</v>
      </c>
      <c r="T168" s="161">
        <f t="shared" si="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2" t="s">
        <v>466</v>
      </c>
      <c r="AT168" s="162" t="s">
        <v>210</v>
      </c>
      <c r="AU168" s="162" t="s">
        <v>85</v>
      </c>
      <c r="AY168" s="15" t="s">
        <v>208</v>
      </c>
      <c r="BE168" s="163">
        <f t="shared" si="4"/>
        <v>0</v>
      </c>
      <c r="BF168" s="163">
        <f t="shared" si="5"/>
        <v>0</v>
      </c>
      <c r="BG168" s="163">
        <f t="shared" si="6"/>
        <v>0</v>
      </c>
      <c r="BH168" s="163">
        <f t="shared" si="7"/>
        <v>0</v>
      </c>
      <c r="BI168" s="163">
        <f t="shared" si="8"/>
        <v>0</v>
      </c>
      <c r="BJ168" s="15" t="s">
        <v>85</v>
      </c>
      <c r="BK168" s="163">
        <f t="shared" si="9"/>
        <v>0</v>
      </c>
      <c r="BL168" s="15" t="s">
        <v>466</v>
      </c>
      <c r="BM168" s="162" t="s">
        <v>11086</v>
      </c>
    </row>
    <row r="169" spans="1:65" s="2" customFormat="1" ht="16.5" customHeight="1">
      <c r="A169" s="30"/>
      <c r="B169" s="154"/>
      <c r="C169" s="195" t="s">
        <v>410</v>
      </c>
      <c r="D169" s="195" t="s">
        <v>210</v>
      </c>
      <c r="E169" s="196" t="s">
        <v>11087</v>
      </c>
      <c r="F169" s="200" t="s">
        <v>11088</v>
      </c>
      <c r="G169" s="198" t="s">
        <v>4725</v>
      </c>
      <c r="H169" s="199">
        <v>1</v>
      </c>
      <c r="I169" s="155"/>
      <c r="J169" s="287">
        <f t="shared" si="0"/>
        <v>0</v>
      </c>
      <c r="K169" s="157"/>
      <c r="L169" s="31"/>
      <c r="M169" s="158" t="s">
        <v>1</v>
      </c>
      <c r="N169" s="159" t="s">
        <v>38</v>
      </c>
      <c r="O169" s="59"/>
      <c r="P169" s="160">
        <f t="shared" si="1"/>
        <v>0</v>
      </c>
      <c r="Q169" s="160">
        <v>0</v>
      </c>
      <c r="R169" s="160">
        <f t="shared" si="2"/>
        <v>0</v>
      </c>
      <c r="S169" s="160">
        <v>0</v>
      </c>
      <c r="T169" s="161">
        <f t="shared" si="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2" t="s">
        <v>466</v>
      </c>
      <c r="AT169" s="162" t="s">
        <v>210</v>
      </c>
      <c r="AU169" s="162" t="s">
        <v>85</v>
      </c>
      <c r="AY169" s="15" t="s">
        <v>208</v>
      </c>
      <c r="BE169" s="163">
        <f t="shared" si="4"/>
        <v>0</v>
      </c>
      <c r="BF169" s="163">
        <f t="shared" si="5"/>
        <v>0</v>
      </c>
      <c r="BG169" s="163">
        <f t="shared" si="6"/>
        <v>0</v>
      </c>
      <c r="BH169" s="163">
        <f t="shared" si="7"/>
        <v>0</v>
      </c>
      <c r="BI169" s="163">
        <f t="shared" si="8"/>
        <v>0</v>
      </c>
      <c r="BJ169" s="15" t="s">
        <v>85</v>
      </c>
      <c r="BK169" s="163">
        <f t="shared" si="9"/>
        <v>0</v>
      </c>
      <c r="BL169" s="15" t="s">
        <v>466</v>
      </c>
      <c r="BM169" s="162" t="s">
        <v>11089</v>
      </c>
    </row>
    <row r="170" spans="1:65" s="2" customFormat="1" ht="49.9" customHeight="1">
      <c r="A170" s="30"/>
      <c r="B170" s="31"/>
      <c r="C170" s="30"/>
      <c r="D170" s="30"/>
      <c r="E170" s="144" t="s">
        <v>771</v>
      </c>
      <c r="F170" s="144" t="s">
        <v>772</v>
      </c>
      <c r="G170" s="30"/>
      <c r="H170" s="30"/>
      <c r="I170" s="30"/>
      <c r="J170" s="283">
        <f t="shared" ref="J170:J175" si="10">BK170</f>
        <v>0</v>
      </c>
      <c r="K170" s="30"/>
      <c r="L170" s="31"/>
      <c r="M170" s="164"/>
      <c r="N170" s="165"/>
      <c r="O170" s="59"/>
      <c r="P170" s="59"/>
      <c r="Q170" s="59"/>
      <c r="R170" s="59"/>
      <c r="S170" s="59"/>
      <c r="T170" s="6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T170" s="15" t="s">
        <v>71</v>
      </c>
      <c r="AU170" s="15" t="s">
        <v>72</v>
      </c>
      <c r="AY170" s="15" t="s">
        <v>773</v>
      </c>
      <c r="BK170" s="163">
        <f>SUM(BK171:BK175)</f>
        <v>0</v>
      </c>
    </row>
    <row r="171" spans="1:65" s="2" customFormat="1" ht="16.350000000000001" customHeight="1">
      <c r="A171" s="30"/>
      <c r="B171" s="31"/>
      <c r="C171" s="166" t="s">
        <v>1</v>
      </c>
      <c r="D171" s="166" t="s">
        <v>210</v>
      </c>
      <c r="E171" s="167" t="s">
        <v>1</v>
      </c>
      <c r="F171" s="168"/>
      <c r="G171" s="169"/>
      <c r="H171" s="170"/>
      <c r="I171" s="171"/>
      <c r="J171" s="288">
        <f t="shared" si="10"/>
        <v>0</v>
      </c>
      <c r="K171" s="172"/>
      <c r="L171" s="31"/>
      <c r="M171" s="173" t="s">
        <v>1</v>
      </c>
      <c r="N171" s="174" t="s">
        <v>38</v>
      </c>
      <c r="O171" s="59"/>
      <c r="P171" s="59"/>
      <c r="Q171" s="59"/>
      <c r="R171" s="59"/>
      <c r="S171" s="59"/>
      <c r="T171" s="6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T171" s="15" t="s">
        <v>773</v>
      </c>
      <c r="AU171" s="15" t="s">
        <v>79</v>
      </c>
      <c r="AY171" s="15" t="s">
        <v>773</v>
      </c>
      <c r="BE171" s="163">
        <f>IF(N171="základná",J171,0)</f>
        <v>0</v>
      </c>
      <c r="BF171" s="163">
        <f>IF(N171="znížená",J171,0)</f>
        <v>0</v>
      </c>
      <c r="BG171" s="163">
        <f>IF(N171="zákl. prenesená",J171,0)</f>
        <v>0</v>
      </c>
      <c r="BH171" s="163">
        <f>IF(N171="zníž. prenesená",J171,0)</f>
        <v>0</v>
      </c>
      <c r="BI171" s="163">
        <f>IF(N171="nulová",J171,0)</f>
        <v>0</v>
      </c>
      <c r="BJ171" s="15" t="s">
        <v>85</v>
      </c>
      <c r="BK171" s="163">
        <f>I171*H171</f>
        <v>0</v>
      </c>
    </row>
    <row r="172" spans="1:65" s="2" customFormat="1" ht="16.350000000000001" customHeight="1">
      <c r="A172" s="30"/>
      <c r="B172" s="31"/>
      <c r="C172" s="166" t="s">
        <v>1</v>
      </c>
      <c r="D172" s="166" t="s">
        <v>210</v>
      </c>
      <c r="E172" s="167" t="s">
        <v>1</v>
      </c>
      <c r="F172" s="168"/>
      <c r="G172" s="169"/>
      <c r="H172" s="170"/>
      <c r="I172" s="171"/>
      <c r="J172" s="288">
        <f t="shared" si="10"/>
        <v>0</v>
      </c>
      <c r="K172" s="172"/>
      <c r="L172" s="31"/>
      <c r="M172" s="173" t="s">
        <v>1</v>
      </c>
      <c r="N172" s="174" t="s">
        <v>38</v>
      </c>
      <c r="O172" s="59"/>
      <c r="P172" s="59"/>
      <c r="Q172" s="59"/>
      <c r="R172" s="59"/>
      <c r="S172" s="59"/>
      <c r="T172" s="6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T172" s="15" t="s">
        <v>773</v>
      </c>
      <c r="AU172" s="15" t="s">
        <v>79</v>
      </c>
      <c r="AY172" s="15" t="s">
        <v>773</v>
      </c>
      <c r="BE172" s="163">
        <f>IF(N172="základná",J172,0)</f>
        <v>0</v>
      </c>
      <c r="BF172" s="163">
        <f>IF(N172="znížená",J172,0)</f>
        <v>0</v>
      </c>
      <c r="BG172" s="163">
        <f>IF(N172="zákl. prenesená",J172,0)</f>
        <v>0</v>
      </c>
      <c r="BH172" s="163">
        <f>IF(N172="zníž. prenesená",J172,0)</f>
        <v>0</v>
      </c>
      <c r="BI172" s="163">
        <f>IF(N172="nulová",J172,0)</f>
        <v>0</v>
      </c>
      <c r="BJ172" s="15" t="s">
        <v>85</v>
      </c>
      <c r="BK172" s="163">
        <f>I172*H172</f>
        <v>0</v>
      </c>
    </row>
    <row r="173" spans="1:65" s="2" customFormat="1" ht="16.350000000000001" customHeight="1">
      <c r="A173" s="30"/>
      <c r="B173" s="31"/>
      <c r="C173" s="166" t="s">
        <v>1</v>
      </c>
      <c r="D173" s="166" t="s">
        <v>210</v>
      </c>
      <c r="E173" s="167" t="s">
        <v>1</v>
      </c>
      <c r="F173" s="168"/>
      <c r="G173" s="169"/>
      <c r="H173" s="170"/>
      <c r="I173" s="171"/>
      <c r="J173" s="288">
        <f t="shared" si="10"/>
        <v>0</v>
      </c>
      <c r="K173" s="172"/>
      <c r="L173" s="31"/>
      <c r="M173" s="173" t="s">
        <v>1</v>
      </c>
      <c r="N173" s="174" t="s">
        <v>38</v>
      </c>
      <c r="O173" s="59"/>
      <c r="P173" s="59"/>
      <c r="Q173" s="59"/>
      <c r="R173" s="59"/>
      <c r="S173" s="59"/>
      <c r="T173" s="6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T173" s="15" t="s">
        <v>773</v>
      </c>
      <c r="AU173" s="15" t="s">
        <v>79</v>
      </c>
      <c r="AY173" s="15" t="s">
        <v>773</v>
      </c>
      <c r="BE173" s="163">
        <f>IF(N173="základná",J173,0)</f>
        <v>0</v>
      </c>
      <c r="BF173" s="163">
        <f>IF(N173="znížená",J173,0)</f>
        <v>0</v>
      </c>
      <c r="BG173" s="163">
        <f>IF(N173="zákl. prenesená",J173,0)</f>
        <v>0</v>
      </c>
      <c r="BH173" s="163">
        <f>IF(N173="zníž. prenesená",J173,0)</f>
        <v>0</v>
      </c>
      <c r="BI173" s="163">
        <f>IF(N173="nulová",J173,0)</f>
        <v>0</v>
      </c>
      <c r="BJ173" s="15" t="s">
        <v>85</v>
      </c>
      <c r="BK173" s="163">
        <f>I173*H173</f>
        <v>0</v>
      </c>
    </row>
    <row r="174" spans="1:65" s="2" customFormat="1" ht="16.350000000000001" customHeight="1">
      <c r="A174" s="30"/>
      <c r="B174" s="31"/>
      <c r="C174" s="166" t="s">
        <v>1</v>
      </c>
      <c r="D174" s="166" t="s">
        <v>210</v>
      </c>
      <c r="E174" s="167" t="s">
        <v>1</v>
      </c>
      <c r="F174" s="168"/>
      <c r="G174" s="169"/>
      <c r="H174" s="170"/>
      <c r="I174" s="171"/>
      <c r="J174" s="288">
        <f t="shared" si="10"/>
        <v>0</v>
      </c>
      <c r="K174" s="172"/>
      <c r="L174" s="31"/>
      <c r="M174" s="173" t="s">
        <v>1</v>
      </c>
      <c r="N174" s="174" t="s">
        <v>38</v>
      </c>
      <c r="O174" s="59"/>
      <c r="P174" s="59"/>
      <c r="Q174" s="59"/>
      <c r="R174" s="59"/>
      <c r="S174" s="59"/>
      <c r="T174" s="6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T174" s="15" t="s">
        <v>773</v>
      </c>
      <c r="AU174" s="15" t="s">
        <v>79</v>
      </c>
      <c r="AY174" s="15" t="s">
        <v>773</v>
      </c>
      <c r="BE174" s="163">
        <f>IF(N174="základná",J174,0)</f>
        <v>0</v>
      </c>
      <c r="BF174" s="163">
        <f>IF(N174="znížená",J174,0)</f>
        <v>0</v>
      </c>
      <c r="BG174" s="163">
        <f>IF(N174="zákl. prenesená",J174,0)</f>
        <v>0</v>
      </c>
      <c r="BH174" s="163">
        <f>IF(N174="zníž. prenesená",J174,0)</f>
        <v>0</v>
      </c>
      <c r="BI174" s="163">
        <f>IF(N174="nulová",J174,0)</f>
        <v>0</v>
      </c>
      <c r="BJ174" s="15" t="s">
        <v>85</v>
      </c>
      <c r="BK174" s="163">
        <f>I174*H174</f>
        <v>0</v>
      </c>
    </row>
    <row r="175" spans="1:65" s="2" customFormat="1" ht="16.350000000000001" customHeight="1">
      <c r="A175" s="30"/>
      <c r="B175" s="31"/>
      <c r="C175" s="166" t="s">
        <v>1</v>
      </c>
      <c r="D175" s="166" t="s">
        <v>210</v>
      </c>
      <c r="E175" s="167" t="s">
        <v>1</v>
      </c>
      <c r="F175" s="168"/>
      <c r="G175" s="169"/>
      <c r="H175" s="170"/>
      <c r="I175" s="171"/>
      <c r="J175" s="288">
        <f t="shared" si="10"/>
        <v>0</v>
      </c>
      <c r="K175" s="172"/>
      <c r="L175" s="31"/>
      <c r="M175" s="173" t="s">
        <v>1</v>
      </c>
      <c r="N175" s="174" t="s">
        <v>38</v>
      </c>
      <c r="O175" s="175"/>
      <c r="P175" s="175"/>
      <c r="Q175" s="175"/>
      <c r="R175" s="175"/>
      <c r="S175" s="175"/>
      <c r="T175" s="176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T175" s="15" t="s">
        <v>773</v>
      </c>
      <c r="AU175" s="15" t="s">
        <v>79</v>
      </c>
      <c r="AY175" s="15" t="s">
        <v>773</v>
      </c>
      <c r="BE175" s="163">
        <f>IF(N175="základná",J175,0)</f>
        <v>0</v>
      </c>
      <c r="BF175" s="163">
        <f>IF(N175="znížená",J175,0)</f>
        <v>0</v>
      </c>
      <c r="BG175" s="163">
        <f>IF(N175="zákl. prenesená",J175,0)</f>
        <v>0</v>
      </c>
      <c r="BH175" s="163">
        <f>IF(N175="zníž. prenesená",J175,0)</f>
        <v>0</v>
      </c>
      <c r="BI175" s="163">
        <f>IF(N175="nulová",J175,0)</f>
        <v>0</v>
      </c>
      <c r="BJ175" s="15" t="s">
        <v>85</v>
      </c>
      <c r="BK175" s="163">
        <f>I175*H175</f>
        <v>0</v>
      </c>
    </row>
    <row r="176" spans="1:65" s="2" customFormat="1" ht="6.95" customHeight="1">
      <c r="A176" s="30"/>
      <c r="B176" s="48"/>
      <c r="C176" s="49"/>
      <c r="D176" s="49"/>
      <c r="E176" s="49"/>
      <c r="F176" s="49"/>
      <c r="G176" s="49"/>
      <c r="H176" s="49"/>
      <c r="I176" s="49"/>
      <c r="J176" s="277"/>
      <c r="K176" s="49"/>
      <c r="L176" s="31"/>
      <c r="M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</row>
  </sheetData>
  <sheetProtection algorithmName="SHA-512" hashValue="G24pLaX+eg8nBPkeWTzQzszAya9QJL5in6EYLJfi59faIhhBZ+Pwb2N6xcz6S7ktYXiESslmg/VO1kG8SQsmPQ==" saltValue="YLoog7Znjj5fP+jXgCfJGA==" spinCount="100000" sheet="1" objects="1" scenarios="1"/>
  <autoFilter ref="C118:K175"/>
  <mergeCells count="9">
    <mergeCell ref="E87:H87"/>
    <mergeCell ref="E109:H109"/>
    <mergeCell ref="E111:H111"/>
    <mergeCell ref="L2:V2"/>
    <mergeCell ref="E7:H7"/>
    <mergeCell ref="E9:H9"/>
    <mergeCell ref="E18:H18"/>
    <mergeCell ref="E27:H27"/>
    <mergeCell ref="E85:H85"/>
  </mergeCells>
  <dataValidations count="2">
    <dataValidation type="list" allowBlank="1" showInputMessage="1" showErrorMessage="1" error="Povolené sú hodnoty K, M." sqref="D171:D176">
      <formula1>"K, M"</formula1>
    </dataValidation>
    <dataValidation type="list" allowBlank="1" showInputMessage="1" showErrorMessage="1" error="Povolené sú hodnoty základná, znížená, nulová." sqref="N171:N176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29"/>
  <sheetViews>
    <sheetView showGridLines="0" topLeftCell="A107" workbookViewId="0">
      <selection activeCell="I122" sqref="I12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0" style="1" hidden="1" customWidth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6" t="s">
        <v>5</v>
      </c>
      <c r="M2" s="217"/>
      <c r="N2" s="217"/>
      <c r="O2" s="217"/>
      <c r="P2" s="217"/>
      <c r="Q2" s="217"/>
      <c r="R2" s="217"/>
      <c r="S2" s="217"/>
      <c r="T2" s="217"/>
      <c r="U2" s="217"/>
      <c r="V2" s="217"/>
      <c r="AT2" s="15" t="s">
        <v>166</v>
      </c>
    </row>
    <row r="3" spans="1:46" s="1" customFormat="1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8"/>
      <c r="AT3" s="15" t="s">
        <v>72</v>
      </c>
    </row>
    <row r="4" spans="1:46" s="1" customFormat="1" ht="24.95" customHeight="1">
      <c r="B4" s="18"/>
      <c r="D4" s="19" t="s">
        <v>167</v>
      </c>
      <c r="L4" s="18"/>
      <c r="M4" s="99" t="s">
        <v>9</v>
      </c>
      <c r="AT4" s="15" t="s">
        <v>3</v>
      </c>
    </row>
    <row r="5" spans="1:46" s="1" customFormat="1" ht="6.95" customHeight="1">
      <c r="B5" s="18"/>
      <c r="L5" s="18"/>
    </row>
    <row r="6" spans="1:46" s="1" customFormat="1" ht="12" customHeight="1">
      <c r="B6" s="18"/>
      <c r="D6" s="25" t="s">
        <v>14</v>
      </c>
      <c r="L6" s="18"/>
    </row>
    <row r="7" spans="1:46" s="1" customFormat="1" ht="16.5" customHeight="1">
      <c r="B7" s="18"/>
      <c r="E7" s="259" t="str">
        <f>'Rekapitulácia stavby'!K6</f>
        <v>Rekonštrukcia SO34 ÚAO a SO22 sociálna časť ÚAO</v>
      </c>
      <c r="F7" s="260"/>
      <c r="G7" s="260"/>
      <c r="H7" s="260"/>
      <c r="L7" s="18"/>
    </row>
    <row r="8" spans="1:46" s="2" customFormat="1" ht="12" customHeight="1">
      <c r="A8" s="30"/>
      <c r="B8" s="31"/>
      <c r="C8" s="30"/>
      <c r="D8" s="25" t="s">
        <v>168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16.5" customHeight="1">
      <c r="A9" s="30"/>
      <c r="B9" s="31"/>
      <c r="C9" s="30"/>
      <c r="D9" s="30"/>
      <c r="E9" s="255" t="s">
        <v>11090</v>
      </c>
      <c r="F9" s="258"/>
      <c r="G9" s="258"/>
      <c r="H9" s="258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5" t="s">
        <v>16</v>
      </c>
      <c r="E11" s="30"/>
      <c r="F11" s="23" t="s">
        <v>1</v>
      </c>
      <c r="G11" s="30"/>
      <c r="H11" s="30"/>
      <c r="I11" s="25" t="s">
        <v>17</v>
      </c>
      <c r="J11" s="23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5" t="s">
        <v>18</v>
      </c>
      <c r="E12" s="30"/>
      <c r="F12" s="23" t="s">
        <v>19</v>
      </c>
      <c r="G12" s="30"/>
      <c r="H12" s="30"/>
      <c r="I12" s="25" t="s">
        <v>20</v>
      </c>
      <c r="J12" s="56" t="str">
        <f>'Rekapitulácia stavby'!AN8</f>
        <v>16. 11. 2023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5" t="s">
        <v>22</v>
      </c>
      <c r="E14" s="30"/>
      <c r="F14" s="30"/>
      <c r="G14" s="30"/>
      <c r="H14" s="30"/>
      <c r="I14" s="25" t="s">
        <v>23</v>
      </c>
      <c r="J14" s="23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3" t="s">
        <v>19</v>
      </c>
      <c r="F15" s="30"/>
      <c r="G15" s="30"/>
      <c r="H15" s="30"/>
      <c r="I15" s="25" t="s">
        <v>24</v>
      </c>
      <c r="J15" s="23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5" t="s">
        <v>25</v>
      </c>
      <c r="E17" s="30"/>
      <c r="F17" s="30"/>
      <c r="G17" s="30"/>
      <c r="H17" s="30"/>
      <c r="I17" s="25" t="s">
        <v>23</v>
      </c>
      <c r="J17" s="26" t="str">
        <f>'Rekapitulácia stavby'!AN13</f>
        <v>Vyplň údaj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61" t="str">
        <f>'Rekapitulácia stavby'!E14</f>
        <v>Vyplň údaj</v>
      </c>
      <c r="F18" s="221"/>
      <c r="G18" s="221"/>
      <c r="H18" s="221"/>
      <c r="I18" s="25" t="s">
        <v>24</v>
      </c>
      <c r="J18" s="26" t="str">
        <f>'Rekapitulácia stavby'!AN14</f>
        <v>Vyplň údaj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5" t="s">
        <v>27</v>
      </c>
      <c r="E20" s="30"/>
      <c r="F20" s="30"/>
      <c r="G20" s="30"/>
      <c r="H20" s="30"/>
      <c r="I20" s="25" t="s">
        <v>23</v>
      </c>
      <c r="J20" s="23" t="str">
        <f>IF('Rekapitulácia stavby'!AN16="","",'Rekapitulácia stavby'!AN16)</f>
        <v/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3" t="str">
        <f>IF('Rekapitulácia stavby'!E17="","",'Rekapitulácia stavby'!E17)</f>
        <v xml:space="preserve"> </v>
      </c>
      <c r="F21" s="30"/>
      <c r="G21" s="30"/>
      <c r="H21" s="30"/>
      <c r="I21" s="25" t="s">
        <v>24</v>
      </c>
      <c r="J21" s="23" t="str">
        <f>IF('Rekapitulácia stavby'!AN17="","",'Rekapitulácia stavby'!AN17)</f>
        <v/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5" t="s">
        <v>30</v>
      </c>
      <c r="E23" s="30"/>
      <c r="F23" s="30"/>
      <c r="G23" s="30"/>
      <c r="H23" s="30"/>
      <c r="I23" s="25" t="s">
        <v>23</v>
      </c>
      <c r="J23" s="23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3" t="str">
        <f>IF('Rekapitulácia stavby'!E20="","",'Rekapitulácia stavby'!E20)</f>
        <v xml:space="preserve"> </v>
      </c>
      <c r="F24" s="30"/>
      <c r="G24" s="30"/>
      <c r="H24" s="30"/>
      <c r="I24" s="25" t="s">
        <v>24</v>
      </c>
      <c r="J24" s="23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5" t="s">
        <v>31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100"/>
      <c r="B27" s="101"/>
      <c r="C27" s="100"/>
      <c r="D27" s="100"/>
      <c r="E27" s="225" t="s">
        <v>1</v>
      </c>
      <c r="F27" s="225"/>
      <c r="G27" s="225"/>
      <c r="H27" s="225"/>
      <c r="I27" s="100"/>
      <c r="J27" s="100"/>
      <c r="K27" s="100"/>
      <c r="L27" s="102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3" t="s">
        <v>32</v>
      </c>
      <c r="E30" s="30"/>
      <c r="F30" s="30"/>
      <c r="G30" s="30"/>
      <c r="H30" s="30"/>
      <c r="I30" s="30"/>
      <c r="J30" s="72">
        <f>ROUND(J119,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34</v>
      </c>
      <c r="G32" s="30"/>
      <c r="H32" s="30"/>
      <c r="I32" s="34" t="s">
        <v>33</v>
      </c>
      <c r="J32" s="34" t="s">
        <v>35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4" t="s">
        <v>36</v>
      </c>
      <c r="E33" s="36" t="s">
        <v>37</v>
      </c>
      <c r="F33" s="105">
        <f>ROUND((ROUND((SUM(BE119:BE122)),  2) + SUM(BE124:BE128)), 2)</f>
        <v>0</v>
      </c>
      <c r="G33" s="106"/>
      <c r="H33" s="106"/>
      <c r="I33" s="107">
        <v>0.2</v>
      </c>
      <c r="J33" s="105">
        <f>ROUND((ROUND(((SUM(BE119:BE122))*I33),  2) + (SUM(BE124:BE128)*I33)),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38</v>
      </c>
      <c r="F34" s="105">
        <f>ROUND((ROUND((SUM(BF119:BF122)),  2) + SUM(BF124:BF128)), 2)</f>
        <v>0</v>
      </c>
      <c r="G34" s="106"/>
      <c r="H34" s="106"/>
      <c r="I34" s="107">
        <v>0.2</v>
      </c>
      <c r="J34" s="105">
        <f>ROUND((ROUND(((SUM(BF119:BF122))*I34),  2) + (SUM(BF124:BF128)*I34)),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5" t="s">
        <v>39</v>
      </c>
      <c r="F35" s="108">
        <f>ROUND((ROUND((SUM(BG119:BG122)),  2) + SUM(BG124:BG128)), 2)</f>
        <v>0</v>
      </c>
      <c r="G35" s="30"/>
      <c r="H35" s="30"/>
      <c r="I35" s="109">
        <v>0.2</v>
      </c>
      <c r="J35" s="108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5" t="s">
        <v>40</v>
      </c>
      <c r="F36" s="108">
        <f>ROUND((ROUND((SUM(BH119:BH122)),  2) + SUM(BH124:BH128)), 2)</f>
        <v>0</v>
      </c>
      <c r="G36" s="30"/>
      <c r="H36" s="30"/>
      <c r="I36" s="109">
        <v>0.2</v>
      </c>
      <c r="J36" s="108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41</v>
      </c>
      <c r="F37" s="105">
        <f>ROUND((ROUND((SUM(BI119:BI122)),  2) + SUM(BI124:BI128)), 2)</f>
        <v>0</v>
      </c>
      <c r="G37" s="106"/>
      <c r="H37" s="106"/>
      <c r="I37" s="107">
        <v>0</v>
      </c>
      <c r="J37" s="105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10"/>
      <c r="D39" s="111" t="s">
        <v>42</v>
      </c>
      <c r="E39" s="61"/>
      <c r="F39" s="61"/>
      <c r="G39" s="112" t="s">
        <v>43</v>
      </c>
      <c r="H39" s="113" t="s">
        <v>44</v>
      </c>
      <c r="I39" s="61"/>
      <c r="J39" s="114">
        <f>SUM(J30:J37)</f>
        <v>0</v>
      </c>
      <c r="K39" s="115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18"/>
      <c r="L41" s="18"/>
    </row>
    <row r="42" spans="1:31" s="1" customFormat="1" ht="14.45" customHeight="1">
      <c r="B42" s="18"/>
      <c r="L42" s="18"/>
    </row>
    <row r="43" spans="1:31" s="1" customFormat="1" ht="14.45" customHeight="1">
      <c r="B43" s="18"/>
      <c r="L43" s="18"/>
    </row>
    <row r="44" spans="1:31" s="1" customFormat="1" ht="14.45" customHeight="1">
      <c r="B44" s="18"/>
      <c r="L44" s="18"/>
    </row>
    <row r="45" spans="1:31" s="1" customFormat="1" ht="14.45" customHeight="1">
      <c r="B45" s="18"/>
      <c r="L45" s="18"/>
    </row>
    <row r="46" spans="1:31" s="1" customFormat="1" ht="14.45" customHeight="1">
      <c r="B46" s="18"/>
      <c r="L46" s="18"/>
    </row>
    <row r="47" spans="1:31" s="1" customFormat="1" ht="14.45" customHeight="1">
      <c r="B47" s="18"/>
      <c r="L47" s="18"/>
    </row>
    <row r="48" spans="1:31" s="1" customFormat="1" ht="14.45" customHeight="1">
      <c r="B48" s="18"/>
      <c r="L48" s="18"/>
    </row>
    <row r="49" spans="1:31" s="1" customFormat="1" ht="14.45" customHeight="1">
      <c r="B49" s="18"/>
      <c r="L49" s="18"/>
    </row>
    <row r="50" spans="1:31" s="2" customFormat="1" ht="14.45" customHeight="1">
      <c r="B50" s="43"/>
      <c r="D50" s="44" t="s">
        <v>45</v>
      </c>
      <c r="E50" s="45"/>
      <c r="F50" s="45"/>
      <c r="G50" s="44" t="s">
        <v>46</v>
      </c>
      <c r="H50" s="45"/>
      <c r="I50" s="45"/>
      <c r="J50" s="45"/>
      <c r="K50" s="45"/>
      <c r="L50" s="43"/>
    </row>
    <row r="51" spans="1:31">
      <c r="B51" s="18"/>
      <c r="L51" s="18"/>
    </row>
    <row r="52" spans="1:31">
      <c r="B52" s="18"/>
      <c r="L52" s="18"/>
    </row>
    <row r="53" spans="1:31">
      <c r="B53" s="18"/>
      <c r="L53" s="18"/>
    </row>
    <row r="54" spans="1:31">
      <c r="B54" s="18"/>
      <c r="L54" s="18"/>
    </row>
    <row r="55" spans="1:31">
      <c r="B55" s="18"/>
      <c r="L55" s="18"/>
    </row>
    <row r="56" spans="1:31">
      <c r="B56" s="18"/>
      <c r="L56" s="18"/>
    </row>
    <row r="57" spans="1:31">
      <c r="B57" s="18"/>
      <c r="L57" s="18"/>
    </row>
    <row r="58" spans="1:31">
      <c r="B58" s="18"/>
      <c r="L58" s="18"/>
    </row>
    <row r="59" spans="1:31">
      <c r="B59" s="18"/>
      <c r="L59" s="18"/>
    </row>
    <row r="60" spans="1:31">
      <c r="B60" s="18"/>
      <c r="L60" s="18"/>
    </row>
    <row r="61" spans="1:31" s="2" customFormat="1" ht="12.75">
      <c r="A61" s="30"/>
      <c r="B61" s="31"/>
      <c r="C61" s="30"/>
      <c r="D61" s="46" t="s">
        <v>47</v>
      </c>
      <c r="E61" s="33"/>
      <c r="F61" s="116" t="s">
        <v>48</v>
      </c>
      <c r="G61" s="46" t="s">
        <v>47</v>
      </c>
      <c r="H61" s="33"/>
      <c r="I61" s="33"/>
      <c r="J61" s="117" t="s">
        <v>48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18"/>
      <c r="L62" s="18"/>
    </row>
    <row r="63" spans="1:31">
      <c r="B63" s="18"/>
      <c r="L63" s="18"/>
    </row>
    <row r="64" spans="1:31">
      <c r="B64" s="18"/>
      <c r="L64" s="18"/>
    </row>
    <row r="65" spans="1:31" s="2" customFormat="1" ht="12.75">
      <c r="A65" s="30"/>
      <c r="B65" s="31"/>
      <c r="C65" s="30"/>
      <c r="D65" s="44" t="s">
        <v>49</v>
      </c>
      <c r="E65" s="47"/>
      <c r="F65" s="47"/>
      <c r="G65" s="44" t="s">
        <v>50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18"/>
      <c r="L66" s="18"/>
    </row>
    <row r="67" spans="1:31">
      <c r="B67" s="18"/>
      <c r="L67" s="18"/>
    </row>
    <row r="68" spans="1:31">
      <c r="B68" s="18"/>
      <c r="L68" s="18"/>
    </row>
    <row r="69" spans="1:31">
      <c r="B69" s="18"/>
      <c r="L69" s="18"/>
    </row>
    <row r="70" spans="1:31">
      <c r="B70" s="18"/>
      <c r="L70" s="18"/>
    </row>
    <row r="71" spans="1:31">
      <c r="B71" s="18"/>
      <c r="L71" s="18"/>
    </row>
    <row r="72" spans="1:31">
      <c r="B72" s="18"/>
      <c r="L72" s="18"/>
    </row>
    <row r="73" spans="1:31">
      <c r="B73" s="18"/>
      <c r="L73" s="18"/>
    </row>
    <row r="74" spans="1:31">
      <c r="B74" s="18"/>
      <c r="L74" s="18"/>
    </row>
    <row r="75" spans="1:31">
      <c r="B75" s="18"/>
      <c r="L75" s="18"/>
    </row>
    <row r="76" spans="1:31" s="2" customFormat="1" ht="12.75">
      <c r="A76" s="30"/>
      <c r="B76" s="31"/>
      <c r="C76" s="30"/>
      <c r="D76" s="46" t="s">
        <v>47</v>
      </c>
      <c r="E76" s="33"/>
      <c r="F76" s="116" t="s">
        <v>48</v>
      </c>
      <c r="G76" s="46" t="s">
        <v>47</v>
      </c>
      <c r="H76" s="33"/>
      <c r="I76" s="33"/>
      <c r="J76" s="117" t="s">
        <v>48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19" t="s">
        <v>172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5" t="s">
        <v>14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>
      <c r="A85" s="30"/>
      <c r="B85" s="31"/>
      <c r="C85" s="30"/>
      <c r="D85" s="30"/>
      <c r="E85" s="259" t="str">
        <f>E7</f>
        <v>Rekonštrukcia SO34 ÚAO a SO22 sociálna časť ÚAO</v>
      </c>
      <c r="F85" s="260"/>
      <c r="G85" s="260"/>
      <c r="H85" s="260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5" t="s">
        <v>168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55" t="str">
        <f>E9</f>
        <v>REZ - Rozpočtová rezerva 8%</v>
      </c>
      <c r="F87" s="258"/>
      <c r="G87" s="258"/>
      <c r="H87" s="258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5" t="s">
        <v>18</v>
      </c>
      <c r="D89" s="30"/>
      <c r="E89" s="30"/>
      <c r="F89" s="23" t="str">
        <f>F12</f>
        <v>ÚVTOS a ÚVV Leopoldov</v>
      </c>
      <c r="G89" s="30"/>
      <c r="H89" s="30"/>
      <c r="I89" s="25" t="s">
        <v>20</v>
      </c>
      <c r="J89" s="56" t="str">
        <f>IF(J12="","",J12)</f>
        <v>16. 11. 2023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>
      <c r="A91" s="30"/>
      <c r="B91" s="31"/>
      <c r="C91" s="25" t="s">
        <v>22</v>
      </c>
      <c r="D91" s="30"/>
      <c r="E91" s="30"/>
      <c r="F91" s="23" t="str">
        <f>E15</f>
        <v>ÚVTOS a ÚVV Leopoldov</v>
      </c>
      <c r="G91" s="30"/>
      <c r="H91" s="30"/>
      <c r="I91" s="25" t="s">
        <v>27</v>
      </c>
      <c r="J91" s="28" t="str">
        <f>E21</f>
        <v xml:space="preserve"> 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5" t="s">
        <v>25</v>
      </c>
      <c r="D92" s="30"/>
      <c r="E92" s="30"/>
      <c r="F92" s="23" t="str">
        <f>IF(E18="","",E18)</f>
        <v>Vyplň údaj</v>
      </c>
      <c r="G92" s="30"/>
      <c r="H92" s="30"/>
      <c r="I92" s="25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8" t="s">
        <v>173</v>
      </c>
      <c r="D94" s="110"/>
      <c r="E94" s="110"/>
      <c r="F94" s="110"/>
      <c r="G94" s="110"/>
      <c r="H94" s="110"/>
      <c r="I94" s="110"/>
      <c r="J94" s="119" t="s">
        <v>174</v>
      </c>
      <c r="K94" s="110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20" t="s">
        <v>175</v>
      </c>
      <c r="D96" s="30"/>
      <c r="E96" s="30"/>
      <c r="F96" s="30"/>
      <c r="G96" s="30"/>
      <c r="H96" s="30"/>
      <c r="I96" s="30"/>
      <c r="J96" s="72">
        <f>J119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5" t="s">
        <v>176</v>
      </c>
    </row>
    <row r="97" spans="1:31" s="9" customFormat="1" ht="24.95" customHeight="1">
      <c r="B97" s="121"/>
      <c r="D97" s="122" t="s">
        <v>182</v>
      </c>
      <c r="E97" s="123"/>
      <c r="F97" s="123"/>
      <c r="G97" s="123"/>
      <c r="H97" s="123"/>
      <c r="I97" s="123"/>
      <c r="J97" s="124">
        <f>J120</f>
        <v>0</v>
      </c>
      <c r="L97" s="121"/>
    </row>
    <row r="98" spans="1:31" s="10" customFormat="1" ht="19.899999999999999" customHeight="1">
      <c r="B98" s="125"/>
      <c r="D98" s="126" t="s">
        <v>11091</v>
      </c>
      <c r="E98" s="127"/>
      <c r="F98" s="127"/>
      <c r="G98" s="127"/>
      <c r="H98" s="127"/>
      <c r="I98" s="127"/>
      <c r="J98" s="128">
        <f>J121</f>
        <v>0</v>
      </c>
      <c r="L98" s="125"/>
    </row>
    <row r="99" spans="1:31" s="9" customFormat="1" ht="21.75" customHeight="1">
      <c r="B99" s="121"/>
      <c r="D99" s="129" t="s">
        <v>193</v>
      </c>
      <c r="J99" s="130">
        <f>J123</f>
        <v>0</v>
      </c>
      <c r="L99" s="121"/>
    </row>
    <row r="100" spans="1:31" s="2" customFormat="1" ht="21.75" customHeight="1">
      <c r="A100" s="30"/>
      <c r="B100" s="31"/>
      <c r="C100" s="30"/>
      <c r="D100" s="30"/>
      <c r="E100" s="30"/>
      <c r="F100" s="30"/>
      <c r="G100" s="30"/>
      <c r="H100" s="30"/>
      <c r="I100" s="30"/>
      <c r="J100" s="30"/>
      <c r="K100" s="30"/>
      <c r="L100" s="43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</row>
    <row r="101" spans="1:31" s="2" customFormat="1" ht="6.95" customHeight="1">
      <c r="A101" s="30"/>
      <c r="B101" s="48"/>
      <c r="C101" s="49"/>
      <c r="D101" s="49"/>
      <c r="E101" s="49"/>
      <c r="F101" s="49"/>
      <c r="G101" s="49"/>
      <c r="H101" s="49"/>
      <c r="I101" s="49"/>
      <c r="J101" s="49"/>
      <c r="K101" s="49"/>
      <c r="L101" s="43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</row>
    <row r="105" spans="1:31" s="2" customFormat="1" ht="6.95" customHeight="1">
      <c r="A105" s="30"/>
      <c r="B105" s="50"/>
      <c r="C105" s="51"/>
      <c r="D105" s="51"/>
      <c r="E105" s="51"/>
      <c r="F105" s="51"/>
      <c r="G105" s="51"/>
      <c r="H105" s="51"/>
      <c r="I105" s="51"/>
      <c r="J105" s="51"/>
      <c r="K105" s="51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31" s="2" customFormat="1" ht="24.95" customHeight="1">
      <c r="A106" s="30"/>
      <c r="B106" s="31"/>
      <c r="C106" s="19" t="s">
        <v>194</v>
      </c>
      <c r="D106" s="30"/>
      <c r="E106" s="30"/>
      <c r="F106" s="30"/>
      <c r="G106" s="30"/>
      <c r="H106" s="30"/>
      <c r="I106" s="30"/>
      <c r="J106" s="30"/>
      <c r="K106" s="30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7" spans="1:31" s="2" customFormat="1" ht="6.95" customHeight="1">
      <c r="A107" s="30"/>
      <c r="B107" s="31"/>
      <c r="C107" s="30"/>
      <c r="D107" s="30"/>
      <c r="E107" s="30"/>
      <c r="F107" s="30"/>
      <c r="G107" s="30"/>
      <c r="H107" s="30"/>
      <c r="I107" s="30"/>
      <c r="J107" s="30"/>
      <c r="K107" s="30"/>
      <c r="L107" s="43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s="2" customFormat="1" ht="12" customHeight="1">
      <c r="A108" s="30"/>
      <c r="B108" s="31"/>
      <c r="C108" s="25" t="s">
        <v>14</v>
      </c>
      <c r="D108" s="30"/>
      <c r="E108" s="30"/>
      <c r="F108" s="30"/>
      <c r="G108" s="30"/>
      <c r="H108" s="30"/>
      <c r="I108" s="30"/>
      <c r="J108" s="30"/>
      <c r="K108" s="30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16.5" customHeight="1">
      <c r="A109" s="30"/>
      <c r="B109" s="31"/>
      <c r="C109" s="30"/>
      <c r="D109" s="30"/>
      <c r="E109" s="259" t="str">
        <f>E7</f>
        <v>Rekonštrukcia SO34 ÚAO a SO22 sociálna časť ÚAO</v>
      </c>
      <c r="F109" s="260"/>
      <c r="G109" s="260"/>
      <c r="H109" s="260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12" customHeight="1">
      <c r="A110" s="30"/>
      <c r="B110" s="31"/>
      <c r="C110" s="25" t="s">
        <v>168</v>
      </c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16.5" customHeight="1">
      <c r="A111" s="30"/>
      <c r="B111" s="31"/>
      <c r="C111" s="30"/>
      <c r="D111" s="30"/>
      <c r="E111" s="255" t="str">
        <f>E9</f>
        <v>REZ - Rozpočtová rezerva 8%</v>
      </c>
      <c r="F111" s="258"/>
      <c r="G111" s="258"/>
      <c r="H111" s="258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6.95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2" customHeight="1">
      <c r="A113" s="30"/>
      <c r="B113" s="31"/>
      <c r="C113" s="25" t="s">
        <v>18</v>
      </c>
      <c r="D113" s="30"/>
      <c r="E113" s="30"/>
      <c r="F113" s="23" t="str">
        <f>F12</f>
        <v>ÚVTOS a ÚVV Leopoldov</v>
      </c>
      <c r="G113" s="30"/>
      <c r="H113" s="30"/>
      <c r="I113" s="25" t="s">
        <v>20</v>
      </c>
      <c r="J113" s="56" t="str">
        <f>IF(J12="","",J12)</f>
        <v>16. 11. 2023</v>
      </c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6.95" customHeight="1">
      <c r="A114" s="30"/>
      <c r="B114" s="31"/>
      <c r="C114" s="30"/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15.2" customHeight="1">
      <c r="A115" s="30"/>
      <c r="B115" s="31"/>
      <c r="C115" s="25" t="s">
        <v>22</v>
      </c>
      <c r="D115" s="30"/>
      <c r="E115" s="30"/>
      <c r="F115" s="23" t="str">
        <f>E15</f>
        <v>ÚVTOS a ÚVV Leopoldov</v>
      </c>
      <c r="G115" s="30"/>
      <c r="H115" s="30"/>
      <c r="I115" s="25" t="s">
        <v>27</v>
      </c>
      <c r="J115" s="28" t="str">
        <f>E21</f>
        <v xml:space="preserve"> </v>
      </c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5.2" customHeight="1">
      <c r="A116" s="30"/>
      <c r="B116" s="31"/>
      <c r="C116" s="25" t="s">
        <v>25</v>
      </c>
      <c r="D116" s="30"/>
      <c r="E116" s="30"/>
      <c r="F116" s="23" t="str">
        <f>IF(E18="","",E18)</f>
        <v>Vyplň údaj</v>
      </c>
      <c r="G116" s="30"/>
      <c r="H116" s="30"/>
      <c r="I116" s="25" t="s">
        <v>30</v>
      </c>
      <c r="J116" s="28" t="str">
        <f>E24</f>
        <v xml:space="preserve"> </v>
      </c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10.35" customHeight="1">
      <c r="A117" s="30"/>
      <c r="B117" s="31"/>
      <c r="C117" s="30"/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11" customFormat="1" ht="29.25" customHeight="1">
      <c r="A118" s="131"/>
      <c r="B118" s="132"/>
      <c r="C118" s="133" t="s">
        <v>195</v>
      </c>
      <c r="D118" s="134" t="s">
        <v>57</v>
      </c>
      <c r="E118" s="134" t="s">
        <v>53</v>
      </c>
      <c r="F118" s="134" t="s">
        <v>54</v>
      </c>
      <c r="G118" s="134" t="s">
        <v>196</v>
      </c>
      <c r="H118" s="134" t="s">
        <v>197</v>
      </c>
      <c r="I118" s="134" t="s">
        <v>198</v>
      </c>
      <c r="J118" s="135" t="s">
        <v>174</v>
      </c>
      <c r="K118" s="136" t="s">
        <v>199</v>
      </c>
      <c r="L118" s="137"/>
      <c r="M118" s="63" t="s">
        <v>1</v>
      </c>
      <c r="N118" s="64" t="s">
        <v>36</v>
      </c>
      <c r="O118" s="64" t="s">
        <v>200</v>
      </c>
      <c r="P118" s="64" t="s">
        <v>201</v>
      </c>
      <c r="Q118" s="64" t="s">
        <v>202</v>
      </c>
      <c r="R118" s="64" t="s">
        <v>203</v>
      </c>
      <c r="S118" s="64" t="s">
        <v>204</v>
      </c>
      <c r="T118" s="65" t="s">
        <v>205</v>
      </c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</row>
    <row r="119" spans="1:65" s="2" customFormat="1" ht="22.9" customHeight="1">
      <c r="A119" s="30"/>
      <c r="B119" s="31"/>
      <c r="C119" s="70" t="s">
        <v>175</v>
      </c>
      <c r="D119" s="30"/>
      <c r="E119" s="30"/>
      <c r="F119" s="30"/>
      <c r="G119" s="30"/>
      <c r="H119" s="30"/>
      <c r="I119" s="30"/>
      <c r="J119" s="138">
        <f>BK119</f>
        <v>0</v>
      </c>
      <c r="K119" s="30"/>
      <c r="L119" s="31"/>
      <c r="M119" s="66"/>
      <c r="N119" s="57"/>
      <c r="O119" s="67"/>
      <c r="P119" s="139">
        <f>P120+P123</f>
        <v>0</v>
      </c>
      <c r="Q119" s="67"/>
      <c r="R119" s="139">
        <f>R120+R123</f>
        <v>0</v>
      </c>
      <c r="S119" s="67"/>
      <c r="T119" s="140">
        <f>T120+T123</f>
        <v>0</v>
      </c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T119" s="15" t="s">
        <v>71</v>
      </c>
      <c r="AU119" s="15" t="s">
        <v>176</v>
      </c>
      <c r="BK119" s="141">
        <f>BK120+BK123</f>
        <v>0</v>
      </c>
    </row>
    <row r="120" spans="1:65" s="12" customFormat="1" ht="25.9" customHeight="1">
      <c r="B120" s="142"/>
      <c r="D120" s="143" t="s">
        <v>71</v>
      </c>
      <c r="E120" s="144" t="s">
        <v>671</v>
      </c>
      <c r="F120" s="144" t="s">
        <v>672</v>
      </c>
      <c r="I120" s="145"/>
      <c r="J120" s="130">
        <f>BK120</f>
        <v>0</v>
      </c>
      <c r="L120" s="142"/>
      <c r="M120" s="146"/>
      <c r="N120" s="147"/>
      <c r="O120" s="147"/>
      <c r="P120" s="148">
        <f>P121</f>
        <v>0</v>
      </c>
      <c r="Q120" s="147"/>
      <c r="R120" s="148">
        <f>R121</f>
        <v>0</v>
      </c>
      <c r="S120" s="147"/>
      <c r="T120" s="149">
        <f>T121</f>
        <v>0</v>
      </c>
      <c r="AR120" s="143" t="s">
        <v>85</v>
      </c>
      <c r="AT120" s="150" t="s">
        <v>71</v>
      </c>
      <c r="AU120" s="150" t="s">
        <v>72</v>
      </c>
      <c r="AY120" s="143" t="s">
        <v>208</v>
      </c>
      <c r="BK120" s="151">
        <f>BK121</f>
        <v>0</v>
      </c>
    </row>
    <row r="121" spans="1:65" s="12" customFormat="1" ht="22.9" customHeight="1">
      <c r="B121" s="142"/>
      <c r="D121" s="143" t="s">
        <v>71</v>
      </c>
      <c r="E121" s="152" t="s">
        <v>235</v>
      </c>
      <c r="F121" s="152" t="s">
        <v>11092</v>
      </c>
      <c r="I121" s="145"/>
      <c r="J121" s="153">
        <f>BK121</f>
        <v>0</v>
      </c>
      <c r="L121" s="142"/>
      <c r="M121" s="146"/>
      <c r="N121" s="147"/>
      <c r="O121" s="147"/>
      <c r="P121" s="148">
        <f>P122</f>
        <v>0</v>
      </c>
      <c r="Q121" s="147"/>
      <c r="R121" s="148">
        <f>R122</f>
        <v>0</v>
      </c>
      <c r="S121" s="147"/>
      <c r="T121" s="149">
        <f>T122</f>
        <v>0</v>
      </c>
      <c r="AR121" s="143" t="s">
        <v>85</v>
      </c>
      <c r="AT121" s="150" t="s">
        <v>71</v>
      </c>
      <c r="AU121" s="150" t="s">
        <v>79</v>
      </c>
      <c r="AY121" s="143" t="s">
        <v>208</v>
      </c>
      <c r="BK121" s="151">
        <f>BK122</f>
        <v>0</v>
      </c>
    </row>
    <row r="122" spans="1:65" s="2" customFormat="1" ht="39.75" customHeight="1">
      <c r="A122" s="30"/>
      <c r="B122" s="154"/>
      <c r="C122" s="195" t="s">
        <v>85</v>
      </c>
      <c r="D122" s="195" t="s">
        <v>210</v>
      </c>
      <c r="E122" s="196" t="s">
        <v>11093</v>
      </c>
      <c r="F122" s="197" t="s">
        <v>11096</v>
      </c>
      <c r="G122" s="198" t="s">
        <v>404</v>
      </c>
      <c r="H122" s="199">
        <v>1</v>
      </c>
      <c r="I122" s="155"/>
      <c r="J122" s="156">
        <f>ROUND(I122*H122,2)</f>
        <v>0</v>
      </c>
      <c r="K122" s="157"/>
      <c r="L122" s="31"/>
      <c r="M122" s="158" t="s">
        <v>1</v>
      </c>
      <c r="N122" s="159" t="s">
        <v>38</v>
      </c>
      <c r="O122" s="59"/>
      <c r="P122" s="160">
        <f>O122*H122</f>
        <v>0</v>
      </c>
      <c r="Q122" s="160"/>
      <c r="R122" s="160">
        <f>Q122*H122</f>
        <v>0</v>
      </c>
      <c r="S122" s="160">
        <v>0</v>
      </c>
      <c r="T122" s="161">
        <f>S122*H122</f>
        <v>0</v>
      </c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R122" s="162" t="s">
        <v>274</v>
      </c>
      <c r="AT122" s="162" t="s">
        <v>210</v>
      </c>
      <c r="AU122" s="162" t="s">
        <v>85</v>
      </c>
      <c r="AY122" s="15" t="s">
        <v>208</v>
      </c>
      <c r="BE122" s="163">
        <f>IF(N122="základná",J122,0)</f>
        <v>0</v>
      </c>
      <c r="BF122" s="163">
        <f>IF(N122="znížená",J122,0)</f>
        <v>0</v>
      </c>
      <c r="BG122" s="163">
        <f>IF(N122="zákl. prenesená",J122,0)</f>
        <v>0</v>
      </c>
      <c r="BH122" s="163">
        <f>IF(N122="zníž. prenesená",J122,0)</f>
        <v>0</v>
      </c>
      <c r="BI122" s="163">
        <f>IF(N122="nulová",J122,0)</f>
        <v>0</v>
      </c>
      <c r="BJ122" s="15" t="s">
        <v>85</v>
      </c>
      <c r="BK122" s="163">
        <f>ROUND(I122*H122,2)</f>
        <v>0</v>
      </c>
      <c r="BL122" s="15" t="s">
        <v>274</v>
      </c>
      <c r="BM122" s="162" t="s">
        <v>11094</v>
      </c>
    </row>
    <row r="123" spans="1:65" s="2" customFormat="1" ht="49.9" customHeight="1">
      <c r="A123" s="30"/>
      <c r="B123" s="31"/>
      <c r="C123" s="264"/>
      <c r="D123" s="293"/>
      <c r="E123" s="294"/>
      <c r="F123" s="294"/>
      <c r="G123" s="293"/>
      <c r="H123" s="293"/>
      <c r="I123" s="293"/>
      <c r="J123" s="295"/>
      <c r="K123" s="30"/>
      <c r="L123" s="31"/>
      <c r="M123" s="164"/>
      <c r="N123" s="165"/>
      <c r="O123" s="59"/>
      <c r="P123" s="59"/>
      <c r="Q123" s="59"/>
      <c r="R123" s="59"/>
      <c r="S123" s="59"/>
      <c r="T123" s="6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T123" s="15" t="s">
        <v>71</v>
      </c>
      <c r="AU123" s="15" t="s">
        <v>72</v>
      </c>
      <c r="AY123" s="15" t="s">
        <v>773</v>
      </c>
      <c r="BK123" s="163">
        <f>SUM(BK124:BK128)</f>
        <v>0</v>
      </c>
    </row>
    <row r="124" spans="1:65" s="2" customFormat="1" ht="16.350000000000001" customHeight="1">
      <c r="A124" s="30"/>
      <c r="B124" s="31"/>
      <c r="C124" s="293" t="s">
        <v>1</v>
      </c>
      <c r="D124" s="294"/>
      <c r="E124" s="294"/>
      <c r="F124" s="293"/>
      <c r="G124" s="293"/>
      <c r="H124" s="293"/>
      <c r="I124" s="293"/>
      <c r="J124" s="295"/>
      <c r="K124" s="192"/>
      <c r="L124" s="31"/>
      <c r="M124" s="173" t="s">
        <v>1</v>
      </c>
      <c r="N124" s="174" t="s">
        <v>38</v>
      </c>
      <c r="O124" s="59"/>
      <c r="P124" s="59"/>
      <c r="Q124" s="59"/>
      <c r="R124" s="59"/>
      <c r="S124" s="59"/>
      <c r="T124" s="6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T124" s="15" t="s">
        <v>773</v>
      </c>
      <c r="AU124" s="15" t="s">
        <v>79</v>
      </c>
      <c r="AY124" s="15" t="s">
        <v>773</v>
      </c>
      <c r="BE124" s="163">
        <f>IF(N124="základná",J124,0)</f>
        <v>0</v>
      </c>
      <c r="BF124" s="163">
        <f>IF(N124="znížená",J124,0)</f>
        <v>0</v>
      </c>
      <c r="BG124" s="163">
        <f>IF(N124="zákl. prenesená",J124,0)</f>
        <v>0</v>
      </c>
      <c r="BH124" s="163">
        <f>IF(N124="zníž. prenesená",J124,0)</f>
        <v>0</v>
      </c>
      <c r="BI124" s="163">
        <f>IF(N124="nulová",J124,0)</f>
        <v>0</v>
      </c>
      <c r="BJ124" s="15" t="s">
        <v>85</v>
      </c>
      <c r="BK124" s="163">
        <f>I124*H124</f>
        <v>0</v>
      </c>
    </row>
    <row r="125" spans="1:65" s="2" customFormat="1" ht="16.350000000000001" customHeight="1">
      <c r="A125" s="30"/>
      <c r="B125" s="31"/>
      <c r="C125" s="293" t="s">
        <v>1</v>
      </c>
      <c r="D125" s="294"/>
      <c r="E125" s="294"/>
      <c r="F125" s="293"/>
      <c r="G125" s="293"/>
      <c r="H125" s="293"/>
      <c r="I125" s="293"/>
      <c r="J125" s="295"/>
      <c r="K125" s="192"/>
      <c r="L125" s="31"/>
      <c r="M125" s="173" t="s">
        <v>1</v>
      </c>
      <c r="N125" s="174" t="s">
        <v>38</v>
      </c>
      <c r="O125" s="59"/>
      <c r="P125" s="59"/>
      <c r="Q125" s="59"/>
      <c r="R125" s="59"/>
      <c r="S125" s="59"/>
      <c r="T125" s="6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T125" s="15" t="s">
        <v>773</v>
      </c>
      <c r="AU125" s="15" t="s">
        <v>79</v>
      </c>
      <c r="AY125" s="15" t="s">
        <v>773</v>
      </c>
      <c r="BE125" s="163">
        <f>IF(N125="základná",J125,0)</f>
        <v>0</v>
      </c>
      <c r="BF125" s="163">
        <f>IF(N125="znížená",J125,0)</f>
        <v>0</v>
      </c>
      <c r="BG125" s="163">
        <f>IF(N125="zákl. prenesená",J125,0)</f>
        <v>0</v>
      </c>
      <c r="BH125" s="163">
        <f>IF(N125="zníž. prenesená",J125,0)</f>
        <v>0</v>
      </c>
      <c r="BI125" s="163">
        <f>IF(N125="nulová",J125,0)</f>
        <v>0</v>
      </c>
      <c r="BJ125" s="15" t="s">
        <v>85</v>
      </c>
      <c r="BK125" s="163">
        <f>I125*H125</f>
        <v>0</v>
      </c>
    </row>
    <row r="126" spans="1:65" s="2" customFormat="1" ht="16.350000000000001" customHeight="1">
      <c r="A126" s="30"/>
      <c r="B126" s="31"/>
      <c r="C126" s="293" t="s">
        <v>1</v>
      </c>
      <c r="D126" s="294"/>
      <c r="E126" s="294"/>
      <c r="F126" s="293"/>
      <c r="G126" s="293"/>
      <c r="H126" s="293"/>
      <c r="I126" s="293"/>
      <c r="J126" s="295"/>
      <c r="K126" s="192"/>
      <c r="L126" s="31"/>
      <c r="M126" s="173" t="s">
        <v>1</v>
      </c>
      <c r="N126" s="174" t="s">
        <v>38</v>
      </c>
      <c r="O126" s="59"/>
      <c r="P126" s="59"/>
      <c r="Q126" s="59"/>
      <c r="R126" s="59"/>
      <c r="S126" s="59"/>
      <c r="T126" s="6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T126" s="15" t="s">
        <v>773</v>
      </c>
      <c r="AU126" s="15" t="s">
        <v>79</v>
      </c>
      <c r="AY126" s="15" t="s">
        <v>773</v>
      </c>
      <c r="BE126" s="163">
        <f>IF(N126="základná",J126,0)</f>
        <v>0</v>
      </c>
      <c r="BF126" s="163">
        <f>IF(N126="znížená",J126,0)</f>
        <v>0</v>
      </c>
      <c r="BG126" s="163">
        <f>IF(N126="zákl. prenesená",J126,0)</f>
        <v>0</v>
      </c>
      <c r="BH126" s="163">
        <f>IF(N126="zníž. prenesená",J126,0)</f>
        <v>0</v>
      </c>
      <c r="BI126" s="163">
        <f>IF(N126="nulová",J126,0)</f>
        <v>0</v>
      </c>
      <c r="BJ126" s="15" t="s">
        <v>85</v>
      </c>
      <c r="BK126" s="163">
        <f>I126*H126</f>
        <v>0</v>
      </c>
    </row>
    <row r="127" spans="1:65" s="2" customFormat="1" ht="16.350000000000001" customHeight="1">
      <c r="A127" s="30"/>
      <c r="B127" s="31"/>
      <c r="C127" s="293" t="s">
        <v>1</v>
      </c>
      <c r="D127" s="294"/>
      <c r="E127" s="294"/>
      <c r="F127" s="293"/>
      <c r="G127" s="293"/>
      <c r="H127" s="293"/>
      <c r="I127" s="293"/>
      <c r="J127" s="295"/>
      <c r="K127" s="192"/>
      <c r="L127" s="31"/>
      <c r="M127" s="173" t="s">
        <v>1</v>
      </c>
      <c r="N127" s="174" t="s">
        <v>38</v>
      </c>
      <c r="O127" s="59"/>
      <c r="P127" s="59"/>
      <c r="Q127" s="59"/>
      <c r="R127" s="59"/>
      <c r="S127" s="59"/>
      <c r="T127" s="6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T127" s="15" t="s">
        <v>773</v>
      </c>
      <c r="AU127" s="15" t="s">
        <v>79</v>
      </c>
      <c r="AY127" s="15" t="s">
        <v>773</v>
      </c>
      <c r="BE127" s="163">
        <f>IF(N127="základná",J127,0)</f>
        <v>0</v>
      </c>
      <c r="BF127" s="163">
        <f>IF(N127="znížená",J127,0)</f>
        <v>0</v>
      </c>
      <c r="BG127" s="163">
        <f>IF(N127="zákl. prenesená",J127,0)</f>
        <v>0</v>
      </c>
      <c r="BH127" s="163">
        <f>IF(N127="zníž. prenesená",J127,0)</f>
        <v>0</v>
      </c>
      <c r="BI127" s="163">
        <f>IF(N127="nulová",J127,0)</f>
        <v>0</v>
      </c>
      <c r="BJ127" s="15" t="s">
        <v>85</v>
      </c>
      <c r="BK127" s="163">
        <f>I127*H127</f>
        <v>0</v>
      </c>
    </row>
    <row r="128" spans="1:65" s="2" customFormat="1" ht="16.350000000000001" customHeight="1">
      <c r="A128" s="30"/>
      <c r="B128" s="31"/>
      <c r="C128" s="293" t="s">
        <v>1</v>
      </c>
      <c r="D128" s="294"/>
      <c r="E128" s="294"/>
      <c r="F128" s="293"/>
      <c r="G128" s="293"/>
      <c r="H128" s="293"/>
      <c r="I128" s="293"/>
      <c r="J128" s="295"/>
      <c r="K128" s="192"/>
      <c r="L128" s="31"/>
      <c r="M128" s="173" t="s">
        <v>1</v>
      </c>
      <c r="N128" s="174" t="s">
        <v>38</v>
      </c>
      <c r="O128" s="175"/>
      <c r="P128" s="175"/>
      <c r="Q128" s="175"/>
      <c r="R128" s="175"/>
      <c r="S128" s="175"/>
      <c r="T128" s="176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T128" s="15" t="s">
        <v>773</v>
      </c>
      <c r="AU128" s="15" t="s">
        <v>79</v>
      </c>
      <c r="AY128" s="15" t="s">
        <v>773</v>
      </c>
      <c r="BE128" s="163">
        <f>IF(N128="základná",J128,0)</f>
        <v>0</v>
      </c>
      <c r="BF128" s="163">
        <f>IF(N128="znížená",J128,0)</f>
        <v>0</v>
      </c>
      <c r="BG128" s="163">
        <f>IF(N128="zákl. prenesená",J128,0)</f>
        <v>0</v>
      </c>
      <c r="BH128" s="163">
        <f>IF(N128="zníž. prenesená",J128,0)</f>
        <v>0</v>
      </c>
      <c r="BI128" s="163">
        <f>IF(N128="nulová",J128,0)</f>
        <v>0</v>
      </c>
      <c r="BJ128" s="15" t="s">
        <v>85</v>
      </c>
      <c r="BK128" s="163">
        <f>I128*H128</f>
        <v>0</v>
      </c>
    </row>
    <row r="129" spans="1:31" s="2" customFormat="1" ht="6.95" customHeight="1">
      <c r="A129" s="30"/>
      <c r="B129" s="48"/>
      <c r="C129" s="277"/>
      <c r="D129" s="277"/>
      <c r="E129" s="277"/>
      <c r="F129" s="277"/>
      <c r="G129" s="277"/>
      <c r="H129" s="277"/>
      <c r="I129" s="277"/>
      <c r="J129" s="277"/>
      <c r="K129" s="49"/>
      <c r="L129" s="31"/>
      <c r="M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</row>
  </sheetData>
  <sheetProtection algorithmName="SHA-512" hashValue="z8J1KmKMH0fQPHSOpxhZjduyTZzJxBk41Wq72P8NQQxMuUpPVCP/ERUpVAY9+WB9OporPoEN1dLR7HVRdyt5Bw==" saltValue="yq7mJcVrOBi4cPf83cR3nw==" spinCount="100000" sheet="1" objects="1" scenarios="1"/>
  <autoFilter ref="C118:K128"/>
  <mergeCells count="9">
    <mergeCell ref="E87:H87"/>
    <mergeCell ref="E109:H109"/>
    <mergeCell ref="E111:H111"/>
    <mergeCell ref="L2:V2"/>
    <mergeCell ref="E7:H7"/>
    <mergeCell ref="E9:H9"/>
    <mergeCell ref="E18:H18"/>
    <mergeCell ref="E27:H27"/>
    <mergeCell ref="E85:H85"/>
  </mergeCells>
  <dataValidations count="2">
    <dataValidation type="list" allowBlank="1" showInputMessage="1" showErrorMessage="1" error="Povolené sú hodnoty K, M." sqref="D124:D129">
      <formula1>"K, M"</formula1>
    </dataValidation>
    <dataValidation type="list" allowBlank="1" showInputMessage="1" showErrorMessage="1" error="Povolené sú hodnoty základná, znížená, nulová." sqref="N124:N129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72"/>
  <sheetViews>
    <sheetView showGridLines="0" workbookViewId="0">
      <selection activeCell="E20" sqref="E20:H2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6" t="s">
        <v>5</v>
      </c>
      <c r="M2" s="217"/>
      <c r="N2" s="217"/>
      <c r="O2" s="217"/>
      <c r="P2" s="217"/>
      <c r="Q2" s="217"/>
      <c r="R2" s="217"/>
      <c r="S2" s="217"/>
      <c r="T2" s="217"/>
      <c r="U2" s="217"/>
      <c r="V2" s="217"/>
      <c r="AT2" s="15" t="s">
        <v>89</v>
      </c>
    </row>
    <row r="3" spans="1:46" s="1" customFormat="1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8"/>
      <c r="AT3" s="15" t="s">
        <v>72</v>
      </c>
    </row>
    <row r="4" spans="1:46" s="1" customFormat="1" ht="24.95" customHeight="1">
      <c r="B4" s="18"/>
      <c r="D4" s="19" t="s">
        <v>167</v>
      </c>
      <c r="L4" s="18"/>
      <c r="M4" s="99" t="s">
        <v>9</v>
      </c>
      <c r="AT4" s="15" t="s">
        <v>3</v>
      </c>
    </row>
    <row r="5" spans="1:46" s="1" customFormat="1" ht="6.95" customHeight="1">
      <c r="B5" s="18"/>
      <c r="L5" s="18"/>
    </row>
    <row r="6" spans="1:46" s="1" customFormat="1" ht="12" customHeight="1">
      <c r="B6" s="18"/>
      <c r="D6" s="25" t="s">
        <v>14</v>
      </c>
      <c r="L6" s="18"/>
    </row>
    <row r="7" spans="1:46" s="1" customFormat="1" ht="16.5" customHeight="1">
      <c r="B7" s="18"/>
      <c r="E7" s="259" t="str">
        <f>'Rekapitulácia stavby'!K6</f>
        <v>Rekonštrukcia SO34 ÚAO a SO22 sociálna časť ÚAO</v>
      </c>
      <c r="F7" s="260"/>
      <c r="G7" s="260"/>
      <c r="H7" s="260"/>
      <c r="L7" s="18"/>
    </row>
    <row r="8" spans="1:46" s="1" customFormat="1" ht="12" customHeight="1">
      <c r="B8" s="18"/>
      <c r="D8" s="25" t="s">
        <v>168</v>
      </c>
      <c r="L8" s="18"/>
    </row>
    <row r="9" spans="1:46" s="2" customFormat="1" ht="16.5" customHeight="1">
      <c r="A9" s="30"/>
      <c r="B9" s="31"/>
      <c r="C9" s="30"/>
      <c r="D9" s="30"/>
      <c r="E9" s="259" t="s">
        <v>169</v>
      </c>
      <c r="F9" s="258"/>
      <c r="G9" s="258"/>
      <c r="H9" s="258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>
      <c r="A10" s="30"/>
      <c r="B10" s="31"/>
      <c r="C10" s="30"/>
      <c r="D10" s="25" t="s">
        <v>170</v>
      </c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6.5" customHeight="1">
      <c r="A11" s="30"/>
      <c r="B11" s="31"/>
      <c r="C11" s="30"/>
      <c r="D11" s="30"/>
      <c r="E11" s="255" t="s">
        <v>774</v>
      </c>
      <c r="F11" s="258"/>
      <c r="G11" s="258"/>
      <c r="H11" s="258"/>
      <c r="I11" s="30"/>
      <c r="J11" s="30"/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>
      <c r="A13" s="30"/>
      <c r="B13" s="31"/>
      <c r="C13" s="30"/>
      <c r="D13" s="25" t="s">
        <v>16</v>
      </c>
      <c r="E13" s="30"/>
      <c r="F13" s="23" t="s">
        <v>1</v>
      </c>
      <c r="G13" s="30"/>
      <c r="H13" s="30"/>
      <c r="I13" s="25" t="s">
        <v>17</v>
      </c>
      <c r="J13" s="23" t="s">
        <v>1</v>
      </c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5" t="s">
        <v>18</v>
      </c>
      <c r="E14" s="30"/>
      <c r="F14" s="23" t="s">
        <v>19</v>
      </c>
      <c r="G14" s="30"/>
      <c r="H14" s="30"/>
      <c r="I14" s="25" t="s">
        <v>20</v>
      </c>
      <c r="J14" s="56" t="str">
        <f>'Rekapitulácia stavby'!AN8</f>
        <v>16. 11. 2023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>
      <c r="A16" s="30"/>
      <c r="B16" s="31"/>
      <c r="C16" s="30"/>
      <c r="D16" s="25" t="s">
        <v>22</v>
      </c>
      <c r="E16" s="30"/>
      <c r="F16" s="30"/>
      <c r="G16" s="30"/>
      <c r="H16" s="30"/>
      <c r="I16" s="25" t="s">
        <v>23</v>
      </c>
      <c r="J16" s="23" t="s">
        <v>1</v>
      </c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>
      <c r="A17" s="30"/>
      <c r="B17" s="31"/>
      <c r="C17" s="30"/>
      <c r="D17" s="30"/>
      <c r="E17" s="23" t="s">
        <v>19</v>
      </c>
      <c r="F17" s="30"/>
      <c r="G17" s="30"/>
      <c r="H17" s="30"/>
      <c r="I17" s="25" t="s">
        <v>24</v>
      </c>
      <c r="J17" s="23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>
      <c r="A19" s="30"/>
      <c r="B19" s="31"/>
      <c r="C19" s="30"/>
      <c r="D19" s="25" t="s">
        <v>25</v>
      </c>
      <c r="E19" s="30"/>
      <c r="F19" s="30"/>
      <c r="G19" s="30"/>
      <c r="H19" s="30"/>
      <c r="I19" s="25" t="s">
        <v>23</v>
      </c>
      <c r="J19" s="26" t="str">
        <f>'Rekapitulácia stavby'!AN13</f>
        <v>Vyplň údaj</v>
      </c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>
      <c r="A20" s="30"/>
      <c r="B20" s="31"/>
      <c r="C20" s="30"/>
      <c r="D20" s="30"/>
      <c r="E20" s="261" t="str">
        <f>'Rekapitulácia stavby'!E14</f>
        <v>Vyplň údaj</v>
      </c>
      <c r="F20" s="221"/>
      <c r="G20" s="221"/>
      <c r="H20" s="221"/>
      <c r="I20" s="25" t="s">
        <v>24</v>
      </c>
      <c r="J20" s="26" t="str">
        <f>'Rekapitulácia stavby'!AN14</f>
        <v>Vyplň údaj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>
      <c r="A22" s="30"/>
      <c r="B22" s="31"/>
      <c r="C22" s="30"/>
      <c r="D22" s="25" t="s">
        <v>27</v>
      </c>
      <c r="E22" s="30"/>
      <c r="F22" s="30"/>
      <c r="G22" s="30"/>
      <c r="H22" s="30"/>
      <c r="I22" s="25" t="s">
        <v>23</v>
      </c>
      <c r="J22" s="23" t="str">
        <f>IF('Rekapitulácia stavby'!AN16="","",'Rekapitulácia stavby'!AN16)</f>
        <v/>
      </c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>
      <c r="A23" s="30"/>
      <c r="B23" s="31"/>
      <c r="C23" s="30"/>
      <c r="D23" s="30"/>
      <c r="E23" s="23" t="str">
        <f>IF('Rekapitulácia stavby'!E17="","",'Rekapitulácia stavby'!E17)</f>
        <v xml:space="preserve"> </v>
      </c>
      <c r="F23" s="30"/>
      <c r="G23" s="30"/>
      <c r="H23" s="30"/>
      <c r="I23" s="25" t="s">
        <v>24</v>
      </c>
      <c r="J23" s="23" t="str">
        <f>IF('Rekapitulácia stavby'!AN17="","",'Rekapitulácia stavby'!AN17)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>
      <c r="A25" s="30"/>
      <c r="B25" s="31"/>
      <c r="C25" s="30"/>
      <c r="D25" s="25" t="s">
        <v>30</v>
      </c>
      <c r="E25" s="30"/>
      <c r="F25" s="30"/>
      <c r="G25" s="30"/>
      <c r="H25" s="30"/>
      <c r="I25" s="25" t="s">
        <v>23</v>
      </c>
      <c r="J25" s="23" t="str">
        <f>IF('Rekapitulácia stavby'!AN19="","",'Rekapitulácia stavby'!AN19)</f>
        <v/>
      </c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>
      <c r="A26" s="30"/>
      <c r="B26" s="31"/>
      <c r="C26" s="30"/>
      <c r="D26" s="30"/>
      <c r="E26" s="23" t="str">
        <f>IF('Rekapitulácia stavby'!E20="","",'Rekapitulácia stavby'!E20)</f>
        <v xml:space="preserve"> </v>
      </c>
      <c r="F26" s="30"/>
      <c r="G26" s="30"/>
      <c r="H26" s="30"/>
      <c r="I26" s="25" t="s">
        <v>24</v>
      </c>
      <c r="J26" s="23" t="str">
        <f>IF('Rekapitulácia stavby'!AN20="","",'Rekapitulácia stavby'!AN20)</f>
        <v/>
      </c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3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>
      <c r="A28" s="30"/>
      <c r="B28" s="31"/>
      <c r="C28" s="30"/>
      <c r="D28" s="25" t="s">
        <v>31</v>
      </c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>
      <c r="A29" s="100"/>
      <c r="B29" s="101"/>
      <c r="C29" s="100"/>
      <c r="D29" s="100"/>
      <c r="E29" s="225" t="s">
        <v>1</v>
      </c>
      <c r="F29" s="225"/>
      <c r="G29" s="225"/>
      <c r="H29" s="225"/>
      <c r="I29" s="100"/>
      <c r="J29" s="100"/>
      <c r="K29" s="100"/>
      <c r="L29" s="102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</row>
    <row r="30" spans="1:31" s="2" customFormat="1" ht="6.95" customHeight="1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>
      <c r="A32" s="30"/>
      <c r="B32" s="31"/>
      <c r="C32" s="30"/>
      <c r="D32" s="103" t="s">
        <v>32</v>
      </c>
      <c r="E32" s="30"/>
      <c r="F32" s="30"/>
      <c r="G32" s="30"/>
      <c r="H32" s="30"/>
      <c r="I32" s="30"/>
      <c r="J32" s="72">
        <f>ROUND(J128, 2)</f>
        <v>0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>
      <c r="A33" s="30"/>
      <c r="B33" s="31"/>
      <c r="C33" s="30"/>
      <c r="D33" s="67"/>
      <c r="E33" s="67"/>
      <c r="F33" s="67"/>
      <c r="G33" s="67"/>
      <c r="H33" s="67"/>
      <c r="I33" s="67"/>
      <c r="J33" s="67"/>
      <c r="K33" s="67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0"/>
      <c r="F34" s="34" t="s">
        <v>34</v>
      </c>
      <c r="G34" s="30"/>
      <c r="H34" s="30"/>
      <c r="I34" s="34" t="s">
        <v>33</v>
      </c>
      <c r="J34" s="34" t="s">
        <v>35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>
      <c r="A35" s="30"/>
      <c r="B35" s="31"/>
      <c r="C35" s="30"/>
      <c r="D35" s="104" t="s">
        <v>36</v>
      </c>
      <c r="E35" s="36" t="s">
        <v>37</v>
      </c>
      <c r="F35" s="105">
        <f>ROUND((ROUND((SUM(BE128:BE165)),  2) + SUM(BE167:BE171)), 2)</f>
        <v>0</v>
      </c>
      <c r="G35" s="106"/>
      <c r="H35" s="106"/>
      <c r="I35" s="107">
        <v>0.2</v>
      </c>
      <c r="J35" s="105">
        <f>ROUND((ROUND(((SUM(BE128:BE165))*I35),  2) + (SUM(BE167:BE171)*I35)), 2)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>
      <c r="A36" s="30"/>
      <c r="B36" s="31"/>
      <c r="C36" s="30"/>
      <c r="D36" s="30"/>
      <c r="E36" s="36" t="s">
        <v>38</v>
      </c>
      <c r="F36" s="105">
        <f>ROUND((ROUND((SUM(BF128:BF165)),  2) + SUM(BF167:BF171)), 2)</f>
        <v>0</v>
      </c>
      <c r="G36" s="106"/>
      <c r="H36" s="106"/>
      <c r="I36" s="107">
        <v>0.2</v>
      </c>
      <c r="J36" s="105">
        <f>ROUND((ROUND(((SUM(BF128:BF165))*I36),  2) + (SUM(BF167:BF171)*I36)), 2)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5" t="s">
        <v>39</v>
      </c>
      <c r="F37" s="108">
        <f>ROUND((ROUND((SUM(BG128:BG165)),  2) + SUM(BG167:BG171)), 2)</f>
        <v>0</v>
      </c>
      <c r="G37" s="30"/>
      <c r="H37" s="30"/>
      <c r="I37" s="109">
        <v>0.2</v>
      </c>
      <c r="J37" s="108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>
      <c r="A38" s="30"/>
      <c r="B38" s="31"/>
      <c r="C38" s="30"/>
      <c r="D38" s="30"/>
      <c r="E38" s="25" t="s">
        <v>40</v>
      </c>
      <c r="F38" s="108">
        <f>ROUND((ROUND((SUM(BH128:BH165)),  2) + SUM(BH167:BH171)), 2)</f>
        <v>0</v>
      </c>
      <c r="G38" s="30"/>
      <c r="H38" s="30"/>
      <c r="I38" s="109">
        <v>0.2</v>
      </c>
      <c r="J38" s="108">
        <f>0</f>
        <v>0</v>
      </c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>
      <c r="A39" s="30"/>
      <c r="B39" s="31"/>
      <c r="C39" s="30"/>
      <c r="D39" s="30"/>
      <c r="E39" s="36" t="s">
        <v>41</v>
      </c>
      <c r="F39" s="105">
        <f>ROUND((ROUND((SUM(BI128:BI165)),  2) + SUM(BI167:BI171)), 2)</f>
        <v>0</v>
      </c>
      <c r="G39" s="106"/>
      <c r="H39" s="106"/>
      <c r="I39" s="107">
        <v>0</v>
      </c>
      <c r="J39" s="105">
        <f>0</f>
        <v>0</v>
      </c>
      <c r="K39" s="30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>
      <c r="A41" s="30"/>
      <c r="B41" s="31"/>
      <c r="C41" s="110"/>
      <c r="D41" s="111" t="s">
        <v>42</v>
      </c>
      <c r="E41" s="61"/>
      <c r="F41" s="61"/>
      <c r="G41" s="112" t="s">
        <v>43</v>
      </c>
      <c r="H41" s="113" t="s">
        <v>44</v>
      </c>
      <c r="I41" s="61"/>
      <c r="J41" s="114">
        <f>SUM(J32:J39)</f>
        <v>0</v>
      </c>
      <c r="K41" s="115"/>
      <c r="L41" s="43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3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>
      <c r="B43" s="18"/>
      <c r="L43" s="18"/>
    </row>
    <row r="44" spans="1:31" s="1" customFormat="1" ht="14.45" customHeight="1">
      <c r="B44" s="18"/>
      <c r="L44" s="18"/>
    </row>
    <row r="45" spans="1:31" s="1" customFormat="1" ht="14.45" customHeight="1">
      <c r="B45" s="18"/>
      <c r="L45" s="18"/>
    </row>
    <row r="46" spans="1:31" s="1" customFormat="1" ht="14.45" customHeight="1">
      <c r="B46" s="18"/>
      <c r="L46" s="18"/>
    </row>
    <row r="47" spans="1:31" s="1" customFormat="1" ht="14.45" customHeight="1">
      <c r="B47" s="18"/>
      <c r="L47" s="18"/>
    </row>
    <row r="48" spans="1:31" s="1" customFormat="1" ht="14.45" customHeight="1">
      <c r="B48" s="18"/>
      <c r="L48" s="18"/>
    </row>
    <row r="49" spans="1:31" s="1" customFormat="1" ht="14.45" customHeight="1">
      <c r="B49" s="18"/>
      <c r="L49" s="18"/>
    </row>
    <row r="50" spans="1:31" s="2" customFormat="1" ht="14.45" customHeight="1">
      <c r="B50" s="43"/>
      <c r="D50" s="44" t="s">
        <v>45</v>
      </c>
      <c r="E50" s="45"/>
      <c r="F50" s="45"/>
      <c r="G50" s="44" t="s">
        <v>46</v>
      </c>
      <c r="H50" s="45"/>
      <c r="I50" s="45"/>
      <c r="J50" s="45"/>
      <c r="K50" s="45"/>
      <c r="L50" s="43"/>
    </row>
    <row r="51" spans="1:31">
      <c r="B51" s="18"/>
      <c r="L51" s="18"/>
    </row>
    <row r="52" spans="1:31">
      <c r="B52" s="18"/>
      <c r="L52" s="18"/>
    </row>
    <row r="53" spans="1:31">
      <c r="B53" s="18"/>
      <c r="L53" s="18"/>
    </row>
    <row r="54" spans="1:31">
      <c r="B54" s="18"/>
      <c r="L54" s="18"/>
    </row>
    <row r="55" spans="1:31">
      <c r="B55" s="18"/>
      <c r="L55" s="18"/>
    </row>
    <row r="56" spans="1:31">
      <c r="B56" s="18"/>
      <c r="L56" s="18"/>
    </row>
    <row r="57" spans="1:31">
      <c r="B57" s="18"/>
      <c r="L57" s="18"/>
    </row>
    <row r="58" spans="1:31">
      <c r="B58" s="18"/>
      <c r="L58" s="18"/>
    </row>
    <row r="59" spans="1:31">
      <c r="B59" s="18"/>
      <c r="L59" s="18"/>
    </row>
    <row r="60" spans="1:31">
      <c r="B60" s="18"/>
      <c r="L60" s="18"/>
    </row>
    <row r="61" spans="1:31" s="2" customFormat="1" ht="12.75">
      <c r="A61" s="30"/>
      <c r="B61" s="31"/>
      <c r="C61" s="30"/>
      <c r="D61" s="46" t="s">
        <v>47</v>
      </c>
      <c r="E61" s="33"/>
      <c r="F61" s="116" t="s">
        <v>48</v>
      </c>
      <c r="G61" s="46" t="s">
        <v>47</v>
      </c>
      <c r="H61" s="33"/>
      <c r="I61" s="33"/>
      <c r="J61" s="117" t="s">
        <v>48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18"/>
      <c r="L62" s="18"/>
    </row>
    <row r="63" spans="1:31">
      <c r="B63" s="18"/>
      <c r="L63" s="18"/>
    </row>
    <row r="64" spans="1:31">
      <c r="B64" s="18"/>
      <c r="L64" s="18"/>
    </row>
    <row r="65" spans="1:31" s="2" customFormat="1" ht="12.75">
      <c r="A65" s="30"/>
      <c r="B65" s="31"/>
      <c r="C65" s="30"/>
      <c r="D65" s="44" t="s">
        <v>49</v>
      </c>
      <c r="E65" s="47"/>
      <c r="F65" s="47"/>
      <c r="G65" s="44" t="s">
        <v>50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18"/>
      <c r="L66" s="18"/>
    </row>
    <row r="67" spans="1:31">
      <c r="B67" s="18"/>
      <c r="L67" s="18"/>
    </row>
    <row r="68" spans="1:31">
      <c r="B68" s="18"/>
      <c r="L68" s="18"/>
    </row>
    <row r="69" spans="1:31">
      <c r="B69" s="18"/>
      <c r="L69" s="18"/>
    </row>
    <row r="70" spans="1:31">
      <c r="B70" s="18"/>
      <c r="L70" s="18"/>
    </row>
    <row r="71" spans="1:31">
      <c r="B71" s="18"/>
      <c r="L71" s="18"/>
    </row>
    <row r="72" spans="1:31">
      <c r="B72" s="18"/>
      <c r="L72" s="18"/>
    </row>
    <row r="73" spans="1:31">
      <c r="B73" s="18"/>
      <c r="L73" s="18"/>
    </row>
    <row r="74" spans="1:31">
      <c r="B74" s="18"/>
      <c r="L74" s="18"/>
    </row>
    <row r="75" spans="1:31">
      <c r="B75" s="18"/>
      <c r="L75" s="18"/>
    </row>
    <row r="76" spans="1:31" s="2" customFormat="1" ht="12.75">
      <c r="A76" s="30"/>
      <c r="B76" s="31"/>
      <c r="C76" s="30"/>
      <c r="D76" s="46" t="s">
        <v>47</v>
      </c>
      <c r="E76" s="33"/>
      <c r="F76" s="116" t="s">
        <v>48</v>
      </c>
      <c r="G76" s="46" t="s">
        <v>47</v>
      </c>
      <c r="H76" s="33"/>
      <c r="I76" s="33"/>
      <c r="J76" s="117" t="s">
        <v>48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>
      <c r="A82" s="30"/>
      <c r="B82" s="31"/>
      <c r="C82" s="19" t="s">
        <v>172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>
      <c r="A84" s="30"/>
      <c r="B84" s="31"/>
      <c r="C84" s="25" t="s">
        <v>14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>
      <c r="A85" s="30"/>
      <c r="B85" s="31"/>
      <c r="C85" s="30"/>
      <c r="D85" s="30"/>
      <c r="E85" s="259" t="str">
        <f>E7</f>
        <v>Rekonštrukcia SO34 ÚAO a SO22 sociálna časť ÚAO</v>
      </c>
      <c r="F85" s="260"/>
      <c r="G85" s="260"/>
      <c r="H85" s="260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>
      <c r="B86" s="18"/>
      <c r="C86" s="25" t="s">
        <v>168</v>
      </c>
      <c r="L86" s="18"/>
    </row>
    <row r="87" spans="1:31" s="2" customFormat="1" ht="16.5" customHeight="1">
      <c r="A87" s="30"/>
      <c r="B87" s="31"/>
      <c r="C87" s="30"/>
      <c r="D87" s="30"/>
      <c r="E87" s="259" t="s">
        <v>169</v>
      </c>
      <c r="F87" s="258"/>
      <c r="G87" s="258"/>
      <c r="H87" s="258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>
      <c r="A88" s="30"/>
      <c r="B88" s="31"/>
      <c r="C88" s="25" t="s">
        <v>170</v>
      </c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16.5" customHeight="1">
      <c r="A89" s="30"/>
      <c r="B89" s="31"/>
      <c r="C89" s="30"/>
      <c r="D89" s="30"/>
      <c r="E89" s="255" t="str">
        <f>E11</f>
        <v>SO00.a - Búracie práce - UK</v>
      </c>
      <c r="F89" s="258"/>
      <c r="G89" s="258"/>
      <c r="H89" s="258"/>
      <c r="I89" s="30"/>
      <c r="J89" s="30"/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>
      <c r="A91" s="30"/>
      <c r="B91" s="31"/>
      <c r="C91" s="25" t="s">
        <v>18</v>
      </c>
      <c r="D91" s="30"/>
      <c r="E91" s="30"/>
      <c r="F91" s="23" t="str">
        <f>F14</f>
        <v>ÚVTOS a ÚVV Leopoldov</v>
      </c>
      <c r="G91" s="30"/>
      <c r="H91" s="30"/>
      <c r="I91" s="25" t="s">
        <v>20</v>
      </c>
      <c r="J91" s="56" t="str">
        <f>IF(J14="","",J14)</f>
        <v>16. 11. 2023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>
      <c r="A93" s="30"/>
      <c r="B93" s="31"/>
      <c r="C93" s="25" t="s">
        <v>22</v>
      </c>
      <c r="D93" s="30"/>
      <c r="E93" s="30"/>
      <c r="F93" s="23" t="str">
        <f>E17</f>
        <v>ÚVTOS a ÚVV Leopoldov</v>
      </c>
      <c r="G93" s="30"/>
      <c r="H93" s="30"/>
      <c r="I93" s="25" t="s">
        <v>27</v>
      </c>
      <c r="J93" s="28" t="str">
        <f>E23</f>
        <v xml:space="preserve"> </v>
      </c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>
      <c r="A94" s="30"/>
      <c r="B94" s="31"/>
      <c r="C94" s="25" t="s">
        <v>25</v>
      </c>
      <c r="D94" s="30"/>
      <c r="E94" s="30"/>
      <c r="F94" s="23" t="str">
        <f>IF(E20="","",E20)</f>
        <v>Vyplň údaj</v>
      </c>
      <c r="G94" s="30"/>
      <c r="H94" s="30"/>
      <c r="I94" s="25" t="s">
        <v>30</v>
      </c>
      <c r="J94" s="28" t="str">
        <f>E26</f>
        <v xml:space="preserve"> </v>
      </c>
      <c r="K94" s="30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>
      <c r="A96" s="30"/>
      <c r="B96" s="31"/>
      <c r="C96" s="118" t="s">
        <v>173</v>
      </c>
      <c r="D96" s="110"/>
      <c r="E96" s="110"/>
      <c r="F96" s="110"/>
      <c r="G96" s="110"/>
      <c r="H96" s="110"/>
      <c r="I96" s="110"/>
      <c r="J96" s="119" t="s">
        <v>174</v>
      </c>
      <c r="K96" s="11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3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>
      <c r="A98" s="30"/>
      <c r="B98" s="31"/>
      <c r="C98" s="120" t="s">
        <v>175</v>
      </c>
      <c r="D98" s="30"/>
      <c r="E98" s="30"/>
      <c r="F98" s="30"/>
      <c r="G98" s="30"/>
      <c r="H98" s="30"/>
      <c r="I98" s="30"/>
      <c r="J98" s="72">
        <f>J128</f>
        <v>0</v>
      </c>
      <c r="K98" s="30"/>
      <c r="L98" s="43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5" t="s">
        <v>176</v>
      </c>
    </row>
    <row r="99" spans="1:47" s="9" customFormat="1" ht="24.95" customHeight="1">
      <c r="B99" s="121"/>
      <c r="D99" s="122" t="s">
        <v>775</v>
      </c>
      <c r="E99" s="123"/>
      <c r="F99" s="123"/>
      <c r="G99" s="123"/>
      <c r="H99" s="123"/>
      <c r="I99" s="123"/>
      <c r="J99" s="124">
        <f>J129</f>
        <v>0</v>
      </c>
      <c r="L99" s="121"/>
    </row>
    <row r="100" spans="1:47" s="10" customFormat="1" ht="19.899999999999999" customHeight="1">
      <c r="B100" s="125"/>
      <c r="D100" s="126" t="s">
        <v>776</v>
      </c>
      <c r="E100" s="127"/>
      <c r="F100" s="127"/>
      <c r="G100" s="127"/>
      <c r="H100" s="127"/>
      <c r="I100" s="127"/>
      <c r="J100" s="128">
        <f>J130</f>
        <v>0</v>
      </c>
      <c r="L100" s="125"/>
    </row>
    <row r="101" spans="1:47" s="10" customFormat="1" ht="19.899999999999999" customHeight="1">
      <c r="B101" s="125"/>
      <c r="D101" s="126" t="s">
        <v>777</v>
      </c>
      <c r="E101" s="127"/>
      <c r="F101" s="127"/>
      <c r="G101" s="127"/>
      <c r="H101" s="127"/>
      <c r="I101" s="127"/>
      <c r="J101" s="128">
        <f>J132</f>
        <v>0</v>
      </c>
      <c r="L101" s="125"/>
    </row>
    <row r="102" spans="1:47" s="10" customFormat="1" ht="19.899999999999999" customHeight="1">
      <c r="B102" s="125"/>
      <c r="D102" s="126" t="s">
        <v>778</v>
      </c>
      <c r="E102" s="127"/>
      <c r="F102" s="127"/>
      <c r="G102" s="127"/>
      <c r="H102" s="127"/>
      <c r="I102" s="127"/>
      <c r="J102" s="128">
        <f>J135</f>
        <v>0</v>
      </c>
      <c r="L102" s="125"/>
    </row>
    <row r="103" spans="1:47" s="10" customFormat="1" ht="19.899999999999999" customHeight="1">
      <c r="B103" s="125"/>
      <c r="D103" s="126" t="s">
        <v>779</v>
      </c>
      <c r="E103" s="127"/>
      <c r="F103" s="127"/>
      <c r="G103" s="127"/>
      <c r="H103" s="127"/>
      <c r="I103" s="127"/>
      <c r="J103" s="128">
        <f>J139</f>
        <v>0</v>
      </c>
      <c r="L103" s="125"/>
    </row>
    <row r="104" spans="1:47" s="10" customFormat="1" ht="19.899999999999999" customHeight="1">
      <c r="B104" s="125"/>
      <c r="D104" s="126" t="s">
        <v>780</v>
      </c>
      <c r="E104" s="127"/>
      <c r="F104" s="127"/>
      <c r="G104" s="127"/>
      <c r="H104" s="127"/>
      <c r="I104" s="127"/>
      <c r="J104" s="128">
        <f>J148</f>
        <v>0</v>
      </c>
      <c r="L104" s="125"/>
    </row>
    <row r="105" spans="1:47" s="10" customFormat="1" ht="19.899999999999999" customHeight="1">
      <c r="B105" s="125"/>
      <c r="D105" s="126" t="s">
        <v>781</v>
      </c>
      <c r="E105" s="127"/>
      <c r="F105" s="127"/>
      <c r="G105" s="127"/>
      <c r="H105" s="127"/>
      <c r="I105" s="127"/>
      <c r="J105" s="128">
        <f>J156</f>
        <v>0</v>
      </c>
      <c r="L105" s="125"/>
    </row>
    <row r="106" spans="1:47" s="9" customFormat="1" ht="21.75" customHeight="1">
      <c r="B106" s="121"/>
      <c r="D106" s="129" t="s">
        <v>193</v>
      </c>
      <c r="J106" s="130">
        <f>J166</f>
        <v>0</v>
      </c>
      <c r="L106" s="121"/>
    </row>
    <row r="107" spans="1:47" s="2" customFormat="1" ht="21.75" customHeight="1">
      <c r="A107" s="30"/>
      <c r="B107" s="31"/>
      <c r="C107" s="30"/>
      <c r="D107" s="30"/>
      <c r="E107" s="30"/>
      <c r="F107" s="30"/>
      <c r="G107" s="30"/>
      <c r="H107" s="30"/>
      <c r="I107" s="30"/>
      <c r="J107" s="30"/>
      <c r="K107" s="30"/>
      <c r="L107" s="43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47" s="2" customFormat="1" ht="6.95" customHeight="1">
      <c r="A108" s="30"/>
      <c r="B108" s="48"/>
      <c r="C108" s="49"/>
      <c r="D108" s="49"/>
      <c r="E108" s="49"/>
      <c r="F108" s="49"/>
      <c r="G108" s="49"/>
      <c r="H108" s="49"/>
      <c r="I108" s="49"/>
      <c r="J108" s="49"/>
      <c r="K108" s="49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12" spans="1:47" s="2" customFormat="1" ht="6.95" customHeight="1">
      <c r="A112" s="30"/>
      <c r="B112" s="50"/>
      <c r="C112" s="51"/>
      <c r="D112" s="51"/>
      <c r="E112" s="51"/>
      <c r="F112" s="51"/>
      <c r="G112" s="51"/>
      <c r="H112" s="51"/>
      <c r="I112" s="51"/>
      <c r="J112" s="51"/>
      <c r="K112" s="51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3" s="2" customFormat="1" ht="24.95" customHeight="1">
      <c r="A113" s="30"/>
      <c r="B113" s="31"/>
      <c r="C113" s="19" t="s">
        <v>194</v>
      </c>
      <c r="D113" s="30"/>
      <c r="E113" s="30"/>
      <c r="F113" s="30"/>
      <c r="G113" s="30"/>
      <c r="H113" s="3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3" s="2" customFormat="1" ht="6.95" customHeight="1">
      <c r="A114" s="30"/>
      <c r="B114" s="31"/>
      <c r="C114" s="30"/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3" s="2" customFormat="1" ht="12" customHeight="1">
      <c r="A115" s="30"/>
      <c r="B115" s="31"/>
      <c r="C115" s="25" t="s">
        <v>14</v>
      </c>
      <c r="D115" s="30"/>
      <c r="E115" s="30"/>
      <c r="F115" s="30"/>
      <c r="G115" s="30"/>
      <c r="H115" s="30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3" s="2" customFormat="1" ht="16.5" customHeight="1">
      <c r="A116" s="30"/>
      <c r="B116" s="31"/>
      <c r="C116" s="30"/>
      <c r="D116" s="30"/>
      <c r="E116" s="259" t="str">
        <f>E7</f>
        <v>Rekonštrukcia SO34 ÚAO a SO22 sociálna časť ÚAO</v>
      </c>
      <c r="F116" s="260"/>
      <c r="G116" s="260"/>
      <c r="H116" s="260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1" customFormat="1" ht="12" customHeight="1">
      <c r="B117" s="18"/>
      <c r="C117" s="25" t="s">
        <v>168</v>
      </c>
      <c r="L117" s="18"/>
    </row>
    <row r="118" spans="1:63" s="2" customFormat="1" ht="16.5" customHeight="1">
      <c r="A118" s="30"/>
      <c r="B118" s="31"/>
      <c r="C118" s="30"/>
      <c r="D118" s="30"/>
      <c r="E118" s="259" t="s">
        <v>169</v>
      </c>
      <c r="F118" s="258"/>
      <c r="G118" s="258"/>
      <c r="H118" s="258"/>
      <c r="I118" s="30"/>
      <c r="J118" s="30"/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12" customHeight="1">
      <c r="A119" s="30"/>
      <c r="B119" s="31"/>
      <c r="C119" s="25" t="s">
        <v>170</v>
      </c>
      <c r="D119" s="30"/>
      <c r="E119" s="30"/>
      <c r="F119" s="30"/>
      <c r="G119" s="30"/>
      <c r="H119" s="30"/>
      <c r="I119" s="30"/>
      <c r="J119" s="30"/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16.5" customHeight="1">
      <c r="A120" s="30"/>
      <c r="B120" s="31"/>
      <c r="C120" s="30"/>
      <c r="D120" s="30"/>
      <c r="E120" s="255" t="str">
        <f>E11</f>
        <v>SO00.a - Búracie práce - UK</v>
      </c>
      <c r="F120" s="258"/>
      <c r="G120" s="258"/>
      <c r="H120" s="258"/>
      <c r="I120" s="30"/>
      <c r="J120" s="30"/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6.95" customHeight="1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12" customHeight="1">
      <c r="A122" s="30"/>
      <c r="B122" s="31"/>
      <c r="C122" s="25" t="s">
        <v>18</v>
      </c>
      <c r="D122" s="30"/>
      <c r="E122" s="30"/>
      <c r="F122" s="23" t="str">
        <f>F14</f>
        <v>ÚVTOS a ÚVV Leopoldov</v>
      </c>
      <c r="G122" s="30"/>
      <c r="H122" s="30"/>
      <c r="I122" s="25" t="s">
        <v>20</v>
      </c>
      <c r="J122" s="56" t="str">
        <f>IF(J14="","",J14)</f>
        <v>16. 11. 2023</v>
      </c>
      <c r="K122" s="30"/>
      <c r="L122" s="43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6.95" customHeight="1">
      <c r="A123" s="30"/>
      <c r="B123" s="31"/>
      <c r="C123" s="30"/>
      <c r="D123" s="30"/>
      <c r="E123" s="30"/>
      <c r="F123" s="30"/>
      <c r="G123" s="30"/>
      <c r="H123" s="30"/>
      <c r="I123" s="30"/>
      <c r="J123" s="30"/>
      <c r="K123" s="30"/>
      <c r="L123" s="43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5.2" customHeight="1">
      <c r="A124" s="30"/>
      <c r="B124" s="31"/>
      <c r="C124" s="25" t="s">
        <v>22</v>
      </c>
      <c r="D124" s="30"/>
      <c r="E124" s="30"/>
      <c r="F124" s="23" t="str">
        <f>E17</f>
        <v>ÚVTOS a ÚVV Leopoldov</v>
      </c>
      <c r="G124" s="30"/>
      <c r="H124" s="30"/>
      <c r="I124" s="25" t="s">
        <v>27</v>
      </c>
      <c r="J124" s="28" t="str">
        <f>E23</f>
        <v xml:space="preserve"> </v>
      </c>
      <c r="K124" s="30"/>
      <c r="L124" s="43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2" customFormat="1" ht="15.2" customHeight="1">
      <c r="A125" s="30"/>
      <c r="B125" s="31"/>
      <c r="C125" s="25" t="s">
        <v>25</v>
      </c>
      <c r="D125" s="30"/>
      <c r="E125" s="30"/>
      <c r="F125" s="23" t="str">
        <f>IF(E20="","",E20)</f>
        <v>Vyplň údaj</v>
      </c>
      <c r="G125" s="30"/>
      <c r="H125" s="30"/>
      <c r="I125" s="25" t="s">
        <v>30</v>
      </c>
      <c r="J125" s="28" t="str">
        <f>E26</f>
        <v xml:space="preserve"> </v>
      </c>
      <c r="K125" s="30"/>
      <c r="L125" s="43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63" s="2" customFormat="1" ht="10.35" customHeight="1">
      <c r="A126" s="30"/>
      <c r="B126" s="31"/>
      <c r="C126" s="30"/>
      <c r="D126" s="30"/>
      <c r="E126" s="30"/>
      <c r="F126" s="30"/>
      <c r="G126" s="30"/>
      <c r="H126" s="30"/>
      <c r="I126" s="30"/>
      <c r="J126" s="30"/>
      <c r="K126" s="30"/>
      <c r="L126" s="43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63" s="11" customFormat="1" ht="29.25" customHeight="1">
      <c r="A127" s="131"/>
      <c r="B127" s="132"/>
      <c r="C127" s="133" t="s">
        <v>195</v>
      </c>
      <c r="D127" s="134" t="s">
        <v>57</v>
      </c>
      <c r="E127" s="134" t="s">
        <v>53</v>
      </c>
      <c r="F127" s="134" t="s">
        <v>54</v>
      </c>
      <c r="G127" s="134" t="s">
        <v>196</v>
      </c>
      <c r="H127" s="134" t="s">
        <v>197</v>
      </c>
      <c r="I127" s="134" t="s">
        <v>198</v>
      </c>
      <c r="J127" s="135" t="s">
        <v>174</v>
      </c>
      <c r="K127" s="136" t="s">
        <v>199</v>
      </c>
      <c r="L127" s="137"/>
      <c r="M127" s="63" t="s">
        <v>1</v>
      </c>
      <c r="N127" s="64" t="s">
        <v>36</v>
      </c>
      <c r="O127" s="64" t="s">
        <v>200</v>
      </c>
      <c r="P127" s="64" t="s">
        <v>201</v>
      </c>
      <c r="Q127" s="64" t="s">
        <v>202</v>
      </c>
      <c r="R127" s="64" t="s">
        <v>203</v>
      </c>
      <c r="S127" s="64" t="s">
        <v>204</v>
      </c>
      <c r="T127" s="65" t="s">
        <v>205</v>
      </c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</row>
    <row r="128" spans="1:63" s="2" customFormat="1" ht="22.9" customHeight="1">
      <c r="A128" s="30"/>
      <c r="B128" s="31"/>
      <c r="C128" s="70" t="s">
        <v>175</v>
      </c>
      <c r="D128" s="30"/>
      <c r="E128" s="30"/>
      <c r="F128" s="30"/>
      <c r="G128" s="30"/>
      <c r="H128" s="30"/>
      <c r="I128" s="30"/>
      <c r="J128" s="138">
        <f>BK128</f>
        <v>0</v>
      </c>
      <c r="K128" s="30"/>
      <c r="L128" s="31"/>
      <c r="M128" s="66"/>
      <c r="N128" s="57"/>
      <c r="O128" s="67"/>
      <c r="P128" s="139">
        <f>P129+P166</f>
        <v>0</v>
      </c>
      <c r="Q128" s="67"/>
      <c r="R128" s="139">
        <f>R129+R166</f>
        <v>0.16447000000000028</v>
      </c>
      <c r="S128" s="67"/>
      <c r="T128" s="140">
        <f>T129+T166</f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T128" s="15" t="s">
        <v>71</v>
      </c>
      <c r="AU128" s="15" t="s">
        <v>176</v>
      </c>
      <c r="BK128" s="141">
        <f>BK129+BK166</f>
        <v>0</v>
      </c>
    </row>
    <row r="129" spans="1:65" s="12" customFormat="1" ht="25.9" customHeight="1">
      <c r="B129" s="142"/>
      <c r="D129" s="143" t="s">
        <v>71</v>
      </c>
      <c r="E129" s="144" t="s">
        <v>671</v>
      </c>
      <c r="F129" s="144" t="s">
        <v>782</v>
      </c>
      <c r="I129" s="145"/>
      <c r="J129" s="130">
        <f>BK129</f>
        <v>0</v>
      </c>
      <c r="L129" s="142"/>
      <c r="M129" s="146"/>
      <c r="N129" s="147"/>
      <c r="O129" s="147"/>
      <c r="P129" s="148">
        <f>P130+P132+P135+P139+P148+P156</f>
        <v>0</v>
      </c>
      <c r="Q129" s="147"/>
      <c r="R129" s="148">
        <f>R130+R132+R135+R139+R148+R156</f>
        <v>0.16447000000000028</v>
      </c>
      <c r="S129" s="147"/>
      <c r="T129" s="149">
        <f>T130+T132+T135+T139+T148+T156</f>
        <v>0</v>
      </c>
      <c r="AR129" s="143" t="s">
        <v>85</v>
      </c>
      <c r="AT129" s="150" t="s">
        <v>71</v>
      </c>
      <c r="AU129" s="150" t="s">
        <v>72</v>
      </c>
      <c r="AY129" s="143" t="s">
        <v>208</v>
      </c>
      <c r="BK129" s="151">
        <f>BK130+BK132+BK135+BK139+BK148+BK156</f>
        <v>0</v>
      </c>
    </row>
    <row r="130" spans="1:65" s="12" customFormat="1" ht="22.9" customHeight="1">
      <c r="B130" s="142"/>
      <c r="D130" s="143" t="s">
        <v>71</v>
      </c>
      <c r="E130" s="152" t="s">
        <v>783</v>
      </c>
      <c r="F130" s="152" t="s">
        <v>784</v>
      </c>
      <c r="I130" s="145"/>
      <c r="J130" s="153">
        <f>BK130</f>
        <v>0</v>
      </c>
      <c r="L130" s="142"/>
      <c r="M130" s="146"/>
      <c r="N130" s="147"/>
      <c r="O130" s="147"/>
      <c r="P130" s="148">
        <f>P131</f>
        <v>0</v>
      </c>
      <c r="Q130" s="147"/>
      <c r="R130" s="148">
        <f>R131</f>
        <v>0</v>
      </c>
      <c r="S130" s="147"/>
      <c r="T130" s="149">
        <f>T131</f>
        <v>0</v>
      </c>
      <c r="AR130" s="143" t="s">
        <v>85</v>
      </c>
      <c r="AT130" s="150" t="s">
        <v>71</v>
      </c>
      <c r="AU130" s="150" t="s">
        <v>79</v>
      </c>
      <c r="AY130" s="143" t="s">
        <v>208</v>
      </c>
      <c r="BK130" s="151">
        <f>BK131</f>
        <v>0</v>
      </c>
    </row>
    <row r="131" spans="1:65" s="2" customFormat="1" ht="33" customHeight="1">
      <c r="A131" s="30"/>
      <c r="B131" s="154"/>
      <c r="C131" s="195" t="s">
        <v>79</v>
      </c>
      <c r="D131" s="195" t="s">
        <v>210</v>
      </c>
      <c r="E131" s="196" t="s">
        <v>785</v>
      </c>
      <c r="F131" s="200" t="s">
        <v>786</v>
      </c>
      <c r="G131" s="198" t="s">
        <v>213</v>
      </c>
      <c r="H131" s="199">
        <v>630</v>
      </c>
      <c r="I131" s="155"/>
      <c r="J131" s="287">
        <f>ROUND(I131*H131,2)</f>
        <v>0</v>
      </c>
      <c r="K131" s="157"/>
      <c r="L131" s="31"/>
      <c r="M131" s="158" t="s">
        <v>1</v>
      </c>
      <c r="N131" s="159" t="s">
        <v>38</v>
      </c>
      <c r="O131" s="59"/>
      <c r="P131" s="160">
        <f>O131*H131</f>
        <v>0</v>
      </c>
      <c r="Q131" s="160">
        <v>0</v>
      </c>
      <c r="R131" s="160">
        <f>Q131*H131</f>
        <v>0</v>
      </c>
      <c r="S131" s="160">
        <v>0</v>
      </c>
      <c r="T131" s="161">
        <f>S131*H131</f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2" t="s">
        <v>274</v>
      </c>
      <c r="AT131" s="162" t="s">
        <v>210</v>
      </c>
      <c r="AU131" s="162" t="s">
        <v>85</v>
      </c>
      <c r="AY131" s="15" t="s">
        <v>208</v>
      </c>
      <c r="BE131" s="163">
        <f>IF(N131="základná",J131,0)</f>
        <v>0</v>
      </c>
      <c r="BF131" s="163">
        <f>IF(N131="znížená",J131,0)</f>
        <v>0</v>
      </c>
      <c r="BG131" s="163">
        <f>IF(N131="zákl. prenesená",J131,0)</f>
        <v>0</v>
      </c>
      <c r="BH131" s="163">
        <f>IF(N131="zníž. prenesená",J131,0)</f>
        <v>0</v>
      </c>
      <c r="BI131" s="163">
        <f>IF(N131="nulová",J131,0)</f>
        <v>0</v>
      </c>
      <c r="BJ131" s="15" t="s">
        <v>85</v>
      </c>
      <c r="BK131" s="163">
        <f>ROUND(I131*H131,2)</f>
        <v>0</v>
      </c>
      <c r="BL131" s="15" t="s">
        <v>274</v>
      </c>
      <c r="BM131" s="162" t="s">
        <v>85</v>
      </c>
    </row>
    <row r="132" spans="1:65" s="12" customFormat="1" ht="22.9" customHeight="1">
      <c r="B132" s="142"/>
      <c r="C132" s="206"/>
      <c r="D132" s="207" t="s">
        <v>71</v>
      </c>
      <c r="E132" s="208" t="s">
        <v>787</v>
      </c>
      <c r="F132" s="208" t="s">
        <v>788</v>
      </c>
      <c r="G132" s="206"/>
      <c r="H132" s="206"/>
      <c r="I132" s="145"/>
      <c r="J132" s="286">
        <f>BK132</f>
        <v>0</v>
      </c>
      <c r="L132" s="142"/>
      <c r="M132" s="146"/>
      <c r="N132" s="147"/>
      <c r="O132" s="147"/>
      <c r="P132" s="148">
        <f>SUM(P133:P134)</f>
        <v>0</v>
      </c>
      <c r="Q132" s="147"/>
      <c r="R132" s="148">
        <f>SUM(R133:R134)</f>
        <v>4.0000000000000003E-5</v>
      </c>
      <c r="S132" s="147"/>
      <c r="T132" s="149">
        <f>SUM(T133:T134)</f>
        <v>0</v>
      </c>
      <c r="AR132" s="143" t="s">
        <v>85</v>
      </c>
      <c r="AT132" s="150" t="s">
        <v>71</v>
      </c>
      <c r="AU132" s="150" t="s">
        <v>79</v>
      </c>
      <c r="AY132" s="143" t="s">
        <v>208</v>
      </c>
      <c r="BK132" s="151">
        <f>SUM(BK133:BK134)</f>
        <v>0</v>
      </c>
    </row>
    <row r="133" spans="1:65" s="2" customFormat="1" ht="24.2" customHeight="1">
      <c r="A133" s="30"/>
      <c r="B133" s="154"/>
      <c r="C133" s="195" t="s">
        <v>85</v>
      </c>
      <c r="D133" s="195" t="s">
        <v>210</v>
      </c>
      <c r="E133" s="196" t="s">
        <v>789</v>
      </c>
      <c r="F133" s="200" t="s">
        <v>790</v>
      </c>
      <c r="G133" s="198" t="s">
        <v>404</v>
      </c>
      <c r="H133" s="199">
        <v>1</v>
      </c>
      <c r="I133" s="155"/>
      <c r="J133" s="287">
        <f>ROUND(I133*H133,2)</f>
        <v>0</v>
      </c>
      <c r="K133" s="157"/>
      <c r="L133" s="31"/>
      <c r="M133" s="158" t="s">
        <v>1</v>
      </c>
      <c r="N133" s="159" t="s">
        <v>38</v>
      </c>
      <c r="O133" s="59"/>
      <c r="P133" s="160">
        <f>O133*H133</f>
        <v>0</v>
      </c>
      <c r="Q133" s="160">
        <v>4.0000000000000003E-5</v>
      </c>
      <c r="R133" s="160">
        <f>Q133*H133</f>
        <v>4.0000000000000003E-5</v>
      </c>
      <c r="S133" s="160">
        <v>0</v>
      </c>
      <c r="T133" s="161">
        <f>S133*H133</f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2" t="s">
        <v>274</v>
      </c>
      <c r="AT133" s="162" t="s">
        <v>210</v>
      </c>
      <c r="AU133" s="162" t="s">
        <v>85</v>
      </c>
      <c r="AY133" s="15" t="s">
        <v>208</v>
      </c>
      <c r="BE133" s="163">
        <f>IF(N133="základná",J133,0)</f>
        <v>0</v>
      </c>
      <c r="BF133" s="163">
        <f>IF(N133="znížená",J133,0)</f>
        <v>0</v>
      </c>
      <c r="BG133" s="163">
        <f>IF(N133="zákl. prenesená",J133,0)</f>
        <v>0</v>
      </c>
      <c r="BH133" s="163">
        <f>IF(N133="zníž. prenesená",J133,0)</f>
        <v>0</v>
      </c>
      <c r="BI133" s="163">
        <f>IF(N133="nulová",J133,0)</f>
        <v>0</v>
      </c>
      <c r="BJ133" s="15" t="s">
        <v>85</v>
      </c>
      <c r="BK133" s="163">
        <f>ROUND(I133*H133,2)</f>
        <v>0</v>
      </c>
      <c r="BL133" s="15" t="s">
        <v>274</v>
      </c>
      <c r="BM133" s="162" t="s">
        <v>214</v>
      </c>
    </row>
    <row r="134" spans="1:65" s="2" customFormat="1" ht="24.2" customHeight="1">
      <c r="A134" s="30"/>
      <c r="B134" s="154"/>
      <c r="C134" s="195" t="s">
        <v>219</v>
      </c>
      <c r="D134" s="195" t="s">
        <v>210</v>
      </c>
      <c r="E134" s="196" t="s">
        <v>791</v>
      </c>
      <c r="F134" s="200" t="s">
        <v>792</v>
      </c>
      <c r="G134" s="198" t="s">
        <v>564</v>
      </c>
      <c r="H134" s="199">
        <v>6.0999999999999999E-2</v>
      </c>
      <c r="I134" s="155"/>
      <c r="J134" s="287">
        <f>ROUND(I134*H134,2)</f>
        <v>0</v>
      </c>
      <c r="K134" s="157"/>
      <c r="L134" s="31"/>
      <c r="M134" s="158" t="s">
        <v>1</v>
      </c>
      <c r="N134" s="159" t="s">
        <v>38</v>
      </c>
      <c r="O134" s="59"/>
      <c r="P134" s="160">
        <f>O134*H134</f>
        <v>0</v>
      </c>
      <c r="Q134" s="160">
        <v>0</v>
      </c>
      <c r="R134" s="160">
        <f>Q134*H134</f>
        <v>0</v>
      </c>
      <c r="S134" s="160">
        <v>0</v>
      </c>
      <c r="T134" s="161">
        <f>S134*H134</f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2" t="s">
        <v>274</v>
      </c>
      <c r="AT134" s="162" t="s">
        <v>210</v>
      </c>
      <c r="AU134" s="162" t="s">
        <v>85</v>
      </c>
      <c r="AY134" s="15" t="s">
        <v>208</v>
      </c>
      <c r="BE134" s="163">
        <f>IF(N134="základná",J134,0)</f>
        <v>0</v>
      </c>
      <c r="BF134" s="163">
        <f>IF(N134="znížená",J134,0)</f>
        <v>0</v>
      </c>
      <c r="BG134" s="163">
        <f>IF(N134="zákl. prenesená",J134,0)</f>
        <v>0</v>
      </c>
      <c r="BH134" s="163">
        <f>IF(N134="zníž. prenesená",J134,0)</f>
        <v>0</v>
      </c>
      <c r="BI134" s="163">
        <f>IF(N134="nulová",J134,0)</f>
        <v>0</v>
      </c>
      <c r="BJ134" s="15" t="s">
        <v>85</v>
      </c>
      <c r="BK134" s="163">
        <f>ROUND(I134*H134,2)</f>
        <v>0</v>
      </c>
      <c r="BL134" s="15" t="s">
        <v>274</v>
      </c>
      <c r="BM134" s="162" t="s">
        <v>230</v>
      </c>
    </row>
    <row r="135" spans="1:65" s="12" customFormat="1" ht="22.9" customHeight="1">
      <c r="B135" s="142"/>
      <c r="C135" s="206"/>
      <c r="D135" s="207" t="s">
        <v>71</v>
      </c>
      <c r="E135" s="208" t="s">
        <v>793</v>
      </c>
      <c r="F135" s="208" t="s">
        <v>794</v>
      </c>
      <c r="G135" s="206"/>
      <c r="H135" s="206"/>
      <c r="I135" s="145"/>
      <c r="J135" s="286">
        <f>BK135</f>
        <v>0</v>
      </c>
      <c r="L135" s="142"/>
      <c r="M135" s="146"/>
      <c r="N135" s="147"/>
      <c r="O135" s="147"/>
      <c r="P135" s="148">
        <f>SUM(P136:P138)</f>
        <v>0</v>
      </c>
      <c r="Q135" s="147"/>
      <c r="R135" s="148">
        <f>SUM(R136:R138)</f>
        <v>0</v>
      </c>
      <c r="S135" s="147"/>
      <c r="T135" s="149">
        <f>SUM(T136:T138)</f>
        <v>0</v>
      </c>
      <c r="AR135" s="143" t="s">
        <v>85</v>
      </c>
      <c r="AT135" s="150" t="s">
        <v>71</v>
      </c>
      <c r="AU135" s="150" t="s">
        <v>79</v>
      </c>
      <c r="AY135" s="143" t="s">
        <v>208</v>
      </c>
      <c r="BK135" s="151">
        <f>SUM(BK136:BK138)</f>
        <v>0</v>
      </c>
    </row>
    <row r="136" spans="1:65" s="2" customFormat="1" ht="24.2" customHeight="1">
      <c r="A136" s="30"/>
      <c r="B136" s="154"/>
      <c r="C136" s="195" t="s">
        <v>214</v>
      </c>
      <c r="D136" s="195" t="s">
        <v>210</v>
      </c>
      <c r="E136" s="196" t="s">
        <v>795</v>
      </c>
      <c r="F136" s="200" t="s">
        <v>796</v>
      </c>
      <c r="G136" s="198" t="s">
        <v>252</v>
      </c>
      <c r="H136" s="199">
        <v>2</v>
      </c>
      <c r="I136" s="155"/>
      <c r="J136" s="287">
        <f>ROUND(I136*H136,2)</f>
        <v>0</v>
      </c>
      <c r="K136" s="157"/>
      <c r="L136" s="31"/>
      <c r="M136" s="158" t="s">
        <v>1</v>
      </c>
      <c r="N136" s="159" t="s">
        <v>38</v>
      </c>
      <c r="O136" s="59"/>
      <c r="P136" s="160">
        <f>O136*H136</f>
        <v>0</v>
      </c>
      <c r="Q136" s="160">
        <v>0</v>
      </c>
      <c r="R136" s="160">
        <f>Q136*H136</f>
        <v>0</v>
      </c>
      <c r="S136" s="160">
        <v>0</v>
      </c>
      <c r="T136" s="161">
        <f>S136*H136</f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2" t="s">
        <v>274</v>
      </c>
      <c r="AT136" s="162" t="s">
        <v>210</v>
      </c>
      <c r="AU136" s="162" t="s">
        <v>85</v>
      </c>
      <c r="AY136" s="15" t="s">
        <v>208</v>
      </c>
      <c r="BE136" s="163">
        <f>IF(N136="základná",J136,0)</f>
        <v>0</v>
      </c>
      <c r="BF136" s="163">
        <f>IF(N136="znížená",J136,0)</f>
        <v>0</v>
      </c>
      <c r="BG136" s="163">
        <f>IF(N136="zákl. prenesená",J136,0)</f>
        <v>0</v>
      </c>
      <c r="BH136" s="163">
        <f>IF(N136="zníž. prenesená",J136,0)</f>
        <v>0</v>
      </c>
      <c r="BI136" s="163">
        <f>IF(N136="nulová",J136,0)</f>
        <v>0</v>
      </c>
      <c r="BJ136" s="15" t="s">
        <v>85</v>
      </c>
      <c r="BK136" s="163">
        <f>ROUND(I136*H136,2)</f>
        <v>0</v>
      </c>
      <c r="BL136" s="15" t="s">
        <v>274</v>
      </c>
      <c r="BM136" s="162" t="s">
        <v>239</v>
      </c>
    </row>
    <row r="137" spans="1:65" s="2" customFormat="1" ht="33" customHeight="1">
      <c r="A137" s="30"/>
      <c r="B137" s="154"/>
      <c r="C137" s="195" t="s">
        <v>226</v>
      </c>
      <c r="D137" s="195" t="s">
        <v>210</v>
      </c>
      <c r="E137" s="196" t="s">
        <v>797</v>
      </c>
      <c r="F137" s="200" t="s">
        <v>798</v>
      </c>
      <c r="G137" s="198" t="s">
        <v>404</v>
      </c>
      <c r="H137" s="199">
        <v>1</v>
      </c>
      <c r="I137" s="155"/>
      <c r="J137" s="287">
        <f>ROUND(I137*H137,2)</f>
        <v>0</v>
      </c>
      <c r="K137" s="157"/>
      <c r="L137" s="31"/>
      <c r="M137" s="158" t="s">
        <v>1</v>
      </c>
      <c r="N137" s="159" t="s">
        <v>38</v>
      </c>
      <c r="O137" s="59"/>
      <c r="P137" s="160">
        <f>O137*H137</f>
        <v>0</v>
      </c>
      <c r="Q137" s="160">
        <v>0</v>
      </c>
      <c r="R137" s="160">
        <f>Q137*H137</f>
        <v>0</v>
      </c>
      <c r="S137" s="160">
        <v>0</v>
      </c>
      <c r="T137" s="161">
        <f>S137*H137</f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2" t="s">
        <v>274</v>
      </c>
      <c r="AT137" s="162" t="s">
        <v>210</v>
      </c>
      <c r="AU137" s="162" t="s">
        <v>85</v>
      </c>
      <c r="AY137" s="15" t="s">
        <v>208</v>
      </c>
      <c r="BE137" s="163">
        <f>IF(N137="základná",J137,0)</f>
        <v>0</v>
      </c>
      <c r="BF137" s="163">
        <f>IF(N137="znížená",J137,0)</f>
        <v>0</v>
      </c>
      <c r="BG137" s="163">
        <f>IF(N137="zákl. prenesená",J137,0)</f>
        <v>0</v>
      </c>
      <c r="BH137" s="163">
        <f>IF(N137="zníž. prenesená",J137,0)</f>
        <v>0</v>
      </c>
      <c r="BI137" s="163">
        <f>IF(N137="nulová",J137,0)</f>
        <v>0</v>
      </c>
      <c r="BJ137" s="15" t="s">
        <v>85</v>
      </c>
      <c r="BK137" s="163">
        <f>ROUND(I137*H137,2)</f>
        <v>0</v>
      </c>
      <c r="BL137" s="15" t="s">
        <v>274</v>
      </c>
      <c r="BM137" s="162" t="s">
        <v>249</v>
      </c>
    </row>
    <row r="138" spans="1:65" s="2" customFormat="1" ht="37.9" customHeight="1">
      <c r="A138" s="30"/>
      <c r="B138" s="154"/>
      <c r="C138" s="195" t="s">
        <v>230</v>
      </c>
      <c r="D138" s="195" t="s">
        <v>210</v>
      </c>
      <c r="E138" s="196" t="s">
        <v>799</v>
      </c>
      <c r="F138" s="200" t="s">
        <v>800</v>
      </c>
      <c r="G138" s="198" t="s">
        <v>564</v>
      </c>
      <c r="H138" s="199">
        <v>0.41499999999999998</v>
      </c>
      <c r="I138" s="155"/>
      <c r="J138" s="287">
        <f>ROUND(I138*H138,2)</f>
        <v>0</v>
      </c>
      <c r="K138" s="157"/>
      <c r="L138" s="31"/>
      <c r="M138" s="158" t="s">
        <v>1</v>
      </c>
      <c r="N138" s="159" t="s">
        <v>38</v>
      </c>
      <c r="O138" s="59"/>
      <c r="P138" s="160">
        <f>O138*H138</f>
        <v>0</v>
      </c>
      <c r="Q138" s="160">
        <v>0</v>
      </c>
      <c r="R138" s="160">
        <f>Q138*H138</f>
        <v>0</v>
      </c>
      <c r="S138" s="160">
        <v>0</v>
      </c>
      <c r="T138" s="161">
        <f>S138*H138</f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2" t="s">
        <v>274</v>
      </c>
      <c r="AT138" s="162" t="s">
        <v>210</v>
      </c>
      <c r="AU138" s="162" t="s">
        <v>85</v>
      </c>
      <c r="AY138" s="15" t="s">
        <v>208</v>
      </c>
      <c r="BE138" s="163">
        <f>IF(N138="základná",J138,0)</f>
        <v>0</v>
      </c>
      <c r="BF138" s="163">
        <f>IF(N138="znížená",J138,0)</f>
        <v>0</v>
      </c>
      <c r="BG138" s="163">
        <f>IF(N138="zákl. prenesená",J138,0)</f>
        <v>0</v>
      </c>
      <c r="BH138" s="163">
        <f>IF(N138="zníž. prenesená",J138,0)</f>
        <v>0</v>
      </c>
      <c r="BI138" s="163">
        <f>IF(N138="nulová",J138,0)</f>
        <v>0</v>
      </c>
      <c r="BJ138" s="15" t="s">
        <v>85</v>
      </c>
      <c r="BK138" s="163">
        <f>ROUND(I138*H138,2)</f>
        <v>0</v>
      </c>
      <c r="BL138" s="15" t="s">
        <v>274</v>
      </c>
      <c r="BM138" s="162" t="s">
        <v>258</v>
      </c>
    </row>
    <row r="139" spans="1:65" s="12" customFormat="1" ht="22.9" customHeight="1">
      <c r="B139" s="142"/>
      <c r="C139" s="206"/>
      <c r="D139" s="207" t="s">
        <v>71</v>
      </c>
      <c r="E139" s="208" t="s">
        <v>801</v>
      </c>
      <c r="F139" s="208" t="s">
        <v>802</v>
      </c>
      <c r="G139" s="206"/>
      <c r="H139" s="206"/>
      <c r="I139" s="145"/>
      <c r="J139" s="286">
        <f>BK139</f>
        <v>0</v>
      </c>
      <c r="L139" s="142"/>
      <c r="M139" s="146"/>
      <c r="N139" s="147"/>
      <c r="O139" s="147"/>
      <c r="P139" s="148">
        <f>SUM(P140:P147)</f>
        <v>0</v>
      </c>
      <c r="Q139" s="147"/>
      <c r="R139" s="148">
        <f>SUM(R140:R147)</f>
        <v>0.15240000000000026</v>
      </c>
      <c r="S139" s="147"/>
      <c r="T139" s="149">
        <f>SUM(T140:T147)</f>
        <v>0</v>
      </c>
      <c r="AR139" s="143" t="s">
        <v>85</v>
      </c>
      <c r="AT139" s="150" t="s">
        <v>71</v>
      </c>
      <c r="AU139" s="150" t="s">
        <v>79</v>
      </c>
      <c r="AY139" s="143" t="s">
        <v>208</v>
      </c>
      <c r="BK139" s="151">
        <f>SUM(BK140:BK147)</f>
        <v>0</v>
      </c>
    </row>
    <row r="140" spans="1:65" s="2" customFormat="1" ht="24.2" customHeight="1">
      <c r="A140" s="30"/>
      <c r="B140" s="154"/>
      <c r="C140" s="195" t="s">
        <v>235</v>
      </c>
      <c r="D140" s="195" t="s">
        <v>210</v>
      </c>
      <c r="E140" s="196" t="s">
        <v>803</v>
      </c>
      <c r="F140" s="200" t="s">
        <v>804</v>
      </c>
      <c r="G140" s="198" t="s">
        <v>252</v>
      </c>
      <c r="H140" s="199">
        <v>1174</v>
      </c>
      <c r="I140" s="155"/>
      <c r="J140" s="287">
        <f t="shared" ref="J140:J147" si="0">ROUND(I140*H140,2)</f>
        <v>0</v>
      </c>
      <c r="K140" s="157"/>
      <c r="L140" s="31"/>
      <c r="M140" s="158" t="s">
        <v>1</v>
      </c>
      <c r="N140" s="159" t="s">
        <v>38</v>
      </c>
      <c r="O140" s="59"/>
      <c r="P140" s="160">
        <f t="shared" ref="P140:P147" si="1">O140*H140</f>
        <v>0</v>
      </c>
      <c r="Q140" s="160">
        <v>2.0161839863713802E-5</v>
      </c>
      <c r="R140" s="160">
        <f t="shared" ref="R140:R147" si="2">Q140*H140</f>
        <v>2.3670000000000004E-2</v>
      </c>
      <c r="S140" s="160">
        <v>0</v>
      </c>
      <c r="T140" s="161">
        <f t="shared" ref="T140:T147" si="3">S140*H140</f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2" t="s">
        <v>274</v>
      </c>
      <c r="AT140" s="162" t="s">
        <v>210</v>
      </c>
      <c r="AU140" s="162" t="s">
        <v>85</v>
      </c>
      <c r="AY140" s="15" t="s">
        <v>208</v>
      </c>
      <c r="BE140" s="163">
        <f t="shared" ref="BE140:BE147" si="4">IF(N140="základná",J140,0)</f>
        <v>0</v>
      </c>
      <c r="BF140" s="163">
        <f t="shared" ref="BF140:BF147" si="5">IF(N140="znížená",J140,0)</f>
        <v>0</v>
      </c>
      <c r="BG140" s="163">
        <f t="shared" ref="BG140:BG147" si="6">IF(N140="zákl. prenesená",J140,0)</f>
        <v>0</v>
      </c>
      <c r="BH140" s="163">
        <f t="shared" ref="BH140:BH147" si="7">IF(N140="zníž. prenesená",J140,0)</f>
        <v>0</v>
      </c>
      <c r="BI140" s="163">
        <f t="shared" ref="BI140:BI147" si="8">IF(N140="nulová",J140,0)</f>
        <v>0</v>
      </c>
      <c r="BJ140" s="15" t="s">
        <v>85</v>
      </c>
      <c r="BK140" s="163">
        <f t="shared" ref="BK140:BK147" si="9">ROUND(I140*H140,2)</f>
        <v>0</v>
      </c>
      <c r="BL140" s="15" t="s">
        <v>274</v>
      </c>
      <c r="BM140" s="162" t="s">
        <v>266</v>
      </c>
    </row>
    <row r="141" spans="1:65" s="2" customFormat="1" ht="24.2" customHeight="1">
      <c r="A141" s="30"/>
      <c r="B141" s="154"/>
      <c r="C141" s="195" t="s">
        <v>239</v>
      </c>
      <c r="D141" s="195" t="s">
        <v>210</v>
      </c>
      <c r="E141" s="196" t="s">
        <v>805</v>
      </c>
      <c r="F141" s="200" t="s">
        <v>806</v>
      </c>
      <c r="G141" s="198" t="s">
        <v>252</v>
      </c>
      <c r="H141" s="199">
        <v>297</v>
      </c>
      <c r="I141" s="155"/>
      <c r="J141" s="287">
        <f t="shared" si="0"/>
        <v>0</v>
      </c>
      <c r="K141" s="157"/>
      <c r="L141" s="31"/>
      <c r="M141" s="158" t="s">
        <v>1</v>
      </c>
      <c r="N141" s="159" t="s">
        <v>38</v>
      </c>
      <c r="O141" s="59"/>
      <c r="P141" s="160">
        <f t="shared" si="1"/>
        <v>0</v>
      </c>
      <c r="Q141" s="160">
        <v>5.0505050505050498E-5</v>
      </c>
      <c r="R141" s="160">
        <f t="shared" si="2"/>
        <v>1.4999999999999998E-2</v>
      </c>
      <c r="S141" s="160">
        <v>0</v>
      </c>
      <c r="T141" s="161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2" t="s">
        <v>274</v>
      </c>
      <c r="AT141" s="162" t="s">
        <v>210</v>
      </c>
      <c r="AU141" s="162" t="s">
        <v>85</v>
      </c>
      <c r="AY141" s="15" t="s">
        <v>208</v>
      </c>
      <c r="BE141" s="163">
        <f t="shared" si="4"/>
        <v>0</v>
      </c>
      <c r="BF141" s="163">
        <f t="shared" si="5"/>
        <v>0</v>
      </c>
      <c r="BG141" s="163">
        <f t="shared" si="6"/>
        <v>0</v>
      </c>
      <c r="BH141" s="163">
        <f t="shared" si="7"/>
        <v>0</v>
      </c>
      <c r="BI141" s="163">
        <f t="shared" si="8"/>
        <v>0</v>
      </c>
      <c r="BJ141" s="15" t="s">
        <v>85</v>
      </c>
      <c r="BK141" s="163">
        <f t="shared" si="9"/>
        <v>0</v>
      </c>
      <c r="BL141" s="15" t="s">
        <v>274</v>
      </c>
      <c r="BM141" s="162" t="s">
        <v>274</v>
      </c>
    </row>
    <row r="142" spans="1:65" s="2" customFormat="1" ht="24.2" customHeight="1">
      <c r="A142" s="30"/>
      <c r="B142" s="154"/>
      <c r="C142" s="195" t="s">
        <v>244</v>
      </c>
      <c r="D142" s="195" t="s">
        <v>210</v>
      </c>
      <c r="E142" s="196" t="s">
        <v>807</v>
      </c>
      <c r="F142" s="200" t="s">
        <v>808</v>
      </c>
      <c r="G142" s="198" t="s">
        <v>252</v>
      </c>
      <c r="H142" s="199">
        <v>712</v>
      </c>
      <c r="I142" s="155"/>
      <c r="J142" s="287">
        <f t="shared" si="0"/>
        <v>0</v>
      </c>
      <c r="K142" s="157"/>
      <c r="L142" s="31"/>
      <c r="M142" s="158" t="s">
        <v>1</v>
      </c>
      <c r="N142" s="159" t="s">
        <v>38</v>
      </c>
      <c r="O142" s="59"/>
      <c r="P142" s="160">
        <f t="shared" si="1"/>
        <v>0</v>
      </c>
      <c r="Q142" s="160">
        <v>8.9634831460674199E-5</v>
      </c>
      <c r="R142" s="160">
        <f t="shared" si="2"/>
        <v>6.3820000000000029E-2</v>
      </c>
      <c r="S142" s="160">
        <v>0</v>
      </c>
      <c r="T142" s="161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2" t="s">
        <v>274</v>
      </c>
      <c r="AT142" s="162" t="s">
        <v>210</v>
      </c>
      <c r="AU142" s="162" t="s">
        <v>85</v>
      </c>
      <c r="AY142" s="15" t="s">
        <v>208</v>
      </c>
      <c r="BE142" s="163">
        <f t="shared" si="4"/>
        <v>0</v>
      </c>
      <c r="BF142" s="163">
        <f t="shared" si="5"/>
        <v>0</v>
      </c>
      <c r="BG142" s="163">
        <f t="shared" si="6"/>
        <v>0</v>
      </c>
      <c r="BH142" s="163">
        <f t="shared" si="7"/>
        <v>0</v>
      </c>
      <c r="BI142" s="163">
        <f t="shared" si="8"/>
        <v>0</v>
      </c>
      <c r="BJ142" s="15" t="s">
        <v>85</v>
      </c>
      <c r="BK142" s="163">
        <f t="shared" si="9"/>
        <v>0</v>
      </c>
      <c r="BL142" s="15" t="s">
        <v>274</v>
      </c>
      <c r="BM142" s="162" t="s">
        <v>282</v>
      </c>
    </row>
    <row r="143" spans="1:65" s="2" customFormat="1" ht="24.2" customHeight="1">
      <c r="A143" s="30"/>
      <c r="B143" s="154"/>
      <c r="C143" s="195" t="s">
        <v>249</v>
      </c>
      <c r="D143" s="195" t="s">
        <v>210</v>
      </c>
      <c r="E143" s="196" t="s">
        <v>809</v>
      </c>
      <c r="F143" s="200" t="s">
        <v>810</v>
      </c>
      <c r="G143" s="198" t="s">
        <v>252</v>
      </c>
      <c r="H143" s="199">
        <v>468</v>
      </c>
      <c r="I143" s="155"/>
      <c r="J143" s="287">
        <f t="shared" si="0"/>
        <v>0</v>
      </c>
      <c r="K143" s="157"/>
      <c r="L143" s="31"/>
      <c r="M143" s="158" t="s">
        <v>1</v>
      </c>
      <c r="N143" s="159" t="s">
        <v>38</v>
      </c>
      <c r="O143" s="59"/>
      <c r="P143" s="160">
        <f t="shared" si="1"/>
        <v>0</v>
      </c>
      <c r="Q143" s="160">
        <v>1.0100427350427399E-4</v>
      </c>
      <c r="R143" s="160">
        <f t="shared" si="2"/>
        <v>4.7270000000000229E-2</v>
      </c>
      <c r="S143" s="160">
        <v>0</v>
      </c>
      <c r="T143" s="161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2" t="s">
        <v>274</v>
      </c>
      <c r="AT143" s="162" t="s">
        <v>210</v>
      </c>
      <c r="AU143" s="162" t="s">
        <v>85</v>
      </c>
      <c r="AY143" s="15" t="s">
        <v>208</v>
      </c>
      <c r="BE143" s="163">
        <f t="shared" si="4"/>
        <v>0</v>
      </c>
      <c r="BF143" s="163">
        <f t="shared" si="5"/>
        <v>0</v>
      </c>
      <c r="BG143" s="163">
        <f t="shared" si="6"/>
        <v>0</v>
      </c>
      <c r="BH143" s="163">
        <f t="shared" si="7"/>
        <v>0</v>
      </c>
      <c r="BI143" s="163">
        <f t="shared" si="8"/>
        <v>0</v>
      </c>
      <c r="BJ143" s="15" t="s">
        <v>85</v>
      </c>
      <c r="BK143" s="163">
        <f t="shared" si="9"/>
        <v>0</v>
      </c>
      <c r="BL143" s="15" t="s">
        <v>274</v>
      </c>
      <c r="BM143" s="162" t="s">
        <v>7</v>
      </c>
    </row>
    <row r="144" spans="1:65" s="2" customFormat="1" ht="24.2" customHeight="1">
      <c r="A144" s="30"/>
      <c r="B144" s="154"/>
      <c r="C144" s="195" t="s">
        <v>254</v>
      </c>
      <c r="D144" s="195" t="s">
        <v>210</v>
      </c>
      <c r="E144" s="196" t="s">
        <v>811</v>
      </c>
      <c r="F144" s="200" t="s">
        <v>812</v>
      </c>
      <c r="G144" s="198" t="s">
        <v>404</v>
      </c>
      <c r="H144" s="199">
        <v>633</v>
      </c>
      <c r="I144" s="155"/>
      <c r="J144" s="287">
        <f t="shared" si="0"/>
        <v>0</v>
      </c>
      <c r="K144" s="157"/>
      <c r="L144" s="31"/>
      <c r="M144" s="158" t="s">
        <v>1</v>
      </c>
      <c r="N144" s="159" t="s">
        <v>38</v>
      </c>
      <c r="O144" s="59"/>
      <c r="P144" s="160">
        <f t="shared" si="1"/>
        <v>0</v>
      </c>
      <c r="Q144" s="160">
        <v>3.1279620853080599E-6</v>
      </c>
      <c r="R144" s="160">
        <f t="shared" si="2"/>
        <v>1.9800000000000017E-3</v>
      </c>
      <c r="S144" s="160">
        <v>0</v>
      </c>
      <c r="T144" s="161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2" t="s">
        <v>274</v>
      </c>
      <c r="AT144" s="162" t="s">
        <v>210</v>
      </c>
      <c r="AU144" s="162" t="s">
        <v>85</v>
      </c>
      <c r="AY144" s="15" t="s">
        <v>208</v>
      </c>
      <c r="BE144" s="163">
        <f t="shared" si="4"/>
        <v>0</v>
      </c>
      <c r="BF144" s="163">
        <f t="shared" si="5"/>
        <v>0</v>
      </c>
      <c r="BG144" s="163">
        <f t="shared" si="6"/>
        <v>0</v>
      </c>
      <c r="BH144" s="163">
        <f t="shared" si="7"/>
        <v>0</v>
      </c>
      <c r="BI144" s="163">
        <f t="shared" si="8"/>
        <v>0</v>
      </c>
      <c r="BJ144" s="15" t="s">
        <v>85</v>
      </c>
      <c r="BK144" s="163">
        <f t="shared" si="9"/>
        <v>0</v>
      </c>
      <c r="BL144" s="15" t="s">
        <v>274</v>
      </c>
      <c r="BM144" s="162" t="s">
        <v>297</v>
      </c>
    </row>
    <row r="145" spans="1:65" s="2" customFormat="1" ht="24.2" customHeight="1">
      <c r="A145" s="30"/>
      <c r="B145" s="154"/>
      <c r="C145" s="195" t="s">
        <v>258</v>
      </c>
      <c r="D145" s="195" t="s">
        <v>210</v>
      </c>
      <c r="E145" s="196" t="s">
        <v>813</v>
      </c>
      <c r="F145" s="200" t="s">
        <v>814</v>
      </c>
      <c r="G145" s="198" t="s">
        <v>404</v>
      </c>
      <c r="H145" s="199">
        <v>70</v>
      </c>
      <c r="I145" s="155"/>
      <c r="J145" s="287">
        <f t="shared" si="0"/>
        <v>0</v>
      </c>
      <c r="K145" s="157"/>
      <c r="L145" s="31"/>
      <c r="M145" s="158" t="s">
        <v>1</v>
      </c>
      <c r="N145" s="159" t="s">
        <v>38</v>
      </c>
      <c r="O145" s="59"/>
      <c r="P145" s="160">
        <f t="shared" si="1"/>
        <v>0</v>
      </c>
      <c r="Q145" s="160">
        <v>1.4285714285714299E-6</v>
      </c>
      <c r="R145" s="160">
        <f t="shared" si="2"/>
        <v>1.000000000000001E-4</v>
      </c>
      <c r="S145" s="160">
        <v>0</v>
      </c>
      <c r="T145" s="161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2" t="s">
        <v>274</v>
      </c>
      <c r="AT145" s="162" t="s">
        <v>210</v>
      </c>
      <c r="AU145" s="162" t="s">
        <v>85</v>
      </c>
      <c r="AY145" s="15" t="s">
        <v>208</v>
      </c>
      <c r="BE145" s="163">
        <f t="shared" si="4"/>
        <v>0</v>
      </c>
      <c r="BF145" s="163">
        <f t="shared" si="5"/>
        <v>0</v>
      </c>
      <c r="BG145" s="163">
        <f t="shared" si="6"/>
        <v>0</v>
      </c>
      <c r="BH145" s="163">
        <f t="shared" si="7"/>
        <v>0</v>
      </c>
      <c r="BI145" s="163">
        <f t="shared" si="8"/>
        <v>0</v>
      </c>
      <c r="BJ145" s="15" t="s">
        <v>85</v>
      </c>
      <c r="BK145" s="163">
        <f t="shared" si="9"/>
        <v>0</v>
      </c>
      <c r="BL145" s="15" t="s">
        <v>274</v>
      </c>
      <c r="BM145" s="162" t="s">
        <v>305</v>
      </c>
    </row>
    <row r="146" spans="1:65" s="2" customFormat="1" ht="24.2" customHeight="1">
      <c r="A146" s="30"/>
      <c r="B146" s="154"/>
      <c r="C146" s="195" t="s">
        <v>262</v>
      </c>
      <c r="D146" s="195" t="s">
        <v>210</v>
      </c>
      <c r="E146" s="196" t="s">
        <v>815</v>
      </c>
      <c r="F146" s="200" t="s">
        <v>816</v>
      </c>
      <c r="G146" s="198" t="s">
        <v>404</v>
      </c>
      <c r="H146" s="199">
        <v>188</v>
      </c>
      <c r="I146" s="155"/>
      <c r="J146" s="287">
        <f t="shared" si="0"/>
        <v>0</v>
      </c>
      <c r="K146" s="157"/>
      <c r="L146" s="31"/>
      <c r="M146" s="158" t="s">
        <v>1</v>
      </c>
      <c r="N146" s="159" t="s">
        <v>38</v>
      </c>
      <c r="O146" s="59"/>
      <c r="P146" s="160">
        <f t="shared" si="1"/>
        <v>0</v>
      </c>
      <c r="Q146" s="160">
        <v>2.97872340425532E-6</v>
      </c>
      <c r="R146" s="160">
        <f t="shared" si="2"/>
        <v>5.6000000000000017E-4</v>
      </c>
      <c r="S146" s="160">
        <v>0</v>
      </c>
      <c r="T146" s="161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2" t="s">
        <v>274</v>
      </c>
      <c r="AT146" s="162" t="s">
        <v>210</v>
      </c>
      <c r="AU146" s="162" t="s">
        <v>85</v>
      </c>
      <c r="AY146" s="15" t="s">
        <v>208</v>
      </c>
      <c r="BE146" s="163">
        <f t="shared" si="4"/>
        <v>0</v>
      </c>
      <c r="BF146" s="163">
        <f t="shared" si="5"/>
        <v>0</v>
      </c>
      <c r="BG146" s="163">
        <f t="shared" si="6"/>
        <v>0</v>
      </c>
      <c r="BH146" s="163">
        <f t="shared" si="7"/>
        <v>0</v>
      </c>
      <c r="BI146" s="163">
        <f t="shared" si="8"/>
        <v>0</v>
      </c>
      <c r="BJ146" s="15" t="s">
        <v>85</v>
      </c>
      <c r="BK146" s="163">
        <f t="shared" si="9"/>
        <v>0</v>
      </c>
      <c r="BL146" s="15" t="s">
        <v>274</v>
      </c>
      <c r="BM146" s="162" t="s">
        <v>313</v>
      </c>
    </row>
    <row r="147" spans="1:65" s="2" customFormat="1" ht="33" customHeight="1">
      <c r="A147" s="30"/>
      <c r="B147" s="154"/>
      <c r="C147" s="195" t="s">
        <v>266</v>
      </c>
      <c r="D147" s="195" t="s">
        <v>210</v>
      </c>
      <c r="E147" s="196" t="s">
        <v>817</v>
      </c>
      <c r="F147" s="200" t="s">
        <v>818</v>
      </c>
      <c r="G147" s="198" t="s">
        <v>564</v>
      </c>
      <c r="H147" s="199">
        <v>18.527999999999999</v>
      </c>
      <c r="I147" s="155"/>
      <c r="J147" s="287">
        <f t="shared" si="0"/>
        <v>0</v>
      </c>
      <c r="K147" s="157"/>
      <c r="L147" s="31"/>
      <c r="M147" s="158" t="s">
        <v>1</v>
      </c>
      <c r="N147" s="159" t="s">
        <v>38</v>
      </c>
      <c r="O147" s="59"/>
      <c r="P147" s="160">
        <f t="shared" si="1"/>
        <v>0</v>
      </c>
      <c r="Q147" s="160">
        <v>0</v>
      </c>
      <c r="R147" s="160">
        <f t="shared" si="2"/>
        <v>0</v>
      </c>
      <c r="S147" s="160">
        <v>0</v>
      </c>
      <c r="T147" s="161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2" t="s">
        <v>274</v>
      </c>
      <c r="AT147" s="162" t="s">
        <v>210</v>
      </c>
      <c r="AU147" s="162" t="s">
        <v>85</v>
      </c>
      <c r="AY147" s="15" t="s">
        <v>208</v>
      </c>
      <c r="BE147" s="163">
        <f t="shared" si="4"/>
        <v>0</v>
      </c>
      <c r="BF147" s="163">
        <f t="shared" si="5"/>
        <v>0</v>
      </c>
      <c r="BG147" s="163">
        <f t="shared" si="6"/>
        <v>0</v>
      </c>
      <c r="BH147" s="163">
        <f t="shared" si="7"/>
        <v>0</v>
      </c>
      <c r="BI147" s="163">
        <f t="shared" si="8"/>
        <v>0</v>
      </c>
      <c r="BJ147" s="15" t="s">
        <v>85</v>
      </c>
      <c r="BK147" s="163">
        <f t="shared" si="9"/>
        <v>0</v>
      </c>
      <c r="BL147" s="15" t="s">
        <v>274</v>
      </c>
      <c r="BM147" s="162" t="s">
        <v>321</v>
      </c>
    </row>
    <row r="148" spans="1:65" s="12" customFormat="1" ht="22.9" customHeight="1">
      <c r="B148" s="142"/>
      <c r="C148" s="206"/>
      <c r="D148" s="207" t="s">
        <v>71</v>
      </c>
      <c r="E148" s="208" t="s">
        <v>819</v>
      </c>
      <c r="F148" s="208" t="s">
        <v>820</v>
      </c>
      <c r="G148" s="206"/>
      <c r="H148" s="206"/>
      <c r="I148" s="145"/>
      <c r="J148" s="286">
        <f>BK148</f>
        <v>0</v>
      </c>
      <c r="L148" s="142"/>
      <c r="M148" s="146"/>
      <c r="N148" s="147"/>
      <c r="O148" s="147"/>
      <c r="P148" s="148">
        <f>SUM(P149:P155)</f>
        <v>0</v>
      </c>
      <c r="Q148" s="147"/>
      <c r="R148" s="148">
        <f>SUM(R149:R155)</f>
        <v>4.9500000000000004E-3</v>
      </c>
      <c r="S148" s="147"/>
      <c r="T148" s="149">
        <f>SUM(T149:T155)</f>
        <v>0</v>
      </c>
      <c r="AR148" s="143" t="s">
        <v>85</v>
      </c>
      <c r="AT148" s="150" t="s">
        <v>71</v>
      </c>
      <c r="AU148" s="150" t="s">
        <v>79</v>
      </c>
      <c r="AY148" s="143" t="s">
        <v>208</v>
      </c>
      <c r="BK148" s="151">
        <f>SUM(BK149:BK155)</f>
        <v>0</v>
      </c>
    </row>
    <row r="149" spans="1:65" s="2" customFormat="1" ht="24.2" customHeight="1">
      <c r="A149" s="30"/>
      <c r="B149" s="154"/>
      <c r="C149" s="195" t="s">
        <v>270</v>
      </c>
      <c r="D149" s="195" t="s">
        <v>210</v>
      </c>
      <c r="E149" s="196" t="s">
        <v>821</v>
      </c>
      <c r="F149" s="200" t="s">
        <v>822</v>
      </c>
      <c r="G149" s="198" t="s">
        <v>404</v>
      </c>
      <c r="H149" s="199">
        <v>140</v>
      </c>
      <c r="I149" s="155"/>
      <c r="J149" s="287">
        <f t="shared" ref="J149:J155" si="10">ROUND(I149*H149,2)</f>
        <v>0</v>
      </c>
      <c r="K149" s="157"/>
      <c r="L149" s="31"/>
      <c r="M149" s="158" t="s">
        <v>1</v>
      </c>
      <c r="N149" s="159" t="s">
        <v>38</v>
      </c>
      <c r="O149" s="59"/>
      <c r="P149" s="160">
        <f t="shared" ref="P149:P155" si="11">O149*H149</f>
        <v>0</v>
      </c>
      <c r="Q149" s="160">
        <v>1.6785714285714299E-5</v>
      </c>
      <c r="R149" s="160">
        <f t="shared" ref="R149:R155" si="12">Q149*H149</f>
        <v>2.3500000000000018E-3</v>
      </c>
      <c r="S149" s="160">
        <v>0</v>
      </c>
      <c r="T149" s="161">
        <f t="shared" ref="T149:T155" si="13">S149*H149</f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2" t="s">
        <v>274</v>
      </c>
      <c r="AT149" s="162" t="s">
        <v>210</v>
      </c>
      <c r="AU149" s="162" t="s">
        <v>85</v>
      </c>
      <c r="AY149" s="15" t="s">
        <v>208</v>
      </c>
      <c r="BE149" s="163">
        <f t="shared" ref="BE149:BE155" si="14">IF(N149="základná",J149,0)</f>
        <v>0</v>
      </c>
      <c r="BF149" s="163">
        <f t="shared" ref="BF149:BF155" si="15">IF(N149="znížená",J149,0)</f>
        <v>0</v>
      </c>
      <c r="BG149" s="163">
        <f t="shared" ref="BG149:BG155" si="16">IF(N149="zákl. prenesená",J149,0)</f>
        <v>0</v>
      </c>
      <c r="BH149" s="163">
        <f t="shared" ref="BH149:BH155" si="17">IF(N149="zníž. prenesená",J149,0)</f>
        <v>0</v>
      </c>
      <c r="BI149" s="163">
        <f t="shared" ref="BI149:BI155" si="18">IF(N149="nulová",J149,0)</f>
        <v>0</v>
      </c>
      <c r="BJ149" s="15" t="s">
        <v>85</v>
      </c>
      <c r="BK149" s="163">
        <f t="shared" ref="BK149:BK155" si="19">ROUND(I149*H149,2)</f>
        <v>0</v>
      </c>
      <c r="BL149" s="15" t="s">
        <v>274</v>
      </c>
      <c r="BM149" s="162" t="s">
        <v>329</v>
      </c>
    </row>
    <row r="150" spans="1:65" s="2" customFormat="1" ht="24.2" customHeight="1">
      <c r="A150" s="30"/>
      <c r="B150" s="154"/>
      <c r="C150" s="195" t="s">
        <v>274</v>
      </c>
      <c r="D150" s="195" t="s">
        <v>210</v>
      </c>
      <c r="E150" s="196" t="s">
        <v>823</v>
      </c>
      <c r="F150" s="200" t="s">
        <v>824</v>
      </c>
      <c r="G150" s="198" t="s">
        <v>404</v>
      </c>
      <c r="H150" s="199">
        <v>10</v>
      </c>
      <c r="I150" s="155"/>
      <c r="J150" s="287">
        <f t="shared" si="10"/>
        <v>0</v>
      </c>
      <c r="K150" s="157"/>
      <c r="L150" s="31"/>
      <c r="M150" s="158" t="s">
        <v>1</v>
      </c>
      <c r="N150" s="159" t="s">
        <v>38</v>
      </c>
      <c r="O150" s="59"/>
      <c r="P150" s="160">
        <f t="shared" si="11"/>
        <v>0</v>
      </c>
      <c r="Q150" s="160">
        <v>1.7E-5</v>
      </c>
      <c r="R150" s="160">
        <f t="shared" si="12"/>
        <v>1.7000000000000001E-4</v>
      </c>
      <c r="S150" s="160">
        <v>0</v>
      </c>
      <c r="T150" s="161">
        <f t="shared" si="1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2" t="s">
        <v>274</v>
      </c>
      <c r="AT150" s="162" t="s">
        <v>210</v>
      </c>
      <c r="AU150" s="162" t="s">
        <v>85</v>
      </c>
      <c r="AY150" s="15" t="s">
        <v>208</v>
      </c>
      <c r="BE150" s="163">
        <f t="shared" si="14"/>
        <v>0</v>
      </c>
      <c r="BF150" s="163">
        <f t="shared" si="15"/>
        <v>0</v>
      </c>
      <c r="BG150" s="163">
        <f t="shared" si="16"/>
        <v>0</v>
      </c>
      <c r="BH150" s="163">
        <f t="shared" si="17"/>
        <v>0</v>
      </c>
      <c r="BI150" s="163">
        <f t="shared" si="18"/>
        <v>0</v>
      </c>
      <c r="BJ150" s="15" t="s">
        <v>85</v>
      </c>
      <c r="BK150" s="163">
        <f t="shared" si="19"/>
        <v>0</v>
      </c>
      <c r="BL150" s="15" t="s">
        <v>274</v>
      </c>
      <c r="BM150" s="162" t="s">
        <v>337</v>
      </c>
    </row>
    <row r="151" spans="1:65" s="2" customFormat="1" ht="24.2" customHeight="1">
      <c r="A151" s="30"/>
      <c r="B151" s="154"/>
      <c r="C151" s="195" t="s">
        <v>278</v>
      </c>
      <c r="D151" s="195" t="s">
        <v>210</v>
      </c>
      <c r="E151" s="196" t="s">
        <v>825</v>
      </c>
      <c r="F151" s="200" t="s">
        <v>826</v>
      </c>
      <c r="G151" s="198" t="s">
        <v>404</v>
      </c>
      <c r="H151" s="199">
        <v>30</v>
      </c>
      <c r="I151" s="155"/>
      <c r="J151" s="287">
        <f t="shared" si="10"/>
        <v>0</v>
      </c>
      <c r="K151" s="157"/>
      <c r="L151" s="31"/>
      <c r="M151" s="158" t="s">
        <v>1</v>
      </c>
      <c r="N151" s="159" t="s">
        <v>38</v>
      </c>
      <c r="O151" s="59"/>
      <c r="P151" s="160">
        <f t="shared" si="11"/>
        <v>0</v>
      </c>
      <c r="Q151" s="160">
        <v>4.2333333333333303E-5</v>
      </c>
      <c r="R151" s="160">
        <f t="shared" si="12"/>
        <v>1.269999999999999E-3</v>
      </c>
      <c r="S151" s="160">
        <v>0</v>
      </c>
      <c r="T151" s="161">
        <f t="shared" si="1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2" t="s">
        <v>274</v>
      </c>
      <c r="AT151" s="162" t="s">
        <v>210</v>
      </c>
      <c r="AU151" s="162" t="s">
        <v>85</v>
      </c>
      <c r="AY151" s="15" t="s">
        <v>208</v>
      </c>
      <c r="BE151" s="163">
        <f t="shared" si="14"/>
        <v>0</v>
      </c>
      <c r="BF151" s="163">
        <f t="shared" si="15"/>
        <v>0</v>
      </c>
      <c r="BG151" s="163">
        <f t="shared" si="16"/>
        <v>0</v>
      </c>
      <c r="BH151" s="163">
        <f t="shared" si="17"/>
        <v>0</v>
      </c>
      <c r="BI151" s="163">
        <f t="shared" si="18"/>
        <v>0</v>
      </c>
      <c r="BJ151" s="15" t="s">
        <v>85</v>
      </c>
      <c r="BK151" s="163">
        <f t="shared" si="19"/>
        <v>0</v>
      </c>
      <c r="BL151" s="15" t="s">
        <v>274</v>
      </c>
      <c r="BM151" s="162" t="s">
        <v>345</v>
      </c>
    </row>
    <row r="152" spans="1:65" s="2" customFormat="1" ht="24.2" customHeight="1">
      <c r="A152" s="30"/>
      <c r="B152" s="154"/>
      <c r="C152" s="195" t="s">
        <v>282</v>
      </c>
      <c r="D152" s="195" t="s">
        <v>210</v>
      </c>
      <c r="E152" s="196" t="s">
        <v>827</v>
      </c>
      <c r="F152" s="200" t="s">
        <v>828</v>
      </c>
      <c r="G152" s="198" t="s">
        <v>404</v>
      </c>
      <c r="H152" s="199">
        <v>15</v>
      </c>
      <c r="I152" s="155"/>
      <c r="J152" s="287">
        <f t="shared" si="10"/>
        <v>0</v>
      </c>
      <c r="K152" s="157"/>
      <c r="L152" s="31"/>
      <c r="M152" s="158" t="s">
        <v>1</v>
      </c>
      <c r="N152" s="159" t="s">
        <v>38</v>
      </c>
      <c r="O152" s="59"/>
      <c r="P152" s="160">
        <f t="shared" si="11"/>
        <v>0</v>
      </c>
      <c r="Q152" s="160">
        <v>6.0000000000000002E-5</v>
      </c>
      <c r="R152" s="160">
        <f t="shared" si="12"/>
        <v>8.9999999999999998E-4</v>
      </c>
      <c r="S152" s="160">
        <v>0</v>
      </c>
      <c r="T152" s="161">
        <f t="shared" si="1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2" t="s">
        <v>274</v>
      </c>
      <c r="AT152" s="162" t="s">
        <v>210</v>
      </c>
      <c r="AU152" s="162" t="s">
        <v>85</v>
      </c>
      <c r="AY152" s="15" t="s">
        <v>208</v>
      </c>
      <c r="BE152" s="163">
        <f t="shared" si="14"/>
        <v>0</v>
      </c>
      <c r="BF152" s="163">
        <f t="shared" si="15"/>
        <v>0</v>
      </c>
      <c r="BG152" s="163">
        <f t="shared" si="16"/>
        <v>0</v>
      </c>
      <c r="BH152" s="163">
        <f t="shared" si="17"/>
        <v>0</v>
      </c>
      <c r="BI152" s="163">
        <f t="shared" si="18"/>
        <v>0</v>
      </c>
      <c r="BJ152" s="15" t="s">
        <v>85</v>
      </c>
      <c r="BK152" s="163">
        <f t="shared" si="19"/>
        <v>0</v>
      </c>
      <c r="BL152" s="15" t="s">
        <v>274</v>
      </c>
      <c r="BM152" s="162" t="s">
        <v>353</v>
      </c>
    </row>
    <row r="153" spans="1:65" s="2" customFormat="1" ht="24.2" customHeight="1">
      <c r="A153" s="30"/>
      <c r="B153" s="154"/>
      <c r="C153" s="195" t="s">
        <v>286</v>
      </c>
      <c r="D153" s="195" t="s">
        <v>210</v>
      </c>
      <c r="E153" s="196" t="s">
        <v>829</v>
      </c>
      <c r="F153" s="200" t="s">
        <v>830</v>
      </c>
      <c r="G153" s="198" t="s">
        <v>404</v>
      </c>
      <c r="H153" s="199">
        <v>2</v>
      </c>
      <c r="I153" s="155"/>
      <c r="J153" s="287">
        <f t="shared" si="10"/>
        <v>0</v>
      </c>
      <c r="K153" s="157"/>
      <c r="L153" s="31"/>
      <c r="M153" s="158" t="s">
        <v>1</v>
      </c>
      <c r="N153" s="159" t="s">
        <v>38</v>
      </c>
      <c r="O153" s="59"/>
      <c r="P153" s="160">
        <f t="shared" si="11"/>
        <v>0</v>
      </c>
      <c r="Q153" s="160">
        <v>1.2999999999999999E-4</v>
      </c>
      <c r="R153" s="160">
        <f t="shared" si="12"/>
        <v>2.5999999999999998E-4</v>
      </c>
      <c r="S153" s="160">
        <v>0</v>
      </c>
      <c r="T153" s="161">
        <f t="shared" si="1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2" t="s">
        <v>274</v>
      </c>
      <c r="AT153" s="162" t="s">
        <v>210</v>
      </c>
      <c r="AU153" s="162" t="s">
        <v>85</v>
      </c>
      <c r="AY153" s="15" t="s">
        <v>208</v>
      </c>
      <c r="BE153" s="163">
        <f t="shared" si="14"/>
        <v>0</v>
      </c>
      <c r="BF153" s="163">
        <f t="shared" si="15"/>
        <v>0</v>
      </c>
      <c r="BG153" s="163">
        <f t="shared" si="16"/>
        <v>0</v>
      </c>
      <c r="BH153" s="163">
        <f t="shared" si="17"/>
        <v>0</v>
      </c>
      <c r="BI153" s="163">
        <f t="shared" si="18"/>
        <v>0</v>
      </c>
      <c r="BJ153" s="15" t="s">
        <v>85</v>
      </c>
      <c r="BK153" s="163">
        <f t="shared" si="19"/>
        <v>0</v>
      </c>
      <c r="BL153" s="15" t="s">
        <v>274</v>
      </c>
      <c r="BM153" s="162" t="s">
        <v>361</v>
      </c>
    </row>
    <row r="154" spans="1:65" s="2" customFormat="1" ht="24.2" customHeight="1">
      <c r="A154" s="30"/>
      <c r="B154" s="154"/>
      <c r="C154" s="195" t="s">
        <v>7</v>
      </c>
      <c r="D154" s="195" t="s">
        <v>210</v>
      </c>
      <c r="E154" s="196" t="s">
        <v>831</v>
      </c>
      <c r="F154" s="200" t="s">
        <v>832</v>
      </c>
      <c r="G154" s="198" t="s">
        <v>404</v>
      </c>
      <c r="H154" s="199">
        <v>2</v>
      </c>
      <c r="I154" s="155"/>
      <c r="J154" s="287">
        <f t="shared" si="10"/>
        <v>0</v>
      </c>
      <c r="K154" s="157"/>
      <c r="L154" s="31"/>
      <c r="M154" s="158" t="s">
        <v>1</v>
      </c>
      <c r="N154" s="159" t="s">
        <v>38</v>
      </c>
      <c r="O154" s="59"/>
      <c r="P154" s="160">
        <f t="shared" si="11"/>
        <v>0</v>
      </c>
      <c r="Q154" s="160">
        <v>0</v>
      </c>
      <c r="R154" s="160">
        <f t="shared" si="12"/>
        <v>0</v>
      </c>
      <c r="S154" s="160">
        <v>0</v>
      </c>
      <c r="T154" s="161">
        <f t="shared" si="1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2" t="s">
        <v>274</v>
      </c>
      <c r="AT154" s="162" t="s">
        <v>210</v>
      </c>
      <c r="AU154" s="162" t="s">
        <v>85</v>
      </c>
      <c r="AY154" s="15" t="s">
        <v>208</v>
      </c>
      <c r="BE154" s="163">
        <f t="shared" si="14"/>
        <v>0</v>
      </c>
      <c r="BF154" s="163">
        <f t="shared" si="15"/>
        <v>0</v>
      </c>
      <c r="BG154" s="163">
        <f t="shared" si="16"/>
        <v>0</v>
      </c>
      <c r="BH154" s="163">
        <f t="shared" si="17"/>
        <v>0</v>
      </c>
      <c r="BI154" s="163">
        <f t="shared" si="18"/>
        <v>0</v>
      </c>
      <c r="BJ154" s="15" t="s">
        <v>85</v>
      </c>
      <c r="BK154" s="163">
        <f t="shared" si="19"/>
        <v>0</v>
      </c>
      <c r="BL154" s="15" t="s">
        <v>274</v>
      </c>
      <c r="BM154" s="162" t="s">
        <v>369</v>
      </c>
    </row>
    <row r="155" spans="1:65" s="2" customFormat="1" ht="24.2" customHeight="1">
      <c r="A155" s="30"/>
      <c r="B155" s="154"/>
      <c r="C155" s="195" t="s">
        <v>293</v>
      </c>
      <c r="D155" s="195" t="s">
        <v>210</v>
      </c>
      <c r="E155" s="196" t="s">
        <v>833</v>
      </c>
      <c r="F155" s="200" t="s">
        <v>834</v>
      </c>
      <c r="G155" s="198" t="s">
        <v>564</v>
      </c>
      <c r="H155" s="199">
        <v>2.4220000000000002</v>
      </c>
      <c r="I155" s="155"/>
      <c r="J155" s="287">
        <f t="shared" si="10"/>
        <v>0</v>
      </c>
      <c r="K155" s="157"/>
      <c r="L155" s="31"/>
      <c r="M155" s="158" t="s">
        <v>1</v>
      </c>
      <c r="N155" s="159" t="s">
        <v>38</v>
      </c>
      <c r="O155" s="59"/>
      <c r="P155" s="160">
        <f t="shared" si="11"/>
        <v>0</v>
      </c>
      <c r="Q155" s="160">
        <v>0</v>
      </c>
      <c r="R155" s="160">
        <f t="shared" si="12"/>
        <v>0</v>
      </c>
      <c r="S155" s="160">
        <v>0</v>
      </c>
      <c r="T155" s="161">
        <f t="shared" si="1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2" t="s">
        <v>274</v>
      </c>
      <c r="AT155" s="162" t="s">
        <v>210</v>
      </c>
      <c r="AU155" s="162" t="s">
        <v>85</v>
      </c>
      <c r="AY155" s="15" t="s">
        <v>208</v>
      </c>
      <c r="BE155" s="163">
        <f t="shared" si="14"/>
        <v>0</v>
      </c>
      <c r="BF155" s="163">
        <f t="shared" si="15"/>
        <v>0</v>
      </c>
      <c r="BG155" s="163">
        <f t="shared" si="16"/>
        <v>0</v>
      </c>
      <c r="BH155" s="163">
        <f t="shared" si="17"/>
        <v>0</v>
      </c>
      <c r="BI155" s="163">
        <f t="shared" si="18"/>
        <v>0</v>
      </c>
      <c r="BJ155" s="15" t="s">
        <v>85</v>
      </c>
      <c r="BK155" s="163">
        <f t="shared" si="19"/>
        <v>0</v>
      </c>
      <c r="BL155" s="15" t="s">
        <v>274</v>
      </c>
      <c r="BM155" s="162" t="s">
        <v>377</v>
      </c>
    </row>
    <row r="156" spans="1:65" s="12" customFormat="1" ht="22.9" customHeight="1">
      <c r="B156" s="142"/>
      <c r="C156" s="206"/>
      <c r="D156" s="207" t="s">
        <v>71</v>
      </c>
      <c r="E156" s="208" t="s">
        <v>835</v>
      </c>
      <c r="F156" s="208" t="s">
        <v>836</v>
      </c>
      <c r="G156" s="206"/>
      <c r="H156" s="206"/>
      <c r="I156" s="145"/>
      <c r="J156" s="286">
        <f>BK156</f>
        <v>0</v>
      </c>
      <c r="L156" s="142"/>
      <c r="M156" s="146"/>
      <c r="N156" s="147"/>
      <c r="O156" s="147"/>
      <c r="P156" s="148">
        <f>SUM(P157:P165)</f>
        <v>0</v>
      </c>
      <c r="Q156" s="147"/>
      <c r="R156" s="148">
        <f>SUM(R157:R165)</f>
        <v>7.0799999999999925E-3</v>
      </c>
      <c r="S156" s="147"/>
      <c r="T156" s="149">
        <f>SUM(T157:T165)</f>
        <v>0</v>
      </c>
      <c r="AR156" s="143" t="s">
        <v>85</v>
      </c>
      <c r="AT156" s="150" t="s">
        <v>71</v>
      </c>
      <c r="AU156" s="150" t="s">
        <v>79</v>
      </c>
      <c r="AY156" s="143" t="s">
        <v>208</v>
      </c>
      <c r="BK156" s="151">
        <f>SUM(BK157:BK165)</f>
        <v>0</v>
      </c>
    </row>
    <row r="157" spans="1:65" s="2" customFormat="1" ht="33" customHeight="1">
      <c r="A157" s="30"/>
      <c r="B157" s="154"/>
      <c r="C157" s="195" t="s">
        <v>297</v>
      </c>
      <c r="D157" s="195" t="s">
        <v>210</v>
      </c>
      <c r="E157" s="196" t="s">
        <v>837</v>
      </c>
      <c r="F157" s="200" t="s">
        <v>838</v>
      </c>
      <c r="G157" s="198" t="s">
        <v>404</v>
      </c>
      <c r="H157" s="199">
        <v>7</v>
      </c>
      <c r="I157" s="155"/>
      <c r="J157" s="287">
        <f t="shared" ref="J157:J165" si="20">ROUND(I157*H157,2)</f>
        <v>0</v>
      </c>
      <c r="K157" s="157"/>
      <c r="L157" s="31"/>
      <c r="M157" s="158" t="s">
        <v>1</v>
      </c>
      <c r="N157" s="159" t="s">
        <v>38</v>
      </c>
      <c r="O157" s="59"/>
      <c r="P157" s="160">
        <f t="shared" ref="P157:P165" si="21">O157*H157</f>
        <v>0</v>
      </c>
      <c r="Q157" s="160">
        <v>7.7142857142857099E-5</v>
      </c>
      <c r="R157" s="160">
        <f t="shared" ref="R157:R165" si="22">Q157*H157</f>
        <v>5.3999999999999968E-4</v>
      </c>
      <c r="S157" s="160">
        <v>0</v>
      </c>
      <c r="T157" s="161">
        <f t="shared" ref="T157:T165" si="23">S157*H157</f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2" t="s">
        <v>274</v>
      </c>
      <c r="AT157" s="162" t="s">
        <v>210</v>
      </c>
      <c r="AU157" s="162" t="s">
        <v>85</v>
      </c>
      <c r="AY157" s="15" t="s">
        <v>208</v>
      </c>
      <c r="BE157" s="163">
        <f t="shared" ref="BE157:BE165" si="24">IF(N157="základná",J157,0)</f>
        <v>0</v>
      </c>
      <c r="BF157" s="163">
        <f t="shared" ref="BF157:BF165" si="25">IF(N157="znížená",J157,0)</f>
        <v>0</v>
      </c>
      <c r="BG157" s="163">
        <f t="shared" ref="BG157:BG165" si="26">IF(N157="zákl. prenesená",J157,0)</f>
        <v>0</v>
      </c>
      <c r="BH157" s="163">
        <f t="shared" ref="BH157:BH165" si="27">IF(N157="zníž. prenesená",J157,0)</f>
        <v>0</v>
      </c>
      <c r="BI157" s="163">
        <f t="shared" ref="BI157:BI165" si="28">IF(N157="nulová",J157,0)</f>
        <v>0</v>
      </c>
      <c r="BJ157" s="15" t="s">
        <v>85</v>
      </c>
      <c r="BK157" s="163">
        <f t="shared" ref="BK157:BK165" si="29">ROUND(I157*H157,2)</f>
        <v>0</v>
      </c>
      <c r="BL157" s="15" t="s">
        <v>274</v>
      </c>
      <c r="BM157" s="162" t="s">
        <v>385</v>
      </c>
    </row>
    <row r="158" spans="1:65" s="2" customFormat="1" ht="24.2" customHeight="1">
      <c r="A158" s="30"/>
      <c r="B158" s="154"/>
      <c r="C158" s="195" t="s">
        <v>301</v>
      </c>
      <c r="D158" s="195" t="s">
        <v>210</v>
      </c>
      <c r="E158" s="196" t="s">
        <v>839</v>
      </c>
      <c r="F158" s="200" t="s">
        <v>840</v>
      </c>
      <c r="G158" s="198" t="s">
        <v>404</v>
      </c>
      <c r="H158" s="199">
        <v>3</v>
      </c>
      <c r="I158" s="155"/>
      <c r="J158" s="287">
        <f t="shared" si="20"/>
        <v>0</v>
      </c>
      <c r="K158" s="157"/>
      <c r="L158" s="31"/>
      <c r="M158" s="158" t="s">
        <v>1</v>
      </c>
      <c r="N158" s="159" t="s">
        <v>38</v>
      </c>
      <c r="O158" s="59"/>
      <c r="P158" s="160">
        <f t="shared" si="21"/>
        <v>0</v>
      </c>
      <c r="Q158" s="160">
        <v>1.7333333333333301E-4</v>
      </c>
      <c r="R158" s="160">
        <f t="shared" si="22"/>
        <v>5.1999999999999898E-4</v>
      </c>
      <c r="S158" s="160">
        <v>0</v>
      </c>
      <c r="T158" s="161">
        <f t="shared" si="2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2" t="s">
        <v>274</v>
      </c>
      <c r="AT158" s="162" t="s">
        <v>210</v>
      </c>
      <c r="AU158" s="162" t="s">
        <v>85</v>
      </c>
      <c r="AY158" s="15" t="s">
        <v>208</v>
      </c>
      <c r="BE158" s="163">
        <f t="shared" si="24"/>
        <v>0</v>
      </c>
      <c r="BF158" s="163">
        <f t="shared" si="25"/>
        <v>0</v>
      </c>
      <c r="BG158" s="163">
        <f t="shared" si="26"/>
        <v>0</v>
      </c>
      <c r="BH158" s="163">
        <f t="shared" si="27"/>
        <v>0</v>
      </c>
      <c r="BI158" s="163">
        <f t="shared" si="28"/>
        <v>0</v>
      </c>
      <c r="BJ158" s="15" t="s">
        <v>85</v>
      </c>
      <c r="BK158" s="163">
        <f t="shared" si="29"/>
        <v>0</v>
      </c>
      <c r="BL158" s="15" t="s">
        <v>274</v>
      </c>
      <c r="BM158" s="162" t="s">
        <v>393</v>
      </c>
    </row>
    <row r="159" spans="1:65" s="2" customFormat="1" ht="24.2" customHeight="1">
      <c r="A159" s="30"/>
      <c r="B159" s="154"/>
      <c r="C159" s="195" t="s">
        <v>305</v>
      </c>
      <c r="D159" s="195" t="s">
        <v>210</v>
      </c>
      <c r="E159" s="196" t="s">
        <v>841</v>
      </c>
      <c r="F159" s="200" t="s">
        <v>842</v>
      </c>
      <c r="G159" s="198" t="s">
        <v>404</v>
      </c>
      <c r="H159" s="199">
        <v>9</v>
      </c>
      <c r="I159" s="155"/>
      <c r="J159" s="287">
        <f t="shared" si="20"/>
        <v>0</v>
      </c>
      <c r="K159" s="157"/>
      <c r="L159" s="31"/>
      <c r="M159" s="158" t="s">
        <v>1</v>
      </c>
      <c r="N159" s="159" t="s">
        <v>38</v>
      </c>
      <c r="O159" s="59"/>
      <c r="P159" s="160">
        <f t="shared" si="21"/>
        <v>0</v>
      </c>
      <c r="Q159" s="160">
        <v>2.04444444444444E-4</v>
      </c>
      <c r="R159" s="160">
        <f t="shared" si="22"/>
        <v>1.8399999999999959E-3</v>
      </c>
      <c r="S159" s="160">
        <v>0</v>
      </c>
      <c r="T159" s="161">
        <f t="shared" si="2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2" t="s">
        <v>274</v>
      </c>
      <c r="AT159" s="162" t="s">
        <v>210</v>
      </c>
      <c r="AU159" s="162" t="s">
        <v>85</v>
      </c>
      <c r="AY159" s="15" t="s">
        <v>208</v>
      </c>
      <c r="BE159" s="163">
        <f t="shared" si="24"/>
        <v>0</v>
      </c>
      <c r="BF159" s="163">
        <f t="shared" si="25"/>
        <v>0</v>
      </c>
      <c r="BG159" s="163">
        <f t="shared" si="26"/>
        <v>0</v>
      </c>
      <c r="BH159" s="163">
        <f t="shared" si="27"/>
        <v>0</v>
      </c>
      <c r="BI159" s="163">
        <f t="shared" si="28"/>
        <v>0</v>
      </c>
      <c r="BJ159" s="15" t="s">
        <v>85</v>
      </c>
      <c r="BK159" s="163">
        <f t="shared" si="29"/>
        <v>0</v>
      </c>
      <c r="BL159" s="15" t="s">
        <v>274</v>
      </c>
      <c r="BM159" s="162" t="s">
        <v>401</v>
      </c>
    </row>
    <row r="160" spans="1:65" s="2" customFormat="1" ht="24.2" customHeight="1">
      <c r="A160" s="30"/>
      <c r="B160" s="154"/>
      <c r="C160" s="195" t="s">
        <v>309</v>
      </c>
      <c r="D160" s="195" t="s">
        <v>210</v>
      </c>
      <c r="E160" s="196" t="s">
        <v>843</v>
      </c>
      <c r="F160" s="200" t="s">
        <v>844</v>
      </c>
      <c r="G160" s="198" t="s">
        <v>404</v>
      </c>
      <c r="H160" s="199">
        <v>5</v>
      </c>
      <c r="I160" s="155"/>
      <c r="J160" s="287">
        <f t="shared" si="20"/>
        <v>0</v>
      </c>
      <c r="K160" s="157"/>
      <c r="L160" s="31"/>
      <c r="M160" s="158" t="s">
        <v>1</v>
      </c>
      <c r="N160" s="159" t="s">
        <v>38</v>
      </c>
      <c r="O160" s="59"/>
      <c r="P160" s="160">
        <f t="shared" si="21"/>
        <v>0</v>
      </c>
      <c r="Q160" s="160">
        <v>2.04E-4</v>
      </c>
      <c r="R160" s="160">
        <f t="shared" si="22"/>
        <v>1.0200000000000001E-3</v>
      </c>
      <c r="S160" s="160">
        <v>0</v>
      </c>
      <c r="T160" s="161">
        <f t="shared" si="2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2" t="s">
        <v>274</v>
      </c>
      <c r="AT160" s="162" t="s">
        <v>210</v>
      </c>
      <c r="AU160" s="162" t="s">
        <v>85</v>
      </c>
      <c r="AY160" s="15" t="s">
        <v>208</v>
      </c>
      <c r="BE160" s="163">
        <f t="shared" si="24"/>
        <v>0</v>
      </c>
      <c r="BF160" s="163">
        <f t="shared" si="25"/>
        <v>0</v>
      </c>
      <c r="BG160" s="163">
        <f t="shared" si="26"/>
        <v>0</v>
      </c>
      <c r="BH160" s="163">
        <f t="shared" si="27"/>
        <v>0</v>
      </c>
      <c r="BI160" s="163">
        <f t="shared" si="28"/>
        <v>0</v>
      </c>
      <c r="BJ160" s="15" t="s">
        <v>85</v>
      </c>
      <c r="BK160" s="163">
        <f t="shared" si="29"/>
        <v>0</v>
      </c>
      <c r="BL160" s="15" t="s">
        <v>274</v>
      </c>
      <c r="BM160" s="162" t="s">
        <v>410</v>
      </c>
    </row>
    <row r="161" spans="1:65" s="2" customFormat="1" ht="24.2" customHeight="1">
      <c r="A161" s="30"/>
      <c r="B161" s="154"/>
      <c r="C161" s="195" t="s">
        <v>313</v>
      </c>
      <c r="D161" s="195" t="s">
        <v>210</v>
      </c>
      <c r="E161" s="196" t="s">
        <v>845</v>
      </c>
      <c r="F161" s="200" t="s">
        <v>846</v>
      </c>
      <c r="G161" s="198" t="s">
        <v>404</v>
      </c>
      <c r="H161" s="199">
        <v>4</v>
      </c>
      <c r="I161" s="155"/>
      <c r="J161" s="287">
        <f t="shared" si="20"/>
        <v>0</v>
      </c>
      <c r="K161" s="157"/>
      <c r="L161" s="31"/>
      <c r="M161" s="158" t="s">
        <v>1</v>
      </c>
      <c r="N161" s="159" t="s">
        <v>38</v>
      </c>
      <c r="O161" s="59"/>
      <c r="P161" s="160">
        <f t="shared" si="21"/>
        <v>0</v>
      </c>
      <c r="Q161" s="160">
        <v>2.4000000000000001E-4</v>
      </c>
      <c r="R161" s="160">
        <f t="shared" si="22"/>
        <v>9.6000000000000002E-4</v>
      </c>
      <c r="S161" s="160">
        <v>0</v>
      </c>
      <c r="T161" s="161">
        <f t="shared" si="2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2" t="s">
        <v>274</v>
      </c>
      <c r="AT161" s="162" t="s">
        <v>210</v>
      </c>
      <c r="AU161" s="162" t="s">
        <v>85</v>
      </c>
      <c r="AY161" s="15" t="s">
        <v>208</v>
      </c>
      <c r="BE161" s="163">
        <f t="shared" si="24"/>
        <v>0</v>
      </c>
      <c r="BF161" s="163">
        <f t="shared" si="25"/>
        <v>0</v>
      </c>
      <c r="BG161" s="163">
        <f t="shared" si="26"/>
        <v>0</v>
      </c>
      <c r="BH161" s="163">
        <f t="shared" si="27"/>
        <v>0</v>
      </c>
      <c r="BI161" s="163">
        <f t="shared" si="28"/>
        <v>0</v>
      </c>
      <c r="BJ161" s="15" t="s">
        <v>85</v>
      </c>
      <c r="BK161" s="163">
        <f t="shared" si="29"/>
        <v>0</v>
      </c>
      <c r="BL161" s="15" t="s">
        <v>274</v>
      </c>
      <c r="BM161" s="162" t="s">
        <v>418</v>
      </c>
    </row>
    <row r="162" spans="1:65" s="2" customFormat="1" ht="24.2" customHeight="1">
      <c r="A162" s="30"/>
      <c r="B162" s="154"/>
      <c r="C162" s="195" t="s">
        <v>317</v>
      </c>
      <c r="D162" s="195" t="s">
        <v>210</v>
      </c>
      <c r="E162" s="196" t="s">
        <v>847</v>
      </c>
      <c r="F162" s="200" t="s">
        <v>848</v>
      </c>
      <c r="G162" s="198" t="s">
        <v>404</v>
      </c>
      <c r="H162" s="199">
        <v>6</v>
      </c>
      <c r="I162" s="155"/>
      <c r="J162" s="287">
        <f t="shared" si="20"/>
        <v>0</v>
      </c>
      <c r="K162" s="157"/>
      <c r="L162" s="31"/>
      <c r="M162" s="158" t="s">
        <v>1</v>
      </c>
      <c r="N162" s="159" t="s">
        <v>38</v>
      </c>
      <c r="O162" s="59"/>
      <c r="P162" s="160">
        <f t="shared" si="21"/>
        <v>0</v>
      </c>
      <c r="Q162" s="160">
        <v>2.4833333333333299E-4</v>
      </c>
      <c r="R162" s="160">
        <f t="shared" si="22"/>
        <v>1.4899999999999978E-3</v>
      </c>
      <c r="S162" s="160">
        <v>0</v>
      </c>
      <c r="T162" s="161">
        <f t="shared" si="2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2" t="s">
        <v>274</v>
      </c>
      <c r="AT162" s="162" t="s">
        <v>210</v>
      </c>
      <c r="AU162" s="162" t="s">
        <v>85</v>
      </c>
      <c r="AY162" s="15" t="s">
        <v>208</v>
      </c>
      <c r="BE162" s="163">
        <f t="shared" si="24"/>
        <v>0</v>
      </c>
      <c r="BF162" s="163">
        <f t="shared" si="25"/>
        <v>0</v>
      </c>
      <c r="BG162" s="163">
        <f t="shared" si="26"/>
        <v>0</v>
      </c>
      <c r="BH162" s="163">
        <f t="shared" si="27"/>
        <v>0</v>
      </c>
      <c r="BI162" s="163">
        <f t="shared" si="28"/>
        <v>0</v>
      </c>
      <c r="BJ162" s="15" t="s">
        <v>85</v>
      </c>
      <c r="BK162" s="163">
        <f t="shared" si="29"/>
        <v>0</v>
      </c>
      <c r="BL162" s="15" t="s">
        <v>274</v>
      </c>
      <c r="BM162" s="162" t="s">
        <v>426</v>
      </c>
    </row>
    <row r="163" spans="1:65" s="2" customFormat="1" ht="33" customHeight="1">
      <c r="A163" s="30"/>
      <c r="B163" s="154"/>
      <c r="C163" s="195" t="s">
        <v>321</v>
      </c>
      <c r="D163" s="195" t="s">
        <v>210</v>
      </c>
      <c r="E163" s="196" t="s">
        <v>849</v>
      </c>
      <c r="F163" s="200" t="s">
        <v>850</v>
      </c>
      <c r="G163" s="198" t="s">
        <v>404</v>
      </c>
      <c r="H163" s="199">
        <v>120</v>
      </c>
      <c r="I163" s="155"/>
      <c r="J163" s="287">
        <f t="shared" si="20"/>
        <v>0</v>
      </c>
      <c r="K163" s="157"/>
      <c r="L163" s="31"/>
      <c r="M163" s="158" t="s">
        <v>1</v>
      </c>
      <c r="N163" s="159" t="s">
        <v>38</v>
      </c>
      <c r="O163" s="59"/>
      <c r="P163" s="160">
        <f t="shared" si="21"/>
        <v>0</v>
      </c>
      <c r="Q163" s="160">
        <v>5.9166666666666696E-6</v>
      </c>
      <c r="R163" s="160">
        <f t="shared" si="22"/>
        <v>7.1000000000000034E-4</v>
      </c>
      <c r="S163" s="160">
        <v>0</v>
      </c>
      <c r="T163" s="161">
        <f t="shared" si="2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2" t="s">
        <v>274</v>
      </c>
      <c r="AT163" s="162" t="s">
        <v>210</v>
      </c>
      <c r="AU163" s="162" t="s">
        <v>85</v>
      </c>
      <c r="AY163" s="15" t="s">
        <v>208</v>
      </c>
      <c r="BE163" s="163">
        <f t="shared" si="24"/>
        <v>0</v>
      </c>
      <c r="BF163" s="163">
        <f t="shared" si="25"/>
        <v>0</v>
      </c>
      <c r="BG163" s="163">
        <f t="shared" si="26"/>
        <v>0</v>
      </c>
      <c r="BH163" s="163">
        <f t="shared" si="27"/>
        <v>0</v>
      </c>
      <c r="BI163" s="163">
        <f t="shared" si="28"/>
        <v>0</v>
      </c>
      <c r="BJ163" s="15" t="s">
        <v>85</v>
      </c>
      <c r="BK163" s="163">
        <f t="shared" si="29"/>
        <v>0</v>
      </c>
      <c r="BL163" s="15" t="s">
        <v>274</v>
      </c>
      <c r="BM163" s="162" t="s">
        <v>434</v>
      </c>
    </row>
    <row r="164" spans="1:65" s="2" customFormat="1" ht="24.2" customHeight="1">
      <c r="A164" s="30"/>
      <c r="B164" s="154"/>
      <c r="C164" s="195" t="s">
        <v>325</v>
      </c>
      <c r="D164" s="195" t="s">
        <v>210</v>
      </c>
      <c r="E164" s="196" t="s">
        <v>851</v>
      </c>
      <c r="F164" s="200" t="s">
        <v>852</v>
      </c>
      <c r="G164" s="198" t="s">
        <v>404</v>
      </c>
      <c r="H164" s="199">
        <v>2</v>
      </c>
      <c r="I164" s="155"/>
      <c r="J164" s="287">
        <f t="shared" si="20"/>
        <v>0</v>
      </c>
      <c r="K164" s="157"/>
      <c r="L164" s="31"/>
      <c r="M164" s="158" t="s">
        <v>1</v>
      </c>
      <c r="N164" s="159" t="s">
        <v>38</v>
      </c>
      <c r="O164" s="59"/>
      <c r="P164" s="160">
        <f t="shared" si="21"/>
        <v>0</v>
      </c>
      <c r="Q164" s="160">
        <v>0</v>
      </c>
      <c r="R164" s="160">
        <f t="shared" si="22"/>
        <v>0</v>
      </c>
      <c r="S164" s="160">
        <v>0</v>
      </c>
      <c r="T164" s="161">
        <f t="shared" si="2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2" t="s">
        <v>274</v>
      </c>
      <c r="AT164" s="162" t="s">
        <v>210</v>
      </c>
      <c r="AU164" s="162" t="s">
        <v>85</v>
      </c>
      <c r="AY164" s="15" t="s">
        <v>208</v>
      </c>
      <c r="BE164" s="163">
        <f t="shared" si="24"/>
        <v>0</v>
      </c>
      <c r="BF164" s="163">
        <f t="shared" si="25"/>
        <v>0</v>
      </c>
      <c r="BG164" s="163">
        <f t="shared" si="26"/>
        <v>0</v>
      </c>
      <c r="BH164" s="163">
        <f t="shared" si="27"/>
        <v>0</v>
      </c>
      <c r="BI164" s="163">
        <f t="shared" si="28"/>
        <v>0</v>
      </c>
      <c r="BJ164" s="15" t="s">
        <v>85</v>
      </c>
      <c r="BK164" s="163">
        <f t="shared" si="29"/>
        <v>0</v>
      </c>
      <c r="BL164" s="15" t="s">
        <v>274</v>
      </c>
      <c r="BM164" s="162" t="s">
        <v>442</v>
      </c>
    </row>
    <row r="165" spans="1:65" s="2" customFormat="1" ht="24.2" customHeight="1">
      <c r="A165" s="30"/>
      <c r="B165" s="154"/>
      <c r="C165" s="195" t="s">
        <v>329</v>
      </c>
      <c r="D165" s="195" t="s">
        <v>210</v>
      </c>
      <c r="E165" s="196" t="s">
        <v>853</v>
      </c>
      <c r="F165" s="200" t="s">
        <v>854</v>
      </c>
      <c r="G165" s="198" t="s">
        <v>564</v>
      </c>
      <c r="H165" s="199">
        <v>1.6579999999999999</v>
      </c>
      <c r="I165" s="155"/>
      <c r="J165" s="287">
        <f t="shared" si="20"/>
        <v>0</v>
      </c>
      <c r="K165" s="157"/>
      <c r="L165" s="31"/>
      <c r="M165" s="158" t="s">
        <v>1</v>
      </c>
      <c r="N165" s="159" t="s">
        <v>38</v>
      </c>
      <c r="O165" s="59"/>
      <c r="P165" s="160">
        <f t="shared" si="21"/>
        <v>0</v>
      </c>
      <c r="Q165" s="160">
        <v>0</v>
      </c>
      <c r="R165" s="160">
        <f t="shared" si="22"/>
        <v>0</v>
      </c>
      <c r="S165" s="160">
        <v>0</v>
      </c>
      <c r="T165" s="161">
        <f t="shared" si="2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2" t="s">
        <v>274</v>
      </c>
      <c r="AT165" s="162" t="s">
        <v>210</v>
      </c>
      <c r="AU165" s="162" t="s">
        <v>85</v>
      </c>
      <c r="AY165" s="15" t="s">
        <v>208</v>
      </c>
      <c r="BE165" s="163">
        <f t="shared" si="24"/>
        <v>0</v>
      </c>
      <c r="BF165" s="163">
        <f t="shared" si="25"/>
        <v>0</v>
      </c>
      <c r="BG165" s="163">
        <f t="shared" si="26"/>
        <v>0</v>
      </c>
      <c r="BH165" s="163">
        <f t="shared" si="27"/>
        <v>0</v>
      </c>
      <c r="BI165" s="163">
        <f t="shared" si="28"/>
        <v>0</v>
      </c>
      <c r="BJ165" s="15" t="s">
        <v>85</v>
      </c>
      <c r="BK165" s="163">
        <f t="shared" si="29"/>
        <v>0</v>
      </c>
      <c r="BL165" s="15" t="s">
        <v>274</v>
      </c>
      <c r="BM165" s="162" t="s">
        <v>450</v>
      </c>
    </row>
    <row r="166" spans="1:65" s="2" customFormat="1" ht="49.9" customHeight="1">
      <c r="A166" s="30"/>
      <c r="B166" s="31"/>
      <c r="C166" s="30"/>
      <c r="D166" s="30"/>
      <c r="E166" s="144" t="s">
        <v>771</v>
      </c>
      <c r="F166" s="144" t="s">
        <v>772</v>
      </c>
      <c r="G166" s="30"/>
      <c r="H166" s="30"/>
      <c r="I166" s="30"/>
      <c r="J166" s="283">
        <f t="shared" ref="J166:J171" si="30">BK166</f>
        <v>0</v>
      </c>
      <c r="K166" s="30"/>
      <c r="L166" s="31"/>
      <c r="M166" s="164"/>
      <c r="N166" s="165"/>
      <c r="O166" s="59"/>
      <c r="P166" s="59"/>
      <c r="Q166" s="59"/>
      <c r="R166" s="59"/>
      <c r="S166" s="59"/>
      <c r="T166" s="6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T166" s="15" t="s">
        <v>71</v>
      </c>
      <c r="AU166" s="15" t="s">
        <v>72</v>
      </c>
      <c r="AY166" s="15" t="s">
        <v>773</v>
      </c>
      <c r="BK166" s="163">
        <f>SUM(BK167:BK171)</f>
        <v>0</v>
      </c>
    </row>
    <row r="167" spans="1:65" s="2" customFormat="1" ht="16.350000000000001" customHeight="1">
      <c r="A167" s="30"/>
      <c r="B167" s="31"/>
      <c r="C167" s="166" t="s">
        <v>1</v>
      </c>
      <c r="D167" s="166" t="s">
        <v>210</v>
      </c>
      <c r="E167" s="167" t="s">
        <v>1</v>
      </c>
      <c r="F167" s="168" t="s">
        <v>1</v>
      </c>
      <c r="G167" s="169" t="s">
        <v>1</v>
      </c>
      <c r="H167" s="170"/>
      <c r="I167" s="171"/>
      <c r="J167" s="288">
        <f t="shared" si="30"/>
        <v>0</v>
      </c>
      <c r="K167" s="172"/>
      <c r="L167" s="31"/>
      <c r="M167" s="173" t="s">
        <v>1</v>
      </c>
      <c r="N167" s="174" t="s">
        <v>38</v>
      </c>
      <c r="O167" s="59"/>
      <c r="P167" s="59"/>
      <c r="Q167" s="59"/>
      <c r="R167" s="59"/>
      <c r="S167" s="59"/>
      <c r="T167" s="6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T167" s="15" t="s">
        <v>773</v>
      </c>
      <c r="AU167" s="15" t="s">
        <v>79</v>
      </c>
      <c r="AY167" s="15" t="s">
        <v>773</v>
      </c>
      <c r="BE167" s="163">
        <f>IF(N167="základná",J167,0)</f>
        <v>0</v>
      </c>
      <c r="BF167" s="163">
        <f>IF(N167="znížená",J167,0)</f>
        <v>0</v>
      </c>
      <c r="BG167" s="163">
        <f>IF(N167="zákl. prenesená",J167,0)</f>
        <v>0</v>
      </c>
      <c r="BH167" s="163">
        <f>IF(N167="zníž. prenesená",J167,0)</f>
        <v>0</v>
      </c>
      <c r="BI167" s="163">
        <f>IF(N167="nulová",J167,0)</f>
        <v>0</v>
      </c>
      <c r="BJ167" s="15" t="s">
        <v>85</v>
      </c>
      <c r="BK167" s="163">
        <f>I167*H167</f>
        <v>0</v>
      </c>
    </row>
    <row r="168" spans="1:65" s="2" customFormat="1" ht="16.350000000000001" customHeight="1">
      <c r="A168" s="30"/>
      <c r="B168" s="31"/>
      <c r="C168" s="166" t="s">
        <v>1</v>
      </c>
      <c r="D168" s="166" t="s">
        <v>210</v>
      </c>
      <c r="E168" s="167" t="s">
        <v>1</v>
      </c>
      <c r="F168" s="168" t="s">
        <v>1</v>
      </c>
      <c r="G168" s="169" t="s">
        <v>1</v>
      </c>
      <c r="H168" s="170"/>
      <c r="I168" s="171"/>
      <c r="J168" s="288">
        <f t="shared" si="30"/>
        <v>0</v>
      </c>
      <c r="K168" s="172"/>
      <c r="L168" s="31"/>
      <c r="M168" s="173" t="s">
        <v>1</v>
      </c>
      <c r="N168" s="174" t="s">
        <v>38</v>
      </c>
      <c r="O168" s="59"/>
      <c r="P168" s="59"/>
      <c r="Q168" s="59"/>
      <c r="R168" s="59"/>
      <c r="S168" s="59"/>
      <c r="T168" s="6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T168" s="15" t="s">
        <v>773</v>
      </c>
      <c r="AU168" s="15" t="s">
        <v>79</v>
      </c>
      <c r="AY168" s="15" t="s">
        <v>773</v>
      </c>
      <c r="BE168" s="163">
        <f>IF(N168="základná",J168,0)</f>
        <v>0</v>
      </c>
      <c r="BF168" s="163">
        <f>IF(N168="znížená",J168,0)</f>
        <v>0</v>
      </c>
      <c r="BG168" s="163">
        <f>IF(N168="zákl. prenesená",J168,0)</f>
        <v>0</v>
      </c>
      <c r="BH168" s="163">
        <f>IF(N168="zníž. prenesená",J168,0)</f>
        <v>0</v>
      </c>
      <c r="BI168" s="163">
        <f>IF(N168="nulová",J168,0)</f>
        <v>0</v>
      </c>
      <c r="BJ168" s="15" t="s">
        <v>85</v>
      </c>
      <c r="BK168" s="163">
        <f>I168*H168</f>
        <v>0</v>
      </c>
    </row>
    <row r="169" spans="1:65" s="2" customFormat="1" ht="16.350000000000001" customHeight="1">
      <c r="A169" s="30"/>
      <c r="B169" s="31"/>
      <c r="C169" s="166" t="s">
        <v>1</v>
      </c>
      <c r="D169" s="166" t="s">
        <v>210</v>
      </c>
      <c r="E169" s="167" t="s">
        <v>1</v>
      </c>
      <c r="F169" s="168" t="s">
        <v>1</v>
      </c>
      <c r="G169" s="169" t="s">
        <v>1</v>
      </c>
      <c r="H169" s="170"/>
      <c r="I169" s="171"/>
      <c r="J169" s="288">
        <f t="shared" si="30"/>
        <v>0</v>
      </c>
      <c r="K169" s="172"/>
      <c r="L169" s="31"/>
      <c r="M169" s="173" t="s">
        <v>1</v>
      </c>
      <c r="N169" s="174" t="s">
        <v>38</v>
      </c>
      <c r="O169" s="59"/>
      <c r="P169" s="59"/>
      <c r="Q169" s="59"/>
      <c r="R169" s="59"/>
      <c r="S169" s="59"/>
      <c r="T169" s="6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T169" s="15" t="s">
        <v>773</v>
      </c>
      <c r="AU169" s="15" t="s">
        <v>79</v>
      </c>
      <c r="AY169" s="15" t="s">
        <v>773</v>
      </c>
      <c r="BE169" s="163">
        <f>IF(N169="základná",J169,0)</f>
        <v>0</v>
      </c>
      <c r="BF169" s="163">
        <f>IF(N169="znížená",J169,0)</f>
        <v>0</v>
      </c>
      <c r="BG169" s="163">
        <f>IF(N169="zákl. prenesená",J169,0)</f>
        <v>0</v>
      </c>
      <c r="BH169" s="163">
        <f>IF(N169="zníž. prenesená",J169,0)</f>
        <v>0</v>
      </c>
      <c r="BI169" s="163">
        <f>IF(N169="nulová",J169,0)</f>
        <v>0</v>
      </c>
      <c r="BJ169" s="15" t="s">
        <v>85</v>
      </c>
      <c r="BK169" s="163">
        <f>I169*H169</f>
        <v>0</v>
      </c>
    </row>
    <row r="170" spans="1:65" s="2" customFormat="1" ht="16.350000000000001" customHeight="1">
      <c r="A170" s="30"/>
      <c r="B170" s="31"/>
      <c r="C170" s="166" t="s">
        <v>1</v>
      </c>
      <c r="D170" s="166" t="s">
        <v>210</v>
      </c>
      <c r="E170" s="167" t="s">
        <v>1</v>
      </c>
      <c r="F170" s="168" t="s">
        <v>1</v>
      </c>
      <c r="G170" s="169" t="s">
        <v>1</v>
      </c>
      <c r="H170" s="170"/>
      <c r="I170" s="171"/>
      <c r="J170" s="288">
        <f t="shared" si="30"/>
        <v>0</v>
      </c>
      <c r="K170" s="172"/>
      <c r="L170" s="31"/>
      <c r="M170" s="173" t="s">
        <v>1</v>
      </c>
      <c r="N170" s="174" t="s">
        <v>38</v>
      </c>
      <c r="O170" s="59"/>
      <c r="P170" s="59"/>
      <c r="Q170" s="59"/>
      <c r="R170" s="59"/>
      <c r="S170" s="59"/>
      <c r="T170" s="6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T170" s="15" t="s">
        <v>773</v>
      </c>
      <c r="AU170" s="15" t="s">
        <v>79</v>
      </c>
      <c r="AY170" s="15" t="s">
        <v>773</v>
      </c>
      <c r="BE170" s="163">
        <f>IF(N170="základná",J170,0)</f>
        <v>0</v>
      </c>
      <c r="BF170" s="163">
        <f>IF(N170="znížená",J170,0)</f>
        <v>0</v>
      </c>
      <c r="BG170" s="163">
        <f>IF(N170="zákl. prenesená",J170,0)</f>
        <v>0</v>
      </c>
      <c r="BH170" s="163">
        <f>IF(N170="zníž. prenesená",J170,0)</f>
        <v>0</v>
      </c>
      <c r="BI170" s="163">
        <f>IF(N170="nulová",J170,0)</f>
        <v>0</v>
      </c>
      <c r="BJ170" s="15" t="s">
        <v>85</v>
      </c>
      <c r="BK170" s="163">
        <f>I170*H170</f>
        <v>0</v>
      </c>
    </row>
    <row r="171" spans="1:65" s="2" customFormat="1" ht="16.350000000000001" customHeight="1">
      <c r="A171" s="30"/>
      <c r="B171" s="31"/>
      <c r="C171" s="166" t="s">
        <v>1</v>
      </c>
      <c r="D171" s="166" t="s">
        <v>210</v>
      </c>
      <c r="E171" s="167" t="s">
        <v>1</v>
      </c>
      <c r="F171" s="168" t="s">
        <v>1</v>
      </c>
      <c r="G171" s="169" t="s">
        <v>1</v>
      </c>
      <c r="H171" s="170"/>
      <c r="I171" s="171"/>
      <c r="J171" s="288">
        <f t="shared" si="30"/>
        <v>0</v>
      </c>
      <c r="K171" s="172"/>
      <c r="L171" s="31"/>
      <c r="M171" s="173" t="s">
        <v>1</v>
      </c>
      <c r="N171" s="174" t="s">
        <v>38</v>
      </c>
      <c r="O171" s="175"/>
      <c r="P171" s="175"/>
      <c r="Q171" s="175"/>
      <c r="R171" s="175"/>
      <c r="S171" s="175"/>
      <c r="T171" s="176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T171" s="15" t="s">
        <v>773</v>
      </c>
      <c r="AU171" s="15" t="s">
        <v>79</v>
      </c>
      <c r="AY171" s="15" t="s">
        <v>773</v>
      </c>
      <c r="BE171" s="163">
        <f>IF(N171="základná",J171,0)</f>
        <v>0</v>
      </c>
      <c r="BF171" s="163">
        <f>IF(N171="znížená",J171,0)</f>
        <v>0</v>
      </c>
      <c r="BG171" s="163">
        <f>IF(N171="zákl. prenesená",J171,0)</f>
        <v>0</v>
      </c>
      <c r="BH171" s="163">
        <f>IF(N171="zníž. prenesená",J171,0)</f>
        <v>0</v>
      </c>
      <c r="BI171" s="163">
        <f>IF(N171="nulová",J171,0)</f>
        <v>0</v>
      </c>
      <c r="BJ171" s="15" t="s">
        <v>85</v>
      </c>
      <c r="BK171" s="163">
        <f>I171*H171</f>
        <v>0</v>
      </c>
    </row>
    <row r="172" spans="1:65" s="2" customFormat="1" ht="6.95" customHeight="1">
      <c r="A172" s="30"/>
      <c r="B172" s="48"/>
      <c r="C172" s="49"/>
      <c r="D172" s="49"/>
      <c r="E172" s="49"/>
      <c r="F172" s="49"/>
      <c r="G172" s="49"/>
      <c r="H172" s="49"/>
      <c r="I172" s="49"/>
      <c r="J172" s="277"/>
      <c r="K172" s="49"/>
      <c r="L172" s="31"/>
      <c r="M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</row>
  </sheetData>
  <sheetProtection algorithmName="SHA-512" hashValue="QYcrTJfIUXjw+mSiJjkjILKvwiT14Z5dnJT3E3F0I0dUgIH+Ml9ue4utBncPUgYleuI+GjgNMezRhE1qH4b+PQ==" saltValue="DaBDZPXACu8N8hkrDOQmEw==" spinCount="100000" sheet="1" objects="1" scenarios="1"/>
  <autoFilter ref="C127:K171"/>
  <mergeCells count="12">
    <mergeCell ref="E120:H120"/>
    <mergeCell ref="L2:V2"/>
    <mergeCell ref="E85:H85"/>
    <mergeCell ref="E87:H87"/>
    <mergeCell ref="E89:H89"/>
    <mergeCell ref="E116:H116"/>
    <mergeCell ref="E118:H118"/>
    <mergeCell ref="E7:H7"/>
    <mergeCell ref="E9:H9"/>
    <mergeCell ref="E11:H11"/>
    <mergeCell ref="E20:H20"/>
    <mergeCell ref="E29:H29"/>
  </mergeCells>
  <dataValidations disablePrompts="1" count="2">
    <dataValidation type="list" allowBlank="1" showInputMessage="1" showErrorMessage="1" error="Povolené sú hodnoty K, M." sqref="D167:D172">
      <formula1>"K, M"</formula1>
    </dataValidation>
    <dataValidation type="list" allowBlank="1" showInputMessage="1" showErrorMessage="1" error="Povolené sú hodnoty základná, znížená, nulová." sqref="N167:N172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43"/>
  <sheetViews>
    <sheetView showGridLines="0" topLeftCell="A88" workbookViewId="0">
      <selection activeCell="J133" sqref="J133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6" t="s">
        <v>5</v>
      </c>
      <c r="M2" s="217"/>
      <c r="N2" s="217"/>
      <c r="O2" s="217"/>
      <c r="P2" s="217"/>
      <c r="Q2" s="217"/>
      <c r="R2" s="217"/>
      <c r="S2" s="217"/>
      <c r="T2" s="217"/>
      <c r="U2" s="217"/>
      <c r="V2" s="217"/>
      <c r="AT2" s="15" t="s">
        <v>92</v>
      </c>
    </row>
    <row r="3" spans="1:46" s="1" customFormat="1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8"/>
      <c r="AT3" s="15" t="s">
        <v>72</v>
      </c>
    </row>
    <row r="4" spans="1:46" s="1" customFormat="1" ht="24.95" customHeight="1">
      <c r="B4" s="18"/>
      <c r="D4" s="19" t="s">
        <v>167</v>
      </c>
      <c r="L4" s="18"/>
      <c r="M4" s="99" t="s">
        <v>9</v>
      </c>
      <c r="AT4" s="15" t="s">
        <v>3</v>
      </c>
    </row>
    <row r="5" spans="1:46" s="1" customFormat="1" ht="6.95" customHeight="1">
      <c r="B5" s="18"/>
      <c r="L5" s="18"/>
    </row>
    <row r="6" spans="1:46" s="1" customFormat="1" ht="12" customHeight="1">
      <c r="B6" s="18"/>
      <c r="D6" s="25" t="s">
        <v>14</v>
      </c>
      <c r="L6" s="18"/>
    </row>
    <row r="7" spans="1:46" s="1" customFormat="1" ht="16.5" customHeight="1">
      <c r="B7" s="18"/>
      <c r="E7" s="259" t="str">
        <f>'Rekapitulácia stavby'!K6</f>
        <v>Rekonštrukcia SO34 ÚAO a SO22 sociálna časť ÚAO</v>
      </c>
      <c r="F7" s="260"/>
      <c r="G7" s="260"/>
      <c r="H7" s="260"/>
      <c r="L7" s="18"/>
    </row>
    <row r="8" spans="1:46" s="1" customFormat="1" ht="12" customHeight="1">
      <c r="B8" s="18"/>
      <c r="D8" s="25" t="s">
        <v>168</v>
      </c>
      <c r="L8" s="18"/>
    </row>
    <row r="9" spans="1:46" s="2" customFormat="1" ht="16.5" customHeight="1">
      <c r="A9" s="30"/>
      <c r="B9" s="31"/>
      <c r="C9" s="30"/>
      <c r="D9" s="30"/>
      <c r="E9" s="259" t="s">
        <v>169</v>
      </c>
      <c r="F9" s="258"/>
      <c r="G9" s="258"/>
      <c r="H9" s="258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>
      <c r="A10" s="30"/>
      <c r="B10" s="31"/>
      <c r="C10" s="30"/>
      <c r="D10" s="25" t="s">
        <v>170</v>
      </c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6.5" customHeight="1">
      <c r="A11" s="30"/>
      <c r="B11" s="31"/>
      <c r="C11" s="30"/>
      <c r="D11" s="30"/>
      <c r="E11" s="255" t="s">
        <v>855</v>
      </c>
      <c r="F11" s="258"/>
      <c r="G11" s="258"/>
      <c r="H11" s="258"/>
      <c r="I11" s="30"/>
      <c r="J11" s="30"/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>
      <c r="A13" s="30"/>
      <c r="B13" s="31"/>
      <c r="C13" s="30"/>
      <c r="D13" s="25" t="s">
        <v>16</v>
      </c>
      <c r="E13" s="30"/>
      <c r="F13" s="23" t="s">
        <v>1</v>
      </c>
      <c r="G13" s="30"/>
      <c r="H13" s="30"/>
      <c r="I13" s="25" t="s">
        <v>17</v>
      </c>
      <c r="J13" s="23" t="s">
        <v>1</v>
      </c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5" t="s">
        <v>18</v>
      </c>
      <c r="E14" s="30"/>
      <c r="F14" s="23" t="s">
        <v>19</v>
      </c>
      <c r="G14" s="30"/>
      <c r="H14" s="30"/>
      <c r="I14" s="25" t="s">
        <v>20</v>
      </c>
      <c r="J14" s="56" t="str">
        <f>'Rekapitulácia stavby'!AN8</f>
        <v>16. 11. 2023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>
      <c r="A16" s="30"/>
      <c r="B16" s="31"/>
      <c r="C16" s="30"/>
      <c r="D16" s="25" t="s">
        <v>22</v>
      </c>
      <c r="E16" s="30"/>
      <c r="F16" s="30"/>
      <c r="G16" s="30"/>
      <c r="H16" s="30"/>
      <c r="I16" s="25" t="s">
        <v>23</v>
      </c>
      <c r="J16" s="23" t="s">
        <v>1</v>
      </c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>
      <c r="A17" s="30"/>
      <c r="B17" s="31"/>
      <c r="C17" s="30"/>
      <c r="D17" s="30"/>
      <c r="E17" s="23" t="s">
        <v>19</v>
      </c>
      <c r="F17" s="30"/>
      <c r="G17" s="30"/>
      <c r="H17" s="30"/>
      <c r="I17" s="25" t="s">
        <v>24</v>
      </c>
      <c r="J17" s="23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>
      <c r="A19" s="30"/>
      <c r="B19" s="31"/>
      <c r="C19" s="30"/>
      <c r="D19" s="25" t="s">
        <v>25</v>
      </c>
      <c r="E19" s="30"/>
      <c r="F19" s="30"/>
      <c r="G19" s="30"/>
      <c r="H19" s="30"/>
      <c r="I19" s="25" t="s">
        <v>23</v>
      </c>
      <c r="J19" s="26" t="str">
        <f>'Rekapitulácia stavby'!AN13</f>
        <v>Vyplň údaj</v>
      </c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>
      <c r="A20" s="30"/>
      <c r="B20" s="31"/>
      <c r="C20" s="30"/>
      <c r="D20" s="30"/>
      <c r="E20" s="261" t="str">
        <f>'Rekapitulácia stavby'!E14</f>
        <v>Vyplň údaj</v>
      </c>
      <c r="F20" s="221"/>
      <c r="G20" s="221"/>
      <c r="H20" s="221"/>
      <c r="I20" s="25" t="s">
        <v>24</v>
      </c>
      <c r="J20" s="26" t="str">
        <f>'Rekapitulácia stavby'!AN14</f>
        <v>Vyplň údaj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>
      <c r="A22" s="30"/>
      <c r="B22" s="31"/>
      <c r="C22" s="30"/>
      <c r="D22" s="25" t="s">
        <v>27</v>
      </c>
      <c r="E22" s="30"/>
      <c r="F22" s="30"/>
      <c r="G22" s="30"/>
      <c r="H22" s="30"/>
      <c r="I22" s="25" t="s">
        <v>23</v>
      </c>
      <c r="J22" s="23" t="str">
        <f>IF('Rekapitulácia stavby'!AN16="","",'Rekapitulácia stavby'!AN16)</f>
        <v/>
      </c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>
      <c r="A23" s="30"/>
      <c r="B23" s="31"/>
      <c r="C23" s="30"/>
      <c r="D23" s="30"/>
      <c r="E23" s="23" t="str">
        <f>IF('Rekapitulácia stavby'!E17="","",'Rekapitulácia stavby'!E17)</f>
        <v xml:space="preserve"> </v>
      </c>
      <c r="F23" s="30"/>
      <c r="G23" s="30"/>
      <c r="H23" s="30"/>
      <c r="I23" s="25" t="s">
        <v>24</v>
      </c>
      <c r="J23" s="23" t="str">
        <f>IF('Rekapitulácia stavby'!AN17="","",'Rekapitulácia stavby'!AN17)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>
      <c r="A25" s="30"/>
      <c r="B25" s="31"/>
      <c r="C25" s="30"/>
      <c r="D25" s="25" t="s">
        <v>30</v>
      </c>
      <c r="E25" s="30"/>
      <c r="F25" s="30"/>
      <c r="G25" s="30"/>
      <c r="H25" s="30"/>
      <c r="I25" s="25" t="s">
        <v>23</v>
      </c>
      <c r="J25" s="23" t="str">
        <f>IF('Rekapitulácia stavby'!AN19="","",'Rekapitulácia stavby'!AN19)</f>
        <v/>
      </c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>
      <c r="A26" s="30"/>
      <c r="B26" s="31"/>
      <c r="C26" s="30"/>
      <c r="D26" s="30"/>
      <c r="E26" s="23" t="str">
        <f>IF('Rekapitulácia stavby'!E20="","",'Rekapitulácia stavby'!E20)</f>
        <v xml:space="preserve"> </v>
      </c>
      <c r="F26" s="30"/>
      <c r="G26" s="30"/>
      <c r="H26" s="30"/>
      <c r="I26" s="25" t="s">
        <v>24</v>
      </c>
      <c r="J26" s="23" t="str">
        <f>IF('Rekapitulácia stavby'!AN20="","",'Rekapitulácia stavby'!AN20)</f>
        <v/>
      </c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3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>
      <c r="A28" s="30"/>
      <c r="B28" s="31"/>
      <c r="C28" s="30"/>
      <c r="D28" s="25" t="s">
        <v>31</v>
      </c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>
      <c r="A29" s="100"/>
      <c r="B29" s="101"/>
      <c r="C29" s="100"/>
      <c r="D29" s="100"/>
      <c r="E29" s="225" t="s">
        <v>1</v>
      </c>
      <c r="F29" s="225"/>
      <c r="G29" s="225"/>
      <c r="H29" s="225"/>
      <c r="I29" s="100"/>
      <c r="J29" s="100"/>
      <c r="K29" s="100"/>
      <c r="L29" s="102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</row>
    <row r="30" spans="1:31" s="2" customFormat="1" ht="6.95" customHeight="1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>
      <c r="A32" s="30"/>
      <c r="B32" s="31"/>
      <c r="C32" s="30"/>
      <c r="D32" s="103" t="s">
        <v>32</v>
      </c>
      <c r="E32" s="30"/>
      <c r="F32" s="30"/>
      <c r="G32" s="30"/>
      <c r="H32" s="30"/>
      <c r="I32" s="30"/>
      <c r="J32" s="72">
        <f>ROUND(J123, 2)</f>
        <v>0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>
      <c r="A33" s="30"/>
      <c r="B33" s="31"/>
      <c r="C33" s="30"/>
      <c r="D33" s="67"/>
      <c r="E33" s="67"/>
      <c r="F33" s="67"/>
      <c r="G33" s="67"/>
      <c r="H33" s="67"/>
      <c r="I33" s="67"/>
      <c r="J33" s="67"/>
      <c r="K33" s="67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0"/>
      <c r="F34" s="34" t="s">
        <v>34</v>
      </c>
      <c r="G34" s="30"/>
      <c r="H34" s="30"/>
      <c r="I34" s="34" t="s">
        <v>33</v>
      </c>
      <c r="J34" s="34" t="s">
        <v>35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>
      <c r="A35" s="30"/>
      <c r="B35" s="31"/>
      <c r="C35" s="30"/>
      <c r="D35" s="104" t="s">
        <v>36</v>
      </c>
      <c r="E35" s="36" t="s">
        <v>37</v>
      </c>
      <c r="F35" s="105">
        <f>ROUND((ROUND((SUM(BE123:BE136)),  2) + SUM(BE138:BE142)), 2)</f>
        <v>0</v>
      </c>
      <c r="G35" s="106"/>
      <c r="H35" s="106"/>
      <c r="I35" s="107">
        <v>0.2</v>
      </c>
      <c r="J35" s="105">
        <f>ROUND((ROUND(((SUM(BE123:BE136))*I35),  2) + (SUM(BE138:BE142)*I35)), 2)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>
      <c r="A36" s="30"/>
      <c r="B36" s="31"/>
      <c r="C36" s="30"/>
      <c r="D36" s="30"/>
      <c r="E36" s="36" t="s">
        <v>38</v>
      </c>
      <c r="F36" s="105">
        <f>ROUND((ROUND((SUM(BF123:BF136)),  2) + SUM(BF138:BF142)), 2)</f>
        <v>0</v>
      </c>
      <c r="G36" s="106"/>
      <c r="H36" s="106"/>
      <c r="I36" s="107">
        <v>0.2</v>
      </c>
      <c r="J36" s="105">
        <f>ROUND((ROUND(((SUM(BF123:BF136))*I36),  2) + (SUM(BF138:BF142)*I36)), 2)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5" t="s">
        <v>39</v>
      </c>
      <c r="F37" s="108">
        <f>ROUND((ROUND((SUM(BG123:BG136)),  2) + SUM(BG138:BG142)), 2)</f>
        <v>0</v>
      </c>
      <c r="G37" s="30"/>
      <c r="H37" s="30"/>
      <c r="I37" s="109">
        <v>0.2</v>
      </c>
      <c r="J37" s="108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>
      <c r="A38" s="30"/>
      <c r="B38" s="31"/>
      <c r="C38" s="30"/>
      <c r="D38" s="30"/>
      <c r="E38" s="25" t="s">
        <v>40</v>
      </c>
      <c r="F38" s="108">
        <f>ROUND((ROUND((SUM(BH123:BH136)),  2) + SUM(BH138:BH142)), 2)</f>
        <v>0</v>
      </c>
      <c r="G38" s="30"/>
      <c r="H38" s="30"/>
      <c r="I38" s="109">
        <v>0.2</v>
      </c>
      <c r="J38" s="108">
        <f>0</f>
        <v>0</v>
      </c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>
      <c r="A39" s="30"/>
      <c r="B39" s="31"/>
      <c r="C39" s="30"/>
      <c r="D39" s="30"/>
      <c r="E39" s="36" t="s">
        <v>41</v>
      </c>
      <c r="F39" s="105">
        <f>ROUND((ROUND((SUM(BI123:BI136)),  2) + SUM(BI138:BI142)), 2)</f>
        <v>0</v>
      </c>
      <c r="G39" s="106"/>
      <c r="H39" s="106"/>
      <c r="I39" s="107">
        <v>0</v>
      </c>
      <c r="J39" s="105">
        <f>0</f>
        <v>0</v>
      </c>
      <c r="K39" s="30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>
      <c r="A41" s="30"/>
      <c r="B41" s="31"/>
      <c r="C41" s="110"/>
      <c r="D41" s="111" t="s">
        <v>42</v>
      </c>
      <c r="E41" s="61"/>
      <c r="F41" s="61"/>
      <c r="G41" s="112" t="s">
        <v>43</v>
      </c>
      <c r="H41" s="113" t="s">
        <v>44</v>
      </c>
      <c r="I41" s="61"/>
      <c r="J41" s="114">
        <f>SUM(J32:J39)</f>
        <v>0</v>
      </c>
      <c r="K41" s="115"/>
      <c r="L41" s="43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3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>
      <c r="B43" s="18"/>
      <c r="L43" s="18"/>
    </row>
    <row r="44" spans="1:31" s="1" customFormat="1" ht="14.45" customHeight="1">
      <c r="B44" s="18"/>
      <c r="L44" s="18"/>
    </row>
    <row r="45" spans="1:31" s="1" customFormat="1" ht="14.45" customHeight="1">
      <c r="B45" s="18"/>
      <c r="L45" s="18"/>
    </row>
    <row r="46" spans="1:31" s="1" customFormat="1" ht="14.45" customHeight="1">
      <c r="B46" s="18"/>
      <c r="L46" s="18"/>
    </row>
    <row r="47" spans="1:31" s="1" customFormat="1" ht="14.45" customHeight="1">
      <c r="B47" s="18"/>
      <c r="L47" s="18"/>
    </row>
    <row r="48" spans="1:31" s="1" customFormat="1" ht="14.45" customHeight="1">
      <c r="B48" s="18"/>
      <c r="L48" s="18"/>
    </row>
    <row r="49" spans="1:31" s="1" customFormat="1" ht="14.45" customHeight="1">
      <c r="B49" s="18"/>
      <c r="L49" s="18"/>
    </row>
    <row r="50" spans="1:31" s="2" customFormat="1" ht="14.45" customHeight="1">
      <c r="B50" s="43"/>
      <c r="D50" s="44" t="s">
        <v>45</v>
      </c>
      <c r="E50" s="45"/>
      <c r="F50" s="45"/>
      <c r="G50" s="44" t="s">
        <v>46</v>
      </c>
      <c r="H50" s="45"/>
      <c r="I50" s="45"/>
      <c r="J50" s="45"/>
      <c r="K50" s="45"/>
      <c r="L50" s="43"/>
    </row>
    <row r="51" spans="1:31">
      <c r="B51" s="18"/>
      <c r="L51" s="18"/>
    </row>
    <row r="52" spans="1:31">
      <c r="B52" s="18"/>
      <c r="L52" s="18"/>
    </row>
    <row r="53" spans="1:31">
      <c r="B53" s="18"/>
      <c r="L53" s="18"/>
    </row>
    <row r="54" spans="1:31">
      <c r="B54" s="18"/>
      <c r="L54" s="18"/>
    </row>
    <row r="55" spans="1:31">
      <c r="B55" s="18"/>
      <c r="L55" s="18"/>
    </row>
    <row r="56" spans="1:31">
      <c r="B56" s="18"/>
      <c r="L56" s="18"/>
    </row>
    <row r="57" spans="1:31">
      <c r="B57" s="18"/>
      <c r="L57" s="18"/>
    </row>
    <row r="58" spans="1:31">
      <c r="B58" s="18"/>
      <c r="L58" s="18"/>
    </row>
    <row r="59" spans="1:31">
      <c r="B59" s="18"/>
      <c r="L59" s="18"/>
    </row>
    <row r="60" spans="1:31">
      <c r="B60" s="18"/>
      <c r="L60" s="18"/>
    </row>
    <row r="61" spans="1:31" s="2" customFormat="1" ht="12.75">
      <c r="A61" s="30"/>
      <c r="B61" s="31"/>
      <c r="C61" s="30"/>
      <c r="D61" s="46" t="s">
        <v>47</v>
      </c>
      <c r="E61" s="33"/>
      <c r="F61" s="116" t="s">
        <v>48</v>
      </c>
      <c r="G61" s="46" t="s">
        <v>47</v>
      </c>
      <c r="H61" s="33"/>
      <c r="I61" s="33"/>
      <c r="J61" s="117" t="s">
        <v>48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18"/>
      <c r="L62" s="18"/>
    </row>
    <row r="63" spans="1:31">
      <c r="B63" s="18"/>
      <c r="L63" s="18"/>
    </row>
    <row r="64" spans="1:31">
      <c r="B64" s="18"/>
      <c r="L64" s="18"/>
    </row>
    <row r="65" spans="1:31" s="2" customFormat="1" ht="12.75">
      <c r="A65" s="30"/>
      <c r="B65" s="31"/>
      <c r="C65" s="30"/>
      <c r="D65" s="44" t="s">
        <v>49</v>
      </c>
      <c r="E65" s="47"/>
      <c r="F65" s="47"/>
      <c r="G65" s="44" t="s">
        <v>50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18"/>
      <c r="L66" s="18"/>
    </row>
    <row r="67" spans="1:31">
      <c r="B67" s="18"/>
      <c r="L67" s="18"/>
    </row>
    <row r="68" spans="1:31">
      <c r="B68" s="18"/>
      <c r="L68" s="18"/>
    </row>
    <row r="69" spans="1:31">
      <c r="B69" s="18"/>
      <c r="L69" s="18"/>
    </row>
    <row r="70" spans="1:31">
      <c r="B70" s="18"/>
      <c r="L70" s="18"/>
    </row>
    <row r="71" spans="1:31">
      <c r="B71" s="18"/>
      <c r="L71" s="18"/>
    </row>
    <row r="72" spans="1:31">
      <c r="B72" s="18"/>
      <c r="L72" s="18"/>
    </row>
    <row r="73" spans="1:31">
      <c r="B73" s="18"/>
      <c r="L73" s="18"/>
    </row>
    <row r="74" spans="1:31">
      <c r="B74" s="18"/>
      <c r="L74" s="18"/>
    </row>
    <row r="75" spans="1:31">
      <c r="B75" s="18"/>
      <c r="L75" s="18"/>
    </row>
    <row r="76" spans="1:31" s="2" customFormat="1" ht="12.75">
      <c r="A76" s="30"/>
      <c r="B76" s="31"/>
      <c r="C76" s="30"/>
      <c r="D76" s="46" t="s">
        <v>47</v>
      </c>
      <c r="E76" s="33"/>
      <c r="F76" s="116" t="s">
        <v>48</v>
      </c>
      <c r="G76" s="46" t="s">
        <v>47</v>
      </c>
      <c r="H76" s="33"/>
      <c r="I76" s="33"/>
      <c r="J76" s="117" t="s">
        <v>48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>
      <c r="A82" s="30"/>
      <c r="B82" s="31"/>
      <c r="C82" s="19" t="s">
        <v>172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>
      <c r="A84" s="30"/>
      <c r="B84" s="31"/>
      <c r="C84" s="25" t="s">
        <v>14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>
      <c r="A85" s="30"/>
      <c r="B85" s="31"/>
      <c r="C85" s="30"/>
      <c r="D85" s="30"/>
      <c r="E85" s="259" t="str">
        <f>E7</f>
        <v>Rekonštrukcia SO34 ÚAO a SO22 sociálna časť ÚAO</v>
      </c>
      <c r="F85" s="260"/>
      <c r="G85" s="260"/>
      <c r="H85" s="260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>
      <c r="B86" s="18"/>
      <c r="C86" s="25" t="s">
        <v>168</v>
      </c>
      <c r="L86" s="18"/>
    </row>
    <row r="87" spans="1:31" s="2" customFormat="1" ht="16.5" customHeight="1">
      <c r="A87" s="30"/>
      <c r="B87" s="31"/>
      <c r="C87" s="30"/>
      <c r="D87" s="30"/>
      <c r="E87" s="259" t="s">
        <v>169</v>
      </c>
      <c r="F87" s="258"/>
      <c r="G87" s="258"/>
      <c r="H87" s="258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>
      <c r="A88" s="30"/>
      <c r="B88" s="31"/>
      <c r="C88" s="25" t="s">
        <v>170</v>
      </c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16.5" customHeight="1">
      <c r="A89" s="30"/>
      <c r="B89" s="31"/>
      <c r="C89" s="30"/>
      <c r="D89" s="30"/>
      <c r="E89" s="255" t="str">
        <f>E11</f>
        <v>SO00.b - Demontáž ELI a osvetlenie</v>
      </c>
      <c r="F89" s="258"/>
      <c r="G89" s="258"/>
      <c r="H89" s="258"/>
      <c r="I89" s="30"/>
      <c r="J89" s="30"/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>
      <c r="A91" s="30"/>
      <c r="B91" s="31"/>
      <c r="C91" s="25" t="s">
        <v>18</v>
      </c>
      <c r="D91" s="30"/>
      <c r="E91" s="30"/>
      <c r="F91" s="23" t="str">
        <f>F14</f>
        <v>ÚVTOS a ÚVV Leopoldov</v>
      </c>
      <c r="G91" s="30"/>
      <c r="H91" s="30"/>
      <c r="I91" s="25" t="s">
        <v>20</v>
      </c>
      <c r="J91" s="56" t="str">
        <f>IF(J14="","",J14)</f>
        <v>16. 11. 2023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>
      <c r="A93" s="30"/>
      <c r="B93" s="31"/>
      <c r="C93" s="25" t="s">
        <v>22</v>
      </c>
      <c r="D93" s="30"/>
      <c r="E93" s="30"/>
      <c r="F93" s="23" t="str">
        <f>E17</f>
        <v>ÚVTOS a ÚVV Leopoldov</v>
      </c>
      <c r="G93" s="30"/>
      <c r="H93" s="30"/>
      <c r="I93" s="25" t="s">
        <v>27</v>
      </c>
      <c r="J93" s="28" t="str">
        <f>E23</f>
        <v xml:space="preserve"> </v>
      </c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>
      <c r="A94" s="30"/>
      <c r="B94" s="31"/>
      <c r="C94" s="25" t="s">
        <v>25</v>
      </c>
      <c r="D94" s="30"/>
      <c r="E94" s="30"/>
      <c r="F94" s="23" t="str">
        <f>IF(E20="","",E20)</f>
        <v>Vyplň údaj</v>
      </c>
      <c r="G94" s="30"/>
      <c r="H94" s="30"/>
      <c r="I94" s="25" t="s">
        <v>30</v>
      </c>
      <c r="J94" s="28" t="str">
        <f>E26</f>
        <v xml:space="preserve"> </v>
      </c>
      <c r="K94" s="30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>
      <c r="A96" s="30"/>
      <c r="B96" s="31"/>
      <c r="C96" s="118" t="s">
        <v>173</v>
      </c>
      <c r="D96" s="110"/>
      <c r="E96" s="110"/>
      <c r="F96" s="110"/>
      <c r="G96" s="110"/>
      <c r="H96" s="110"/>
      <c r="I96" s="110"/>
      <c r="J96" s="119" t="s">
        <v>174</v>
      </c>
      <c r="K96" s="11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3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>
      <c r="A98" s="30"/>
      <c r="B98" s="31"/>
      <c r="C98" s="120" t="s">
        <v>175</v>
      </c>
      <c r="D98" s="30"/>
      <c r="E98" s="30"/>
      <c r="F98" s="30"/>
      <c r="G98" s="30"/>
      <c r="H98" s="30"/>
      <c r="I98" s="30"/>
      <c r="J98" s="72">
        <f>J123</f>
        <v>0</v>
      </c>
      <c r="K98" s="30"/>
      <c r="L98" s="43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5" t="s">
        <v>176</v>
      </c>
    </row>
    <row r="99" spans="1:47" s="9" customFormat="1" ht="24.95" customHeight="1">
      <c r="B99" s="121"/>
      <c r="D99" s="122" t="s">
        <v>191</v>
      </c>
      <c r="E99" s="123"/>
      <c r="F99" s="123"/>
      <c r="G99" s="123"/>
      <c r="H99" s="123"/>
      <c r="I99" s="123"/>
      <c r="J99" s="124">
        <f>J124</f>
        <v>0</v>
      </c>
      <c r="L99" s="121"/>
    </row>
    <row r="100" spans="1:47" s="10" customFormat="1" ht="19.899999999999999" customHeight="1">
      <c r="B100" s="125"/>
      <c r="D100" s="126" t="s">
        <v>856</v>
      </c>
      <c r="E100" s="127"/>
      <c r="F100" s="127"/>
      <c r="G100" s="127"/>
      <c r="H100" s="127"/>
      <c r="I100" s="127"/>
      <c r="J100" s="128">
        <f>J125</f>
        <v>0</v>
      </c>
      <c r="L100" s="125"/>
    </row>
    <row r="101" spans="1:47" s="9" customFormat="1" ht="21.75" customHeight="1">
      <c r="B101" s="121"/>
      <c r="D101" s="129" t="s">
        <v>193</v>
      </c>
      <c r="J101" s="130">
        <f>J137</f>
        <v>0</v>
      </c>
      <c r="L101" s="121"/>
    </row>
    <row r="102" spans="1:47" s="2" customFormat="1" ht="21.75" customHeight="1">
      <c r="A102" s="30"/>
      <c r="B102" s="31"/>
      <c r="C102" s="30"/>
      <c r="D102" s="30"/>
      <c r="E102" s="30"/>
      <c r="F102" s="30"/>
      <c r="G102" s="30"/>
      <c r="H102" s="30"/>
      <c r="I102" s="30"/>
      <c r="J102" s="30"/>
      <c r="K102" s="30"/>
      <c r="L102" s="43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</row>
    <row r="103" spans="1:47" s="2" customFormat="1" ht="6.95" customHeight="1">
      <c r="A103" s="30"/>
      <c r="B103" s="48"/>
      <c r="C103" s="49"/>
      <c r="D103" s="49"/>
      <c r="E103" s="49"/>
      <c r="F103" s="49"/>
      <c r="G103" s="49"/>
      <c r="H103" s="49"/>
      <c r="I103" s="49"/>
      <c r="J103" s="49"/>
      <c r="K103" s="49"/>
      <c r="L103" s="43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</row>
    <row r="107" spans="1:47" s="2" customFormat="1" ht="6.95" customHeight="1">
      <c r="A107" s="30"/>
      <c r="B107" s="50"/>
      <c r="C107" s="51"/>
      <c r="D107" s="51"/>
      <c r="E107" s="51"/>
      <c r="F107" s="51"/>
      <c r="G107" s="51"/>
      <c r="H107" s="51"/>
      <c r="I107" s="51"/>
      <c r="J107" s="51"/>
      <c r="K107" s="51"/>
      <c r="L107" s="43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47" s="2" customFormat="1" ht="24.95" customHeight="1">
      <c r="A108" s="30"/>
      <c r="B108" s="31"/>
      <c r="C108" s="19" t="s">
        <v>194</v>
      </c>
      <c r="D108" s="30"/>
      <c r="E108" s="30"/>
      <c r="F108" s="30"/>
      <c r="G108" s="30"/>
      <c r="H108" s="30"/>
      <c r="I108" s="30"/>
      <c r="J108" s="30"/>
      <c r="K108" s="30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47" s="2" customFormat="1" ht="6.95" customHeight="1">
      <c r="A109" s="30"/>
      <c r="B109" s="31"/>
      <c r="C109" s="30"/>
      <c r="D109" s="30"/>
      <c r="E109" s="30"/>
      <c r="F109" s="30"/>
      <c r="G109" s="30"/>
      <c r="H109" s="30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47" s="2" customFormat="1" ht="12" customHeight="1">
      <c r="A110" s="30"/>
      <c r="B110" s="31"/>
      <c r="C110" s="25" t="s">
        <v>14</v>
      </c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47" s="2" customFormat="1" ht="16.5" customHeight="1">
      <c r="A111" s="30"/>
      <c r="B111" s="31"/>
      <c r="C111" s="30"/>
      <c r="D111" s="30"/>
      <c r="E111" s="259" t="str">
        <f>E7</f>
        <v>Rekonštrukcia SO34 ÚAO a SO22 sociálna časť ÚAO</v>
      </c>
      <c r="F111" s="260"/>
      <c r="G111" s="260"/>
      <c r="H111" s="26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47" s="1" customFormat="1" ht="12" customHeight="1">
      <c r="B112" s="18"/>
      <c r="C112" s="25" t="s">
        <v>168</v>
      </c>
      <c r="L112" s="18"/>
    </row>
    <row r="113" spans="1:65" s="2" customFormat="1" ht="16.5" customHeight="1">
      <c r="A113" s="30"/>
      <c r="B113" s="31"/>
      <c r="C113" s="30"/>
      <c r="D113" s="30"/>
      <c r="E113" s="259" t="s">
        <v>169</v>
      </c>
      <c r="F113" s="258"/>
      <c r="G113" s="258"/>
      <c r="H113" s="258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12" customHeight="1">
      <c r="A114" s="30"/>
      <c r="B114" s="31"/>
      <c r="C114" s="25" t="s">
        <v>170</v>
      </c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16.5" customHeight="1">
      <c r="A115" s="30"/>
      <c r="B115" s="31"/>
      <c r="C115" s="30"/>
      <c r="D115" s="30"/>
      <c r="E115" s="255" t="str">
        <f>E11</f>
        <v>SO00.b - Demontáž ELI a osvetlenie</v>
      </c>
      <c r="F115" s="258"/>
      <c r="G115" s="258"/>
      <c r="H115" s="258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6.95" customHeight="1">
      <c r="A116" s="30"/>
      <c r="B116" s="31"/>
      <c r="C116" s="30"/>
      <c r="D116" s="30"/>
      <c r="E116" s="30"/>
      <c r="F116" s="30"/>
      <c r="G116" s="30"/>
      <c r="H116" s="30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12" customHeight="1">
      <c r="A117" s="30"/>
      <c r="B117" s="31"/>
      <c r="C117" s="25" t="s">
        <v>18</v>
      </c>
      <c r="D117" s="30"/>
      <c r="E117" s="30"/>
      <c r="F117" s="23" t="str">
        <f>F14</f>
        <v>ÚVTOS a ÚVV Leopoldov</v>
      </c>
      <c r="G117" s="30"/>
      <c r="H117" s="30"/>
      <c r="I117" s="25" t="s">
        <v>20</v>
      </c>
      <c r="J117" s="56" t="str">
        <f>IF(J14="","",J14)</f>
        <v>16. 11. 2023</v>
      </c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6.95" customHeight="1">
      <c r="A118" s="30"/>
      <c r="B118" s="31"/>
      <c r="C118" s="30"/>
      <c r="D118" s="30"/>
      <c r="E118" s="30"/>
      <c r="F118" s="30"/>
      <c r="G118" s="30"/>
      <c r="H118" s="30"/>
      <c r="I118" s="30"/>
      <c r="J118" s="30"/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15.2" customHeight="1">
      <c r="A119" s="30"/>
      <c r="B119" s="31"/>
      <c r="C119" s="25" t="s">
        <v>22</v>
      </c>
      <c r="D119" s="30"/>
      <c r="E119" s="30"/>
      <c r="F119" s="23" t="str">
        <f>E17</f>
        <v>ÚVTOS a ÚVV Leopoldov</v>
      </c>
      <c r="G119" s="30"/>
      <c r="H119" s="30"/>
      <c r="I119" s="25" t="s">
        <v>27</v>
      </c>
      <c r="J119" s="28" t="str">
        <f>E23</f>
        <v xml:space="preserve"> </v>
      </c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2" customFormat="1" ht="15.2" customHeight="1">
      <c r="A120" s="30"/>
      <c r="B120" s="31"/>
      <c r="C120" s="25" t="s">
        <v>25</v>
      </c>
      <c r="D120" s="30"/>
      <c r="E120" s="30"/>
      <c r="F120" s="23" t="str">
        <f>IF(E20="","",E20)</f>
        <v>Vyplň údaj</v>
      </c>
      <c r="G120" s="30"/>
      <c r="H120" s="30"/>
      <c r="I120" s="25" t="s">
        <v>30</v>
      </c>
      <c r="J120" s="28" t="str">
        <f>E26</f>
        <v xml:space="preserve"> </v>
      </c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5" s="2" customFormat="1" ht="10.35" customHeight="1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5" s="11" customFormat="1" ht="29.25" customHeight="1">
      <c r="A122" s="131"/>
      <c r="B122" s="132"/>
      <c r="C122" s="133" t="s">
        <v>195</v>
      </c>
      <c r="D122" s="134" t="s">
        <v>57</v>
      </c>
      <c r="E122" s="134" t="s">
        <v>53</v>
      </c>
      <c r="F122" s="134" t="s">
        <v>54</v>
      </c>
      <c r="G122" s="134" t="s">
        <v>196</v>
      </c>
      <c r="H122" s="134" t="s">
        <v>197</v>
      </c>
      <c r="I122" s="134" t="s">
        <v>198</v>
      </c>
      <c r="J122" s="135" t="s">
        <v>174</v>
      </c>
      <c r="K122" s="136" t="s">
        <v>199</v>
      </c>
      <c r="L122" s="137"/>
      <c r="M122" s="63" t="s">
        <v>1</v>
      </c>
      <c r="N122" s="64" t="s">
        <v>36</v>
      </c>
      <c r="O122" s="64" t="s">
        <v>200</v>
      </c>
      <c r="P122" s="64" t="s">
        <v>201</v>
      </c>
      <c r="Q122" s="64" t="s">
        <v>202</v>
      </c>
      <c r="R122" s="64" t="s">
        <v>203</v>
      </c>
      <c r="S122" s="64" t="s">
        <v>204</v>
      </c>
      <c r="T122" s="65" t="s">
        <v>205</v>
      </c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</row>
    <row r="123" spans="1:65" s="2" customFormat="1" ht="22.9" customHeight="1">
      <c r="A123" s="30"/>
      <c r="B123" s="31"/>
      <c r="C123" s="70" t="s">
        <v>175</v>
      </c>
      <c r="D123" s="30"/>
      <c r="E123" s="30"/>
      <c r="F123" s="30"/>
      <c r="G123" s="30"/>
      <c r="H123" s="30"/>
      <c r="I123" s="30"/>
      <c r="J123" s="138">
        <f>BK123</f>
        <v>0</v>
      </c>
      <c r="K123" s="30"/>
      <c r="L123" s="31"/>
      <c r="M123" s="66"/>
      <c r="N123" s="57"/>
      <c r="O123" s="67"/>
      <c r="P123" s="139">
        <f>P124+P137</f>
        <v>0</v>
      </c>
      <c r="Q123" s="67"/>
      <c r="R123" s="139">
        <f>R124+R137</f>
        <v>0</v>
      </c>
      <c r="S123" s="67"/>
      <c r="T123" s="140">
        <f>T124+T137</f>
        <v>0</v>
      </c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T123" s="15" t="s">
        <v>71</v>
      </c>
      <c r="AU123" s="15" t="s">
        <v>176</v>
      </c>
      <c r="BK123" s="141">
        <f>BK124+BK137</f>
        <v>0</v>
      </c>
    </row>
    <row r="124" spans="1:65" s="12" customFormat="1" ht="25.9" customHeight="1">
      <c r="B124" s="142"/>
      <c r="D124" s="143" t="s">
        <v>71</v>
      </c>
      <c r="E124" s="144" t="s">
        <v>751</v>
      </c>
      <c r="F124" s="144" t="s">
        <v>752</v>
      </c>
      <c r="I124" s="145"/>
      <c r="J124" s="130">
        <f>BK124</f>
        <v>0</v>
      </c>
      <c r="L124" s="142"/>
      <c r="M124" s="146"/>
      <c r="N124" s="147"/>
      <c r="O124" s="147"/>
      <c r="P124" s="148">
        <f>P125</f>
        <v>0</v>
      </c>
      <c r="Q124" s="147"/>
      <c r="R124" s="148">
        <f>R125</f>
        <v>0</v>
      </c>
      <c r="S124" s="147"/>
      <c r="T124" s="149">
        <f>T125</f>
        <v>0</v>
      </c>
      <c r="AR124" s="143" t="s">
        <v>219</v>
      </c>
      <c r="AT124" s="150" t="s">
        <v>71</v>
      </c>
      <c r="AU124" s="150" t="s">
        <v>72</v>
      </c>
      <c r="AY124" s="143" t="s">
        <v>208</v>
      </c>
      <c r="BK124" s="151">
        <f>BK125</f>
        <v>0</v>
      </c>
    </row>
    <row r="125" spans="1:65" s="12" customFormat="1" ht="22.9" customHeight="1">
      <c r="B125" s="142"/>
      <c r="D125" s="143" t="s">
        <v>71</v>
      </c>
      <c r="E125" s="152" t="s">
        <v>857</v>
      </c>
      <c r="F125" s="152" t="s">
        <v>858</v>
      </c>
      <c r="I125" s="145"/>
      <c r="J125" s="153">
        <f>BK125</f>
        <v>0</v>
      </c>
      <c r="L125" s="142"/>
      <c r="M125" s="146"/>
      <c r="N125" s="147"/>
      <c r="O125" s="147"/>
      <c r="P125" s="148">
        <f>SUM(P126:P136)</f>
        <v>0</v>
      </c>
      <c r="Q125" s="147"/>
      <c r="R125" s="148">
        <f>SUM(R126:R136)</f>
        <v>0</v>
      </c>
      <c r="S125" s="147"/>
      <c r="T125" s="149">
        <f>SUM(T126:T136)</f>
        <v>0</v>
      </c>
      <c r="AR125" s="143" t="s">
        <v>219</v>
      </c>
      <c r="AT125" s="150" t="s">
        <v>71</v>
      </c>
      <c r="AU125" s="150" t="s">
        <v>79</v>
      </c>
      <c r="AY125" s="143" t="s">
        <v>208</v>
      </c>
      <c r="BK125" s="151">
        <f>SUM(BK126:BK136)</f>
        <v>0</v>
      </c>
    </row>
    <row r="126" spans="1:65" s="2" customFormat="1" ht="16.5" customHeight="1">
      <c r="A126" s="30"/>
      <c r="B126" s="154"/>
      <c r="C126" s="195" t="s">
        <v>79</v>
      </c>
      <c r="D126" s="195" t="s">
        <v>210</v>
      </c>
      <c r="E126" s="196" t="s">
        <v>859</v>
      </c>
      <c r="F126" s="200" t="s">
        <v>860</v>
      </c>
      <c r="G126" s="198" t="s">
        <v>861</v>
      </c>
      <c r="H126" s="199">
        <v>564.14499999999998</v>
      </c>
      <c r="I126" s="155"/>
      <c r="J126" s="287">
        <f t="shared" ref="J126:J136" si="0">ROUND(I126*H126,2)</f>
        <v>0</v>
      </c>
      <c r="K126" s="157"/>
      <c r="L126" s="31"/>
      <c r="M126" s="158" t="s">
        <v>1</v>
      </c>
      <c r="N126" s="159" t="s">
        <v>38</v>
      </c>
      <c r="O126" s="59"/>
      <c r="P126" s="160">
        <f t="shared" ref="P126:P136" si="1">O126*H126</f>
        <v>0</v>
      </c>
      <c r="Q126" s="160">
        <v>0</v>
      </c>
      <c r="R126" s="160">
        <f t="shared" ref="R126:R136" si="2">Q126*H126</f>
        <v>0</v>
      </c>
      <c r="S126" s="160">
        <v>0</v>
      </c>
      <c r="T126" s="161">
        <f t="shared" ref="T126:T136" si="3">S126*H126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62" t="s">
        <v>466</v>
      </c>
      <c r="AT126" s="162" t="s">
        <v>210</v>
      </c>
      <c r="AU126" s="162" t="s">
        <v>85</v>
      </c>
      <c r="AY126" s="15" t="s">
        <v>208</v>
      </c>
      <c r="BE126" s="163">
        <f t="shared" ref="BE126:BE136" si="4">IF(N126="základná",J126,0)</f>
        <v>0</v>
      </c>
      <c r="BF126" s="163">
        <f t="shared" ref="BF126:BF136" si="5">IF(N126="znížená",J126,0)</f>
        <v>0</v>
      </c>
      <c r="BG126" s="163">
        <f t="shared" ref="BG126:BG136" si="6">IF(N126="zákl. prenesená",J126,0)</f>
        <v>0</v>
      </c>
      <c r="BH126" s="163">
        <f t="shared" ref="BH126:BH136" si="7">IF(N126="zníž. prenesená",J126,0)</f>
        <v>0</v>
      </c>
      <c r="BI126" s="163">
        <f t="shared" ref="BI126:BI136" si="8">IF(N126="nulová",J126,0)</f>
        <v>0</v>
      </c>
      <c r="BJ126" s="15" t="s">
        <v>85</v>
      </c>
      <c r="BK126" s="163">
        <f t="shared" ref="BK126:BK136" si="9">ROUND(I126*H126,2)</f>
        <v>0</v>
      </c>
      <c r="BL126" s="15" t="s">
        <v>466</v>
      </c>
      <c r="BM126" s="162" t="s">
        <v>862</v>
      </c>
    </row>
    <row r="127" spans="1:65" s="2" customFormat="1" ht="16.5" customHeight="1">
      <c r="A127" s="30"/>
      <c r="B127" s="154"/>
      <c r="C127" s="195" t="s">
        <v>85</v>
      </c>
      <c r="D127" s="195" t="s">
        <v>210</v>
      </c>
      <c r="E127" s="196" t="s">
        <v>863</v>
      </c>
      <c r="F127" s="200" t="s">
        <v>864</v>
      </c>
      <c r="G127" s="198" t="s">
        <v>861</v>
      </c>
      <c r="H127" s="199">
        <v>492.60199999999998</v>
      </c>
      <c r="I127" s="155"/>
      <c r="J127" s="287">
        <f t="shared" si="0"/>
        <v>0</v>
      </c>
      <c r="K127" s="157"/>
      <c r="L127" s="31"/>
      <c r="M127" s="158" t="s">
        <v>1</v>
      </c>
      <c r="N127" s="159" t="s">
        <v>38</v>
      </c>
      <c r="O127" s="59"/>
      <c r="P127" s="160">
        <f t="shared" si="1"/>
        <v>0</v>
      </c>
      <c r="Q127" s="160">
        <v>0</v>
      </c>
      <c r="R127" s="160">
        <f t="shared" si="2"/>
        <v>0</v>
      </c>
      <c r="S127" s="160">
        <v>0</v>
      </c>
      <c r="T127" s="161">
        <f t="shared" si="3"/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2" t="s">
        <v>466</v>
      </c>
      <c r="AT127" s="162" t="s">
        <v>210</v>
      </c>
      <c r="AU127" s="162" t="s">
        <v>85</v>
      </c>
      <c r="AY127" s="15" t="s">
        <v>208</v>
      </c>
      <c r="BE127" s="163">
        <f t="shared" si="4"/>
        <v>0</v>
      </c>
      <c r="BF127" s="163">
        <f t="shared" si="5"/>
        <v>0</v>
      </c>
      <c r="BG127" s="163">
        <f t="shared" si="6"/>
        <v>0</v>
      </c>
      <c r="BH127" s="163">
        <f t="shared" si="7"/>
        <v>0</v>
      </c>
      <c r="BI127" s="163">
        <f t="shared" si="8"/>
        <v>0</v>
      </c>
      <c r="BJ127" s="15" t="s">
        <v>85</v>
      </c>
      <c r="BK127" s="163">
        <f t="shared" si="9"/>
        <v>0</v>
      </c>
      <c r="BL127" s="15" t="s">
        <v>466</v>
      </c>
      <c r="BM127" s="162" t="s">
        <v>865</v>
      </c>
    </row>
    <row r="128" spans="1:65" s="2" customFormat="1" ht="16.5" customHeight="1">
      <c r="A128" s="30"/>
      <c r="B128" s="154"/>
      <c r="C128" s="195" t="s">
        <v>219</v>
      </c>
      <c r="D128" s="195" t="s">
        <v>210</v>
      </c>
      <c r="E128" s="196" t="s">
        <v>866</v>
      </c>
      <c r="F128" s="200" t="s">
        <v>867</v>
      </c>
      <c r="G128" s="198" t="s">
        <v>861</v>
      </c>
      <c r="H128" s="199">
        <v>567.27300000000002</v>
      </c>
      <c r="I128" s="155"/>
      <c r="J128" s="287">
        <f t="shared" si="0"/>
        <v>0</v>
      </c>
      <c r="K128" s="157"/>
      <c r="L128" s="31"/>
      <c r="M128" s="158" t="s">
        <v>1</v>
      </c>
      <c r="N128" s="159" t="s">
        <v>38</v>
      </c>
      <c r="O128" s="59"/>
      <c r="P128" s="160">
        <f t="shared" si="1"/>
        <v>0</v>
      </c>
      <c r="Q128" s="160">
        <v>0</v>
      </c>
      <c r="R128" s="160">
        <f t="shared" si="2"/>
        <v>0</v>
      </c>
      <c r="S128" s="160">
        <v>0</v>
      </c>
      <c r="T128" s="161">
        <f t="shared" si="3"/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2" t="s">
        <v>466</v>
      </c>
      <c r="AT128" s="162" t="s">
        <v>210</v>
      </c>
      <c r="AU128" s="162" t="s">
        <v>85</v>
      </c>
      <c r="AY128" s="15" t="s">
        <v>208</v>
      </c>
      <c r="BE128" s="163">
        <f t="shared" si="4"/>
        <v>0</v>
      </c>
      <c r="BF128" s="163">
        <f t="shared" si="5"/>
        <v>0</v>
      </c>
      <c r="BG128" s="163">
        <f t="shared" si="6"/>
        <v>0</v>
      </c>
      <c r="BH128" s="163">
        <f t="shared" si="7"/>
        <v>0</v>
      </c>
      <c r="BI128" s="163">
        <f t="shared" si="8"/>
        <v>0</v>
      </c>
      <c r="BJ128" s="15" t="s">
        <v>85</v>
      </c>
      <c r="BK128" s="163">
        <f t="shared" si="9"/>
        <v>0</v>
      </c>
      <c r="BL128" s="15" t="s">
        <v>466</v>
      </c>
      <c r="BM128" s="162" t="s">
        <v>868</v>
      </c>
    </row>
    <row r="129" spans="1:65" s="2" customFormat="1" ht="16.5" customHeight="1">
      <c r="A129" s="30"/>
      <c r="B129" s="154"/>
      <c r="C129" s="195" t="s">
        <v>214</v>
      </c>
      <c r="D129" s="195" t="s">
        <v>210</v>
      </c>
      <c r="E129" s="196" t="s">
        <v>869</v>
      </c>
      <c r="F129" s="200" t="s">
        <v>870</v>
      </c>
      <c r="G129" s="198" t="s">
        <v>861</v>
      </c>
      <c r="H129" s="199">
        <v>239.82</v>
      </c>
      <c r="I129" s="155"/>
      <c r="J129" s="287">
        <f t="shared" si="0"/>
        <v>0</v>
      </c>
      <c r="K129" s="157"/>
      <c r="L129" s="31"/>
      <c r="M129" s="158" t="s">
        <v>1</v>
      </c>
      <c r="N129" s="159" t="s">
        <v>38</v>
      </c>
      <c r="O129" s="59"/>
      <c r="P129" s="160">
        <f t="shared" si="1"/>
        <v>0</v>
      </c>
      <c r="Q129" s="160">
        <v>0</v>
      </c>
      <c r="R129" s="160">
        <f t="shared" si="2"/>
        <v>0</v>
      </c>
      <c r="S129" s="160">
        <v>0</v>
      </c>
      <c r="T129" s="161">
        <f t="shared" si="3"/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2" t="s">
        <v>466</v>
      </c>
      <c r="AT129" s="162" t="s">
        <v>210</v>
      </c>
      <c r="AU129" s="162" t="s">
        <v>85</v>
      </c>
      <c r="AY129" s="15" t="s">
        <v>208</v>
      </c>
      <c r="BE129" s="163">
        <f t="shared" si="4"/>
        <v>0</v>
      </c>
      <c r="BF129" s="163">
        <f t="shared" si="5"/>
        <v>0</v>
      </c>
      <c r="BG129" s="163">
        <f t="shared" si="6"/>
        <v>0</v>
      </c>
      <c r="BH129" s="163">
        <f t="shared" si="7"/>
        <v>0</v>
      </c>
      <c r="BI129" s="163">
        <f t="shared" si="8"/>
        <v>0</v>
      </c>
      <c r="BJ129" s="15" t="s">
        <v>85</v>
      </c>
      <c r="BK129" s="163">
        <f t="shared" si="9"/>
        <v>0</v>
      </c>
      <c r="BL129" s="15" t="s">
        <v>466</v>
      </c>
      <c r="BM129" s="162" t="s">
        <v>871</v>
      </c>
    </row>
    <row r="130" spans="1:65" s="2" customFormat="1" ht="21.75" customHeight="1">
      <c r="A130" s="30"/>
      <c r="B130" s="154"/>
      <c r="C130" s="195" t="s">
        <v>226</v>
      </c>
      <c r="D130" s="195" t="s">
        <v>210</v>
      </c>
      <c r="E130" s="196" t="s">
        <v>872</v>
      </c>
      <c r="F130" s="200" t="s">
        <v>873</v>
      </c>
      <c r="G130" s="198" t="s">
        <v>861</v>
      </c>
      <c r="H130" s="199">
        <v>16.2</v>
      </c>
      <c r="I130" s="155"/>
      <c r="J130" s="287">
        <f t="shared" si="0"/>
        <v>0</v>
      </c>
      <c r="K130" s="157"/>
      <c r="L130" s="31"/>
      <c r="M130" s="158" t="s">
        <v>1</v>
      </c>
      <c r="N130" s="159" t="s">
        <v>38</v>
      </c>
      <c r="O130" s="59"/>
      <c r="P130" s="160">
        <f t="shared" si="1"/>
        <v>0</v>
      </c>
      <c r="Q130" s="160">
        <v>0</v>
      </c>
      <c r="R130" s="160">
        <f t="shared" si="2"/>
        <v>0</v>
      </c>
      <c r="S130" s="160">
        <v>0</v>
      </c>
      <c r="T130" s="161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2" t="s">
        <v>466</v>
      </c>
      <c r="AT130" s="162" t="s">
        <v>210</v>
      </c>
      <c r="AU130" s="162" t="s">
        <v>85</v>
      </c>
      <c r="AY130" s="15" t="s">
        <v>208</v>
      </c>
      <c r="BE130" s="163">
        <f t="shared" si="4"/>
        <v>0</v>
      </c>
      <c r="BF130" s="163">
        <f t="shared" si="5"/>
        <v>0</v>
      </c>
      <c r="BG130" s="163">
        <f t="shared" si="6"/>
        <v>0</v>
      </c>
      <c r="BH130" s="163">
        <f t="shared" si="7"/>
        <v>0</v>
      </c>
      <c r="BI130" s="163">
        <f t="shared" si="8"/>
        <v>0</v>
      </c>
      <c r="BJ130" s="15" t="s">
        <v>85</v>
      </c>
      <c r="BK130" s="163">
        <f t="shared" si="9"/>
        <v>0</v>
      </c>
      <c r="BL130" s="15" t="s">
        <v>466</v>
      </c>
      <c r="BM130" s="162" t="s">
        <v>874</v>
      </c>
    </row>
    <row r="131" spans="1:65" s="2" customFormat="1" ht="16.5" customHeight="1">
      <c r="A131" s="30"/>
      <c r="B131" s="154"/>
      <c r="C131" s="195" t="s">
        <v>230</v>
      </c>
      <c r="D131" s="195" t="s">
        <v>210</v>
      </c>
      <c r="E131" s="196" t="s">
        <v>875</v>
      </c>
      <c r="F131" s="200" t="s">
        <v>876</v>
      </c>
      <c r="G131" s="198" t="s">
        <v>861</v>
      </c>
      <c r="H131" s="199">
        <v>30.06</v>
      </c>
      <c r="I131" s="155"/>
      <c r="J131" s="287">
        <f t="shared" si="0"/>
        <v>0</v>
      </c>
      <c r="K131" s="157"/>
      <c r="L131" s="31"/>
      <c r="M131" s="158" t="s">
        <v>1</v>
      </c>
      <c r="N131" s="159" t="s">
        <v>38</v>
      </c>
      <c r="O131" s="59"/>
      <c r="P131" s="160">
        <f t="shared" si="1"/>
        <v>0</v>
      </c>
      <c r="Q131" s="160">
        <v>0</v>
      </c>
      <c r="R131" s="160">
        <f t="shared" si="2"/>
        <v>0</v>
      </c>
      <c r="S131" s="160">
        <v>0</v>
      </c>
      <c r="T131" s="161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2" t="s">
        <v>466</v>
      </c>
      <c r="AT131" s="162" t="s">
        <v>210</v>
      </c>
      <c r="AU131" s="162" t="s">
        <v>85</v>
      </c>
      <c r="AY131" s="15" t="s">
        <v>208</v>
      </c>
      <c r="BE131" s="163">
        <f t="shared" si="4"/>
        <v>0</v>
      </c>
      <c r="BF131" s="163">
        <f t="shared" si="5"/>
        <v>0</v>
      </c>
      <c r="BG131" s="163">
        <f t="shared" si="6"/>
        <v>0</v>
      </c>
      <c r="BH131" s="163">
        <f t="shared" si="7"/>
        <v>0</v>
      </c>
      <c r="BI131" s="163">
        <f t="shared" si="8"/>
        <v>0</v>
      </c>
      <c r="BJ131" s="15" t="s">
        <v>85</v>
      </c>
      <c r="BK131" s="163">
        <f t="shared" si="9"/>
        <v>0</v>
      </c>
      <c r="BL131" s="15" t="s">
        <v>466</v>
      </c>
      <c r="BM131" s="162" t="s">
        <v>877</v>
      </c>
    </row>
    <row r="132" spans="1:65" s="2" customFormat="1" ht="16.5" customHeight="1">
      <c r="A132" s="30"/>
      <c r="B132" s="154"/>
      <c r="C132" s="195" t="s">
        <v>235</v>
      </c>
      <c r="D132" s="195" t="s">
        <v>210</v>
      </c>
      <c r="E132" s="196" t="s">
        <v>878</v>
      </c>
      <c r="F132" s="200" t="s">
        <v>879</v>
      </c>
      <c r="G132" s="198" t="s">
        <v>404</v>
      </c>
      <c r="H132" s="199">
        <v>2432</v>
      </c>
      <c r="I132" s="155"/>
      <c r="J132" s="287">
        <f t="shared" si="0"/>
        <v>0</v>
      </c>
      <c r="K132" s="157"/>
      <c r="L132" s="31"/>
      <c r="M132" s="158" t="s">
        <v>1</v>
      </c>
      <c r="N132" s="159" t="s">
        <v>38</v>
      </c>
      <c r="O132" s="59"/>
      <c r="P132" s="160">
        <f t="shared" si="1"/>
        <v>0</v>
      </c>
      <c r="Q132" s="160">
        <v>0</v>
      </c>
      <c r="R132" s="160">
        <f t="shared" si="2"/>
        <v>0</v>
      </c>
      <c r="S132" s="160">
        <v>0</v>
      </c>
      <c r="T132" s="161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2" t="s">
        <v>466</v>
      </c>
      <c r="AT132" s="162" t="s">
        <v>210</v>
      </c>
      <c r="AU132" s="162" t="s">
        <v>85</v>
      </c>
      <c r="AY132" s="15" t="s">
        <v>208</v>
      </c>
      <c r="BE132" s="163">
        <f t="shared" si="4"/>
        <v>0</v>
      </c>
      <c r="BF132" s="163">
        <f t="shared" si="5"/>
        <v>0</v>
      </c>
      <c r="BG132" s="163">
        <f t="shared" si="6"/>
        <v>0</v>
      </c>
      <c r="BH132" s="163">
        <f t="shared" si="7"/>
        <v>0</v>
      </c>
      <c r="BI132" s="163">
        <f t="shared" si="8"/>
        <v>0</v>
      </c>
      <c r="BJ132" s="15" t="s">
        <v>85</v>
      </c>
      <c r="BK132" s="163">
        <f t="shared" si="9"/>
        <v>0</v>
      </c>
      <c r="BL132" s="15" t="s">
        <v>466</v>
      </c>
      <c r="BM132" s="162" t="s">
        <v>880</v>
      </c>
    </row>
    <row r="133" spans="1:65" s="2" customFormat="1" ht="21.75" customHeight="1">
      <c r="A133" s="30"/>
      <c r="B133" s="154"/>
      <c r="C133" s="195" t="s">
        <v>239</v>
      </c>
      <c r="D133" s="195" t="s">
        <v>210</v>
      </c>
      <c r="E133" s="196" t="s">
        <v>881</v>
      </c>
      <c r="F133" s="200" t="s">
        <v>576</v>
      </c>
      <c r="G133" s="198" t="s">
        <v>564</v>
      </c>
      <c r="H133" s="199">
        <v>58.77</v>
      </c>
      <c r="I133" s="155"/>
      <c r="J133" s="287">
        <f t="shared" si="0"/>
        <v>0</v>
      </c>
      <c r="K133" s="157"/>
      <c r="L133" s="31"/>
      <c r="M133" s="158" t="s">
        <v>1</v>
      </c>
      <c r="N133" s="159" t="s">
        <v>38</v>
      </c>
      <c r="O133" s="59"/>
      <c r="P133" s="160">
        <f t="shared" si="1"/>
        <v>0</v>
      </c>
      <c r="Q133" s="160">
        <v>0</v>
      </c>
      <c r="R133" s="160">
        <f t="shared" si="2"/>
        <v>0</v>
      </c>
      <c r="S133" s="160">
        <v>0</v>
      </c>
      <c r="T133" s="161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2" t="s">
        <v>466</v>
      </c>
      <c r="AT133" s="162" t="s">
        <v>210</v>
      </c>
      <c r="AU133" s="162" t="s">
        <v>85</v>
      </c>
      <c r="AY133" s="15" t="s">
        <v>208</v>
      </c>
      <c r="BE133" s="163">
        <f t="shared" si="4"/>
        <v>0</v>
      </c>
      <c r="BF133" s="163">
        <f t="shared" si="5"/>
        <v>0</v>
      </c>
      <c r="BG133" s="163">
        <f t="shared" si="6"/>
        <v>0</v>
      </c>
      <c r="BH133" s="163">
        <f t="shared" si="7"/>
        <v>0</v>
      </c>
      <c r="BI133" s="163">
        <f t="shared" si="8"/>
        <v>0</v>
      </c>
      <c r="BJ133" s="15" t="s">
        <v>85</v>
      </c>
      <c r="BK133" s="163">
        <f t="shared" si="9"/>
        <v>0</v>
      </c>
      <c r="BL133" s="15" t="s">
        <v>466</v>
      </c>
      <c r="BM133" s="162" t="s">
        <v>882</v>
      </c>
    </row>
    <row r="134" spans="1:65" s="2" customFormat="1" ht="24.2" customHeight="1">
      <c r="A134" s="30"/>
      <c r="B134" s="154"/>
      <c r="C134" s="195" t="s">
        <v>244</v>
      </c>
      <c r="D134" s="195" t="s">
        <v>210</v>
      </c>
      <c r="E134" s="196" t="s">
        <v>883</v>
      </c>
      <c r="F134" s="200" t="s">
        <v>584</v>
      </c>
      <c r="G134" s="198" t="s">
        <v>564</v>
      </c>
      <c r="H134" s="199">
        <v>1763.096</v>
      </c>
      <c r="I134" s="155"/>
      <c r="J134" s="287">
        <f t="shared" si="0"/>
        <v>0</v>
      </c>
      <c r="K134" s="157"/>
      <c r="L134" s="31"/>
      <c r="M134" s="158" t="s">
        <v>1</v>
      </c>
      <c r="N134" s="159" t="s">
        <v>38</v>
      </c>
      <c r="O134" s="59"/>
      <c r="P134" s="160">
        <f t="shared" si="1"/>
        <v>0</v>
      </c>
      <c r="Q134" s="160">
        <v>0</v>
      </c>
      <c r="R134" s="160">
        <f t="shared" si="2"/>
        <v>0</v>
      </c>
      <c r="S134" s="160">
        <v>0</v>
      </c>
      <c r="T134" s="161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2" t="s">
        <v>466</v>
      </c>
      <c r="AT134" s="162" t="s">
        <v>210</v>
      </c>
      <c r="AU134" s="162" t="s">
        <v>85</v>
      </c>
      <c r="AY134" s="15" t="s">
        <v>208</v>
      </c>
      <c r="BE134" s="163">
        <f t="shared" si="4"/>
        <v>0</v>
      </c>
      <c r="BF134" s="163">
        <f t="shared" si="5"/>
        <v>0</v>
      </c>
      <c r="BG134" s="163">
        <f t="shared" si="6"/>
        <v>0</v>
      </c>
      <c r="BH134" s="163">
        <f t="shared" si="7"/>
        <v>0</v>
      </c>
      <c r="BI134" s="163">
        <f t="shared" si="8"/>
        <v>0</v>
      </c>
      <c r="BJ134" s="15" t="s">
        <v>85</v>
      </c>
      <c r="BK134" s="163">
        <f t="shared" si="9"/>
        <v>0</v>
      </c>
      <c r="BL134" s="15" t="s">
        <v>466</v>
      </c>
      <c r="BM134" s="162" t="s">
        <v>884</v>
      </c>
    </row>
    <row r="135" spans="1:65" s="2" customFormat="1" ht="24.2" customHeight="1">
      <c r="A135" s="30"/>
      <c r="B135" s="154"/>
      <c r="C135" s="195" t="s">
        <v>249</v>
      </c>
      <c r="D135" s="195" t="s">
        <v>210</v>
      </c>
      <c r="E135" s="196" t="s">
        <v>885</v>
      </c>
      <c r="F135" s="200" t="s">
        <v>592</v>
      </c>
      <c r="G135" s="198" t="s">
        <v>564</v>
      </c>
      <c r="H135" s="199">
        <v>58.77</v>
      </c>
      <c r="I135" s="155"/>
      <c r="J135" s="287">
        <f t="shared" si="0"/>
        <v>0</v>
      </c>
      <c r="K135" s="157"/>
      <c r="L135" s="31"/>
      <c r="M135" s="158" t="s">
        <v>1</v>
      </c>
      <c r="N135" s="159" t="s">
        <v>38</v>
      </c>
      <c r="O135" s="59"/>
      <c r="P135" s="160">
        <f t="shared" si="1"/>
        <v>0</v>
      </c>
      <c r="Q135" s="160">
        <v>0</v>
      </c>
      <c r="R135" s="160">
        <f t="shared" si="2"/>
        <v>0</v>
      </c>
      <c r="S135" s="160">
        <v>0</v>
      </c>
      <c r="T135" s="161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2" t="s">
        <v>466</v>
      </c>
      <c r="AT135" s="162" t="s">
        <v>210</v>
      </c>
      <c r="AU135" s="162" t="s">
        <v>85</v>
      </c>
      <c r="AY135" s="15" t="s">
        <v>208</v>
      </c>
      <c r="BE135" s="163">
        <f t="shared" si="4"/>
        <v>0</v>
      </c>
      <c r="BF135" s="163">
        <f t="shared" si="5"/>
        <v>0</v>
      </c>
      <c r="BG135" s="163">
        <f t="shared" si="6"/>
        <v>0</v>
      </c>
      <c r="BH135" s="163">
        <f t="shared" si="7"/>
        <v>0</v>
      </c>
      <c r="BI135" s="163">
        <f t="shared" si="8"/>
        <v>0</v>
      </c>
      <c r="BJ135" s="15" t="s">
        <v>85</v>
      </c>
      <c r="BK135" s="163">
        <f t="shared" si="9"/>
        <v>0</v>
      </c>
      <c r="BL135" s="15" t="s">
        <v>466</v>
      </c>
      <c r="BM135" s="162" t="s">
        <v>886</v>
      </c>
    </row>
    <row r="136" spans="1:65" s="2" customFormat="1" ht="24.2" customHeight="1">
      <c r="A136" s="30"/>
      <c r="B136" s="154"/>
      <c r="C136" s="195" t="s">
        <v>254</v>
      </c>
      <c r="D136" s="195" t="s">
        <v>210</v>
      </c>
      <c r="E136" s="196" t="s">
        <v>887</v>
      </c>
      <c r="F136" s="200" t="s">
        <v>888</v>
      </c>
      <c r="G136" s="198" t="s">
        <v>564</v>
      </c>
      <c r="H136" s="199">
        <v>58.77</v>
      </c>
      <c r="I136" s="155"/>
      <c r="J136" s="287">
        <f t="shared" si="0"/>
        <v>0</v>
      </c>
      <c r="K136" s="157"/>
      <c r="L136" s="31"/>
      <c r="M136" s="158" t="s">
        <v>1</v>
      </c>
      <c r="N136" s="159" t="s">
        <v>38</v>
      </c>
      <c r="O136" s="59"/>
      <c r="P136" s="160">
        <f t="shared" si="1"/>
        <v>0</v>
      </c>
      <c r="Q136" s="160">
        <v>0</v>
      </c>
      <c r="R136" s="160">
        <f t="shared" si="2"/>
        <v>0</v>
      </c>
      <c r="S136" s="160">
        <v>0</v>
      </c>
      <c r="T136" s="161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2" t="s">
        <v>466</v>
      </c>
      <c r="AT136" s="162" t="s">
        <v>210</v>
      </c>
      <c r="AU136" s="162" t="s">
        <v>85</v>
      </c>
      <c r="AY136" s="15" t="s">
        <v>208</v>
      </c>
      <c r="BE136" s="163">
        <f t="shared" si="4"/>
        <v>0</v>
      </c>
      <c r="BF136" s="163">
        <f t="shared" si="5"/>
        <v>0</v>
      </c>
      <c r="BG136" s="163">
        <f t="shared" si="6"/>
        <v>0</v>
      </c>
      <c r="BH136" s="163">
        <f t="shared" si="7"/>
        <v>0</v>
      </c>
      <c r="BI136" s="163">
        <f t="shared" si="8"/>
        <v>0</v>
      </c>
      <c r="BJ136" s="15" t="s">
        <v>85</v>
      </c>
      <c r="BK136" s="163">
        <f t="shared" si="9"/>
        <v>0</v>
      </c>
      <c r="BL136" s="15" t="s">
        <v>466</v>
      </c>
      <c r="BM136" s="162" t="s">
        <v>889</v>
      </c>
    </row>
    <row r="137" spans="1:65" s="2" customFormat="1" ht="49.9" customHeight="1">
      <c r="A137" s="30"/>
      <c r="B137" s="31"/>
      <c r="C137" s="30"/>
      <c r="D137" s="30"/>
      <c r="E137" s="144" t="s">
        <v>771</v>
      </c>
      <c r="F137" s="144" t="s">
        <v>772</v>
      </c>
      <c r="G137" s="30"/>
      <c r="H137" s="30"/>
      <c r="I137" s="30"/>
      <c r="J137" s="283">
        <f t="shared" ref="J137:J142" si="10">BK137</f>
        <v>0</v>
      </c>
      <c r="K137" s="30"/>
      <c r="L137" s="31"/>
      <c r="M137" s="164"/>
      <c r="N137" s="165"/>
      <c r="O137" s="59"/>
      <c r="P137" s="59"/>
      <c r="Q137" s="59"/>
      <c r="R137" s="59"/>
      <c r="S137" s="59"/>
      <c r="T137" s="6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T137" s="15" t="s">
        <v>71</v>
      </c>
      <c r="AU137" s="15" t="s">
        <v>72</v>
      </c>
      <c r="AY137" s="15" t="s">
        <v>773</v>
      </c>
      <c r="BK137" s="163">
        <f>SUM(BK138:BK142)</f>
        <v>0</v>
      </c>
    </row>
    <row r="138" spans="1:65" s="2" customFormat="1" ht="16.350000000000001" customHeight="1">
      <c r="A138" s="30"/>
      <c r="B138" s="31"/>
      <c r="C138" s="166" t="s">
        <v>1</v>
      </c>
      <c r="D138" s="166" t="s">
        <v>210</v>
      </c>
      <c r="E138" s="167" t="s">
        <v>1</v>
      </c>
      <c r="F138" s="168" t="s">
        <v>1</v>
      </c>
      <c r="G138" s="169" t="s">
        <v>1</v>
      </c>
      <c r="H138" s="170"/>
      <c r="I138" s="171"/>
      <c r="J138" s="288">
        <f t="shared" si="10"/>
        <v>0</v>
      </c>
      <c r="K138" s="172"/>
      <c r="L138" s="31"/>
      <c r="M138" s="173" t="s">
        <v>1</v>
      </c>
      <c r="N138" s="174" t="s">
        <v>38</v>
      </c>
      <c r="O138" s="59"/>
      <c r="P138" s="59"/>
      <c r="Q138" s="59"/>
      <c r="R138" s="59"/>
      <c r="S138" s="59"/>
      <c r="T138" s="6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T138" s="15" t="s">
        <v>773</v>
      </c>
      <c r="AU138" s="15" t="s">
        <v>79</v>
      </c>
      <c r="AY138" s="15" t="s">
        <v>773</v>
      </c>
      <c r="BE138" s="163">
        <f>IF(N138="základná",J138,0)</f>
        <v>0</v>
      </c>
      <c r="BF138" s="163">
        <f>IF(N138="znížená",J138,0)</f>
        <v>0</v>
      </c>
      <c r="BG138" s="163">
        <f>IF(N138="zákl. prenesená",J138,0)</f>
        <v>0</v>
      </c>
      <c r="BH138" s="163">
        <f>IF(N138="zníž. prenesená",J138,0)</f>
        <v>0</v>
      </c>
      <c r="BI138" s="163">
        <f>IF(N138="nulová",J138,0)</f>
        <v>0</v>
      </c>
      <c r="BJ138" s="15" t="s">
        <v>85</v>
      </c>
      <c r="BK138" s="163">
        <f>I138*H138</f>
        <v>0</v>
      </c>
    </row>
    <row r="139" spans="1:65" s="2" customFormat="1" ht="16.350000000000001" customHeight="1">
      <c r="A139" s="30"/>
      <c r="B139" s="31"/>
      <c r="C139" s="166" t="s">
        <v>1</v>
      </c>
      <c r="D139" s="166" t="s">
        <v>210</v>
      </c>
      <c r="E139" s="167" t="s">
        <v>1</v>
      </c>
      <c r="F139" s="168" t="s">
        <v>1</v>
      </c>
      <c r="G139" s="169" t="s">
        <v>1</v>
      </c>
      <c r="H139" s="170"/>
      <c r="I139" s="171"/>
      <c r="J139" s="288">
        <f t="shared" si="10"/>
        <v>0</v>
      </c>
      <c r="K139" s="172"/>
      <c r="L139" s="31"/>
      <c r="M139" s="173" t="s">
        <v>1</v>
      </c>
      <c r="N139" s="174" t="s">
        <v>38</v>
      </c>
      <c r="O139" s="59"/>
      <c r="P139" s="59"/>
      <c r="Q139" s="59"/>
      <c r="R139" s="59"/>
      <c r="S139" s="59"/>
      <c r="T139" s="6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T139" s="15" t="s">
        <v>773</v>
      </c>
      <c r="AU139" s="15" t="s">
        <v>79</v>
      </c>
      <c r="AY139" s="15" t="s">
        <v>773</v>
      </c>
      <c r="BE139" s="163">
        <f>IF(N139="základná",J139,0)</f>
        <v>0</v>
      </c>
      <c r="BF139" s="163">
        <f>IF(N139="znížená",J139,0)</f>
        <v>0</v>
      </c>
      <c r="BG139" s="163">
        <f>IF(N139="zákl. prenesená",J139,0)</f>
        <v>0</v>
      </c>
      <c r="BH139" s="163">
        <f>IF(N139="zníž. prenesená",J139,0)</f>
        <v>0</v>
      </c>
      <c r="BI139" s="163">
        <f>IF(N139="nulová",J139,0)</f>
        <v>0</v>
      </c>
      <c r="BJ139" s="15" t="s">
        <v>85</v>
      </c>
      <c r="BK139" s="163">
        <f>I139*H139</f>
        <v>0</v>
      </c>
    </row>
    <row r="140" spans="1:65" s="2" customFormat="1" ht="16.350000000000001" customHeight="1">
      <c r="A140" s="30"/>
      <c r="B140" s="31"/>
      <c r="C140" s="166" t="s">
        <v>1</v>
      </c>
      <c r="D140" s="166" t="s">
        <v>210</v>
      </c>
      <c r="E140" s="167" t="s">
        <v>1</v>
      </c>
      <c r="F140" s="168" t="s">
        <v>1</v>
      </c>
      <c r="G140" s="169" t="s">
        <v>1</v>
      </c>
      <c r="H140" s="170"/>
      <c r="I140" s="171"/>
      <c r="J140" s="288">
        <f t="shared" si="10"/>
        <v>0</v>
      </c>
      <c r="K140" s="172"/>
      <c r="L140" s="31"/>
      <c r="M140" s="173" t="s">
        <v>1</v>
      </c>
      <c r="N140" s="174" t="s">
        <v>38</v>
      </c>
      <c r="O140" s="59"/>
      <c r="P140" s="59"/>
      <c r="Q140" s="59"/>
      <c r="R140" s="59"/>
      <c r="S140" s="59"/>
      <c r="T140" s="6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T140" s="15" t="s">
        <v>773</v>
      </c>
      <c r="AU140" s="15" t="s">
        <v>79</v>
      </c>
      <c r="AY140" s="15" t="s">
        <v>773</v>
      </c>
      <c r="BE140" s="163">
        <f>IF(N140="základná",J140,0)</f>
        <v>0</v>
      </c>
      <c r="BF140" s="163">
        <f>IF(N140="znížená",J140,0)</f>
        <v>0</v>
      </c>
      <c r="BG140" s="163">
        <f>IF(N140="zákl. prenesená",J140,0)</f>
        <v>0</v>
      </c>
      <c r="BH140" s="163">
        <f>IF(N140="zníž. prenesená",J140,0)</f>
        <v>0</v>
      </c>
      <c r="BI140" s="163">
        <f>IF(N140="nulová",J140,0)</f>
        <v>0</v>
      </c>
      <c r="BJ140" s="15" t="s">
        <v>85</v>
      </c>
      <c r="BK140" s="163">
        <f>I140*H140</f>
        <v>0</v>
      </c>
    </row>
    <row r="141" spans="1:65" s="2" customFormat="1" ht="16.350000000000001" customHeight="1">
      <c r="A141" s="30"/>
      <c r="B141" s="31"/>
      <c r="C141" s="166" t="s">
        <v>1</v>
      </c>
      <c r="D141" s="166" t="s">
        <v>210</v>
      </c>
      <c r="E141" s="167" t="s">
        <v>1</v>
      </c>
      <c r="F141" s="168" t="s">
        <v>1</v>
      </c>
      <c r="G141" s="169" t="s">
        <v>1</v>
      </c>
      <c r="H141" s="170"/>
      <c r="I141" s="171"/>
      <c r="J141" s="288">
        <f t="shared" si="10"/>
        <v>0</v>
      </c>
      <c r="K141" s="172"/>
      <c r="L141" s="31"/>
      <c r="M141" s="173" t="s">
        <v>1</v>
      </c>
      <c r="N141" s="174" t="s">
        <v>38</v>
      </c>
      <c r="O141" s="59"/>
      <c r="P141" s="59"/>
      <c r="Q141" s="59"/>
      <c r="R141" s="59"/>
      <c r="S141" s="59"/>
      <c r="T141" s="6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T141" s="15" t="s">
        <v>773</v>
      </c>
      <c r="AU141" s="15" t="s">
        <v>79</v>
      </c>
      <c r="AY141" s="15" t="s">
        <v>773</v>
      </c>
      <c r="BE141" s="163">
        <f>IF(N141="základná",J141,0)</f>
        <v>0</v>
      </c>
      <c r="BF141" s="163">
        <f>IF(N141="znížená",J141,0)</f>
        <v>0</v>
      </c>
      <c r="BG141" s="163">
        <f>IF(N141="zákl. prenesená",J141,0)</f>
        <v>0</v>
      </c>
      <c r="BH141" s="163">
        <f>IF(N141="zníž. prenesená",J141,0)</f>
        <v>0</v>
      </c>
      <c r="BI141" s="163">
        <f>IF(N141="nulová",J141,0)</f>
        <v>0</v>
      </c>
      <c r="BJ141" s="15" t="s">
        <v>85</v>
      </c>
      <c r="BK141" s="163">
        <f>I141*H141</f>
        <v>0</v>
      </c>
    </row>
    <row r="142" spans="1:65" s="2" customFormat="1" ht="16.350000000000001" customHeight="1">
      <c r="A142" s="30"/>
      <c r="B142" s="31"/>
      <c r="C142" s="166" t="s">
        <v>1</v>
      </c>
      <c r="D142" s="166" t="s">
        <v>210</v>
      </c>
      <c r="E142" s="167" t="s">
        <v>1</v>
      </c>
      <c r="F142" s="168" t="s">
        <v>1</v>
      </c>
      <c r="G142" s="169" t="s">
        <v>1</v>
      </c>
      <c r="H142" s="170"/>
      <c r="I142" s="171"/>
      <c r="J142" s="288">
        <f t="shared" si="10"/>
        <v>0</v>
      </c>
      <c r="K142" s="172"/>
      <c r="L142" s="31"/>
      <c r="M142" s="173" t="s">
        <v>1</v>
      </c>
      <c r="N142" s="174" t="s">
        <v>38</v>
      </c>
      <c r="O142" s="175"/>
      <c r="P142" s="175"/>
      <c r="Q142" s="175"/>
      <c r="R142" s="175"/>
      <c r="S142" s="175"/>
      <c r="T142" s="176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T142" s="15" t="s">
        <v>773</v>
      </c>
      <c r="AU142" s="15" t="s">
        <v>79</v>
      </c>
      <c r="AY142" s="15" t="s">
        <v>773</v>
      </c>
      <c r="BE142" s="163">
        <f>IF(N142="základná",J142,0)</f>
        <v>0</v>
      </c>
      <c r="BF142" s="163">
        <f>IF(N142="znížená",J142,0)</f>
        <v>0</v>
      </c>
      <c r="BG142" s="163">
        <f>IF(N142="zákl. prenesená",J142,0)</f>
        <v>0</v>
      </c>
      <c r="BH142" s="163">
        <f>IF(N142="zníž. prenesená",J142,0)</f>
        <v>0</v>
      </c>
      <c r="BI142" s="163">
        <f>IF(N142="nulová",J142,0)</f>
        <v>0</v>
      </c>
      <c r="BJ142" s="15" t="s">
        <v>85</v>
      </c>
      <c r="BK142" s="163">
        <f>I142*H142</f>
        <v>0</v>
      </c>
    </row>
    <row r="143" spans="1:65" s="2" customFormat="1" ht="6.95" customHeight="1">
      <c r="A143" s="30"/>
      <c r="B143" s="48"/>
      <c r="C143" s="49"/>
      <c r="D143" s="49"/>
      <c r="E143" s="49"/>
      <c r="F143" s="49"/>
      <c r="G143" s="49"/>
      <c r="H143" s="49"/>
      <c r="I143" s="49"/>
      <c r="J143" s="277"/>
      <c r="K143" s="49"/>
      <c r="L143" s="31"/>
      <c r="M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</row>
  </sheetData>
  <sheetProtection algorithmName="SHA-512" hashValue="7LM5xxbZrEg6L6VKvMnZFD8mqfAOEpU3bd13IW3bkzW+c9jbImgzzgEGMb0p+Q0s7JLESc267OKci0/DI2Gf/g==" saltValue="MFmM/nWWYfa3YkMLY2kNsw==" spinCount="100000" sheet="1" objects="1" scenarios="1"/>
  <autoFilter ref="C122:K142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dataValidations disablePrompts="1" count="2">
    <dataValidation type="list" allowBlank="1" showInputMessage="1" showErrorMessage="1" error="Povolené sú hodnoty K, M." sqref="D138:D143">
      <formula1>"K, M"</formula1>
    </dataValidation>
    <dataValidation type="list" allowBlank="1" showInputMessage="1" showErrorMessage="1" error="Povolené sú hodnoty základná, znížená, nulová." sqref="N138:N143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37"/>
  <sheetViews>
    <sheetView showGridLines="0" workbookViewId="0">
      <selection activeCell="E20" sqref="E20:H2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6" t="s">
        <v>5</v>
      </c>
      <c r="M2" s="217"/>
      <c r="N2" s="217"/>
      <c r="O2" s="217"/>
      <c r="P2" s="217"/>
      <c r="Q2" s="217"/>
      <c r="R2" s="217"/>
      <c r="S2" s="217"/>
      <c r="T2" s="217"/>
      <c r="U2" s="217"/>
      <c r="V2" s="217"/>
      <c r="AT2" s="15" t="s">
        <v>95</v>
      </c>
    </row>
    <row r="3" spans="1:46" s="1" customFormat="1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8"/>
      <c r="AT3" s="15" t="s">
        <v>72</v>
      </c>
    </row>
    <row r="4" spans="1:46" s="1" customFormat="1" ht="24.95" customHeight="1">
      <c r="B4" s="18"/>
      <c r="D4" s="19" t="s">
        <v>167</v>
      </c>
      <c r="L4" s="18"/>
      <c r="M4" s="99" t="s">
        <v>9</v>
      </c>
      <c r="AT4" s="15" t="s">
        <v>3</v>
      </c>
    </row>
    <row r="5" spans="1:46" s="1" customFormat="1" ht="6.95" customHeight="1">
      <c r="B5" s="18"/>
      <c r="L5" s="18"/>
    </row>
    <row r="6" spans="1:46" s="1" customFormat="1" ht="12" customHeight="1">
      <c r="B6" s="18"/>
      <c r="D6" s="25" t="s">
        <v>14</v>
      </c>
      <c r="L6" s="18"/>
    </row>
    <row r="7" spans="1:46" s="1" customFormat="1" ht="16.5" customHeight="1">
      <c r="B7" s="18"/>
      <c r="E7" s="259" t="str">
        <f>'Rekapitulácia stavby'!K6</f>
        <v>Rekonštrukcia SO34 ÚAO a SO22 sociálna časť ÚAO</v>
      </c>
      <c r="F7" s="260"/>
      <c r="G7" s="260"/>
      <c r="H7" s="260"/>
      <c r="L7" s="18"/>
    </row>
    <row r="8" spans="1:46" s="1" customFormat="1" ht="12" customHeight="1">
      <c r="B8" s="18"/>
      <c r="D8" s="25" t="s">
        <v>168</v>
      </c>
      <c r="L8" s="18"/>
    </row>
    <row r="9" spans="1:46" s="2" customFormat="1" ht="16.5" customHeight="1">
      <c r="A9" s="30"/>
      <c r="B9" s="31"/>
      <c r="C9" s="30"/>
      <c r="D9" s="30"/>
      <c r="E9" s="259" t="s">
        <v>169</v>
      </c>
      <c r="F9" s="258"/>
      <c r="G9" s="258"/>
      <c r="H9" s="258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>
      <c r="A10" s="30"/>
      <c r="B10" s="31"/>
      <c r="C10" s="30"/>
      <c r="D10" s="25" t="s">
        <v>170</v>
      </c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6.5" customHeight="1">
      <c r="A11" s="30"/>
      <c r="B11" s="31"/>
      <c r="C11" s="30"/>
      <c r="D11" s="30"/>
      <c r="E11" s="255" t="s">
        <v>890</v>
      </c>
      <c r="F11" s="258"/>
      <c r="G11" s="258"/>
      <c r="H11" s="258"/>
      <c r="I11" s="30"/>
      <c r="J11" s="30"/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>
      <c r="A13" s="30"/>
      <c r="B13" s="31"/>
      <c r="C13" s="30"/>
      <c r="D13" s="25" t="s">
        <v>16</v>
      </c>
      <c r="E13" s="30"/>
      <c r="F13" s="23" t="s">
        <v>1</v>
      </c>
      <c r="G13" s="30"/>
      <c r="H13" s="30"/>
      <c r="I13" s="25" t="s">
        <v>17</v>
      </c>
      <c r="J13" s="23" t="s">
        <v>1</v>
      </c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5" t="s">
        <v>18</v>
      </c>
      <c r="E14" s="30"/>
      <c r="F14" s="23" t="s">
        <v>19</v>
      </c>
      <c r="G14" s="30"/>
      <c r="H14" s="30"/>
      <c r="I14" s="25" t="s">
        <v>20</v>
      </c>
      <c r="J14" s="56" t="str">
        <f>'Rekapitulácia stavby'!AN8</f>
        <v>16. 11. 2023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>
      <c r="A16" s="30"/>
      <c r="B16" s="31"/>
      <c r="C16" s="30"/>
      <c r="D16" s="25" t="s">
        <v>22</v>
      </c>
      <c r="E16" s="30"/>
      <c r="F16" s="30"/>
      <c r="G16" s="30"/>
      <c r="H16" s="30"/>
      <c r="I16" s="25" t="s">
        <v>23</v>
      </c>
      <c r="J16" s="23" t="s">
        <v>1</v>
      </c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>
      <c r="A17" s="30"/>
      <c r="B17" s="31"/>
      <c r="C17" s="30"/>
      <c r="D17" s="30"/>
      <c r="E17" s="23" t="s">
        <v>19</v>
      </c>
      <c r="F17" s="30"/>
      <c r="G17" s="30"/>
      <c r="H17" s="30"/>
      <c r="I17" s="25" t="s">
        <v>24</v>
      </c>
      <c r="J17" s="23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>
      <c r="A19" s="30"/>
      <c r="B19" s="31"/>
      <c r="C19" s="30"/>
      <c r="D19" s="25" t="s">
        <v>25</v>
      </c>
      <c r="E19" s="30"/>
      <c r="F19" s="30"/>
      <c r="G19" s="30"/>
      <c r="H19" s="30"/>
      <c r="I19" s="25" t="s">
        <v>23</v>
      </c>
      <c r="J19" s="26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>
      <c r="A20" s="30"/>
      <c r="B20" s="31"/>
      <c r="C20" s="30"/>
      <c r="D20" s="30"/>
      <c r="E20" s="261" t="str">
        <f>'Rekapitulácia stavby'!E14</f>
        <v>Vyplň údaj</v>
      </c>
      <c r="F20" s="221"/>
      <c r="G20" s="221"/>
      <c r="H20" s="221"/>
      <c r="I20" s="25" t="s">
        <v>24</v>
      </c>
      <c r="J20" s="26"/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>
      <c r="A22" s="30"/>
      <c r="B22" s="31"/>
      <c r="C22" s="30"/>
      <c r="D22" s="25" t="s">
        <v>27</v>
      </c>
      <c r="E22" s="30"/>
      <c r="F22" s="30"/>
      <c r="G22" s="30"/>
      <c r="H22" s="30"/>
      <c r="I22" s="25" t="s">
        <v>23</v>
      </c>
      <c r="J22" s="23" t="str">
        <f>IF('Rekapitulácia stavby'!AN16="","",'Rekapitulácia stavby'!AN16)</f>
        <v/>
      </c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>
      <c r="A23" s="30"/>
      <c r="B23" s="31"/>
      <c r="C23" s="30"/>
      <c r="D23" s="30"/>
      <c r="E23" s="23" t="str">
        <f>IF('Rekapitulácia stavby'!E17="","",'Rekapitulácia stavby'!E17)</f>
        <v xml:space="preserve"> </v>
      </c>
      <c r="F23" s="30"/>
      <c r="G23" s="30"/>
      <c r="H23" s="30"/>
      <c r="I23" s="25" t="s">
        <v>24</v>
      </c>
      <c r="J23" s="23" t="str">
        <f>IF('Rekapitulácia stavby'!AN17="","",'Rekapitulácia stavby'!AN17)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>
      <c r="A25" s="30"/>
      <c r="B25" s="31"/>
      <c r="C25" s="30"/>
      <c r="D25" s="25" t="s">
        <v>30</v>
      </c>
      <c r="E25" s="30"/>
      <c r="F25" s="30"/>
      <c r="G25" s="30"/>
      <c r="H25" s="30"/>
      <c r="I25" s="25" t="s">
        <v>23</v>
      </c>
      <c r="J25" s="23" t="str">
        <f>IF('Rekapitulácia stavby'!AN19="","",'Rekapitulácia stavby'!AN19)</f>
        <v/>
      </c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>
      <c r="A26" s="30"/>
      <c r="B26" s="31"/>
      <c r="C26" s="30"/>
      <c r="D26" s="30"/>
      <c r="E26" s="23" t="str">
        <f>IF('Rekapitulácia stavby'!E20="","",'Rekapitulácia stavby'!E20)</f>
        <v xml:space="preserve"> </v>
      </c>
      <c r="F26" s="30"/>
      <c r="G26" s="30"/>
      <c r="H26" s="30"/>
      <c r="I26" s="25" t="s">
        <v>24</v>
      </c>
      <c r="J26" s="23" t="str">
        <f>IF('Rekapitulácia stavby'!AN20="","",'Rekapitulácia stavby'!AN20)</f>
        <v/>
      </c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3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>
      <c r="A28" s="30"/>
      <c r="B28" s="31"/>
      <c r="C28" s="30"/>
      <c r="D28" s="25" t="s">
        <v>31</v>
      </c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>
      <c r="A29" s="100"/>
      <c r="B29" s="101"/>
      <c r="C29" s="100"/>
      <c r="D29" s="100"/>
      <c r="E29" s="225" t="s">
        <v>1</v>
      </c>
      <c r="F29" s="225"/>
      <c r="G29" s="225"/>
      <c r="H29" s="225"/>
      <c r="I29" s="100"/>
      <c r="J29" s="100"/>
      <c r="K29" s="100"/>
      <c r="L29" s="102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</row>
    <row r="30" spans="1:31" s="2" customFormat="1" ht="6.95" customHeight="1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>
      <c r="A32" s="30"/>
      <c r="B32" s="31"/>
      <c r="C32" s="30"/>
      <c r="D32" s="103" t="s">
        <v>32</v>
      </c>
      <c r="E32" s="30"/>
      <c r="F32" s="30"/>
      <c r="G32" s="30"/>
      <c r="H32" s="30"/>
      <c r="I32" s="30"/>
      <c r="J32" s="72">
        <f>ROUND(J123, 2)</f>
        <v>0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>
      <c r="A33" s="30"/>
      <c r="B33" s="31"/>
      <c r="C33" s="30"/>
      <c r="D33" s="67"/>
      <c r="E33" s="67"/>
      <c r="F33" s="67"/>
      <c r="G33" s="67"/>
      <c r="H33" s="67"/>
      <c r="I33" s="67"/>
      <c r="J33" s="67"/>
      <c r="K33" s="67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0"/>
      <c r="F34" s="34" t="s">
        <v>34</v>
      </c>
      <c r="G34" s="30"/>
      <c r="H34" s="30"/>
      <c r="I34" s="34" t="s">
        <v>33</v>
      </c>
      <c r="J34" s="34" t="s">
        <v>35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>
      <c r="A35" s="30"/>
      <c r="B35" s="31"/>
      <c r="C35" s="30"/>
      <c r="D35" s="104" t="s">
        <v>36</v>
      </c>
      <c r="E35" s="36" t="s">
        <v>37</v>
      </c>
      <c r="F35" s="105">
        <f>ROUND((ROUND((SUM(BE123:BE130)),  2) + SUM(BE132:BE136)), 2)</f>
        <v>0</v>
      </c>
      <c r="G35" s="106"/>
      <c r="H35" s="106"/>
      <c r="I35" s="107">
        <v>0.2</v>
      </c>
      <c r="J35" s="105">
        <f>ROUND((ROUND(((SUM(BE123:BE130))*I35),  2) + (SUM(BE132:BE136)*I35)), 2)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>
      <c r="A36" s="30"/>
      <c r="B36" s="31"/>
      <c r="C36" s="30"/>
      <c r="D36" s="30"/>
      <c r="E36" s="36" t="s">
        <v>38</v>
      </c>
      <c r="F36" s="105">
        <f>ROUND((ROUND((SUM(BF123:BF130)),  2) + SUM(BF132:BF136)), 2)</f>
        <v>0</v>
      </c>
      <c r="G36" s="106"/>
      <c r="H36" s="106"/>
      <c r="I36" s="107">
        <v>0.2</v>
      </c>
      <c r="J36" s="105">
        <f>ROUND((ROUND(((SUM(BF123:BF130))*I36),  2) + (SUM(BF132:BF136)*I36)), 2)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5" t="s">
        <v>39</v>
      </c>
      <c r="F37" s="108">
        <f>ROUND((ROUND((SUM(BG123:BG130)),  2) + SUM(BG132:BG136)), 2)</f>
        <v>0</v>
      </c>
      <c r="G37" s="30"/>
      <c r="H37" s="30"/>
      <c r="I37" s="109">
        <v>0.2</v>
      </c>
      <c r="J37" s="108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>
      <c r="A38" s="30"/>
      <c r="B38" s="31"/>
      <c r="C38" s="30"/>
      <c r="D38" s="30"/>
      <c r="E38" s="25" t="s">
        <v>40</v>
      </c>
      <c r="F38" s="108">
        <f>ROUND((ROUND((SUM(BH123:BH130)),  2) + SUM(BH132:BH136)), 2)</f>
        <v>0</v>
      </c>
      <c r="G38" s="30"/>
      <c r="H38" s="30"/>
      <c r="I38" s="109">
        <v>0.2</v>
      </c>
      <c r="J38" s="108">
        <f>0</f>
        <v>0</v>
      </c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>
      <c r="A39" s="30"/>
      <c r="B39" s="31"/>
      <c r="C39" s="30"/>
      <c r="D39" s="30"/>
      <c r="E39" s="36" t="s">
        <v>41</v>
      </c>
      <c r="F39" s="105">
        <f>ROUND((ROUND((SUM(BI123:BI130)),  2) + SUM(BI132:BI136)), 2)</f>
        <v>0</v>
      </c>
      <c r="G39" s="106"/>
      <c r="H39" s="106"/>
      <c r="I39" s="107">
        <v>0</v>
      </c>
      <c r="J39" s="105">
        <f>0</f>
        <v>0</v>
      </c>
      <c r="K39" s="30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>
      <c r="A41" s="30"/>
      <c r="B41" s="31"/>
      <c r="C41" s="110"/>
      <c r="D41" s="111" t="s">
        <v>42</v>
      </c>
      <c r="E41" s="61"/>
      <c r="F41" s="61"/>
      <c r="G41" s="112" t="s">
        <v>43</v>
      </c>
      <c r="H41" s="113" t="s">
        <v>44</v>
      </c>
      <c r="I41" s="61"/>
      <c r="J41" s="114">
        <f>SUM(J32:J39)</f>
        <v>0</v>
      </c>
      <c r="K41" s="115"/>
      <c r="L41" s="43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3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>
      <c r="B43" s="18"/>
      <c r="L43" s="18"/>
    </row>
    <row r="44" spans="1:31" s="1" customFormat="1" ht="14.45" customHeight="1">
      <c r="B44" s="18"/>
      <c r="L44" s="18"/>
    </row>
    <row r="45" spans="1:31" s="1" customFormat="1" ht="14.45" customHeight="1">
      <c r="B45" s="18"/>
      <c r="L45" s="18"/>
    </row>
    <row r="46" spans="1:31" s="1" customFormat="1" ht="14.45" customHeight="1">
      <c r="B46" s="18"/>
      <c r="L46" s="18"/>
    </row>
    <row r="47" spans="1:31" s="1" customFormat="1" ht="14.45" customHeight="1">
      <c r="B47" s="18"/>
      <c r="L47" s="18"/>
    </row>
    <row r="48" spans="1:31" s="1" customFormat="1" ht="14.45" customHeight="1">
      <c r="B48" s="18"/>
      <c r="L48" s="18"/>
    </row>
    <row r="49" spans="1:31" s="1" customFormat="1" ht="14.45" customHeight="1">
      <c r="B49" s="18"/>
      <c r="L49" s="18"/>
    </row>
    <row r="50" spans="1:31" s="2" customFormat="1" ht="14.45" customHeight="1">
      <c r="B50" s="43"/>
      <c r="D50" s="44" t="s">
        <v>45</v>
      </c>
      <c r="E50" s="45"/>
      <c r="F50" s="45"/>
      <c r="G50" s="44" t="s">
        <v>46</v>
      </c>
      <c r="H50" s="45"/>
      <c r="I50" s="45"/>
      <c r="J50" s="45"/>
      <c r="K50" s="45"/>
      <c r="L50" s="43"/>
    </row>
    <row r="51" spans="1:31">
      <c r="B51" s="18"/>
      <c r="L51" s="18"/>
    </row>
    <row r="52" spans="1:31">
      <c r="B52" s="18"/>
      <c r="L52" s="18"/>
    </row>
    <row r="53" spans="1:31">
      <c r="B53" s="18"/>
      <c r="L53" s="18"/>
    </row>
    <row r="54" spans="1:31">
      <c r="B54" s="18"/>
      <c r="L54" s="18"/>
    </row>
    <row r="55" spans="1:31">
      <c r="B55" s="18"/>
      <c r="L55" s="18"/>
    </row>
    <row r="56" spans="1:31">
      <c r="B56" s="18"/>
      <c r="L56" s="18"/>
    </row>
    <row r="57" spans="1:31">
      <c r="B57" s="18"/>
      <c r="L57" s="18"/>
    </row>
    <row r="58" spans="1:31">
      <c r="B58" s="18"/>
      <c r="L58" s="18"/>
    </row>
    <row r="59" spans="1:31">
      <c r="B59" s="18"/>
      <c r="L59" s="18"/>
    </row>
    <row r="60" spans="1:31">
      <c r="B60" s="18"/>
      <c r="L60" s="18"/>
    </row>
    <row r="61" spans="1:31" s="2" customFormat="1" ht="12.75">
      <c r="A61" s="30"/>
      <c r="B61" s="31"/>
      <c r="C61" s="30"/>
      <c r="D61" s="46" t="s">
        <v>47</v>
      </c>
      <c r="E61" s="33"/>
      <c r="F61" s="116" t="s">
        <v>48</v>
      </c>
      <c r="G61" s="46" t="s">
        <v>47</v>
      </c>
      <c r="H61" s="33"/>
      <c r="I61" s="33"/>
      <c r="J61" s="117" t="s">
        <v>48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18"/>
      <c r="L62" s="18"/>
    </row>
    <row r="63" spans="1:31">
      <c r="B63" s="18"/>
      <c r="L63" s="18"/>
    </row>
    <row r="64" spans="1:31">
      <c r="B64" s="18"/>
      <c r="L64" s="18"/>
    </row>
    <row r="65" spans="1:31" s="2" customFormat="1" ht="12.75">
      <c r="A65" s="30"/>
      <c r="B65" s="31"/>
      <c r="C65" s="30"/>
      <c r="D65" s="44" t="s">
        <v>49</v>
      </c>
      <c r="E65" s="47"/>
      <c r="F65" s="47"/>
      <c r="G65" s="44" t="s">
        <v>50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18"/>
      <c r="L66" s="18"/>
    </row>
    <row r="67" spans="1:31">
      <c r="B67" s="18"/>
      <c r="L67" s="18"/>
    </row>
    <row r="68" spans="1:31">
      <c r="B68" s="18"/>
      <c r="L68" s="18"/>
    </row>
    <row r="69" spans="1:31">
      <c r="B69" s="18"/>
      <c r="L69" s="18"/>
    </row>
    <row r="70" spans="1:31">
      <c r="B70" s="18"/>
      <c r="L70" s="18"/>
    </row>
    <row r="71" spans="1:31">
      <c r="B71" s="18"/>
      <c r="L71" s="18"/>
    </row>
    <row r="72" spans="1:31">
      <c r="B72" s="18"/>
      <c r="L72" s="18"/>
    </row>
    <row r="73" spans="1:31">
      <c r="B73" s="18"/>
      <c r="L73" s="18"/>
    </row>
    <row r="74" spans="1:31">
      <c r="B74" s="18"/>
      <c r="L74" s="18"/>
    </row>
    <row r="75" spans="1:31">
      <c r="B75" s="18"/>
      <c r="L75" s="18"/>
    </row>
    <row r="76" spans="1:31" s="2" customFormat="1" ht="12.75">
      <c r="A76" s="30"/>
      <c r="B76" s="31"/>
      <c r="C76" s="30"/>
      <c r="D76" s="46" t="s">
        <v>47</v>
      </c>
      <c r="E76" s="33"/>
      <c r="F76" s="116" t="s">
        <v>48</v>
      </c>
      <c r="G76" s="46" t="s">
        <v>47</v>
      </c>
      <c r="H76" s="33"/>
      <c r="I76" s="33"/>
      <c r="J76" s="117" t="s">
        <v>48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>
      <c r="A82" s="30"/>
      <c r="B82" s="31"/>
      <c r="C82" s="19" t="s">
        <v>172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>
      <c r="A84" s="30"/>
      <c r="B84" s="31"/>
      <c r="C84" s="25" t="s">
        <v>14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>
      <c r="A85" s="30"/>
      <c r="B85" s="31"/>
      <c r="C85" s="30"/>
      <c r="D85" s="30"/>
      <c r="E85" s="259" t="str">
        <f>E7</f>
        <v>Rekonštrukcia SO34 ÚAO a SO22 sociálna časť ÚAO</v>
      </c>
      <c r="F85" s="260"/>
      <c r="G85" s="260"/>
      <c r="H85" s="260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>
      <c r="B86" s="18"/>
      <c r="C86" s="25" t="s">
        <v>168</v>
      </c>
      <c r="L86" s="18"/>
    </row>
    <row r="87" spans="1:31" s="2" customFormat="1" ht="16.5" customHeight="1">
      <c r="A87" s="30"/>
      <c r="B87" s="31"/>
      <c r="C87" s="30"/>
      <c r="D87" s="30"/>
      <c r="E87" s="259" t="s">
        <v>169</v>
      </c>
      <c r="F87" s="258"/>
      <c r="G87" s="258"/>
      <c r="H87" s="258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>
      <c r="A88" s="30"/>
      <c r="B88" s="31"/>
      <c r="C88" s="25" t="s">
        <v>170</v>
      </c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16.5" customHeight="1">
      <c r="A89" s="30"/>
      <c r="B89" s="31"/>
      <c r="C89" s="30"/>
      <c r="D89" s="30"/>
      <c r="E89" s="255" t="str">
        <f>E11</f>
        <v>SO00.c - Demontáž bleskozvod</v>
      </c>
      <c r="F89" s="258"/>
      <c r="G89" s="258"/>
      <c r="H89" s="258"/>
      <c r="I89" s="30"/>
      <c r="J89" s="30"/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>
      <c r="A91" s="30"/>
      <c r="B91" s="31"/>
      <c r="C91" s="25" t="s">
        <v>18</v>
      </c>
      <c r="D91" s="30"/>
      <c r="E91" s="30"/>
      <c r="F91" s="23" t="str">
        <f>F14</f>
        <v>ÚVTOS a ÚVV Leopoldov</v>
      </c>
      <c r="G91" s="30"/>
      <c r="H91" s="30"/>
      <c r="I91" s="25" t="s">
        <v>20</v>
      </c>
      <c r="J91" s="56" t="str">
        <f>IF(J14="","",J14)</f>
        <v>16. 11. 2023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>
      <c r="A93" s="30"/>
      <c r="B93" s="31"/>
      <c r="C93" s="25" t="s">
        <v>22</v>
      </c>
      <c r="D93" s="30"/>
      <c r="E93" s="30"/>
      <c r="F93" s="23" t="str">
        <f>E17</f>
        <v>ÚVTOS a ÚVV Leopoldov</v>
      </c>
      <c r="G93" s="30"/>
      <c r="H93" s="30"/>
      <c r="I93" s="25" t="s">
        <v>27</v>
      </c>
      <c r="J93" s="28" t="str">
        <f>E23</f>
        <v xml:space="preserve"> </v>
      </c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>
      <c r="A94" s="30"/>
      <c r="B94" s="31"/>
      <c r="C94" s="25" t="s">
        <v>25</v>
      </c>
      <c r="D94" s="30"/>
      <c r="E94" s="30"/>
      <c r="F94" s="23" t="str">
        <f>IF(E20="","",E20)</f>
        <v>Vyplň údaj</v>
      </c>
      <c r="G94" s="30"/>
      <c r="H94" s="30"/>
      <c r="I94" s="25" t="s">
        <v>30</v>
      </c>
      <c r="J94" s="28" t="str">
        <f>E26</f>
        <v xml:space="preserve"> </v>
      </c>
      <c r="K94" s="30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>
      <c r="A96" s="30"/>
      <c r="B96" s="31"/>
      <c r="C96" s="118" t="s">
        <v>173</v>
      </c>
      <c r="D96" s="110"/>
      <c r="E96" s="110"/>
      <c r="F96" s="110"/>
      <c r="G96" s="110"/>
      <c r="H96" s="110"/>
      <c r="I96" s="110"/>
      <c r="J96" s="119" t="s">
        <v>174</v>
      </c>
      <c r="K96" s="11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3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>
      <c r="A98" s="30"/>
      <c r="B98" s="31"/>
      <c r="C98" s="120" t="s">
        <v>175</v>
      </c>
      <c r="D98" s="30"/>
      <c r="E98" s="30"/>
      <c r="F98" s="30"/>
      <c r="G98" s="30"/>
      <c r="H98" s="30"/>
      <c r="I98" s="30"/>
      <c r="J98" s="72">
        <f>J123</f>
        <v>0</v>
      </c>
      <c r="K98" s="30"/>
      <c r="L98" s="43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5" t="s">
        <v>176</v>
      </c>
    </row>
    <row r="99" spans="1:47" s="9" customFormat="1" ht="24.95" customHeight="1">
      <c r="B99" s="121"/>
      <c r="D99" s="122" t="s">
        <v>191</v>
      </c>
      <c r="E99" s="123"/>
      <c r="F99" s="123"/>
      <c r="G99" s="123"/>
      <c r="H99" s="123"/>
      <c r="I99" s="123"/>
      <c r="J99" s="124">
        <f>J124</f>
        <v>0</v>
      </c>
      <c r="L99" s="121"/>
    </row>
    <row r="100" spans="1:47" s="10" customFormat="1" ht="19.899999999999999" customHeight="1">
      <c r="B100" s="125"/>
      <c r="D100" s="126" t="s">
        <v>856</v>
      </c>
      <c r="E100" s="127"/>
      <c r="F100" s="127"/>
      <c r="G100" s="127"/>
      <c r="H100" s="127"/>
      <c r="I100" s="127"/>
      <c r="J100" s="128">
        <f>J125</f>
        <v>0</v>
      </c>
      <c r="L100" s="125"/>
    </row>
    <row r="101" spans="1:47" s="9" customFormat="1" ht="21.75" customHeight="1">
      <c r="B101" s="121"/>
      <c r="D101" s="129" t="s">
        <v>193</v>
      </c>
      <c r="J101" s="130">
        <f>J131</f>
        <v>0</v>
      </c>
      <c r="L101" s="121"/>
    </row>
    <row r="102" spans="1:47" s="2" customFormat="1" ht="21.75" customHeight="1">
      <c r="A102" s="30"/>
      <c r="B102" s="31"/>
      <c r="C102" s="30"/>
      <c r="D102" s="30"/>
      <c r="E102" s="30"/>
      <c r="F102" s="30"/>
      <c r="G102" s="30"/>
      <c r="H102" s="30"/>
      <c r="I102" s="30"/>
      <c r="J102" s="30"/>
      <c r="K102" s="30"/>
      <c r="L102" s="43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</row>
    <row r="103" spans="1:47" s="2" customFormat="1" ht="6.95" customHeight="1">
      <c r="A103" s="30"/>
      <c r="B103" s="48"/>
      <c r="C103" s="49"/>
      <c r="D103" s="49"/>
      <c r="E103" s="49"/>
      <c r="F103" s="49"/>
      <c r="G103" s="49"/>
      <c r="H103" s="49"/>
      <c r="I103" s="49"/>
      <c r="J103" s="49"/>
      <c r="K103" s="49"/>
      <c r="L103" s="43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</row>
    <row r="107" spans="1:47" s="2" customFormat="1" ht="6.95" customHeight="1">
      <c r="A107" s="30"/>
      <c r="B107" s="50"/>
      <c r="C107" s="51"/>
      <c r="D107" s="51"/>
      <c r="E107" s="51"/>
      <c r="F107" s="51"/>
      <c r="G107" s="51"/>
      <c r="H107" s="51"/>
      <c r="I107" s="51"/>
      <c r="J107" s="51"/>
      <c r="K107" s="51"/>
      <c r="L107" s="43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47" s="2" customFormat="1" ht="24.95" customHeight="1">
      <c r="A108" s="30"/>
      <c r="B108" s="31"/>
      <c r="C108" s="19" t="s">
        <v>194</v>
      </c>
      <c r="D108" s="30"/>
      <c r="E108" s="30"/>
      <c r="F108" s="30"/>
      <c r="G108" s="30"/>
      <c r="H108" s="30"/>
      <c r="I108" s="30"/>
      <c r="J108" s="30"/>
      <c r="K108" s="30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47" s="2" customFormat="1" ht="6.95" customHeight="1">
      <c r="A109" s="30"/>
      <c r="B109" s="31"/>
      <c r="C109" s="30"/>
      <c r="D109" s="30"/>
      <c r="E109" s="30"/>
      <c r="F109" s="30"/>
      <c r="G109" s="30"/>
      <c r="H109" s="30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47" s="2" customFormat="1" ht="12" customHeight="1">
      <c r="A110" s="30"/>
      <c r="B110" s="31"/>
      <c r="C110" s="25" t="s">
        <v>14</v>
      </c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47" s="2" customFormat="1" ht="16.5" customHeight="1">
      <c r="A111" s="30"/>
      <c r="B111" s="31"/>
      <c r="C111" s="30"/>
      <c r="D111" s="30"/>
      <c r="E111" s="259" t="str">
        <f>E7</f>
        <v>Rekonštrukcia SO34 ÚAO a SO22 sociálna časť ÚAO</v>
      </c>
      <c r="F111" s="260"/>
      <c r="G111" s="260"/>
      <c r="H111" s="26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47" s="1" customFormat="1" ht="12" customHeight="1">
      <c r="B112" s="18"/>
      <c r="C112" s="25" t="s">
        <v>168</v>
      </c>
      <c r="L112" s="18"/>
    </row>
    <row r="113" spans="1:65" s="2" customFormat="1" ht="16.5" customHeight="1">
      <c r="A113" s="30"/>
      <c r="B113" s="31"/>
      <c r="C113" s="30"/>
      <c r="D113" s="30"/>
      <c r="E113" s="259" t="s">
        <v>169</v>
      </c>
      <c r="F113" s="258"/>
      <c r="G113" s="258"/>
      <c r="H113" s="258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12" customHeight="1">
      <c r="A114" s="30"/>
      <c r="B114" s="31"/>
      <c r="C114" s="25" t="s">
        <v>170</v>
      </c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16.5" customHeight="1">
      <c r="A115" s="30"/>
      <c r="B115" s="31"/>
      <c r="C115" s="30"/>
      <c r="D115" s="30"/>
      <c r="E115" s="255" t="str">
        <f>E11</f>
        <v>SO00.c - Demontáž bleskozvod</v>
      </c>
      <c r="F115" s="258"/>
      <c r="G115" s="258"/>
      <c r="H115" s="258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6.95" customHeight="1">
      <c r="A116" s="30"/>
      <c r="B116" s="31"/>
      <c r="C116" s="30"/>
      <c r="D116" s="30"/>
      <c r="E116" s="30"/>
      <c r="F116" s="30"/>
      <c r="G116" s="30"/>
      <c r="H116" s="30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12" customHeight="1">
      <c r="A117" s="30"/>
      <c r="B117" s="31"/>
      <c r="C117" s="25" t="s">
        <v>18</v>
      </c>
      <c r="D117" s="30"/>
      <c r="E117" s="30"/>
      <c r="F117" s="23" t="str">
        <f>F14</f>
        <v>ÚVTOS a ÚVV Leopoldov</v>
      </c>
      <c r="G117" s="30"/>
      <c r="H117" s="30"/>
      <c r="I117" s="25" t="s">
        <v>20</v>
      </c>
      <c r="J117" s="56" t="str">
        <f>IF(J14="","",J14)</f>
        <v>16. 11. 2023</v>
      </c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6.95" customHeight="1">
      <c r="A118" s="30"/>
      <c r="B118" s="31"/>
      <c r="C118" s="30"/>
      <c r="D118" s="30"/>
      <c r="E118" s="30"/>
      <c r="F118" s="30"/>
      <c r="G118" s="30"/>
      <c r="H118" s="30"/>
      <c r="I118" s="30"/>
      <c r="J118" s="30"/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15.2" customHeight="1">
      <c r="A119" s="30"/>
      <c r="B119" s="31"/>
      <c r="C119" s="25" t="s">
        <v>22</v>
      </c>
      <c r="D119" s="30"/>
      <c r="E119" s="30"/>
      <c r="F119" s="23" t="str">
        <f>E17</f>
        <v>ÚVTOS a ÚVV Leopoldov</v>
      </c>
      <c r="G119" s="30"/>
      <c r="H119" s="30"/>
      <c r="I119" s="25" t="s">
        <v>27</v>
      </c>
      <c r="J119" s="28" t="str">
        <f>E23</f>
        <v xml:space="preserve"> </v>
      </c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2" customFormat="1" ht="15.2" customHeight="1">
      <c r="A120" s="30"/>
      <c r="B120" s="31"/>
      <c r="C120" s="25" t="s">
        <v>25</v>
      </c>
      <c r="D120" s="30"/>
      <c r="E120" s="30"/>
      <c r="F120" s="23" t="str">
        <f>IF(E20="","",E20)</f>
        <v>Vyplň údaj</v>
      </c>
      <c r="G120" s="30"/>
      <c r="H120" s="30"/>
      <c r="I120" s="25" t="s">
        <v>30</v>
      </c>
      <c r="J120" s="28" t="str">
        <f>E26</f>
        <v xml:space="preserve"> </v>
      </c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5" s="2" customFormat="1" ht="10.35" customHeight="1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5" s="11" customFormat="1" ht="29.25" customHeight="1">
      <c r="A122" s="131"/>
      <c r="B122" s="132"/>
      <c r="C122" s="133" t="s">
        <v>195</v>
      </c>
      <c r="D122" s="134" t="s">
        <v>57</v>
      </c>
      <c r="E122" s="134" t="s">
        <v>53</v>
      </c>
      <c r="F122" s="134" t="s">
        <v>54</v>
      </c>
      <c r="G122" s="134" t="s">
        <v>196</v>
      </c>
      <c r="H122" s="134" t="s">
        <v>197</v>
      </c>
      <c r="I122" s="134" t="s">
        <v>198</v>
      </c>
      <c r="J122" s="135" t="s">
        <v>174</v>
      </c>
      <c r="K122" s="136" t="s">
        <v>199</v>
      </c>
      <c r="L122" s="137"/>
      <c r="M122" s="63" t="s">
        <v>1</v>
      </c>
      <c r="N122" s="64" t="s">
        <v>36</v>
      </c>
      <c r="O122" s="64" t="s">
        <v>200</v>
      </c>
      <c r="P122" s="64" t="s">
        <v>201</v>
      </c>
      <c r="Q122" s="64" t="s">
        <v>202</v>
      </c>
      <c r="R122" s="64" t="s">
        <v>203</v>
      </c>
      <c r="S122" s="64" t="s">
        <v>204</v>
      </c>
      <c r="T122" s="65" t="s">
        <v>205</v>
      </c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</row>
    <row r="123" spans="1:65" s="2" customFormat="1" ht="22.9" customHeight="1">
      <c r="A123" s="30"/>
      <c r="B123" s="31"/>
      <c r="C123" s="70" t="s">
        <v>175</v>
      </c>
      <c r="D123" s="30"/>
      <c r="E123" s="30"/>
      <c r="F123" s="30"/>
      <c r="G123" s="30"/>
      <c r="H123" s="30"/>
      <c r="I123" s="30"/>
      <c r="J123" s="138">
        <f>BK123</f>
        <v>0</v>
      </c>
      <c r="K123" s="30"/>
      <c r="L123" s="31"/>
      <c r="M123" s="66"/>
      <c r="N123" s="57"/>
      <c r="O123" s="67"/>
      <c r="P123" s="139">
        <f>P124+P131</f>
        <v>0</v>
      </c>
      <c r="Q123" s="67"/>
      <c r="R123" s="139">
        <f>R124+R131</f>
        <v>0</v>
      </c>
      <c r="S123" s="67"/>
      <c r="T123" s="140">
        <f>T124+T131</f>
        <v>0</v>
      </c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T123" s="15" t="s">
        <v>71</v>
      </c>
      <c r="AU123" s="15" t="s">
        <v>176</v>
      </c>
      <c r="BK123" s="141">
        <f>BK124+BK131</f>
        <v>0</v>
      </c>
    </row>
    <row r="124" spans="1:65" s="12" customFormat="1" ht="25.9" customHeight="1">
      <c r="B124" s="142"/>
      <c r="D124" s="143" t="s">
        <v>71</v>
      </c>
      <c r="E124" s="144" t="s">
        <v>751</v>
      </c>
      <c r="F124" s="144" t="s">
        <v>752</v>
      </c>
      <c r="I124" s="145"/>
      <c r="J124" s="130">
        <f>BK124</f>
        <v>0</v>
      </c>
      <c r="L124" s="142"/>
      <c r="M124" s="146"/>
      <c r="N124" s="147"/>
      <c r="O124" s="147"/>
      <c r="P124" s="148">
        <f>P125</f>
        <v>0</v>
      </c>
      <c r="Q124" s="147"/>
      <c r="R124" s="148">
        <f>R125</f>
        <v>0</v>
      </c>
      <c r="S124" s="147"/>
      <c r="T124" s="149">
        <f>T125</f>
        <v>0</v>
      </c>
      <c r="AR124" s="143" t="s">
        <v>219</v>
      </c>
      <c r="AT124" s="150" t="s">
        <v>71</v>
      </c>
      <c r="AU124" s="150" t="s">
        <v>72</v>
      </c>
      <c r="AY124" s="143" t="s">
        <v>208</v>
      </c>
      <c r="BK124" s="151">
        <f>BK125</f>
        <v>0</v>
      </c>
    </row>
    <row r="125" spans="1:65" s="12" customFormat="1" ht="22.9" customHeight="1">
      <c r="B125" s="142"/>
      <c r="D125" s="143" t="s">
        <v>71</v>
      </c>
      <c r="E125" s="152" t="s">
        <v>857</v>
      </c>
      <c r="F125" s="152" t="s">
        <v>858</v>
      </c>
      <c r="I125" s="145"/>
      <c r="J125" s="286">
        <f>BK125</f>
        <v>0</v>
      </c>
      <c r="L125" s="142"/>
      <c r="M125" s="146"/>
      <c r="N125" s="147"/>
      <c r="O125" s="147"/>
      <c r="P125" s="148">
        <f>SUM(P126:P130)</f>
        <v>0</v>
      </c>
      <c r="Q125" s="147"/>
      <c r="R125" s="148">
        <f>SUM(R126:R130)</f>
        <v>0</v>
      </c>
      <c r="S125" s="147"/>
      <c r="T125" s="149">
        <f>SUM(T126:T130)</f>
        <v>0</v>
      </c>
      <c r="AR125" s="143" t="s">
        <v>219</v>
      </c>
      <c r="AT125" s="150" t="s">
        <v>71</v>
      </c>
      <c r="AU125" s="150" t="s">
        <v>79</v>
      </c>
      <c r="AY125" s="143" t="s">
        <v>208</v>
      </c>
      <c r="BK125" s="151">
        <f>SUM(BK126:BK130)</f>
        <v>0</v>
      </c>
    </row>
    <row r="126" spans="1:65" s="2" customFormat="1" ht="16.5" customHeight="1">
      <c r="A126" s="30"/>
      <c r="B126" s="154"/>
      <c r="C126" s="195" t="s">
        <v>79</v>
      </c>
      <c r="D126" s="195" t="s">
        <v>210</v>
      </c>
      <c r="E126" s="196" t="s">
        <v>891</v>
      </c>
      <c r="F126" s="200" t="s">
        <v>892</v>
      </c>
      <c r="G126" s="198" t="s">
        <v>861</v>
      </c>
      <c r="H126" s="199">
        <v>48</v>
      </c>
      <c r="I126" s="155"/>
      <c r="J126" s="287">
        <f>ROUND(I126*H126,2)</f>
        <v>0</v>
      </c>
      <c r="K126" s="157"/>
      <c r="L126" s="31"/>
      <c r="M126" s="158" t="s">
        <v>1</v>
      </c>
      <c r="N126" s="159" t="s">
        <v>38</v>
      </c>
      <c r="O126" s="59"/>
      <c r="P126" s="160">
        <f>O126*H126</f>
        <v>0</v>
      </c>
      <c r="Q126" s="160">
        <v>0</v>
      </c>
      <c r="R126" s="160">
        <f>Q126*H126</f>
        <v>0</v>
      </c>
      <c r="S126" s="160">
        <v>0</v>
      </c>
      <c r="T126" s="161">
        <f>S126*H126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62" t="s">
        <v>466</v>
      </c>
      <c r="AT126" s="162" t="s">
        <v>210</v>
      </c>
      <c r="AU126" s="162" t="s">
        <v>85</v>
      </c>
      <c r="AY126" s="15" t="s">
        <v>208</v>
      </c>
      <c r="BE126" s="163">
        <f>IF(N126="základná",J126,0)</f>
        <v>0</v>
      </c>
      <c r="BF126" s="163">
        <f>IF(N126="znížená",J126,0)</f>
        <v>0</v>
      </c>
      <c r="BG126" s="163">
        <f>IF(N126="zákl. prenesená",J126,0)</f>
        <v>0</v>
      </c>
      <c r="BH126" s="163">
        <f>IF(N126="zníž. prenesená",J126,0)</f>
        <v>0</v>
      </c>
      <c r="BI126" s="163">
        <f>IF(N126="nulová",J126,0)</f>
        <v>0</v>
      </c>
      <c r="BJ126" s="15" t="s">
        <v>85</v>
      </c>
      <c r="BK126" s="163">
        <f>ROUND(I126*H126,2)</f>
        <v>0</v>
      </c>
      <c r="BL126" s="15" t="s">
        <v>466</v>
      </c>
      <c r="BM126" s="162" t="s">
        <v>893</v>
      </c>
    </row>
    <row r="127" spans="1:65" s="2" customFormat="1" ht="21.75" customHeight="1">
      <c r="A127" s="30"/>
      <c r="B127" s="154"/>
      <c r="C127" s="195" t="s">
        <v>85</v>
      </c>
      <c r="D127" s="195" t="s">
        <v>210</v>
      </c>
      <c r="E127" s="196" t="s">
        <v>881</v>
      </c>
      <c r="F127" s="200" t="s">
        <v>576</v>
      </c>
      <c r="G127" s="198" t="s">
        <v>564</v>
      </c>
      <c r="H127" s="199">
        <v>1.5820000000000001</v>
      </c>
      <c r="I127" s="155"/>
      <c r="J127" s="287">
        <f>ROUND(I127*H127,2)</f>
        <v>0</v>
      </c>
      <c r="K127" s="157"/>
      <c r="L127" s="31"/>
      <c r="M127" s="158" t="s">
        <v>1</v>
      </c>
      <c r="N127" s="159" t="s">
        <v>38</v>
      </c>
      <c r="O127" s="59"/>
      <c r="P127" s="160">
        <f>O127*H127</f>
        <v>0</v>
      </c>
      <c r="Q127" s="160">
        <v>0</v>
      </c>
      <c r="R127" s="160">
        <f>Q127*H127</f>
        <v>0</v>
      </c>
      <c r="S127" s="160">
        <v>0</v>
      </c>
      <c r="T127" s="161">
        <f>S127*H127</f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2" t="s">
        <v>466</v>
      </c>
      <c r="AT127" s="162" t="s">
        <v>210</v>
      </c>
      <c r="AU127" s="162" t="s">
        <v>85</v>
      </c>
      <c r="AY127" s="15" t="s">
        <v>208</v>
      </c>
      <c r="BE127" s="163">
        <f>IF(N127="základná",J127,0)</f>
        <v>0</v>
      </c>
      <c r="BF127" s="163">
        <f>IF(N127="znížená",J127,0)</f>
        <v>0</v>
      </c>
      <c r="BG127" s="163">
        <f>IF(N127="zákl. prenesená",J127,0)</f>
        <v>0</v>
      </c>
      <c r="BH127" s="163">
        <f>IF(N127="zníž. prenesená",J127,0)</f>
        <v>0</v>
      </c>
      <c r="BI127" s="163">
        <f>IF(N127="nulová",J127,0)</f>
        <v>0</v>
      </c>
      <c r="BJ127" s="15" t="s">
        <v>85</v>
      </c>
      <c r="BK127" s="163">
        <f>ROUND(I127*H127,2)</f>
        <v>0</v>
      </c>
      <c r="BL127" s="15" t="s">
        <v>466</v>
      </c>
      <c r="BM127" s="162" t="s">
        <v>894</v>
      </c>
    </row>
    <row r="128" spans="1:65" s="2" customFormat="1" ht="24.2" customHeight="1">
      <c r="A128" s="30"/>
      <c r="B128" s="154"/>
      <c r="C128" s="195" t="s">
        <v>219</v>
      </c>
      <c r="D128" s="195" t="s">
        <v>210</v>
      </c>
      <c r="E128" s="196" t="s">
        <v>883</v>
      </c>
      <c r="F128" s="200" t="s">
        <v>584</v>
      </c>
      <c r="G128" s="198" t="s">
        <v>564</v>
      </c>
      <c r="H128" s="199">
        <v>47.466999999999999</v>
      </c>
      <c r="I128" s="155"/>
      <c r="J128" s="287">
        <f>ROUND(I128*H128,2)</f>
        <v>0</v>
      </c>
      <c r="K128" s="157"/>
      <c r="L128" s="31"/>
      <c r="M128" s="158" t="s">
        <v>1</v>
      </c>
      <c r="N128" s="159" t="s">
        <v>38</v>
      </c>
      <c r="O128" s="59"/>
      <c r="P128" s="160">
        <f>O128*H128</f>
        <v>0</v>
      </c>
      <c r="Q128" s="160">
        <v>0</v>
      </c>
      <c r="R128" s="160">
        <f>Q128*H128</f>
        <v>0</v>
      </c>
      <c r="S128" s="160">
        <v>0</v>
      </c>
      <c r="T128" s="161">
        <f>S128*H128</f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2" t="s">
        <v>466</v>
      </c>
      <c r="AT128" s="162" t="s">
        <v>210</v>
      </c>
      <c r="AU128" s="162" t="s">
        <v>85</v>
      </c>
      <c r="AY128" s="15" t="s">
        <v>208</v>
      </c>
      <c r="BE128" s="163">
        <f>IF(N128="základná",J128,0)</f>
        <v>0</v>
      </c>
      <c r="BF128" s="163">
        <f>IF(N128="znížená",J128,0)</f>
        <v>0</v>
      </c>
      <c r="BG128" s="163">
        <f>IF(N128="zákl. prenesená",J128,0)</f>
        <v>0</v>
      </c>
      <c r="BH128" s="163">
        <f>IF(N128="zníž. prenesená",J128,0)</f>
        <v>0</v>
      </c>
      <c r="BI128" s="163">
        <f>IF(N128="nulová",J128,0)</f>
        <v>0</v>
      </c>
      <c r="BJ128" s="15" t="s">
        <v>85</v>
      </c>
      <c r="BK128" s="163">
        <f>ROUND(I128*H128,2)</f>
        <v>0</v>
      </c>
      <c r="BL128" s="15" t="s">
        <v>466</v>
      </c>
      <c r="BM128" s="162" t="s">
        <v>895</v>
      </c>
    </row>
    <row r="129" spans="1:65" s="2" customFormat="1" ht="24.2" customHeight="1">
      <c r="A129" s="30"/>
      <c r="B129" s="154"/>
      <c r="C129" s="195" t="s">
        <v>214</v>
      </c>
      <c r="D129" s="195" t="s">
        <v>210</v>
      </c>
      <c r="E129" s="196" t="s">
        <v>885</v>
      </c>
      <c r="F129" s="200" t="s">
        <v>592</v>
      </c>
      <c r="G129" s="198" t="s">
        <v>564</v>
      </c>
      <c r="H129" s="199">
        <v>1.5820000000000001</v>
      </c>
      <c r="I129" s="155"/>
      <c r="J129" s="287">
        <f>ROUND(I129*H129,2)</f>
        <v>0</v>
      </c>
      <c r="K129" s="157"/>
      <c r="L129" s="31"/>
      <c r="M129" s="158" t="s">
        <v>1</v>
      </c>
      <c r="N129" s="159" t="s">
        <v>38</v>
      </c>
      <c r="O129" s="59"/>
      <c r="P129" s="160">
        <f>O129*H129</f>
        <v>0</v>
      </c>
      <c r="Q129" s="160">
        <v>0</v>
      </c>
      <c r="R129" s="160">
        <f>Q129*H129</f>
        <v>0</v>
      </c>
      <c r="S129" s="160">
        <v>0</v>
      </c>
      <c r="T129" s="161">
        <f>S129*H129</f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2" t="s">
        <v>466</v>
      </c>
      <c r="AT129" s="162" t="s">
        <v>210</v>
      </c>
      <c r="AU129" s="162" t="s">
        <v>85</v>
      </c>
      <c r="AY129" s="15" t="s">
        <v>208</v>
      </c>
      <c r="BE129" s="163">
        <f>IF(N129="základná",J129,0)</f>
        <v>0</v>
      </c>
      <c r="BF129" s="163">
        <f>IF(N129="znížená",J129,0)</f>
        <v>0</v>
      </c>
      <c r="BG129" s="163">
        <f>IF(N129="zákl. prenesená",J129,0)</f>
        <v>0</v>
      </c>
      <c r="BH129" s="163">
        <f>IF(N129="zníž. prenesená",J129,0)</f>
        <v>0</v>
      </c>
      <c r="BI129" s="163">
        <f>IF(N129="nulová",J129,0)</f>
        <v>0</v>
      </c>
      <c r="BJ129" s="15" t="s">
        <v>85</v>
      </c>
      <c r="BK129" s="163">
        <f>ROUND(I129*H129,2)</f>
        <v>0</v>
      </c>
      <c r="BL129" s="15" t="s">
        <v>466</v>
      </c>
      <c r="BM129" s="162" t="s">
        <v>896</v>
      </c>
    </row>
    <row r="130" spans="1:65" s="2" customFormat="1" ht="24.2" customHeight="1">
      <c r="A130" s="30"/>
      <c r="B130" s="154"/>
      <c r="C130" s="195" t="s">
        <v>226</v>
      </c>
      <c r="D130" s="195" t="s">
        <v>210</v>
      </c>
      <c r="E130" s="196" t="s">
        <v>887</v>
      </c>
      <c r="F130" s="200" t="s">
        <v>888</v>
      </c>
      <c r="G130" s="198" t="s">
        <v>564</v>
      </c>
      <c r="H130" s="199">
        <v>1.5820000000000001</v>
      </c>
      <c r="I130" s="155"/>
      <c r="J130" s="287">
        <f>ROUND(I130*H130,2)</f>
        <v>0</v>
      </c>
      <c r="K130" s="157"/>
      <c r="L130" s="31"/>
      <c r="M130" s="158" t="s">
        <v>1</v>
      </c>
      <c r="N130" s="159" t="s">
        <v>38</v>
      </c>
      <c r="O130" s="59"/>
      <c r="P130" s="160">
        <f>O130*H130</f>
        <v>0</v>
      </c>
      <c r="Q130" s="160">
        <v>0</v>
      </c>
      <c r="R130" s="160">
        <f>Q130*H130</f>
        <v>0</v>
      </c>
      <c r="S130" s="160">
        <v>0</v>
      </c>
      <c r="T130" s="161">
        <f>S130*H130</f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2" t="s">
        <v>466</v>
      </c>
      <c r="AT130" s="162" t="s">
        <v>210</v>
      </c>
      <c r="AU130" s="162" t="s">
        <v>85</v>
      </c>
      <c r="AY130" s="15" t="s">
        <v>208</v>
      </c>
      <c r="BE130" s="163">
        <f>IF(N130="základná",J130,0)</f>
        <v>0</v>
      </c>
      <c r="BF130" s="163">
        <f>IF(N130="znížená",J130,0)</f>
        <v>0</v>
      </c>
      <c r="BG130" s="163">
        <f>IF(N130="zákl. prenesená",J130,0)</f>
        <v>0</v>
      </c>
      <c r="BH130" s="163">
        <f>IF(N130="zníž. prenesená",J130,0)</f>
        <v>0</v>
      </c>
      <c r="BI130" s="163">
        <f>IF(N130="nulová",J130,0)</f>
        <v>0</v>
      </c>
      <c r="BJ130" s="15" t="s">
        <v>85</v>
      </c>
      <c r="BK130" s="163">
        <f>ROUND(I130*H130,2)</f>
        <v>0</v>
      </c>
      <c r="BL130" s="15" t="s">
        <v>466</v>
      </c>
      <c r="BM130" s="162" t="s">
        <v>897</v>
      </c>
    </row>
    <row r="131" spans="1:65" s="2" customFormat="1" ht="49.9" customHeight="1">
      <c r="A131" s="30"/>
      <c r="B131" s="31"/>
      <c r="C131" s="30"/>
      <c r="D131" s="30"/>
      <c r="E131" s="144" t="s">
        <v>771</v>
      </c>
      <c r="F131" s="144" t="s">
        <v>772</v>
      </c>
      <c r="G131" s="30"/>
      <c r="H131" s="30"/>
      <c r="I131" s="30"/>
      <c r="J131" s="283">
        <f t="shared" ref="J131:J136" si="0">BK131</f>
        <v>0</v>
      </c>
      <c r="K131" s="30"/>
      <c r="L131" s="31"/>
      <c r="M131" s="164"/>
      <c r="N131" s="165"/>
      <c r="O131" s="59"/>
      <c r="P131" s="59"/>
      <c r="Q131" s="59"/>
      <c r="R131" s="59"/>
      <c r="S131" s="59"/>
      <c r="T131" s="6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T131" s="15" t="s">
        <v>71</v>
      </c>
      <c r="AU131" s="15" t="s">
        <v>72</v>
      </c>
      <c r="AY131" s="15" t="s">
        <v>773</v>
      </c>
      <c r="BK131" s="163">
        <f>SUM(BK132:BK136)</f>
        <v>0</v>
      </c>
    </row>
    <row r="132" spans="1:65" s="2" customFormat="1" ht="16.350000000000001" customHeight="1">
      <c r="A132" s="30"/>
      <c r="B132" s="31"/>
      <c r="C132" s="166" t="s">
        <v>1</v>
      </c>
      <c r="D132" s="166" t="s">
        <v>210</v>
      </c>
      <c r="E132" s="167" t="s">
        <v>1</v>
      </c>
      <c r="F132" s="168" t="s">
        <v>1</v>
      </c>
      <c r="G132" s="169" t="s">
        <v>1</v>
      </c>
      <c r="H132" s="170"/>
      <c r="I132" s="171"/>
      <c r="J132" s="288">
        <f t="shared" si="0"/>
        <v>0</v>
      </c>
      <c r="K132" s="172"/>
      <c r="L132" s="31"/>
      <c r="M132" s="173" t="s">
        <v>1</v>
      </c>
      <c r="N132" s="174" t="s">
        <v>38</v>
      </c>
      <c r="O132" s="59"/>
      <c r="P132" s="59"/>
      <c r="Q132" s="59"/>
      <c r="R132" s="59"/>
      <c r="S132" s="59"/>
      <c r="T132" s="6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T132" s="15" t="s">
        <v>773</v>
      </c>
      <c r="AU132" s="15" t="s">
        <v>79</v>
      </c>
      <c r="AY132" s="15" t="s">
        <v>773</v>
      </c>
      <c r="BE132" s="163">
        <f>IF(N132="základná",J132,0)</f>
        <v>0</v>
      </c>
      <c r="BF132" s="163">
        <f>IF(N132="znížená",J132,0)</f>
        <v>0</v>
      </c>
      <c r="BG132" s="163">
        <f>IF(N132="zákl. prenesená",J132,0)</f>
        <v>0</v>
      </c>
      <c r="BH132" s="163">
        <f>IF(N132="zníž. prenesená",J132,0)</f>
        <v>0</v>
      </c>
      <c r="BI132" s="163">
        <f>IF(N132="nulová",J132,0)</f>
        <v>0</v>
      </c>
      <c r="BJ132" s="15" t="s">
        <v>85</v>
      </c>
      <c r="BK132" s="163">
        <f>I132*H132</f>
        <v>0</v>
      </c>
    </row>
    <row r="133" spans="1:65" s="2" customFormat="1" ht="16.350000000000001" customHeight="1">
      <c r="A133" s="30"/>
      <c r="B133" s="31"/>
      <c r="C133" s="166" t="s">
        <v>1</v>
      </c>
      <c r="D133" s="166" t="s">
        <v>210</v>
      </c>
      <c r="E133" s="167" t="s">
        <v>1</v>
      </c>
      <c r="F133" s="168" t="s">
        <v>1</v>
      </c>
      <c r="G133" s="169" t="s">
        <v>1</v>
      </c>
      <c r="H133" s="170"/>
      <c r="I133" s="171"/>
      <c r="J133" s="288">
        <f t="shared" si="0"/>
        <v>0</v>
      </c>
      <c r="K133" s="172"/>
      <c r="L133" s="31"/>
      <c r="M133" s="173" t="s">
        <v>1</v>
      </c>
      <c r="N133" s="174" t="s">
        <v>38</v>
      </c>
      <c r="O133" s="59"/>
      <c r="P133" s="59"/>
      <c r="Q133" s="59"/>
      <c r="R133" s="59"/>
      <c r="S133" s="59"/>
      <c r="T133" s="6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T133" s="15" t="s">
        <v>773</v>
      </c>
      <c r="AU133" s="15" t="s">
        <v>79</v>
      </c>
      <c r="AY133" s="15" t="s">
        <v>773</v>
      </c>
      <c r="BE133" s="163">
        <f>IF(N133="základná",J133,0)</f>
        <v>0</v>
      </c>
      <c r="BF133" s="163">
        <f>IF(N133="znížená",J133,0)</f>
        <v>0</v>
      </c>
      <c r="BG133" s="163">
        <f>IF(N133="zákl. prenesená",J133,0)</f>
        <v>0</v>
      </c>
      <c r="BH133" s="163">
        <f>IF(N133="zníž. prenesená",J133,0)</f>
        <v>0</v>
      </c>
      <c r="BI133" s="163">
        <f>IF(N133="nulová",J133,0)</f>
        <v>0</v>
      </c>
      <c r="BJ133" s="15" t="s">
        <v>85</v>
      </c>
      <c r="BK133" s="163">
        <f>I133*H133</f>
        <v>0</v>
      </c>
    </row>
    <row r="134" spans="1:65" s="2" customFormat="1" ht="16.350000000000001" customHeight="1">
      <c r="A134" s="30"/>
      <c r="B134" s="31"/>
      <c r="C134" s="166" t="s">
        <v>1</v>
      </c>
      <c r="D134" s="166" t="s">
        <v>210</v>
      </c>
      <c r="E134" s="167" t="s">
        <v>1</v>
      </c>
      <c r="F134" s="168" t="s">
        <v>1</v>
      </c>
      <c r="G134" s="169" t="s">
        <v>1</v>
      </c>
      <c r="H134" s="170"/>
      <c r="I134" s="171"/>
      <c r="J134" s="288">
        <f t="shared" si="0"/>
        <v>0</v>
      </c>
      <c r="K134" s="172"/>
      <c r="L134" s="31"/>
      <c r="M134" s="173" t="s">
        <v>1</v>
      </c>
      <c r="N134" s="174" t="s">
        <v>38</v>
      </c>
      <c r="O134" s="59"/>
      <c r="P134" s="59"/>
      <c r="Q134" s="59"/>
      <c r="R134" s="59"/>
      <c r="S134" s="59"/>
      <c r="T134" s="6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T134" s="15" t="s">
        <v>773</v>
      </c>
      <c r="AU134" s="15" t="s">
        <v>79</v>
      </c>
      <c r="AY134" s="15" t="s">
        <v>773</v>
      </c>
      <c r="BE134" s="163">
        <f>IF(N134="základná",J134,0)</f>
        <v>0</v>
      </c>
      <c r="BF134" s="163">
        <f>IF(N134="znížená",J134,0)</f>
        <v>0</v>
      </c>
      <c r="BG134" s="163">
        <f>IF(N134="zákl. prenesená",J134,0)</f>
        <v>0</v>
      </c>
      <c r="BH134" s="163">
        <f>IF(N134="zníž. prenesená",J134,0)</f>
        <v>0</v>
      </c>
      <c r="BI134" s="163">
        <f>IF(N134="nulová",J134,0)</f>
        <v>0</v>
      </c>
      <c r="BJ134" s="15" t="s">
        <v>85</v>
      </c>
      <c r="BK134" s="163">
        <f>I134*H134</f>
        <v>0</v>
      </c>
    </row>
    <row r="135" spans="1:65" s="2" customFormat="1" ht="16.350000000000001" customHeight="1">
      <c r="A135" s="30"/>
      <c r="B135" s="31"/>
      <c r="C135" s="166" t="s">
        <v>1</v>
      </c>
      <c r="D135" s="166" t="s">
        <v>210</v>
      </c>
      <c r="E135" s="167" t="s">
        <v>1</v>
      </c>
      <c r="F135" s="168" t="s">
        <v>1</v>
      </c>
      <c r="G135" s="169" t="s">
        <v>1</v>
      </c>
      <c r="H135" s="170"/>
      <c r="I135" s="171"/>
      <c r="J135" s="288">
        <f t="shared" si="0"/>
        <v>0</v>
      </c>
      <c r="K135" s="172"/>
      <c r="L135" s="31"/>
      <c r="M135" s="173" t="s">
        <v>1</v>
      </c>
      <c r="N135" s="174" t="s">
        <v>38</v>
      </c>
      <c r="O135" s="59"/>
      <c r="P135" s="59"/>
      <c r="Q135" s="59"/>
      <c r="R135" s="59"/>
      <c r="S135" s="59"/>
      <c r="T135" s="6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T135" s="15" t="s">
        <v>773</v>
      </c>
      <c r="AU135" s="15" t="s">
        <v>79</v>
      </c>
      <c r="AY135" s="15" t="s">
        <v>773</v>
      </c>
      <c r="BE135" s="163">
        <f>IF(N135="základná",J135,0)</f>
        <v>0</v>
      </c>
      <c r="BF135" s="163">
        <f>IF(N135="znížená",J135,0)</f>
        <v>0</v>
      </c>
      <c r="BG135" s="163">
        <f>IF(N135="zákl. prenesená",J135,0)</f>
        <v>0</v>
      </c>
      <c r="BH135" s="163">
        <f>IF(N135="zníž. prenesená",J135,0)</f>
        <v>0</v>
      </c>
      <c r="BI135" s="163">
        <f>IF(N135="nulová",J135,0)</f>
        <v>0</v>
      </c>
      <c r="BJ135" s="15" t="s">
        <v>85</v>
      </c>
      <c r="BK135" s="163">
        <f>I135*H135</f>
        <v>0</v>
      </c>
    </row>
    <row r="136" spans="1:65" s="2" customFormat="1" ht="16.350000000000001" customHeight="1">
      <c r="A136" s="30"/>
      <c r="B136" s="31"/>
      <c r="C136" s="166" t="s">
        <v>1</v>
      </c>
      <c r="D136" s="166" t="s">
        <v>210</v>
      </c>
      <c r="E136" s="167" t="s">
        <v>1</v>
      </c>
      <c r="F136" s="168" t="s">
        <v>1</v>
      </c>
      <c r="G136" s="169" t="s">
        <v>1</v>
      </c>
      <c r="H136" s="170"/>
      <c r="I136" s="171"/>
      <c r="J136" s="288">
        <f t="shared" si="0"/>
        <v>0</v>
      </c>
      <c r="K136" s="172"/>
      <c r="L136" s="31"/>
      <c r="M136" s="173" t="s">
        <v>1</v>
      </c>
      <c r="N136" s="174" t="s">
        <v>38</v>
      </c>
      <c r="O136" s="175"/>
      <c r="P136" s="175"/>
      <c r="Q136" s="175"/>
      <c r="R136" s="175"/>
      <c r="S136" s="175"/>
      <c r="T136" s="176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T136" s="15" t="s">
        <v>773</v>
      </c>
      <c r="AU136" s="15" t="s">
        <v>79</v>
      </c>
      <c r="AY136" s="15" t="s">
        <v>773</v>
      </c>
      <c r="BE136" s="163">
        <f>IF(N136="základná",J136,0)</f>
        <v>0</v>
      </c>
      <c r="BF136" s="163">
        <f>IF(N136="znížená",J136,0)</f>
        <v>0</v>
      </c>
      <c r="BG136" s="163">
        <f>IF(N136="zákl. prenesená",J136,0)</f>
        <v>0</v>
      </c>
      <c r="BH136" s="163">
        <f>IF(N136="zníž. prenesená",J136,0)</f>
        <v>0</v>
      </c>
      <c r="BI136" s="163">
        <f>IF(N136="nulová",J136,0)</f>
        <v>0</v>
      </c>
      <c r="BJ136" s="15" t="s">
        <v>85</v>
      </c>
      <c r="BK136" s="163">
        <f>I136*H136</f>
        <v>0</v>
      </c>
    </row>
    <row r="137" spans="1:65" s="2" customFormat="1" ht="6.95" customHeight="1">
      <c r="A137" s="30"/>
      <c r="B137" s="48"/>
      <c r="C137" s="49"/>
      <c r="D137" s="49"/>
      <c r="E137" s="49"/>
      <c r="F137" s="49"/>
      <c r="G137" s="49"/>
      <c r="H137" s="49"/>
      <c r="I137" s="49"/>
      <c r="J137" s="49"/>
      <c r="K137" s="49"/>
      <c r="L137" s="31"/>
      <c r="M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</row>
  </sheetData>
  <sheetProtection algorithmName="SHA-512" hashValue="h3bff2psbIUdPunGycxH0e1IEHWwtevMGsPV6SO04esSu9OaWBsRLtvBPtYEPcZYj/GXXj9v/05ql/pU5bmb2w==" saltValue="0FfYG9GRVeO9tJqUnBzftQ==" spinCount="100000" sheet="1" objects="1" scenarios="1"/>
  <autoFilter ref="C122:K136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dataValidations disablePrompts="1" count="2">
    <dataValidation type="list" allowBlank="1" showInputMessage="1" showErrorMessage="1" error="Povolené sú hodnoty K, M." sqref="D132:D137">
      <formula1>"K, M"</formula1>
    </dataValidation>
    <dataValidation type="list" allowBlank="1" showInputMessage="1" showErrorMessage="1" error="Povolené sú hodnoty základná, znížená, nulová." sqref="N132:N137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40"/>
  <sheetViews>
    <sheetView showGridLines="0" topLeftCell="A118" workbookViewId="0">
      <selection activeCell="I131" sqref="I131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6" t="s">
        <v>5</v>
      </c>
      <c r="M2" s="217"/>
      <c r="N2" s="217"/>
      <c r="O2" s="217"/>
      <c r="P2" s="217"/>
      <c r="Q2" s="217"/>
      <c r="R2" s="217"/>
      <c r="S2" s="217"/>
      <c r="T2" s="217"/>
      <c r="U2" s="217"/>
      <c r="V2" s="217"/>
      <c r="AT2" s="15" t="s">
        <v>98</v>
      </c>
    </row>
    <row r="3" spans="1:46" s="1" customFormat="1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8"/>
      <c r="AT3" s="15" t="s">
        <v>72</v>
      </c>
    </row>
    <row r="4" spans="1:46" s="1" customFormat="1" ht="24.95" customHeight="1">
      <c r="B4" s="18"/>
      <c r="D4" s="19" t="s">
        <v>167</v>
      </c>
      <c r="L4" s="18"/>
      <c r="M4" s="99" t="s">
        <v>9</v>
      </c>
      <c r="AT4" s="15" t="s">
        <v>3</v>
      </c>
    </row>
    <row r="5" spans="1:46" s="1" customFormat="1" ht="6.95" customHeight="1">
      <c r="B5" s="18"/>
      <c r="L5" s="18"/>
    </row>
    <row r="6" spans="1:46" s="1" customFormat="1" ht="12" customHeight="1">
      <c r="B6" s="18"/>
      <c r="D6" s="25" t="s">
        <v>14</v>
      </c>
      <c r="L6" s="18"/>
    </row>
    <row r="7" spans="1:46" s="1" customFormat="1" ht="16.5" customHeight="1">
      <c r="B7" s="18"/>
      <c r="E7" s="259" t="str">
        <f>'Rekapitulácia stavby'!K6</f>
        <v>Rekonštrukcia SO34 ÚAO a SO22 sociálna časť ÚAO</v>
      </c>
      <c r="F7" s="260"/>
      <c r="G7" s="260"/>
      <c r="H7" s="260"/>
      <c r="L7" s="18"/>
    </row>
    <row r="8" spans="1:46" s="1" customFormat="1" ht="12" customHeight="1">
      <c r="B8" s="18"/>
      <c r="D8" s="25" t="s">
        <v>168</v>
      </c>
      <c r="L8" s="18"/>
    </row>
    <row r="9" spans="1:46" s="2" customFormat="1" ht="16.5" customHeight="1">
      <c r="A9" s="30"/>
      <c r="B9" s="31"/>
      <c r="C9" s="30"/>
      <c r="D9" s="30"/>
      <c r="E9" s="259" t="s">
        <v>169</v>
      </c>
      <c r="F9" s="258"/>
      <c r="G9" s="258"/>
      <c r="H9" s="258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>
      <c r="A10" s="30"/>
      <c r="B10" s="31"/>
      <c r="C10" s="30"/>
      <c r="D10" s="25" t="s">
        <v>170</v>
      </c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6.5" customHeight="1">
      <c r="A11" s="30"/>
      <c r="B11" s="31"/>
      <c r="C11" s="30"/>
      <c r="D11" s="30"/>
      <c r="E11" s="255" t="s">
        <v>898</v>
      </c>
      <c r="F11" s="258"/>
      <c r="G11" s="258"/>
      <c r="H11" s="258"/>
      <c r="I11" s="30"/>
      <c r="J11" s="30"/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>
      <c r="A13" s="30"/>
      <c r="B13" s="31"/>
      <c r="C13" s="30"/>
      <c r="D13" s="25" t="s">
        <v>16</v>
      </c>
      <c r="E13" s="30"/>
      <c r="F13" s="23" t="s">
        <v>1</v>
      </c>
      <c r="G13" s="30"/>
      <c r="H13" s="30"/>
      <c r="I13" s="25" t="s">
        <v>17</v>
      </c>
      <c r="J13" s="23" t="s">
        <v>1</v>
      </c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5" t="s">
        <v>18</v>
      </c>
      <c r="E14" s="30"/>
      <c r="F14" s="23" t="s">
        <v>19</v>
      </c>
      <c r="G14" s="30"/>
      <c r="H14" s="30"/>
      <c r="I14" s="25" t="s">
        <v>20</v>
      </c>
      <c r="J14" s="56" t="str">
        <f>'Rekapitulácia stavby'!AN8</f>
        <v>16. 11. 2023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>
      <c r="A16" s="30"/>
      <c r="B16" s="31"/>
      <c r="C16" s="30"/>
      <c r="D16" s="25" t="s">
        <v>22</v>
      </c>
      <c r="E16" s="30"/>
      <c r="F16" s="30"/>
      <c r="G16" s="30"/>
      <c r="H16" s="30"/>
      <c r="I16" s="25" t="s">
        <v>23</v>
      </c>
      <c r="J16" s="23" t="s">
        <v>1</v>
      </c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>
      <c r="A17" s="30"/>
      <c r="B17" s="31"/>
      <c r="C17" s="30"/>
      <c r="D17" s="30"/>
      <c r="E17" s="23" t="s">
        <v>19</v>
      </c>
      <c r="F17" s="30"/>
      <c r="G17" s="30"/>
      <c r="H17" s="30"/>
      <c r="I17" s="25" t="s">
        <v>24</v>
      </c>
      <c r="J17" s="23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>
      <c r="A19" s="30"/>
      <c r="B19" s="31"/>
      <c r="C19" s="30"/>
      <c r="D19" s="25" t="s">
        <v>25</v>
      </c>
      <c r="E19" s="30"/>
      <c r="F19" s="30"/>
      <c r="G19" s="30"/>
      <c r="H19" s="30"/>
      <c r="I19" s="25" t="s">
        <v>23</v>
      </c>
      <c r="J19" s="26" t="str">
        <f>'Rekapitulácia stavby'!AN13</f>
        <v>Vyplň údaj</v>
      </c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>
      <c r="A20" s="30"/>
      <c r="B20" s="31"/>
      <c r="C20" s="30"/>
      <c r="D20" s="30"/>
      <c r="E20" s="261" t="str">
        <f>'Rekapitulácia stavby'!E14</f>
        <v>Vyplň údaj</v>
      </c>
      <c r="F20" s="289"/>
      <c r="G20" s="289"/>
      <c r="H20" s="289"/>
      <c r="I20" s="25" t="s">
        <v>24</v>
      </c>
      <c r="J20" s="26" t="str">
        <f>'Rekapitulácia stavby'!AN14</f>
        <v>Vyplň údaj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>
      <c r="A22" s="30"/>
      <c r="B22" s="31"/>
      <c r="C22" s="30"/>
      <c r="D22" s="25" t="s">
        <v>27</v>
      </c>
      <c r="E22" s="30"/>
      <c r="F22" s="30"/>
      <c r="G22" s="30"/>
      <c r="H22" s="30"/>
      <c r="I22" s="25" t="s">
        <v>23</v>
      </c>
      <c r="J22" s="23" t="str">
        <f>IF('Rekapitulácia stavby'!AN16="","",'Rekapitulácia stavby'!AN16)</f>
        <v/>
      </c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>
      <c r="A23" s="30"/>
      <c r="B23" s="31"/>
      <c r="C23" s="30"/>
      <c r="D23" s="30"/>
      <c r="E23" s="23" t="str">
        <f>IF('Rekapitulácia stavby'!E17="","",'Rekapitulácia stavby'!E17)</f>
        <v xml:space="preserve"> </v>
      </c>
      <c r="F23" s="30"/>
      <c r="G23" s="30"/>
      <c r="H23" s="30"/>
      <c r="I23" s="25" t="s">
        <v>24</v>
      </c>
      <c r="J23" s="23" t="str">
        <f>IF('Rekapitulácia stavby'!AN17="","",'Rekapitulácia stavby'!AN17)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>
      <c r="A25" s="30"/>
      <c r="B25" s="31"/>
      <c r="C25" s="30"/>
      <c r="D25" s="25" t="s">
        <v>30</v>
      </c>
      <c r="E25" s="30"/>
      <c r="F25" s="30"/>
      <c r="G25" s="30"/>
      <c r="H25" s="30"/>
      <c r="I25" s="25" t="s">
        <v>23</v>
      </c>
      <c r="J25" s="23" t="str">
        <f>IF('Rekapitulácia stavby'!AN19="","",'Rekapitulácia stavby'!AN19)</f>
        <v/>
      </c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>
      <c r="A26" s="30"/>
      <c r="B26" s="31"/>
      <c r="C26" s="30"/>
      <c r="D26" s="30"/>
      <c r="E26" s="23" t="str">
        <f>IF('Rekapitulácia stavby'!E20="","",'Rekapitulácia stavby'!E20)</f>
        <v xml:space="preserve"> </v>
      </c>
      <c r="F26" s="30"/>
      <c r="G26" s="30"/>
      <c r="H26" s="30"/>
      <c r="I26" s="25" t="s">
        <v>24</v>
      </c>
      <c r="J26" s="23" t="str">
        <f>IF('Rekapitulácia stavby'!AN20="","",'Rekapitulácia stavby'!AN20)</f>
        <v/>
      </c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3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>
      <c r="A28" s="30"/>
      <c r="B28" s="31"/>
      <c r="C28" s="30"/>
      <c r="D28" s="25" t="s">
        <v>31</v>
      </c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>
      <c r="A29" s="100"/>
      <c r="B29" s="101"/>
      <c r="C29" s="100"/>
      <c r="D29" s="100"/>
      <c r="E29" s="225" t="s">
        <v>1</v>
      </c>
      <c r="F29" s="225"/>
      <c r="G29" s="225"/>
      <c r="H29" s="225"/>
      <c r="I29" s="100"/>
      <c r="J29" s="100"/>
      <c r="K29" s="100"/>
      <c r="L29" s="102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</row>
    <row r="30" spans="1:31" s="2" customFormat="1" ht="6.95" customHeight="1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>
      <c r="A32" s="30"/>
      <c r="B32" s="31"/>
      <c r="C32" s="30"/>
      <c r="D32" s="103" t="s">
        <v>32</v>
      </c>
      <c r="E32" s="30"/>
      <c r="F32" s="30"/>
      <c r="G32" s="30"/>
      <c r="H32" s="30"/>
      <c r="I32" s="30"/>
      <c r="J32" s="72">
        <f>ROUND(J123, 2)</f>
        <v>0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>
      <c r="A33" s="30"/>
      <c r="B33" s="31"/>
      <c r="C33" s="30"/>
      <c r="D33" s="67"/>
      <c r="E33" s="67"/>
      <c r="F33" s="67"/>
      <c r="G33" s="67"/>
      <c r="H33" s="67"/>
      <c r="I33" s="67"/>
      <c r="J33" s="67"/>
      <c r="K33" s="67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0"/>
      <c r="F34" s="34" t="s">
        <v>34</v>
      </c>
      <c r="G34" s="30"/>
      <c r="H34" s="30"/>
      <c r="I34" s="34" t="s">
        <v>33</v>
      </c>
      <c r="J34" s="34" t="s">
        <v>35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>
      <c r="A35" s="30"/>
      <c r="B35" s="31"/>
      <c r="C35" s="30"/>
      <c r="D35" s="104" t="s">
        <v>36</v>
      </c>
      <c r="E35" s="36" t="s">
        <v>37</v>
      </c>
      <c r="F35" s="105">
        <f>ROUND((ROUND((SUM(BE123:BE133)),  2) + SUM(BE135:BE139)), 2)</f>
        <v>0</v>
      </c>
      <c r="G35" s="106"/>
      <c r="H35" s="106"/>
      <c r="I35" s="107">
        <v>0.2</v>
      </c>
      <c r="J35" s="105">
        <f>ROUND((ROUND(((SUM(BE123:BE133))*I35),  2) + (SUM(BE135:BE139)*I35)), 2)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>
      <c r="A36" s="30"/>
      <c r="B36" s="31"/>
      <c r="C36" s="30"/>
      <c r="D36" s="30"/>
      <c r="E36" s="36" t="s">
        <v>38</v>
      </c>
      <c r="F36" s="105">
        <f>ROUND((ROUND((SUM(BF123:BF133)),  2) + SUM(BF135:BF139)), 2)</f>
        <v>0</v>
      </c>
      <c r="G36" s="106"/>
      <c r="H36" s="106"/>
      <c r="I36" s="107">
        <v>0.2</v>
      </c>
      <c r="J36" s="105">
        <f>ROUND((ROUND(((SUM(BF123:BF133))*I36),  2) + (SUM(BF135:BF139)*I36)), 2)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5" t="s">
        <v>39</v>
      </c>
      <c r="F37" s="108">
        <f>ROUND((ROUND((SUM(BG123:BG133)),  2) + SUM(BG135:BG139)), 2)</f>
        <v>0</v>
      </c>
      <c r="G37" s="30"/>
      <c r="H37" s="30"/>
      <c r="I37" s="109">
        <v>0.2</v>
      </c>
      <c r="J37" s="108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>
      <c r="A38" s="30"/>
      <c r="B38" s="31"/>
      <c r="C38" s="30"/>
      <c r="D38" s="30"/>
      <c r="E38" s="25" t="s">
        <v>40</v>
      </c>
      <c r="F38" s="108">
        <f>ROUND((ROUND((SUM(BH123:BH133)),  2) + SUM(BH135:BH139)), 2)</f>
        <v>0</v>
      </c>
      <c r="G38" s="30"/>
      <c r="H38" s="30"/>
      <c r="I38" s="109">
        <v>0.2</v>
      </c>
      <c r="J38" s="108">
        <f>0</f>
        <v>0</v>
      </c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>
      <c r="A39" s="30"/>
      <c r="B39" s="31"/>
      <c r="C39" s="30"/>
      <c r="D39" s="30"/>
      <c r="E39" s="36" t="s">
        <v>41</v>
      </c>
      <c r="F39" s="105">
        <f>ROUND((ROUND((SUM(BI123:BI133)),  2) + SUM(BI135:BI139)), 2)</f>
        <v>0</v>
      </c>
      <c r="G39" s="106"/>
      <c r="H39" s="106"/>
      <c r="I39" s="107">
        <v>0</v>
      </c>
      <c r="J39" s="105">
        <f>0</f>
        <v>0</v>
      </c>
      <c r="K39" s="30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>
      <c r="A41" s="30"/>
      <c r="B41" s="31"/>
      <c r="C41" s="110"/>
      <c r="D41" s="111" t="s">
        <v>42</v>
      </c>
      <c r="E41" s="61"/>
      <c r="F41" s="61"/>
      <c r="G41" s="112" t="s">
        <v>43</v>
      </c>
      <c r="H41" s="113" t="s">
        <v>44</v>
      </c>
      <c r="I41" s="61"/>
      <c r="J41" s="114">
        <f>SUM(J32:J39)</f>
        <v>0</v>
      </c>
      <c r="K41" s="115"/>
      <c r="L41" s="43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3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>
      <c r="B43" s="18"/>
      <c r="L43" s="18"/>
    </row>
    <row r="44" spans="1:31" s="1" customFormat="1" ht="14.45" customHeight="1">
      <c r="B44" s="18"/>
      <c r="L44" s="18"/>
    </row>
    <row r="45" spans="1:31" s="1" customFormat="1" ht="14.45" customHeight="1">
      <c r="B45" s="18"/>
      <c r="L45" s="18"/>
    </row>
    <row r="46" spans="1:31" s="1" customFormat="1" ht="14.45" customHeight="1">
      <c r="B46" s="18"/>
      <c r="L46" s="18"/>
    </row>
    <row r="47" spans="1:31" s="1" customFormat="1" ht="14.45" customHeight="1">
      <c r="B47" s="18"/>
      <c r="L47" s="18"/>
    </row>
    <row r="48" spans="1:31" s="1" customFormat="1" ht="14.45" customHeight="1">
      <c r="B48" s="18"/>
      <c r="L48" s="18"/>
    </row>
    <row r="49" spans="1:31" s="1" customFormat="1" ht="14.45" customHeight="1">
      <c r="B49" s="18"/>
      <c r="L49" s="18"/>
    </row>
    <row r="50" spans="1:31" s="2" customFormat="1" ht="14.45" customHeight="1">
      <c r="B50" s="43"/>
      <c r="D50" s="44" t="s">
        <v>45</v>
      </c>
      <c r="E50" s="45"/>
      <c r="F50" s="45"/>
      <c r="G50" s="44" t="s">
        <v>46</v>
      </c>
      <c r="H50" s="45"/>
      <c r="I50" s="45"/>
      <c r="J50" s="45"/>
      <c r="K50" s="45"/>
      <c r="L50" s="43"/>
    </row>
    <row r="51" spans="1:31">
      <c r="B51" s="18"/>
      <c r="L51" s="18"/>
    </row>
    <row r="52" spans="1:31">
      <c r="B52" s="18"/>
      <c r="L52" s="18"/>
    </row>
    <row r="53" spans="1:31">
      <c r="B53" s="18"/>
      <c r="L53" s="18"/>
    </row>
    <row r="54" spans="1:31">
      <c r="B54" s="18"/>
      <c r="L54" s="18"/>
    </row>
    <row r="55" spans="1:31">
      <c r="B55" s="18"/>
      <c r="L55" s="18"/>
    </row>
    <row r="56" spans="1:31">
      <c r="B56" s="18"/>
      <c r="L56" s="18"/>
    </row>
    <row r="57" spans="1:31">
      <c r="B57" s="18"/>
      <c r="L57" s="18"/>
    </row>
    <row r="58" spans="1:31">
      <c r="B58" s="18"/>
      <c r="L58" s="18"/>
    </row>
    <row r="59" spans="1:31">
      <c r="B59" s="18"/>
      <c r="L59" s="18"/>
    </row>
    <row r="60" spans="1:31">
      <c r="B60" s="18"/>
      <c r="L60" s="18"/>
    </row>
    <row r="61" spans="1:31" s="2" customFormat="1" ht="12.75">
      <c r="A61" s="30"/>
      <c r="B61" s="31"/>
      <c r="C61" s="30"/>
      <c r="D61" s="46" t="s">
        <v>47</v>
      </c>
      <c r="E61" s="33"/>
      <c r="F61" s="116" t="s">
        <v>48</v>
      </c>
      <c r="G61" s="46" t="s">
        <v>47</v>
      </c>
      <c r="H61" s="33"/>
      <c r="I61" s="33"/>
      <c r="J61" s="117" t="s">
        <v>48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18"/>
      <c r="L62" s="18"/>
    </row>
    <row r="63" spans="1:31">
      <c r="B63" s="18"/>
      <c r="L63" s="18"/>
    </row>
    <row r="64" spans="1:31">
      <c r="B64" s="18"/>
      <c r="L64" s="18"/>
    </row>
    <row r="65" spans="1:31" s="2" customFormat="1" ht="12.75">
      <c r="A65" s="30"/>
      <c r="B65" s="31"/>
      <c r="C65" s="30"/>
      <c r="D65" s="44" t="s">
        <v>49</v>
      </c>
      <c r="E65" s="47"/>
      <c r="F65" s="47"/>
      <c r="G65" s="44" t="s">
        <v>50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18"/>
      <c r="L66" s="18"/>
    </row>
    <row r="67" spans="1:31">
      <c r="B67" s="18"/>
      <c r="L67" s="18"/>
    </row>
    <row r="68" spans="1:31">
      <c r="B68" s="18"/>
      <c r="L68" s="18"/>
    </row>
    <row r="69" spans="1:31">
      <c r="B69" s="18"/>
      <c r="L69" s="18"/>
    </row>
    <row r="70" spans="1:31">
      <c r="B70" s="18"/>
      <c r="L70" s="18"/>
    </row>
    <row r="71" spans="1:31">
      <c r="B71" s="18"/>
      <c r="L71" s="18"/>
    </row>
    <row r="72" spans="1:31">
      <c r="B72" s="18"/>
      <c r="L72" s="18"/>
    </row>
    <row r="73" spans="1:31">
      <c r="B73" s="18"/>
      <c r="L73" s="18"/>
    </row>
    <row r="74" spans="1:31">
      <c r="B74" s="18"/>
      <c r="L74" s="18"/>
    </row>
    <row r="75" spans="1:31">
      <c r="B75" s="18"/>
      <c r="L75" s="18"/>
    </row>
    <row r="76" spans="1:31" s="2" customFormat="1" ht="12.75">
      <c r="A76" s="30"/>
      <c r="B76" s="31"/>
      <c r="C76" s="30"/>
      <c r="D76" s="46" t="s">
        <v>47</v>
      </c>
      <c r="E76" s="33"/>
      <c r="F76" s="116" t="s">
        <v>48</v>
      </c>
      <c r="G76" s="46" t="s">
        <v>47</v>
      </c>
      <c r="H76" s="33"/>
      <c r="I76" s="33"/>
      <c r="J76" s="117" t="s">
        <v>48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>
      <c r="A82" s="30"/>
      <c r="B82" s="31"/>
      <c r="C82" s="19" t="s">
        <v>172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>
      <c r="A84" s="30"/>
      <c r="B84" s="31"/>
      <c r="C84" s="25" t="s">
        <v>14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>
      <c r="A85" s="30"/>
      <c r="B85" s="31"/>
      <c r="C85" s="30"/>
      <c r="D85" s="30"/>
      <c r="E85" s="259" t="str">
        <f>E7</f>
        <v>Rekonštrukcia SO34 ÚAO a SO22 sociálna časť ÚAO</v>
      </c>
      <c r="F85" s="260"/>
      <c r="G85" s="260"/>
      <c r="H85" s="260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>
      <c r="B86" s="18"/>
      <c r="C86" s="25" t="s">
        <v>168</v>
      </c>
      <c r="L86" s="18"/>
    </row>
    <row r="87" spans="1:31" s="2" customFormat="1" ht="16.5" customHeight="1">
      <c r="A87" s="30"/>
      <c r="B87" s="31"/>
      <c r="C87" s="30"/>
      <c r="D87" s="30"/>
      <c r="E87" s="259" t="s">
        <v>169</v>
      </c>
      <c r="F87" s="258"/>
      <c r="G87" s="258"/>
      <c r="H87" s="258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>
      <c r="A88" s="30"/>
      <c r="B88" s="31"/>
      <c r="C88" s="25" t="s">
        <v>170</v>
      </c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16.5" customHeight="1">
      <c r="A89" s="30"/>
      <c r="B89" s="31"/>
      <c r="C89" s="30"/>
      <c r="D89" s="30"/>
      <c r="E89" s="255" t="str">
        <f>E11</f>
        <v>SO00.d - Demontáž SLP</v>
      </c>
      <c r="F89" s="258"/>
      <c r="G89" s="258"/>
      <c r="H89" s="258"/>
      <c r="I89" s="30"/>
      <c r="J89" s="30"/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>
      <c r="A91" s="30"/>
      <c r="B91" s="31"/>
      <c r="C91" s="25" t="s">
        <v>18</v>
      </c>
      <c r="D91" s="30"/>
      <c r="E91" s="30"/>
      <c r="F91" s="23" t="str">
        <f>F14</f>
        <v>ÚVTOS a ÚVV Leopoldov</v>
      </c>
      <c r="G91" s="30"/>
      <c r="H91" s="30"/>
      <c r="I91" s="25" t="s">
        <v>20</v>
      </c>
      <c r="J91" s="56" t="str">
        <f>IF(J14="","",J14)</f>
        <v>16. 11. 2023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>
      <c r="A93" s="30"/>
      <c r="B93" s="31"/>
      <c r="C93" s="25" t="s">
        <v>22</v>
      </c>
      <c r="D93" s="30"/>
      <c r="E93" s="30"/>
      <c r="F93" s="23" t="str">
        <f>E17</f>
        <v>ÚVTOS a ÚVV Leopoldov</v>
      </c>
      <c r="G93" s="30"/>
      <c r="H93" s="30"/>
      <c r="I93" s="25" t="s">
        <v>27</v>
      </c>
      <c r="J93" s="28" t="str">
        <f>E23</f>
        <v xml:space="preserve"> </v>
      </c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>
      <c r="A94" s="30"/>
      <c r="B94" s="31"/>
      <c r="C94" s="25" t="s">
        <v>25</v>
      </c>
      <c r="D94" s="30"/>
      <c r="E94" s="30"/>
      <c r="F94" s="23" t="str">
        <f>IF(E20="","",E20)</f>
        <v>Vyplň údaj</v>
      </c>
      <c r="G94" s="30"/>
      <c r="H94" s="30"/>
      <c r="I94" s="25" t="s">
        <v>30</v>
      </c>
      <c r="J94" s="28" t="str">
        <f>E26</f>
        <v xml:space="preserve"> </v>
      </c>
      <c r="K94" s="30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>
      <c r="A96" s="30"/>
      <c r="B96" s="31"/>
      <c r="C96" s="118" t="s">
        <v>173</v>
      </c>
      <c r="D96" s="110"/>
      <c r="E96" s="110"/>
      <c r="F96" s="110"/>
      <c r="G96" s="110"/>
      <c r="H96" s="110"/>
      <c r="I96" s="110"/>
      <c r="J96" s="119" t="s">
        <v>174</v>
      </c>
      <c r="K96" s="11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3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>
      <c r="A98" s="30"/>
      <c r="B98" s="31"/>
      <c r="C98" s="120" t="s">
        <v>175</v>
      </c>
      <c r="D98" s="30"/>
      <c r="E98" s="30"/>
      <c r="F98" s="30"/>
      <c r="G98" s="30"/>
      <c r="H98" s="30"/>
      <c r="I98" s="30"/>
      <c r="J98" s="72">
        <f>J123</f>
        <v>0</v>
      </c>
      <c r="K98" s="30"/>
      <c r="L98" s="43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5" t="s">
        <v>176</v>
      </c>
    </row>
    <row r="99" spans="1:47" s="9" customFormat="1" ht="24.95" customHeight="1">
      <c r="B99" s="121"/>
      <c r="D99" s="122" t="s">
        <v>191</v>
      </c>
      <c r="E99" s="123"/>
      <c r="F99" s="123"/>
      <c r="G99" s="123"/>
      <c r="H99" s="123"/>
      <c r="I99" s="123"/>
      <c r="J99" s="124">
        <f>J124</f>
        <v>0</v>
      </c>
      <c r="L99" s="121"/>
    </row>
    <row r="100" spans="1:47" s="10" customFormat="1" ht="19.899999999999999" customHeight="1">
      <c r="B100" s="125"/>
      <c r="D100" s="126" t="s">
        <v>856</v>
      </c>
      <c r="E100" s="127"/>
      <c r="F100" s="127"/>
      <c r="G100" s="127"/>
      <c r="H100" s="127"/>
      <c r="I100" s="127"/>
      <c r="J100" s="128">
        <f>J125</f>
        <v>0</v>
      </c>
      <c r="L100" s="125"/>
    </row>
    <row r="101" spans="1:47" s="9" customFormat="1" ht="21.75" customHeight="1">
      <c r="B101" s="121"/>
      <c r="D101" s="129" t="s">
        <v>193</v>
      </c>
      <c r="J101" s="130">
        <f>J134</f>
        <v>0</v>
      </c>
      <c r="L101" s="121"/>
    </row>
    <row r="102" spans="1:47" s="2" customFormat="1" ht="21.75" customHeight="1">
      <c r="A102" s="30"/>
      <c r="B102" s="31"/>
      <c r="C102" s="30"/>
      <c r="D102" s="30"/>
      <c r="E102" s="30"/>
      <c r="F102" s="30"/>
      <c r="G102" s="30"/>
      <c r="H102" s="30"/>
      <c r="I102" s="30"/>
      <c r="J102" s="30"/>
      <c r="K102" s="30"/>
      <c r="L102" s="43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</row>
    <row r="103" spans="1:47" s="2" customFormat="1" ht="6.95" customHeight="1">
      <c r="A103" s="30"/>
      <c r="B103" s="48"/>
      <c r="C103" s="49"/>
      <c r="D103" s="49"/>
      <c r="E103" s="49"/>
      <c r="F103" s="49"/>
      <c r="G103" s="49"/>
      <c r="H103" s="49"/>
      <c r="I103" s="49"/>
      <c r="J103" s="49"/>
      <c r="K103" s="49"/>
      <c r="L103" s="43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</row>
    <row r="107" spans="1:47" s="2" customFormat="1" ht="6.95" customHeight="1">
      <c r="A107" s="30"/>
      <c r="B107" s="50"/>
      <c r="C107" s="51"/>
      <c r="D107" s="51"/>
      <c r="E107" s="51"/>
      <c r="F107" s="51"/>
      <c r="G107" s="51"/>
      <c r="H107" s="51"/>
      <c r="I107" s="51"/>
      <c r="J107" s="51"/>
      <c r="K107" s="51"/>
      <c r="L107" s="43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47" s="2" customFormat="1" ht="24.95" customHeight="1">
      <c r="A108" s="30"/>
      <c r="B108" s="31"/>
      <c r="C108" s="19" t="s">
        <v>194</v>
      </c>
      <c r="D108" s="30"/>
      <c r="E108" s="30"/>
      <c r="F108" s="30"/>
      <c r="G108" s="30"/>
      <c r="H108" s="30"/>
      <c r="I108" s="30"/>
      <c r="J108" s="30"/>
      <c r="K108" s="30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47" s="2" customFormat="1" ht="6.95" customHeight="1">
      <c r="A109" s="30"/>
      <c r="B109" s="31"/>
      <c r="C109" s="30"/>
      <c r="D109" s="30"/>
      <c r="E109" s="30"/>
      <c r="F109" s="30"/>
      <c r="G109" s="30"/>
      <c r="H109" s="30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47" s="2" customFormat="1" ht="12" customHeight="1">
      <c r="A110" s="30"/>
      <c r="B110" s="31"/>
      <c r="C110" s="25" t="s">
        <v>14</v>
      </c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47" s="2" customFormat="1" ht="16.5" customHeight="1">
      <c r="A111" s="30"/>
      <c r="B111" s="31"/>
      <c r="C111" s="30"/>
      <c r="D111" s="30"/>
      <c r="E111" s="259" t="str">
        <f>E7</f>
        <v>Rekonštrukcia SO34 ÚAO a SO22 sociálna časť ÚAO</v>
      </c>
      <c r="F111" s="260"/>
      <c r="G111" s="260"/>
      <c r="H111" s="26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47" s="1" customFormat="1" ht="12" customHeight="1">
      <c r="B112" s="18"/>
      <c r="C112" s="25" t="s">
        <v>168</v>
      </c>
      <c r="L112" s="18"/>
    </row>
    <row r="113" spans="1:65" s="2" customFormat="1" ht="16.5" customHeight="1">
      <c r="A113" s="30"/>
      <c r="B113" s="31"/>
      <c r="C113" s="30"/>
      <c r="D113" s="30"/>
      <c r="E113" s="259" t="s">
        <v>169</v>
      </c>
      <c r="F113" s="258"/>
      <c r="G113" s="258"/>
      <c r="H113" s="258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12" customHeight="1">
      <c r="A114" s="30"/>
      <c r="B114" s="31"/>
      <c r="C114" s="25" t="s">
        <v>170</v>
      </c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16.5" customHeight="1">
      <c r="A115" s="30"/>
      <c r="B115" s="31"/>
      <c r="C115" s="30"/>
      <c r="D115" s="30"/>
      <c r="E115" s="255" t="str">
        <f>E11</f>
        <v>SO00.d - Demontáž SLP</v>
      </c>
      <c r="F115" s="258"/>
      <c r="G115" s="258"/>
      <c r="H115" s="258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6.95" customHeight="1">
      <c r="A116" s="30"/>
      <c r="B116" s="31"/>
      <c r="C116" s="30"/>
      <c r="D116" s="30"/>
      <c r="E116" s="30"/>
      <c r="F116" s="30"/>
      <c r="G116" s="30"/>
      <c r="H116" s="30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12" customHeight="1">
      <c r="A117" s="30"/>
      <c r="B117" s="31"/>
      <c r="C117" s="25" t="s">
        <v>18</v>
      </c>
      <c r="D117" s="30"/>
      <c r="E117" s="30"/>
      <c r="F117" s="23" t="str">
        <f>F14</f>
        <v>ÚVTOS a ÚVV Leopoldov</v>
      </c>
      <c r="G117" s="30"/>
      <c r="H117" s="30"/>
      <c r="I117" s="25" t="s">
        <v>20</v>
      </c>
      <c r="J117" s="56" t="str">
        <f>IF(J14="","",J14)</f>
        <v>16. 11. 2023</v>
      </c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6.95" customHeight="1">
      <c r="A118" s="30"/>
      <c r="B118" s="31"/>
      <c r="C118" s="30"/>
      <c r="D118" s="30"/>
      <c r="E118" s="30"/>
      <c r="F118" s="30"/>
      <c r="G118" s="30"/>
      <c r="H118" s="30"/>
      <c r="I118" s="30"/>
      <c r="J118" s="30"/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15.2" customHeight="1">
      <c r="A119" s="30"/>
      <c r="B119" s="31"/>
      <c r="C119" s="25" t="s">
        <v>22</v>
      </c>
      <c r="D119" s="30"/>
      <c r="E119" s="30"/>
      <c r="F119" s="23" t="str">
        <f>E17</f>
        <v>ÚVTOS a ÚVV Leopoldov</v>
      </c>
      <c r="G119" s="30"/>
      <c r="H119" s="30"/>
      <c r="I119" s="25" t="s">
        <v>27</v>
      </c>
      <c r="J119" s="28" t="str">
        <f>E23</f>
        <v xml:space="preserve"> </v>
      </c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2" customFormat="1" ht="15.2" customHeight="1">
      <c r="A120" s="30"/>
      <c r="B120" s="31"/>
      <c r="C120" s="25" t="s">
        <v>25</v>
      </c>
      <c r="D120" s="30"/>
      <c r="E120" s="30"/>
      <c r="F120" s="23" t="str">
        <f>IF(E20="","",E20)</f>
        <v>Vyplň údaj</v>
      </c>
      <c r="G120" s="30"/>
      <c r="H120" s="30"/>
      <c r="I120" s="25" t="s">
        <v>30</v>
      </c>
      <c r="J120" s="28" t="str">
        <f>E26</f>
        <v xml:space="preserve"> </v>
      </c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5" s="2" customFormat="1" ht="10.35" customHeight="1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5" s="11" customFormat="1" ht="29.25" customHeight="1">
      <c r="A122" s="131"/>
      <c r="B122" s="132"/>
      <c r="C122" s="133" t="s">
        <v>195</v>
      </c>
      <c r="D122" s="134" t="s">
        <v>57</v>
      </c>
      <c r="E122" s="134" t="s">
        <v>53</v>
      </c>
      <c r="F122" s="134" t="s">
        <v>54</v>
      </c>
      <c r="G122" s="134" t="s">
        <v>196</v>
      </c>
      <c r="H122" s="134" t="s">
        <v>197</v>
      </c>
      <c r="I122" s="134" t="s">
        <v>198</v>
      </c>
      <c r="J122" s="135" t="s">
        <v>174</v>
      </c>
      <c r="K122" s="136" t="s">
        <v>199</v>
      </c>
      <c r="L122" s="137"/>
      <c r="M122" s="63" t="s">
        <v>1</v>
      </c>
      <c r="N122" s="64" t="s">
        <v>36</v>
      </c>
      <c r="O122" s="64" t="s">
        <v>200</v>
      </c>
      <c r="P122" s="64" t="s">
        <v>201</v>
      </c>
      <c r="Q122" s="64" t="s">
        <v>202</v>
      </c>
      <c r="R122" s="64" t="s">
        <v>203</v>
      </c>
      <c r="S122" s="64" t="s">
        <v>204</v>
      </c>
      <c r="T122" s="65" t="s">
        <v>205</v>
      </c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</row>
    <row r="123" spans="1:65" s="2" customFormat="1" ht="22.9" customHeight="1">
      <c r="A123" s="30"/>
      <c r="B123" s="31"/>
      <c r="C123" s="70" t="s">
        <v>175</v>
      </c>
      <c r="D123" s="30"/>
      <c r="E123" s="30"/>
      <c r="F123" s="30"/>
      <c r="G123" s="30"/>
      <c r="H123" s="30"/>
      <c r="I123" s="30"/>
      <c r="J123" s="138">
        <f>BK123</f>
        <v>0</v>
      </c>
      <c r="K123" s="30"/>
      <c r="L123" s="31"/>
      <c r="M123" s="66"/>
      <c r="N123" s="57"/>
      <c r="O123" s="67"/>
      <c r="P123" s="139">
        <f>P124+P134</f>
        <v>0</v>
      </c>
      <c r="Q123" s="67"/>
      <c r="R123" s="139">
        <f>R124+R134</f>
        <v>0</v>
      </c>
      <c r="S123" s="67"/>
      <c r="T123" s="140">
        <f>T124+T134</f>
        <v>0</v>
      </c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T123" s="15" t="s">
        <v>71</v>
      </c>
      <c r="AU123" s="15" t="s">
        <v>176</v>
      </c>
      <c r="BK123" s="141">
        <f>BK124+BK134</f>
        <v>0</v>
      </c>
    </row>
    <row r="124" spans="1:65" s="12" customFormat="1" ht="25.9" customHeight="1">
      <c r="B124" s="142"/>
      <c r="D124" s="143" t="s">
        <v>71</v>
      </c>
      <c r="E124" s="144" t="s">
        <v>751</v>
      </c>
      <c r="F124" s="144" t="s">
        <v>752</v>
      </c>
      <c r="I124" s="145"/>
      <c r="J124" s="130">
        <f>BK124</f>
        <v>0</v>
      </c>
      <c r="L124" s="142"/>
      <c r="M124" s="146"/>
      <c r="N124" s="147"/>
      <c r="O124" s="147"/>
      <c r="P124" s="148">
        <f>P125</f>
        <v>0</v>
      </c>
      <c r="Q124" s="147"/>
      <c r="R124" s="148">
        <f>R125</f>
        <v>0</v>
      </c>
      <c r="S124" s="147"/>
      <c r="T124" s="149">
        <f>T125</f>
        <v>0</v>
      </c>
      <c r="AR124" s="143" t="s">
        <v>219</v>
      </c>
      <c r="AT124" s="150" t="s">
        <v>71</v>
      </c>
      <c r="AU124" s="150" t="s">
        <v>72</v>
      </c>
      <c r="AY124" s="143" t="s">
        <v>208</v>
      </c>
      <c r="BK124" s="151">
        <f>BK125</f>
        <v>0</v>
      </c>
    </row>
    <row r="125" spans="1:65" s="12" customFormat="1" ht="22.9" customHeight="1">
      <c r="B125" s="142"/>
      <c r="D125" s="143" t="s">
        <v>71</v>
      </c>
      <c r="E125" s="152" t="s">
        <v>857</v>
      </c>
      <c r="F125" s="152" t="s">
        <v>858</v>
      </c>
      <c r="I125" s="145"/>
      <c r="J125" s="153">
        <f>BK125</f>
        <v>0</v>
      </c>
      <c r="L125" s="142"/>
      <c r="M125" s="146"/>
      <c r="N125" s="147"/>
      <c r="O125" s="147"/>
      <c r="P125" s="148">
        <f>SUM(P126:P133)</f>
        <v>0</v>
      </c>
      <c r="Q125" s="147"/>
      <c r="R125" s="148">
        <f>SUM(R126:R133)</f>
        <v>0</v>
      </c>
      <c r="S125" s="147"/>
      <c r="T125" s="149">
        <f>SUM(T126:T133)</f>
        <v>0</v>
      </c>
      <c r="AR125" s="143" t="s">
        <v>219</v>
      </c>
      <c r="AT125" s="150" t="s">
        <v>71</v>
      </c>
      <c r="AU125" s="150" t="s">
        <v>79</v>
      </c>
      <c r="AY125" s="143" t="s">
        <v>208</v>
      </c>
      <c r="BK125" s="151">
        <f>SUM(BK126:BK133)</f>
        <v>0</v>
      </c>
    </row>
    <row r="126" spans="1:65" s="2" customFormat="1" ht="16.5" customHeight="1">
      <c r="A126" s="30"/>
      <c r="B126" s="154"/>
      <c r="C126" s="195" t="s">
        <v>79</v>
      </c>
      <c r="D126" s="195" t="s">
        <v>210</v>
      </c>
      <c r="E126" s="196" t="s">
        <v>859</v>
      </c>
      <c r="F126" s="200" t="s">
        <v>860</v>
      </c>
      <c r="G126" s="198" t="s">
        <v>861</v>
      </c>
      <c r="H126" s="199">
        <v>293</v>
      </c>
      <c r="I126" s="155"/>
      <c r="J126" s="287">
        <f t="shared" ref="J126:J133" si="0">ROUND(I126*H126,2)</f>
        <v>0</v>
      </c>
      <c r="K126" s="157"/>
      <c r="L126" s="31"/>
      <c r="M126" s="158" t="s">
        <v>1</v>
      </c>
      <c r="N126" s="159" t="s">
        <v>38</v>
      </c>
      <c r="O126" s="59"/>
      <c r="P126" s="160">
        <f t="shared" ref="P126:P133" si="1">O126*H126</f>
        <v>0</v>
      </c>
      <c r="Q126" s="160">
        <v>0</v>
      </c>
      <c r="R126" s="160">
        <f t="shared" ref="R126:R133" si="2">Q126*H126</f>
        <v>0</v>
      </c>
      <c r="S126" s="160">
        <v>0</v>
      </c>
      <c r="T126" s="161">
        <f t="shared" ref="T126:T133" si="3">S126*H126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62" t="s">
        <v>466</v>
      </c>
      <c r="AT126" s="162" t="s">
        <v>210</v>
      </c>
      <c r="AU126" s="162" t="s">
        <v>85</v>
      </c>
      <c r="AY126" s="15" t="s">
        <v>208</v>
      </c>
      <c r="BE126" s="163">
        <f t="shared" ref="BE126:BE133" si="4">IF(N126="základná",J126,0)</f>
        <v>0</v>
      </c>
      <c r="BF126" s="163">
        <f t="shared" ref="BF126:BF133" si="5">IF(N126="znížená",J126,0)</f>
        <v>0</v>
      </c>
      <c r="BG126" s="163">
        <f t="shared" ref="BG126:BG133" si="6">IF(N126="zákl. prenesená",J126,0)</f>
        <v>0</v>
      </c>
      <c r="BH126" s="163">
        <f t="shared" ref="BH126:BH133" si="7">IF(N126="zníž. prenesená",J126,0)</f>
        <v>0</v>
      </c>
      <c r="BI126" s="163">
        <f t="shared" ref="BI126:BI133" si="8">IF(N126="nulová",J126,0)</f>
        <v>0</v>
      </c>
      <c r="BJ126" s="15" t="s">
        <v>85</v>
      </c>
      <c r="BK126" s="163">
        <f t="shared" ref="BK126:BK133" si="9">ROUND(I126*H126,2)</f>
        <v>0</v>
      </c>
      <c r="BL126" s="15" t="s">
        <v>466</v>
      </c>
      <c r="BM126" s="162" t="s">
        <v>899</v>
      </c>
    </row>
    <row r="127" spans="1:65" s="2" customFormat="1" ht="16.5" customHeight="1">
      <c r="A127" s="30"/>
      <c r="B127" s="154"/>
      <c r="C127" s="195" t="s">
        <v>85</v>
      </c>
      <c r="D127" s="195" t="s">
        <v>210</v>
      </c>
      <c r="E127" s="196" t="s">
        <v>863</v>
      </c>
      <c r="F127" s="200" t="s">
        <v>864</v>
      </c>
      <c r="G127" s="198" t="s">
        <v>861</v>
      </c>
      <c r="H127" s="199">
        <v>153</v>
      </c>
      <c r="I127" s="155"/>
      <c r="J127" s="287">
        <f t="shared" si="0"/>
        <v>0</v>
      </c>
      <c r="K127" s="157"/>
      <c r="L127" s="31"/>
      <c r="M127" s="158" t="s">
        <v>1</v>
      </c>
      <c r="N127" s="159" t="s">
        <v>38</v>
      </c>
      <c r="O127" s="59"/>
      <c r="P127" s="160">
        <f t="shared" si="1"/>
        <v>0</v>
      </c>
      <c r="Q127" s="160">
        <v>0</v>
      </c>
      <c r="R127" s="160">
        <f t="shared" si="2"/>
        <v>0</v>
      </c>
      <c r="S127" s="160">
        <v>0</v>
      </c>
      <c r="T127" s="161">
        <f t="shared" si="3"/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2" t="s">
        <v>466</v>
      </c>
      <c r="AT127" s="162" t="s">
        <v>210</v>
      </c>
      <c r="AU127" s="162" t="s">
        <v>85</v>
      </c>
      <c r="AY127" s="15" t="s">
        <v>208</v>
      </c>
      <c r="BE127" s="163">
        <f t="shared" si="4"/>
        <v>0</v>
      </c>
      <c r="BF127" s="163">
        <f t="shared" si="5"/>
        <v>0</v>
      </c>
      <c r="BG127" s="163">
        <f t="shared" si="6"/>
        <v>0</v>
      </c>
      <c r="BH127" s="163">
        <f t="shared" si="7"/>
        <v>0</v>
      </c>
      <c r="BI127" s="163">
        <f t="shared" si="8"/>
        <v>0</v>
      </c>
      <c r="BJ127" s="15" t="s">
        <v>85</v>
      </c>
      <c r="BK127" s="163">
        <f t="shared" si="9"/>
        <v>0</v>
      </c>
      <c r="BL127" s="15" t="s">
        <v>466</v>
      </c>
      <c r="BM127" s="162" t="s">
        <v>900</v>
      </c>
    </row>
    <row r="128" spans="1:65" s="2" customFormat="1" ht="16.5" customHeight="1">
      <c r="A128" s="30"/>
      <c r="B128" s="154"/>
      <c r="C128" s="195" t="s">
        <v>219</v>
      </c>
      <c r="D128" s="195" t="s">
        <v>210</v>
      </c>
      <c r="E128" s="196" t="s">
        <v>901</v>
      </c>
      <c r="F128" s="200" t="s">
        <v>902</v>
      </c>
      <c r="G128" s="198" t="s">
        <v>861</v>
      </c>
      <c r="H128" s="199">
        <v>74</v>
      </c>
      <c r="I128" s="155"/>
      <c r="J128" s="287">
        <f t="shared" si="0"/>
        <v>0</v>
      </c>
      <c r="K128" s="157"/>
      <c r="L128" s="31"/>
      <c r="M128" s="158" t="s">
        <v>1</v>
      </c>
      <c r="N128" s="159" t="s">
        <v>38</v>
      </c>
      <c r="O128" s="59"/>
      <c r="P128" s="160">
        <f t="shared" si="1"/>
        <v>0</v>
      </c>
      <c r="Q128" s="160">
        <v>0</v>
      </c>
      <c r="R128" s="160">
        <f t="shared" si="2"/>
        <v>0</v>
      </c>
      <c r="S128" s="160">
        <v>0</v>
      </c>
      <c r="T128" s="161">
        <f t="shared" si="3"/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2" t="s">
        <v>466</v>
      </c>
      <c r="AT128" s="162" t="s">
        <v>210</v>
      </c>
      <c r="AU128" s="162" t="s">
        <v>85</v>
      </c>
      <c r="AY128" s="15" t="s">
        <v>208</v>
      </c>
      <c r="BE128" s="163">
        <f t="shared" si="4"/>
        <v>0</v>
      </c>
      <c r="BF128" s="163">
        <f t="shared" si="5"/>
        <v>0</v>
      </c>
      <c r="BG128" s="163">
        <f t="shared" si="6"/>
        <v>0</v>
      </c>
      <c r="BH128" s="163">
        <f t="shared" si="7"/>
        <v>0</v>
      </c>
      <c r="BI128" s="163">
        <f t="shared" si="8"/>
        <v>0</v>
      </c>
      <c r="BJ128" s="15" t="s">
        <v>85</v>
      </c>
      <c r="BK128" s="163">
        <f t="shared" si="9"/>
        <v>0</v>
      </c>
      <c r="BL128" s="15" t="s">
        <v>466</v>
      </c>
      <c r="BM128" s="162" t="s">
        <v>903</v>
      </c>
    </row>
    <row r="129" spans="1:65" s="2" customFormat="1" ht="21.75" customHeight="1">
      <c r="A129" s="30"/>
      <c r="B129" s="154"/>
      <c r="C129" s="195" t="s">
        <v>214</v>
      </c>
      <c r="D129" s="195" t="s">
        <v>210</v>
      </c>
      <c r="E129" s="196" t="s">
        <v>881</v>
      </c>
      <c r="F129" s="200" t="s">
        <v>576</v>
      </c>
      <c r="G129" s="198" t="s">
        <v>564</v>
      </c>
      <c r="H129" s="199">
        <v>3.83</v>
      </c>
      <c r="I129" s="155"/>
      <c r="J129" s="287">
        <f t="shared" si="0"/>
        <v>0</v>
      </c>
      <c r="K129" s="157"/>
      <c r="L129" s="31"/>
      <c r="M129" s="158" t="s">
        <v>1</v>
      </c>
      <c r="N129" s="159" t="s">
        <v>38</v>
      </c>
      <c r="O129" s="59"/>
      <c r="P129" s="160">
        <f t="shared" si="1"/>
        <v>0</v>
      </c>
      <c r="Q129" s="160">
        <v>0</v>
      </c>
      <c r="R129" s="160">
        <f t="shared" si="2"/>
        <v>0</v>
      </c>
      <c r="S129" s="160">
        <v>0</v>
      </c>
      <c r="T129" s="161">
        <f t="shared" si="3"/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2" t="s">
        <v>466</v>
      </c>
      <c r="AT129" s="162" t="s">
        <v>210</v>
      </c>
      <c r="AU129" s="162" t="s">
        <v>85</v>
      </c>
      <c r="AY129" s="15" t="s">
        <v>208</v>
      </c>
      <c r="BE129" s="163">
        <f t="shared" si="4"/>
        <v>0</v>
      </c>
      <c r="BF129" s="163">
        <f t="shared" si="5"/>
        <v>0</v>
      </c>
      <c r="BG129" s="163">
        <f t="shared" si="6"/>
        <v>0</v>
      </c>
      <c r="BH129" s="163">
        <f t="shared" si="7"/>
        <v>0</v>
      </c>
      <c r="BI129" s="163">
        <f t="shared" si="8"/>
        <v>0</v>
      </c>
      <c r="BJ129" s="15" t="s">
        <v>85</v>
      </c>
      <c r="BK129" s="163">
        <f t="shared" si="9"/>
        <v>0</v>
      </c>
      <c r="BL129" s="15" t="s">
        <v>466</v>
      </c>
      <c r="BM129" s="162" t="s">
        <v>904</v>
      </c>
    </row>
    <row r="130" spans="1:65" s="2" customFormat="1" ht="24.2" customHeight="1">
      <c r="A130" s="30"/>
      <c r="B130" s="154"/>
      <c r="C130" s="195" t="s">
        <v>226</v>
      </c>
      <c r="D130" s="195" t="s">
        <v>210</v>
      </c>
      <c r="E130" s="196" t="s">
        <v>883</v>
      </c>
      <c r="F130" s="200" t="s">
        <v>584</v>
      </c>
      <c r="G130" s="198" t="s">
        <v>564</v>
      </c>
      <c r="H130" s="199">
        <v>114.9</v>
      </c>
      <c r="I130" s="155"/>
      <c r="J130" s="287">
        <f t="shared" si="0"/>
        <v>0</v>
      </c>
      <c r="K130" s="157"/>
      <c r="L130" s="31"/>
      <c r="M130" s="158" t="s">
        <v>1</v>
      </c>
      <c r="N130" s="159" t="s">
        <v>38</v>
      </c>
      <c r="O130" s="59"/>
      <c r="P130" s="160">
        <f t="shared" si="1"/>
        <v>0</v>
      </c>
      <c r="Q130" s="160">
        <v>0</v>
      </c>
      <c r="R130" s="160">
        <f t="shared" si="2"/>
        <v>0</v>
      </c>
      <c r="S130" s="160">
        <v>0</v>
      </c>
      <c r="T130" s="161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2" t="s">
        <v>466</v>
      </c>
      <c r="AT130" s="162" t="s">
        <v>210</v>
      </c>
      <c r="AU130" s="162" t="s">
        <v>85</v>
      </c>
      <c r="AY130" s="15" t="s">
        <v>208</v>
      </c>
      <c r="BE130" s="163">
        <f t="shared" si="4"/>
        <v>0</v>
      </c>
      <c r="BF130" s="163">
        <f t="shared" si="5"/>
        <v>0</v>
      </c>
      <c r="BG130" s="163">
        <f t="shared" si="6"/>
        <v>0</v>
      </c>
      <c r="BH130" s="163">
        <f t="shared" si="7"/>
        <v>0</v>
      </c>
      <c r="BI130" s="163">
        <f t="shared" si="8"/>
        <v>0</v>
      </c>
      <c r="BJ130" s="15" t="s">
        <v>85</v>
      </c>
      <c r="BK130" s="163">
        <f t="shared" si="9"/>
        <v>0</v>
      </c>
      <c r="BL130" s="15" t="s">
        <v>466</v>
      </c>
      <c r="BM130" s="162" t="s">
        <v>905</v>
      </c>
    </row>
    <row r="131" spans="1:65" s="2" customFormat="1" ht="24.2" customHeight="1">
      <c r="A131" s="30"/>
      <c r="B131" s="154"/>
      <c r="C131" s="195" t="s">
        <v>230</v>
      </c>
      <c r="D131" s="195" t="s">
        <v>210</v>
      </c>
      <c r="E131" s="196" t="s">
        <v>885</v>
      </c>
      <c r="F131" s="200" t="s">
        <v>592</v>
      </c>
      <c r="G131" s="198" t="s">
        <v>564</v>
      </c>
      <c r="H131" s="199">
        <v>3.83</v>
      </c>
      <c r="I131" s="155"/>
      <c r="J131" s="287">
        <f t="shared" si="0"/>
        <v>0</v>
      </c>
      <c r="K131" s="157"/>
      <c r="L131" s="31"/>
      <c r="M131" s="158" t="s">
        <v>1</v>
      </c>
      <c r="N131" s="159" t="s">
        <v>38</v>
      </c>
      <c r="O131" s="59"/>
      <c r="P131" s="160">
        <f t="shared" si="1"/>
        <v>0</v>
      </c>
      <c r="Q131" s="160">
        <v>0</v>
      </c>
      <c r="R131" s="160">
        <f t="shared" si="2"/>
        <v>0</v>
      </c>
      <c r="S131" s="160">
        <v>0</v>
      </c>
      <c r="T131" s="161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2" t="s">
        <v>466</v>
      </c>
      <c r="AT131" s="162" t="s">
        <v>210</v>
      </c>
      <c r="AU131" s="162" t="s">
        <v>85</v>
      </c>
      <c r="AY131" s="15" t="s">
        <v>208</v>
      </c>
      <c r="BE131" s="163">
        <f t="shared" si="4"/>
        <v>0</v>
      </c>
      <c r="BF131" s="163">
        <f t="shared" si="5"/>
        <v>0</v>
      </c>
      <c r="BG131" s="163">
        <f t="shared" si="6"/>
        <v>0</v>
      </c>
      <c r="BH131" s="163">
        <f t="shared" si="7"/>
        <v>0</v>
      </c>
      <c r="BI131" s="163">
        <f t="shared" si="8"/>
        <v>0</v>
      </c>
      <c r="BJ131" s="15" t="s">
        <v>85</v>
      </c>
      <c r="BK131" s="163">
        <f t="shared" si="9"/>
        <v>0</v>
      </c>
      <c r="BL131" s="15" t="s">
        <v>466</v>
      </c>
      <c r="BM131" s="162" t="s">
        <v>906</v>
      </c>
    </row>
    <row r="132" spans="1:65" s="2" customFormat="1" ht="24.2" customHeight="1">
      <c r="A132" s="30"/>
      <c r="B132" s="154"/>
      <c r="C132" s="195" t="s">
        <v>235</v>
      </c>
      <c r="D132" s="195" t="s">
        <v>210</v>
      </c>
      <c r="E132" s="196" t="s">
        <v>907</v>
      </c>
      <c r="F132" s="200" t="s">
        <v>908</v>
      </c>
      <c r="G132" s="198" t="s">
        <v>564</v>
      </c>
      <c r="H132" s="199">
        <v>1.84</v>
      </c>
      <c r="I132" s="155"/>
      <c r="J132" s="287">
        <f t="shared" si="0"/>
        <v>0</v>
      </c>
      <c r="K132" s="157"/>
      <c r="L132" s="31"/>
      <c r="M132" s="158" t="s">
        <v>1</v>
      </c>
      <c r="N132" s="159" t="s">
        <v>38</v>
      </c>
      <c r="O132" s="59"/>
      <c r="P132" s="160">
        <f t="shared" si="1"/>
        <v>0</v>
      </c>
      <c r="Q132" s="160">
        <v>0</v>
      </c>
      <c r="R132" s="160">
        <f t="shared" si="2"/>
        <v>0</v>
      </c>
      <c r="S132" s="160">
        <v>0</v>
      </c>
      <c r="T132" s="161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2" t="s">
        <v>466</v>
      </c>
      <c r="AT132" s="162" t="s">
        <v>210</v>
      </c>
      <c r="AU132" s="162" t="s">
        <v>85</v>
      </c>
      <c r="AY132" s="15" t="s">
        <v>208</v>
      </c>
      <c r="BE132" s="163">
        <f t="shared" si="4"/>
        <v>0</v>
      </c>
      <c r="BF132" s="163">
        <f t="shared" si="5"/>
        <v>0</v>
      </c>
      <c r="BG132" s="163">
        <f t="shared" si="6"/>
        <v>0</v>
      </c>
      <c r="BH132" s="163">
        <f t="shared" si="7"/>
        <v>0</v>
      </c>
      <c r="BI132" s="163">
        <f t="shared" si="8"/>
        <v>0</v>
      </c>
      <c r="BJ132" s="15" t="s">
        <v>85</v>
      </c>
      <c r="BK132" s="163">
        <f t="shared" si="9"/>
        <v>0</v>
      </c>
      <c r="BL132" s="15" t="s">
        <v>466</v>
      </c>
      <c r="BM132" s="162" t="s">
        <v>909</v>
      </c>
    </row>
    <row r="133" spans="1:65" s="2" customFormat="1" ht="24.2" customHeight="1">
      <c r="A133" s="30"/>
      <c r="B133" s="154"/>
      <c r="C133" s="195" t="s">
        <v>239</v>
      </c>
      <c r="D133" s="195" t="s">
        <v>210</v>
      </c>
      <c r="E133" s="196" t="s">
        <v>887</v>
      </c>
      <c r="F133" s="200" t="s">
        <v>888</v>
      </c>
      <c r="G133" s="198" t="s">
        <v>564</v>
      </c>
      <c r="H133" s="199">
        <v>1.99</v>
      </c>
      <c r="I133" s="155"/>
      <c r="J133" s="287">
        <f t="shared" si="0"/>
        <v>0</v>
      </c>
      <c r="K133" s="157"/>
      <c r="L133" s="31"/>
      <c r="M133" s="158" t="s">
        <v>1</v>
      </c>
      <c r="N133" s="159" t="s">
        <v>38</v>
      </c>
      <c r="O133" s="59"/>
      <c r="P133" s="160">
        <f t="shared" si="1"/>
        <v>0</v>
      </c>
      <c r="Q133" s="160">
        <v>0</v>
      </c>
      <c r="R133" s="160">
        <f t="shared" si="2"/>
        <v>0</v>
      </c>
      <c r="S133" s="160">
        <v>0</v>
      </c>
      <c r="T133" s="161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2" t="s">
        <v>466</v>
      </c>
      <c r="AT133" s="162" t="s">
        <v>210</v>
      </c>
      <c r="AU133" s="162" t="s">
        <v>85</v>
      </c>
      <c r="AY133" s="15" t="s">
        <v>208</v>
      </c>
      <c r="BE133" s="163">
        <f t="shared" si="4"/>
        <v>0</v>
      </c>
      <c r="BF133" s="163">
        <f t="shared" si="5"/>
        <v>0</v>
      </c>
      <c r="BG133" s="163">
        <f t="shared" si="6"/>
        <v>0</v>
      </c>
      <c r="BH133" s="163">
        <f t="shared" si="7"/>
        <v>0</v>
      </c>
      <c r="BI133" s="163">
        <f t="shared" si="8"/>
        <v>0</v>
      </c>
      <c r="BJ133" s="15" t="s">
        <v>85</v>
      </c>
      <c r="BK133" s="163">
        <f t="shared" si="9"/>
        <v>0</v>
      </c>
      <c r="BL133" s="15" t="s">
        <v>466</v>
      </c>
      <c r="BM133" s="162" t="s">
        <v>910</v>
      </c>
    </row>
    <row r="134" spans="1:65" s="2" customFormat="1" ht="49.9" customHeight="1">
      <c r="A134" s="30"/>
      <c r="B134" s="31"/>
      <c r="C134" s="30"/>
      <c r="D134" s="30"/>
      <c r="E134" s="144" t="s">
        <v>771</v>
      </c>
      <c r="F134" s="144" t="s">
        <v>772</v>
      </c>
      <c r="G134" s="30"/>
      <c r="H134" s="30"/>
      <c r="I134" s="30"/>
      <c r="J134" s="283">
        <f t="shared" ref="J134:J139" si="10">BK134</f>
        <v>0</v>
      </c>
      <c r="K134" s="30"/>
      <c r="L134" s="31"/>
      <c r="M134" s="164"/>
      <c r="N134" s="165"/>
      <c r="O134" s="59"/>
      <c r="P134" s="59"/>
      <c r="Q134" s="59"/>
      <c r="R134" s="59"/>
      <c r="S134" s="59"/>
      <c r="T134" s="6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T134" s="15" t="s">
        <v>71</v>
      </c>
      <c r="AU134" s="15" t="s">
        <v>72</v>
      </c>
      <c r="AY134" s="15" t="s">
        <v>773</v>
      </c>
      <c r="BK134" s="163">
        <f>SUM(BK135:BK139)</f>
        <v>0</v>
      </c>
    </row>
    <row r="135" spans="1:65" s="2" customFormat="1" ht="16.350000000000001" customHeight="1">
      <c r="A135" s="30"/>
      <c r="B135" s="31"/>
      <c r="C135" s="166" t="s">
        <v>1</v>
      </c>
      <c r="D135" s="166" t="s">
        <v>210</v>
      </c>
      <c r="E135" s="167" t="s">
        <v>1</v>
      </c>
      <c r="F135" s="168" t="s">
        <v>1</v>
      </c>
      <c r="G135" s="169" t="s">
        <v>1</v>
      </c>
      <c r="H135" s="170"/>
      <c r="I135" s="171"/>
      <c r="J135" s="288">
        <f t="shared" si="10"/>
        <v>0</v>
      </c>
      <c r="K135" s="172"/>
      <c r="L135" s="31"/>
      <c r="M135" s="173" t="s">
        <v>1</v>
      </c>
      <c r="N135" s="174" t="s">
        <v>38</v>
      </c>
      <c r="O135" s="59"/>
      <c r="P135" s="59"/>
      <c r="Q135" s="59"/>
      <c r="R135" s="59"/>
      <c r="S135" s="59"/>
      <c r="T135" s="6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T135" s="15" t="s">
        <v>773</v>
      </c>
      <c r="AU135" s="15" t="s">
        <v>79</v>
      </c>
      <c r="AY135" s="15" t="s">
        <v>773</v>
      </c>
      <c r="BE135" s="163">
        <f>IF(N135="základná",J135,0)</f>
        <v>0</v>
      </c>
      <c r="BF135" s="163">
        <f>IF(N135="znížená",J135,0)</f>
        <v>0</v>
      </c>
      <c r="BG135" s="163">
        <f>IF(N135="zákl. prenesená",J135,0)</f>
        <v>0</v>
      </c>
      <c r="BH135" s="163">
        <f>IF(N135="zníž. prenesená",J135,0)</f>
        <v>0</v>
      </c>
      <c r="BI135" s="163">
        <f>IF(N135="nulová",J135,0)</f>
        <v>0</v>
      </c>
      <c r="BJ135" s="15" t="s">
        <v>85</v>
      </c>
      <c r="BK135" s="163">
        <f>I135*H135</f>
        <v>0</v>
      </c>
    </row>
    <row r="136" spans="1:65" s="2" customFormat="1" ht="16.350000000000001" customHeight="1">
      <c r="A136" s="30"/>
      <c r="B136" s="31"/>
      <c r="C136" s="166" t="s">
        <v>1</v>
      </c>
      <c r="D136" s="166" t="s">
        <v>210</v>
      </c>
      <c r="E136" s="167" t="s">
        <v>1</v>
      </c>
      <c r="F136" s="168" t="s">
        <v>1</v>
      </c>
      <c r="G136" s="169" t="s">
        <v>1</v>
      </c>
      <c r="H136" s="170"/>
      <c r="I136" s="171"/>
      <c r="J136" s="288">
        <f t="shared" si="10"/>
        <v>0</v>
      </c>
      <c r="K136" s="172"/>
      <c r="L136" s="31"/>
      <c r="M136" s="173" t="s">
        <v>1</v>
      </c>
      <c r="N136" s="174" t="s">
        <v>38</v>
      </c>
      <c r="O136" s="59"/>
      <c r="P136" s="59"/>
      <c r="Q136" s="59"/>
      <c r="R136" s="59"/>
      <c r="S136" s="59"/>
      <c r="T136" s="6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T136" s="15" t="s">
        <v>773</v>
      </c>
      <c r="AU136" s="15" t="s">
        <v>79</v>
      </c>
      <c r="AY136" s="15" t="s">
        <v>773</v>
      </c>
      <c r="BE136" s="163">
        <f>IF(N136="základná",J136,0)</f>
        <v>0</v>
      </c>
      <c r="BF136" s="163">
        <f>IF(N136="znížená",J136,0)</f>
        <v>0</v>
      </c>
      <c r="BG136" s="163">
        <f>IF(N136="zákl. prenesená",J136,0)</f>
        <v>0</v>
      </c>
      <c r="BH136" s="163">
        <f>IF(N136="zníž. prenesená",J136,0)</f>
        <v>0</v>
      </c>
      <c r="BI136" s="163">
        <f>IF(N136="nulová",J136,0)</f>
        <v>0</v>
      </c>
      <c r="BJ136" s="15" t="s">
        <v>85</v>
      </c>
      <c r="BK136" s="163">
        <f>I136*H136</f>
        <v>0</v>
      </c>
    </row>
    <row r="137" spans="1:65" s="2" customFormat="1" ht="16.350000000000001" customHeight="1">
      <c r="A137" s="30"/>
      <c r="B137" s="31"/>
      <c r="C137" s="166" t="s">
        <v>1</v>
      </c>
      <c r="D137" s="166" t="s">
        <v>210</v>
      </c>
      <c r="E137" s="167" t="s">
        <v>1</v>
      </c>
      <c r="F137" s="168" t="s">
        <v>1</v>
      </c>
      <c r="G137" s="169" t="s">
        <v>1</v>
      </c>
      <c r="H137" s="170"/>
      <c r="I137" s="171"/>
      <c r="J137" s="288">
        <f t="shared" si="10"/>
        <v>0</v>
      </c>
      <c r="K137" s="172"/>
      <c r="L137" s="31"/>
      <c r="M137" s="173" t="s">
        <v>1</v>
      </c>
      <c r="N137" s="174" t="s">
        <v>38</v>
      </c>
      <c r="O137" s="59"/>
      <c r="P137" s="59"/>
      <c r="Q137" s="59"/>
      <c r="R137" s="59"/>
      <c r="S137" s="59"/>
      <c r="T137" s="6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T137" s="15" t="s">
        <v>773</v>
      </c>
      <c r="AU137" s="15" t="s">
        <v>79</v>
      </c>
      <c r="AY137" s="15" t="s">
        <v>773</v>
      </c>
      <c r="BE137" s="163">
        <f>IF(N137="základná",J137,0)</f>
        <v>0</v>
      </c>
      <c r="BF137" s="163">
        <f>IF(N137="znížená",J137,0)</f>
        <v>0</v>
      </c>
      <c r="BG137" s="163">
        <f>IF(N137="zákl. prenesená",J137,0)</f>
        <v>0</v>
      </c>
      <c r="BH137" s="163">
        <f>IF(N137="zníž. prenesená",J137,0)</f>
        <v>0</v>
      </c>
      <c r="BI137" s="163">
        <f>IF(N137="nulová",J137,0)</f>
        <v>0</v>
      </c>
      <c r="BJ137" s="15" t="s">
        <v>85</v>
      </c>
      <c r="BK137" s="163">
        <f>I137*H137</f>
        <v>0</v>
      </c>
    </row>
    <row r="138" spans="1:65" s="2" customFormat="1" ht="16.350000000000001" customHeight="1">
      <c r="A138" s="30"/>
      <c r="B138" s="31"/>
      <c r="C138" s="166" t="s">
        <v>1</v>
      </c>
      <c r="D138" s="166" t="s">
        <v>210</v>
      </c>
      <c r="E138" s="167" t="s">
        <v>1</v>
      </c>
      <c r="F138" s="168" t="s">
        <v>1</v>
      </c>
      <c r="G138" s="169" t="s">
        <v>1</v>
      </c>
      <c r="H138" s="170"/>
      <c r="I138" s="171"/>
      <c r="J138" s="288">
        <f t="shared" si="10"/>
        <v>0</v>
      </c>
      <c r="K138" s="172"/>
      <c r="L138" s="31"/>
      <c r="M138" s="173" t="s">
        <v>1</v>
      </c>
      <c r="N138" s="174" t="s">
        <v>38</v>
      </c>
      <c r="O138" s="59"/>
      <c r="P138" s="59"/>
      <c r="Q138" s="59"/>
      <c r="R138" s="59"/>
      <c r="S138" s="59"/>
      <c r="T138" s="6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T138" s="15" t="s">
        <v>773</v>
      </c>
      <c r="AU138" s="15" t="s">
        <v>79</v>
      </c>
      <c r="AY138" s="15" t="s">
        <v>773</v>
      </c>
      <c r="BE138" s="163">
        <f>IF(N138="základná",J138,0)</f>
        <v>0</v>
      </c>
      <c r="BF138" s="163">
        <f>IF(N138="znížená",J138,0)</f>
        <v>0</v>
      </c>
      <c r="BG138" s="163">
        <f>IF(N138="zákl. prenesená",J138,0)</f>
        <v>0</v>
      </c>
      <c r="BH138" s="163">
        <f>IF(N138="zníž. prenesená",J138,0)</f>
        <v>0</v>
      </c>
      <c r="BI138" s="163">
        <f>IF(N138="nulová",J138,0)</f>
        <v>0</v>
      </c>
      <c r="BJ138" s="15" t="s">
        <v>85</v>
      </c>
      <c r="BK138" s="163">
        <f>I138*H138</f>
        <v>0</v>
      </c>
    </row>
    <row r="139" spans="1:65" s="2" customFormat="1" ht="16.350000000000001" customHeight="1">
      <c r="A139" s="30"/>
      <c r="B139" s="31"/>
      <c r="C139" s="166" t="s">
        <v>1</v>
      </c>
      <c r="D139" s="166" t="s">
        <v>210</v>
      </c>
      <c r="E139" s="167" t="s">
        <v>1</v>
      </c>
      <c r="F139" s="168" t="s">
        <v>1</v>
      </c>
      <c r="G139" s="169" t="s">
        <v>1</v>
      </c>
      <c r="H139" s="170"/>
      <c r="I139" s="171"/>
      <c r="J139" s="288">
        <f t="shared" si="10"/>
        <v>0</v>
      </c>
      <c r="K139" s="172"/>
      <c r="L139" s="31"/>
      <c r="M139" s="173" t="s">
        <v>1</v>
      </c>
      <c r="N139" s="174" t="s">
        <v>38</v>
      </c>
      <c r="O139" s="175"/>
      <c r="P139" s="175"/>
      <c r="Q139" s="175"/>
      <c r="R139" s="175"/>
      <c r="S139" s="175"/>
      <c r="T139" s="176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T139" s="15" t="s">
        <v>773</v>
      </c>
      <c r="AU139" s="15" t="s">
        <v>79</v>
      </c>
      <c r="AY139" s="15" t="s">
        <v>773</v>
      </c>
      <c r="BE139" s="163">
        <f>IF(N139="základná",J139,0)</f>
        <v>0</v>
      </c>
      <c r="BF139" s="163">
        <f>IF(N139="znížená",J139,0)</f>
        <v>0</v>
      </c>
      <c r="BG139" s="163">
        <f>IF(N139="zákl. prenesená",J139,0)</f>
        <v>0</v>
      </c>
      <c r="BH139" s="163">
        <f>IF(N139="zníž. prenesená",J139,0)</f>
        <v>0</v>
      </c>
      <c r="BI139" s="163">
        <f>IF(N139="nulová",J139,0)</f>
        <v>0</v>
      </c>
      <c r="BJ139" s="15" t="s">
        <v>85</v>
      </c>
      <c r="BK139" s="163">
        <f>I139*H139</f>
        <v>0</v>
      </c>
    </row>
    <row r="140" spans="1:65" s="2" customFormat="1" ht="6.95" customHeight="1">
      <c r="A140" s="30"/>
      <c r="B140" s="48"/>
      <c r="C140" s="49"/>
      <c r="D140" s="49"/>
      <c r="E140" s="49"/>
      <c r="F140" s="49"/>
      <c r="G140" s="49"/>
      <c r="H140" s="49"/>
      <c r="I140" s="49"/>
      <c r="J140" s="277"/>
      <c r="K140" s="49"/>
      <c r="L140" s="31"/>
      <c r="M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</row>
  </sheetData>
  <sheetProtection algorithmName="SHA-512" hashValue="pgU6Fw9q0eKIA7hnZ05x4fV0VNrfVgYqItgkUUB65/Aztw/dV8sZDZIIn2yYeQCx/vwY5Yyew2IAVNxA9RjNXg==" saltValue="WIvWTwVQ35NMPf4ErOrN/w==" spinCount="100000" sheet="1" objects="1" scenarios="1"/>
  <autoFilter ref="C122:K139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135:D140">
      <formula1>"K, M"</formula1>
    </dataValidation>
    <dataValidation type="list" allowBlank="1" showInputMessage="1" showErrorMessage="1" error="Povolené sú hodnoty základná, znížená, nulová." sqref="N135:N140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73"/>
  <sheetViews>
    <sheetView showGridLines="0" topLeftCell="A116" workbookViewId="0">
      <selection activeCell="H168" sqref="H168:I17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6" t="s">
        <v>5</v>
      </c>
      <c r="M2" s="217"/>
      <c r="N2" s="217"/>
      <c r="O2" s="217"/>
      <c r="P2" s="217"/>
      <c r="Q2" s="217"/>
      <c r="R2" s="217"/>
      <c r="S2" s="217"/>
      <c r="T2" s="217"/>
      <c r="U2" s="217"/>
      <c r="V2" s="217"/>
      <c r="AT2" s="15" t="s">
        <v>101</v>
      </c>
    </row>
    <row r="3" spans="1:46" s="1" customFormat="1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8"/>
      <c r="AT3" s="15" t="s">
        <v>72</v>
      </c>
    </row>
    <row r="4" spans="1:46" s="1" customFormat="1" ht="24.95" customHeight="1">
      <c r="B4" s="18"/>
      <c r="D4" s="19" t="s">
        <v>167</v>
      </c>
      <c r="L4" s="18"/>
      <c r="M4" s="99" t="s">
        <v>9</v>
      </c>
      <c r="AT4" s="15" t="s">
        <v>3</v>
      </c>
    </row>
    <row r="5" spans="1:46" s="1" customFormat="1" ht="6.95" customHeight="1">
      <c r="B5" s="18"/>
      <c r="L5" s="18"/>
    </row>
    <row r="6" spans="1:46" s="1" customFormat="1" ht="12" customHeight="1">
      <c r="B6" s="18"/>
      <c r="D6" s="25" t="s">
        <v>14</v>
      </c>
      <c r="L6" s="18"/>
    </row>
    <row r="7" spans="1:46" s="1" customFormat="1" ht="16.5" customHeight="1">
      <c r="B7" s="18"/>
      <c r="E7" s="259" t="str">
        <f>'Rekapitulácia stavby'!K6</f>
        <v>Rekonštrukcia SO34 ÚAO a SO22 sociálna časť ÚAO</v>
      </c>
      <c r="F7" s="260"/>
      <c r="G7" s="260"/>
      <c r="H7" s="260"/>
      <c r="L7" s="18"/>
    </row>
    <row r="8" spans="1:46" s="1" customFormat="1" ht="12" customHeight="1">
      <c r="B8" s="18"/>
      <c r="D8" s="25" t="s">
        <v>168</v>
      </c>
      <c r="L8" s="18"/>
    </row>
    <row r="9" spans="1:46" s="2" customFormat="1" ht="16.5" customHeight="1">
      <c r="A9" s="30"/>
      <c r="B9" s="31"/>
      <c r="C9" s="30"/>
      <c r="D9" s="30"/>
      <c r="E9" s="259" t="s">
        <v>169</v>
      </c>
      <c r="F9" s="258"/>
      <c r="G9" s="258"/>
      <c r="H9" s="258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>
      <c r="A10" s="30"/>
      <c r="B10" s="31"/>
      <c r="C10" s="30"/>
      <c r="D10" s="25" t="s">
        <v>170</v>
      </c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6.5" customHeight="1">
      <c r="A11" s="30"/>
      <c r="B11" s="31"/>
      <c r="C11" s="30"/>
      <c r="D11" s="30"/>
      <c r="E11" s="255" t="s">
        <v>911</v>
      </c>
      <c r="F11" s="258"/>
      <c r="G11" s="258"/>
      <c r="H11" s="258"/>
      <c r="I11" s="30"/>
      <c r="J11" s="30"/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>
      <c r="A13" s="30"/>
      <c r="B13" s="31"/>
      <c r="C13" s="30"/>
      <c r="D13" s="25" t="s">
        <v>16</v>
      </c>
      <c r="E13" s="30"/>
      <c r="F13" s="23" t="s">
        <v>1</v>
      </c>
      <c r="G13" s="30"/>
      <c r="H13" s="30"/>
      <c r="I13" s="25" t="s">
        <v>17</v>
      </c>
      <c r="J13" s="23" t="s">
        <v>1</v>
      </c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5" t="s">
        <v>18</v>
      </c>
      <c r="E14" s="30"/>
      <c r="F14" s="23" t="s">
        <v>19</v>
      </c>
      <c r="G14" s="30"/>
      <c r="H14" s="30"/>
      <c r="I14" s="25" t="s">
        <v>20</v>
      </c>
      <c r="J14" s="56" t="str">
        <f>'Rekapitulácia stavby'!AN8</f>
        <v>16. 11. 2023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>
      <c r="A16" s="30"/>
      <c r="B16" s="31"/>
      <c r="C16" s="30"/>
      <c r="D16" s="25" t="s">
        <v>22</v>
      </c>
      <c r="E16" s="30"/>
      <c r="F16" s="30"/>
      <c r="G16" s="30"/>
      <c r="H16" s="30"/>
      <c r="I16" s="25" t="s">
        <v>23</v>
      </c>
      <c r="J16" s="23" t="s">
        <v>1</v>
      </c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>
      <c r="A17" s="30"/>
      <c r="B17" s="31"/>
      <c r="C17" s="30"/>
      <c r="D17" s="30"/>
      <c r="E17" s="23" t="s">
        <v>19</v>
      </c>
      <c r="F17" s="30"/>
      <c r="G17" s="30"/>
      <c r="H17" s="30"/>
      <c r="I17" s="25" t="s">
        <v>24</v>
      </c>
      <c r="J17" s="23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>
      <c r="A19" s="30"/>
      <c r="B19" s="31"/>
      <c r="C19" s="30"/>
      <c r="D19" s="25" t="s">
        <v>25</v>
      </c>
      <c r="E19" s="30"/>
      <c r="F19" s="30"/>
      <c r="G19" s="30"/>
      <c r="H19" s="30"/>
      <c r="I19" s="25" t="s">
        <v>23</v>
      </c>
      <c r="J19" s="26" t="str">
        <f>'Rekapitulácia stavby'!AN13</f>
        <v>Vyplň údaj</v>
      </c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>
      <c r="A20" s="30"/>
      <c r="B20" s="31"/>
      <c r="C20" s="30"/>
      <c r="D20" s="30"/>
      <c r="E20" s="261" t="str">
        <f>'Rekapitulácia stavby'!E14</f>
        <v>Vyplň údaj</v>
      </c>
      <c r="F20" s="221"/>
      <c r="G20" s="221"/>
      <c r="H20" s="221"/>
      <c r="I20" s="25" t="s">
        <v>24</v>
      </c>
      <c r="J20" s="26" t="str">
        <f>'Rekapitulácia stavby'!AN14</f>
        <v>Vyplň údaj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>
      <c r="A22" s="30"/>
      <c r="B22" s="31"/>
      <c r="C22" s="30"/>
      <c r="D22" s="25" t="s">
        <v>27</v>
      </c>
      <c r="E22" s="30"/>
      <c r="F22" s="30"/>
      <c r="G22" s="30"/>
      <c r="H22" s="30"/>
      <c r="I22" s="25" t="s">
        <v>23</v>
      </c>
      <c r="J22" s="23" t="str">
        <f>IF('Rekapitulácia stavby'!AN16="","",'Rekapitulácia stavby'!AN16)</f>
        <v/>
      </c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>
      <c r="A23" s="30"/>
      <c r="B23" s="31"/>
      <c r="C23" s="30"/>
      <c r="D23" s="30"/>
      <c r="E23" s="23" t="str">
        <f>IF('Rekapitulácia stavby'!E17="","",'Rekapitulácia stavby'!E17)</f>
        <v xml:space="preserve"> </v>
      </c>
      <c r="F23" s="30"/>
      <c r="G23" s="30"/>
      <c r="H23" s="30"/>
      <c r="I23" s="25" t="s">
        <v>24</v>
      </c>
      <c r="J23" s="23" t="str">
        <f>IF('Rekapitulácia stavby'!AN17="","",'Rekapitulácia stavby'!AN17)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>
      <c r="A25" s="30"/>
      <c r="B25" s="31"/>
      <c r="C25" s="30"/>
      <c r="D25" s="25" t="s">
        <v>30</v>
      </c>
      <c r="E25" s="30"/>
      <c r="F25" s="30"/>
      <c r="G25" s="30"/>
      <c r="H25" s="30"/>
      <c r="I25" s="25" t="s">
        <v>23</v>
      </c>
      <c r="J25" s="23" t="str">
        <f>IF('Rekapitulácia stavby'!AN19="","",'Rekapitulácia stavby'!AN19)</f>
        <v/>
      </c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>
      <c r="A26" s="30"/>
      <c r="B26" s="31"/>
      <c r="C26" s="30"/>
      <c r="D26" s="30"/>
      <c r="E26" s="23" t="str">
        <f>IF('Rekapitulácia stavby'!E20="","",'Rekapitulácia stavby'!E20)</f>
        <v xml:space="preserve"> </v>
      </c>
      <c r="F26" s="30"/>
      <c r="G26" s="30"/>
      <c r="H26" s="30"/>
      <c r="I26" s="25" t="s">
        <v>24</v>
      </c>
      <c r="J26" s="23" t="str">
        <f>IF('Rekapitulácia stavby'!AN20="","",'Rekapitulácia stavby'!AN20)</f>
        <v/>
      </c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3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>
      <c r="A28" s="30"/>
      <c r="B28" s="31"/>
      <c r="C28" s="30"/>
      <c r="D28" s="25" t="s">
        <v>31</v>
      </c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>
      <c r="A29" s="100"/>
      <c r="B29" s="101"/>
      <c r="C29" s="100"/>
      <c r="D29" s="100"/>
      <c r="E29" s="225" t="s">
        <v>1</v>
      </c>
      <c r="F29" s="225"/>
      <c r="G29" s="225"/>
      <c r="H29" s="225"/>
      <c r="I29" s="100"/>
      <c r="J29" s="100"/>
      <c r="K29" s="100"/>
      <c r="L29" s="102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</row>
    <row r="30" spans="1:31" s="2" customFormat="1" ht="6.95" customHeight="1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>
      <c r="A32" s="30"/>
      <c r="B32" s="31"/>
      <c r="C32" s="30"/>
      <c r="D32" s="103" t="s">
        <v>32</v>
      </c>
      <c r="E32" s="30"/>
      <c r="F32" s="30"/>
      <c r="G32" s="30"/>
      <c r="H32" s="30"/>
      <c r="I32" s="30"/>
      <c r="J32" s="72">
        <f>ROUND(J127, 2)</f>
        <v>0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>
      <c r="A33" s="30"/>
      <c r="B33" s="31"/>
      <c r="C33" s="30"/>
      <c r="D33" s="67"/>
      <c r="E33" s="67"/>
      <c r="F33" s="67"/>
      <c r="G33" s="67"/>
      <c r="H33" s="67"/>
      <c r="I33" s="67"/>
      <c r="J33" s="67"/>
      <c r="K33" s="67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0"/>
      <c r="F34" s="34" t="s">
        <v>34</v>
      </c>
      <c r="G34" s="30"/>
      <c r="H34" s="30"/>
      <c r="I34" s="34" t="s">
        <v>33</v>
      </c>
      <c r="J34" s="34" t="s">
        <v>35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>
      <c r="A35" s="30"/>
      <c r="B35" s="31"/>
      <c r="C35" s="30"/>
      <c r="D35" s="104" t="s">
        <v>36</v>
      </c>
      <c r="E35" s="36" t="s">
        <v>37</v>
      </c>
      <c r="F35" s="105">
        <f>ROUND((ROUND((SUM(BE127:BE166)),  2) + SUM(BE168:BE172)), 2)</f>
        <v>0</v>
      </c>
      <c r="G35" s="106"/>
      <c r="H35" s="106"/>
      <c r="I35" s="107">
        <v>0.2</v>
      </c>
      <c r="J35" s="105">
        <f>ROUND((ROUND(((SUM(BE127:BE166))*I35),  2) + (SUM(BE168:BE172)*I35)), 2)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>
      <c r="A36" s="30"/>
      <c r="B36" s="31"/>
      <c r="C36" s="30"/>
      <c r="D36" s="30"/>
      <c r="E36" s="36" t="s">
        <v>38</v>
      </c>
      <c r="F36" s="105">
        <f>ROUND((ROUND((SUM(BF127:BF166)),  2) + SUM(BF168:BF172)), 2)</f>
        <v>0</v>
      </c>
      <c r="G36" s="106"/>
      <c r="H36" s="106"/>
      <c r="I36" s="107">
        <v>0.2</v>
      </c>
      <c r="J36" s="105">
        <f>ROUND((ROUND(((SUM(BF127:BF166))*I36),  2) + (SUM(BF168:BF172)*I36)), 2)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5" t="s">
        <v>39</v>
      </c>
      <c r="F37" s="108">
        <f>ROUND((ROUND((SUM(BG127:BG166)),  2) + SUM(BG168:BG172)), 2)</f>
        <v>0</v>
      </c>
      <c r="G37" s="30"/>
      <c r="H37" s="30"/>
      <c r="I37" s="109">
        <v>0.2</v>
      </c>
      <c r="J37" s="108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>
      <c r="A38" s="30"/>
      <c r="B38" s="31"/>
      <c r="C38" s="30"/>
      <c r="D38" s="30"/>
      <c r="E38" s="25" t="s">
        <v>40</v>
      </c>
      <c r="F38" s="108">
        <f>ROUND((ROUND((SUM(BH127:BH166)),  2) + SUM(BH168:BH172)), 2)</f>
        <v>0</v>
      </c>
      <c r="G38" s="30"/>
      <c r="H38" s="30"/>
      <c r="I38" s="109">
        <v>0.2</v>
      </c>
      <c r="J38" s="108">
        <f>0</f>
        <v>0</v>
      </c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>
      <c r="A39" s="30"/>
      <c r="B39" s="31"/>
      <c r="C39" s="30"/>
      <c r="D39" s="30"/>
      <c r="E39" s="36" t="s">
        <v>41</v>
      </c>
      <c r="F39" s="105">
        <f>ROUND((ROUND((SUM(BI127:BI166)),  2) + SUM(BI168:BI172)), 2)</f>
        <v>0</v>
      </c>
      <c r="G39" s="106"/>
      <c r="H39" s="106"/>
      <c r="I39" s="107">
        <v>0</v>
      </c>
      <c r="J39" s="105">
        <f>0</f>
        <v>0</v>
      </c>
      <c r="K39" s="30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>
      <c r="A41" s="30"/>
      <c r="B41" s="31"/>
      <c r="C41" s="110"/>
      <c r="D41" s="111" t="s">
        <v>42</v>
      </c>
      <c r="E41" s="61"/>
      <c r="F41" s="61"/>
      <c r="G41" s="112" t="s">
        <v>43</v>
      </c>
      <c r="H41" s="113" t="s">
        <v>44</v>
      </c>
      <c r="I41" s="61"/>
      <c r="J41" s="114">
        <f>SUM(J32:J39)</f>
        <v>0</v>
      </c>
      <c r="K41" s="115"/>
      <c r="L41" s="43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3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>
      <c r="B43" s="18"/>
      <c r="L43" s="18"/>
    </row>
    <row r="44" spans="1:31" s="1" customFormat="1" ht="14.45" customHeight="1">
      <c r="B44" s="18"/>
      <c r="L44" s="18"/>
    </row>
    <row r="45" spans="1:31" s="1" customFormat="1" ht="14.45" customHeight="1">
      <c r="B45" s="18"/>
      <c r="L45" s="18"/>
    </row>
    <row r="46" spans="1:31" s="1" customFormat="1" ht="14.45" customHeight="1">
      <c r="B46" s="18"/>
      <c r="L46" s="18"/>
    </row>
    <row r="47" spans="1:31" s="1" customFormat="1" ht="14.45" customHeight="1">
      <c r="B47" s="18"/>
      <c r="L47" s="18"/>
    </row>
    <row r="48" spans="1:31" s="1" customFormat="1" ht="14.45" customHeight="1">
      <c r="B48" s="18"/>
      <c r="L48" s="18"/>
    </row>
    <row r="49" spans="1:31" s="1" customFormat="1" ht="14.45" customHeight="1">
      <c r="B49" s="18"/>
      <c r="L49" s="18"/>
    </row>
    <row r="50" spans="1:31" s="2" customFormat="1" ht="14.45" customHeight="1">
      <c r="B50" s="43"/>
      <c r="D50" s="44" t="s">
        <v>45</v>
      </c>
      <c r="E50" s="45"/>
      <c r="F50" s="45"/>
      <c r="G50" s="44" t="s">
        <v>46</v>
      </c>
      <c r="H50" s="45"/>
      <c r="I50" s="45"/>
      <c r="J50" s="45"/>
      <c r="K50" s="45"/>
      <c r="L50" s="43"/>
    </row>
    <row r="51" spans="1:31">
      <c r="B51" s="18"/>
      <c r="L51" s="18"/>
    </row>
    <row r="52" spans="1:31">
      <c r="B52" s="18"/>
      <c r="L52" s="18"/>
    </row>
    <row r="53" spans="1:31">
      <c r="B53" s="18"/>
      <c r="L53" s="18"/>
    </row>
    <row r="54" spans="1:31">
      <c r="B54" s="18"/>
      <c r="L54" s="18"/>
    </row>
    <row r="55" spans="1:31">
      <c r="B55" s="18"/>
      <c r="L55" s="18"/>
    </row>
    <row r="56" spans="1:31">
      <c r="B56" s="18"/>
      <c r="L56" s="18"/>
    </row>
    <row r="57" spans="1:31">
      <c r="B57" s="18"/>
      <c r="L57" s="18"/>
    </row>
    <row r="58" spans="1:31">
      <c r="B58" s="18"/>
      <c r="L58" s="18"/>
    </row>
    <row r="59" spans="1:31">
      <c r="B59" s="18"/>
      <c r="L59" s="18"/>
    </row>
    <row r="60" spans="1:31">
      <c r="B60" s="18"/>
      <c r="L60" s="18"/>
    </row>
    <row r="61" spans="1:31" s="2" customFormat="1" ht="12.75">
      <c r="A61" s="30"/>
      <c r="B61" s="31"/>
      <c r="C61" s="30"/>
      <c r="D61" s="46" t="s">
        <v>47</v>
      </c>
      <c r="E61" s="33"/>
      <c r="F61" s="116" t="s">
        <v>48</v>
      </c>
      <c r="G61" s="46" t="s">
        <v>47</v>
      </c>
      <c r="H61" s="33"/>
      <c r="I61" s="33"/>
      <c r="J61" s="117" t="s">
        <v>48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18"/>
      <c r="L62" s="18"/>
    </row>
    <row r="63" spans="1:31">
      <c r="B63" s="18"/>
      <c r="L63" s="18"/>
    </row>
    <row r="64" spans="1:31">
      <c r="B64" s="18"/>
      <c r="L64" s="18"/>
    </row>
    <row r="65" spans="1:31" s="2" customFormat="1" ht="12.75">
      <c r="A65" s="30"/>
      <c r="B65" s="31"/>
      <c r="C65" s="30"/>
      <c r="D65" s="44" t="s">
        <v>49</v>
      </c>
      <c r="E65" s="47"/>
      <c r="F65" s="47"/>
      <c r="G65" s="44" t="s">
        <v>50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18"/>
      <c r="L66" s="18"/>
    </row>
    <row r="67" spans="1:31">
      <c r="B67" s="18"/>
      <c r="L67" s="18"/>
    </row>
    <row r="68" spans="1:31">
      <c r="B68" s="18"/>
      <c r="L68" s="18"/>
    </row>
    <row r="69" spans="1:31">
      <c r="B69" s="18"/>
      <c r="L69" s="18"/>
    </row>
    <row r="70" spans="1:31">
      <c r="B70" s="18"/>
      <c r="L70" s="18"/>
    </row>
    <row r="71" spans="1:31">
      <c r="B71" s="18"/>
      <c r="L71" s="18"/>
    </row>
    <row r="72" spans="1:31">
      <c r="B72" s="18"/>
      <c r="L72" s="18"/>
    </row>
    <row r="73" spans="1:31">
      <c r="B73" s="18"/>
      <c r="L73" s="18"/>
    </row>
    <row r="74" spans="1:31">
      <c r="B74" s="18"/>
      <c r="L74" s="18"/>
    </row>
    <row r="75" spans="1:31">
      <c r="B75" s="18"/>
      <c r="L75" s="18"/>
    </row>
    <row r="76" spans="1:31" s="2" customFormat="1" ht="12.75">
      <c r="A76" s="30"/>
      <c r="B76" s="31"/>
      <c r="C76" s="30"/>
      <c r="D76" s="46" t="s">
        <v>47</v>
      </c>
      <c r="E76" s="33"/>
      <c r="F76" s="116" t="s">
        <v>48</v>
      </c>
      <c r="G76" s="46" t="s">
        <v>47</v>
      </c>
      <c r="H76" s="33"/>
      <c r="I76" s="33"/>
      <c r="J76" s="117" t="s">
        <v>48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>
      <c r="A82" s="30"/>
      <c r="B82" s="31"/>
      <c r="C82" s="19" t="s">
        <v>172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>
      <c r="A84" s="30"/>
      <c r="B84" s="31"/>
      <c r="C84" s="25" t="s">
        <v>14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>
      <c r="A85" s="30"/>
      <c r="B85" s="31"/>
      <c r="C85" s="30"/>
      <c r="D85" s="30"/>
      <c r="E85" s="259" t="str">
        <f>E7</f>
        <v>Rekonštrukcia SO34 ÚAO a SO22 sociálna časť ÚAO</v>
      </c>
      <c r="F85" s="260"/>
      <c r="G85" s="260"/>
      <c r="H85" s="260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>
      <c r="B86" s="18"/>
      <c r="C86" s="25" t="s">
        <v>168</v>
      </c>
      <c r="L86" s="18"/>
    </row>
    <row r="87" spans="1:31" s="2" customFormat="1" ht="16.5" customHeight="1">
      <c r="A87" s="30"/>
      <c r="B87" s="31"/>
      <c r="C87" s="30"/>
      <c r="D87" s="30"/>
      <c r="E87" s="259" t="s">
        <v>169</v>
      </c>
      <c r="F87" s="258"/>
      <c r="G87" s="258"/>
      <c r="H87" s="258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>
      <c r="A88" s="30"/>
      <c r="B88" s="31"/>
      <c r="C88" s="25" t="s">
        <v>170</v>
      </c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16.5" customHeight="1">
      <c r="A89" s="30"/>
      <c r="B89" s="31"/>
      <c r="C89" s="30"/>
      <c r="D89" s="30"/>
      <c r="E89" s="255" t="str">
        <f>E11</f>
        <v>SO00.e - Búracie práce ZTI</v>
      </c>
      <c r="F89" s="258"/>
      <c r="G89" s="258"/>
      <c r="H89" s="258"/>
      <c r="I89" s="30"/>
      <c r="J89" s="30"/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>
      <c r="A91" s="30"/>
      <c r="B91" s="31"/>
      <c r="C91" s="25" t="s">
        <v>18</v>
      </c>
      <c r="D91" s="30"/>
      <c r="E91" s="30"/>
      <c r="F91" s="23" t="str">
        <f>F14</f>
        <v>ÚVTOS a ÚVV Leopoldov</v>
      </c>
      <c r="G91" s="30"/>
      <c r="H91" s="30"/>
      <c r="I91" s="25" t="s">
        <v>20</v>
      </c>
      <c r="J91" s="56" t="str">
        <f>IF(J14="","",J14)</f>
        <v>16. 11. 2023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>
      <c r="A93" s="30"/>
      <c r="B93" s="31"/>
      <c r="C93" s="25" t="s">
        <v>22</v>
      </c>
      <c r="D93" s="30"/>
      <c r="E93" s="30"/>
      <c r="F93" s="23" t="str">
        <f>E17</f>
        <v>ÚVTOS a ÚVV Leopoldov</v>
      </c>
      <c r="G93" s="30"/>
      <c r="H93" s="30"/>
      <c r="I93" s="25" t="s">
        <v>27</v>
      </c>
      <c r="J93" s="28" t="str">
        <f>E23</f>
        <v xml:space="preserve"> </v>
      </c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>
      <c r="A94" s="30"/>
      <c r="B94" s="31"/>
      <c r="C94" s="25" t="s">
        <v>25</v>
      </c>
      <c r="D94" s="30"/>
      <c r="E94" s="30"/>
      <c r="F94" s="23" t="str">
        <f>IF(E20="","",E20)</f>
        <v>Vyplň údaj</v>
      </c>
      <c r="G94" s="30"/>
      <c r="H94" s="30"/>
      <c r="I94" s="25" t="s">
        <v>30</v>
      </c>
      <c r="J94" s="28" t="str">
        <f>E26</f>
        <v xml:space="preserve"> </v>
      </c>
      <c r="K94" s="30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>
      <c r="A96" s="30"/>
      <c r="B96" s="31"/>
      <c r="C96" s="118" t="s">
        <v>173</v>
      </c>
      <c r="D96" s="110"/>
      <c r="E96" s="110"/>
      <c r="F96" s="110"/>
      <c r="G96" s="110"/>
      <c r="H96" s="110"/>
      <c r="I96" s="110"/>
      <c r="J96" s="119" t="s">
        <v>174</v>
      </c>
      <c r="K96" s="11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3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>
      <c r="A98" s="30"/>
      <c r="B98" s="31"/>
      <c r="C98" s="120" t="s">
        <v>175</v>
      </c>
      <c r="D98" s="30"/>
      <c r="E98" s="30"/>
      <c r="F98" s="30"/>
      <c r="G98" s="30"/>
      <c r="H98" s="30"/>
      <c r="I98" s="30"/>
      <c r="J98" s="72">
        <f>J127</f>
        <v>0</v>
      </c>
      <c r="K98" s="30"/>
      <c r="L98" s="43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5" t="s">
        <v>176</v>
      </c>
    </row>
    <row r="99" spans="1:47" s="9" customFormat="1" ht="24.95" customHeight="1">
      <c r="B99" s="121"/>
      <c r="D99" s="122" t="s">
        <v>177</v>
      </c>
      <c r="E99" s="123"/>
      <c r="F99" s="123"/>
      <c r="G99" s="123"/>
      <c r="H99" s="123"/>
      <c r="I99" s="123"/>
      <c r="J99" s="124">
        <f>J128</f>
        <v>0</v>
      </c>
      <c r="L99" s="121"/>
    </row>
    <row r="100" spans="1:47" s="10" customFormat="1" ht="19.899999999999999" customHeight="1">
      <c r="B100" s="125"/>
      <c r="D100" s="126" t="s">
        <v>180</v>
      </c>
      <c r="E100" s="127"/>
      <c r="F100" s="127"/>
      <c r="G100" s="127"/>
      <c r="H100" s="127"/>
      <c r="I100" s="127"/>
      <c r="J100" s="128">
        <f>J129</f>
        <v>0</v>
      </c>
      <c r="L100" s="125"/>
    </row>
    <row r="101" spans="1:47" s="9" customFormat="1" ht="24.95" customHeight="1">
      <c r="B101" s="121"/>
      <c r="D101" s="122" t="s">
        <v>182</v>
      </c>
      <c r="E101" s="123"/>
      <c r="F101" s="123"/>
      <c r="G101" s="123"/>
      <c r="H101" s="123"/>
      <c r="I101" s="123"/>
      <c r="J101" s="124">
        <f>J142</f>
        <v>0</v>
      </c>
      <c r="L101" s="121"/>
    </row>
    <row r="102" spans="1:47" s="10" customFormat="1" ht="19.899999999999999" customHeight="1">
      <c r="B102" s="125"/>
      <c r="D102" s="126" t="s">
        <v>184</v>
      </c>
      <c r="E102" s="127"/>
      <c r="F102" s="127"/>
      <c r="G102" s="127"/>
      <c r="H102" s="127"/>
      <c r="I102" s="127"/>
      <c r="J102" s="128">
        <f>J143</f>
        <v>0</v>
      </c>
      <c r="L102" s="125"/>
    </row>
    <row r="103" spans="1:47" s="10" customFormat="1" ht="19.899999999999999" customHeight="1">
      <c r="B103" s="125"/>
      <c r="D103" s="126" t="s">
        <v>185</v>
      </c>
      <c r="E103" s="127"/>
      <c r="F103" s="127"/>
      <c r="G103" s="127"/>
      <c r="H103" s="127"/>
      <c r="I103" s="127"/>
      <c r="J103" s="128">
        <f>J154</f>
        <v>0</v>
      </c>
      <c r="L103" s="125"/>
    </row>
    <row r="104" spans="1:47" s="10" customFormat="1" ht="19.899999999999999" customHeight="1">
      <c r="B104" s="125"/>
      <c r="D104" s="126" t="s">
        <v>912</v>
      </c>
      <c r="E104" s="127"/>
      <c r="F104" s="127"/>
      <c r="G104" s="127"/>
      <c r="H104" s="127"/>
      <c r="I104" s="127"/>
      <c r="J104" s="128">
        <f>J157</f>
        <v>0</v>
      </c>
      <c r="L104" s="125"/>
    </row>
    <row r="105" spans="1:47" s="9" customFormat="1" ht="21.75" customHeight="1">
      <c r="B105" s="121"/>
      <c r="D105" s="129" t="s">
        <v>193</v>
      </c>
      <c r="J105" s="130">
        <f>J167</f>
        <v>0</v>
      </c>
      <c r="L105" s="121"/>
    </row>
    <row r="106" spans="1:47" s="2" customFormat="1" ht="21.75" customHeight="1">
      <c r="A106" s="30"/>
      <c r="B106" s="31"/>
      <c r="C106" s="30"/>
      <c r="D106" s="30"/>
      <c r="E106" s="30"/>
      <c r="F106" s="30"/>
      <c r="G106" s="30"/>
      <c r="H106" s="30"/>
      <c r="I106" s="30"/>
      <c r="J106" s="30"/>
      <c r="K106" s="30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7" spans="1:47" s="2" customFormat="1" ht="6.95" customHeight="1">
      <c r="A107" s="30"/>
      <c r="B107" s="48"/>
      <c r="C107" s="49"/>
      <c r="D107" s="49"/>
      <c r="E107" s="49"/>
      <c r="F107" s="49"/>
      <c r="G107" s="49"/>
      <c r="H107" s="49"/>
      <c r="I107" s="49"/>
      <c r="J107" s="49"/>
      <c r="K107" s="49"/>
      <c r="L107" s="43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11" spans="1:47" s="2" customFormat="1" ht="6.95" customHeight="1">
      <c r="A111" s="30"/>
      <c r="B111" s="50"/>
      <c r="C111" s="51"/>
      <c r="D111" s="51"/>
      <c r="E111" s="51"/>
      <c r="F111" s="51"/>
      <c r="G111" s="51"/>
      <c r="H111" s="51"/>
      <c r="I111" s="51"/>
      <c r="J111" s="51"/>
      <c r="K111" s="51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47" s="2" customFormat="1" ht="24.95" customHeight="1">
      <c r="A112" s="30"/>
      <c r="B112" s="31"/>
      <c r="C112" s="19" t="s">
        <v>194</v>
      </c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3" s="2" customFormat="1" ht="6.95" customHeight="1">
      <c r="A113" s="30"/>
      <c r="B113" s="31"/>
      <c r="C113" s="30"/>
      <c r="D113" s="30"/>
      <c r="E113" s="30"/>
      <c r="F113" s="30"/>
      <c r="G113" s="30"/>
      <c r="H113" s="3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3" s="2" customFormat="1" ht="12" customHeight="1">
      <c r="A114" s="30"/>
      <c r="B114" s="31"/>
      <c r="C114" s="25" t="s">
        <v>14</v>
      </c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3" s="2" customFormat="1" ht="16.5" customHeight="1">
      <c r="A115" s="30"/>
      <c r="B115" s="31"/>
      <c r="C115" s="30"/>
      <c r="D115" s="30"/>
      <c r="E115" s="259" t="str">
        <f>E7</f>
        <v>Rekonštrukcia SO34 ÚAO a SO22 sociálna časť ÚAO</v>
      </c>
      <c r="F115" s="260"/>
      <c r="G115" s="260"/>
      <c r="H115" s="260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3" s="1" customFormat="1" ht="12" customHeight="1">
      <c r="B116" s="18"/>
      <c r="C116" s="25" t="s">
        <v>168</v>
      </c>
      <c r="L116" s="18"/>
    </row>
    <row r="117" spans="1:63" s="2" customFormat="1" ht="16.5" customHeight="1">
      <c r="A117" s="30"/>
      <c r="B117" s="31"/>
      <c r="C117" s="30"/>
      <c r="D117" s="30"/>
      <c r="E117" s="259" t="s">
        <v>169</v>
      </c>
      <c r="F117" s="258"/>
      <c r="G117" s="258"/>
      <c r="H117" s="258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3" s="2" customFormat="1" ht="12" customHeight="1">
      <c r="A118" s="30"/>
      <c r="B118" s="31"/>
      <c r="C118" s="25" t="s">
        <v>170</v>
      </c>
      <c r="D118" s="30"/>
      <c r="E118" s="30"/>
      <c r="F118" s="30"/>
      <c r="G118" s="30"/>
      <c r="H118" s="30"/>
      <c r="I118" s="30"/>
      <c r="J118" s="30"/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16.5" customHeight="1">
      <c r="A119" s="30"/>
      <c r="B119" s="31"/>
      <c r="C119" s="30"/>
      <c r="D119" s="30"/>
      <c r="E119" s="255" t="str">
        <f>E11</f>
        <v>SO00.e - Búracie práce ZTI</v>
      </c>
      <c r="F119" s="258"/>
      <c r="G119" s="258"/>
      <c r="H119" s="258"/>
      <c r="I119" s="30"/>
      <c r="J119" s="30"/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6.95" customHeight="1">
      <c r="A120" s="30"/>
      <c r="B120" s="31"/>
      <c r="C120" s="30"/>
      <c r="D120" s="30"/>
      <c r="E120" s="30"/>
      <c r="F120" s="30"/>
      <c r="G120" s="30"/>
      <c r="H120" s="30"/>
      <c r="I120" s="30"/>
      <c r="J120" s="30"/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12" customHeight="1">
      <c r="A121" s="30"/>
      <c r="B121" s="31"/>
      <c r="C121" s="25" t="s">
        <v>18</v>
      </c>
      <c r="D121" s="30"/>
      <c r="E121" s="30"/>
      <c r="F121" s="23" t="str">
        <f>F14</f>
        <v>ÚVTOS a ÚVV Leopoldov</v>
      </c>
      <c r="G121" s="30"/>
      <c r="H121" s="30"/>
      <c r="I121" s="25" t="s">
        <v>20</v>
      </c>
      <c r="J121" s="56" t="str">
        <f>IF(J14="","",J14)</f>
        <v>16. 11. 2023</v>
      </c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6.95" customHeight="1">
      <c r="A122" s="30"/>
      <c r="B122" s="31"/>
      <c r="C122" s="30"/>
      <c r="D122" s="30"/>
      <c r="E122" s="30"/>
      <c r="F122" s="30"/>
      <c r="G122" s="30"/>
      <c r="H122" s="30"/>
      <c r="I122" s="30"/>
      <c r="J122" s="30"/>
      <c r="K122" s="30"/>
      <c r="L122" s="43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15.2" customHeight="1">
      <c r="A123" s="30"/>
      <c r="B123" s="31"/>
      <c r="C123" s="25" t="s">
        <v>22</v>
      </c>
      <c r="D123" s="30"/>
      <c r="E123" s="30"/>
      <c r="F123" s="23" t="str">
        <f>E17</f>
        <v>ÚVTOS a ÚVV Leopoldov</v>
      </c>
      <c r="G123" s="30"/>
      <c r="H123" s="30"/>
      <c r="I123" s="25" t="s">
        <v>27</v>
      </c>
      <c r="J123" s="28" t="str">
        <f>E23</f>
        <v xml:space="preserve"> </v>
      </c>
      <c r="K123" s="30"/>
      <c r="L123" s="43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5.2" customHeight="1">
      <c r="A124" s="30"/>
      <c r="B124" s="31"/>
      <c r="C124" s="25" t="s">
        <v>25</v>
      </c>
      <c r="D124" s="30"/>
      <c r="E124" s="30"/>
      <c r="F124" s="23" t="str">
        <f>IF(E20="","",E20)</f>
        <v>Vyplň údaj</v>
      </c>
      <c r="G124" s="30"/>
      <c r="H124" s="30"/>
      <c r="I124" s="25" t="s">
        <v>30</v>
      </c>
      <c r="J124" s="28" t="str">
        <f>E26</f>
        <v xml:space="preserve"> </v>
      </c>
      <c r="K124" s="30"/>
      <c r="L124" s="43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2" customFormat="1" ht="10.35" customHeight="1">
      <c r="A125" s="30"/>
      <c r="B125" s="31"/>
      <c r="C125" s="30"/>
      <c r="D125" s="30"/>
      <c r="E125" s="30"/>
      <c r="F125" s="30"/>
      <c r="G125" s="30"/>
      <c r="H125" s="30"/>
      <c r="I125" s="30"/>
      <c r="J125" s="30"/>
      <c r="K125" s="30"/>
      <c r="L125" s="43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63" s="11" customFormat="1" ht="29.25" customHeight="1">
      <c r="A126" s="131"/>
      <c r="B126" s="132"/>
      <c r="C126" s="133" t="s">
        <v>195</v>
      </c>
      <c r="D126" s="134" t="s">
        <v>57</v>
      </c>
      <c r="E126" s="134" t="s">
        <v>53</v>
      </c>
      <c r="F126" s="134" t="s">
        <v>54</v>
      </c>
      <c r="G126" s="134" t="s">
        <v>196</v>
      </c>
      <c r="H126" s="134" t="s">
        <v>197</v>
      </c>
      <c r="I126" s="134" t="s">
        <v>198</v>
      </c>
      <c r="J126" s="135" t="s">
        <v>174</v>
      </c>
      <c r="K126" s="136" t="s">
        <v>199</v>
      </c>
      <c r="L126" s="137"/>
      <c r="M126" s="63" t="s">
        <v>1</v>
      </c>
      <c r="N126" s="64" t="s">
        <v>36</v>
      </c>
      <c r="O126" s="64" t="s">
        <v>200</v>
      </c>
      <c r="P126" s="64" t="s">
        <v>201</v>
      </c>
      <c r="Q126" s="64" t="s">
        <v>202</v>
      </c>
      <c r="R126" s="64" t="s">
        <v>203</v>
      </c>
      <c r="S126" s="64" t="s">
        <v>204</v>
      </c>
      <c r="T126" s="65" t="s">
        <v>205</v>
      </c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</row>
    <row r="127" spans="1:63" s="2" customFormat="1" ht="22.9" customHeight="1">
      <c r="A127" s="30"/>
      <c r="B127" s="31"/>
      <c r="C127" s="70" t="s">
        <v>175</v>
      </c>
      <c r="D127" s="30"/>
      <c r="E127" s="30"/>
      <c r="F127" s="30"/>
      <c r="G127" s="30"/>
      <c r="H127" s="30"/>
      <c r="I127" s="30"/>
      <c r="J127" s="138">
        <f>BK127</f>
        <v>0</v>
      </c>
      <c r="K127" s="30"/>
      <c r="L127" s="31"/>
      <c r="M127" s="66"/>
      <c r="N127" s="57"/>
      <c r="O127" s="67"/>
      <c r="P127" s="139">
        <f>P128+P142+P167</f>
        <v>0</v>
      </c>
      <c r="Q127" s="67"/>
      <c r="R127" s="139">
        <f>R128+R142+R167</f>
        <v>0</v>
      </c>
      <c r="S127" s="67"/>
      <c r="T127" s="140">
        <f>T128+T142+T167</f>
        <v>140.29752999999999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T127" s="15" t="s">
        <v>71</v>
      </c>
      <c r="AU127" s="15" t="s">
        <v>176</v>
      </c>
      <c r="BK127" s="141">
        <f>BK128+BK142+BK167</f>
        <v>0</v>
      </c>
    </row>
    <row r="128" spans="1:63" s="12" customFormat="1" ht="25.9" customHeight="1">
      <c r="B128" s="142"/>
      <c r="D128" s="143" t="s">
        <v>71</v>
      </c>
      <c r="E128" s="144" t="s">
        <v>206</v>
      </c>
      <c r="F128" s="144" t="s">
        <v>207</v>
      </c>
      <c r="I128" s="145"/>
      <c r="J128" s="130">
        <f>BK128</f>
        <v>0</v>
      </c>
      <c r="L128" s="142"/>
      <c r="M128" s="146"/>
      <c r="N128" s="147"/>
      <c r="O128" s="147"/>
      <c r="P128" s="148">
        <f>P129</f>
        <v>0</v>
      </c>
      <c r="Q128" s="147"/>
      <c r="R128" s="148">
        <f>R129</f>
        <v>0</v>
      </c>
      <c r="S128" s="147"/>
      <c r="T128" s="149">
        <f>T129</f>
        <v>136.42599999999999</v>
      </c>
      <c r="AR128" s="143" t="s">
        <v>79</v>
      </c>
      <c r="AT128" s="150" t="s">
        <v>71</v>
      </c>
      <c r="AU128" s="150" t="s">
        <v>72</v>
      </c>
      <c r="AY128" s="143" t="s">
        <v>208</v>
      </c>
      <c r="BK128" s="151">
        <f>BK129</f>
        <v>0</v>
      </c>
    </row>
    <row r="129" spans="1:65" s="12" customFormat="1" ht="22.9" customHeight="1">
      <c r="B129" s="142"/>
      <c r="D129" s="143" t="s">
        <v>71</v>
      </c>
      <c r="E129" s="152" t="s">
        <v>244</v>
      </c>
      <c r="F129" s="152" t="s">
        <v>248</v>
      </c>
      <c r="I129" s="145"/>
      <c r="J129" s="153">
        <f>BK129</f>
        <v>0</v>
      </c>
      <c r="L129" s="142"/>
      <c r="M129" s="146"/>
      <c r="N129" s="147"/>
      <c r="O129" s="147"/>
      <c r="P129" s="148">
        <f>SUM(P130:P141)</f>
        <v>0</v>
      </c>
      <c r="Q129" s="147"/>
      <c r="R129" s="148">
        <f>SUM(R130:R141)</f>
        <v>0</v>
      </c>
      <c r="S129" s="147"/>
      <c r="T129" s="149">
        <f>SUM(T130:T141)</f>
        <v>136.42599999999999</v>
      </c>
      <c r="AR129" s="143" t="s">
        <v>79</v>
      </c>
      <c r="AT129" s="150" t="s">
        <v>71</v>
      </c>
      <c r="AU129" s="150" t="s">
        <v>79</v>
      </c>
      <c r="AY129" s="143" t="s">
        <v>208</v>
      </c>
      <c r="BK129" s="151">
        <f>SUM(BK130:BK141)</f>
        <v>0</v>
      </c>
    </row>
    <row r="130" spans="1:65" s="2" customFormat="1" ht="33" customHeight="1">
      <c r="A130" s="30"/>
      <c r="B130" s="154"/>
      <c r="C130" s="195" t="s">
        <v>79</v>
      </c>
      <c r="D130" s="195" t="s">
        <v>210</v>
      </c>
      <c r="E130" s="196" t="s">
        <v>290</v>
      </c>
      <c r="F130" s="200" t="s">
        <v>291</v>
      </c>
      <c r="G130" s="198" t="s">
        <v>233</v>
      </c>
      <c r="H130" s="199">
        <v>25</v>
      </c>
      <c r="I130" s="155"/>
      <c r="J130" s="287">
        <f t="shared" ref="J130:J141" si="0">ROUND(I130*H130,2)</f>
        <v>0</v>
      </c>
      <c r="K130" s="157"/>
      <c r="L130" s="31"/>
      <c r="M130" s="158" t="s">
        <v>1</v>
      </c>
      <c r="N130" s="159" t="s">
        <v>38</v>
      </c>
      <c r="O130" s="59"/>
      <c r="P130" s="160">
        <f t="shared" ref="P130:P141" si="1">O130*H130</f>
        <v>0</v>
      </c>
      <c r="Q130" s="160">
        <v>0</v>
      </c>
      <c r="R130" s="160">
        <f t="shared" ref="R130:R141" si="2">Q130*H130</f>
        <v>0</v>
      </c>
      <c r="S130" s="160">
        <v>2.4</v>
      </c>
      <c r="T130" s="161">
        <f t="shared" ref="T130:T141" si="3">S130*H130</f>
        <v>60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2" t="s">
        <v>214</v>
      </c>
      <c r="AT130" s="162" t="s">
        <v>210</v>
      </c>
      <c r="AU130" s="162" t="s">
        <v>85</v>
      </c>
      <c r="AY130" s="15" t="s">
        <v>208</v>
      </c>
      <c r="BE130" s="163">
        <f t="shared" ref="BE130:BE141" si="4">IF(N130="základná",J130,0)</f>
        <v>0</v>
      </c>
      <c r="BF130" s="163">
        <f t="shared" ref="BF130:BF141" si="5">IF(N130="znížená",J130,0)</f>
        <v>0</v>
      </c>
      <c r="BG130" s="163">
        <f t="shared" ref="BG130:BG141" si="6">IF(N130="zákl. prenesená",J130,0)</f>
        <v>0</v>
      </c>
      <c r="BH130" s="163">
        <f t="shared" ref="BH130:BH141" si="7">IF(N130="zníž. prenesená",J130,0)</f>
        <v>0</v>
      </c>
      <c r="BI130" s="163">
        <f t="shared" ref="BI130:BI141" si="8">IF(N130="nulová",J130,0)</f>
        <v>0</v>
      </c>
      <c r="BJ130" s="15" t="s">
        <v>85</v>
      </c>
      <c r="BK130" s="163">
        <f t="shared" ref="BK130:BK141" si="9">ROUND(I130*H130,2)</f>
        <v>0</v>
      </c>
      <c r="BL130" s="15" t="s">
        <v>214</v>
      </c>
      <c r="BM130" s="162" t="s">
        <v>913</v>
      </c>
    </row>
    <row r="131" spans="1:65" s="2" customFormat="1" ht="24.2" customHeight="1">
      <c r="A131" s="30"/>
      <c r="B131" s="154"/>
      <c r="C131" s="195" t="s">
        <v>85</v>
      </c>
      <c r="D131" s="195" t="s">
        <v>210</v>
      </c>
      <c r="E131" s="196" t="s">
        <v>914</v>
      </c>
      <c r="F131" s="200" t="s">
        <v>915</v>
      </c>
      <c r="G131" s="198" t="s">
        <v>252</v>
      </c>
      <c r="H131" s="199">
        <v>1185</v>
      </c>
      <c r="I131" s="155"/>
      <c r="J131" s="287">
        <f t="shared" si="0"/>
        <v>0</v>
      </c>
      <c r="K131" s="157"/>
      <c r="L131" s="31"/>
      <c r="M131" s="158" t="s">
        <v>1</v>
      </c>
      <c r="N131" s="159" t="s">
        <v>38</v>
      </c>
      <c r="O131" s="59"/>
      <c r="P131" s="160">
        <f t="shared" si="1"/>
        <v>0</v>
      </c>
      <c r="Q131" s="160">
        <v>0</v>
      </c>
      <c r="R131" s="160">
        <f t="shared" si="2"/>
        <v>0</v>
      </c>
      <c r="S131" s="160">
        <v>1.2999999999999999E-2</v>
      </c>
      <c r="T131" s="161">
        <f t="shared" si="3"/>
        <v>15.404999999999999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2" t="s">
        <v>214</v>
      </c>
      <c r="AT131" s="162" t="s">
        <v>210</v>
      </c>
      <c r="AU131" s="162" t="s">
        <v>85</v>
      </c>
      <c r="AY131" s="15" t="s">
        <v>208</v>
      </c>
      <c r="BE131" s="163">
        <f t="shared" si="4"/>
        <v>0</v>
      </c>
      <c r="BF131" s="163">
        <f t="shared" si="5"/>
        <v>0</v>
      </c>
      <c r="BG131" s="163">
        <f t="shared" si="6"/>
        <v>0</v>
      </c>
      <c r="BH131" s="163">
        <f t="shared" si="7"/>
        <v>0</v>
      </c>
      <c r="BI131" s="163">
        <f t="shared" si="8"/>
        <v>0</v>
      </c>
      <c r="BJ131" s="15" t="s">
        <v>85</v>
      </c>
      <c r="BK131" s="163">
        <f t="shared" si="9"/>
        <v>0</v>
      </c>
      <c r="BL131" s="15" t="s">
        <v>214</v>
      </c>
      <c r="BM131" s="162" t="s">
        <v>916</v>
      </c>
    </row>
    <row r="132" spans="1:65" s="2" customFormat="1" ht="24.2" customHeight="1">
      <c r="A132" s="30"/>
      <c r="B132" s="154"/>
      <c r="C132" s="195" t="s">
        <v>219</v>
      </c>
      <c r="D132" s="195" t="s">
        <v>210</v>
      </c>
      <c r="E132" s="196" t="s">
        <v>917</v>
      </c>
      <c r="F132" s="200" t="s">
        <v>918</v>
      </c>
      <c r="G132" s="198" t="s">
        <v>252</v>
      </c>
      <c r="H132" s="199">
        <v>395</v>
      </c>
      <c r="I132" s="155"/>
      <c r="J132" s="287">
        <f t="shared" si="0"/>
        <v>0</v>
      </c>
      <c r="K132" s="157"/>
      <c r="L132" s="31"/>
      <c r="M132" s="158" t="s">
        <v>1</v>
      </c>
      <c r="N132" s="159" t="s">
        <v>38</v>
      </c>
      <c r="O132" s="59"/>
      <c r="P132" s="160">
        <f t="shared" si="1"/>
        <v>0</v>
      </c>
      <c r="Q132" s="160">
        <v>0</v>
      </c>
      <c r="R132" s="160">
        <f t="shared" si="2"/>
        <v>0</v>
      </c>
      <c r="S132" s="160">
        <v>3.6999999999999998E-2</v>
      </c>
      <c r="T132" s="161">
        <f t="shared" si="3"/>
        <v>14.614999999999998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2" t="s">
        <v>214</v>
      </c>
      <c r="AT132" s="162" t="s">
        <v>210</v>
      </c>
      <c r="AU132" s="162" t="s">
        <v>85</v>
      </c>
      <c r="AY132" s="15" t="s">
        <v>208</v>
      </c>
      <c r="BE132" s="163">
        <f t="shared" si="4"/>
        <v>0</v>
      </c>
      <c r="BF132" s="163">
        <f t="shared" si="5"/>
        <v>0</v>
      </c>
      <c r="BG132" s="163">
        <f t="shared" si="6"/>
        <v>0</v>
      </c>
      <c r="BH132" s="163">
        <f t="shared" si="7"/>
        <v>0</v>
      </c>
      <c r="BI132" s="163">
        <f t="shared" si="8"/>
        <v>0</v>
      </c>
      <c r="BJ132" s="15" t="s">
        <v>85</v>
      </c>
      <c r="BK132" s="163">
        <f t="shared" si="9"/>
        <v>0</v>
      </c>
      <c r="BL132" s="15" t="s">
        <v>214</v>
      </c>
      <c r="BM132" s="162" t="s">
        <v>919</v>
      </c>
    </row>
    <row r="133" spans="1:65" s="2" customFormat="1" ht="24.2" customHeight="1">
      <c r="A133" s="30"/>
      <c r="B133" s="154"/>
      <c r="C133" s="195" t="s">
        <v>214</v>
      </c>
      <c r="D133" s="195" t="s">
        <v>210</v>
      </c>
      <c r="E133" s="196" t="s">
        <v>920</v>
      </c>
      <c r="F133" s="200" t="s">
        <v>921</v>
      </c>
      <c r="G133" s="198" t="s">
        <v>252</v>
      </c>
      <c r="H133" s="199">
        <v>488</v>
      </c>
      <c r="I133" s="155"/>
      <c r="J133" s="287">
        <f t="shared" si="0"/>
        <v>0</v>
      </c>
      <c r="K133" s="157"/>
      <c r="L133" s="31"/>
      <c r="M133" s="158" t="s">
        <v>1</v>
      </c>
      <c r="N133" s="159" t="s">
        <v>38</v>
      </c>
      <c r="O133" s="59"/>
      <c r="P133" s="160">
        <f t="shared" si="1"/>
        <v>0</v>
      </c>
      <c r="Q133" s="160">
        <v>0</v>
      </c>
      <c r="R133" s="160">
        <f t="shared" si="2"/>
        <v>0</v>
      </c>
      <c r="S133" s="160">
        <v>3.6999999999999998E-2</v>
      </c>
      <c r="T133" s="161">
        <f t="shared" si="3"/>
        <v>18.055999999999997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2" t="s">
        <v>214</v>
      </c>
      <c r="AT133" s="162" t="s">
        <v>210</v>
      </c>
      <c r="AU133" s="162" t="s">
        <v>85</v>
      </c>
      <c r="AY133" s="15" t="s">
        <v>208</v>
      </c>
      <c r="BE133" s="163">
        <f t="shared" si="4"/>
        <v>0</v>
      </c>
      <c r="BF133" s="163">
        <f t="shared" si="5"/>
        <v>0</v>
      </c>
      <c r="BG133" s="163">
        <f t="shared" si="6"/>
        <v>0</v>
      </c>
      <c r="BH133" s="163">
        <f t="shared" si="7"/>
        <v>0</v>
      </c>
      <c r="BI133" s="163">
        <f t="shared" si="8"/>
        <v>0</v>
      </c>
      <c r="BJ133" s="15" t="s">
        <v>85</v>
      </c>
      <c r="BK133" s="163">
        <f t="shared" si="9"/>
        <v>0</v>
      </c>
      <c r="BL133" s="15" t="s">
        <v>214</v>
      </c>
      <c r="BM133" s="162" t="s">
        <v>922</v>
      </c>
    </row>
    <row r="134" spans="1:65" s="2" customFormat="1" ht="24.2" customHeight="1">
      <c r="A134" s="30"/>
      <c r="B134" s="154"/>
      <c r="C134" s="195" t="s">
        <v>226</v>
      </c>
      <c r="D134" s="195" t="s">
        <v>210</v>
      </c>
      <c r="E134" s="196" t="s">
        <v>923</v>
      </c>
      <c r="F134" s="200" t="s">
        <v>924</v>
      </c>
      <c r="G134" s="198" t="s">
        <v>252</v>
      </c>
      <c r="H134" s="199">
        <v>450</v>
      </c>
      <c r="I134" s="155"/>
      <c r="J134" s="287">
        <f t="shared" si="0"/>
        <v>0</v>
      </c>
      <c r="K134" s="157"/>
      <c r="L134" s="31"/>
      <c r="M134" s="158" t="s">
        <v>1</v>
      </c>
      <c r="N134" s="159" t="s">
        <v>38</v>
      </c>
      <c r="O134" s="59"/>
      <c r="P134" s="160">
        <f t="shared" si="1"/>
        <v>0</v>
      </c>
      <c r="Q134" s="160">
        <v>0</v>
      </c>
      <c r="R134" s="160">
        <f t="shared" si="2"/>
        <v>0</v>
      </c>
      <c r="S134" s="160">
        <v>6.3E-2</v>
      </c>
      <c r="T134" s="161">
        <f t="shared" si="3"/>
        <v>28.35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2" t="s">
        <v>214</v>
      </c>
      <c r="AT134" s="162" t="s">
        <v>210</v>
      </c>
      <c r="AU134" s="162" t="s">
        <v>85</v>
      </c>
      <c r="AY134" s="15" t="s">
        <v>208</v>
      </c>
      <c r="BE134" s="163">
        <f t="shared" si="4"/>
        <v>0</v>
      </c>
      <c r="BF134" s="163">
        <f t="shared" si="5"/>
        <v>0</v>
      </c>
      <c r="BG134" s="163">
        <f t="shared" si="6"/>
        <v>0</v>
      </c>
      <c r="BH134" s="163">
        <f t="shared" si="7"/>
        <v>0</v>
      </c>
      <c r="BI134" s="163">
        <f t="shared" si="8"/>
        <v>0</v>
      </c>
      <c r="BJ134" s="15" t="s">
        <v>85</v>
      </c>
      <c r="BK134" s="163">
        <f t="shared" si="9"/>
        <v>0</v>
      </c>
      <c r="BL134" s="15" t="s">
        <v>214</v>
      </c>
      <c r="BM134" s="162" t="s">
        <v>925</v>
      </c>
    </row>
    <row r="135" spans="1:65" s="2" customFormat="1" ht="21.75" customHeight="1">
      <c r="A135" s="30"/>
      <c r="B135" s="154"/>
      <c r="C135" s="195" t="s">
        <v>230</v>
      </c>
      <c r="D135" s="195" t="s">
        <v>210</v>
      </c>
      <c r="E135" s="196" t="s">
        <v>575</v>
      </c>
      <c r="F135" s="200" t="s">
        <v>576</v>
      </c>
      <c r="G135" s="198" t="s">
        <v>564</v>
      </c>
      <c r="H135" s="199">
        <v>140.298</v>
      </c>
      <c r="I135" s="155"/>
      <c r="J135" s="287">
        <f t="shared" si="0"/>
        <v>0</v>
      </c>
      <c r="K135" s="157"/>
      <c r="L135" s="31"/>
      <c r="M135" s="158" t="s">
        <v>1</v>
      </c>
      <c r="N135" s="159" t="s">
        <v>38</v>
      </c>
      <c r="O135" s="59"/>
      <c r="P135" s="160">
        <f t="shared" si="1"/>
        <v>0</v>
      </c>
      <c r="Q135" s="160">
        <v>0</v>
      </c>
      <c r="R135" s="160">
        <f t="shared" si="2"/>
        <v>0</v>
      </c>
      <c r="S135" s="160">
        <v>0</v>
      </c>
      <c r="T135" s="161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2" t="s">
        <v>214</v>
      </c>
      <c r="AT135" s="162" t="s">
        <v>210</v>
      </c>
      <c r="AU135" s="162" t="s">
        <v>85</v>
      </c>
      <c r="AY135" s="15" t="s">
        <v>208</v>
      </c>
      <c r="BE135" s="163">
        <f t="shared" si="4"/>
        <v>0</v>
      </c>
      <c r="BF135" s="163">
        <f t="shared" si="5"/>
        <v>0</v>
      </c>
      <c r="BG135" s="163">
        <f t="shared" si="6"/>
        <v>0</v>
      </c>
      <c r="BH135" s="163">
        <f t="shared" si="7"/>
        <v>0</v>
      </c>
      <c r="BI135" s="163">
        <f t="shared" si="8"/>
        <v>0</v>
      </c>
      <c r="BJ135" s="15" t="s">
        <v>85</v>
      </c>
      <c r="BK135" s="163">
        <f t="shared" si="9"/>
        <v>0</v>
      </c>
      <c r="BL135" s="15" t="s">
        <v>214</v>
      </c>
      <c r="BM135" s="162" t="s">
        <v>926</v>
      </c>
    </row>
    <row r="136" spans="1:65" s="2" customFormat="1" ht="24.2" customHeight="1">
      <c r="A136" s="30"/>
      <c r="B136" s="154"/>
      <c r="C136" s="195" t="s">
        <v>235</v>
      </c>
      <c r="D136" s="195" t="s">
        <v>210</v>
      </c>
      <c r="E136" s="196" t="s">
        <v>583</v>
      </c>
      <c r="F136" s="200" t="s">
        <v>584</v>
      </c>
      <c r="G136" s="198" t="s">
        <v>564</v>
      </c>
      <c r="H136" s="199">
        <v>3367.152</v>
      </c>
      <c r="I136" s="155"/>
      <c r="J136" s="287">
        <f t="shared" si="0"/>
        <v>0</v>
      </c>
      <c r="K136" s="157"/>
      <c r="L136" s="31"/>
      <c r="M136" s="158" t="s">
        <v>1</v>
      </c>
      <c r="N136" s="159" t="s">
        <v>38</v>
      </c>
      <c r="O136" s="59"/>
      <c r="P136" s="160">
        <f t="shared" si="1"/>
        <v>0</v>
      </c>
      <c r="Q136" s="160">
        <v>0</v>
      </c>
      <c r="R136" s="160">
        <f t="shared" si="2"/>
        <v>0</v>
      </c>
      <c r="S136" s="160">
        <v>0</v>
      </c>
      <c r="T136" s="161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2" t="s">
        <v>214</v>
      </c>
      <c r="AT136" s="162" t="s">
        <v>210</v>
      </c>
      <c r="AU136" s="162" t="s">
        <v>85</v>
      </c>
      <c r="AY136" s="15" t="s">
        <v>208</v>
      </c>
      <c r="BE136" s="163">
        <f t="shared" si="4"/>
        <v>0</v>
      </c>
      <c r="BF136" s="163">
        <f t="shared" si="5"/>
        <v>0</v>
      </c>
      <c r="BG136" s="163">
        <f t="shared" si="6"/>
        <v>0</v>
      </c>
      <c r="BH136" s="163">
        <f t="shared" si="7"/>
        <v>0</v>
      </c>
      <c r="BI136" s="163">
        <f t="shared" si="8"/>
        <v>0</v>
      </c>
      <c r="BJ136" s="15" t="s">
        <v>85</v>
      </c>
      <c r="BK136" s="163">
        <f t="shared" si="9"/>
        <v>0</v>
      </c>
      <c r="BL136" s="15" t="s">
        <v>214</v>
      </c>
      <c r="BM136" s="162" t="s">
        <v>927</v>
      </c>
    </row>
    <row r="137" spans="1:65" s="2" customFormat="1" ht="24.2" customHeight="1">
      <c r="A137" s="30"/>
      <c r="B137" s="154"/>
      <c r="C137" s="195" t="s">
        <v>239</v>
      </c>
      <c r="D137" s="195" t="s">
        <v>210</v>
      </c>
      <c r="E137" s="196" t="s">
        <v>591</v>
      </c>
      <c r="F137" s="200" t="s">
        <v>592</v>
      </c>
      <c r="G137" s="198" t="s">
        <v>564</v>
      </c>
      <c r="H137" s="199">
        <v>140.298</v>
      </c>
      <c r="I137" s="155"/>
      <c r="J137" s="287">
        <f t="shared" si="0"/>
        <v>0</v>
      </c>
      <c r="K137" s="157"/>
      <c r="L137" s="31"/>
      <c r="M137" s="158" t="s">
        <v>1</v>
      </c>
      <c r="N137" s="159" t="s">
        <v>38</v>
      </c>
      <c r="O137" s="59"/>
      <c r="P137" s="160">
        <f t="shared" si="1"/>
        <v>0</v>
      </c>
      <c r="Q137" s="160">
        <v>0</v>
      </c>
      <c r="R137" s="160">
        <f t="shared" si="2"/>
        <v>0</v>
      </c>
      <c r="S137" s="160">
        <v>0</v>
      </c>
      <c r="T137" s="161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2" t="s">
        <v>214</v>
      </c>
      <c r="AT137" s="162" t="s">
        <v>210</v>
      </c>
      <c r="AU137" s="162" t="s">
        <v>85</v>
      </c>
      <c r="AY137" s="15" t="s">
        <v>208</v>
      </c>
      <c r="BE137" s="163">
        <f t="shared" si="4"/>
        <v>0</v>
      </c>
      <c r="BF137" s="163">
        <f t="shared" si="5"/>
        <v>0</v>
      </c>
      <c r="BG137" s="163">
        <f t="shared" si="6"/>
        <v>0</v>
      </c>
      <c r="BH137" s="163">
        <f t="shared" si="7"/>
        <v>0</v>
      </c>
      <c r="BI137" s="163">
        <f t="shared" si="8"/>
        <v>0</v>
      </c>
      <c r="BJ137" s="15" t="s">
        <v>85</v>
      </c>
      <c r="BK137" s="163">
        <f t="shared" si="9"/>
        <v>0</v>
      </c>
      <c r="BL137" s="15" t="s">
        <v>214</v>
      </c>
      <c r="BM137" s="162" t="s">
        <v>928</v>
      </c>
    </row>
    <row r="138" spans="1:65" s="2" customFormat="1" ht="24.2" customHeight="1">
      <c r="A138" s="30"/>
      <c r="B138" s="154"/>
      <c r="C138" s="195" t="s">
        <v>244</v>
      </c>
      <c r="D138" s="195" t="s">
        <v>210</v>
      </c>
      <c r="E138" s="196" t="s">
        <v>599</v>
      </c>
      <c r="F138" s="200" t="s">
        <v>600</v>
      </c>
      <c r="G138" s="198" t="s">
        <v>564</v>
      </c>
      <c r="H138" s="199">
        <v>420.89400000000001</v>
      </c>
      <c r="I138" s="155"/>
      <c r="J138" s="287">
        <f t="shared" si="0"/>
        <v>0</v>
      </c>
      <c r="K138" s="157"/>
      <c r="L138" s="31"/>
      <c r="M138" s="158" t="s">
        <v>1</v>
      </c>
      <c r="N138" s="159" t="s">
        <v>38</v>
      </c>
      <c r="O138" s="59"/>
      <c r="P138" s="160">
        <f t="shared" si="1"/>
        <v>0</v>
      </c>
      <c r="Q138" s="160">
        <v>0</v>
      </c>
      <c r="R138" s="160">
        <f t="shared" si="2"/>
        <v>0</v>
      </c>
      <c r="S138" s="160">
        <v>0</v>
      </c>
      <c r="T138" s="161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2" t="s">
        <v>214</v>
      </c>
      <c r="AT138" s="162" t="s">
        <v>210</v>
      </c>
      <c r="AU138" s="162" t="s">
        <v>85</v>
      </c>
      <c r="AY138" s="15" t="s">
        <v>208</v>
      </c>
      <c r="BE138" s="163">
        <f t="shared" si="4"/>
        <v>0</v>
      </c>
      <c r="BF138" s="163">
        <f t="shared" si="5"/>
        <v>0</v>
      </c>
      <c r="BG138" s="163">
        <f t="shared" si="6"/>
        <v>0</v>
      </c>
      <c r="BH138" s="163">
        <f t="shared" si="7"/>
        <v>0</v>
      </c>
      <c r="BI138" s="163">
        <f t="shared" si="8"/>
        <v>0</v>
      </c>
      <c r="BJ138" s="15" t="s">
        <v>85</v>
      </c>
      <c r="BK138" s="163">
        <f t="shared" si="9"/>
        <v>0</v>
      </c>
      <c r="BL138" s="15" t="s">
        <v>214</v>
      </c>
      <c r="BM138" s="162" t="s">
        <v>929</v>
      </c>
    </row>
    <row r="139" spans="1:65" s="2" customFormat="1" ht="24.2" customHeight="1">
      <c r="A139" s="30"/>
      <c r="B139" s="154"/>
      <c r="C139" s="195" t="s">
        <v>249</v>
      </c>
      <c r="D139" s="195" t="s">
        <v>210</v>
      </c>
      <c r="E139" s="196" t="s">
        <v>619</v>
      </c>
      <c r="F139" s="200" t="s">
        <v>930</v>
      </c>
      <c r="G139" s="198" t="s">
        <v>564</v>
      </c>
      <c r="H139" s="199">
        <v>81.373000000000005</v>
      </c>
      <c r="I139" s="155"/>
      <c r="J139" s="287">
        <f t="shared" si="0"/>
        <v>0</v>
      </c>
      <c r="K139" s="157"/>
      <c r="L139" s="31"/>
      <c r="M139" s="158" t="s">
        <v>1</v>
      </c>
      <c r="N139" s="159" t="s">
        <v>38</v>
      </c>
      <c r="O139" s="59"/>
      <c r="P139" s="160">
        <f t="shared" si="1"/>
        <v>0</v>
      </c>
      <c r="Q139" s="160">
        <v>0</v>
      </c>
      <c r="R139" s="160">
        <f t="shared" si="2"/>
        <v>0</v>
      </c>
      <c r="S139" s="160">
        <v>0</v>
      </c>
      <c r="T139" s="161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2" t="s">
        <v>214</v>
      </c>
      <c r="AT139" s="162" t="s">
        <v>210</v>
      </c>
      <c r="AU139" s="162" t="s">
        <v>85</v>
      </c>
      <c r="AY139" s="15" t="s">
        <v>208</v>
      </c>
      <c r="BE139" s="163">
        <f t="shared" si="4"/>
        <v>0</v>
      </c>
      <c r="BF139" s="163">
        <f t="shared" si="5"/>
        <v>0</v>
      </c>
      <c r="BG139" s="163">
        <f t="shared" si="6"/>
        <v>0</v>
      </c>
      <c r="BH139" s="163">
        <f t="shared" si="7"/>
        <v>0</v>
      </c>
      <c r="BI139" s="163">
        <f t="shared" si="8"/>
        <v>0</v>
      </c>
      <c r="BJ139" s="15" t="s">
        <v>85</v>
      </c>
      <c r="BK139" s="163">
        <f t="shared" si="9"/>
        <v>0</v>
      </c>
      <c r="BL139" s="15" t="s">
        <v>214</v>
      </c>
      <c r="BM139" s="162" t="s">
        <v>931</v>
      </c>
    </row>
    <row r="140" spans="1:65" s="2" customFormat="1" ht="21.75" customHeight="1">
      <c r="A140" s="30"/>
      <c r="B140" s="154"/>
      <c r="C140" s="195" t="s">
        <v>254</v>
      </c>
      <c r="D140" s="195" t="s">
        <v>210</v>
      </c>
      <c r="E140" s="196" t="s">
        <v>623</v>
      </c>
      <c r="F140" s="200" t="s">
        <v>932</v>
      </c>
      <c r="G140" s="198" t="s">
        <v>564</v>
      </c>
      <c r="H140" s="199">
        <v>30.866</v>
      </c>
      <c r="I140" s="155"/>
      <c r="J140" s="287">
        <f t="shared" si="0"/>
        <v>0</v>
      </c>
      <c r="K140" s="157"/>
      <c r="L140" s="31"/>
      <c r="M140" s="158" t="s">
        <v>1</v>
      </c>
      <c r="N140" s="159" t="s">
        <v>38</v>
      </c>
      <c r="O140" s="59"/>
      <c r="P140" s="160">
        <f t="shared" si="1"/>
        <v>0</v>
      </c>
      <c r="Q140" s="160">
        <v>0</v>
      </c>
      <c r="R140" s="160">
        <f t="shared" si="2"/>
        <v>0</v>
      </c>
      <c r="S140" s="160">
        <v>0</v>
      </c>
      <c r="T140" s="161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2" t="s">
        <v>214</v>
      </c>
      <c r="AT140" s="162" t="s">
        <v>210</v>
      </c>
      <c r="AU140" s="162" t="s">
        <v>85</v>
      </c>
      <c r="AY140" s="15" t="s">
        <v>208</v>
      </c>
      <c r="BE140" s="163">
        <f t="shared" si="4"/>
        <v>0</v>
      </c>
      <c r="BF140" s="163">
        <f t="shared" si="5"/>
        <v>0</v>
      </c>
      <c r="BG140" s="163">
        <f t="shared" si="6"/>
        <v>0</v>
      </c>
      <c r="BH140" s="163">
        <f t="shared" si="7"/>
        <v>0</v>
      </c>
      <c r="BI140" s="163">
        <f t="shared" si="8"/>
        <v>0</v>
      </c>
      <c r="BJ140" s="15" t="s">
        <v>85</v>
      </c>
      <c r="BK140" s="163">
        <f t="shared" si="9"/>
        <v>0</v>
      </c>
      <c r="BL140" s="15" t="s">
        <v>214</v>
      </c>
      <c r="BM140" s="162" t="s">
        <v>933</v>
      </c>
    </row>
    <row r="141" spans="1:65" s="2" customFormat="1" ht="24.2" customHeight="1">
      <c r="A141" s="30"/>
      <c r="B141" s="154"/>
      <c r="C141" s="195" t="s">
        <v>258</v>
      </c>
      <c r="D141" s="195" t="s">
        <v>210</v>
      </c>
      <c r="E141" s="196" t="s">
        <v>635</v>
      </c>
      <c r="F141" s="200" t="s">
        <v>636</v>
      </c>
      <c r="G141" s="198" t="s">
        <v>564</v>
      </c>
      <c r="H141" s="199">
        <v>28.06</v>
      </c>
      <c r="I141" s="155"/>
      <c r="J141" s="287">
        <f t="shared" si="0"/>
        <v>0</v>
      </c>
      <c r="K141" s="157"/>
      <c r="L141" s="31"/>
      <c r="M141" s="158" t="s">
        <v>1</v>
      </c>
      <c r="N141" s="159" t="s">
        <v>38</v>
      </c>
      <c r="O141" s="59"/>
      <c r="P141" s="160">
        <f t="shared" si="1"/>
        <v>0</v>
      </c>
      <c r="Q141" s="160">
        <v>0</v>
      </c>
      <c r="R141" s="160">
        <f t="shared" si="2"/>
        <v>0</v>
      </c>
      <c r="S141" s="160">
        <v>0</v>
      </c>
      <c r="T141" s="161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2" t="s">
        <v>214</v>
      </c>
      <c r="AT141" s="162" t="s">
        <v>210</v>
      </c>
      <c r="AU141" s="162" t="s">
        <v>85</v>
      </c>
      <c r="AY141" s="15" t="s">
        <v>208</v>
      </c>
      <c r="BE141" s="163">
        <f t="shared" si="4"/>
        <v>0</v>
      </c>
      <c r="BF141" s="163">
        <f t="shared" si="5"/>
        <v>0</v>
      </c>
      <c r="BG141" s="163">
        <f t="shared" si="6"/>
        <v>0</v>
      </c>
      <c r="BH141" s="163">
        <f t="shared" si="7"/>
        <v>0</v>
      </c>
      <c r="BI141" s="163">
        <f t="shared" si="8"/>
        <v>0</v>
      </c>
      <c r="BJ141" s="15" t="s">
        <v>85</v>
      </c>
      <c r="BK141" s="163">
        <f t="shared" si="9"/>
        <v>0</v>
      </c>
      <c r="BL141" s="15" t="s">
        <v>214</v>
      </c>
      <c r="BM141" s="162" t="s">
        <v>934</v>
      </c>
    </row>
    <row r="142" spans="1:65" s="12" customFormat="1" ht="25.9" customHeight="1">
      <c r="B142" s="142"/>
      <c r="C142" s="206"/>
      <c r="D142" s="207" t="s">
        <v>71</v>
      </c>
      <c r="E142" s="209" t="s">
        <v>671</v>
      </c>
      <c r="F142" s="209" t="s">
        <v>672</v>
      </c>
      <c r="G142" s="206"/>
      <c r="H142" s="206"/>
      <c r="I142" s="145"/>
      <c r="J142" s="283">
        <f>BK142</f>
        <v>0</v>
      </c>
      <c r="L142" s="142"/>
      <c r="M142" s="146"/>
      <c r="N142" s="147"/>
      <c r="O142" s="147"/>
      <c r="P142" s="148">
        <f>P143+P154+P157</f>
        <v>0</v>
      </c>
      <c r="Q142" s="147"/>
      <c r="R142" s="148">
        <f>R143+R154+R157</f>
        <v>0</v>
      </c>
      <c r="S142" s="147"/>
      <c r="T142" s="149">
        <f>T143+T154+T157</f>
        <v>3.8715299999999999</v>
      </c>
      <c r="AR142" s="143" t="s">
        <v>85</v>
      </c>
      <c r="AT142" s="150" t="s">
        <v>71</v>
      </c>
      <c r="AU142" s="150" t="s">
        <v>72</v>
      </c>
      <c r="AY142" s="143" t="s">
        <v>208</v>
      </c>
      <c r="BK142" s="151">
        <f>BK143+BK154+BK157</f>
        <v>0</v>
      </c>
    </row>
    <row r="143" spans="1:65" s="12" customFormat="1" ht="22.9" customHeight="1">
      <c r="B143" s="142"/>
      <c r="C143" s="206"/>
      <c r="D143" s="207" t="s">
        <v>71</v>
      </c>
      <c r="E143" s="208" t="s">
        <v>679</v>
      </c>
      <c r="F143" s="208" t="s">
        <v>680</v>
      </c>
      <c r="G143" s="206"/>
      <c r="H143" s="206"/>
      <c r="I143" s="145"/>
      <c r="J143" s="286">
        <f>BK143</f>
        <v>0</v>
      </c>
      <c r="L143" s="142"/>
      <c r="M143" s="146"/>
      <c r="N143" s="147"/>
      <c r="O143" s="147"/>
      <c r="P143" s="148">
        <f>SUM(P144:P153)</f>
        <v>0</v>
      </c>
      <c r="Q143" s="147"/>
      <c r="R143" s="148">
        <f>SUM(R144:R153)</f>
        <v>0</v>
      </c>
      <c r="S143" s="147"/>
      <c r="T143" s="149">
        <f>SUM(T144:T153)</f>
        <v>0.99557000000000007</v>
      </c>
      <c r="AR143" s="143" t="s">
        <v>85</v>
      </c>
      <c r="AT143" s="150" t="s">
        <v>71</v>
      </c>
      <c r="AU143" s="150" t="s">
        <v>79</v>
      </c>
      <c r="AY143" s="143" t="s">
        <v>208</v>
      </c>
      <c r="BK143" s="151">
        <f>SUM(BK144:BK153)</f>
        <v>0</v>
      </c>
    </row>
    <row r="144" spans="1:65" s="2" customFormat="1" ht="24.2" customHeight="1">
      <c r="A144" s="30"/>
      <c r="B144" s="154"/>
      <c r="C144" s="195" t="s">
        <v>262</v>
      </c>
      <c r="D144" s="195" t="s">
        <v>210</v>
      </c>
      <c r="E144" s="196" t="s">
        <v>935</v>
      </c>
      <c r="F144" s="200" t="s">
        <v>936</v>
      </c>
      <c r="G144" s="198" t="s">
        <v>252</v>
      </c>
      <c r="H144" s="199">
        <v>1025</v>
      </c>
      <c r="I144" s="155"/>
      <c r="J144" s="287">
        <f t="shared" ref="J144:J153" si="10">ROUND(I144*H144,2)</f>
        <v>0</v>
      </c>
      <c r="K144" s="157"/>
      <c r="L144" s="31"/>
      <c r="M144" s="158" t="s">
        <v>1</v>
      </c>
      <c r="N144" s="159" t="s">
        <v>38</v>
      </c>
      <c r="O144" s="59"/>
      <c r="P144" s="160">
        <f t="shared" ref="P144:P153" si="11">O144*H144</f>
        <v>0</v>
      </c>
      <c r="Q144" s="160">
        <v>0</v>
      </c>
      <c r="R144" s="160">
        <f t="shared" ref="R144:R153" si="12">Q144*H144</f>
        <v>0</v>
      </c>
      <c r="S144" s="160">
        <v>2.3000000000000001E-4</v>
      </c>
      <c r="T144" s="161">
        <f t="shared" ref="T144:T153" si="13">S144*H144</f>
        <v>0.23575000000000002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2" t="s">
        <v>274</v>
      </c>
      <c r="AT144" s="162" t="s">
        <v>210</v>
      </c>
      <c r="AU144" s="162" t="s">
        <v>85</v>
      </c>
      <c r="AY144" s="15" t="s">
        <v>208</v>
      </c>
      <c r="BE144" s="163">
        <f t="shared" ref="BE144:BE153" si="14">IF(N144="základná",J144,0)</f>
        <v>0</v>
      </c>
      <c r="BF144" s="163">
        <f t="shared" ref="BF144:BF153" si="15">IF(N144="znížená",J144,0)</f>
        <v>0</v>
      </c>
      <c r="BG144" s="163">
        <f t="shared" ref="BG144:BG153" si="16">IF(N144="zákl. prenesená",J144,0)</f>
        <v>0</v>
      </c>
      <c r="BH144" s="163">
        <f t="shared" ref="BH144:BH153" si="17">IF(N144="zníž. prenesená",J144,0)</f>
        <v>0</v>
      </c>
      <c r="BI144" s="163">
        <f t="shared" ref="BI144:BI153" si="18">IF(N144="nulová",J144,0)</f>
        <v>0</v>
      </c>
      <c r="BJ144" s="15" t="s">
        <v>85</v>
      </c>
      <c r="BK144" s="163">
        <f t="shared" ref="BK144:BK153" si="19">ROUND(I144*H144,2)</f>
        <v>0</v>
      </c>
      <c r="BL144" s="15" t="s">
        <v>274</v>
      </c>
      <c r="BM144" s="162" t="s">
        <v>937</v>
      </c>
    </row>
    <row r="145" spans="1:65" s="2" customFormat="1" ht="24.2" customHeight="1">
      <c r="A145" s="30"/>
      <c r="B145" s="154"/>
      <c r="C145" s="195" t="s">
        <v>266</v>
      </c>
      <c r="D145" s="195" t="s">
        <v>210</v>
      </c>
      <c r="E145" s="196" t="s">
        <v>938</v>
      </c>
      <c r="F145" s="200" t="s">
        <v>939</v>
      </c>
      <c r="G145" s="198" t="s">
        <v>252</v>
      </c>
      <c r="H145" s="199">
        <v>395</v>
      </c>
      <c r="I145" s="155"/>
      <c r="J145" s="287">
        <f t="shared" si="10"/>
        <v>0</v>
      </c>
      <c r="K145" s="157"/>
      <c r="L145" s="31"/>
      <c r="M145" s="158" t="s">
        <v>1</v>
      </c>
      <c r="N145" s="159" t="s">
        <v>38</v>
      </c>
      <c r="O145" s="59"/>
      <c r="P145" s="160">
        <f t="shared" si="11"/>
        <v>0</v>
      </c>
      <c r="Q145" s="160">
        <v>0</v>
      </c>
      <c r="R145" s="160">
        <f t="shared" si="12"/>
        <v>0</v>
      </c>
      <c r="S145" s="160">
        <v>5.9999999999999995E-4</v>
      </c>
      <c r="T145" s="161">
        <f t="shared" si="13"/>
        <v>0.23699999999999999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2" t="s">
        <v>274</v>
      </c>
      <c r="AT145" s="162" t="s">
        <v>210</v>
      </c>
      <c r="AU145" s="162" t="s">
        <v>85</v>
      </c>
      <c r="AY145" s="15" t="s">
        <v>208</v>
      </c>
      <c r="BE145" s="163">
        <f t="shared" si="14"/>
        <v>0</v>
      </c>
      <c r="BF145" s="163">
        <f t="shared" si="15"/>
        <v>0</v>
      </c>
      <c r="BG145" s="163">
        <f t="shared" si="16"/>
        <v>0</v>
      </c>
      <c r="BH145" s="163">
        <f t="shared" si="17"/>
        <v>0</v>
      </c>
      <c r="BI145" s="163">
        <f t="shared" si="18"/>
        <v>0</v>
      </c>
      <c r="BJ145" s="15" t="s">
        <v>85</v>
      </c>
      <c r="BK145" s="163">
        <f t="shared" si="19"/>
        <v>0</v>
      </c>
      <c r="BL145" s="15" t="s">
        <v>274</v>
      </c>
      <c r="BM145" s="162" t="s">
        <v>940</v>
      </c>
    </row>
    <row r="146" spans="1:65" s="2" customFormat="1" ht="24.2" customHeight="1">
      <c r="A146" s="30"/>
      <c r="B146" s="154"/>
      <c r="C146" s="195" t="s">
        <v>270</v>
      </c>
      <c r="D146" s="195" t="s">
        <v>210</v>
      </c>
      <c r="E146" s="196" t="s">
        <v>941</v>
      </c>
      <c r="F146" s="200" t="s">
        <v>942</v>
      </c>
      <c r="G146" s="198" t="s">
        <v>404</v>
      </c>
      <c r="H146" s="199">
        <v>13</v>
      </c>
      <c r="I146" s="155"/>
      <c r="J146" s="287">
        <f t="shared" si="10"/>
        <v>0</v>
      </c>
      <c r="K146" s="157"/>
      <c r="L146" s="31"/>
      <c r="M146" s="158" t="s">
        <v>1</v>
      </c>
      <c r="N146" s="159" t="s">
        <v>38</v>
      </c>
      <c r="O146" s="59"/>
      <c r="P146" s="160">
        <f t="shared" si="11"/>
        <v>0</v>
      </c>
      <c r="Q146" s="160">
        <v>0</v>
      </c>
      <c r="R146" s="160">
        <f t="shared" si="12"/>
        <v>0</v>
      </c>
      <c r="S146" s="160">
        <v>2.826E-2</v>
      </c>
      <c r="T146" s="161">
        <f t="shared" si="13"/>
        <v>0.36737999999999998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2" t="s">
        <v>274</v>
      </c>
      <c r="AT146" s="162" t="s">
        <v>210</v>
      </c>
      <c r="AU146" s="162" t="s">
        <v>85</v>
      </c>
      <c r="AY146" s="15" t="s">
        <v>208</v>
      </c>
      <c r="BE146" s="163">
        <f t="shared" si="14"/>
        <v>0</v>
      </c>
      <c r="BF146" s="163">
        <f t="shared" si="15"/>
        <v>0</v>
      </c>
      <c r="BG146" s="163">
        <f t="shared" si="16"/>
        <v>0</v>
      </c>
      <c r="BH146" s="163">
        <f t="shared" si="17"/>
        <v>0</v>
      </c>
      <c r="BI146" s="163">
        <f t="shared" si="18"/>
        <v>0</v>
      </c>
      <c r="BJ146" s="15" t="s">
        <v>85</v>
      </c>
      <c r="BK146" s="163">
        <f t="shared" si="19"/>
        <v>0</v>
      </c>
      <c r="BL146" s="15" t="s">
        <v>274</v>
      </c>
      <c r="BM146" s="162" t="s">
        <v>943</v>
      </c>
    </row>
    <row r="147" spans="1:65" s="2" customFormat="1" ht="24.2" customHeight="1">
      <c r="A147" s="30"/>
      <c r="B147" s="154"/>
      <c r="C147" s="195" t="s">
        <v>274</v>
      </c>
      <c r="D147" s="195" t="s">
        <v>210</v>
      </c>
      <c r="E147" s="196" t="s">
        <v>944</v>
      </c>
      <c r="F147" s="200" t="s">
        <v>945</v>
      </c>
      <c r="G147" s="198" t="s">
        <v>404</v>
      </c>
      <c r="H147" s="199">
        <v>23</v>
      </c>
      <c r="I147" s="155"/>
      <c r="J147" s="287">
        <f t="shared" si="10"/>
        <v>0</v>
      </c>
      <c r="K147" s="157"/>
      <c r="L147" s="31"/>
      <c r="M147" s="158" t="s">
        <v>1</v>
      </c>
      <c r="N147" s="159" t="s">
        <v>38</v>
      </c>
      <c r="O147" s="59"/>
      <c r="P147" s="160">
        <f t="shared" si="11"/>
        <v>0</v>
      </c>
      <c r="Q147" s="160">
        <v>0</v>
      </c>
      <c r="R147" s="160">
        <f t="shared" si="12"/>
        <v>0</v>
      </c>
      <c r="S147" s="160">
        <v>6.8999999999999997E-4</v>
      </c>
      <c r="T147" s="161">
        <f t="shared" si="13"/>
        <v>1.5869999999999999E-2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2" t="s">
        <v>274</v>
      </c>
      <c r="AT147" s="162" t="s">
        <v>210</v>
      </c>
      <c r="AU147" s="162" t="s">
        <v>85</v>
      </c>
      <c r="AY147" s="15" t="s">
        <v>208</v>
      </c>
      <c r="BE147" s="163">
        <f t="shared" si="14"/>
        <v>0</v>
      </c>
      <c r="BF147" s="163">
        <f t="shared" si="15"/>
        <v>0</v>
      </c>
      <c r="BG147" s="163">
        <f t="shared" si="16"/>
        <v>0</v>
      </c>
      <c r="BH147" s="163">
        <f t="shared" si="17"/>
        <v>0</v>
      </c>
      <c r="BI147" s="163">
        <f t="shared" si="18"/>
        <v>0</v>
      </c>
      <c r="BJ147" s="15" t="s">
        <v>85</v>
      </c>
      <c r="BK147" s="163">
        <f t="shared" si="19"/>
        <v>0</v>
      </c>
      <c r="BL147" s="15" t="s">
        <v>274</v>
      </c>
      <c r="BM147" s="162" t="s">
        <v>946</v>
      </c>
    </row>
    <row r="148" spans="1:65" s="2" customFormat="1" ht="24.2" customHeight="1">
      <c r="A148" s="30"/>
      <c r="B148" s="154"/>
      <c r="C148" s="195" t="s">
        <v>278</v>
      </c>
      <c r="D148" s="195" t="s">
        <v>210</v>
      </c>
      <c r="E148" s="196" t="s">
        <v>947</v>
      </c>
      <c r="F148" s="200" t="s">
        <v>948</v>
      </c>
      <c r="G148" s="198" t="s">
        <v>404</v>
      </c>
      <c r="H148" s="199">
        <v>8</v>
      </c>
      <c r="I148" s="155"/>
      <c r="J148" s="287">
        <f t="shared" si="10"/>
        <v>0</v>
      </c>
      <c r="K148" s="157"/>
      <c r="L148" s="31"/>
      <c r="M148" s="158" t="s">
        <v>1</v>
      </c>
      <c r="N148" s="159" t="s">
        <v>38</v>
      </c>
      <c r="O148" s="59"/>
      <c r="P148" s="160">
        <f t="shared" si="11"/>
        <v>0</v>
      </c>
      <c r="Q148" s="160">
        <v>0</v>
      </c>
      <c r="R148" s="160">
        <f t="shared" si="12"/>
        <v>0</v>
      </c>
      <c r="S148" s="160">
        <v>6.5599999999999999E-3</v>
      </c>
      <c r="T148" s="161">
        <f t="shared" si="13"/>
        <v>5.2479999999999999E-2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2" t="s">
        <v>274</v>
      </c>
      <c r="AT148" s="162" t="s">
        <v>210</v>
      </c>
      <c r="AU148" s="162" t="s">
        <v>85</v>
      </c>
      <c r="AY148" s="15" t="s">
        <v>208</v>
      </c>
      <c r="BE148" s="163">
        <f t="shared" si="14"/>
        <v>0</v>
      </c>
      <c r="BF148" s="163">
        <f t="shared" si="15"/>
        <v>0</v>
      </c>
      <c r="BG148" s="163">
        <f t="shared" si="16"/>
        <v>0</v>
      </c>
      <c r="BH148" s="163">
        <f t="shared" si="17"/>
        <v>0</v>
      </c>
      <c r="BI148" s="163">
        <f t="shared" si="18"/>
        <v>0</v>
      </c>
      <c r="BJ148" s="15" t="s">
        <v>85</v>
      </c>
      <c r="BK148" s="163">
        <f t="shared" si="19"/>
        <v>0</v>
      </c>
      <c r="BL148" s="15" t="s">
        <v>274</v>
      </c>
      <c r="BM148" s="162" t="s">
        <v>949</v>
      </c>
    </row>
    <row r="149" spans="1:65" s="2" customFormat="1" ht="24.2" customHeight="1">
      <c r="A149" s="30"/>
      <c r="B149" s="154"/>
      <c r="C149" s="195" t="s">
        <v>282</v>
      </c>
      <c r="D149" s="195" t="s">
        <v>210</v>
      </c>
      <c r="E149" s="196" t="s">
        <v>950</v>
      </c>
      <c r="F149" s="200" t="s">
        <v>951</v>
      </c>
      <c r="G149" s="198" t="s">
        <v>404</v>
      </c>
      <c r="H149" s="199">
        <v>3</v>
      </c>
      <c r="I149" s="155"/>
      <c r="J149" s="287">
        <f t="shared" si="10"/>
        <v>0</v>
      </c>
      <c r="K149" s="157"/>
      <c r="L149" s="31"/>
      <c r="M149" s="158" t="s">
        <v>1</v>
      </c>
      <c r="N149" s="159" t="s">
        <v>38</v>
      </c>
      <c r="O149" s="59"/>
      <c r="P149" s="160">
        <f t="shared" si="11"/>
        <v>0</v>
      </c>
      <c r="Q149" s="160">
        <v>0</v>
      </c>
      <c r="R149" s="160">
        <f t="shared" si="12"/>
        <v>0</v>
      </c>
      <c r="S149" s="160">
        <v>5.2999999999999998E-4</v>
      </c>
      <c r="T149" s="161">
        <f t="shared" si="13"/>
        <v>1.5899999999999998E-3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2" t="s">
        <v>274</v>
      </c>
      <c r="AT149" s="162" t="s">
        <v>210</v>
      </c>
      <c r="AU149" s="162" t="s">
        <v>85</v>
      </c>
      <c r="AY149" s="15" t="s">
        <v>208</v>
      </c>
      <c r="BE149" s="163">
        <f t="shared" si="14"/>
        <v>0</v>
      </c>
      <c r="BF149" s="163">
        <f t="shared" si="15"/>
        <v>0</v>
      </c>
      <c r="BG149" s="163">
        <f t="shared" si="16"/>
        <v>0</v>
      </c>
      <c r="BH149" s="163">
        <f t="shared" si="17"/>
        <v>0</v>
      </c>
      <c r="BI149" s="163">
        <f t="shared" si="18"/>
        <v>0</v>
      </c>
      <c r="BJ149" s="15" t="s">
        <v>85</v>
      </c>
      <c r="BK149" s="163">
        <f t="shared" si="19"/>
        <v>0</v>
      </c>
      <c r="BL149" s="15" t="s">
        <v>274</v>
      </c>
      <c r="BM149" s="162" t="s">
        <v>952</v>
      </c>
    </row>
    <row r="150" spans="1:65" s="2" customFormat="1" ht="24.2" customHeight="1">
      <c r="A150" s="30"/>
      <c r="B150" s="154"/>
      <c r="C150" s="195" t="s">
        <v>286</v>
      </c>
      <c r="D150" s="195" t="s">
        <v>210</v>
      </c>
      <c r="E150" s="196" t="s">
        <v>953</v>
      </c>
      <c r="F150" s="200" t="s">
        <v>954</v>
      </c>
      <c r="G150" s="198" t="s">
        <v>404</v>
      </c>
      <c r="H150" s="199">
        <v>28</v>
      </c>
      <c r="I150" s="155"/>
      <c r="J150" s="287">
        <f t="shared" si="10"/>
        <v>0</v>
      </c>
      <c r="K150" s="157"/>
      <c r="L150" s="31"/>
      <c r="M150" s="158" t="s">
        <v>1</v>
      </c>
      <c r="N150" s="159" t="s">
        <v>38</v>
      </c>
      <c r="O150" s="59"/>
      <c r="P150" s="160">
        <f t="shared" si="11"/>
        <v>0</v>
      </c>
      <c r="Q150" s="160">
        <v>0</v>
      </c>
      <c r="R150" s="160">
        <f t="shared" si="12"/>
        <v>0</v>
      </c>
      <c r="S150" s="160">
        <v>1.23E-3</v>
      </c>
      <c r="T150" s="161">
        <f t="shared" si="13"/>
        <v>3.4439999999999998E-2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2" t="s">
        <v>274</v>
      </c>
      <c r="AT150" s="162" t="s">
        <v>210</v>
      </c>
      <c r="AU150" s="162" t="s">
        <v>85</v>
      </c>
      <c r="AY150" s="15" t="s">
        <v>208</v>
      </c>
      <c r="BE150" s="163">
        <f t="shared" si="14"/>
        <v>0</v>
      </c>
      <c r="BF150" s="163">
        <f t="shared" si="15"/>
        <v>0</v>
      </c>
      <c r="BG150" s="163">
        <f t="shared" si="16"/>
        <v>0</v>
      </c>
      <c r="BH150" s="163">
        <f t="shared" si="17"/>
        <v>0</v>
      </c>
      <c r="BI150" s="163">
        <f t="shared" si="18"/>
        <v>0</v>
      </c>
      <c r="BJ150" s="15" t="s">
        <v>85</v>
      </c>
      <c r="BK150" s="163">
        <f t="shared" si="19"/>
        <v>0</v>
      </c>
      <c r="BL150" s="15" t="s">
        <v>274</v>
      </c>
      <c r="BM150" s="162" t="s">
        <v>955</v>
      </c>
    </row>
    <row r="151" spans="1:65" s="2" customFormat="1" ht="24.2" customHeight="1">
      <c r="A151" s="30"/>
      <c r="B151" s="154"/>
      <c r="C151" s="195" t="s">
        <v>7</v>
      </c>
      <c r="D151" s="195" t="s">
        <v>210</v>
      </c>
      <c r="E151" s="196" t="s">
        <v>956</v>
      </c>
      <c r="F151" s="200" t="s">
        <v>957</v>
      </c>
      <c r="G151" s="198" t="s">
        <v>404</v>
      </c>
      <c r="H151" s="199">
        <v>1</v>
      </c>
      <c r="I151" s="155"/>
      <c r="J151" s="287">
        <f t="shared" si="10"/>
        <v>0</v>
      </c>
      <c r="K151" s="157"/>
      <c r="L151" s="31"/>
      <c r="M151" s="158" t="s">
        <v>1</v>
      </c>
      <c r="N151" s="159" t="s">
        <v>38</v>
      </c>
      <c r="O151" s="59"/>
      <c r="P151" s="160">
        <f t="shared" si="11"/>
        <v>0</v>
      </c>
      <c r="Q151" s="160">
        <v>0</v>
      </c>
      <c r="R151" s="160">
        <f t="shared" si="12"/>
        <v>0</v>
      </c>
      <c r="S151" s="160">
        <v>1.4599999999999999E-3</v>
      </c>
      <c r="T151" s="161">
        <f t="shared" si="13"/>
        <v>1.4599999999999999E-3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2" t="s">
        <v>274</v>
      </c>
      <c r="AT151" s="162" t="s">
        <v>210</v>
      </c>
      <c r="AU151" s="162" t="s">
        <v>85</v>
      </c>
      <c r="AY151" s="15" t="s">
        <v>208</v>
      </c>
      <c r="BE151" s="163">
        <f t="shared" si="14"/>
        <v>0</v>
      </c>
      <c r="BF151" s="163">
        <f t="shared" si="15"/>
        <v>0</v>
      </c>
      <c r="BG151" s="163">
        <f t="shared" si="16"/>
        <v>0</v>
      </c>
      <c r="BH151" s="163">
        <f t="shared" si="17"/>
        <v>0</v>
      </c>
      <c r="BI151" s="163">
        <f t="shared" si="18"/>
        <v>0</v>
      </c>
      <c r="BJ151" s="15" t="s">
        <v>85</v>
      </c>
      <c r="BK151" s="163">
        <f t="shared" si="19"/>
        <v>0</v>
      </c>
      <c r="BL151" s="15" t="s">
        <v>274</v>
      </c>
      <c r="BM151" s="162" t="s">
        <v>958</v>
      </c>
    </row>
    <row r="152" spans="1:65" s="2" customFormat="1" ht="24.2" customHeight="1">
      <c r="A152" s="30"/>
      <c r="B152" s="154"/>
      <c r="C152" s="195" t="s">
        <v>293</v>
      </c>
      <c r="D152" s="195" t="s">
        <v>210</v>
      </c>
      <c r="E152" s="196" t="s">
        <v>959</v>
      </c>
      <c r="F152" s="200" t="s">
        <v>960</v>
      </c>
      <c r="G152" s="198" t="s">
        <v>404</v>
      </c>
      <c r="H152" s="199">
        <v>2</v>
      </c>
      <c r="I152" s="155"/>
      <c r="J152" s="287">
        <f t="shared" si="10"/>
        <v>0</v>
      </c>
      <c r="K152" s="157"/>
      <c r="L152" s="31"/>
      <c r="M152" s="158" t="s">
        <v>1</v>
      </c>
      <c r="N152" s="159" t="s">
        <v>38</v>
      </c>
      <c r="O152" s="59"/>
      <c r="P152" s="160">
        <f t="shared" si="11"/>
        <v>0</v>
      </c>
      <c r="Q152" s="160">
        <v>0</v>
      </c>
      <c r="R152" s="160">
        <f t="shared" si="12"/>
        <v>0</v>
      </c>
      <c r="S152" s="160">
        <v>2.4399999999999999E-3</v>
      </c>
      <c r="T152" s="161">
        <f t="shared" si="13"/>
        <v>4.8799999999999998E-3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2" t="s">
        <v>274</v>
      </c>
      <c r="AT152" s="162" t="s">
        <v>210</v>
      </c>
      <c r="AU152" s="162" t="s">
        <v>85</v>
      </c>
      <c r="AY152" s="15" t="s">
        <v>208</v>
      </c>
      <c r="BE152" s="163">
        <f t="shared" si="14"/>
        <v>0</v>
      </c>
      <c r="BF152" s="163">
        <f t="shared" si="15"/>
        <v>0</v>
      </c>
      <c r="BG152" s="163">
        <f t="shared" si="16"/>
        <v>0</v>
      </c>
      <c r="BH152" s="163">
        <f t="shared" si="17"/>
        <v>0</v>
      </c>
      <c r="BI152" s="163">
        <f t="shared" si="18"/>
        <v>0</v>
      </c>
      <c r="BJ152" s="15" t="s">
        <v>85</v>
      </c>
      <c r="BK152" s="163">
        <f t="shared" si="19"/>
        <v>0</v>
      </c>
      <c r="BL152" s="15" t="s">
        <v>274</v>
      </c>
      <c r="BM152" s="162" t="s">
        <v>961</v>
      </c>
    </row>
    <row r="153" spans="1:65" s="2" customFormat="1" ht="24.2" customHeight="1">
      <c r="A153" s="30"/>
      <c r="B153" s="154"/>
      <c r="C153" s="195" t="s">
        <v>297</v>
      </c>
      <c r="D153" s="195" t="s">
        <v>210</v>
      </c>
      <c r="E153" s="196" t="s">
        <v>962</v>
      </c>
      <c r="F153" s="200" t="s">
        <v>963</v>
      </c>
      <c r="G153" s="198" t="s">
        <v>404</v>
      </c>
      <c r="H153" s="199">
        <v>4</v>
      </c>
      <c r="I153" s="155"/>
      <c r="J153" s="287">
        <f t="shared" si="10"/>
        <v>0</v>
      </c>
      <c r="K153" s="157"/>
      <c r="L153" s="31"/>
      <c r="M153" s="158" t="s">
        <v>1</v>
      </c>
      <c r="N153" s="159" t="s">
        <v>38</v>
      </c>
      <c r="O153" s="59"/>
      <c r="P153" s="160">
        <f t="shared" si="11"/>
        <v>0</v>
      </c>
      <c r="Q153" s="160">
        <v>0</v>
      </c>
      <c r="R153" s="160">
        <f t="shared" si="12"/>
        <v>0</v>
      </c>
      <c r="S153" s="160">
        <v>1.1180000000000001E-2</v>
      </c>
      <c r="T153" s="161">
        <f t="shared" si="13"/>
        <v>4.4720000000000003E-2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2" t="s">
        <v>274</v>
      </c>
      <c r="AT153" s="162" t="s">
        <v>210</v>
      </c>
      <c r="AU153" s="162" t="s">
        <v>85</v>
      </c>
      <c r="AY153" s="15" t="s">
        <v>208</v>
      </c>
      <c r="BE153" s="163">
        <f t="shared" si="14"/>
        <v>0</v>
      </c>
      <c r="BF153" s="163">
        <f t="shared" si="15"/>
        <v>0</v>
      </c>
      <c r="BG153" s="163">
        <f t="shared" si="16"/>
        <v>0</v>
      </c>
      <c r="BH153" s="163">
        <f t="shared" si="17"/>
        <v>0</v>
      </c>
      <c r="BI153" s="163">
        <f t="shared" si="18"/>
        <v>0</v>
      </c>
      <c r="BJ153" s="15" t="s">
        <v>85</v>
      </c>
      <c r="BK153" s="163">
        <f t="shared" si="19"/>
        <v>0</v>
      </c>
      <c r="BL153" s="15" t="s">
        <v>274</v>
      </c>
      <c r="BM153" s="162" t="s">
        <v>964</v>
      </c>
    </row>
    <row r="154" spans="1:65" s="12" customFormat="1" ht="22.9" customHeight="1">
      <c r="B154" s="142"/>
      <c r="C154" s="206"/>
      <c r="D154" s="207" t="s">
        <v>71</v>
      </c>
      <c r="E154" s="208" t="s">
        <v>685</v>
      </c>
      <c r="F154" s="208" t="s">
        <v>686</v>
      </c>
      <c r="G154" s="206"/>
      <c r="H154" s="206"/>
      <c r="I154" s="145"/>
      <c r="J154" s="286">
        <f>BK154</f>
        <v>0</v>
      </c>
      <c r="L154" s="142"/>
      <c r="M154" s="146"/>
      <c r="N154" s="147"/>
      <c r="O154" s="147"/>
      <c r="P154" s="148">
        <f>SUM(P155:P156)</f>
        <v>0</v>
      </c>
      <c r="Q154" s="147"/>
      <c r="R154" s="148">
        <f>SUM(R155:R156)</f>
        <v>0</v>
      </c>
      <c r="S154" s="147"/>
      <c r="T154" s="149">
        <f>SUM(T155:T156)</f>
        <v>1.3679999999999999</v>
      </c>
      <c r="AR154" s="143" t="s">
        <v>85</v>
      </c>
      <c r="AT154" s="150" t="s">
        <v>71</v>
      </c>
      <c r="AU154" s="150" t="s">
        <v>79</v>
      </c>
      <c r="AY154" s="143" t="s">
        <v>208</v>
      </c>
      <c r="BK154" s="151">
        <f>SUM(BK155:BK156)</f>
        <v>0</v>
      </c>
    </row>
    <row r="155" spans="1:65" s="2" customFormat="1" ht="33" customHeight="1">
      <c r="A155" s="30"/>
      <c r="B155" s="154"/>
      <c r="C155" s="195" t="s">
        <v>301</v>
      </c>
      <c r="D155" s="195" t="s">
        <v>210</v>
      </c>
      <c r="E155" s="196" t="s">
        <v>965</v>
      </c>
      <c r="F155" s="200" t="s">
        <v>966</v>
      </c>
      <c r="G155" s="198" t="s">
        <v>690</v>
      </c>
      <c r="H155" s="199">
        <v>3</v>
      </c>
      <c r="I155" s="155"/>
      <c r="J155" s="287">
        <f>ROUND(I155*H155,2)</f>
        <v>0</v>
      </c>
      <c r="K155" s="157"/>
      <c r="L155" s="31"/>
      <c r="M155" s="158" t="s">
        <v>1</v>
      </c>
      <c r="N155" s="159" t="s">
        <v>38</v>
      </c>
      <c r="O155" s="59"/>
      <c r="P155" s="160">
        <f>O155*H155</f>
        <v>0</v>
      </c>
      <c r="Q155" s="160">
        <v>0</v>
      </c>
      <c r="R155" s="160">
        <f>Q155*H155</f>
        <v>0</v>
      </c>
      <c r="S155" s="160">
        <v>0.183</v>
      </c>
      <c r="T155" s="161">
        <f>S155*H155</f>
        <v>0.54899999999999993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2" t="s">
        <v>274</v>
      </c>
      <c r="AT155" s="162" t="s">
        <v>210</v>
      </c>
      <c r="AU155" s="162" t="s">
        <v>85</v>
      </c>
      <c r="AY155" s="15" t="s">
        <v>208</v>
      </c>
      <c r="BE155" s="163">
        <f>IF(N155="základná",J155,0)</f>
        <v>0</v>
      </c>
      <c r="BF155" s="163">
        <f>IF(N155="znížená",J155,0)</f>
        <v>0</v>
      </c>
      <c r="BG155" s="163">
        <f>IF(N155="zákl. prenesená",J155,0)</f>
        <v>0</v>
      </c>
      <c r="BH155" s="163">
        <f>IF(N155="zníž. prenesená",J155,0)</f>
        <v>0</v>
      </c>
      <c r="BI155" s="163">
        <f>IF(N155="nulová",J155,0)</f>
        <v>0</v>
      </c>
      <c r="BJ155" s="15" t="s">
        <v>85</v>
      </c>
      <c r="BK155" s="163">
        <f>ROUND(I155*H155,2)</f>
        <v>0</v>
      </c>
      <c r="BL155" s="15" t="s">
        <v>274</v>
      </c>
      <c r="BM155" s="162" t="s">
        <v>967</v>
      </c>
    </row>
    <row r="156" spans="1:65" s="2" customFormat="1" ht="16.5" customHeight="1">
      <c r="A156" s="30"/>
      <c r="B156" s="154"/>
      <c r="C156" s="195" t="s">
        <v>305</v>
      </c>
      <c r="D156" s="195" t="s">
        <v>210</v>
      </c>
      <c r="E156" s="196" t="s">
        <v>968</v>
      </c>
      <c r="F156" s="200" t="s">
        <v>969</v>
      </c>
      <c r="G156" s="198" t="s">
        <v>690</v>
      </c>
      <c r="H156" s="199">
        <v>7</v>
      </c>
      <c r="I156" s="155"/>
      <c r="J156" s="287">
        <f>ROUND(I156*H156,2)</f>
        <v>0</v>
      </c>
      <c r="K156" s="157"/>
      <c r="L156" s="31"/>
      <c r="M156" s="158" t="s">
        <v>1</v>
      </c>
      <c r="N156" s="159" t="s">
        <v>38</v>
      </c>
      <c r="O156" s="59"/>
      <c r="P156" s="160">
        <f>O156*H156</f>
        <v>0</v>
      </c>
      <c r="Q156" s="160">
        <v>0</v>
      </c>
      <c r="R156" s="160">
        <f>Q156*H156</f>
        <v>0</v>
      </c>
      <c r="S156" s="160">
        <v>0.11700000000000001</v>
      </c>
      <c r="T156" s="161">
        <f>S156*H156</f>
        <v>0.81900000000000006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2" t="s">
        <v>274</v>
      </c>
      <c r="AT156" s="162" t="s">
        <v>210</v>
      </c>
      <c r="AU156" s="162" t="s">
        <v>85</v>
      </c>
      <c r="AY156" s="15" t="s">
        <v>208</v>
      </c>
      <c r="BE156" s="163">
        <f>IF(N156="základná",J156,0)</f>
        <v>0</v>
      </c>
      <c r="BF156" s="163">
        <f>IF(N156="znížená",J156,0)</f>
        <v>0</v>
      </c>
      <c r="BG156" s="163">
        <f>IF(N156="zákl. prenesená",J156,0)</f>
        <v>0</v>
      </c>
      <c r="BH156" s="163">
        <f>IF(N156="zníž. prenesená",J156,0)</f>
        <v>0</v>
      </c>
      <c r="BI156" s="163">
        <f>IF(N156="nulová",J156,0)</f>
        <v>0</v>
      </c>
      <c r="BJ156" s="15" t="s">
        <v>85</v>
      </c>
      <c r="BK156" s="163">
        <f>ROUND(I156*H156,2)</f>
        <v>0</v>
      </c>
      <c r="BL156" s="15" t="s">
        <v>274</v>
      </c>
      <c r="BM156" s="162" t="s">
        <v>970</v>
      </c>
    </row>
    <row r="157" spans="1:65" s="12" customFormat="1" ht="22.9" customHeight="1">
      <c r="B157" s="142"/>
      <c r="C157" s="206"/>
      <c r="D157" s="207" t="s">
        <v>71</v>
      </c>
      <c r="E157" s="208" t="s">
        <v>971</v>
      </c>
      <c r="F157" s="208" t="s">
        <v>972</v>
      </c>
      <c r="G157" s="206"/>
      <c r="H157" s="206"/>
      <c r="I157" s="145"/>
      <c r="J157" s="286">
        <f>BK157</f>
        <v>0</v>
      </c>
      <c r="L157" s="142"/>
      <c r="M157" s="146"/>
      <c r="N157" s="147"/>
      <c r="O157" s="147"/>
      <c r="P157" s="148">
        <f>SUM(P158:P166)</f>
        <v>0</v>
      </c>
      <c r="Q157" s="147"/>
      <c r="R157" s="148">
        <f>SUM(R158:R166)</f>
        <v>0</v>
      </c>
      <c r="S157" s="147"/>
      <c r="T157" s="149">
        <f>SUM(T158:T166)</f>
        <v>1.50796</v>
      </c>
      <c r="AR157" s="143" t="s">
        <v>85</v>
      </c>
      <c r="AT157" s="150" t="s">
        <v>71</v>
      </c>
      <c r="AU157" s="150" t="s">
        <v>79</v>
      </c>
      <c r="AY157" s="143" t="s">
        <v>208</v>
      </c>
      <c r="BK157" s="151">
        <f>SUM(BK158:BK166)</f>
        <v>0</v>
      </c>
    </row>
    <row r="158" spans="1:65" s="2" customFormat="1" ht="24.2" customHeight="1">
      <c r="A158" s="30"/>
      <c r="B158" s="154"/>
      <c r="C158" s="195" t="s">
        <v>309</v>
      </c>
      <c r="D158" s="195" t="s">
        <v>210</v>
      </c>
      <c r="E158" s="196" t="s">
        <v>973</v>
      </c>
      <c r="F158" s="200" t="s">
        <v>974</v>
      </c>
      <c r="G158" s="198" t="s">
        <v>690</v>
      </c>
      <c r="H158" s="199">
        <v>18</v>
      </c>
      <c r="I158" s="155"/>
      <c r="J158" s="287">
        <f t="shared" ref="J158:J166" si="20">ROUND(I158*H158,2)</f>
        <v>0</v>
      </c>
      <c r="K158" s="157"/>
      <c r="L158" s="31"/>
      <c r="M158" s="158" t="s">
        <v>1</v>
      </c>
      <c r="N158" s="159" t="s">
        <v>38</v>
      </c>
      <c r="O158" s="59"/>
      <c r="P158" s="160">
        <f t="shared" ref="P158:P166" si="21">O158*H158</f>
        <v>0</v>
      </c>
      <c r="Q158" s="160">
        <v>0</v>
      </c>
      <c r="R158" s="160">
        <f t="shared" ref="R158:R166" si="22">Q158*H158</f>
        <v>0</v>
      </c>
      <c r="S158" s="160">
        <v>1.933E-2</v>
      </c>
      <c r="T158" s="161">
        <f t="shared" ref="T158:T166" si="23">S158*H158</f>
        <v>0.34794000000000003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2" t="s">
        <v>274</v>
      </c>
      <c r="AT158" s="162" t="s">
        <v>210</v>
      </c>
      <c r="AU158" s="162" t="s">
        <v>85</v>
      </c>
      <c r="AY158" s="15" t="s">
        <v>208</v>
      </c>
      <c r="BE158" s="163">
        <f t="shared" ref="BE158:BE166" si="24">IF(N158="základná",J158,0)</f>
        <v>0</v>
      </c>
      <c r="BF158" s="163">
        <f t="shared" ref="BF158:BF166" si="25">IF(N158="znížená",J158,0)</f>
        <v>0</v>
      </c>
      <c r="BG158" s="163">
        <f t="shared" ref="BG158:BG166" si="26">IF(N158="zákl. prenesená",J158,0)</f>
        <v>0</v>
      </c>
      <c r="BH158" s="163">
        <f t="shared" ref="BH158:BH166" si="27">IF(N158="zníž. prenesená",J158,0)</f>
        <v>0</v>
      </c>
      <c r="BI158" s="163">
        <f t="shared" ref="BI158:BI166" si="28">IF(N158="nulová",J158,0)</f>
        <v>0</v>
      </c>
      <c r="BJ158" s="15" t="s">
        <v>85</v>
      </c>
      <c r="BK158" s="163">
        <f t="shared" ref="BK158:BK166" si="29">ROUND(I158*H158,2)</f>
        <v>0</v>
      </c>
      <c r="BL158" s="15" t="s">
        <v>274</v>
      </c>
      <c r="BM158" s="162" t="s">
        <v>975</v>
      </c>
    </row>
    <row r="159" spans="1:65" s="2" customFormat="1" ht="24.2" customHeight="1">
      <c r="A159" s="30"/>
      <c r="B159" s="154"/>
      <c r="C159" s="195" t="s">
        <v>313</v>
      </c>
      <c r="D159" s="195" t="s">
        <v>210</v>
      </c>
      <c r="E159" s="196" t="s">
        <v>976</v>
      </c>
      <c r="F159" s="200" t="s">
        <v>977</v>
      </c>
      <c r="G159" s="198" t="s">
        <v>690</v>
      </c>
      <c r="H159" s="199">
        <v>4</v>
      </c>
      <c r="I159" s="155"/>
      <c r="J159" s="287">
        <f t="shared" si="20"/>
        <v>0</v>
      </c>
      <c r="K159" s="157"/>
      <c r="L159" s="31"/>
      <c r="M159" s="158" t="s">
        <v>1</v>
      </c>
      <c r="N159" s="159" t="s">
        <v>38</v>
      </c>
      <c r="O159" s="59"/>
      <c r="P159" s="160">
        <f t="shared" si="21"/>
        <v>0</v>
      </c>
      <c r="Q159" s="160">
        <v>0</v>
      </c>
      <c r="R159" s="160">
        <f t="shared" si="22"/>
        <v>0</v>
      </c>
      <c r="S159" s="160">
        <v>1.72E-2</v>
      </c>
      <c r="T159" s="161">
        <f t="shared" si="23"/>
        <v>6.88E-2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2" t="s">
        <v>274</v>
      </c>
      <c r="AT159" s="162" t="s">
        <v>210</v>
      </c>
      <c r="AU159" s="162" t="s">
        <v>85</v>
      </c>
      <c r="AY159" s="15" t="s">
        <v>208</v>
      </c>
      <c r="BE159" s="163">
        <f t="shared" si="24"/>
        <v>0</v>
      </c>
      <c r="BF159" s="163">
        <f t="shared" si="25"/>
        <v>0</v>
      </c>
      <c r="BG159" s="163">
        <f t="shared" si="26"/>
        <v>0</v>
      </c>
      <c r="BH159" s="163">
        <f t="shared" si="27"/>
        <v>0</v>
      </c>
      <c r="BI159" s="163">
        <f t="shared" si="28"/>
        <v>0</v>
      </c>
      <c r="BJ159" s="15" t="s">
        <v>85</v>
      </c>
      <c r="BK159" s="163">
        <f t="shared" si="29"/>
        <v>0</v>
      </c>
      <c r="BL159" s="15" t="s">
        <v>274</v>
      </c>
      <c r="BM159" s="162" t="s">
        <v>978</v>
      </c>
    </row>
    <row r="160" spans="1:65" s="2" customFormat="1" ht="24.2" customHeight="1">
      <c r="A160" s="30"/>
      <c r="B160" s="154"/>
      <c r="C160" s="195" t="s">
        <v>317</v>
      </c>
      <c r="D160" s="195" t="s">
        <v>210</v>
      </c>
      <c r="E160" s="196" t="s">
        <v>979</v>
      </c>
      <c r="F160" s="200" t="s">
        <v>980</v>
      </c>
      <c r="G160" s="198" t="s">
        <v>690</v>
      </c>
      <c r="H160" s="199">
        <v>41</v>
      </c>
      <c r="I160" s="155"/>
      <c r="J160" s="287">
        <f t="shared" si="20"/>
        <v>0</v>
      </c>
      <c r="K160" s="157"/>
      <c r="L160" s="31"/>
      <c r="M160" s="158" t="s">
        <v>1</v>
      </c>
      <c r="N160" s="159" t="s">
        <v>38</v>
      </c>
      <c r="O160" s="59"/>
      <c r="P160" s="160">
        <f t="shared" si="21"/>
        <v>0</v>
      </c>
      <c r="Q160" s="160">
        <v>0</v>
      </c>
      <c r="R160" s="160">
        <f t="shared" si="22"/>
        <v>0</v>
      </c>
      <c r="S160" s="160">
        <v>1.9460000000000002E-2</v>
      </c>
      <c r="T160" s="161">
        <f t="shared" si="23"/>
        <v>0.79786000000000001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2" t="s">
        <v>274</v>
      </c>
      <c r="AT160" s="162" t="s">
        <v>210</v>
      </c>
      <c r="AU160" s="162" t="s">
        <v>85</v>
      </c>
      <c r="AY160" s="15" t="s">
        <v>208</v>
      </c>
      <c r="BE160" s="163">
        <f t="shared" si="24"/>
        <v>0</v>
      </c>
      <c r="BF160" s="163">
        <f t="shared" si="25"/>
        <v>0</v>
      </c>
      <c r="BG160" s="163">
        <f t="shared" si="26"/>
        <v>0</v>
      </c>
      <c r="BH160" s="163">
        <f t="shared" si="27"/>
        <v>0</v>
      </c>
      <c r="BI160" s="163">
        <f t="shared" si="28"/>
        <v>0</v>
      </c>
      <c r="BJ160" s="15" t="s">
        <v>85</v>
      </c>
      <c r="BK160" s="163">
        <f t="shared" si="29"/>
        <v>0</v>
      </c>
      <c r="BL160" s="15" t="s">
        <v>274</v>
      </c>
      <c r="BM160" s="162" t="s">
        <v>981</v>
      </c>
    </row>
    <row r="161" spans="1:65" s="2" customFormat="1" ht="24.2" customHeight="1">
      <c r="A161" s="30"/>
      <c r="B161" s="154"/>
      <c r="C161" s="195" t="s">
        <v>321</v>
      </c>
      <c r="D161" s="195" t="s">
        <v>210</v>
      </c>
      <c r="E161" s="196" t="s">
        <v>982</v>
      </c>
      <c r="F161" s="200" t="s">
        <v>983</v>
      </c>
      <c r="G161" s="198" t="s">
        <v>690</v>
      </c>
      <c r="H161" s="199">
        <v>2</v>
      </c>
      <c r="I161" s="155"/>
      <c r="J161" s="287">
        <f t="shared" si="20"/>
        <v>0</v>
      </c>
      <c r="K161" s="157"/>
      <c r="L161" s="31"/>
      <c r="M161" s="158" t="s">
        <v>1</v>
      </c>
      <c r="N161" s="159" t="s">
        <v>38</v>
      </c>
      <c r="O161" s="59"/>
      <c r="P161" s="160">
        <f t="shared" si="21"/>
        <v>0</v>
      </c>
      <c r="Q161" s="160">
        <v>0</v>
      </c>
      <c r="R161" s="160">
        <f t="shared" si="22"/>
        <v>0</v>
      </c>
      <c r="S161" s="160">
        <v>1.7299999999999999E-2</v>
      </c>
      <c r="T161" s="161">
        <f t="shared" si="23"/>
        <v>3.4599999999999999E-2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2" t="s">
        <v>274</v>
      </c>
      <c r="AT161" s="162" t="s">
        <v>210</v>
      </c>
      <c r="AU161" s="162" t="s">
        <v>85</v>
      </c>
      <c r="AY161" s="15" t="s">
        <v>208</v>
      </c>
      <c r="BE161" s="163">
        <f t="shared" si="24"/>
        <v>0</v>
      </c>
      <c r="BF161" s="163">
        <f t="shared" si="25"/>
        <v>0</v>
      </c>
      <c r="BG161" s="163">
        <f t="shared" si="26"/>
        <v>0</v>
      </c>
      <c r="BH161" s="163">
        <f t="shared" si="27"/>
        <v>0</v>
      </c>
      <c r="BI161" s="163">
        <f t="shared" si="28"/>
        <v>0</v>
      </c>
      <c r="BJ161" s="15" t="s">
        <v>85</v>
      </c>
      <c r="BK161" s="163">
        <f t="shared" si="29"/>
        <v>0</v>
      </c>
      <c r="BL161" s="15" t="s">
        <v>274</v>
      </c>
      <c r="BM161" s="162" t="s">
        <v>984</v>
      </c>
    </row>
    <row r="162" spans="1:65" s="2" customFormat="1" ht="21.75" customHeight="1">
      <c r="A162" s="30"/>
      <c r="B162" s="154"/>
      <c r="C162" s="195" t="s">
        <v>325</v>
      </c>
      <c r="D162" s="195" t="s">
        <v>210</v>
      </c>
      <c r="E162" s="196" t="s">
        <v>985</v>
      </c>
      <c r="F162" s="200" t="s">
        <v>986</v>
      </c>
      <c r="G162" s="198" t="s">
        <v>404</v>
      </c>
      <c r="H162" s="199">
        <v>20</v>
      </c>
      <c r="I162" s="155"/>
      <c r="J162" s="287">
        <f t="shared" si="20"/>
        <v>0</v>
      </c>
      <c r="K162" s="157"/>
      <c r="L162" s="31"/>
      <c r="M162" s="158" t="s">
        <v>1</v>
      </c>
      <c r="N162" s="159" t="s">
        <v>38</v>
      </c>
      <c r="O162" s="59"/>
      <c r="P162" s="160">
        <f t="shared" si="21"/>
        <v>0</v>
      </c>
      <c r="Q162" s="160">
        <v>0</v>
      </c>
      <c r="R162" s="160">
        <f t="shared" si="22"/>
        <v>0</v>
      </c>
      <c r="S162" s="160">
        <v>5.4000000000000001E-4</v>
      </c>
      <c r="T162" s="161">
        <f t="shared" si="23"/>
        <v>1.0800000000000001E-2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2" t="s">
        <v>274</v>
      </c>
      <c r="AT162" s="162" t="s">
        <v>210</v>
      </c>
      <c r="AU162" s="162" t="s">
        <v>85</v>
      </c>
      <c r="AY162" s="15" t="s">
        <v>208</v>
      </c>
      <c r="BE162" s="163">
        <f t="shared" si="24"/>
        <v>0</v>
      </c>
      <c r="BF162" s="163">
        <f t="shared" si="25"/>
        <v>0</v>
      </c>
      <c r="BG162" s="163">
        <f t="shared" si="26"/>
        <v>0</v>
      </c>
      <c r="BH162" s="163">
        <f t="shared" si="27"/>
        <v>0</v>
      </c>
      <c r="BI162" s="163">
        <f t="shared" si="28"/>
        <v>0</v>
      </c>
      <c r="BJ162" s="15" t="s">
        <v>85</v>
      </c>
      <c r="BK162" s="163">
        <f t="shared" si="29"/>
        <v>0</v>
      </c>
      <c r="BL162" s="15" t="s">
        <v>274</v>
      </c>
      <c r="BM162" s="162" t="s">
        <v>987</v>
      </c>
    </row>
    <row r="163" spans="1:65" s="2" customFormat="1" ht="24.2" customHeight="1">
      <c r="A163" s="30"/>
      <c r="B163" s="154"/>
      <c r="C163" s="195" t="s">
        <v>329</v>
      </c>
      <c r="D163" s="195" t="s">
        <v>210</v>
      </c>
      <c r="E163" s="196" t="s">
        <v>988</v>
      </c>
      <c r="F163" s="200" t="s">
        <v>989</v>
      </c>
      <c r="G163" s="198" t="s">
        <v>690</v>
      </c>
      <c r="H163" s="199">
        <v>55</v>
      </c>
      <c r="I163" s="155"/>
      <c r="J163" s="287">
        <f t="shared" si="20"/>
        <v>0</v>
      </c>
      <c r="K163" s="157"/>
      <c r="L163" s="31"/>
      <c r="M163" s="158" t="s">
        <v>1</v>
      </c>
      <c r="N163" s="159" t="s">
        <v>38</v>
      </c>
      <c r="O163" s="59"/>
      <c r="P163" s="160">
        <f t="shared" si="21"/>
        <v>0</v>
      </c>
      <c r="Q163" s="160">
        <v>0</v>
      </c>
      <c r="R163" s="160">
        <f t="shared" si="22"/>
        <v>0</v>
      </c>
      <c r="S163" s="160">
        <v>2.5999999999999999E-3</v>
      </c>
      <c r="T163" s="161">
        <f t="shared" si="23"/>
        <v>0.14299999999999999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2" t="s">
        <v>274</v>
      </c>
      <c r="AT163" s="162" t="s">
        <v>210</v>
      </c>
      <c r="AU163" s="162" t="s">
        <v>85</v>
      </c>
      <c r="AY163" s="15" t="s">
        <v>208</v>
      </c>
      <c r="BE163" s="163">
        <f t="shared" si="24"/>
        <v>0</v>
      </c>
      <c r="BF163" s="163">
        <f t="shared" si="25"/>
        <v>0</v>
      </c>
      <c r="BG163" s="163">
        <f t="shared" si="26"/>
        <v>0</v>
      </c>
      <c r="BH163" s="163">
        <f t="shared" si="27"/>
        <v>0</v>
      </c>
      <c r="BI163" s="163">
        <f t="shared" si="28"/>
        <v>0</v>
      </c>
      <c r="BJ163" s="15" t="s">
        <v>85</v>
      </c>
      <c r="BK163" s="163">
        <f t="shared" si="29"/>
        <v>0</v>
      </c>
      <c r="BL163" s="15" t="s">
        <v>274</v>
      </c>
      <c r="BM163" s="162" t="s">
        <v>990</v>
      </c>
    </row>
    <row r="164" spans="1:65" s="2" customFormat="1" ht="24.2" customHeight="1">
      <c r="A164" s="30"/>
      <c r="B164" s="154"/>
      <c r="C164" s="195" t="s">
        <v>333</v>
      </c>
      <c r="D164" s="195" t="s">
        <v>210</v>
      </c>
      <c r="E164" s="196" t="s">
        <v>991</v>
      </c>
      <c r="F164" s="200" t="s">
        <v>992</v>
      </c>
      <c r="G164" s="198" t="s">
        <v>404</v>
      </c>
      <c r="H164" s="199">
        <v>24</v>
      </c>
      <c r="I164" s="155"/>
      <c r="J164" s="287">
        <f t="shared" si="20"/>
        <v>0</v>
      </c>
      <c r="K164" s="157"/>
      <c r="L164" s="31"/>
      <c r="M164" s="158" t="s">
        <v>1</v>
      </c>
      <c r="N164" s="159" t="s">
        <v>38</v>
      </c>
      <c r="O164" s="59"/>
      <c r="P164" s="160">
        <f t="shared" si="21"/>
        <v>0</v>
      </c>
      <c r="Q164" s="160">
        <v>0</v>
      </c>
      <c r="R164" s="160">
        <f t="shared" si="22"/>
        <v>0</v>
      </c>
      <c r="S164" s="160">
        <v>2.2499999999999998E-3</v>
      </c>
      <c r="T164" s="161">
        <f t="shared" si="23"/>
        <v>5.3999999999999992E-2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2" t="s">
        <v>274</v>
      </c>
      <c r="AT164" s="162" t="s">
        <v>210</v>
      </c>
      <c r="AU164" s="162" t="s">
        <v>85</v>
      </c>
      <c r="AY164" s="15" t="s">
        <v>208</v>
      </c>
      <c r="BE164" s="163">
        <f t="shared" si="24"/>
        <v>0</v>
      </c>
      <c r="BF164" s="163">
        <f t="shared" si="25"/>
        <v>0</v>
      </c>
      <c r="BG164" s="163">
        <f t="shared" si="26"/>
        <v>0</v>
      </c>
      <c r="BH164" s="163">
        <f t="shared" si="27"/>
        <v>0</v>
      </c>
      <c r="BI164" s="163">
        <f t="shared" si="28"/>
        <v>0</v>
      </c>
      <c r="BJ164" s="15" t="s">
        <v>85</v>
      </c>
      <c r="BK164" s="163">
        <f t="shared" si="29"/>
        <v>0</v>
      </c>
      <c r="BL164" s="15" t="s">
        <v>274</v>
      </c>
      <c r="BM164" s="162" t="s">
        <v>993</v>
      </c>
    </row>
    <row r="165" spans="1:65" s="2" customFormat="1" ht="24.2" customHeight="1">
      <c r="A165" s="30"/>
      <c r="B165" s="154"/>
      <c r="C165" s="195" t="s">
        <v>337</v>
      </c>
      <c r="D165" s="195" t="s">
        <v>210</v>
      </c>
      <c r="E165" s="196" t="s">
        <v>994</v>
      </c>
      <c r="F165" s="200" t="s">
        <v>995</v>
      </c>
      <c r="G165" s="198" t="s">
        <v>404</v>
      </c>
      <c r="H165" s="199">
        <v>12</v>
      </c>
      <c r="I165" s="155"/>
      <c r="J165" s="287">
        <f t="shared" si="20"/>
        <v>0</v>
      </c>
      <c r="K165" s="157"/>
      <c r="L165" s="31"/>
      <c r="M165" s="158" t="s">
        <v>1</v>
      </c>
      <c r="N165" s="159" t="s">
        <v>38</v>
      </c>
      <c r="O165" s="59"/>
      <c r="P165" s="160">
        <f t="shared" si="21"/>
        <v>0</v>
      </c>
      <c r="Q165" s="160">
        <v>0</v>
      </c>
      <c r="R165" s="160">
        <f t="shared" si="22"/>
        <v>0</v>
      </c>
      <c r="S165" s="160">
        <v>1.1299999999999999E-3</v>
      </c>
      <c r="T165" s="161">
        <f t="shared" si="23"/>
        <v>1.3559999999999999E-2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2" t="s">
        <v>274</v>
      </c>
      <c r="AT165" s="162" t="s">
        <v>210</v>
      </c>
      <c r="AU165" s="162" t="s">
        <v>85</v>
      </c>
      <c r="AY165" s="15" t="s">
        <v>208</v>
      </c>
      <c r="BE165" s="163">
        <f t="shared" si="24"/>
        <v>0</v>
      </c>
      <c r="BF165" s="163">
        <f t="shared" si="25"/>
        <v>0</v>
      </c>
      <c r="BG165" s="163">
        <f t="shared" si="26"/>
        <v>0</v>
      </c>
      <c r="BH165" s="163">
        <f t="shared" si="27"/>
        <v>0</v>
      </c>
      <c r="BI165" s="163">
        <f t="shared" si="28"/>
        <v>0</v>
      </c>
      <c r="BJ165" s="15" t="s">
        <v>85</v>
      </c>
      <c r="BK165" s="163">
        <f t="shared" si="29"/>
        <v>0</v>
      </c>
      <c r="BL165" s="15" t="s">
        <v>274</v>
      </c>
      <c r="BM165" s="162" t="s">
        <v>996</v>
      </c>
    </row>
    <row r="166" spans="1:65" s="2" customFormat="1" ht="37.9" customHeight="1">
      <c r="A166" s="30"/>
      <c r="B166" s="154"/>
      <c r="C166" s="195" t="s">
        <v>341</v>
      </c>
      <c r="D166" s="195" t="s">
        <v>210</v>
      </c>
      <c r="E166" s="196" t="s">
        <v>997</v>
      </c>
      <c r="F166" s="200" t="s">
        <v>998</v>
      </c>
      <c r="G166" s="198" t="s">
        <v>404</v>
      </c>
      <c r="H166" s="199">
        <v>44</v>
      </c>
      <c r="I166" s="155"/>
      <c r="J166" s="287">
        <f t="shared" si="20"/>
        <v>0</v>
      </c>
      <c r="K166" s="157"/>
      <c r="L166" s="31"/>
      <c r="M166" s="158" t="s">
        <v>1</v>
      </c>
      <c r="N166" s="159" t="s">
        <v>38</v>
      </c>
      <c r="O166" s="59"/>
      <c r="P166" s="160">
        <f t="shared" si="21"/>
        <v>0</v>
      </c>
      <c r="Q166" s="160">
        <v>0</v>
      </c>
      <c r="R166" s="160">
        <f t="shared" si="22"/>
        <v>0</v>
      </c>
      <c r="S166" s="160">
        <v>8.4999999999999995E-4</v>
      </c>
      <c r="T166" s="161">
        <f t="shared" si="23"/>
        <v>3.7399999999999996E-2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2" t="s">
        <v>274</v>
      </c>
      <c r="AT166" s="162" t="s">
        <v>210</v>
      </c>
      <c r="AU166" s="162" t="s">
        <v>85</v>
      </c>
      <c r="AY166" s="15" t="s">
        <v>208</v>
      </c>
      <c r="BE166" s="163">
        <f t="shared" si="24"/>
        <v>0</v>
      </c>
      <c r="BF166" s="163">
        <f t="shared" si="25"/>
        <v>0</v>
      </c>
      <c r="BG166" s="163">
        <f t="shared" si="26"/>
        <v>0</v>
      </c>
      <c r="BH166" s="163">
        <f t="shared" si="27"/>
        <v>0</v>
      </c>
      <c r="BI166" s="163">
        <f t="shared" si="28"/>
        <v>0</v>
      </c>
      <c r="BJ166" s="15" t="s">
        <v>85</v>
      </c>
      <c r="BK166" s="163">
        <f t="shared" si="29"/>
        <v>0</v>
      </c>
      <c r="BL166" s="15" t="s">
        <v>274</v>
      </c>
      <c r="BM166" s="162" t="s">
        <v>999</v>
      </c>
    </row>
    <row r="167" spans="1:65" s="2" customFormat="1" ht="49.9" customHeight="1">
      <c r="A167" s="30"/>
      <c r="B167" s="31"/>
      <c r="C167" s="30"/>
      <c r="D167" s="30"/>
      <c r="E167" s="144" t="s">
        <v>771</v>
      </c>
      <c r="F167" s="144" t="s">
        <v>772</v>
      </c>
      <c r="G167" s="30"/>
      <c r="H167" s="30"/>
      <c r="I167" s="30"/>
      <c r="J167" s="283">
        <f t="shared" ref="J167:J172" si="30">BK167</f>
        <v>0</v>
      </c>
      <c r="K167" s="30"/>
      <c r="L167" s="31"/>
      <c r="M167" s="164"/>
      <c r="N167" s="165"/>
      <c r="O167" s="59"/>
      <c r="P167" s="59"/>
      <c r="Q167" s="59"/>
      <c r="R167" s="59"/>
      <c r="S167" s="59"/>
      <c r="T167" s="6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T167" s="15" t="s">
        <v>71</v>
      </c>
      <c r="AU167" s="15" t="s">
        <v>72</v>
      </c>
      <c r="AY167" s="15" t="s">
        <v>773</v>
      </c>
      <c r="BK167" s="163">
        <f>SUM(BK168:BK172)</f>
        <v>0</v>
      </c>
    </row>
    <row r="168" spans="1:65" s="2" customFormat="1" ht="16.350000000000001" customHeight="1">
      <c r="A168" s="30"/>
      <c r="B168" s="31"/>
      <c r="C168" s="166" t="s">
        <v>1</v>
      </c>
      <c r="D168" s="166" t="s">
        <v>210</v>
      </c>
      <c r="E168" s="167" t="s">
        <v>1</v>
      </c>
      <c r="F168" s="168" t="s">
        <v>1</v>
      </c>
      <c r="G168" s="169" t="s">
        <v>1</v>
      </c>
      <c r="H168" s="170"/>
      <c r="I168" s="171"/>
      <c r="J168" s="288">
        <f t="shared" si="30"/>
        <v>0</v>
      </c>
      <c r="K168" s="172"/>
      <c r="L168" s="31"/>
      <c r="M168" s="173" t="s">
        <v>1</v>
      </c>
      <c r="N168" s="174" t="s">
        <v>38</v>
      </c>
      <c r="O168" s="59"/>
      <c r="P168" s="59"/>
      <c r="Q168" s="59"/>
      <c r="R168" s="59"/>
      <c r="S168" s="59"/>
      <c r="T168" s="6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T168" s="15" t="s">
        <v>773</v>
      </c>
      <c r="AU168" s="15" t="s">
        <v>79</v>
      </c>
      <c r="AY168" s="15" t="s">
        <v>773</v>
      </c>
      <c r="BE168" s="163">
        <f>IF(N168="základná",J168,0)</f>
        <v>0</v>
      </c>
      <c r="BF168" s="163">
        <f>IF(N168="znížená",J168,0)</f>
        <v>0</v>
      </c>
      <c r="BG168" s="163">
        <f>IF(N168="zákl. prenesená",J168,0)</f>
        <v>0</v>
      </c>
      <c r="BH168" s="163">
        <f>IF(N168="zníž. prenesená",J168,0)</f>
        <v>0</v>
      </c>
      <c r="BI168" s="163">
        <f>IF(N168="nulová",J168,0)</f>
        <v>0</v>
      </c>
      <c r="BJ168" s="15" t="s">
        <v>85</v>
      </c>
      <c r="BK168" s="163">
        <f>I168*H168</f>
        <v>0</v>
      </c>
    </row>
    <row r="169" spans="1:65" s="2" customFormat="1" ht="16.350000000000001" customHeight="1">
      <c r="A169" s="30"/>
      <c r="B169" s="31"/>
      <c r="C169" s="166" t="s">
        <v>1</v>
      </c>
      <c r="D169" s="166" t="s">
        <v>210</v>
      </c>
      <c r="E169" s="167" t="s">
        <v>1</v>
      </c>
      <c r="F169" s="168" t="s">
        <v>1</v>
      </c>
      <c r="G169" s="169" t="s">
        <v>1</v>
      </c>
      <c r="H169" s="170"/>
      <c r="I169" s="171"/>
      <c r="J169" s="288">
        <f t="shared" si="30"/>
        <v>0</v>
      </c>
      <c r="K169" s="172"/>
      <c r="L169" s="31"/>
      <c r="M169" s="173" t="s">
        <v>1</v>
      </c>
      <c r="N169" s="174" t="s">
        <v>38</v>
      </c>
      <c r="O169" s="59"/>
      <c r="P169" s="59"/>
      <c r="Q169" s="59"/>
      <c r="R169" s="59"/>
      <c r="S169" s="59"/>
      <c r="T169" s="6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T169" s="15" t="s">
        <v>773</v>
      </c>
      <c r="AU169" s="15" t="s">
        <v>79</v>
      </c>
      <c r="AY169" s="15" t="s">
        <v>773</v>
      </c>
      <c r="BE169" s="163">
        <f>IF(N169="základná",J169,0)</f>
        <v>0</v>
      </c>
      <c r="BF169" s="163">
        <f>IF(N169="znížená",J169,0)</f>
        <v>0</v>
      </c>
      <c r="BG169" s="163">
        <f>IF(N169="zákl. prenesená",J169,0)</f>
        <v>0</v>
      </c>
      <c r="BH169" s="163">
        <f>IF(N169="zníž. prenesená",J169,0)</f>
        <v>0</v>
      </c>
      <c r="BI169" s="163">
        <f>IF(N169="nulová",J169,0)</f>
        <v>0</v>
      </c>
      <c r="BJ169" s="15" t="s">
        <v>85</v>
      </c>
      <c r="BK169" s="163">
        <f>I169*H169</f>
        <v>0</v>
      </c>
    </row>
    <row r="170" spans="1:65" s="2" customFormat="1" ht="16.350000000000001" customHeight="1">
      <c r="A170" s="30"/>
      <c r="B170" s="31"/>
      <c r="C170" s="166" t="s">
        <v>1</v>
      </c>
      <c r="D170" s="166" t="s">
        <v>210</v>
      </c>
      <c r="E170" s="167" t="s">
        <v>1</v>
      </c>
      <c r="F170" s="168" t="s">
        <v>1</v>
      </c>
      <c r="G170" s="169" t="s">
        <v>1</v>
      </c>
      <c r="H170" s="170"/>
      <c r="I170" s="171"/>
      <c r="J170" s="288">
        <f t="shared" si="30"/>
        <v>0</v>
      </c>
      <c r="K170" s="172"/>
      <c r="L170" s="31"/>
      <c r="M170" s="173" t="s">
        <v>1</v>
      </c>
      <c r="N170" s="174" t="s">
        <v>38</v>
      </c>
      <c r="O170" s="59"/>
      <c r="P170" s="59"/>
      <c r="Q170" s="59"/>
      <c r="R170" s="59"/>
      <c r="S170" s="59"/>
      <c r="T170" s="6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T170" s="15" t="s">
        <v>773</v>
      </c>
      <c r="AU170" s="15" t="s">
        <v>79</v>
      </c>
      <c r="AY170" s="15" t="s">
        <v>773</v>
      </c>
      <c r="BE170" s="163">
        <f>IF(N170="základná",J170,0)</f>
        <v>0</v>
      </c>
      <c r="BF170" s="163">
        <f>IF(N170="znížená",J170,0)</f>
        <v>0</v>
      </c>
      <c r="BG170" s="163">
        <f>IF(N170="zákl. prenesená",J170,0)</f>
        <v>0</v>
      </c>
      <c r="BH170" s="163">
        <f>IF(N170="zníž. prenesená",J170,0)</f>
        <v>0</v>
      </c>
      <c r="BI170" s="163">
        <f>IF(N170="nulová",J170,0)</f>
        <v>0</v>
      </c>
      <c r="BJ170" s="15" t="s">
        <v>85</v>
      </c>
      <c r="BK170" s="163">
        <f>I170*H170</f>
        <v>0</v>
      </c>
    </row>
    <row r="171" spans="1:65" s="2" customFormat="1" ht="16.350000000000001" customHeight="1">
      <c r="A171" s="30"/>
      <c r="B171" s="31"/>
      <c r="C171" s="166" t="s">
        <v>1</v>
      </c>
      <c r="D171" s="166" t="s">
        <v>210</v>
      </c>
      <c r="E171" s="167" t="s">
        <v>1</v>
      </c>
      <c r="F171" s="168" t="s">
        <v>1</v>
      </c>
      <c r="G171" s="169" t="s">
        <v>1</v>
      </c>
      <c r="H171" s="170"/>
      <c r="I171" s="171"/>
      <c r="J171" s="288">
        <f t="shared" si="30"/>
        <v>0</v>
      </c>
      <c r="K171" s="172"/>
      <c r="L171" s="31"/>
      <c r="M171" s="173" t="s">
        <v>1</v>
      </c>
      <c r="N171" s="174" t="s">
        <v>38</v>
      </c>
      <c r="O171" s="59"/>
      <c r="P171" s="59"/>
      <c r="Q171" s="59"/>
      <c r="R171" s="59"/>
      <c r="S171" s="59"/>
      <c r="T171" s="6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T171" s="15" t="s">
        <v>773</v>
      </c>
      <c r="AU171" s="15" t="s">
        <v>79</v>
      </c>
      <c r="AY171" s="15" t="s">
        <v>773</v>
      </c>
      <c r="BE171" s="163">
        <f>IF(N171="základná",J171,0)</f>
        <v>0</v>
      </c>
      <c r="BF171" s="163">
        <f>IF(N171="znížená",J171,0)</f>
        <v>0</v>
      </c>
      <c r="BG171" s="163">
        <f>IF(N171="zákl. prenesená",J171,0)</f>
        <v>0</v>
      </c>
      <c r="BH171" s="163">
        <f>IF(N171="zníž. prenesená",J171,0)</f>
        <v>0</v>
      </c>
      <c r="BI171" s="163">
        <f>IF(N171="nulová",J171,0)</f>
        <v>0</v>
      </c>
      <c r="BJ171" s="15" t="s">
        <v>85</v>
      </c>
      <c r="BK171" s="163">
        <f>I171*H171</f>
        <v>0</v>
      </c>
    </row>
    <row r="172" spans="1:65" s="2" customFormat="1" ht="16.350000000000001" customHeight="1">
      <c r="A172" s="30"/>
      <c r="B172" s="31"/>
      <c r="C172" s="166" t="s">
        <v>1</v>
      </c>
      <c r="D172" s="166" t="s">
        <v>210</v>
      </c>
      <c r="E172" s="167" t="s">
        <v>1</v>
      </c>
      <c r="F172" s="168" t="s">
        <v>1</v>
      </c>
      <c r="G172" s="169" t="s">
        <v>1</v>
      </c>
      <c r="H172" s="170"/>
      <c r="I172" s="171"/>
      <c r="J172" s="288">
        <f t="shared" si="30"/>
        <v>0</v>
      </c>
      <c r="K172" s="172"/>
      <c r="L172" s="31"/>
      <c r="M172" s="173" t="s">
        <v>1</v>
      </c>
      <c r="N172" s="174" t="s">
        <v>38</v>
      </c>
      <c r="O172" s="175"/>
      <c r="P172" s="175"/>
      <c r="Q172" s="175"/>
      <c r="R172" s="175"/>
      <c r="S172" s="175"/>
      <c r="T172" s="176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T172" s="15" t="s">
        <v>773</v>
      </c>
      <c r="AU172" s="15" t="s">
        <v>79</v>
      </c>
      <c r="AY172" s="15" t="s">
        <v>773</v>
      </c>
      <c r="BE172" s="163">
        <f>IF(N172="základná",J172,0)</f>
        <v>0</v>
      </c>
      <c r="BF172" s="163">
        <f>IF(N172="znížená",J172,0)</f>
        <v>0</v>
      </c>
      <c r="BG172" s="163">
        <f>IF(N172="zákl. prenesená",J172,0)</f>
        <v>0</v>
      </c>
      <c r="BH172" s="163">
        <f>IF(N172="zníž. prenesená",J172,0)</f>
        <v>0</v>
      </c>
      <c r="BI172" s="163">
        <f>IF(N172="nulová",J172,0)</f>
        <v>0</v>
      </c>
      <c r="BJ172" s="15" t="s">
        <v>85</v>
      </c>
      <c r="BK172" s="163">
        <f>I172*H172</f>
        <v>0</v>
      </c>
    </row>
    <row r="173" spans="1:65" s="2" customFormat="1" ht="6.95" customHeight="1">
      <c r="A173" s="30"/>
      <c r="B173" s="48"/>
      <c r="C173" s="49"/>
      <c r="D173" s="49"/>
      <c r="E173" s="49"/>
      <c r="F173" s="49"/>
      <c r="G173" s="49"/>
      <c r="H173" s="49"/>
      <c r="I173" s="49"/>
      <c r="J173" s="277"/>
      <c r="K173" s="49"/>
      <c r="L173" s="31"/>
      <c r="M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</row>
  </sheetData>
  <sheetProtection algorithmName="SHA-512" hashValue="2IlD/SnuurHKSca7uDQ9mGvPugM9H3Q8mpjD2GzKvcMS3GeivjaJ33eXaugOaZuCrje7CzcSj5qR8b0w06Prlg==" saltValue="EvgwAS1C0OaWahTBai/PUQ==" spinCount="100000" sheet="1" objects="1" scenarios="1"/>
  <autoFilter ref="C126:K172"/>
  <mergeCells count="12">
    <mergeCell ref="E119:H119"/>
    <mergeCell ref="L2:V2"/>
    <mergeCell ref="E85:H85"/>
    <mergeCell ref="E87:H87"/>
    <mergeCell ref="E89:H89"/>
    <mergeCell ref="E115:H115"/>
    <mergeCell ref="E117:H117"/>
    <mergeCell ref="E7:H7"/>
    <mergeCell ref="E9:H9"/>
    <mergeCell ref="E11:H11"/>
    <mergeCell ref="E20:H20"/>
    <mergeCell ref="E29:H29"/>
  </mergeCells>
  <dataValidations count="2">
    <dataValidation type="list" allowBlank="1" showInputMessage="1" showErrorMessage="1" error="Povolené sú hodnoty K, M." sqref="D168:D173">
      <formula1>"K, M"</formula1>
    </dataValidation>
    <dataValidation type="list" allowBlank="1" showInputMessage="1" showErrorMessage="1" error="Povolené sú hodnoty základná, znížená, nulová." sqref="N168:N173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fitToHeight="100" orientation="portrait" blackAndWhite="1" r:id="rId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939"/>
  <sheetViews>
    <sheetView showGridLines="0" topLeftCell="A537" workbookViewId="0">
      <selection activeCell="H498" sqref="H498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262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J2" s="262"/>
      <c r="L2" s="216" t="s">
        <v>5</v>
      </c>
      <c r="M2" s="217"/>
      <c r="N2" s="217"/>
      <c r="O2" s="217"/>
      <c r="P2" s="217"/>
      <c r="Q2" s="217"/>
      <c r="R2" s="217"/>
      <c r="S2" s="217"/>
      <c r="T2" s="217"/>
      <c r="U2" s="217"/>
      <c r="V2" s="217"/>
      <c r="AT2" s="15" t="s">
        <v>107</v>
      </c>
    </row>
    <row r="3" spans="1:46" s="1" customFormat="1" ht="6.95" customHeight="1">
      <c r="B3" s="16"/>
      <c r="C3" s="17"/>
      <c r="D3" s="17"/>
      <c r="E3" s="17"/>
      <c r="F3" s="17"/>
      <c r="G3" s="17"/>
      <c r="H3" s="17"/>
      <c r="I3" s="17"/>
      <c r="J3" s="263"/>
      <c r="K3" s="17"/>
      <c r="L3" s="18"/>
      <c r="AT3" s="15" t="s">
        <v>72</v>
      </c>
    </row>
    <row r="4" spans="1:46" s="1" customFormat="1" ht="24.95" customHeight="1">
      <c r="B4" s="18"/>
      <c r="D4" s="19" t="s">
        <v>167</v>
      </c>
      <c r="J4" s="262"/>
      <c r="L4" s="18"/>
      <c r="M4" s="99" t="s">
        <v>9</v>
      </c>
      <c r="AT4" s="15" t="s">
        <v>3</v>
      </c>
    </row>
    <row r="5" spans="1:46" s="1" customFormat="1" ht="6.95" customHeight="1">
      <c r="B5" s="18"/>
      <c r="J5" s="262"/>
      <c r="L5" s="18"/>
    </row>
    <row r="6" spans="1:46" s="1" customFormat="1" ht="12" customHeight="1">
      <c r="B6" s="18"/>
      <c r="D6" s="25" t="s">
        <v>14</v>
      </c>
      <c r="J6" s="262"/>
      <c r="L6" s="18"/>
    </row>
    <row r="7" spans="1:46" s="1" customFormat="1" ht="16.5" customHeight="1">
      <c r="B7" s="18"/>
      <c r="E7" s="259" t="str">
        <f>'Rekapitulácia stavby'!K6</f>
        <v>Rekonštrukcia SO34 ÚAO a SO22 sociálna časť ÚAO</v>
      </c>
      <c r="F7" s="260"/>
      <c r="G7" s="260"/>
      <c r="H7" s="260"/>
      <c r="J7" s="262"/>
      <c r="L7" s="18"/>
    </row>
    <row r="8" spans="1:46" s="1" customFormat="1" ht="12" customHeight="1">
      <c r="B8" s="18"/>
      <c r="D8" s="25" t="s">
        <v>168</v>
      </c>
      <c r="J8" s="262"/>
      <c r="L8" s="18"/>
    </row>
    <row r="9" spans="1:46" s="2" customFormat="1" ht="16.5" customHeight="1">
      <c r="A9" s="30"/>
      <c r="B9" s="31"/>
      <c r="C9" s="30"/>
      <c r="D9" s="30"/>
      <c r="E9" s="259" t="s">
        <v>1000</v>
      </c>
      <c r="F9" s="258"/>
      <c r="G9" s="258"/>
      <c r="H9" s="258"/>
      <c r="I9" s="30"/>
      <c r="J9" s="264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>
      <c r="A10" s="30"/>
      <c r="B10" s="31"/>
      <c r="C10" s="30"/>
      <c r="D10" s="25" t="s">
        <v>170</v>
      </c>
      <c r="E10" s="30"/>
      <c r="F10" s="30"/>
      <c r="G10" s="30"/>
      <c r="H10" s="30"/>
      <c r="I10" s="30"/>
      <c r="J10" s="264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30" customHeight="1">
      <c r="A11" s="30"/>
      <c r="B11" s="31"/>
      <c r="C11" s="30"/>
      <c r="D11" s="30"/>
      <c r="E11" s="255" t="s">
        <v>1001</v>
      </c>
      <c r="F11" s="258"/>
      <c r="G11" s="258"/>
      <c r="H11" s="258"/>
      <c r="I11" s="30"/>
      <c r="J11" s="264"/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>
      <c r="A12" s="30"/>
      <c r="B12" s="31"/>
      <c r="C12" s="30"/>
      <c r="D12" s="30"/>
      <c r="E12" s="30"/>
      <c r="F12" s="30"/>
      <c r="G12" s="30"/>
      <c r="H12" s="30"/>
      <c r="I12" s="30"/>
      <c r="J12" s="264"/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>
      <c r="A13" s="30"/>
      <c r="B13" s="31"/>
      <c r="C13" s="30"/>
      <c r="D13" s="25" t="s">
        <v>16</v>
      </c>
      <c r="E13" s="30"/>
      <c r="F13" s="23" t="s">
        <v>1</v>
      </c>
      <c r="G13" s="30"/>
      <c r="H13" s="30"/>
      <c r="I13" s="25" t="s">
        <v>17</v>
      </c>
      <c r="J13" s="265" t="s">
        <v>1</v>
      </c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5" t="s">
        <v>18</v>
      </c>
      <c r="E14" s="30"/>
      <c r="F14" s="23" t="s">
        <v>19</v>
      </c>
      <c r="G14" s="30"/>
      <c r="H14" s="30"/>
      <c r="I14" s="25" t="s">
        <v>20</v>
      </c>
      <c r="J14" s="266" t="str">
        <f>'Rekapitulácia stavby'!AN8</f>
        <v>16. 11. 2023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>
      <c r="A15" s="30"/>
      <c r="B15" s="31"/>
      <c r="C15" s="30"/>
      <c r="D15" s="30"/>
      <c r="E15" s="30"/>
      <c r="F15" s="30"/>
      <c r="G15" s="30"/>
      <c r="H15" s="30"/>
      <c r="I15" s="30"/>
      <c r="J15" s="264"/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>
      <c r="A16" s="30"/>
      <c r="B16" s="31"/>
      <c r="C16" s="30"/>
      <c r="D16" s="25" t="s">
        <v>22</v>
      </c>
      <c r="E16" s="30"/>
      <c r="F16" s="30"/>
      <c r="G16" s="30"/>
      <c r="H16" s="30"/>
      <c r="I16" s="25" t="s">
        <v>23</v>
      </c>
      <c r="J16" s="265" t="s">
        <v>1</v>
      </c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>
      <c r="A17" s="30"/>
      <c r="B17" s="31"/>
      <c r="C17" s="30"/>
      <c r="D17" s="30"/>
      <c r="E17" s="23" t="s">
        <v>19</v>
      </c>
      <c r="F17" s="30"/>
      <c r="G17" s="30"/>
      <c r="H17" s="30"/>
      <c r="I17" s="25" t="s">
        <v>24</v>
      </c>
      <c r="J17" s="26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>
      <c r="A18" s="30"/>
      <c r="B18" s="31"/>
      <c r="C18" s="30"/>
      <c r="D18" s="30"/>
      <c r="E18" s="30"/>
      <c r="F18" s="30"/>
      <c r="G18" s="30"/>
      <c r="H18" s="30"/>
      <c r="I18" s="30"/>
      <c r="J18" s="264"/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>
      <c r="A19" s="30"/>
      <c r="B19" s="31"/>
      <c r="C19" s="30"/>
      <c r="D19" s="25" t="s">
        <v>25</v>
      </c>
      <c r="E19" s="30"/>
      <c r="F19" s="30"/>
      <c r="G19" s="30"/>
      <c r="H19" s="30"/>
      <c r="I19" s="25" t="s">
        <v>23</v>
      </c>
      <c r="J19" s="193" t="str">
        <f>'Rekapitulácia stavby'!AN13</f>
        <v>Vyplň údaj</v>
      </c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>
      <c r="A20" s="30"/>
      <c r="B20" s="31"/>
      <c r="C20" s="30"/>
      <c r="D20" s="30"/>
      <c r="E20" s="261" t="str">
        <f>'Rekapitulácia stavby'!E14</f>
        <v>Vyplň údaj</v>
      </c>
      <c r="F20" s="221"/>
      <c r="G20" s="221"/>
      <c r="H20" s="221"/>
      <c r="I20" s="25" t="s">
        <v>24</v>
      </c>
      <c r="J20" s="193" t="str">
        <f>'Rekapitulácia stavby'!AN14</f>
        <v>Vyplň údaj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>
      <c r="A21" s="30"/>
      <c r="B21" s="31"/>
      <c r="C21" s="30"/>
      <c r="D21" s="30"/>
      <c r="E21" s="30"/>
      <c r="F21" s="30"/>
      <c r="G21" s="30"/>
      <c r="H21" s="30"/>
      <c r="I21" s="30"/>
      <c r="J21" s="264"/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>
      <c r="A22" s="30"/>
      <c r="B22" s="31"/>
      <c r="C22" s="30"/>
      <c r="D22" s="25" t="s">
        <v>27</v>
      </c>
      <c r="E22" s="30"/>
      <c r="F22" s="30"/>
      <c r="G22" s="30"/>
      <c r="H22" s="30"/>
      <c r="I22" s="25" t="s">
        <v>23</v>
      </c>
      <c r="J22" s="265" t="str">
        <f>IF('Rekapitulácia stavby'!AN16="","",'Rekapitulácia stavby'!AN16)</f>
        <v/>
      </c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>
      <c r="A23" s="30"/>
      <c r="B23" s="31"/>
      <c r="C23" s="30"/>
      <c r="D23" s="30"/>
      <c r="E23" s="23" t="str">
        <f>IF('Rekapitulácia stavby'!E17="","",'Rekapitulácia stavby'!E17)</f>
        <v xml:space="preserve"> </v>
      </c>
      <c r="F23" s="30"/>
      <c r="G23" s="30"/>
      <c r="H23" s="30"/>
      <c r="I23" s="25" t="s">
        <v>24</v>
      </c>
      <c r="J23" s="265" t="str">
        <f>IF('Rekapitulácia stavby'!AN17="","",'Rekapitulácia stavby'!AN17)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>
      <c r="A24" s="30"/>
      <c r="B24" s="31"/>
      <c r="C24" s="30"/>
      <c r="D24" s="30"/>
      <c r="E24" s="30"/>
      <c r="F24" s="30"/>
      <c r="G24" s="30"/>
      <c r="H24" s="30"/>
      <c r="I24" s="30"/>
      <c r="J24" s="264"/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>
      <c r="A25" s="30"/>
      <c r="B25" s="31"/>
      <c r="C25" s="30"/>
      <c r="D25" s="25" t="s">
        <v>30</v>
      </c>
      <c r="E25" s="30"/>
      <c r="F25" s="30"/>
      <c r="G25" s="30"/>
      <c r="H25" s="30"/>
      <c r="I25" s="25" t="s">
        <v>23</v>
      </c>
      <c r="J25" s="265" t="str">
        <f>IF('Rekapitulácia stavby'!AN19="","",'Rekapitulácia stavby'!AN19)</f>
        <v/>
      </c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>
      <c r="A26" s="30"/>
      <c r="B26" s="31"/>
      <c r="C26" s="30"/>
      <c r="D26" s="30"/>
      <c r="E26" s="23" t="str">
        <f>IF('Rekapitulácia stavby'!E20="","",'Rekapitulácia stavby'!E20)</f>
        <v xml:space="preserve"> </v>
      </c>
      <c r="F26" s="30"/>
      <c r="G26" s="30"/>
      <c r="H26" s="30"/>
      <c r="I26" s="25" t="s">
        <v>24</v>
      </c>
      <c r="J26" s="265" t="str">
        <f>IF('Rekapitulácia stavby'!AN20="","",'Rekapitulácia stavby'!AN20)</f>
        <v/>
      </c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264"/>
      <c r="K27" s="30"/>
      <c r="L27" s="43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>
      <c r="A28" s="30"/>
      <c r="B28" s="31"/>
      <c r="C28" s="30"/>
      <c r="D28" s="25" t="s">
        <v>31</v>
      </c>
      <c r="E28" s="30"/>
      <c r="F28" s="30"/>
      <c r="G28" s="30"/>
      <c r="H28" s="30"/>
      <c r="I28" s="30"/>
      <c r="J28" s="264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>
      <c r="A29" s="100"/>
      <c r="B29" s="101"/>
      <c r="C29" s="100"/>
      <c r="D29" s="100"/>
      <c r="E29" s="225" t="s">
        <v>1</v>
      </c>
      <c r="F29" s="225"/>
      <c r="G29" s="225"/>
      <c r="H29" s="225"/>
      <c r="I29" s="100"/>
      <c r="J29" s="267"/>
      <c r="K29" s="100"/>
      <c r="L29" s="102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</row>
    <row r="30" spans="1:31" s="2" customFormat="1" ht="6.95" customHeight="1">
      <c r="A30" s="30"/>
      <c r="B30" s="31"/>
      <c r="C30" s="30"/>
      <c r="D30" s="30"/>
      <c r="E30" s="30"/>
      <c r="F30" s="30"/>
      <c r="G30" s="30"/>
      <c r="H30" s="30"/>
      <c r="I30" s="30"/>
      <c r="J30" s="264"/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268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>
      <c r="A32" s="30"/>
      <c r="B32" s="31"/>
      <c r="C32" s="30"/>
      <c r="D32" s="103" t="s">
        <v>32</v>
      </c>
      <c r="E32" s="30"/>
      <c r="F32" s="30"/>
      <c r="G32" s="30"/>
      <c r="H32" s="30"/>
      <c r="I32" s="30"/>
      <c r="J32" s="269">
        <f>ROUND(J155, 2)</f>
        <v>0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>
      <c r="A33" s="30"/>
      <c r="B33" s="31"/>
      <c r="C33" s="30"/>
      <c r="D33" s="67"/>
      <c r="E33" s="67"/>
      <c r="F33" s="67"/>
      <c r="G33" s="67"/>
      <c r="H33" s="67"/>
      <c r="I33" s="67"/>
      <c r="J33" s="268"/>
      <c r="K33" s="67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0"/>
      <c r="F34" s="34" t="s">
        <v>34</v>
      </c>
      <c r="G34" s="30"/>
      <c r="H34" s="30"/>
      <c r="I34" s="34" t="s">
        <v>33</v>
      </c>
      <c r="J34" s="270" t="s">
        <v>35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>
      <c r="A35" s="30"/>
      <c r="B35" s="31"/>
      <c r="C35" s="30"/>
      <c r="D35" s="104" t="s">
        <v>36</v>
      </c>
      <c r="E35" s="36" t="s">
        <v>37</v>
      </c>
      <c r="F35" s="105">
        <f>ROUND((ROUND((SUM(BE155:BE932)),  2) + SUM(BE934:BE938)), 2)</f>
        <v>0</v>
      </c>
      <c r="G35" s="106"/>
      <c r="H35" s="106"/>
      <c r="I35" s="107">
        <v>0.2</v>
      </c>
      <c r="J35" s="271">
        <f>ROUND((ROUND(((SUM(BE155:BE932))*I35),  2) + (SUM(BE934:BE938)*I35)), 2)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>
      <c r="A36" s="30"/>
      <c r="B36" s="31"/>
      <c r="C36" s="30"/>
      <c r="D36" s="30"/>
      <c r="E36" s="36" t="s">
        <v>38</v>
      </c>
      <c r="F36" s="105">
        <f>ROUND((ROUND((SUM(BF155:BF932)),  2) + SUM(BF934:BF938)), 2)</f>
        <v>0</v>
      </c>
      <c r="G36" s="106"/>
      <c r="H36" s="106"/>
      <c r="I36" s="107">
        <v>0.2</v>
      </c>
      <c r="J36" s="271">
        <f>ROUND((ROUND(((SUM(BF155:BF932))*I36),  2) + (SUM(BF934:BF938)*I36)), 2)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5" t="s">
        <v>39</v>
      </c>
      <c r="F37" s="108">
        <f>ROUND((ROUND((SUM(BG155:BG932)),  2) + SUM(BG934:BG938)), 2)</f>
        <v>0</v>
      </c>
      <c r="G37" s="30"/>
      <c r="H37" s="30"/>
      <c r="I37" s="109">
        <v>0.2</v>
      </c>
      <c r="J37" s="272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>
      <c r="A38" s="30"/>
      <c r="B38" s="31"/>
      <c r="C38" s="30"/>
      <c r="D38" s="30"/>
      <c r="E38" s="25" t="s">
        <v>40</v>
      </c>
      <c r="F38" s="108">
        <f>ROUND((ROUND((SUM(BH155:BH932)),  2) + SUM(BH934:BH938)), 2)</f>
        <v>0</v>
      </c>
      <c r="G38" s="30"/>
      <c r="H38" s="30"/>
      <c r="I38" s="109">
        <v>0.2</v>
      </c>
      <c r="J38" s="272">
        <f>0</f>
        <v>0</v>
      </c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>
      <c r="A39" s="30"/>
      <c r="B39" s="31"/>
      <c r="C39" s="30"/>
      <c r="D39" s="30"/>
      <c r="E39" s="36" t="s">
        <v>41</v>
      </c>
      <c r="F39" s="105">
        <f>ROUND((ROUND((SUM(BI155:BI932)),  2) + SUM(BI934:BI938)), 2)</f>
        <v>0</v>
      </c>
      <c r="G39" s="106"/>
      <c r="H39" s="106"/>
      <c r="I39" s="107">
        <v>0</v>
      </c>
      <c r="J39" s="271">
        <f>0</f>
        <v>0</v>
      </c>
      <c r="K39" s="30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>
      <c r="A40" s="30"/>
      <c r="B40" s="31"/>
      <c r="C40" s="30"/>
      <c r="D40" s="30"/>
      <c r="E40" s="30"/>
      <c r="F40" s="30"/>
      <c r="G40" s="30"/>
      <c r="H40" s="30"/>
      <c r="I40" s="30"/>
      <c r="J40" s="264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>
      <c r="A41" s="30"/>
      <c r="B41" s="31"/>
      <c r="C41" s="110"/>
      <c r="D41" s="111" t="s">
        <v>42</v>
      </c>
      <c r="E41" s="61"/>
      <c r="F41" s="61"/>
      <c r="G41" s="112" t="s">
        <v>43</v>
      </c>
      <c r="H41" s="113" t="s">
        <v>44</v>
      </c>
      <c r="I41" s="61"/>
      <c r="J41" s="273">
        <f>SUM(J32:J39)</f>
        <v>0</v>
      </c>
      <c r="K41" s="115"/>
      <c r="L41" s="43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>
      <c r="A42" s="30"/>
      <c r="B42" s="31"/>
      <c r="C42" s="30"/>
      <c r="D42" s="30"/>
      <c r="E42" s="30"/>
      <c r="F42" s="30"/>
      <c r="G42" s="30"/>
      <c r="H42" s="30"/>
      <c r="I42" s="30"/>
      <c r="J42" s="264"/>
      <c r="K42" s="30"/>
      <c r="L42" s="43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>
      <c r="B43" s="18"/>
      <c r="J43" s="262"/>
      <c r="L43" s="18"/>
    </row>
    <row r="44" spans="1:31" s="1" customFormat="1" ht="14.45" customHeight="1">
      <c r="B44" s="18"/>
      <c r="J44" s="262"/>
      <c r="L44" s="18"/>
    </row>
    <row r="45" spans="1:31" s="1" customFormat="1" ht="14.45" customHeight="1">
      <c r="B45" s="18"/>
      <c r="J45" s="262"/>
      <c r="L45" s="18"/>
    </row>
    <row r="46" spans="1:31" s="1" customFormat="1" ht="14.45" customHeight="1">
      <c r="B46" s="18"/>
      <c r="J46" s="262"/>
      <c r="L46" s="18"/>
    </row>
    <row r="47" spans="1:31" s="1" customFormat="1" ht="14.45" customHeight="1">
      <c r="B47" s="18"/>
      <c r="J47" s="262"/>
      <c r="L47" s="18"/>
    </row>
    <row r="48" spans="1:31" s="1" customFormat="1" ht="14.45" customHeight="1">
      <c r="B48" s="18"/>
      <c r="J48" s="262"/>
      <c r="L48" s="18"/>
    </row>
    <row r="49" spans="1:31" s="1" customFormat="1" ht="14.45" customHeight="1">
      <c r="B49" s="18"/>
      <c r="J49" s="262"/>
      <c r="L49" s="18"/>
    </row>
    <row r="50" spans="1:31" s="2" customFormat="1" ht="14.45" customHeight="1">
      <c r="B50" s="43"/>
      <c r="D50" s="44" t="s">
        <v>45</v>
      </c>
      <c r="E50" s="45"/>
      <c r="F50" s="45"/>
      <c r="G50" s="44" t="s">
        <v>46</v>
      </c>
      <c r="H50" s="45"/>
      <c r="I50" s="45"/>
      <c r="J50" s="274"/>
      <c r="K50" s="45"/>
      <c r="L50" s="43"/>
    </row>
    <row r="51" spans="1:31">
      <c r="B51" s="18"/>
      <c r="L51" s="18"/>
    </row>
    <row r="52" spans="1:31">
      <c r="B52" s="18"/>
      <c r="L52" s="18"/>
    </row>
    <row r="53" spans="1:31">
      <c r="B53" s="18"/>
      <c r="L53" s="18"/>
    </row>
    <row r="54" spans="1:31">
      <c r="B54" s="18"/>
      <c r="L54" s="18"/>
    </row>
    <row r="55" spans="1:31">
      <c r="B55" s="18"/>
      <c r="L55" s="18"/>
    </row>
    <row r="56" spans="1:31">
      <c r="B56" s="18"/>
      <c r="L56" s="18"/>
    </row>
    <row r="57" spans="1:31">
      <c r="B57" s="18"/>
      <c r="L57" s="18"/>
    </row>
    <row r="58" spans="1:31">
      <c r="B58" s="18"/>
      <c r="L58" s="18"/>
    </row>
    <row r="59" spans="1:31">
      <c r="B59" s="18"/>
      <c r="L59" s="18"/>
    </row>
    <row r="60" spans="1:31">
      <c r="B60" s="18"/>
      <c r="L60" s="18"/>
    </row>
    <row r="61" spans="1:31" s="2" customFormat="1" ht="12.75">
      <c r="A61" s="30"/>
      <c r="B61" s="31"/>
      <c r="C61" s="30"/>
      <c r="D61" s="46" t="s">
        <v>47</v>
      </c>
      <c r="E61" s="33"/>
      <c r="F61" s="116" t="s">
        <v>48</v>
      </c>
      <c r="G61" s="46" t="s">
        <v>47</v>
      </c>
      <c r="H61" s="33"/>
      <c r="I61" s="33"/>
      <c r="J61" s="275" t="s">
        <v>48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18"/>
      <c r="L62" s="18"/>
    </row>
    <row r="63" spans="1:31">
      <c r="B63" s="18"/>
      <c r="L63" s="18"/>
    </row>
    <row r="64" spans="1:31">
      <c r="B64" s="18"/>
      <c r="L64" s="18"/>
    </row>
    <row r="65" spans="1:31" s="2" customFormat="1" ht="12.75">
      <c r="A65" s="30"/>
      <c r="B65" s="31"/>
      <c r="C65" s="30"/>
      <c r="D65" s="44" t="s">
        <v>49</v>
      </c>
      <c r="E65" s="47"/>
      <c r="F65" s="47"/>
      <c r="G65" s="44" t="s">
        <v>50</v>
      </c>
      <c r="H65" s="47"/>
      <c r="I65" s="47"/>
      <c r="J65" s="276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18"/>
      <c r="L66" s="18"/>
    </row>
    <row r="67" spans="1:31">
      <c r="B67" s="18"/>
      <c r="L67" s="18"/>
    </row>
    <row r="68" spans="1:31">
      <c r="B68" s="18"/>
      <c r="L68" s="18"/>
    </row>
    <row r="69" spans="1:31">
      <c r="B69" s="18"/>
      <c r="L69" s="18"/>
    </row>
    <row r="70" spans="1:31">
      <c r="B70" s="18"/>
      <c r="L70" s="18"/>
    </row>
    <row r="71" spans="1:31">
      <c r="B71" s="18"/>
      <c r="L71" s="18"/>
    </row>
    <row r="72" spans="1:31">
      <c r="B72" s="18"/>
      <c r="L72" s="18"/>
    </row>
    <row r="73" spans="1:31">
      <c r="B73" s="18"/>
      <c r="L73" s="18"/>
    </row>
    <row r="74" spans="1:31">
      <c r="B74" s="18"/>
      <c r="L74" s="18"/>
    </row>
    <row r="75" spans="1:31">
      <c r="B75" s="18"/>
      <c r="L75" s="18"/>
    </row>
    <row r="76" spans="1:31" s="2" customFormat="1" ht="12.75">
      <c r="A76" s="30"/>
      <c r="B76" s="31"/>
      <c r="C76" s="30"/>
      <c r="D76" s="46" t="s">
        <v>47</v>
      </c>
      <c r="E76" s="33"/>
      <c r="F76" s="116" t="s">
        <v>48</v>
      </c>
      <c r="G76" s="46" t="s">
        <v>47</v>
      </c>
      <c r="H76" s="33"/>
      <c r="I76" s="33"/>
      <c r="J76" s="275" t="s">
        <v>48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277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278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>
      <c r="A82" s="30"/>
      <c r="B82" s="31"/>
      <c r="C82" s="19" t="s">
        <v>172</v>
      </c>
      <c r="D82" s="30"/>
      <c r="E82" s="30"/>
      <c r="F82" s="30"/>
      <c r="G82" s="30"/>
      <c r="H82" s="30"/>
      <c r="I82" s="30"/>
      <c r="J82" s="264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264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>
      <c r="A84" s="30"/>
      <c r="B84" s="31"/>
      <c r="C84" s="25" t="s">
        <v>14</v>
      </c>
      <c r="D84" s="30"/>
      <c r="E84" s="30"/>
      <c r="F84" s="30"/>
      <c r="G84" s="30"/>
      <c r="H84" s="30"/>
      <c r="I84" s="30"/>
      <c r="J84" s="264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>
      <c r="A85" s="30"/>
      <c r="B85" s="31"/>
      <c r="C85" s="30"/>
      <c r="D85" s="30"/>
      <c r="E85" s="259" t="str">
        <f>E7</f>
        <v>Rekonštrukcia SO34 ÚAO a SO22 sociálna časť ÚAO</v>
      </c>
      <c r="F85" s="260"/>
      <c r="G85" s="260"/>
      <c r="H85" s="260"/>
      <c r="I85" s="30"/>
      <c r="J85" s="264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>
      <c r="B86" s="18"/>
      <c r="C86" s="25" t="s">
        <v>168</v>
      </c>
      <c r="J86" s="262"/>
      <c r="L86" s="18"/>
    </row>
    <row r="87" spans="1:31" s="2" customFormat="1" ht="16.5" customHeight="1">
      <c r="A87" s="30"/>
      <c r="B87" s="31"/>
      <c r="C87" s="30"/>
      <c r="D87" s="30"/>
      <c r="E87" s="259" t="s">
        <v>1000</v>
      </c>
      <c r="F87" s="258"/>
      <c r="G87" s="258"/>
      <c r="H87" s="258"/>
      <c r="I87" s="30"/>
      <c r="J87" s="264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>
      <c r="A88" s="30"/>
      <c r="B88" s="31"/>
      <c r="C88" s="25" t="s">
        <v>170</v>
      </c>
      <c r="D88" s="30"/>
      <c r="E88" s="30"/>
      <c r="F88" s="30"/>
      <c r="G88" s="30"/>
      <c r="H88" s="30"/>
      <c r="I88" s="30"/>
      <c r="J88" s="264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30" customHeight="1">
      <c r="A89" s="30"/>
      <c r="B89" s="31"/>
      <c r="C89" s="30"/>
      <c r="D89" s="30"/>
      <c r="E89" s="255" t="str">
        <f>E11</f>
        <v>SO22 _SO34 - Inštitút vzdelávania zboru väzenskej a justičnej stráže - ASR</v>
      </c>
      <c r="F89" s="258"/>
      <c r="G89" s="258"/>
      <c r="H89" s="258"/>
      <c r="I89" s="30"/>
      <c r="J89" s="264"/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264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>
      <c r="A91" s="30"/>
      <c r="B91" s="31"/>
      <c r="C91" s="25" t="s">
        <v>18</v>
      </c>
      <c r="D91" s="30"/>
      <c r="E91" s="30"/>
      <c r="F91" s="23" t="str">
        <f>F14</f>
        <v>ÚVTOS a ÚVV Leopoldov</v>
      </c>
      <c r="G91" s="30"/>
      <c r="H91" s="30"/>
      <c r="I91" s="25" t="s">
        <v>20</v>
      </c>
      <c r="J91" s="266" t="str">
        <f>IF(J14="","",J14)</f>
        <v>16. 11. 2023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>
      <c r="A92" s="30"/>
      <c r="B92" s="31"/>
      <c r="C92" s="30"/>
      <c r="D92" s="30"/>
      <c r="E92" s="30"/>
      <c r="F92" s="30"/>
      <c r="G92" s="30"/>
      <c r="H92" s="30"/>
      <c r="I92" s="30"/>
      <c r="J92" s="264"/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>
      <c r="A93" s="30"/>
      <c r="B93" s="31"/>
      <c r="C93" s="25" t="s">
        <v>22</v>
      </c>
      <c r="D93" s="30"/>
      <c r="E93" s="30"/>
      <c r="F93" s="23" t="str">
        <f>E17</f>
        <v>ÚVTOS a ÚVV Leopoldov</v>
      </c>
      <c r="G93" s="30"/>
      <c r="H93" s="30"/>
      <c r="I93" s="25" t="s">
        <v>27</v>
      </c>
      <c r="J93" s="279" t="str">
        <f>E23</f>
        <v xml:space="preserve"> </v>
      </c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>
      <c r="A94" s="30"/>
      <c r="B94" s="31"/>
      <c r="C94" s="25" t="s">
        <v>25</v>
      </c>
      <c r="D94" s="30"/>
      <c r="E94" s="30"/>
      <c r="F94" s="23" t="str">
        <f>IF(E20="","",E20)</f>
        <v>Vyplň údaj</v>
      </c>
      <c r="G94" s="30"/>
      <c r="H94" s="30"/>
      <c r="I94" s="25" t="s">
        <v>30</v>
      </c>
      <c r="J94" s="279" t="str">
        <f>E26</f>
        <v xml:space="preserve"> </v>
      </c>
      <c r="K94" s="30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264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>
      <c r="A96" s="30"/>
      <c r="B96" s="31"/>
      <c r="C96" s="118" t="s">
        <v>173</v>
      </c>
      <c r="D96" s="110"/>
      <c r="E96" s="110"/>
      <c r="F96" s="110"/>
      <c r="G96" s="110"/>
      <c r="H96" s="110"/>
      <c r="I96" s="110"/>
      <c r="J96" s="280" t="s">
        <v>174</v>
      </c>
      <c r="K96" s="11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>
      <c r="A97" s="30"/>
      <c r="B97" s="31"/>
      <c r="C97" s="30"/>
      <c r="D97" s="30"/>
      <c r="E97" s="30"/>
      <c r="F97" s="30"/>
      <c r="G97" s="30"/>
      <c r="H97" s="30"/>
      <c r="I97" s="30"/>
      <c r="J97" s="264"/>
      <c r="K97" s="30"/>
      <c r="L97" s="43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>
      <c r="A98" s="30"/>
      <c r="B98" s="31"/>
      <c r="C98" s="120" t="s">
        <v>175</v>
      </c>
      <c r="D98" s="30"/>
      <c r="E98" s="30"/>
      <c r="F98" s="30"/>
      <c r="G98" s="30"/>
      <c r="H98" s="30"/>
      <c r="I98" s="30"/>
      <c r="J98" s="269">
        <f>J155</f>
        <v>0</v>
      </c>
      <c r="K98" s="30"/>
      <c r="L98" s="43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5" t="s">
        <v>176</v>
      </c>
    </row>
    <row r="99" spans="1:47" s="9" customFormat="1" ht="24.95" customHeight="1">
      <c r="B99" s="121"/>
      <c r="D99" s="122" t="s">
        <v>177</v>
      </c>
      <c r="E99" s="123"/>
      <c r="F99" s="123"/>
      <c r="G99" s="123"/>
      <c r="H99" s="123"/>
      <c r="I99" s="123"/>
      <c r="J99" s="281">
        <f>J156</f>
        <v>0</v>
      </c>
      <c r="L99" s="121"/>
    </row>
    <row r="100" spans="1:47" s="10" customFormat="1" ht="19.899999999999999" customHeight="1">
      <c r="B100" s="125"/>
      <c r="D100" s="126" t="s">
        <v>178</v>
      </c>
      <c r="E100" s="127"/>
      <c r="F100" s="127"/>
      <c r="G100" s="127"/>
      <c r="H100" s="127"/>
      <c r="I100" s="127"/>
      <c r="J100" s="282">
        <f>J157</f>
        <v>0</v>
      </c>
      <c r="L100" s="125"/>
    </row>
    <row r="101" spans="1:47" s="10" customFormat="1" ht="19.899999999999999" customHeight="1">
      <c r="B101" s="125"/>
      <c r="D101" s="126" t="s">
        <v>179</v>
      </c>
      <c r="E101" s="127"/>
      <c r="F101" s="127"/>
      <c r="G101" s="127"/>
      <c r="H101" s="127"/>
      <c r="I101" s="127"/>
      <c r="J101" s="282">
        <f>J165</f>
        <v>0</v>
      </c>
      <c r="L101" s="125"/>
    </row>
    <row r="102" spans="1:47" s="10" customFormat="1" ht="19.899999999999999" customHeight="1">
      <c r="B102" s="125"/>
      <c r="D102" s="126" t="s">
        <v>1002</v>
      </c>
      <c r="E102" s="127"/>
      <c r="F102" s="127"/>
      <c r="G102" s="127"/>
      <c r="H102" s="127"/>
      <c r="I102" s="127"/>
      <c r="J102" s="282">
        <f>J192</f>
        <v>0</v>
      </c>
      <c r="L102" s="125"/>
    </row>
    <row r="103" spans="1:47" s="10" customFormat="1" ht="19.899999999999999" customHeight="1">
      <c r="B103" s="125"/>
      <c r="D103" s="126" t="s">
        <v>1003</v>
      </c>
      <c r="E103" s="127"/>
      <c r="F103" s="127"/>
      <c r="G103" s="127"/>
      <c r="H103" s="127"/>
      <c r="I103" s="127"/>
      <c r="J103" s="282">
        <f>J207</f>
        <v>0</v>
      </c>
      <c r="L103" s="125"/>
    </row>
    <row r="104" spans="1:47" s="10" customFormat="1" ht="19.899999999999999" customHeight="1">
      <c r="B104" s="125"/>
      <c r="D104" s="126" t="s">
        <v>1004</v>
      </c>
      <c r="E104" s="127"/>
      <c r="F104" s="127"/>
      <c r="G104" s="127"/>
      <c r="H104" s="127"/>
      <c r="I104" s="127"/>
      <c r="J104" s="282">
        <f>J240</f>
        <v>0</v>
      </c>
      <c r="L104" s="125"/>
    </row>
    <row r="105" spans="1:47" s="10" customFormat="1" ht="19.899999999999999" customHeight="1">
      <c r="B105" s="125"/>
      <c r="D105" s="126" t="s">
        <v>1005</v>
      </c>
      <c r="E105" s="127"/>
      <c r="F105" s="127"/>
      <c r="G105" s="127"/>
      <c r="H105" s="127"/>
      <c r="I105" s="127"/>
      <c r="J105" s="282">
        <f>J253</f>
        <v>0</v>
      </c>
      <c r="L105" s="125"/>
    </row>
    <row r="106" spans="1:47" s="10" customFormat="1" ht="19.899999999999999" customHeight="1">
      <c r="B106" s="125"/>
      <c r="D106" s="126" t="s">
        <v>180</v>
      </c>
      <c r="E106" s="127"/>
      <c r="F106" s="127"/>
      <c r="G106" s="127"/>
      <c r="H106" s="127"/>
      <c r="I106" s="127"/>
      <c r="J106" s="282">
        <f>J300</f>
        <v>0</v>
      </c>
      <c r="L106" s="125"/>
    </row>
    <row r="107" spans="1:47" s="10" customFormat="1" ht="19.899999999999999" customHeight="1">
      <c r="B107" s="125"/>
      <c r="D107" s="126" t="s">
        <v>181</v>
      </c>
      <c r="E107" s="127"/>
      <c r="F107" s="127"/>
      <c r="G107" s="127"/>
      <c r="H107" s="127"/>
      <c r="I107" s="127"/>
      <c r="J107" s="282">
        <f>J333</f>
        <v>0</v>
      </c>
      <c r="L107" s="125"/>
    </row>
    <row r="108" spans="1:47" s="9" customFormat="1" ht="24.95" customHeight="1">
      <c r="B108" s="121"/>
      <c r="D108" s="122" t="s">
        <v>182</v>
      </c>
      <c r="E108" s="123"/>
      <c r="F108" s="123"/>
      <c r="G108" s="123"/>
      <c r="H108" s="123"/>
      <c r="I108" s="123"/>
      <c r="J108" s="281">
        <f>J335</f>
        <v>0</v>
      </c>
      <c r="L108" s="121"/>
    </row>
    <row r="109" spans="1:47" s="10" customFormat="1" ht="19.899999999999999" customHeight="1">
      <c r="B109" s="125"/>
      <c r="D109" s="126" t="s">
        <v>1006</v>
      </c>
      <c r="E109" s="127"/>
      <c r="F109" s="127"/>
      <c r="G109" s="127"/>
      <c r="H109" s="127"/>
      <c r="I109" s="127"/>
      <c r="J109" s="282">
        <f>J336</f>
        <v>0</v>
      </c>
      <c r="L109" s="125"/>
    </row>
    <row r="110" spans="1:47" s="10" customFormat="1" ht="19.899999999999999" customHeight="1">
      <c r="B110" s="125"/>
      <c r="D110" s="126" t="s">
        <v>183</v>
      </c>
      <c r="E110" s="127"/>
      <c r="F110" s="127"/>
      <c r="G110" s="127"/>
      <c r="H110" s="127"/>
      <c r="I110" s="127"/>
      <c r="J110" s="282">
        <f>J352</f>
        <v>0</v>
      </c>
      <c r="L110" s="125"/>
    </row>
    <row r="111" spans="1:47" s="10" customFormat="1" ht="14.85" customHeight="1">
      <c r="B111" s="125"/>
      <c r="D111" s="126" t="s">
        <v>1007</v>
      </c>
      <c r="E111" s="127"/>
      <c r="F111" s="127"/>
      <c r="G111" s="127"/>
      <c r="H111" s="127"/>
      <c r="I111" s="127"/>
      <c r="J111" s="282">
        <f>J358</f>
        <v>0</v>
      </c>
      <c r="L111" s="125"/>
    </row>
    <row r="112" spans="1:47" s="10" customFormat="1" ht="14.85" customHeight="1">
      <c r="B112" s="125"/>
      <c r="D112" s="126" t="s">
        <v>1008</v>
      </c>
      <c r="E112" s="127"/>
      <c r="F112" s="127"/>
      <c r="G112" s="127"/>
      <c r="H112" s="127"/>
      <c r="I112" s="127"/>
      <c r="J112" s="282">
        <f>J392</f>
        <v>0</v>
      </c>
      <c r="L112" s="125"/>
    </row>
    <row r="113" spans="2:12" s="10" customFormat="1" ht="19.899999999999999" customHeight="1">
      <c r="B113" s="125"/>
      <c r="D113" s="126" t="s">
        <v>1009</v>
      </c>
      <c r="E113" s="127"/>
      <c r="F113" s="127"/>
      <c r="G113" s="127"/>
      <c r="H113" s="127"/>
      <c r="I113" s="127"/>
      <c r="J113" s="282">
        <f>J428</f>
        <v>0</v>
      </c>
      <c r="L113" s="125"/>
    </row>
    <row r="114" spans="2:12" s="10" customFormat="1" ht="19.899999999999999" customHeight="1">
      <c r="B114" s="125"/>
      <c r="D114" s="126" t="s">
        <v>1010</v>
      </c>
      <c r="E114" s="127"/>
      <c r="F114" s="127"/>
      <c r="G114" s="127"/>
      <c r="H114" s="127"/>
      <c r="I114" s="127"/>
      <c r="J114" s="282">
        <f>J444</f>
        <v>0</v>
      </c>
      <c r="L114" s="125"/>
    </row>
    <row r="115" spans="2:12" s="10" customFormat="1" ht="19.899999999999999" customHeight="1">
      <c r="B115" s="125"/>
      <c r="D115" s="126" t="s">
        <v>184</v>
      </c>
      <c r="E115" s="127"/>
      <c r="F115" s="127"/>
      <c r="G115" s="127"/>
      <c r="H115" s="127"/>
      <c r="I115" s="127"/>
      <c r="J115" s="282">
        <f>J448</f>
        <v>0</v>
      </c>
      <c r="L115" s="125"/>
    </row>
    <row r="116" spans="2:12" s="10" customFormat="1" ht="19.899999999999999" customHeight="1">
      <c r="B116" s="125"/>
      <c r="D116" s="126" t="s">
        <v>912</v>
      </c>
      <c r="E116" s="127"/>
      <c r="F116" s="127"/>
      <c r="G116" s="127"/>
      <c r="H116" s="127"/>
      <c r="I116" s="127"/>
      <c r="J116" s="282">
        <f>J455</f>
        <v>0</v>
      </c>
      <c r="L116" s="125"/>
    </row>
    <row r="117" spans="2:12" s="10" customFormat="1" ht="19.899999999999999" customHeight="1">
      <c r="B117" s="125"/>
      <c r="D117" s="126" t="s">
        <v>1011</v>
      </c>
      <c r="E117" s="127"/>
      <c r="F117" s="127"/>
      <c r="G117" s="127"/>
      <c r="H117" s="127"/>
      <c r="I117" s="127"/>
      <c r="J117" s="282">
        <f>J458</f>
        <v>0</v>
      </c>
      <c r="L117" s="125"/>
    </row>
    <row r="118" spans="2:12" s="10" customFormat="1" ht="19.899999999999999" customHeight="1">
      <c r="B118" s="125"/>
      <c r="D118" s="126" t="s">
        <v>186</v>
      </c>
      <c r="E118" s="127"/>
      <c r="F118" s="127"/>
      <c r="G118" s="127"/>
      <c r="H118" s="127"/>
      <c r="I118" s="127"/>
      <c r="J118" s="282">
        <f>J461</f>
        <v>0</v>
      </c>
      <c r="L118" s="125"/>
    </row>
    <row r="119" spans="2:12" s="10" customFormat="1" ht="19.899999999999999" customHeight="1">
      <c r="B119" s="125"/>
      <c r="D119" s="126" t="s">
        <v>187</v>
      </c>
      <c r="E119" s="127"/>
      <c r="F119" s="127"/>
      <c r="G119" s="127"/>
      <c r="H119" s="127"/>
      <c r="I119" s="127"/>
      <c r="J119" s="282">
        <f>J489</f>
        <v>0</v>
      </c>
      <c r="L119" s="125"/>
    </row>
    <row r="120" spans="2:12" s="10" customFormat="1" ht="19.899999999999999" customHeight="1">
      <c r="B120" s="125"/>
      <c r="D120" s="126" t="s">
        <v>188</v>
      </c>
      <c r="E120" s="127"/>
      <c r="F120" s="127"/>
      <c r="G120" s="127"/>
      <c r="H120" s="127"/>
      <c r="I120" s="127"/>
      <c r="J120" s="282">
        <f>J499</f>
        <v>0</v>
      </c>
      <c r="L120" s="125"/>
    </row>
    <row r="121" spans="2:12" s="10" customFormat="1" ht="19.899999999999999" customHeight="1">
      <c r="B121" s="125"/>
      <c r="D121" s="126" t="s">
        <v>189</v>
      </c>
      <c r="E121" s="127"/>
      <c r="F121" s="127"/>
      <c r="G121" s="127"/>
      <c r="H121" s="127"/>
      <c r="I121" s="127"/>
      <c r="J121" s="282">
        <f>J542</f>
        <v>0</v>
      </c>
      <c r="L121" s="125"/>
    </row>
    <row r="122" spans="2:12" s="10" customFormat="1" ht="19.899999999999999" customHeight="1">
      <c r="B122" s="125"/>
      <c r="D122" s="126" t="s">
        <v>1012</v>
      </c>
      <c r="E122" s="127"/>
      <c r="F122" s="127"/>
      <c r="G122" s="127"/>
      <c r="H122" s="127"/>
      <c r="I122" s="127"/>
      <c r="J122" s="282">
        <f>J869</f>
        <v>0</v>
      </c>
      <c r="L122" s="125"/>
    </row>
    <row r="123" spans="2:12" s="10" customFormat="1" ht="19.899999999999999" customHeight="1">
      <c r="B123" s="125"/>
      <c r="D123" s="126" t="s">
        <v>190</v>
      </c>
      <c r="E123" s="127"/>
      <c r="F123" s="127"/>
      <c r="G123" s="127"/>
      <c r="H123" s="127"/>
      <c r="I123" s="127"/>
      <c r="J123" s="282">
        <f>J875</f>
        <v>0</v>
      </c>
      <c r="L123" s="125"/>
    </row>
    <row r="124" spans="2:12" s="10" customFormat="1" ht="19.899999999999999" customHeight="1">
      <c r="B124" s="125"/>
      <c r="D124" s="126" t="s">
        <v>1013</v>
      </c>
      <c r="E124" s="127"/>
      <c r="F124" s="127"/>
      <c r="G124" s="127"/>
      <c r="H124" s="127"/>
      <c r="I124" s="127"/>
      <c r="J124" s="282">
        <f>J891</f>
        <v>0</v>
      </c>
      <c r="L124" s="125"/>
    </row>
    <row r="125" spans="2:12" s="10" customFormat="1" ht="19.899999999999999" customHeight="1">
      <c r="B125" s="125"/>
      <c r="D125" s="126" t="s">
        <v>1014</v>
      </c>
      <c r="E125" s="127"/>
      <c r="F125" s="127"/>
      <c r="G125" s="127"/>
      <c r="H125" s="127"/>
      <c r="I125" s="127"/>
      <c r="J125" s="282">
        <f>J897</f>
        <v>0</v>
      </c>
      <c r="L125" s="125"/>
    </row>
    <row r="126" spans="2:12" s="10" customFormat="1" ht="19.899999999999999" customHeight="1">
      <c r="B126" s="125"/>
      <c r="D126" s="126" t="s">
        <v>1015</v>
      </c>
      <c r="E126" s="127"/>
      <c r="F126" s="127"/>
      <c r="G126" s="127"/>
      <c r="H126" s="127"/>
      <c r="I126" s="127"/>
      <c r="J126" s="282">
        <f>J907</f>
        <v>0</v>
      </c>
      <c r="L126" s="125"/>
    </row>
    <row r="127" spans="2:12" s="10" customFormat="1" ht="19.899999999999999" customHeight="1">
      <c r="B127" s="125"/>
      <c r="D127" s="126" t="s">
        <v>1016</v>
      </c>
      <c r="E127" s="127"/>
      <c r="F127" s="127"/>
      <c r="G127" s="127"/>
      <c r="H127" s="127"/>
      <c r="I127" s="127"/>
      <c r="J127" s="282">
        <f>J911</f>
        <v>0</v>
      </c>
      <c r="L127" s="125"/>
    </row>
    <row r="128" spans="2:12" s="10" customFormat="1" ht="19.899999999999999" customHeight="1">
      <c r="B128" s="125"/>
      <c r="D128" s="126" t="s">
        <v>1017</v>
      </c>
      <c r="E128" s="127"/>
      <c r="F128" s="127"/>
      <c r="G128" s="127"/>
      <c r="H128" s="127"/>
      <c r="I128" s="127"/>
      <c r="J128" s="282">
        <f>J916</f>
        <v>0</v>
      </c>
      <c r="L128" s="125"/>
    </row>
    <row r="129" spans="1:31" s="9" customFormat="1" ht="24.95" customHeight="1">
      <c r="B129" s="121"/>
      <c r="D129" s="122" t="s">
        <v>191</v>
      </c>
      <c r="E129" s="123"/>
      <c r="F129" s="123"/>
      <c r="G129" s="123"/>
      <c r="H129" s="123"/>
      <c r="I129" s="123"/>
      <c r="J129" s="281">
        <f>J920</f>
        <v>0</v>
      </c>
      <c r="L129" s="121"/>
    </row>
    <row r="130" spans="1:31" s="10" customFormat="1" ht="19.899999999999999" customHeight="1">
      <c r="B130" s="125"/>
      <c r="D130" s="126" t="s">
        <v>1018</v>
      </c>
      <c r="E130" s="127"/>
      <c r="F130" s="127"/>
      <c r="G130" s="127"/>
      <c r="H130" s="127"/>
      <c r="I130" s="127"/>
      <c r="J130" s="282">
        <f>J921</f>
        <v>0</v>
      </c>
      <c r="L130" s="125"/>
    </row>
    <row r="131" spans="1:31" s="10" customFormat="1" ht="19.899999999999999" customHeight="1">
      <c r="B131" s="125"/>
      <c r="D131" s="126" t="s">
        <v>192</v>
      </c>
      <c r="E131" s="127"/>
      <c r="F131" s="127"/>
      <c r="G131" s="127"/>
      <c r="H131" s="127"/>
      <c r="I131" s="127"/>
      <c r="J131" s="282">
        <f>J928</f>
        <v>0</v>
      </c>
      <c r="L131" s="125"/>
    </row>
    <row r="132" spans="1:31" s="10" customFormat="1" ht="19.899999999999999" customHeight="1">
      <c r="B132" s="125"/>
      <c r="D132" s="126" t="s">
        <v>1019</v>
      </c>
      <c r="E132" s="127"/>
      <c r="F132" s="127"/>
      <c r="G132" s="127"/>
      <c r="H132" s="127"/>
      <c r="I132" s="127"/>
      <c r="J132" s="282">
        <f>J930</f>
        <v>0</v>
      </c>
      <c r="L132" s="125"/>
    </row>
    <row r="133" spans="1:31" s="9" customFormat="1" ht="21.75" customHeight="1">
      <c r="B133" s="121"/>
      <c r="D133" s="129" t="s">
        <v>193</v>
      </c>
      <c r="J133" s="283">
        <f>J933</f>
        <v>0</v>
      </c>
      <c r="L133" s="121"/>
    </row>
    <row r="134" spans="1:31" s="2" customFormat="1" ht="21.75" customHeight="1">
      <c r="A134" s="30"/>
      <c r="B134" s="31"/>
      <c r="C134" s="30"/>
      <c r="D134" s="30"/>
      <c r="E134" s="30"/>
      <c r="F134" s="30"/>
      <c r="G134" s="30"/>
      <c r="H134" s="30"/>
      <c r="I134" s="30"/>
      <c r="J134" s="264"/>
      <c r="K134" s="30"/>
      <c r="L134" s="43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</row>
    <row r="135" spans="1:31" s="2" customFormat="1" ht="6.95" customHeight="1">
      <c r="A135" s="30"/>
      <c r="B135" s="48"/>
      <c r="C135" s="49"/>
      <c r="D135" s="49"/>
      <c r="E135" s="49"/>
      <c r="F135" s="49"/>
      <c r="G135" s="49"/>
      <c r="H135" s="49"/>
      <c r="I135" s="49"/>
      <c r="J135" s="277"/>
      <c r="K135" s="49"/>
      <c r="L135" s="43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</row>
    <row r="139" spans="1:31" s="2" customFormat="1" ht="6.95" customHeight="1">
      <c r="A139" s="30"/>
      <c r="B139" s="50"/>
      <c r="C139" s="51"/>
      <c r="D139" s="51"/>
      <c r="E139" s="51"/>
      <c r="F139" s="51"/>
      <c r="G139" s="51"/>
      <c r="H139" s="51"/>
      <c r="I139" s="51"/>
      <c r="J139" s="278"/>
      <c r="K139" s="51"/>
      <c r="L139" s="43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</row>
    <row r="140" spans="1:31" s="2" customFormat="1" ht="24.95" customHeight="1">
      <c r="A140" s="30"/>
      <c r="B140" s="31"/>
      <c r="C140" s="19" t="s">
        <v>194</v>
      </c>
      <c r="D140" s="30"/>
      <c r="E140" s="30"/>
      <c r="F140" s="30"/>
      <c r="G140" s="30"/>
      <c r="H140" s="30"/>
      <c r="I140" s="30"/>
      <c r="J140" s="264"/>
      <c r="K140" s="30"/>
      <c r="L140" s="43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</row>
    <row r="141" spans="1:31" s="2" customFormat="1" ht="6.95" customHeight="1">
      <c r="A141" s="30"/>
      <c r="B141" s="31"/>
      <c r="C141" s="30"/>
      <c r="D141" s="30"/>
      <c r="E141" s="30"/>
      <c r="F141" s="30"/>
      <c r="G141" s="30"/>
      <c r="H141" s="30"/>
      <c r="I141" s="30"/>
      <c r="J141" s="264"/>
      <c r="K141" s="30"/>
      <c r="L141" s="43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</row>
    <row r="142" spans="1:31" s="2" customFormat="1" ht="12" customHeight="1">
      <c r="A142" s="30"/>
      <c r="B142" s="31"/>
      <c r="C142" s="25" t="s">
        <v>14</v>
      </c>
      <c r="D142" s="30"/>
      <c r="E142" s="30"/>
      <c r="F142" s="30"/>
      <c r="G142" s="30"/>
      <c r="H142" s="30"/>
      <c r="I142" s="30"/>
      <c r="J142" s="264"/>
      <c r="K142" s="30"/>
      <c r="L142" s="43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</row>
    <row r="143" spans="1:31" s="2" customFormat="1" ht="16.5" customHeight="1">
      <c r="A143" s="30"/>
      <c r="B143" s="31"/>
      <c r="C143" s="30"/>
      <c r="D143" s="30"/>
      <c r="E143" s="259" t="str">
        <f>E7</f>
        <v>Rekonštrukcia SO34 ÚAO a SO22 sociálna časť ÚAO</v>
      </c>
      <c r="F143" s="260"/>
      <c r="G143" s="260"/>
      <c r="H143" s="260"/>
      <c r="I143" s="30"/>
      <c r="J143" s="264"/>
      <c r="K143" s="30"/>
      <c r="L143" s="43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</row>
    <row r="144" spans="1:31" s="1" customFormat="1" ht="12" customHeight="1">
      <c r="B144" s="18"/>
      <c r="C144" s="25" t="s">
        <v>168</v>
      </c>
      <c r="J144" s="262"/>
      <c r="L144" s="18"/>
    </row>
    <row r="145" spans="1:65" s="2" customFormat="1" ht="16.5" customHeight="1">
      <c r="A145" s="30"/>
      <c r="B145" s="31"/>
      <c r="C145" s="30"/>
      <c r="D145" s="30"/>
      <c r="E145" s="259" t="s">
        <v>1000</v>
      </c>
      <c r="F145" s="258"/>
      <c r="G145" s="258"/>
      <c r="H145" s="258"/>
      <c r="I145" s="30"/>
      <c r="J145" s="264"/>
      <c r="K145" s="30"/>
      <c r="L145" s="43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</row>
    <row r="146" spans="1:65" s="2" customFormat="1" ht="12" customHeight="1">
      <c r="A146" s="30"/>
      <c r="B146" s="31"/>
      <c r="C146" s="25" t="s">
        <v>170</v>
      </c>
      <c r="D146" s="30"/>
      <c r="E146" s="30"/>
      <c r="F146" s="30"/>
      <c r="G146" s="30"/>
      <c r="H146" s="30"/>
      <c r="I146" s="30"/>
      <c r="J146" s="264"/>
      <c r="K146" s="30"/>
      <c r="L146" s="43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</row>
    <row r="147" spans="1:65" s="2" customFormat="1" ht="30" customHeight="1">
      <c r="A147" s="30"/>
      <c r="B147" s="31"/>
      <c r="C147" s="30"/>
      <c r="D147" s="30"/>
      <c r="E147" s="255" t="str">
        <f>E11</f>
        <v>SO22 _SO34 - Inštitút vzdelávania zboru väzenskej a justičnej stráže - ASR</v>
      </c>
      <c r="F147" s="258"/>
      <c r="G147" s="258"/>
      <c r="H147" s="258"/>
      <c r="I147" s="30"/>
      <c r="J147" s="264"/>
      <c r="K147" s="30"/>
      <c r="L147" s="43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</row>
    <row r="148" spans="1:65" s="2" customFormat="1" ht="6.95" customHeight="1">
      <c r="A148" s="30"/>
      <c r="B148" s="31"/>
      <c r="C148" s="30"/>
      <c r="D148" s="30"/>
      <c r="E148" s="30"/>
      <c r="F148" s="30"/>
      <c r="G148" s="30"/>
      <c r="H148" s="30"/>
      <c r="I148" s="30"/>
      <c r="J148" s="264"/>
      <c r="K148" s="30"/>
      <c r="L148" s="43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</row>
    <row r="149" spans="1:65" s="2" customFormat="1" ht="12" customHeight="1">
      <c r="A149" s="30"/>
      <c r="B149" s="31"/>
      <c r="C149" s="25" t="s">
        <v>18</v>
      </c>
      <c r="D149" s="30"/>
      <c r="E149" s="30"/>
      <c r="F149" s="23" t="str">
        <f>F14</f>
        <v>ÚVTOS a ÚVV Leopoldov</v>
      </c>
      <c r="G149" s="30"/>
      <c r="H149" s="30"/>
      <c r="I149" s="25" t="s">
        <v>20</v>
      </c>
      <c r="J149" s="266" t="str">
        <f>IF(J14="","",J14)</f>
        <v>16. 11. 2023</v>
      </c>
      <c r="K149" s="30"/>
      <c r="L149" s="43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</row>
    <row r="150" spans="1:65" s="2" customFormat="1" ht="6.95" customHeight="1">
      <c r="A150" s="30"/>
      <c r="B150" s="31"/>
      <c r="C150" s="30"/>
      <c r="D150" s="30"/>
      <c r="E150" s="30"/>
      <c r="F150" s="30"/>
      <c r="G150" s="30"/>
      <c r="H150" s="30"/>
      <c r="I150" s="30"/>
      <c r="J150" s="264"/>
      <c r="K150" s="30"/>
      <c r="L150" s="43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</row>
    <row r="151" spans="1:65" s="2" customFormat="1" ht="15.2" customHeight="1">
      <c r="A151" s="30"/>
      <c r="B151" s="31"/>
      <c r="C151" s="25" t="s">
        <v>22</v>
      </c>
      <c r="D151" s="30"/>
      <c r="E151" s="30"/>
      <c r="F151" s="23" t="str">
        <f>E17</f>
        <v>ÚVTOS a ÚVV Leopoldov</v>
      </c>
      <c r="G151" s="30"/>
      <c r="H151" s="30"/>
      <c r="I151" s="25" t="s">
        <v>27</v>
      </c>
      <c r="J151" s="279" t="str">
        <f>E23</f>
        <v xml:space="preserve"> </v>
      </c>
      <c r="K151" s="30"/>
      <c r="L151" s="43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</row>
    <row r="152" spans="1:65" s="2" customFormat="1" ht="15.2" customHeight="1">
      <c r="A152" s="30"/>
      <c r="B152" s="31"/>
      <c r="C152" s="25" t="s">
        <v>25</v>
      </c>
      <c r="D152" s="30"/>
      <c r="E152" s="30"/>
      <c r="F152" s="23" t="str">
        <f>IF(E20="","",E20)</f>
        <v>Vyplň údaj</v>
      </c>
      <c r="G152" s="30"/>
      <c r="H152" s="30"/>
      <c r="I152" s="25" t="s">
        <v>30</v>
      </c>
      <c r="J152" s="279" t="str">
        <f>E26</f>
        <v xml:space="preserve"> </v>
      </c>
      <c r="K152" s="30"/>
      <c r="L152" s="43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</row>
    <row r="153" spans="1:65" s="2" customFormat="1" ht="10.35" customHeight="1">
      <c r="A153" s="30"/>
      <c r="B153" s="31"/>
      <c r="C153" s="30"/>
      <c r="D153" s="30"/>
      <c r="E153" s="30"/>
      <c r="F153" s="30"/>
      <c r="G153" s="30"/>
      <c r="H153" s="30"/>
      <c r="I153" s="30"/>
      <c r="J153" s="264"/>
      <c r="K153" s="30"/>
      <c r="L153" s="43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</row>
    <row r="154" spans="1:65" s="11" customFormat="1" ht="29.25" customHeight="1">
      <c r="A154" s="131"/>
      <c r="B154" s="132"/>
      <c r="C154" s="133" t="s">
        <v>195</v>
      </c>
      <c r="D154" s="134" t="s">
        <v>57</v>
      </c>
      <c r="E154" s="134" t="s">
        <v>53</v>
      </c>
      <c r="F154" s="134" t="s">
        <v>54</v>
      </c>
      <c r="G154" s="134" t="s">
        <v>196</v>
      </c>
      <c r="H154" s="134" t="s">
        <v>197</v>
      </c>
      <c r="I154" s="134" t="s">
        <v>198</v>
      </c>
      <c r="J154" s="284" t="s">
        <v>174</v>
      </c>
      <c r="K154" s="136" t="s">
        <v>199</v>
      </c>
      <c r="L154" s="137"/>
      <c r="M154" s="63" t="s">
        <v>1</v>
      </c>
      <c r="N154" s="64" t="s">
        <v>36</v>
      </c>
      <c r="O154" s="64" t="s">
        <v>200</v>
      </c>
      <c r="P154" s="64" t="s">
        <v>201</v>
      </c>
      <c r="Q154" s="64" t="s">
        <v>202</v>
      </c>
      <c r="R154" s="64" t="s">
        <v>203</v>
      </c>
      <c r="S154" s="64" t="s">
        <v>204</v>
      </c>
      <c r="T154" s="65" t="s">
        <v>205</v>
      </c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</row>
    <row r="155" spans="1:65" s="2" customFormat="1" ht="22.9" customHeight="1">
      <c r="A155" s="30"/>
      <c r="B155" s="31"/>
      <c r="C155" s="70" t="s">
        <v>175</v>
      </c>
      <c r="D155" s="30"/>
      <c r="E155" s="30"/>
      <c r="F155" s="30"/>
      <c r="G155" s="30"/>
      <c r="H155" s="30"/>
      <c r="I155" s="30"/>
      <c r="J155" s="285">
        <f>BK155</f>
        <v>0</v>
      </c>
      <c r="K155" s="30"/>
      <c r="L155" s="31"/>
      <c r="M155" s="66"/>
      <c r="N155" s="57"/>
      <c r="O155" s="67"/>
      <c r="P155" s="139">
        <f>P156+P335+P920+P933</f>
        <v>0</v>
      </c>
      <c r="Q155" s="67"/>
      <c r="R155" s="139">
        <f>R156+R335+R920+R933</f>
        <v>5080.0538899136991</v>
      </c>
      <c r="S155" s="67"/>
      <c r="T155" s="140">
        <f>T156+T335+T920+T933</f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T155" s="15" t="s">
        <v>71</v>
      </c>
      <c r="AU155" s="15" t="s">
        <v>176</v>
      </c>
      <c r="BK155" s="141">
        <f>BK156+BK335+BK920+BK933</f>
        <v>0</v>
      </c>
    </row>
    <row r="156" spans="1:65" s="12" customFormat="1" ht="25.9" customHeight="1">
      <c r="B156" s="142"/>
      <c r="D156" s="143" t="s">
        <v>71</v>
      </c>
      <c r="E156" s="144" t="s">
        <v>206</v>
      </c>
      <c r="F156" s="144" t="s">
        <v>207</v>
      </c>
      <c r="I156" s="145"/>
      <c r="J156" s="283">
        <f>BK156</f>
        <v>0</v>
      </c>
      <c r="L156" s="142"/>
      <c r="M156" s="146"/>
      <c r="N156" s="147"/>
      <c r="O156" s="147"/>
      <c r="P156" s="148">
        <f>P157+P165+P192+P207+P240+P253+P300+P333</f>
        <v>0</v>
      </c>
      <c r="Q156" s="147"/>
      <c r="R156" s="148">
        <f>R157+R165+R192+R207+R240+R253+R300+R333</f>
        <v>4399.4610724672293</v>
      </c>
      <c r="S156" s="147"/>
      <c r="T156" s="149">
        <f>T157+T165+T192+T207+T240+T253+T300+T333</f>
        <v>0</v>
      </c>
      <c r="AR156" s="143" t="s">
        <v>79</v>
      </c>
      <c r="AT156" s="150" t="s">
        <v>71</v>
      </c>
      <c r="AU156" s="150" t="s">
        <v>72</v>
      </c>
      <c r="AY156" s="143" t="s">
        <v>208</v>
      </c>
      <c r="BK156" s="151">
        <f>BK157+BK165+BK192+BK207+BK240+BK253+BK300+BK333</f>
        <v>0</v>
      </c>
    </row>
    <row r="157" spans="1:65" s="12" customFormat="1" ht="22.9" customHeight="1">
      <c r="B157" s="142"/>
      <c r="D157" s="143" t="s">
        <v>71</v>
      </c>
      <c r="E157" s="152" t="s">
        <v>79</v>
      </c>
      <c r="F157" s="152" t="s">
        <v>209</v>
      </c>
      <c r="I157" s="145"/>
      <c r="J157" s="286">
        <f>BK157</f>
        <v>0</v>
      </c>
      <c r="L157" s="142"/>
      <c r="M157" s="146"/>
      <c r="N157" s="147"/>
      <c r="O157" s="147"/>
      <c r="P157" s="148">
        <f>SUM(P158:P164)</f>
        <v>0</v>
      </c>
      <c r="Q157" s="147"/>
      <c r="R157" s="148">
        <f>SUM(R158:R164)</f>
        <v>0</v>
      </c>
      <c r="S157" s="147"/>
      <c r="T157" s="149">
        <f>SUM(T158:T164)</f>
        <v>0</v>
      </c>
      <c r="AR157" s="143" t="s">
        <v>79</v>
      </c>
      <c r="AT157" s="150" t="s">
        <v>71</v>
      </c>
      <c r="AU157" s="150" t="s">
        <v>79</v>
      </c>
      <c r="AY157" s="143" t="s">
        <v>208</v>
      </c>
      <c r="BK157" s="151">
        <f>SUM(BK158:BK164)</f>
        <v>0</v>
      </c>
    </row>
    <row r="158" spans="1:65" s="2" customFormat="1" ht="24.2" customHeight="1">
      <c r="A158" s="30"/>
      <c r="B158" s="154"/>
      <c r="C158" s="195" t="s">
        <v>79</v>
      </c>
      <c r="D158" s="195" t="s">
        <v>210</v>
      </c>
      <c r="E158" s="196" t="s">
        <v>1020</v>
      </c>
      <c r="F158" s="200" t="s">
        <v>1021</v>
      </c>
      <c r="G158" s="198" t="s">
        <v>233</v>
      </c>
      <c r="H158" s="199">
        <v>124.994</v>
      </c>
      <c r="I158" s="155"/>
      <c r="J158" s="287">
        <f t="shared" ref="J158:J164" si="0">ROUND(I158*H158,2)</f>
        <v>0</v>
      </c>
      <c r="K158" s="157"/>
      <c r="L158" s="31"/>
      <c r="M158" s="158" t="s">
        <v>1</v>
      </c>
      <c r="N158" s="159" t="s">
        <v>38</v>
      </c>
      <c r="O158" s="59"/>
      <c r="P158" s="160">
        <f t="shared" ref="P158:P164" si="1">O158*H158</f>
        <v>0</v>
      </c>
      <c r="Q158" s="160">
        <v>0</v>
      </c>
      <c r="R158" s="160">
        <f t="shared" ref="R158:R164" si="2">Q158*H158</f>
        <v>0</v>
      </c>
      <c r="S158" s="160">
        <v>0</v>
      </c>
      <c r="T158" s="161">
        <f t="shared" ref="T158:T164" si="3">S158*H158</f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2" t="s">
        <v>214</v>
      </c>
      <c r="AT158" s="162" t="s">
        <v>210</v>
      </c>
      <c r="AU158" s="162" t="s">
        <v>85</v>
      </c>
      <c r="AY158" s="15" t="s">
        <v>208</v>
      </c>
      <c r="BE158" s="163">
        <f t="shared" ref="BE158:BE164" si="4">IF(N158="základná",J158,0)</f>
        <v>0</v>
      </c>
      <c r="BF158" s="163">
        <f t="shared" ref="BF158:BF164" si="5">IF(N158="znížená",J158,0)</f>
        <v>0</v>
      </c>
      <c r="BG158" s="163">
        <f t="shared" ref="BG158:BG164" si="6">IF(N158="zákl. prenesená",J158,0)</f>
        <v>0</v>
      </c>
      <c r="BH158" s="163">
        <f t="shared" ref="BH158:BH164" si="7">IF(N158="zníž. prenesená",J158,0)</f>
        <v>0</v>
      </c>
      <c r="BI158" s="163">
        <f t="shared" ref="BI158:BI164" si="8">IF(N158="nulová",J158,0)</f>
        <v>0</v>
      </c>
      <c r="BJ158" s="15" t="s">
        <v>85</v>
      </c>
      <c r="BK158" s="163">
        <f t="shared" ref="BK158:BK164" si="9">ROUND(I158*H158,2)</f>
        <v>0</v>
      </c>
      <c r="BL158" s="15" t="s">
        <v>214</v>
      </c>
      <c r="BM158" s="162" t="s">
        <v>1022</v>
      </c>
    </row>
    <row r="159" spans="1:65" s="2" customFormat="1" ht="24.2" customHeight="1">
      <c r="A159" s="30"/>
      <c r="B159" s="154"/>
      <c r="C159" s="195" t="s">
        <v>85</v>
      </c>
      <c r="D159" s="195" t="s">
        <v>210</v>
      </c>
      <c r="E159" s="196" t="s">
        <v>236</v>
      </c>
      <c r="F159" s="200" t="s">
        <v>237</v>
      </c>
      <c r="G159" s="198" t="s">
        <v>233</v>
      </c>
      <c r="H159" s="199">
        <v>74.995999999999995</v>
      </c>
      <c r="I159" s="155"/>
      <c r="J159" s="287">
        <f t="shared" si="0"/>
        <v>0</v>
      </c>
      <c r="K159" s="157"/>
      <c r="L159" s="31"/>
      <c r="M159" s="158" t="s">
        <v>1</v>
      </c>
      <c r="N159" s="159" t="s">
        <v>38</v>
      </c>
      <c r="O159" s="59"/>
      <c r="P159" s="160">
        <f t="shared" si="1"/>
        <v>0</v>
      </c>
      <c r="Q159" s="160">
        <v>0</v>
      </c>
      <c r="R159" s="160">
        <f t="shared" si="2"/>
        <v>0</v>
      </c>
      <c r="S159" s="160">
        <v>0</v>
      </c>
      <c r="T159" s="161">
        <f t="shared" si="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2" t="s">
        <v>214</v>
      </c>
      <c r="AT159" s="162" t="s">
        <v>210</v>
      </c>
      <c r="AU159" s="162" t="s">
        <v>85</v>
      </c>
      <c r="AY159" s="15" t="s">
        <v>208</v>
      </c>
      <c r="BE159" s="163">
        <f t="shared" si="4"/>
        <v>0</v>
      </c>
      <c r="BF159" s="163">
        <f t="shared" si="5"/>
        <v>0</v>
      </c>
      <c r="BG159" s="163">
        <f t="shared" si="6"/>
        <v>0</v>
      </c>
      <c r="BH159" s="163">
        <f t="shared" si="7"/>
        <v>0</v>
      </c>
      <c r="BI159" s="163">
        <f t="shared" si="8"/>
        <v>0</v>
      </c>
      <c r="BJ159" s="15" t="s">
        <v>85</v>
      </c>
      <c r="BK159" s="163">
        <f t="shared" si="9"/>
        <v>0</v>
      </c>
      <c r="BL159" s="15" t="s">
        <v>214</v>
      </c>
      <c r="BM159" s="162" t="s">
        <v>1023</v>
      </c>
    </row>
    <row r="160" spans="1:65" s="2" customFormat="1" ht="24.2" customHeight="1">
      <c r="A160" s="30"/>
      <c r="B160" s="154"/>
      <c r="C160" s="195" t="s">
        <v>219</v>
      </c>
      <c r="D160" s="195" t="s">
        <v>210</v>
      </c>
      <c r="E160" s="196" t="s">
        <v>1024</v>
      </c>
      <c r="F160" s="200" t="s">
        <v>1025</v>
      </c>
      <c r="G160" s="198" t="s">
        <v>233</v>
      </c>
      <c r="H160" s="199">
        <v>150.251</v>
      </c>
      <c r="I160" s="155"/>
      <c r="J160" s="287">
        <f t="shared" si="0"/>
        <v>0</v>
      </c>
      <c r="K160" s="157"/>
      <c r="L160" s="31"/>
      <c r="M160" s="158" t="s">
        <v>1</v>
      </c>
      <c r="N160" s="159" t="s">
        <v>38</v>
      </c>
      <c r="O160" s="59"/>
      <c r="P160" s="160">
        <f t="shared" si="1"/>
        <v>0</v>
      </c>
      <c r="Q160" s="160">
        <v>0</v>
      </c>
      <c r="R160" s="160">
        <f t="shared" si="2"/>
        <v>0</v>
      </c>
      <c r="S160" s="160">
        <v>0</v>
      </c>
      <c r="T160" s="161">
        <f t="shared" si="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2" t="s">
        <v>214</v>
      </c>
      <c r="AT160" s="162" t="s">
        <v>210</v>
      </c>
      <c r="AU160" s="162" t="s">
        <v>85</v>
      </c>
      <c r="AY160" s="15" t="s">
        <v>208</v>
      </c>
      <c r="BE160" s="163">
        <f t="shared" si="4"/>
        <v>0</v>
      </c>
      <c r="BF160" s="163">
        <f t="shared" si="5"/>
        <v>0</v>
      </c>
      <c r="BG160" s="163">
        <f t="shared" si="6"/>
        <v>0</v>
      </c>
      <c r="BH160" s="163">
        <f t="shared" si="7"/>
        <v>0</v>
      </c>
      <c r="BI160" s="163">
        <f t="shared" si="8"/>
        <v>0</v>
      </c>
      <c r="BJ160" s="15" t="s">
        <v>85</v>
      </c>
      <c r="BK160" s="163">
        <f t="shared" si="9"/>
        <v>0</v>
      </c>
      <c r="BL160" s="15" t="s">
        <v>214</v>
      </c>
      <c r="BM160" s="162" t="s">
        <v>1026</v>
      </c>
    </row>
    <row r="161" spans="1:65" s="2" customFormat="1" ht="24.2" customHeight="1">
      <c r="A161" s="30"/>
      <c r="B161" s="154"/>
      <c r="C161" s="195" t="s">
        <v>214</v>
      </c>
      <c r="D161" s="195" t="s">
        <v>210</v>
      </c>
      <c r="E161" s="196" t="s">
        <v>1027</v>
      </c>
      <c r="F161" s="200" t="s">
        <v>1028</v>
      </c>
      <c r="G161" s="198" t="s">
        <v>233</v>
      </c>
      <c r="H161" s="199">
        <v>90.150999999999996</v>
      </c>
      <c r="I161" s="155"/>
      <c r="J161" s="287">
        <f t="shared" si="0"/>
        <v>0</v>
      </c>
      <c r="K161" s="157"/>
      <c r="L161" s="31"/>
      <c r="M161" s="158" t="s">
        <v>1</v>
      </c>
      <c r="N161" s="159" t="s">
        <v>38</v>
      </c>
      <c r="O161" s="59"/>
      <c r="P161" s="160">
        <f t="shared" si="1"/>
        <v>0</v>
      </c>
      <c r="Q161" s="160">
        <v>0</v>
      </c>
      <c r="R161" s="160">
        <f t="shared" si="2"/>
        <v>0</v>
      </c>
      <c r="S161" s="160">
        <v>0</v>
      </c>
      <c r="T161" s="161">
        <f t="shared" si="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2" t="s">
        <v>214</v>
      </c>
      <c r="AT161" s="162" t="s">
        <v>210</v>
      </c>
      <c r="AU161" s="162" t="s">
        <v>85</v>
      </c>
      <c r="AY161" s="15" t="s">
        <v>208</v>
      </c>
      <c r="BE161" s="163">
        <f t="shared" si="4"/>
        <v>0</v>
      </c>
      <c r="BF161" s="163">
        <f t="shared" si="5"/>
        <v>0</v>
      </c>
      <c r="BG161" s="163">
        <f t="shared" si="6"/>
        <v>0</v>
      </c>
      <c r="BH161" s="163">
        <f t="shared" si="7"/>
        <v>0</v>
      </c>
      <c r="BI161" s="163">
        <f t="shared" si="8"/>
        <v>0</v>
      </c>
      <c r="BJ161" s="15" t="s">
        <v>85</v>
      </c>
      <c r="BK161" s="163">
        <f t="shared" si="9"/>
        <v>0</v>
      </c>
      <c r="BL161" s="15" t="s">
        <v>214</v>
      </c>
      <c r="BM161" s="162" t="s">
        <v>1029</v>
      </c>
    </row>
    <row r="162" spans="1:65" s="2" customFormat="1" ht="37.9" customHeight="1">
      <c r="A162" s="30"/>
      <c r="B162" s="154"/>
      <c r="C162" s="195" t="s">
        <v>226</v>
      </c>
      <c r="D162" s="195" t="s">
        <v>210</v>
      </c>
      <c r="E162" s="196" t="s">
        <v>1030</v>
      </c>
      <c r="F162" s="200" t="s">
        <v>1031</v>
      </c>
      <c r="G162" s="198" t="s">
        <v>233</v>
      </c>
      <c r="H162" s="199">
        <v>275.245</v>
      </c>
      <c r="I162" s="155"/>
      <c r="J162" s="287">
        <f t="shared" si="0"/>
        <v>0</v>
      </c>
      <c r="K162" s="157"/>
      <c r="L162" s="31"/>
      <c r="M162" s="158" t="s">
        <v>1</v>
      </c>
      <c r="N162" s="159" t="s">
        <v>38</v>
      </c>
      <c r="O162" s="59"/>
      <c r="P162" s="160">
        <f t="shared" si="1"/>
        <v>0</v>
      </c>
      <c r="Q162" s="160">
        <v>0</v>
      </c>
      <c r="R162" s="160">
        <f t="shared" si="2"/>
        <v>0</v>
      </c>
      <c r="S162" s="160">
        <v>0</v>
      </c>
      <c r="T162" s="161">
        <f t="shared" si="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2" t="s">
        <v>214</v>
      </c>
      <c r="AT162" s="162" t="s">
        <v>210</v>
      </c>
      <c r="AU162" s="162" t="s">
        <v>85</v>
      </c>
      <c r="AY162" s="15" t="s">
        <v>208</v>
      </c>
      <c r="BE162" s="163">
        <f t="shared" si="4"/>
        <v>0</v>
      </c>
      <c r="BF162" s="163">
        <f t="shared" si="5"/>
        <v>0</v>
      </c>
      <c r="BG162" s="163">
        <f t="shared" si="6"/>
        <v>0</v>
      </c>
      <c r="BH162" s="163">
        <f t="shared" si="7"/>
        <v>0</v>
      </c>
      <c r="BI162" s="163">
        <f t="shared" si="8"/>
        <v>0</v>
      </c>
      <c r="BJ162" s="15" t="s">
        <v>85</v>
      </c>
      <c r="BK162" s="163">
        <f t="shared" si="9"/>
        <v>0</v>
      </c>
      <c r="BL162" s="15" t="s">
        <v>214</v>
      </c>
      <c r="BM162" s="162" t="s">
        <v>1032</v>
      </c>
    </row>
    <row r="163" spans="1:65" s="2" customFormat="1" ht="16.5" customHeight="1">
      <c r="A163" s="30"/>
      <c r="B163" s="154"/>
      <c r="C163" s="195" t="s">
        <v>230</v>
      </c>
      <c r="D163" s="195" t="s">
        <v>210</v>
      </c>
      <c r="E163" s="196" t="s">
        <v>1033</v>
      </c>
      <c r="F163" s="200" t="s">
        <v>1034</v>
      </c>
      <c r="G163" s="198" t="s">
        <v>233</v>
      </c>
      <c r="H163" s="199">
        <v>275.245</v>
      </c>
      <c r="I163" s="155"/>
      <c r="J163" s="287">
        <f t="shared" si="0"/>
        <v>0</v>
      </c>
      <c r="K163" s="157"/>
      <c r="L163" s="31"/>
      <c r="M163" s="158" t="s">
        <v>1</v>
      </c>
      <c r="N163" s="159" t="s">
        <v>38</v>
      </c>
      <c r="O163" s="59"/>
      <c r="P163" s="160">
        <f t="shared" si="1"/>
        <v>0</v>
      </c>
      <c r="Q163" s="160">
        <v>0</v>
      </c>
      <c r="R163" s="160">
        <f t="shared" si="2"/>
        <v>0</v>
      </c>
      <c r="S163" s="160">
        <v>0</v>
      </c>
      <c r="T163" s="161">
        <f t="shared" si="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2" t="s">
        <v>214</v>
      </c>
      <c r="AT163" s="162" t="s">
        <v>210</v>
      </c>
      <c r="AU163" s="162" t="s">
        <v>85</v>
      </c>
      <c r="AY163" s="15" t="s">
        <v>208</v>
      </c>
      <c r="BE163" s="163">
        <f t="shared" si="4"/>
        <v>0</v>
      </c>
      <c r="BF163" s="163">
        <f t="shared" si="5"/>
        <v>0</v>
      </c>
      <c r="BG163" s="163">
        <f t="shared" si="6"/>
        <v>0</v>
      </c>
      <c r="BH163" s="163">
        <f t="shared" si="7"/>
        <v>0</v>
      </c>
      <c r="BI163" s="163">
        <f t="shared" si="8"/>
        <v>0</v>
      </c>
      <c r="BJ163" s="15" t="s">
        <v>85</v>
      </c>
      <c r="BK163" s="163">
        <f t="shared" si="9"/>
        <v>0</v>
      </c>
      <c r="BL163" s="15" t="s">
        <v>214</v>
      </c>
      <c r="BM163" s="162" t="s">
        <v>1035</v>
      </c>
    </row>
    <row r="164" spans="1:65" s="2" customFormat="1" ht="24.2" customHeight="1">
      <c r="A164" s="30"/>
      <c r="B164" s="154"/>
      <c r="C164" s="195" t="s">
        <v>235</v>
      </c>
      <c r="D164" s="195" t="s">
        <v>210</v>
      </c>
      <c r="E164" s="196" t="s">
        <v>1036</v>
      </c>
      <c r="F164" s="200" t="s">
        <v>1037</v>
      </c>
      <c r="G164" s="198" t="s">
        <v>564</v>
      </c>
      <c r="H164" s="199">
        <v>454.154</v>
      </c>
      <c r="I164" s="155"/>
      <c r="J164" s="287">
        <f t="shared" si="0"/>
        <v>0</v>
      </c>
      <c r="K164" s="157"/>
      <c r="L164" s="31"/>
      <c r="M164" s="158" t="s">
        <v>1</v>
      </c>
      <c r="N164" s="159" t="s">
        <v>38</v>
      </c>
      <c r="O164" s="59"/>
      <c r="P164" s="160">
        <f t="shared" si="1"/>
        <v>0</v>
      </c>
      <c r="Q164" s="160">
        <v>0</v>
      </c>
      <c r="R164" s="160">
        <f t="shared" si="2"/>
        <v>0</v>
      </c>
      <c r="S164" s="160">
        <v>0</v>
      </c>
      <c r="T164" s="161">
        <f t="shared" si="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2" t="s">
        <v>214</v>
      </c>
      <c r="AT164" s="162" t="s">
        <v>210</v>
      </c>
      <c r="AU164" s="162" t="s">
        <v>85</v>
      </c>
      <c r="AY164" s="15" t="s">
        <v>208</v>
      </c>
      <c r="BE164" s="163">
        <f t="shared" si="4"/>
        <v>0</v>
      </c>
      <c r="BF164" s="163">
        <f t="shared" si="5"/>
        <v>0</v>
      </c>
      <c r="BG164" s="163">
        <f t="shared" si="6"/>
        <v>0</v>
      </c>
      <c r="BH164" s="163">
        <f t="shared" si="7"/>
        <v>0</v>
      </c>
      <c r="BI164" s="163">
        <f t="shared" si="8"/>
        <v>0</v>
      </c>
      <c r="BJ164" s="15" t="s">
        <v>85</v>
      </c>
      <c r="BK164" s="163">
        <f t="shared" si="9"/>
        <v>0</v>
      </c>
      <c r="BL164" s="15" t="s">
        <v>214</v>
      </c>
      <c r="BM164" s="162" t="s">
        <v>1038</v>
      </c>
    </row>
    <row r="165" spans="1:65" s="12" customFormat="1" ht="22.9" customHeight="1">
      <c r="B165" s="142"/>
      <c r="C165" s="206"/>
      <c r="D165" s="207" t="s">
        <v>71</v>
      </c>
      <c r="E165" s="208" t="s">
        <v>85</v>
      </c>
      <c r="F165" s="208" t="s">
        <v>243</v>
      </c>
      <c r="G165" s="206"/>
      <c r="H165" s="206"/>
      <c r="I165" s="145"/>
      <c r="J165" s="286">
        <f>BK165</f>
        <v>0</v>
      </c>
      <c r="L165" s="142"/>
      <c r="M165" s="146"/>
      <c r="N165" s="147"/>
      <c r="O165" s="147"/>
      <c r="P165" s="148">
        <f>SUM(P166:P191)</f>
        <v>0</v>
      </c>
      <c r="Q165" s="147"/>
      <c r="R165" s="148">
        <f>SUM(R166:R191)</f>
        <v>1647.0595511947499</v>
      </c>
      <c r="S165" s="147"/>
      <c r="T165" s="149">
        <f>SUM(T166:T191)</f>
        <v>0</v>
      </c>
      <c r="AR165" s="143" t="s">
        <v>79</v>
      </c>
      <c r="AT165" s="150" t="s">
        <v>71</v>
      </c>
      <c r="AU165" s="150" t="s">
        <v>79</v>
      </c>
      <c r="AY165" s="143" t="s">
        <v>208</v>
      </c>
      <c r="BK165" s="151">
        <f>SUM(BK166:BK191)</f>
        <v>0</v>
      </c>
    </row>
    <row r="166" spans="1:65" s="2" customFormat="1" ht="24.2" customHeight="1">
      <c r="A166" s="30"/>
      <c r="B166" s="154"/>
      <c r="C166" s="195" t="s">
        <v>239</v>
      </c>
      <c r="D166" s="195" t="s">
        <v>210</v>
      </c>
      <c r="E166" s="196" t="s">
        <v>1039</v>
      </c>
      <c r="F166" s="200" t="s">
        <v>1040</v>
      </c>
      <c r="G166" s="198" t="s">
        <v>233</v>
      </c>
      <c r="H166" s="199">
        <v>215.56</v>
      </c>
      <c r="I166" s="155"/>
      <c r="J166" s="287">
        <f t="shared" ref="J166:J191" si="10">ROUND(I166*H166,2)</f>
        <v>0</v>
      </c>
      <c r="K166" s="157"/>
      <c r="L166" s="31"/>
      <c r="M166" s="158" t="s">
        <v>1</v>
      </c>
      <c r="N166" s="159" t="s">
        <v>38</v>
      </c>
      <c r="O166" s="59"/>
      <c r="P166" s="160">
        <f t="shared" ref="P166:P191" si="11">O166*H166</f>
        <v>0</v>
      </c>
      <c r="Q166" s="160">
        <v>2.0699999999999998</v>
      </c>
      <c r="R166" s="160">
        <f t="shared" ref="R166:R191" si="12">Q166*H166</f>
        <v>446.20919999999995</v>
      </c>
      <c r="S166" s="160">
        <v>0</v>
      </c>
      <c r="T166" s="161">
        <f t="shared" ref="T166:T191" si="13">S166*H166</f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2" t="s">
        <v>214</v>
      </c>
      <c r="AT166" s="162" t="s">
        <v>210</v>
      </c>
      <c r="AU166" s="162" t="s">
        <v>85</v>
      </c>
      <c r="AY166" s="15" t="s">
        <v>208</v>
      </c>
      <c r="BE166" s="163">
        <f t="shared" ref="BE166:BE191" si="14">IF(N166="základná",J166,0)</f>
        <v>0</v>
      </c>
      <c r="BF166" s="163">
        <f t="shared" ref="BF166:BF191" si="15">IF(N166="znížená",J166,0)</f>
        <v>0</v>
      </c>
      <c r="BG166" s="163">
        <f t="shared" ref="BG166:BG191" si="16">IF(N166="zákl. prenesená",J166,0)</f>
        <v>0</v>
      </c>
      <c r="BH166" s="163">
        <f t="shared" ref="BH166:BH191" si="17">IF(N166="zníž. prenesená",J166,0)</f>
        <v>0</v>
      </c>
      <c r="BI166" s="163">
        <f t="shared" ref="BI166:BI191" si="18">IF(N166="nulová",J166,0)</f>
        <v>0</v>
      </c>
      <c r="BJ166" s="15" t="s">
        <v>85</v>
      </c>
      <c r="BK166" s="163">
        <f t="shared" ref="BK166:BK191" si="19">ROUND(I166*H166,2)</f>
        <v>0</v>
      </c>
      <c r="BL166" s="15" t="s">
        <v>214</v>
      </c>
      <c r="BM166" s="162" t="s">
        <v>1041</v>
      </c>
    </row>
    <row r="167" spans="1:65" s="2" customFormat="1" ht="24.2" customHeight="1">
      <c r="A167" s="30"/>
      <c r="B167" s="154"/>
      <c r="C167" s="195" t="s">
        <v>244</v>
      </c>
      <c r="D167" s="195" t="s">
        <v>210</v>
      </c>
      <c r="E167" s="196" t="s">
        <v>1042</v>
      </c>
      <c r="F167" s="200" t="s">
        <v>1043</v>
      </c>
      <c r="G167" s="198" t="s">
        <v>233</v>
      </c>
      <c r="H167" s="199">
        <v>4.0069999999999997</v>
      </c>
      <c r="I167" s="155"/>
      <c r="J167" s="287">
        <f t="shared" si="10"/>
        <v>0</v>
      </c>
      <c r="K167" s="157"/>
      <c r="L167" s="31"/>
      <c r="M167" s="158" t="s">
        <v>1</v>
      </c>
      <c r="N167" s="159" t="s">
        <v>38</v>
      </c>
      <c r="O167" s="59"/>
      <c r="P167" s="160">
        <f t="shared" si="11"/>
        <v>0</v>
      </c>
      <c r="Q167" s="160">
        <v>2.1940757</v>
      </c>
      <c r="R167" s="160">
        <f t="shared" si="12"/>
        <v>8.7916613298999984</v>
      </c>
      <c r="S167" s="160">
        <v>0</v>
      </c>
      <c r="T167" s="161">
        <f t="shared" si="1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2" t="s">
        <v>214</v>
      </c>
      <c r="AT167" s="162" t="s">
        <v>210</v>
      </c>
      <c r="AU167" s="162" t="s">
        <v>85</v>
      </c>
      <c r="AY167" s="15" t="s">
        <v>208</v>
      </c>
      <c r="BE167" s="163">
        <f t="shared" si="14"/>
        <v>0</v>
      </c>
      <c r="BF167" s="163">
        <f t="shared" si="15"/>
        <v>0</v>
      </c>
      <c r="BG167" s="163">
        <f t="shared" si="16"/>
        <v>0</v>
      </c>
      <c r="BH167" s="163">
        <f t="shared" si="17"/>
        <v>0</v>
      </c>
      <c r="BI167" s="163">
        <f t="shared" si="18"/>
        <v>0</v>
      </c>
      <c r="BJ167" s="15" t="s">
        <v>85</v>
      </c>
      <c r="BK167" s="163">
        <f t="shared" si="19"/>
        <v>0</v>
      </c>
      <c r="BL167" s="15" t="s">
        <v>214</v>
      </c>
      <c r="BM167" s="162" t="s">
        <v>1044</v>
      </c>
    </row>
    <row r="168" spans="1:65" s="2" customFormat="1" ht="24.2" customHeight="1">
      <c r="A168" s="30"/>
      <c r="B168" s="154"/>
      <c r="C168" s="195" t="s">
        <v>249</v>
      </c>
      <c r="D168" s="195" t="s">
        <v>210</v>
      </c>
      <c r="E168" s="196" t="s">
        <v>1045</v>
      </c>
      <c r="F168" s="200" t="s">
        <v>1046</v>
      </c>
      <c r="G168" s="198" t="s">
        <v>233</v>
      </c>
      <c r="H168" s="199">
        <v>329.35</v>
      </c>
      <c r="I168" s="155"/>
      <c r="J168" s="287">
        <f t="shared" si="10"/>
        <v>0</v>
      </c>
      <c r="K168" s="157"/>
      <c r="L168" s="31"/>
      <c r="M168" s="158" t="s">
        <v>1</v>
      </c>
      <c r="N168" s="159" t="s">
        <v>38</v>
      </c>
      <c r="O168" s="59"/>
      <c r="P168" s="160">
        <f t="shared" si="11"/>
        <v>0</v>
      </c>
      <c r="Q168" s="160">
        <v>2.4157199999999999</v>
      </c>
      <c r="R168" s="160">
        <f t="shared" si="12"/>
        <v>795.61738200000002</v>
      </c>
      <c r="S168" s="160">
        <v>0</v>
      </c>
      <c r="T168" s="161">
        <f t="shared" si="1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2" t="s">
        <v>214</v>
      </c>
      <c r="AT168" s="162" t="s">
        <v>210</v>
      </c>
      <c r="AU168" s="162" t="s">
        <v>85</v>
      </c>
      <c r="AY168" s="15" t="s">
        <v>208</v>
      </c>
      <c r="BE168" s="163">
        <f t="shared" si="14"/>
        <v>0</v>
      </c>
      <c r="BF168" s="163">
        <f t="shared" si="15"/>
        <v>0</v>
      </c>
      <c r="BG168" s="163">
        <f t="shared" si="16"/>
        <v>0</v>
      </c>
      <c r="BH168" s="163">
        <f t="shared" si="17"/>
        <v>0</v>
      </c>
      <c r="BI168" s="163">
        <f t="shared" si="18"/>
        <v>0</v>
      </c>
      <c r="BJ168" s="15" t="s">
        <v>85</v>
      </c>
      <c r="BK168" s="163">
        <f t="shared" si="19"/>
        <v>0</v>
      </c>
      <c r="BL168" s="15" t="s">
        <v>214</v>
      </c>
      <c r="BM168" s="162" t="s">
        <v>1047</v>
      </c>
    </row>
    <row r="169" spans="1:65" s="2" customFormat="1" ht="24.2" customHeight="1">
      <c r="A169" s="30"/>
      <c r="B169" s="154"/>
      <c r="C169" s="195" t="s">
        <v>254</v>
      </c>
      <c r="D169" s="195" t="s">
        <v>210</v>
      </c>
      <c r="E169" s="196" t="s">
        <v>1048</v>
      </c>
      <c r="F169" s="200" t="s">
        <v>1049</v>
      </c>
      <c r="G169" s="198" t="s">
        <v>213</v>
      </c>
      <c r="H169" s="199">
        <v>71.010000000000005</v>
      </c>
      <c r="I169" s="155"/>
      <c r="J169" s="287">
        <f t="shared" si="10"/>
        <v>0</v>
      </c>
      <c r="K169" s="157"/>
      <c r="L169" s="31"/>
      <c r="M169" s="158" t="s">
        <v>1</v>
      </c>
      <c r="N169" s="159" t="s">
        <v>38</v>
      </c>
      <c r="O169" s="59"/>
      <c r="P169" s="160">
        <f t="shared" si="11"/>
        <v>0</v>
      </c>
      <c r="Q169" s="160">
        <v>3.7677600000000002E-3</v>
      </c>
      <c r="R169" s="160">
        <f t="shared" si="12"/>
        <v>0.26754863760000003</v>
      </c>
      <c r="S169" s="160">
        <v>0</v>
      </c>
      <c r="T169" s="161">
        <f t="shared" si="1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2" t="s">
        <v>214</v>
      </c>
      <c r="AT169" s="162" t="s">
        <v>210</v>
      </c>
      <c r="AU169" s="162" t="s">
        <v>85</v>
      </c>
      <c r="AY169" s="15" t="s">
        <v>208</v>
      </c>
      <c r="BE169" s="163">
        <f t="shared" si="14"/>
        <v>0</v>
      </c>
      <c r="BF169" s="163">
        <f t="shared" si="15"/>
        <v>0</v>
      </c>
      <c r="BG169" s="163">
        <f t="shared" si="16"/>
        <v>0</v>
      </c>
      <c r="BH169" s="163">
        <f t="shared" si="17"/>
        <v>0</v>
      </c>
      <c r="BI169" s="163">
        <f t="shared" si="18"/>
        <v>0</v>
      </c>
      <c r="BJ169" s="15" t="s">
        <v>85</v>
      </c>
      <c r="BK169" s="163">
        <f t="shared" si="19"/>
        <v>0</v>
      </c>
      <c r="BL169" s="15" t="s">
        <v>214</v>
      </c>
      <c r="BM169" s="162" t="s">
        <v>1050</v>
      </c>
    </row>
    <row r="170" spans="1:65" s="2" customFormat="1" ht="24.2" customHeight="1">
      <c r="A170" s="30"/>
      <c r="B170" s="154"/>
      <c r="C170" s="195" t="s">
        <v>258</v>
      </c>
      <c r="D170" s="195" t="s">
        <v>210</v>
      </c>
      <c r="E170" s="196" t="s">
        <v>1051</v>
      </c>
      <c r="F170" s="200" t="s">
        <v>1052</v>
      </c>
      <c r="G170" s="198" t="s">
        <v>213</v>
      </c>
      <c r="H170" s="199">
        <v>71.010000000000005</v>
      </c>
      <c r="I170" s="155"/>
      <c r="J170" s="287">
        <f t="shared" si="10"/>
        <v>0</v>
      </c>
      <c r="K170" s="157"/>
      <c r="L170" s="31"/>
      <c r="M170" s="158" t="s">
        <v>1</v>
      </c>
      <c r="N170" s="159" t="s">
        <v>38</v>
      </c>
      <c r="O170" s="59"/>
      <c r="P170" s="160">
        <f t="shared" si="11"/>
        <v>0</v>
      </c>
      <c r="Q170" s="160">
        <v>0</v>
      </c>
      <c r="R170" s="160">
        <f t="shared" si="12"/>
        <v>0</v>
      </c>
      <c r="S170" s="160">
        <v>0</v>
      </c>
      <c r="T170" s="161">
        <f t="shared" si="13"/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62" t="s">
        <v>214</v>
      </c>
      <c r="AT170" s="162" t="s">
        <v>210</v>
      </c>
      <c r="AU170" s="162" t="s">
        <v>85</v>
      </c>
      <c r="AY170" s="15" t="s">
        <v>208</v>
      </c>
      <c r="BE170" s="163">
        <f t="shared" si="14"/>
        <v>0</v>
      </c>
      <c r="BF170" s="163">
        <f t="shared" si="15"/>
        <v>0</v>
      </c>
      <c r="BG170" s="163">
        <f t="shared" si="16"/>
        <v>0</v>
      </c>
      <c r="BH170" s="163">
        <f t="shared" si="17"/>
        <v>0</v>
      </c>
      <c r="BI170" s="163">
        <f t="shared" si="18"/>
        <v>0</v>
      </c>
      <c r="BJ170" s="15" t="s">
        <v>85</v>
      </c>
      <c r="BK170" s="163">
        <f t="shared" si="19"/>
        <v>0</v>
      </c>
      <c r="BL170" s="15" t="s">
        <v>214</v>
      </c>
      <c r="BM170" s="162" t="s">
        <v>1053</v>
      </c>
    </row>
    <row r="171" spans="1:65" s="2" customFormat="1" ht="16.5" customHeight="1">
      <c r="A171" s="30"/>
      <c r="B171" s="154"/>
      <c r="C171" s="195" t="s">
        <v>262</v>
      </c>
      <c r="D171" s="195" t="s">
        <v>210</v>
      </c>
      <c r="E171" s="196" t="s">
        <v>1054</v>
      </c>
      <c r="F171" s="200" t="s">
        <v>1055</v>
      </c>
      <c r="G171" s="198" t="s">
        <v>564</v>
      </c>
      <c r="H171" s="199">
        <v>1.161</v>
      </c>
      <c r="I171" s="155"/>
      <c r="J171" s="287">
        <f t="shared" si="10"/>
        <v>0</v>
      </c>
      <c r="K171" s="157"/>
      <c r="L171" s="31"/>
      <c r="M171" s="158" t="s">
        <v>1</v>
      </c>
      <c r="N171" s="159" t="s">
        <v>38</v>
      </c>
      <c r="O171" s="59"/>
      <c r="P171" s="160">
        <f t="shared" si="11"/>
        <v>0</v>
      </c>
      <c r="Q171" s="160">
        <v>1.0189584899999999</v>
      </c>
      <c r="R171" s="160">
        <f t="shared" si="12"/>
        <v>1.18301080689</v>
      </c>
      <c r="S171" s="160">
        <v>0</v>
      </c>
      <c r="T171" s="161">
        <f t="shared" si="13"/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2" t="s">
        <v>214</v>
      </c>
      <c r="AT171" s="162" t="s">
        <v>210</v>
      </c>
      <c r="AU171" s="162" t="s">
        <v>85</v>
      </c>
      <c r="AY171" s="15" t="s">
        <v>208</v>
      </c>
      <c r="BE171" s="163">
        <f t="shared" si="14"/>
        <v>0</v>
      </c>
      <c r="BF171" s="163">
        <f t="shared" si="15"/>
        <v>0</v>
      </c>
      <c r="BG171" s="163">
        <f t="shared" si="16"/>
        <v>0</v>
      </c>
      <c r="BH171" s="163">
        <f t="shared" si="17"/>
        <v>0</v>
      </c>
      <c r="BI171" s="163">
        <f t="shared" si="18"/>
        <v>0</v>
      </c>
      <c r="BJ171" s="15" t="s">
        <v>85</v>
      </c>
      <c r="BK171" s="163">
        <f t="shared" si="19"/>
        <v>0</v>
      </c>
      <c r="BL171" s="15" t="s">
        <v>214</v>
      </c>
      <c r="BM171" s="162" t="s">
        <v>1056</v>
      </c>
    </row>
    <row r="172" spans="1:65" s="2" customFormat="1" ht="16.5" customHeight="1">
      <c r="A172" s="30"/>
      <c r="B172" s="154"/>
      <c r="C172" s="195" t="s">
        <v>266</v>
      </c>
      <c r="D172" s="195" t="s">
        <v>210</v>
      </c>
      <c r="E172" s="196" t="s">
        <v>1057</v>
      </c>
      <c r="F172" s="200" t="s">
        <v>1058</v>
      </c>
      <c r="G172" s="198" t="s">
        <v>564</v>
      </c>
      <c r="H172" s="199">
        <v>13.536</v>
      </c>
      <c r="I172" s="155"/>
      <c r="J172" s="287">
        <f t="shared" si="10"/>
        <v>0</v>
      </c>
      <c r="K172" s="157"/>
      <c r="L172" s="31"/>
      <c r="M172" s="158" t="s">
        <v>1</v>
      </c>
      <c r="N172" s="159" t="s">
        <v>38</v>
      </c>
      <c r="O172" s="59"/>
      <c r="P172" s="160">
        <f t="shared" si="11"/>
        <v>0</v>
      </c>
      <c r="Q172" s="160">
        <v>1.2029614</v>
      </c>
      <c r="R172" s="160">
        <f t="shared" si="12"/>
        <v>16.283285510399999</v>
      </c>
      <c r="S172" s="160">
        <v>0</v>
      </c>
      <c r="T172" s="161">
        <f t="shared" si="13"/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62" t="s">
        <v>214</v>
      </c>
      <c r="AT172" s="162" t="s">
        <v>210</v>
      </c>
      <c r="AU172" s="162" t="s">
        <v>85</v>
      </c>
      <c r="AY172" s="15" t="s">
        <v>208</v>
      </c>
      <c r="BE172" s="163">
        <f t="shared" si="14"/>
        <v>0</v>
      </c>
      <c r="BF172" s="163">
        <f t="shared" si="15"/>
        <v>0</v>
      </c>
      <c r="BG172" s="163">
        <f t="shared" si="16"/>
        <v>0</v>
      </c>
      <c r="BH172" s="163">
        <f t="shared" si="17"/>
        <v>0</v>
      </c>
      <c r="BI172" s="163">
        <f t="shared" si="18"/>
        <v>0</v>
      </c>
      <c r="BJ172" s="15" t="s">
        <v>85</v>
      </c>
      <c r="BK172" s="163">
        <f t="shared" si="19"/>
        <v>0</v>
      </c>
      <c r="BL172" s="15" t="s">
        <v>214</v>
      </c>
      <c r="BM172" s="162" t="s">
        <v>1059</v>
      </c>
    </row>
    <row r="173" spans="1:65" s="2" customFormat="1" ht="24.2" customHeight="1">
      <c r="A173" s="30"/>
      <c r="B173" s="154"/>
      <c r="C173" s="201" t="s">
        <v>270</v>
      </c>
      <c r="D173" s="201" t="s">
        <v>751</v>
      </c>
      <c r="E173" s="202" t="s">
        <v>1060</v>
      </c>
      <c r="F173" s="203" t="s">
        <v>1061</v>
      </c>
      <c r="G173" s="204" t="s">
        <v>404</v>
      </c>
      <c r="H173" s="205">
        <v>1850</v>
      </c>
      <c r="I173" s="177"/>
      <c r="J173" s="290">
        <f t="shared" si="10"/>
        <v>0</v>
      </c>
      <c r="K173" s="178"/>
      <c r="L173" s="179"/>
      <c r="M173" s="180" t="s">
        <v>1</v>
      </c>
      <c r="N173" s="181" t="s">
        <v>38</v>
      </c>
      <c r="O173" s="59"/>
      <c r="P173" s="160">
        <f t="shared" si="11"/>
        <v>0</v>
      </c>
      <c r="Q173" s="160">
        <v>1.3780000000000001E-2</v>
      </c>
      <c r="R173" s="160">
        <f t="shared" si="12"/>
        <v>25.493000000000002</v>
      </c>
      <c r="S173" s="160">
        <v>0</v>
      </c>
      <c r="T173" s="161">
        <f t="shared" si="13"/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62" t="s">
        <v>239</v>
      </c>
      <c r="AT173" s="162" t="s">
        <v>751</v>
      </c>
      <c r="AU173" s="162" t="s">
        <v>85</v>
      </c>
      <c r="AY173" s="15" t="s">
        <v>208</v>
      </c>
      <c r="BE173" s="163">
        <f t="shared" si="14"/>
        <v>0</v>
      </c>
      <c r="BF173" s="163">
        <f t="shared" si="15"/>
        <v>0</v>
      </c>
      <c r="BG173" s="163">
        <f t="shared" si="16"/>
        <v>0</v>
      </c>
      <c r="BH173" s="163">
        <f t="shared" si="17"/>
        <v>0</v>
      </c>
      <c r="BI173" s="163">
        <f t="shared" si="18"/>
        <v>0</v>
      </c>
      <c r="BJ173" s="15" t="s">
        <v>85</v>
      </c>
      <c r="BK173" s="163">
        <f t="shared" si="19"/>
        <v>0</v>
      </c>
      <c r="BL173" s="15" t="s">
        <v>214</v>
      </c>
      <c r="BM173" s="162" t="s">
        <v>1062</v>
      </c>
    </row>
    <row r="174" spans="1:65" s="2" customFormat="1" ht="33" customHeight="1">
      <c r="A174" s="30"/>
      <c r="B174" s="154"/>
      <c r="C174" s="195" t="s">
        <v>274</v>
      </c>
      <c r="D174" s="195" t="s">
        <v>210</v>
      </c>
      <c r="E174" s="196" t="s">
        <v>1063</v>
      </c>
      <c r="F174" s="200" t="s">
        <v>1064</v>
      </c>
      <c r="G174" s="198" t="s">
        <v>213</v>
      </c>
      <c r="H174" s="199">
        <v>46.081000000000003</v>
      </c>
      <c r="I174" s="155"/>
      <c r="J174" s="287">
        <f t="shared" si="10"/>
        <v>0</v>
      </c>
      <c r="K174" s="157"/>
      <c r="L174" s="31"/>
      <c r="M174" s="158" t="s">
        <v>1</v>
      </c>
      <c r="N174" s="159" t="s">
        <v>38</v>
      </c>
      <c r="O174" s="59"/>
      <c r="P174" s="160">
        <f t="shared" si="11"/>
        <v>0</v>
      </c>
      <c r="Q174" s="160">
        <v>6.2736099999999998E-3</v>
      </c>
      <c r="R174" s="160">
        <f t="shared" si="12"/>
        <v>0.28909422240999999</v>
      </c>
      <c r="S174" s="160">
        <v>0</v>
      </c>
      <c r="T174" s="161">
        <f t="shared" si="13"/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62" t="s">
        <v>214</v>
      </c>
      <c r="AT174" s="162" t="s">
        <v>210</v>
      </c>
      <c r="AU174" s="162" t="s">
        <v>85</v>
      </c>
      <c r="AY174" s="15" t="s">
        <v>208</v>
      </c>
      <c r="BE174" s="163">
        <f t="shared" si="14"/>
        <v>0</v>
      </c>
      <c r="BF174" s="163">
        <f t="shared" si="15"/>
        <v>0</v>
      </c>
      <c r="BG174" s="163">
        <f t="shared" si="16"/>
        <v>0</v>
      </c>
      <c r="BH174" s="163">
        <f t="shared" si="17"/>
        <v>0</v>
      </c>
      <c r="BI174" s="163">
        <f t="shared" si="18"/>
        <v>0</v>
      </c>
      <c r="BJ174" s="15" t="s">
        <v>85</v>
      </c>
      <c r="BK174" s="163">
        <f t="shared" si="19"/>
        <v>0</v>
      </c>
      <c r="BL174" s="15" t="s">
        <v>214</v>
      </c>
      <c r="BM174" s="162" t="s">
        <v>1065</v>
      </c>
    </row>
    <row r="175" spans="1:65" s="2" customFormat="1" ht="37.9" customHeight="1">
      <c r="A175" s="30"/>
      <c r="B175" s="154"/>
      <c r="C175" s="195" t="s">
        <v>278</v>
      </c>
      <c r="D175" s="195" t="s">
        <v>210</v>
      </c>
      <c r="E175" s="196" t="s">
        <v>1066</v>
      </c>
      <c r="F175" s="200" t="s">
        <v>1067</v>
      </c>
      <c r="G175" s="198" t="s">
        <v>507</v>
      </c>
      <c r="H175" s="199">
        <v>2580</v>
      </c>
      <c r="I175" s="155"/>
      <c r="J175" s="287">
        <f t="shared" si="10"/>
        <v>0</v>
      </c>
      <c r="K175" s="157"/>
      <c r="L175" s="31"/>
      <c r="M175" s="158" t="s">
        <v>1</v>
      </c>
      <c r="N175" s="159" t="s">
        <v>38</v>
      </c>
      <c r="O175" s="59"/>
      <c r="P175" s="160">
        <f t="shared" si="11"/>
        <v>0</v>
      </c>
      <c r="Q175" s="160">
        <v>2.5890000000000001E-5</v>
      </c>
      <c r="R175" s="160">
        <f t="shared" si="12"/>
        <v>6.67962E-2</v>
      </c>
      <c r="S175" s="160">
        <v>0</v>
      </c>
      <c r="T175" s="161">
        <f t="shared" si="1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2" t="s">
        <v>214</v>
      </c>
      <c r="AT175" s="162" t="s">
        <v>210</v>
      </c>
      <c r="AU175" s="162" t="s">
        <v>85</v>
      </c>
      <c r="AY175" s="15" t="s">
        <v>208</v>
      </c>
      <c r="BE175" s="163">
        <f t="shared" si="14"/>
        <v>0</v>
      </c>
      <c r="BF175" s="163">
        <f t="shared" si="15"/>
        <v>0</v>
      </c>
      <c r="BG175" s="163">
        <f t="shared" si="16"/>
        <v>0</v>
      </c>
      <c r="BH175" s="163">
        <f t="shared" si="17"/>
        <v>0</v>
      </c>
      <c r="BI175" s="163">
        <f t="shared" si="18"/>
        <v>0</v>
      </c>
      <c r="BJ175" s="15" t="s">
        <v>85</v>
      </c>
      <c r="BK175" s="163">
        <f t="shared" si="19"/>
        <v>0</v>
      </c>
      <c r="BL175" s="15" t="s">
        <v>214</v>
      </c>
      <c r="BM175" s="162" t="s">
        <v>1068</v>
      </c>
    </row>
    <row r="176" spans="1:65" s="2" customFormat="1" ht="37.9" customHeight="1">
      <c r="A176" s="30"/>
      <c r="B176" s="154"/>
      <c r="C176" s="195" t="s">
        <v>282</v>
      </c>
      <c r="D176" s="195" t="s">
        <v>210</v>
      </c>
      <c r="E176" s="196" t="s">
        <v>1069</v>
      </c>
      <c r="F176" s="200" t="s">
        <v>1070</v>
      </c>
      <c r="G176" s="198" t="s">
        <v>507</v>
      </c>
      <c r="H176" s="199">
        <v>10955</v>
      </c>
      <c r="I176" s="155"/>
      <c r="J176" s="287">
        <f t="shared" si="10"/>
        <v>0</v>
      </c>
      <c r="K176" s="157"/>
      <c r="L176" s="31"/>
      <c r="M176" s="158" t="s">
        <v>1</v>
      </c>
      <c r="N176" s="159" t="s">
        <v>38</v>
      </c>
      <c r="O176" s="59"/>
      <c r="P176" s="160">
        <f t="shared" si="11"/>
        <v>0</v>
      </c>
      <c r="Q176" s="160">
        <v>2.8989999999999999E-5</v>
      </c>
      <c r="R176" s="160">
        <f t="shared" si="12"/>
        <v>0.31758544999999999</v>
      </c>
      <c r="S176" s="160">
        <v>0</v>
      </c>
      <c r="T176" s="161">
        <f t="shared" si="1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62" t="s">
        <v>214</v>
      </c>
      <c r="AT176" s="162" t="s">
        <v>210</v>
      </c>
      <c r="AU176" s="162" t="s">
        <v>85</v>
      </c>
      <c r="AY176" s="15" t="s">
        <v>208</v>
      </c>
      <c r="BE176" s="163">
        <f t="shared" si="14"/>
        <v>0</v>
      </c>
      <c r="BF176" s="163">
        <f t="shared" si="15"/>
        <v>0</v>
      </c>
      <c r="BG176" s="163">
        <f t="shared" si="16"/>
        <v>0</v>
      </c>
      <c r="BH176" s="163">
        <f t="shared" si="17"/>
        <v>0</v>
      </c>
      <c r="BI176" s="163">
        <f t="shared" si="18"/>
        <v>0</v>
      </c>
      <c r="BJ176" s="15" t="s">
        <v>85</v>
      </c>
      <c r="BK176" s="163">
        <f t="shared" si="19"/>
        <v>0</v>
      </c>
      <c r="BL176" s="15" t="s">
        <v>214</v>
      </c>
      <c r="BM176" s="162" t="s">
        <v>1071</v>
      </c>
    </row>
    <row r="177" spans="1:65" s="2" customFormat="1" ht="24.2" customHeight="1">
      <c r="A177" s="30"/>
      <c r="B177" s="154"/>
      <c r="C177" s="195" t="s">
        <v>286</v>
      </c>
      <c r="D177" s="195" t="s">
        <v>210</v>
      </c>
      <c r="E177" s="196" t="s">
        <v>1072</v>
      </c>
      <c r="F177" s="200" t="s">
        <v>1073</v>
      </c>
      <c r="G177" s="198" t="s">
        <v>233</v>
      </c>
      <c r="H177" s="199">
        <v>3.3490000000000002</v>
      </c>
      <c r="I177" s="155"/>
      <c r="J177" s="287">
        <f t="shared" si="10"/>
        <v>0</v>
      </c>
      <c r="K177" s="157"/>
      <c r="L177" s="31"/>
      <c r="M177" s="158" t="s">
        <v>1</v>
      </c>
      <c r="N177" s="159" t="s">
        <v>38</v>
      </c>
      <c r="O177" s="59"/>
      <c r="P177" s="160">
        <f t="shared" si="11"/>
        <v>0</v>
      </c>
      <c r="Q177" s="160">
        <v>2.11709076</v>
      </c>
      <c r="R177" s="160">
        <f t="shared" si="12"/>
        <v>7.0901369552400002</v>
      </c>
      <c r="S177" s="160">
        <v>0</v>
      </c>
      <c r="T177" s="161">
        <f t="shared" si="1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62" t="s">
        <v>214</v>
      </c>
      <c r="AT177" s="162" t="s">
        <v>210</v>
      </c>
      <c r="AU177" s="162" t="s">
        <v>85</v>
      </c>
      <c r="AY177" s="15" t="s">
        <v>208</v>
      </c>
      <c r="BE177" s="163">
        <f t="shared" si="14"/>
        <v>0</v>
      </c>
      <c r="BF177" s="163">
        <f t="shared" si="15"/>
        <v>0</v>
      </c>
      <c r="BG177" s="163">
        <f t="shared" si="16"/>
        <v>0</v>
      </c>
      <c r="BH177" s="163">
        <f t="shared" si="17"/>
        <v>0</v>
      </c>
      <c r="BI177" s="163">
        <f t="shared" si="18"/>
        <v>0</v>
      </c>
      <c r="BJ177" s="15" t="s">
        <v>85</v>
      </c>
      <c r="BK177" s="163">
        <f t="shared" si="19"/>
        <v>0</v>
      </c>
      <c r="BL177" s="15" t="s">
        <v>214</v>
      </c>
      <c r="BM177" s="162" t="s">
        <v>1074</v>
      </c>
    </row>
    <row r="178" spans="1:65" s="2" customFormat="1" ht="24.2" customHeight="1">
      <c r="A178" s="30"/>
      <c r="B178" s="154"/>
      <c r="C178" s="195" t="s">
        <v>7</v>
      </c>
      <c r="D178" s="195" t="s">
        <v>210</v>
      </c>
      <c r="E178" s="196" t="s">
        <v>1075</v>
      </c>
      <c r="F178" s="200" t="s">
        <v>1076</v>
      </c>
      <c r="G178" s="198" t="s">
        <v>233</v>
      </c>
      <c r="H178" s="199">
        <v>24.984999999999999</v>
      </c>
      <c r="I178" s="155"/>
      <c r="J178" s="287">
        <f t="shared" si="10"/>
        <v>0</v>
      </c>
      <c r="K178" s="157"/>
      <c r="L178" s="31"/>
      <c r="M178" s="158" t="s">
        <v>1</v>
      </c>
      <c r="N178" s="159" t="s">
        <v>38</v>
      </c>
      <c r="O178" s="59"/>
      <c r="P178" s="160">
        <f t="shared" si="11"/>
        <v>0</v>
      </c>
      <c r="Q178" s="160">
        <v>2.4157202</v>
      </c>
      <c r="R178" s="160">
        <f t="shared" si="12"/>
        <v>60.356769196999998</v>
      </c>
      <c r="S178" s="160">
        <v>0</v>
      </c>
      <c r="T178" s="161">
        <f t="shared" si="1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2" t="s">
        <v>214</v>
      </c>
      <c r="AT178" s="162" t="s">
        <v>210</v>
      </c>
      <c r="AU178" s="162" t="s">
        <v>85</v>
      </c>
      <c r="AY178" s="15" t="s">
        <v>208</v>
      </c>
      <c r="BE178" s="163">
        <f t="shared" si="14"/>
        <v>0</v>
      </c>
      <c r="BF178" s="163">
        <f t="shared" si="15"/>
        <v>0</v>
      </c>
      <c r="BG178" s="163">
        <f t="shared" si="16"/>
        <v>0</v>
      </c>
      <c r="BH178" s="163">
        <f t="shared" si="17"/>
        <v>0</v>
      </c>
      <c r="BI178" s="163">
        <f t="shared" si="18"/>
        <v>0</v>
      </c>
      <c r="BJ178" s="15" t="s">
        <v>85</v>
      </c>
      <c r="BK178" s="163">
        <f t="shared" si="19"/>
        <v>0</v>
      </c>
      <c r="BL178" s="15" t="s">
        <v>214</v>
      </c>
      <c r="BM178" s="162" t="s">
        <v>1077</v>
      </c>
    </row>
    <row r="179" spans="1:65" s="2" customFormat="1" ht="21.75" customHeight="1">
      <c r="A179" s="30"/>
      <c r="B179" s="154"/>
      <c r="C179" s="195" t="s">
        <v>293</v>
      </c>
      <c r="D179" s="195" t="s">
        <v>210</v>
      </c>
      <c r="E179" s="196" t="s">
        <v>1078</v>
      </c>
      <c r="F179" s="200" t="s">
        <v>1079</v>
      </c>
      <c r="G179" s="198" t="s">
        <v>213</v>
      </c>
      <c r="H179" s="199">
        <v>58.77</v>
      </c>
      <c r="I179" s="155"/>
      <c r="J179" s="287">
        <f t="shared" si="10"/>
        <v>0</v>
      </c>
      <c r="K179" s="157"/>
      <c r="L179" s="31"/>
      <c r="M179" s="158" t="s">
        <v>1</v>
      </c>
      <c r="N179" s="159" t="s">
        <v>38</v>
      </c>
      <c r="O179" s="59"/>
      <c r="P179" s="160">
        <f t="shared" si="11"/>
        <v>0</v>
      </c>
      <c r="Q179" s="160">
        <v>3.7677600000000002E-3</v>
      </c>
      <c r="R179" s="160">
        <f t="shared" si="12"/>
        <v>0.22143125520000001</v>
      </c>
      <c r="S179" s="160">
        <v>0</v>
      </c>
      <c r="T179" s="161">
        <f t="shared" si="1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62" t="s">
        <v>214</v>
      </c>
      <c r="AT179" s="162" t="s">
        <v>210</v>
      </c>
      <c r="AU179" s="162" t="s">
        <v>85</v>
      </c>
      <c r="AY179" s="15" t="s">
        <v>208</v>
      </c>
      <c r="BE179" s="163">
        <f t="shared" si="14"/>
        <v>0</v>
      </c>
      <c r="BF179" s="163">
        <f t="shared" si="15"/>
        <v>0</v>
      </c>
      <c r="BG179" s="163">
        <f t="shared" si="16"/>
        <v>0</v>
      </c>
      <c r="BH179" s="163">
        <f t="shared" si="17"/>
        <v>0</v>
      </c>
      <c r="BI179" s="163">
        <f t="shared" si="18"/>
        <v>0</v>
      </c>
      <c r="BJ179" s="15" t="s">
        <v>85</v>
      </c>
      <c r="BK179" s="163">
        <f t="shared" si="19"/>
        <v>0</v>
      </c>
      <c r="BL179" s="15" t="s">
        <v>214</v>
      </c>
      <c r="BM179" s="162" t="s">
        <v>1080</v>
      </c>
    </row>
    <row r="180" spans="1:65" s="2" customFormat="1" ht="24.2" customHeight="1">
      <c r="A180" s="30"/>
      <c r="B180" s="154"/>
      <c r="C180" s="195" t="s">
        <v>297</v>
      </c>
      <c r="D180" s="195" t="s">
        <v>210</v>
      </c>
      <c r="E180" s="196" t="s">
        <v>1081</v>
      </c>
      <c r="F180" s="200" t="s">
        <v>1082</v>
      </c>
      <c r="G180" s="198" t="s">
        <v>213</v>
      </c>
      <c r="H180" s="199">
        <v>58.77</v>
      </c>
      <c r="I180" s="155"/>
      <c r="J180" s="287">
        <f t="shared" si="10"/>
        <v>0</v>
      </c>
      <c r="K180" s="157"/>
      <c r="L180" s="31"/>
      <c r="M180" s="158" t="s">
        <v>1</v>
      </c>
      <c r="N180" s="159" t="s">
        <v>38</v>
      </c>
      <c r="O180" s="59"/>
      <c r="P180" s="160">
        <f t="shared" si="11"/>
        <v>0</v>
      </c>
      <c r="Q180" s="160">
        <v>0</v>
      </c>
      <c r="R180" s="160">
        <f t="shared" si="12"/>
        <v>0</v>
      </c>
      <c r="S180" s="160">
        <v>0</v>
      </c>
      <c r="T180" s="161">
        <f t="shared" si="13"/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62" t="s">
        <v>214</v>
      </c>
      <c r="AT180" s="162" t="s">
        <v>210</v>
      </c>
      <c r="AU180" s="162" t="s">
        <v>85</v>
      </c>
      <c r="AY180" s="15" t="s">
        <v>208</v>
      </c>
      <c r="BE180" s="163">
        <f t="shared" si="14"/>
        <v>0</v>
      </c>
      <c r="BF180" s="163">
        <f t="shared" si="15"/>
        <v>0</v>
      </c>
      <c r="BG180" s="163">
        <f t="shared" si="16"/>
        <v>0</v>
      </c>
      <c r="BH180" s="163">
        <f t="shared" si="17"/>
        <v>0</v>
      </c>
      <c r="BI180" s="163">
        <f t="shared" si="18"/>
        <v>0</v>
      </c>
      <c r="BJ180" s="15" t="s">
        <v>85</v>
      </c>
      <c r="BK180" s="163">
        <f t="shared" si="19"/>
        <v>0</v>
      </c>
      <c r="BL180" s="15" t="s">
        <v>214</v>
      </c>
      <c r="BM180" s="162" t="s">
        <v>1083</v>
      </c>
    </row>
    <row r="181" spans="1:65" s="2" customFormat="1" ht="16.5" customHeight="1">
      <c r="A181" s="30"/>
      <c r="B181" s="154"/>
      <c r="C181" s="195" t="s">
        <v>301</v>
      </c>
      <c r="D181" s="195" t="s">
        <v>210</v>
      </c>
      <c r="E181" s="196" t="s">
        <v>1084</v>
      </c>
      <c r="F181" s="200" t="s">
        <v>1085</v>
      </c>
      <c r="G181" s="198" t="s">
        <v>564</v>
      </c>
      <c r="H181" s="199">
        <v>2.6589999999999998</v>
      </c>
      <c r="I181" s="155"/>
      <c r="J181" s="287">
        <f t="shared" si="10"/>
        <v>0</v>
      </c>
      <c r="K181" s="157"/>
      <c r="L181" s="31"/>
      <c r="M181" s="158" t="s">
        <v>1</v>
      </c>
      <c r="N181" s="159" t="s">
        <v>38</v>
      </c>
      <c r="O181" s="59"/>
      <c r="P181" s="160">
        <f t="shared" si="11"/>
        <v>0</v>
      </c>
      <c r="Q181" s="160">
        <v>1.0189584899999999</v>
      </c>
      <c r="R181" s="160">
        <f t="shared" si="12"/>
        <v>2.7094106249099998</v>
      </c>
      <c r="S181" s="160">
        <v>0</v>
      </c>
      <c r="T181" s="161">
        <f t="shared" si="13"/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2" t="s">
        <v>214</v>
      </c>
      <c r="AT181" s="162" t="s">
        <v>210</v>
      </c>
      <c r="AU181" s="162" t="s">
        <v>85</v>
      </c>
      <c r="AY181" s="15" t="s">
        <v>208</v>
      </c>
      <c r="BE181" s="163">
        <f t="shared" si="14"/>
        <v>0</v>
      </c>
      <c r="BF181" s="163">
        <f t="shared" si="15"/>
        <v>0</v>
      </c>
      <c r="BG181" s="163">
        <f t="shared" si="16"/>
        <v>0</v>
      </c>
      <c r="BH181" s="163">
        <f t="shared" si="17"/>
        <v>0</v>
      </c>
      <c r="BI181" s="163">
        <f t="shared" si="18"/>
        <v>0</v>
      </c>
      <c r="BJ181" s="15" t="s">
        <v>85</v>
      </c>
      <c r="BK181" s="163">
        <f t="shared" si="19"/>
        <v>0</v>
      </c>
      <c r="BL181" s="15" t="s">
        <v>214</v>
      </c>
      <c r="BM181" s="162" t="s">
        <v>1086</v>
      </c>
    </row>
    <row r="182" spans="1:65" s="2" customFormat="1" ht="24.2" customHeight="1">
      <c r="A182" s="30"/>
      <c r="B182" s="154"/>
      <c r="C182" s="195" t="s">
        <v>305</v>
      </c>
      <c r="D182" s="195" t="s">
        <v>210</v>
      </c>
      <c r="E182" s="196" t="s">
        <v>1087</v>
      </c>
      <c r="F182" s="200" t="s">
        <v>1088</v>
      </c>
      <c r="G182" s="198" t="s">
        <v>233</v>
      </c>
      <c r="H182" s="199">
        <v>103.60599999999999</v>
      </c>
      <c r="I182" s="155"/>
      <c r="J182" s="287">
        <f t="shared" si="10"/>
        <v>0</v>
      </c>
      <c r="K182" s="157"/>
      <c r="L182" s="31"/>
      <c r="M182" s="158" t="s">
        <v>1</v>
      </c>
      <c r="N182" s="159" t="s">
        <v>38</v>
      </c>
      <c r="O182" s="59"/>
      <c r="P182" s="160">
        <f t="shared" si="11"/>
        <v>0</v>
      </c>
      <c r="Q182" s="160">
        <v>2.4157202</v>
      </c>
      <c r="R182" s="160">
        <f t="shared" si="12"/>
        <v>250.2831070412</v>
      </c>
      <c r="S182" s="160">
        <v>0</v>
      </c>
      <c r="T182" s="161">
        <f t="shared" si="13"/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62" t="s">
        <v>214</v>
      </c>
      <c r="AT182" s="162" t="s">
        <v>210</v>
      </c>
      <c r="AU182" s="162" t="s">
        <v>85</v>
      </c>
      <c r="AY182" s="15" t="s">
        <v>208</v>
      </c>
      <c r="BE182" s="163">
        <f t="shared" si="14"/>
        <v>0</v>
      </c>
      <c r="BF182" s="163">
        <f t="shared" si="15"/>
        <v>0</v>
      </c>
      <c r="BG182" s="163">
        <f t="shared" si="16"/>
        <v>0</v>
      </c>
      <c r="BH182" s="163">
        <f t="shared" si="17"/>
        <v>0</v>
      </c>
      <c r="BI182" s="163">
        <f t="shared" si="18"/>
        <v>0</v>
      </c>
      <c r="BJ182" s="15" t="s">
        <v>85</v>
      </c>
      <c r="BK182" s="163">
        <f t="shared" si="19"/>
        <v>0</v>
      </c>
      <c r="BL182" s="15" t="s">
        <v>214</v>
      </c>
      <c r="BM182" s="162" t="s">
        <v>1089</v>
      </c>
    </row>
    <row r="183" spans="1:65" s="2" customFormat="1" ht="21.75" customHeight="1">
      <c r="A183" s="30"/>
      <c r="B183" s="154"/>
      <c r="C183" s="195" t="s">
        <v>309</v>
      </c>
      <c r="D183" s="195" t="s">
        <v>210</v>
      </c>
      <c r="E183" s="196" t="s">
        <v>1090</v>
      </c>
      <c r="F183" s="200" t="s">
        <v>1091</v>
      </c>
      <c r="G183" s="198" t="s">
        <v>213</v>
      </c>
      <c r="H183" s="199">
        <v>295.04500000000002</v>
      </c>
      <c r="I183" s="155"/>
      <c r="J183" s="287">
        <f t="shared" si="10"/>
        <v>0</v>
      </c>
      <c r="K183" s="157"/>
      <c r="L183" s="31"/>
      <c r="M183" s="158" t="s">
        <v>1</v>
      </c>
      <c r="N183" s="159" t="s">
        <v>38</v>
      </c>
      <c r="O183" s="59"/>
      <c r="P183" s="160">
        <f t="shared" si="11"/>
        <v>0</v>
      </c>
      <c r="Q183" s="160">
        <v>3.7677600000000002E-3</v>
      </c>
      <c r="R183" s="160">
        <f t="shared" si="12"/>
        <v>1.1116587492000001</v>
      </c>
      <c r="S183" s="160">
        <v>0</v>
      </c>
      <c r="T183" s="161">
        <f t="shared" si="13"/>
        <v>0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62" t="s">
        <v>214</v>
      </c>
      <c r="AT183" s="162" t="s">
        <v>210</v>
      </c>
      <c r="AU183" s="162" t="s">
        <v>85</v>
      </c>
      <c r="AY183" s="15" t="s">
        <v>208</v>
      </c>
      <c r="BE183" s="163">
        <f t="shared" si="14"/>
        <v>0</v>
      </c>
      <c r="BF183" s="163">
        <f t="shared" si="15"/>
        <v>0</v>
      </c>
      <c r="BG183" s="163">
        <f t="shared" si="16"/>
        <v>0</v>
      </c>
      <c r="BH183" s="163">
        <f t="shared" si="17"/>
        <v>0</v>
      </c>
      <c r="BI183" s="163">
        <f t="shared" si="18"/>
        <v>0</v>
      </c>
      <c r="BJ183" s="15" t="s">
        <v>85</v>
      </c>
      <c r="BK183" s="163">
        <f t="shared" si="19"/>
        <v>0</v>
      </c>
      <c r="BL183" s="15" t="s">
        <v>214</v>
      </c>
      <c r="BM183" s="162" t="s">
        <v>1092</v>
      </c>
    </row>
    <row r="184" spans="1:65" s="2" customFormat="1" ht="24.2" customHeight="1">
      <c r="A184" s="30"/>
      <c r="B184" s="154"/>
      <c r="C184" s="195" t="s">
        <v>313</v>
      </c>
      <c r="D184" s="195" t="s">
        <v>210</v>
      </c>
      <c r="E184" s="196" t="s">
        <v>1093</v>
      </c>
      <c r="F184" s="200" t="s">
        <v>1094</v>
      </c>
      <c r="G184" s="198" t="s">
        <v>213</v>
      </c>
      <c r="H184" s="199">
        <v>295.04500000000002</v>
      </c>
      <c r="I184" s="155"/>
      <c r="J184" s="287">
        <f t="shared" si="10"/>
        <v>0</v>
      </c>
      <c r="K184" s="157"/>
      <c r="L184" s="31"/>
      <c r="M184" s="158" t="s">
        <v>1</v>
      </c>
      <c r="N184" s="159" t="s">
        <v>38</v>
      </c>
      <c r="O184" s="59"/>
      <c r="P184" s="160">
        <f t="shared" si="11"/>
        <v>0</v>
      </c>
      <c r="Q184" s="160">
        <v>0</v>
      </c>
      <c r="R184" s="160">
        <f t="shared" si="12"/>
        <v>0</v>
      </c>
      <c r="S184" s="160">
        <v>0</v>
      </c>
      <c r="T184" s="161">
        <f t="shared" si="13"/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62" t="s">
        <v>214</v>
      </c>
      <c r="AT184" s="162" t="s">
        <v>210</v>
      </c>
      <c r="AU184" s="162" t="s">
        <v>85</v>
      </c>
      <c r="AY184" s="15" t="s">
        <v>208</v>
      </c>
      <c r="BE184" s="163">
        <f t="shared" si="14"/>
        <v>0</v>
      </c>
      <c r="BF184" s="163">
        <f t="shared" si="15"/>
        <v>0</v>
      </c>
      <c r="BG184" s="163">
        <f t="shared" si="16"/>
        <v>0</v>
      </c>
      <c r="BH184" s="163">
        <f t="shared" si="17"/>
        <v>0</v>
      </c>
      <c r="BI184" s="163">
        <f t="shared" si="18"/>
        <v>0</v>
      </c>
      <c r="BJ184" s="15" t="s">
        <v>85</v>
      </c>
      <c r="BK184" s="163">
        <f t="shared" si="19"/>
        <v>0</v>
      </c>
      <c r="BL184" s="15" t="s">
        <v>214</v>
      </c>
      <c r="BM184" s="162" t="s">
        <v>1095</v>
      </c>
    </row>
    <row r="185" spans="1:65" s="2" customFormat="1" ht="16.5" customHeight="1">
      <c r="A185" s="30"/>
      <c r="B185" s="154"/>
      <c r="C185" s="195" t="s">
        <v>317</v>
      </c>
      <c r="D185" s="195" t="s">
        <v>210</v>
      </c>
      <c r="E185" s="196" t="s">
        <v>1096</v>
      </c>
      <c r="F185" s="200" t="s">
        <v>1097</v>
      </c>
      <c r="G185" s="198" t="s">
        <v>564</v>
      </c>
      <c r="H185" s="199">
        <v>2.2839999999999998</v>
      </c>
      <c r="I185" s="155"/>
      <c r="J185" s="287">
        <f t="shared" si="10"/>
        <v>0</v>
      </c>
      <c r="K185" s="157"/>
      <c r="L185" s="31"/>
      <c r="M185" s="158" t="s">
        <v>1</v>
      </c>
      <c r="N185" s="159" t="s">
        <v>38</v>
      </c>
      <c r="O185" s="59"/>
      <c r="P185" s="160">
        <f t="shared" si="11"/>
        <v>0</v>
      </c>
      <c r="Q185" s="160">
        <v>1.0189584899999999</v>
      </c>
      <c r="R185" s="160">
        <f t="shared" si="12"/>
        <v>2.3273011911599997</v>
      </c>
      <c r="S185" s="160">
        <v>0</v>
      </c>
      <c r="T185" s="161">
        <f t="shared" si="13"/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62" t="s">
        <v>214</v>
      </c>
      <c r="AT185" s="162" t="s">
        <v>210</v>
      </c>
      <c r="AU185" s="162" t="s">
        <v>85</v>
      </c>
      <c r="AY185" s="15" t="s">
        <v>208</v>
      </c>
      <c r="BE185" s="163">
        <f t="shared" si="14"/>
        <v>0</v>
      </c>
      <c r="BF185" s="163">
        <f t="shared" si="15"/>
        <v>0</v>
      </c>
      <c r="BG185" s="163">
        <f t="shared" si="16"/>
        <v>0</v>
      </c>
      <c r="BH185" s="163">
        <f t="shared" si="17"/>
        <v>0</v>
      </c>
      <c r="BI185" s="163">
        <f t="shared" si="18"/>
        <v>0</v>
      </c>
      <c r="BJ185" s="15" t="s">
        <v>85</v>
      </c>
      <c r="BK185" s="163">
        <f t="shared" si="19"/>
        <v>0</v>
      </c>
      <c r="BL185" s="15" t="s">
        <v>214</v>
      </c>
      <c r="BM185" s="162" t="s">
        <v>1098</v>
      </c>
    </row>
    <row r="186" spans="1:65" s="2" customFormat="1" ht="24.2" customHeight="1">
      <c r="A186" s="30"/>
      <c r="B186" s="154"/>
      <c r="C186" s="195" t="s">
        <v>321</v>
      </c>
      <c r="D186" s="195" t="s">
        <v>210</v>
      </c>
      <c r="E186" s="196" t="s">
        <v>1099</v>
      </c>
      <c r="F186" s="200" t="s">
        <v>1100</v>
      </c>
      <c r="G186" s="198" t="s">
        <v>233</v>
      </c>
      <c r="H186" s="199">
        <v>10.645</v>
      </c>
      <c r="I186" s="155"/>
      <c r="J186" s="287">
        <f t="shared" si="10"/>
        <v>0</v>
      </c>
      <c r="K186" s="157"/>
      <c r="L186" s="31"/>
      <c r="M186" s="158" t="s">
        <v>1</v>
      </c>
      <c r="N186" s="159" t="s">
        <v>38</v>
      </c>
      <c r="O186" s="59"/>
      <c r="P186" s="160">
        <f t="shared" si="11"/>
        <v>0</v>
      </c>
      <c r="Q186" s="160">
        <v>2.4157202</v>
      </c>
      <c r="R186" s="160">
        <f t="shared" si="12"/>
        <v>25.715341529</v>
      </c>
      <c r="S186" s="160">
        <v>0</v>
      </c>
      <c r="T186" s="161">
        <f t="shared" si="13"/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62" t="s">
        <v>214</v>
      </c>
      <c r="AT186" s="162" t="s">
        <v>210</v>
      </c>
      <c r="AU186" s="162" t="s">
        <v>85</v>
      </c>
      <c r="AY186" s="15" t="s">
        <v>208</v>
      </c>
      <c r="BE186" s="163">
        <f t="shared" si="14"/>
        <v>0</v>
      </c>
      <c r="BF186" s="163">
        <f t="shared" si="15"/>
        <v>0</v>
      </c>
      <c r="BG186" s="163">
        <f t="shared" si="16"/>
        <v>0</v>
      </c>
      <c r="BH186" s="163">
        <f t="shared" si="17"/>
        <v>0</v>
      </c>
      <c r="BI186" s="163">
        <f t="shared" si="18"/>
        <v>0</v>
      </c>
      <c r="BJ186" s="15" t="s">
        <v>85</v>
      </c>
      <c r="BK186" s="163">
        <f t="shared" si="19"/>
        <v>0</v>
      </c>
      <c r="BL186" s="15" t="s">
        <v>214</v>
      </c>
      <c r="BM186" s="162" t="s">
        <v>1101</v>
      </c>
    </row>
    <row r="187" spans="1:65" s="2" customFormat="1" ht="24.2" customHeight="1">
      <c r="A187" s="30"/>
      <c r="B187" s="154"/>
      <c r="C187" s="195" t="s">
        <v>325</v>
      </c>
      <c r="D187" s="195" t="s">
        <v>210</v>
      </c>
      <c r="E187" s="196" t="s">
        <v>1102</v>
      </c>
      <c r="F187" s="200" t="s">
        <v>1103</v>
      </c>
      <c r="G187" s="198" t="s">
        <v>213</v>
      </c>
      <c r="H187" s="199">
        <v>141.92400000000001</v>
      </c>
      <c r="I187" s="155"/>
      <c r="J187" s="287">
        <f t="shared" si="10"/>
        <v>0</v>
      </c>
      <c r="K187" s="157"/>
      <c r="L187" s="31"/>
      <c r="M187" s="158" t="s">
        <v>1</v>
      </c>
      <c r="N187" s="159" t="s">
        <v>38</v>
      </c>
      <c r="O187" s="59"/>
      <c r="P187" s="160">
        <f t="shared" si="11"/>
        <v>0</v>
      </c>
      <c r="Q187" s="160">
        <v>1.34628E-3</v>
      </c>
      <c r="R187" s="160">
        <f t="shared" si="12"/>
        <v>0.19106944272000001</v>
      </c>
      <c r="S187" s="160">
        <v>0</v>
      </c>
      <c r="T187" s="161">
        <f t="shared" si="13"/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62" t="s">
        <v>214</v>
      </c>
      <c r="AT187" s="162" t="s">
        <v>210</v>
      </c>
      <c r="AU187" s="162" t="s">
        <v>85</v>
      </c>
      <c r="AY187" s="15" t="s">
        <v>208</v>
      </c>
      <c r="BE187" s="163">
        <f t="shared" si="14"/>
        <v>0</v>
      </c>
      <c r="BF187" s="163">
        <f t="shared" si="15"/>
        <v>0</v>
      </c>
      <c r="BG187" s="163">
        <f t="shared" si="16"/>
        <v>0</v>
      </c>
      <c r="BH187" s="163">
        <f t="shared" si="17"/>
        <v>0</v>
      </c>
      <c r="BI187" s="163">
        <f t="shared" si="18"/>
        <v>0</v>
      </c>
      <c r="BJ187" s="15" t="s">
        <v>85</v>
      </c>
      <c r="BK187" s="163">
        <f t="shared" si="19"/>
        <v>0</v>
      </c>
      <c r="BL187" s="15" t="s">
        <v>214</v>
      </c>
      <c r="BM187" s="162" t="s">
        <v>1104</v>
      </c>
    </row>
    <row r="188" spans="1:65" s="2" customFormat="1" ht="24.2" customHeight="1">
      <c r="A188" s="30"/>
      <c r="B188" s="154"/>
      <c r="C188" s="195" t="s">
        <v>329</v>
      </c>
      <c r="D188" s="195" t="s">
        <v>210</v>
      </c>
      <c r="E188" s="196" t="s">
        <v>1105</v>
      </c>
      <c r="F188" s="200" t="s">
        <v>1106</v>
      </c>
      <c r="G188" s="198" t="s">
        <v>213</v>
      </c>
      <c r="H188" s="199">
        <v>141.92400000000001</v>
      </c>
      <c r="I188" s="155"/>
      <c r="J188" s="287">
        <f t="shared" si="10"/>
        <v>0</v>
      </c>
      <c r="K188" s="157"/>
      <c r="L188" s="31"/>
      <c r="M188" s="158" t="s">
        <v>1</v>
      </c>
      <c r="N188" s="159" t="s">
        <v>38</v>
      </c>
      <c r="O188" s="59"/>
      <c r="P188" s="160">
        <f t="shared" si="11"/>
        <v>0</v>
      </c>
      <c r="Q188" s="160">
        <v>0</v>
      </c>
      <c r="R188" s="160">
        <f t="shared" si="12"/>
        <v>0</v>
      </c>
      <c r="S188" s="160">
        <v>0</v>
      </c>
      <c r="T188" s="161">
        <f t="shared" si="13"/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62" t="s">
        <v>214</v>
      </c>
      <c r="AT188" s="162" t="s">
        <v>210</v>
      </c>
      <c r="AU188" s="162" t="s">
        <v>85</v>
      </c>
      <c r="AY188" s="15" t="s">
        <v>208</v>
      </c>
      <c r="BE188" s="163">
        <f t="shared" si="14"/>
        <v>0</v>
      </c>
      <c r="BF188" s="163">
        <f t="shared" si="15"/>
        <v>0</v>
      </c>
      <c r="BG188" s="163">
        <f t="shared" si="16"/>
        <v>0</v>
      </c>
      <c r="BH188" s="163">
        <f t="shared" si="17"/>
        <v>0</v>
      </c>
      <c r="BI188" s="163">
        <f t="shared" si="18"/>
        <v>0</v>
      </c>
      <c r="BJ188" s="15" t="s">
        <v>85</v>
      </c>
      <c r="BK188" s="163">
        <f t="shared" si="19"/>
        <v>0</v>
      </c>
      <c r="BL188" s="15" t="s">
        <v>214</v>
      </c>
      <c r="BM188" s="162" t="s">
        <v>1107</v>
      </c>
    </row>
    <row r="189" spans="1:65" s="2" customFormat="1" ht="24.2" customHeight="1">
      <c r="A189" s="30"/>
      <c r="B189" s="154"/>
      <c r="C189" s="195" t="s">
        <v>333</v>
      </c>
      <c r="D189" s="195" t="s">
        <v>210</v>
      </c>
      <c r="E189" s="196" t="s">
        <v>1108</v>
      </c>
      <c r="F189" s="200" t="s">
        <v>1109</v>
      </c>
      <c r="G189" s="198" t="s">
        <v>564</v>
      </c>
      <c r="H189" s="199">
        <v>1.6080000000000001</v>
      </c>
      <c r="I189" s="155"/>
      <c r="J189" s="287">
        <f t="shared" si="10"/>
        <v>0</v>
      </c>
      <c r="K189" s="157"/>
      <c r="L189" s="31"/>
      <c r="M189" s="158" t="s">
        <v>1</v>
      </c>
      <c r="N189" s="159" t="s">
        <v>38</v>
      </c>
      <c r="O189" s="59"/>
      <c r="P189" s="160">
        <f t="shared" si="11"/>
        <v>0</v>
      </c>
      <c r="Q189" s="160">
        <v>1.0189584899999999</v>
      </c>
      <c r="R189" s="160">
        <f t="shared" si="12"/>
        <v>1.6384852519199999</v>
      </c>
      <c r="S189" s="160">
        <v>0</v>
      </c>
      <c r="T189" s="161">
        <f t="shared" si="1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62" t="s">
        <v>214</v>
      </c>
      <c r="AT189" s="162" t="s">
        <v>210</v>
      </c>
      <c r="AU189" s="162" t="s">
        <v>85</v>
      </c>
      <c r="AY189" s="15" t="s">
        <v>208</v>
      </c>
      <c r="BE189" s="163">
        <f t="shared" si="14"/>
        <v>0</v>
      </c>
      <c r="BF189" s="163">
        <f t="shared" si="15"/>
        <v>0</v>
      </c>
      <c r="BG189" s="163">
        <f t="shared" si="16"/>
        <v>0</v>
      </c>
      <c r="BH189" s="163">
        <f t="shared" si="17"/>
        <v>0</v>
      </c>
      <c r="BI189" s="163">
        <f t="shared" si="18"/>
        <v>0</v>
      </c>
      <c r="BJ189" s="15" t="s">
        <v>85</v>
      </c>
      <c r="BK189" s="163">
        <f t="shared" si="19"/>
        <v>0</v>
      </c>
      <c r="BL189" s="15" t="s">
        <v>214</v>
      </c>
      <c r="BM189" s="162" t="s">
        <v>1110</v>
      </c>
    </row>
    <row r="190" spans="1:65" s="2" customFormat="1" ht="24.2" customHeight="1">
      <c r="A190" s="30"/>
      <c r="B190" s="154"/>
      <c r="C190" s="195" t="s">
        <v>337</v>
      </c>
      <c r="D190" s="195" t="s">
        <v>210</v>
      </c>
      <c r="E190" s="196" t="s">
        <v>1111</v>
      </c>
      <c r="F190" s="200" t="s">
        <v>1112</v>
      </c>
      <c r="G190" s="198" t="s">
        <v>213</v>
      </c>
      <c r="H190" s="199">
        <v>2371.1</v>
      </c>
      <c r="I190" s="155"/>
      <c r="J190" s="287">
        <f t="shared" si="10"/>
        <v>0</v>
      </c>
      <c r="K190" s="157"/>
      <c r="L190" s="31"/>
      <c r="M190" s="158" t="s">
        <v>1</v>
      </c>
      <c r="N190" s="159" t="s">
        <v>38</v>
      </c>
      <c r="O190" s="59"/>
      <c r="P190" s="160">
        <f t="shared" si="11"/>
        <v>0</v>
      </c>
      <c r="Q190" s="160">
        <v>3.3000000000000003E-5</v>
      </c>
      <c r="R190" s="160">
        <f t="shared" si="12"/>
        <v>7.8246300000000005E-2</v>
      </c>
      <c r="S190" s="160">
        <v>0</v>
      </c>
      <c r="T190" s="161">
        <f t="shared" si="1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62" t="s">
        <v>214</v>
      </c>
      <c r="AT190" s="162" t="s">
        <v>210</v>
      </c>
      <c r="AU190" s="162" t="s">
        <v>85</v>
      </c>
      <c r="AY190" s="15" t="s">
        <v>208</v>
      </c>
      <c r="BE190" s="163">
        <f t="shared" si="14"/>
        <v>0</v>
      </c>
      <c r="BF190" s="163">
        <f t="shared" si="15"/>
        <v>0</v>
      </c>
      <c r="BG190" s="163">
        <f t="shared" si="16"/>
        <v>0</v>
      </c>
      <c r="BH190" s="163">
        <f t="shared" si="17"/>
        <v>0</v>
      </c>
      <c r="BI190" s="163">
        <f t="shared" si="18"/>
        <v>0</v>
      </c>
      <c r="BJ190" s="15" t="s">
        <v>85</v>
      </c>
      <c r="BK190" s="163">
        <f t="shared" si="19"/>
        <v>0</v>
      </c>
      <c r="BL190" s="15" t="s">
        <v>214</v>
      </c>
      <c r="BM190" s="162" t="s">
        <v>1113</v>
      </c>
    </row>
    <row r="191" spans="1:65" s="2" customFormat="1" ht="16.5" customHeight="1">
      <c r="A191" s="30"/>
      <c r="B191" s="154"/>
      <c r="C191" s="201" t="s">
        <v>341</v>
      </c>
      <c r="D191" s="201" t="s">
        <v>751</v>
      </c>
      <c r="E191" s="202" t="s">
        <v>1114</v>
      </c>
      <c r="F191" s="203" t="s">
        <v>1115</v>
      </c>
      <c r="G191" s="204" t="s">
        <v>213</v>
      </c>
      <c r="H191" s="205">
        <v>2726.7649999999999</v>
      </c>
      <c r="I191" s="177"/>
      <c r="J191" s="290">
        <f t="shared" si="10"/>
        <v>0</v>
      </c>
      <c r="K191" s="178"/>
      <c r="L191" s="179"/>
      <c r="M191" s="180" t="s">
        <v>1</v>
      </c>
      <c r="N191" s="181" t="s">
        <v>38</v>
      </c>
      <c r="O191" s="59"/>
      <c r="P191" s="160">
        <f t="shared" si="11"/>
        <v>0</v>
      </c>
      <c r="Q191" s="160">
        <v>2.9999999999999997E-4</v>
      </c>
      <c r="R191" s="160">
        <f t="shared" si="12"/>
        <v>0.81802949999999985</v>
      </c>
      <c r="S191" s="160">
        <v>0</v>
      </c>
      <c r="T191" s="161">
        <f t="shared" si="1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62" t="s">
        <v>239</v>
      </c>
      <c r="AT191" s="162" t="s">
        <v>751</v>
      </c>
      <c r="AU191" s="162" t="s">
        <v>85</v>
      </c>
      <c r="AY191" s="15" t="s">
        <v>208</v>
      </c>
      <c r="BE191" s="163">
        <f t="shared" si="14"/>
        <v>0</v>
      </c>
      <c r="BF191" s="163">
        <f t="shared" si="15"/>
        <v>0</v>
      </c>
      <c r="BG191" s="163">
        <f t="shared" si="16"/>
        <v>0</v>
      </c>
      <c r="BH191" s="163">
        <f t="shared" si="17"/>
        <v>0</v>
      </c>
      <c r="BI191" s="163">
        <f t="shared" si="18"/>
        <v>0</v>
      </c>
      <c r="BJ191" s="15" t="s">
        <v>85</v>
      </c>
      <c r="BK191" s="163">
        <f t="shared" si="19"/>
        <v>0</v>
      </c>
      <c r="BL191" s="15" t="s">
        <v>214</v>
      </c>
      <c r="BM191" s="162" t="s">
        <v>1116</v>
      </c>
    </row>
    <row r="192" spans="1:65" s="12" customFormat="1" ht="22.9" customHeight="1">
      <c r="B192" s="142"/>
      <c r="C192" s="206"/>
      <c r="D192" s="207" t="s">
        <v>71</v>
      </c>
      <c r="E192" s="208" t="s">
        <v>219</v>
      </c>
      <c r="F192" s="208" t="s">
        <v>1117</v>
      </c>
      <c r="G192" s="206"/>
      <c r="H192" s="206"/>
      <c r="I192" s="145"/>
      <c r="J192" s="286">
        <f>BK192</f>
        <v>0</v>
      </c>
      <c r="L192" s="142"/>
      <c r="M192" s="146"/>
      <c r="N192" s="147"/>
      <c r="O192" s="147"/>
      <c r="P192" s="148">
        <f>SUM(P193:P206)</f>
        <v>0</v>
      </c>
      <c r="Q192" s="147"/>
      <c r="R192" s="148">
        <f>SUM(R193:R206)</f>
        <v>766.33216524270995</v>
      </c>
      <c r="S192" s="147"/>
      <c r="T192" s="149">
        <f>SUM(T193:T206)</f>
        <v>0</v>
      </c>
      <c r="AR192" s="143" t="s">
        <v>79</v>
      </c>
      <c r="AT192" s="150" t="s">
        <v>71</v>
      </c>
      <c r="AU192" s="150" t="s">
        <v>79</v>
      </c>
      <c r="AY192" s="143" t="s">
        <v>208</v>
      </c>
      <c r="BK192" s="151">
        <f>SUM(BK193:BK206)</f>
        <v>0</v>
      </c>
    </row>
    <row r="193" spans="1:65" s="2" customFormat="1" ht="24.2" customHeight="1">
      <c r="A193" s="30"/>
      <c r="B193" s="154"/>
      <c r="C193" s="195" t="s">
        <v>345</v>
      </c>
      <c r="D193" s="195" t="s">
        <v>210</v>
      </c>
      <c r="E193" s="196" t="s">
        <v>1118</v>
      </c>
      <c r="F193" s="200" t="s">
        <v>1119</v>
      </c>
      <c r="G193" s="198" t="s">
        <v>233</v>
      </c>
      <c r="H193" s="199">
        <v>34.472000000000001</v>
      </c>
      <c r="I193" s="155"/>
      <c r="J193" s="287">
        <f t="shared" ref="J193:J206" si="20">ROUND(I193*H193,2)</f>
        <v>0</v>
      </c>
      <c r="K193" s="157"/>
      <c r="L193" s="31"/>
      <c r="M193" s="158" t="s">
        <v>1</v>
      </c>
      <c r="N193" s="159" t="s">
        <v>38</v>
      </c>
      <c r="O193" s="59"/>
      <c r="P193" s="160">
        <f t="shared" ref="P193:P206" si="21">O193*H193</f>
        <v>0</v>
      </c>
      <c r="Q193" s="160">
        <v>2.0990500000000001</v>
      </c>
      <c r="R193" s="160">
        <f t="shared" ref="R193:R206" si="22">Q193*H193</f>
        <v>72.358451600000009</v>
      </c>
      <c r="S193" s="160">
        <v>0</v>
      </c>
      <c r="T193" s="161">
        <f t="shared" ref="T193:T206" si="23">S193*H193</f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2" t="s">
        <v>214</v>
      </c>
      <c r="AT193" s="162" t="s">
        <v>210</v>
      </c>
      <c r="AU193" s="162" t="s">
        <v>85</v>
      </c>
      <c r="AY193" s="15" t="s">
        <v>208</v>
      </c>
      <c r="BE193" s="163">
        <f t="shared" ref="BE193:BE206" si="24">IF(N193="základná",J193,0)</f>
        <v>0</v>
      </c>
      <c r="BF193" s="163">
        <f t="shared" ref="BF193:BF206" si="25">IF(N193="znížená",J193,0)</f>
        <v>0</v>
      </c>
      <c r="BG193" s="163">
        <f t="shared" ref="BG193:BG206" si="26">IF(N193="zákl. prenesená",J193,0)</f>
        <v>0</v>
      </c>
      <c r="BH193" s="163">
        <f t="shared" ref="BH193:BH206" si="27">IF(N193="zníž. prenesená",J193,0)</f>
        <v>0</v>
      </c>
      <c r="BI193" s="163">
        <f t="shared" ref="BI193:BI206" si="28">IF(N193="nulová",J193,0)</f>
        <v>0</v>
      </c>
      <c r="BJ193" s="15" t="s">
        <v>85</v>
      </c>
      <c r="BK193" s="163">
        <f t="shared" ref="BK193:BK206" si="29">ROUND(I193*H193,2)</f>
        <v>0</v>
      </c>
      <c r="BL193" s="15" t="s">
        <v>214</v>
      </c>
      <c r="BM193" s="162" t="s">
        <v>1120</v>
      </c>
    </row>
    <row r="194" spans="1:65" s="2" customFormat="1" ht="37.9" customHeight="1">
      <c r="A194" s="30"/>
      <c r="B194" s="154"/>
      <c r="C194" s="195" t="s">
        <v>349</v>
      </c>
      <c r="D194" s="195" t="s">
        <v>210</v>
      </c>
      <c r="E194" s="196" t="s">
        <v>1121</v>
      </c>
      <c r="F194" s="200" t="s">
        <v>1122</v>
      </c>
      <c r="G194" s="198" t="s">
        <v>233</v>
      </c>
      <c r="H194" s="199">
        <v>16.943999999999999</v>
      </c>
      <c r="I194" s="155"/>
      <c r="J194" s="287">
        <f t="shared" si="20"/>
        <v>0</v>
      </c>
      <c r="K194" s="157"/>
      <c r="L194" s="31"/>
      <c r="M194" s="158" t="s">
        <v>1</v>
      </c>
      <c r="N194" s="159" t="s">
        <v>38</v>
      </c>
      <c r="O194" s="59"/>
      <c r="P194" s="160">
        <f t="shared" si="21"/>
        <v>0</v>
      </c>
      <c r="Q194" s="160">
        <v>0.7891804</v>
      </c>
      <c r="R194" s="160">
        <f t="shared" si="22"/>
        <v>13.371872697599999</v>
      </c>
      <c r="S194" s="160">
        <v>0</v>
      </c>
      <c r="T194" s="161">
        <f t="shared" si="23"/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62" t="s">
        <v>214</v>
      </c>
      <c r="AT194" s="162" t="s">
        <v>210</v>
      </c>
      <c r="AU194" s="162" t="s">
        <v>85</v>
      </c>
      <c r="AY194" s="15" t="s">
        <v>208</v>
      </c>
      <c r="BE194" s="163">
        <f t="shared" si="24"/>
        <v>0</v>
      </c>
      <c r="BF194" s="163">
        <f t="shared" si="25"/>
        <v>0</v>
      </c>
      <c r="BG194" s="163">
        <f t="shared" si="26"/>
        <v>0</v>
      </c>
      <c r="BH194" s="163">
        <f t="shared" si="27"/>
        <v>0</v>
      </c>
      <c r="BI194" s="163">
        <f t="shared" si="28"/>
        <v>0</v>
      </c>
      <c r="BJ194" s="15" t="s">
        <v>85</v>
      </c>
      <c r="BK194" s="163">
        <f t="shared" si="29"/>
        <v>0</v>
      </c>
      <c r="BL194" s="15" t="s">
        <v>214</v>
      </c>
      <c r="BM194" s="162" t="s">
        <v>1123</v>
      </c>
    </row>
    <row r="195" spans="1:65" s="2" customFormat="1" ht="37.9" customHeight="1">
      <c r="A195" s="30"/>
      <c r="B195" s="154"/>
      <c r="C195" s="195" t="s">
        <v>353</v>
      </c>
      <c r="D195" s="195" t="s">
        <v>210</v>
      </c>
      <c r="E195" s="196" t="s">
        <v>1124</v>
      </c>
      <c r="F195" s="200" t="s">
        <v>1125</v>
      </c>
      <c r="G195" s="198" t="s">
        <v>233</v>
      </c>
      <c r="H195" s="199">
        <v>541.57299999999998</v>
      </c>
      <c r="I195" s="155"/>
      <c r="J195" s="287">
        <f t="shared" si="20"/>
        <v>0</v>
      </c>
      <c r="K195" s="157"/>
      <c r="L195" s="31"/>
      <c r="M195" s="158" t="s">
        <v>1</v>
      </c>
      <c r="N195" s="159" t="s">
        <v>38</v>
      </c>
      <c r="O195" s="59"/>
      <c r="P195" s="160">
        <f t="shared" si="21"/>
        <v>0</v>
      </c>
      <c r="Q195" s="160">
        <v>0.82156200000000001</v>
      </c>
      <c r="R195" s="160">
        <f t="shared" si="22"/>
        <v>444.93579702599999</v>
      </c>
      <c r="S195" s="160">
        <v>0</v>
      </c>
      <c r="T195" s="161">
        <f t="shared" si="23"/>
        <v>0</v>
      </c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R195" s="162" t="s">
        <v>214</v>
      </c>
      <c r="AT195" s="162" t="s">
        <v>210</v>
      </c>
      <c r="AU195" s="162" t="s">
        <v>85</v>
      </c>
      <c r="AY195" s="15" t="s">
        <v>208</v>
      </c>
      <c r="BE195" s="163">
        <f t="shared" si="24"/>
        <v>0</v>
      </c>
      <c r="BF195" s="163">
        <f t="shared" si="25"/>
        <v>0</v>
      </c>
      <c r="BG195" s="163">
        <f t="shared" si="26"/>
        <v>0</v>
      </c>
      <c r="BH195" s="163">
        <f t="shared" si="27"/>
        <v>0</v>
      </c>
      <c r="BI195" s="163">
        <f t="shared" si="28"/>
        <v>0</v>
      </c>
      <c r="BJ195" s="15" t="s">
        <v>85</v>
      </c>
      <c r="BK195" s="163">
        <f t="shared" si="29"/>
        <v>0</v>
      </c>
      <c r="BL195" s="15" t="s">
        <v>214</v>
      </c>
      <c r="BM195" s="162" t="s">
        <v>1126</v>
      </c>
    </row>
    <row r="196" spans="1:65" s="2" customFormat="1" ht="24.2" customHeight="1">
      <c r="A196" s="30"/>
      <c r="B196" s="154"/>
      <c r="C196" s="195" t="s">
        <v>357</v>
      </c>
      <c r="D196" s="195" t="s">
        <v>210</v>
      </c>
      <c r="E196" s="196" t="s">
        <v>1127</v>
      </c>
      <c r="F196" s="200" t="s">
        <v>1128</v>
      </c>
      <c r="G196" s="198" t="s">
        <v>564</v>
      </c>
      <c r="H196" s="199">
        <v>0.30099999999999999</v>
      </c>
      <c r="I196" s="155"/>
      <c r="J196" s="287">
        <f t="shared" si="20"/>
        <v>0</v>
      </c>
      <c r="K196" s="157"/>
      <c r="L196" s="31"/>
      <c r="M196" s="158" t="s">
        <v>1</v>
      </c>
      <c r="N196" s="159" t="s">
        <v>38</v>
      </c>
      <c r="O196" s="59"/>
      <c r="P196" s="160">
        <f t="shared" si="21"/>
        <v>0</v>
      </c>
      <c r="Q196" s="160">
        <v>1.002</v>
      </c>
      <c r="R196" s="160">
        <f t="shared" si="22"/>
        <v>0.30160199999999998</v>
      </c>
      <c r="S196" s="160">
        <v>0</v>
      </c>
      <c r="T196" s="161">
        <f t="shared" si="23"/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62" t="s">
        <v>214</v>
      </c>
      <c r="AT196" s="162" t="s">
        <v>210</v>
      </c>
      <c r="AU196" s="162" t="s">
        <v>85</v>
      </c>
      <c r="AY196" s="15" t="s">
        <v>208</v>
      </c>
      <c r="BE196" s="163">
        <f t="shared" si="24"/>
        <v>0</v>
      </c>
      <c r="BF196" s="163">
        <f t="shared" si="25"/>
        <v>0</v>
      </c>
      <c r="BG196" s="163">
        <f t="shared" si="26"/>
        <v>0</v>
      </c>
      <c r="BH196" s="163">
        <f t="shared" si="27"/>
        <v>0</v>
      </c>
      <c r="BI196" s="163">
        <f t="shared" si="28"/>
        <v>0</v>
      </c>
      <c r="BJ196" s="15" t="s">
        <v>85</v>
      </c>
      <c r="BK196" s="163">
        <f t="shared" si="29"/>
        <v>0</v>
      </c>
      <c r="BL196" s="15" t="s">
        <v>214</v>
      </c>
      <c r="BM196" s="162" t="s">
        <v>1129</v>
      </c>
    </row>
    <row r="197" spans="1:65" s="2" customFormat="1" ht="24.2" customHeight="1">
      <c r="A197" s="30"/>
      <c r="B197" s="154"/>
      <c r="C197" s="195" t="s">
        <v>361</v>
      </c>
      <c r="D197" s="195" t="s">
        <v>210</v>
      </c>
      <c r="E197" s="196" t="s">
        <v>1130</v>
      </c>
      <c r="F197" s="200" t="s">
        <v>1131</v>
      </c>
      <c r="G197" s="198" t="s">
        <v>404</v>
      </c>
      <c r="H197" s="199">
        <v>2</v>
      </c>
      <c r="I197" s="155"/>
      <c r="J197" s="287">
        <f t="shared" si="20"/>
        <v>0</v>
      </c>
      <c r="K197" s="157"/>
      <c r="L197" s="31"/>
      <c r="M197" s="158" t="s">
        <v>1</v>
      </c>
      <c r="N197" s="159" t="s">
        <v>38</v>
      </c>
      <c r="O197" s="59"/>
      <c r="P197" s="160">
        <f t="shared" si="21"/>
        <v>0</v>
      </c>
      <c r="Q197" s="160">
        <v>7.9820000000000002E-2</v>
      </c>
      <c r="R197" s="160">
        <f t="shared" si="22"/>
        <v>0.15964</v>
      </c>
      <c r="S197" s="160">
        <v>0</v>
      </c>
      <c r="T197" s="161">
        <f t="shared" si="23"/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62" t="s">
        <v>214</v>
      </c>
      <c r="AT197" s="162" t="s">
        <v>210</v>
      </c>
      <c r="AU197" s="162" t="s">
        <v>85</v>
      </c>
      <c r="AY197" s="15" t="s">
        <v>208</v>
      </c>
      <c r="BE197" s="163">
        <f t="shared" si="24"/>
        <v>0</v>
      </c>
      <c r="BF197" s="163">
        <f t="shared" si="25"/>
        <v>0</v>
      </c>
      <c r="BG197" s="163">
        <f t="shared" si="26"/>
        <v>0</v>
      </c>
      <c r="BH197" s="163">
        <f t="shared" si="27"/>
        <v>0</v>
      </c>
      <c r="BI197" s="163">
        <f t="shared" si="28"/>
        <v>0</v>
      </c>
      <c r="BJ197" s="15" t="s">
        <v>85</v>
      </c>
      <c r="BK197" s="163">
        <f t="shared" si="29"/>
        <v>0</v>
      </c>
      <c r="BL197" s="15" t="s">
        <v>214</v>
      </c>
      <c r="BM197" s="162" t="s">
        <v>1132</v>
      </c>
    </row>
    <row r="198" spans="1:65" s="2" customFormat="1" ht="24.2" customHeight="1">
      <c r="A198" s="30"/>
      <c r="B198" s="154"/>
      <c r="C198" s="195" t="s">
        <v>365</v>
      </c>
      <c r="D198" s="195" t="s">
        <v>210</v>
      </c>
      <c r="E198" s="196" t="s">
        <v>1133</v>
      </c>
      <c r="F198" s="200" t="s">
        <v>1134</v>
      </c>
      <c r="G198" s="198" t="s">
        <v>404</v>
      </c>
      <c r="H198" s="199">
        <v>1</v>
      </c>
      <c r="I198" s="155"/>
      <c r="J198" s="287">
        <f t="shared" si="20"/>
        <v>0</v>
      </c>
      <c r="K198" s="157"/>
      <c r="L198" s="31"/>
      <c r="M198" s="158" t="s">
        <v>1</v>
      </c>
      <c r="N198" s="159" t="s">
        <v>38</v>
      </c>
      <c r="O198" s="59"/>
      <c r="P198" s="160">
        <f t="shared" si="21"/>
        <v>0</v>
      </c>
      <c r="Q198" s="160">
        <v>9.3079999999999996E-2</v>
      </c>
      <c r="R198" s="160">
        <f t="shared" si="22"/>
        <v>9.3079999999999996E-2</v>
      </c>
      <c r="S198" s="160">
        <v>0</v>
      </c>
      <c r="T198" s="161">
        <f t="shared" si="23"/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62" t="s">
        <v>214</v>
      </c>
      <c r="AT198" s="162" t="s">
        <v>210</v>
      </c>
      <c r="AU198" s="162" t="s">
        <v>85</v>
      </c>
      <c r="AY198" s="15" t="s">
        <v>208</v>
      </c>
      <c r="BE198" s="163">
        <f t="shared" si="24"/>
        <v>0</v>
      </c>
      <c r="BF198" s="163">
        <f t="shared" si="25"/>
        <v>0</v>
      </c>
      <c r="BG198" s="163">
        <f t="shared" si="26"/>
        <v>0</v>
      </c>
      <c r="BH198" s="163">
        <f t="shared" si="27"/>
        <v>0</v>
      </c>
      <c r="BI198" s="163">
        <f t="shared" si="28"/>
        <v>0</v>
      </c>
      <c r="BJ198" s="15" t="s">
        <v>85</v>
      </c>
      <c r="BK198" s="163">
        <f t="shared" si="29"/>
        <v>0</v>
      </c>
      <c r="BL198" s="15" t="s">
        <v>214</v>
      </c>
      <c r="BM198" s="162" t="s">
        <v>1135</v>
      </c>
    </row>
    <row r="199" spans="1:65" s="2" customFormat="1" ht="24.2" customHeight="1">
      <c r="A199" s="30"/>
      <c r="B199" s="154"/>
      <c r="C199" s="195" t="s">
        <v>369</v>
      </c>
      <c r="D199" s="195" t="s">
        <v>210</v>
      </c>
      <c r="E199" s="196" t="s">
        <v>1136</v>
      </c>
      <c r="F199" s="200" t="s">
        <v>1137</v>
      </c>
      <c r="G199" s="198" t="s">
        <v>404</v>
      </c>
      <c r="H199" s="199">
        <v>1</v>
      </c>
      <c r="I199" s="155"/>
      <c r="J199" s="287">
        <f t="shared" si="20"/>
        <v>0</v>
      </c>
      <c r="K199" s="157"/>
      <c r="L199" s="31"/>
      <c r="M199" s="158" t="s">
        <v>1</v>
      </c>
      <c r="N199" s="159" t="s">
        <v>38</v>
      </c>
      <c r="O199" s="59"/>
      <c r="P199" s="160">
        <f t="shared" si="21"/>
        <v>0</v>
      </c>
      <c r="Q199" s="160">
        <v>9.6189999999999998E-2</v>
      </c>
      <c r="R199" s="160">
        <f t="shared" si="22"/>
        <v>9.6189999999999998E-2</v>
      </c>
      <c r="S199" s="160">
        <v>0</v>
      </c>
      <c r="T199" s="161">
        <f t="shared" si="23"/>
        <v>0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R199" s="162" t="s">
        <v>214</v>
      </c>
      <c r="AT199" s="162" t="s">
        <v>210</v>
      </c>
      <c r="AU199" s="162" t="s">
        <v>85</v>
      </c>
      <c r="AY199" s="15" t="s">
        <v>208</v>
      </c>
      <c r="BE199" s="163">
        <f t="shared" si="24"/>
        <v>0</v>
      </c>
      <c r="BF199" s="163">
        <f t="shared" si="25"/>
        <v>0</v>
      </c>
      <c r="BG199" s="163">
        <f t="shared" si="26"/>
        <v>0</v>
      </c>
      <c r="BH199" s="163">
        <f t="shared" si="27"/>
        <v>0</v>
      </c>
      <c r="BI199" s="163">
        <f t="shared" si="28"/>
        <v>0</v>
      </c>
      <c r="BJ199" s="15" t="s">
        <v>85</v>
      </c>
      <c r="BK199" s="163">
        <f t="shared" si="29"/>
        <v>0</v>
      </c>
      <c r="BL199" s="15" t="s">
        <v>214</v>
      </c>
      <c r="BM199" s="162" t="s">
        <v>1138</v>
      </c>
    </row>
    <row r="200" spans="1:65" s="2" customFormat="1" ht="24.2" customHeight="1">
      <c r="A200" s="30"/>
      <c r="B200" s="154"/>
      <c r="C200" s="195" t="s">
        <v>373</v>
      </c>
      <c r="D200" s="195" t="s">
        <v>210</v>
      </c>
      <c r="E200" s="196" t="s">
        <v>1139</v>
      </c>
      <c r="F200" s="200" t="s">
        <v>1140</v>
      </c>
      <c r="G200" s="198" t="s">
        <v>404</v>
      </c>
      <c r="H200" s="199">
        <v>3</v>
      </c>
      <c r="I200" s="155"/>
      <c r="J200" s="287">
        <f t="shared" si="20"/>
        <v>0</v>
      </c>
      <c r="K200" s="157"/>
      <c r="L200" s="31"/>
      <c r="M200" s="158" t="s">
        <v>1</v>
      </c>
      <c r="N200" s="159" t="s">
        <v>38</v>
      </c>
      <c r="O200" s="59"/>
      <c r="P200" s="160">
        <f t="shared" si="21"/>
        <v>0</v>
      </c>
      <c r="Q200" s="160">
        <v>0.14421</v>
      </c>
      <c r="R200" s="160">
        <f t="shared" si="22"/>
        <v>0.43263000000000001</v>
      </c>
      <c r="S200" s="160">
        <v>0</v>
      </c>
      <c r="T200" s="161">
        <f t="shared" si="23"/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2" t="s">
        <v>214</v>
      </c>
      <c r="AT200" s="162" t="s">
        <v>210</v>
      </c>
      <c r="AU200" s="162" t="s">
        <v>85</v>
      </c>
      <c r="AY200" s="15" t="s">
        <v>208</v>
      </c>
      <c r="BE200" s="163">
        <f t="shared" si="24"/>
        <v>0</v>
      </c>
      <c r="BF200" s="163">
        <f t="shared" si="25"/>
        <v>0</v>
      </c>
      <c r="BG200" s="163">
        <f t="shared" si="26"/>
        <v>0</v>
      </c>
      <c r="BH200" s="163">
        <f t="shared" si="27"/>
        <v>0</v>
      </c>
      <c r="BI200" s="163">
        <f t="shared" si="28"/>
        <v>0</v>
      </c>
      <c r="BJ200" s="15" t="s">
        <v>85</v>
      </c>
      <c r="BK200" s="163">
        <f t="shared" si="29"/>
        <v>0</v>
      </c>
      <c r="BL200" s="15" t="s">
        <v>214</v>
      </c>
      <c r="BM200" s="162" t="s">
        <v>1141</v>
      </c>
    </row>
    <row r="201" spans="1:65" s="2" customFormat="1" ht="24.2" customHeight="1">
      <c r="A201" s="30"/>
      <c r="B201" s="154"/>
      <c r="C201" s="195" t="s">
        <v>377</v>
      </c>
      <c r="D201" s="195" t="s">
        <v>210</v>
      </c>
      <c r="E201" s="196" t="s">
        <v>1142</v>
      </c>
      <c r="F201" s="200" t="s">
        <v>1143</v>
      </c>
      <c r="G201" s="198" t="s">
        <v>233</v>
      </c>
      <c r="H201" s="199">
        <v>92.966999999999999</v>
      </c>
      <c r="I201" s="155"/>
      <c r="J201" s="287">
        <f t="shared" si="20"/>
        <v>0</v>
      </c>
      <c r="K201" s="157"/>
      <c r="L201" s="31"/>
      <c r="M201" s="158" t="s">
        <v>1</v>
      </c>
      <c r="N201" s="159" t="s">
        <v>38</v>
      </c>
      <c r="O201" s="59"/>
      <c r="P201" s="160">
        <f t="shared" si="21"/>
        <v>0</v>
      </c>
      <c r="Q201" s="160">
        <v>2.4017667899999999</v>
      </c>
      <c r="R201" s="160">
        <f t="shared" si="22"/>
        <v>223.28505316592998</v>
      </c>
      <c r="S201" s="160">
        <v>0</v>
      </c>
      <c r="T201" s="161">
        <f t="shared" si="23"/>
        <v>0</v>
      </c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R201" s="162" t="s">
        <v>214</v>
      </c>
      <c r="AT201" s="162" t="s">
        <v>210</v>
      </c>
      <c r="AU201" s="162" t="s">
        <v>85</v>
      </c>
      <c r="AY201" s="15" t="s">
        <v>208</v>
      </c>
      <c r="BE201" s="163">
        <f t="shared" si="24"/>
        <v>0</v>
      </c>
      <c r="BF201" s="163">
        <f t="shared" si="25"/>
        <v>0</v>
      </c>
      <c r="BG201" s="163">
        <f t="shared" si="26"/>
        <v>0</v>
      </c>
      <c r="BH201" s="163">
        <f t="shared" si="27"/>
        <v>0</v>
      </c>
      <c r="BI201" s="163">
        <f t="shared" si="28"/>
        <v>0</v>
      </c>
      <c r="BJ201" s="15" t="s">
        <v>85</v>
      </c>
      <c r="BK201" s="163">
        <f t="shared" si="29"/>
        <v>0</v>
      </c>
      <c r="BL201" s="15" t="s">
        <v>214</v>
      </c>
      <c r="BM201" s="162" t="s">
        <v>1144</v>
      </c>
    </row>
    <row r="202" spans="1:65" s="2" customFormat="1" ht="24.2" customHeight="1">
      <c r="A202" s="30"/>
      <c r="B202" s="154"/>
      <c r="C202" s="195" t="s">
        <v>381</v>
      </c>
      <c r="D202" s="195" t="s">
        <v>210</v>
      </c>
      <c r="E202" s="196" t="s">
        <v>1145</v>
      </c>
      <c r="F202" s="200" t="s">
        <v>1146</v>
      </c>
      <c r="G202" s="198" t="s">
        <v>213</v>
      </c>
      <c r="H202" s="199">
        <v>58.421999999999997</v>
      </c>
      <c r="I202" s="155"/>
      <c r="J202" s="287">
        <f t="shared" si="20"/>
        <v>0</v>
      </c>
      <c r="K202" s="157"/>
      <c r="L202" s="31"/>
      <c r="M202" s="158" t="s">
        <v>1</v>
      </c>
      <c r="N202" s="159" t="s">
        <v>38</v>
      </c>
      <c r="O202" s="59"/>
      <c r="P202" s="160">
        <f t="shared" si="21"/>
        <v>0</v>
      </c>
      <c r="Q202" s="160">
        <v>3.9579100000000002E-3</v>
      </c>
      <c r="R202" s="160">
        <f t="shared" si="22"/>
        <v>0.23122901802000001</v>
      </c>
      <c r="S202" s="160">
        <v>0</v>
      </c>
      <c r="T202" s="161">
        <f t="shared" si="23"/>
        <v>0</v>
      </c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R202" s="162" t="s">
        <v>214</v>
      </c>
      <c r="AT202" s="162" t="s">
        <v>210</v>
      </c>
      <c r="AU202" s="162" t="s">
        <v>85</v>
      </c>
      <c r="AY202" s="15" t="s">
        <v>208</v>
      </c>
      <c r="BE202" s="163">
        <f t="shared" si="24"/>
        <v>0</v>
      </c>
      <c r="BF202" s="163">
        <f t="shared" si="25"/>
        <v>0</v>
      </c>
      <c r="BG202" s="163">
        <f t="shared" si="26"/>
        <v>0</v>
      </c>
      <c r="BH202" s="163">
        <f t="shared" si="27"/>
        <v>0</v>
      </c>
      <c r="BI202" s="163">
        <f t="shared" si="28"/>
        <v>0</v>
      </c>
      <c r="BJ202" s="15" t="s">
        <v>85</v>
      </c>
      <c r="BK202" s="163">
        <f t="shared" si="29"/>
        <v>0</v>
      </c>
      <c r="BL202" s="15" t="s">
        <v>214</v>
      </c>
      <c r="BM202" s="162" t="s">
        <v>1147</v>
      </c>
    </row>
    <row r="203" spans="1:65" s="2" customFormat="1" ht="24.2" customHeight="1">
      <c r="A203" s="30"/>
      <c r="B203" s="154"/>
      <c r="C203" s="195" t="s">
        <v>385</v>
      </c>
      <c r="D203" s="195" t="s">
        <v>210</v>
      </c>
      <c r="E203" s="196" t="s">
        <v>1148</v>
      </c>
      <c r="F203" s="200" t="s">
        <v>1149</v>
      </c>
      <c r="G203" s="198" t="s">
        <v>213</v>
      </c>
      <c r="H203" s="199">
        <v>58.421999999999997</v>
      </c>
      <c r="I203" s="155"/>
      <c r="J203" s="287">
        <f t="shared" si="20"/>
        <v>0</v>
      </c>
      <c r="K203" s="157"/>
      <c r="L203" s="31"/>
      <c r="M203" s="158" t="s">
        <v>1</v>
      </c>
      <c r="N203" s="159" t="s">
        <v>38</v>
      </c>
      <c r="O203" s="59"/>
      <c r="P203" s="160">
        <f t="shared" si="21"/>
        <v>0</v>
      </c>
      <c r="Q203" s="160">
        <v>0</v>
      </c>
      <c r="R203" s="160">
        <f t="shared" si="22"/>
        <v>0</v>
      </c>
      <c r="S203" s="160">
        <v>0</v>
      </c>
      <c r="T203" s="161">
        <f t="shared" si="23"/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62" t="s">
        <v>214</v>
      </c>
      <c r="AT203" s="162" t="s">
        <v>210</v>
      </c>
      <c r="AU203" s="162" t="s">
        <v>85</v>
      </c>
      <c r="AY203" s="15" t="s">
        <v>208</v>
      </c>
      <c r="BE203" s="163">
        <f t="shared" si="24"/>
        <v>0</v>
      </c>
      <c r="BF203" s="163">
        <f t="shared" si="25"/>
        <v>0</v>
      </c>
      <c r="BG203" s="163">
        <f t="shared" si="26"/>
        <v>0</v>
      </c>
      <c r="BH203" s="163">
        <f t="shared" si="27"/>
        <v>0</v>
      </c>
      <c r="BI203" s="163">
        <f t="shared" si="28"/>
        <v>0</v>
      </c>
      <c r="BJ203" s="15" t="s">
        <v>85</v>
      </c>
      <c r="BK203" s="163">
        <f t="shared" si="29"/>
        <v>0</v>
      </c>
      <c r="BL203" s="15" t="s">
        <v>214</v>
      </c>
      <c r="BM203" s="162" t="s">
        <v>1150</v>
      </c>
    </row>
    <row r="204" spans="1:65" s="2" customFormat="1" ht="24.2" customHeight="1">
      <c r="A204" s="30"/>
      <c r="B204" s="154"/>
      <c r="C204" s="195" t="s">
        <v>389</v>
      </c>
      <c r="D204" s="195" t="s">
        <v>210</v>
      </c>
      <c r="E204" s="196" t="s">
        <v>1151</v>
      </c>
      <c r="F204" s="200" t="s">
        <v>1152</v>
      </c>
      <c r="G204" s="198" t="s">
        <v>213</v>
      </c>
      <c r="H204" s="199">
        <v>788.81200000000001</v>
      </c>
      <c r="I204" s="155"/>
      <c r="J204" s="287">
        <f t="shared" si="20"/>
        <v>0</v>
      </c>
      <c r="K204" s="157"/>
      <c r="L204" s="31"/>
      <c r="M204" s="158" t="s">
        <v>1</v>
      </c>
      <c r="N204" s="159" t="s">
        <v>38</v>
      </c>
      <c r="O204" s="59"/>
      <c r="P204" s="160">
        <f t="shared" si="21"/>
        <v>0</v>
      </c>
      <c r="Q204" s="160">
        <v>2.2956999999999999E-3</v>
      </c>
      <c r="R204" s="160">
        <f t="shared" si="22"/>
        <v>1.8108757084</v>
      </c>
      <c r="S204" s="160">
        <v>0</v>
      </c>
      <c r="T204" s="161">
        <f t="shared" si="23"/>
        <v>0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R204" s="162" t="s">
        <v>214</v>
      </c>
      <c r="AT204" s="162" t="s">
        <v>210</v>
      </c>
      <c r="AU204" s="162" t="s">
        <v>85</v>
      </c>
      <c r="AY204" s="15" t="s">
        <v>208</v>
      </c>
      <c r="BE204" s="163">
        <f t="shared" si="24"/>
        <v>0</v>
      </c>
      <c r="BF204" s="163">
        <f t="shared" si="25"/>
        <v>0</v>
      </c>
      <c r="BG204" s="163">
        <f t="shared" si="26"/>
        <v>0</v>
      </c>
      <c r="BH204" s="163">
        <f t="shared" si="27"/>
        <v>0</v>
      </c>
      <c r="BI204" s="163">
        <f t="shared" si="28"/>
        <v>0</v>
      </c>
      <c r="BJ204" s="15" t="s">
        <v>85</v>
      </c>
      <c r="BK204" s="163">
        <f t="shared" si="29"/>
        <v>0</v>
      </c>
      <c r="BL204" s="15" t="s">
        <v>214</v>
      </c>
      <c r="BM204" s="162" t="s">
        <v>1153</v>
      </c>
    </row>
    <row r="205" spans="1:65" s="2" customFormat="1" ht="24.2" customHeight="1">
      <c r="A205" s="30"/>
      <c r="B205" s="154"/>
      <c r="C205" s="195" t="s">
        <v>393</v>
      </c>
      <c r="D205" s="195" t="s">
        <v>210</v>
      </c>
      <c r="E205" s="196" t="s">
        <v>1154</v>
      </c>
      <c r="F205" s="200" t="s">
        <v>1155</v>
      </c>
      <c r="G205" s="198" t="s">
        <v>213</v>
      </c>
      <c r="H205" s="199">
        <v>788.81200000000001</v>
      </c>
      <c r="I205" s="155"/>
      <c r="J205" s="287">
        <f t="shared" si="20"/>
        <v>0</v>
      </c>
      <c r="K205" s="157"/>
      <c r="L205" s="31"/>
      <c r="M205" s="158" t="s">
        <v>1</v>
      </c>
      <c r="N205" s="159" t="s">
        <v>38</v>
      </c>
      <c r="O205" s="59"/>
      <c r="P205" s="160">
        <f t="shared" si="21"/>
        <v>0</v>
      </c>
      <c r="Q205" s="160">
        <v>0</v>
      </c>
      <c r="R205" s="160">
        <f t="shared" si="22"/>
        <v>0</v>
      </c>
      <c r="S205" s="160">
        <v>0</v>
      </c>
      <c r="T205" s="161">
        <f t="shared" si="23"/>
        <v>0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62" t="s">
        <v>214</v>
      </c>
      <c r="AT205" s="162" t="s">
        <v>210</v>
      </c>
      <c r="AU205" s="162" t="s">
        <v>85</v>
      </c>
      <c r="AY205" s="15" t="s">
        <v>208</v>
      </c>
      <c r="BE205" s="163">
        <f t="shared" si="24"/>
        <v>0</v>
      </c>
      <c r="BF205" s="163">
        <f t="shared" si="25"/>
        <v>0</v>
      </c>
      <c r="BG205" s="163">
        <f t="shared" si="26"/>
        <v>0</v>
      </c>
      <c r="BH205" s="163">
        <f t="shared" si="27"/>
        <v>0</v>
      </c>
      <c r="BI205" s="163">
        <f t="shared" si="28"/>
        <v>0</v>
      </c>
      <c r="BJ205" s="15" t="s">
        <v>85</v>
      </c>
      <c r="BK205" s="163">
        <f t="shared" si="29"/>
        <v>0</v>
      </c>
      <c r="BL205" s="15" t="s">
        <v>214</v>
      </c>
      <c r="BM205" s="162" t="s">
        <v>1156</v>
      </c>
    </row>
    <row r="206" spans="1:65" s="2" customFormat="1" ht="16.5" customHeight="1">
      <c r="A206" s="30"/>
      <c r="B206" s="154"/>
      <c r="C206" s="195" t="s">
        <v>397</v>
      </c>
      <c r="D206" s="195" t="s">
        <v>210</v>
      </c>
      <c r="E206" s="196" t="s">
        <v>1157</v>
      </c>
      <c r="F206" s="200" t="s">
        <v>1158</v>
      </c>
      <c r="G206" s="198" t="s">
        <v>564</v>
      </c>
      <c r="H206" s="199">
        <v>9.1140000000000008</v>
      </c>
      <c r="I206" s="155"/>
      <c r="J206" s="287">
        <f t="shared" si="20"/>
        <v>0</v>
      </c>
      <c r="K206" s="157"/>
      <c r="L206" s="31"/>
      <c r="M206" s="158" t="s">
        <v>1</v>
      </c>
      <c r="N206" s="159" t="s">
        <v>38</v>
      </c>
      <c r="O206" s="59"/>
      <c r="P206" s="160">
        <f t="shared" si="21"/>
        <v>0</v>
      </c>
      <c r="Q206" s="160">
        <v>1.0155523399999999</v>
      </c>
      <c r="R206" s="160">
        <f t="shared" si="22"/>
        <v>9.2557440267600004</v>
      </c>
      <c r="S206" s="160">
        <v>0</v>
      </c>
      <c r="T206" s="161">
        <f t="shared" si="23"/>
        <v>0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62" t="s">
        <v>214</v>
      </c>
      <c r="AT206" s="162" t="s">
        <v>210</v>
      </c>
      <c r="AU206" s="162" t="s">
        <v>85</v>
      </c>
      <c r="AY206" s="15" t="s">
        <v>208</v>
      </c>
      <c r="BE206" s="163">
        <f t="shared" si="24"/>
        <v>0</v>
      </c>
      <c r="BF206" s="163">
        <f t="shared" si="25"/>
        <v>0</v>
      </c>
      <c r="BG206" s="163">
        <f t="shared" si="26"/>
        <v>0</v>
      </c>
      <c r="BH206" s="163">
        <f t="shared" si="27"/>
        <v>0</v>
      </c>
      <c r="BI206" s="163">
        <f t="shared" si="28"/>
        <v>0</v>
      </c>
      <c r="BJ206" s="15" t="s">
        <v>85</v>
      </c>
      <c r="BK206" s="163">
        <f t="shared" si="29"/>
        <v>0</v>
      </c>
      <c r="BL206" s="15" t="s">
        <v>214</v>
      </c>
      <c r="BM206" s="162" t="s">
        <v>1159</v>
      </c>
    </row>
    <row r="207" spans="1:65" s="12" customFormat="1" ht="22.9" customHeight="1">
      <c r="B207" s="142"/>
      <c r="C207" s="206"/>
      <c r="D207" s="207" t="s">
        <v>71</v>
      </c>
      <c r="E207" s="208" t="s">
        <v>214</v>
      </c>
      <c r="F207" s="208" t="s">
        <v>1160</v>
      </c>
      <c r="G207" s="206"/>
      <c r="H207" s="206"/>
      <c r="I207" s="145"/>
      <c r="J207" s="286">
        <f>BK207</f>
        <v>0</v>
      </c>
      <c r="L207" s="142"/>
      <c r="M207" s="146"/>
      <c r="N207" s="147"/>
      <c r="O207" s="147"/>
      <c r="P207" s="148">
        <f>SUM(P208:P239)</f>
        <v>0</v>
      </c>
      <c r="Q207" s="147"/>
      <c r="R207" s="148">
        <f>SUM(R208:R239)</f>
        <v>526.75730807937009</v>
      </c>
      <c r="S207" s="147"/>
      <c r="T207" s="149">
        <f>SUM(T208:T239)</f>
        <v>0</v>
      </c>
      <c r="AR207" s="143" t="s">
        <v>79</v>
      </c>
      <c r="AT207" s="150" t="s">
        <v>71</v>
      </c>
      <c r="AU207" s="150" t="s">
        <v>79</v>
      </c>
      <c r="AY207" s="143" t="s">
        <v>208</v>
      </c>
      <c r="BK207" s="151">
        <f>SUM(BK208:BK239)</f>
        <v>0</v>
      </c>
    </row>
    <row r="208" spans="1:65" s="2" customFormat="1" ht="24.2" customHeight="1">
      <c r="A208" s="30"/>
      <c r="B208" s="154"/>
      <c r="C208" s="195" t="s">
        <v>401</v>
      </c>
      <c r="D208" s="195" t="s">
        <v>210</v>
      </c>
      <c r="E208" s="196" t="s">
        <v>1161</v>
      </c>
      <c r="F208" s="200" t="s">
        <v>1162</v>
      </c>
      <c r="G208" s="198" t="s">
        <v>233</v>
      </c>
      <c r="H208" s="199">
        <v>137.31200000000001</v>
      </c>
      <c r="I208" s="155"/>
      <c r="J208" s="287">
        <f t="shared" ref="J208:J239" si="30">ROUND(I208*H208,2)</f>
        <v>0</v>
      </c>
      <c r="K208" s="157"/>
      <c r="L208" s="31"/>
      <c r="M208" s="158" t="s">
        <v>1</v>
      </c>
      <c r="N208" s="159" t="s">
        <v>38</v>
      </c>
      <c r="O208" s="59"/>
      <c r="P208" s="160">
        <f t="shared" ref="P208:P239" si="31">O208*H208</f>
        <v>0</v>
      </c>
      <c r="Q208" s="160">
        <v>2.3141677</v>
      </c>
      <c r="R208" s="160">
        <f t="shared" ref="R208:R239" si="32">Q208*H208</f>
        <v>317.76299522240004</v>
      </c>
      <c r="S208" s="160">
        <v>0</v>
      </c>
      <c r="T208" s="161">
        <f t="shared" ref="T208:T239" si="33">S208*H208</f>
        <v>0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62" t="s">
        <v>214</v>
      </c>
      <c r="AT208" s="162" t="s">
        <v>210</v>
      </c>
      <c r="AU208" s="162" t="s">
        <v>85</v>
      </c>
      <c r="AY208" s="15" t="s">
        <v>208</v>
      </c>
      <c r="BE208" s="163">
        <f t="shared" ref="BE208:BE239" si="34">IF(N208="základná",J208,0)</f>
        <v>0</v>
      </c>
      <c r="BF208" s="163">
        <f t="shared" ref="BF208:BF239" si="35">IF(N208="znížená",J208,0)</f>
        <v>0</v>
      </c>
      <c r="BG208" s="163">
        <f t="shared" ref="BG208:BG239" si="36">IF(N208="zákl. prenesená",J208,0)</f>
        <v>0</v>
      </c>
      <c r="BH208" s="163">
        <f t="shared" ref="BH208:BH239" si="37">IF(N208="zníž. prenesená",J208,0)</f>
        <v>0</v>
      </c>
      <c r="BI208" s="163">
        <f t="shared" ref="BI208:BI239" si="38">IF(N208="nulová",J208,0)</f>
        <v>0</v>
      </c>
      <c r="BJ208" s="15" t="s">
        <v>85</v>
      </c>
      <c r="BK208" s="163">
        <f t="shared" ref="BK208:BK239" si="39">ROUND(I208*H208,2)</f>
        <v>0</v>
      </c>
      <c r="BL208" s="15" t="s">
        <v>214</v>
      </c>
      <c r="BM208" s="162" t="s">
        <v>1163</v>
      </c>
    </row>
    <row r="209" spans="1:65" s="2" customFormat="1" ht="16.5" customHeight="1">
      <c r="A209" s="30"/>
      <c r="B209" s="154"/>
      <c r="C209" s="195" t="s">
        <v>406</v>
      </c>
      <c r="D209" s="195" t="s">
        <v>210</v>
      </c>
      <c r="E209" s="196" t="s">
        <v>1164</v>
      </c>
      <c r="F209" s="200" t="s">
        <v>1165</v>
      </c>
      <c r="G209" s="198" t="s">
        <v>213</v>
      </c>
      <c r="H209" s="199">
        <v>309.89400000000001</v>
      </c>
      <c r="I209" s="155"/>
      <c r="J209" s="287">
        <f t="shared" si="30"/>
        <v>0</v>
      </c>
      <c r="K209" s="157"/>
      <c r="L209" s="31"/>
      <c r="M209" s="158" t="s">
        <v>1</v>
      </c>
      <c r="N209" s="159" t="s">
        <v>38</v>
      </c>
      <c r="O209" s="59"/>
      <c r="P209" s="160">
        <f t="shared" si="31"/>
        <v>0</v>
      </c>
      <c r="Q209" s="160">
        <v>1.8643900000000001E-3</v>
      </c>
      <c r="R209" s="160">
        <f t="shared" si="32"/>
        <v>0.57776327465999999</v>
      </c>
      <c r="S209" s="160">
        <v>0</v>
      </c>
      <c r="T209" s="161">
        <f t="shared" si="33"/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62" t="s">
        <v>214</v>
      </c>
      <c r="AT209" s="162" t="s">
        <v>210</v>
      </c>
      <c r="AU209" s="162" t="s">
        <v>85</v>
      </c>
      <c r="AY209" s="15" t="s">
        <v>208</v>
      </c>
      <c r="BE209" s="163">
        <f t="shared" si="34"/>
        <v>0</v>
      </c>
      <c r="BF209" s="163">
        <f t="shared" si="35"/>
        <v>0</v>
      </c>
      <c r="BG209" s="163">
        <f t="shared" si="36"/>
        <v>0</v>
      </c>
      <c r="BH209" s="163">
        <f t="shared" si="37"/>
        <v>0</v>
      </c>
      <c r="BI209" s="163">
        <f t="shared" si="38"/>
        <v>0</v>
      </c>
      <c r="BJ209" s="15" t="s">
        <v>85</v>
      </c>
      <c r="BK209" s="163">
        <f t="shared" si="39"/>
        <v>0</v>
      </c>
      <c r="BL209" s="15" t="s">
        <v>214</v>
      </c>
      <c r="BM209" s="162" t="s">
        <v>1166</v>
      </c>
    </row>
    <row r="210" spans="1:65" s="2" customFormat="1" ht="16.5" customHeight="1">
      <c r="A210" s="30"/>
      <c r="B210" s="154"/>
      <c r="C210" s="195" t="s">
        <v>410</v>
      </c>
      <c r="D210" s="195" t="s">
        <v>210</v>
      </c>
      <c r="E210" s="196" t="s">
        <v>1167</v>
      </c>
      <c r="F210" s="200" t="s">
        <v>1168</v>
      </c>
      <c r="G210" s="198" t="s">
        <v>213</v>
      </c>
      <c r="H210" s="199">
        <v>309.89400000000001</v>
      </c>
      <c r="I210" s="155"/>
      <c r="J210" s="287">
        <f t="shared" si="30"/>
        <v>0</v>
      </c>
      <c r="K210" s="157"/>
      <c r="L210" s="31"/>
      <c r="M210" s="158" t="s">
        <v>1</v>
      </c>
      <c r="N210" s="159" t="s">
        <v>38</v>
      </c>
      <c r="O210" s="59"/>
      <c r="P210" s="160">
        <f t="shared" si="31"/>
        <v>0</v>
      </c>
      <c r="Q210" s="160">
        <v>0</v>
      </c>
      <c r="R210" s="160">
        <f t="shared" si="32"/>
        <v>0</v>
      </c>
      <c r="S210" s="160">
        <v>0</v>
      </c>
      <c r="T210" s="161">
        <f t="shared" si="33"/>
        <v>0</v>
      </c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R210" s="162" t="s">
        <v>214</v>
      </c>
      <c r="AT210" s="162" t="s">
        <v>210</v>
      </c>
      <c r="AU210" s="162" t="s">
        <v>85</v>
      </c>
      <c r="AY210" s="15" t="s">
        <v>208</v>
      </c>
      <c r="BE210" s="163">
        <f t="shared" si="34"/>
        <v>0</v>
      </c>
      <c r="BF210" s="163">
        <f t="shared" si="35"/>
        <v>0</v>
      </c>
      <c r="BG210" s="163">
        <f t="shared" si="36"/>
        <v>0</v>
      </c>
      <c r="BH210" s="163">
        <f t="shared" si="37"/>
        <v>0</v>
      </c>
      <c r="BI210" s="163">
        <f t="shared" si="38"/>
        <v>0</v>
      </c>
      <c r="BJ210" s="15" t="s">
        <v>85</v>
      </c>
      <c r="BK210" s="163">
        <f t="shared" si="39"/>
        <v>0</v>
      </c>
      <c r="BL210" s="15" t="s">
        <v>214</v>
      </c>
      <c r="BM210" s="162" t="s">
        <v>1169</v>
      </c>
    </row>
    <row r="211" spans="1:65" s="2" customFormat="1" ht="24.2" customHeight="1">
      <c r="A211" s="30"/>
      <c r="B211" s="154"/>
      <c r="C211" s="195" t="s">
        <v>414</v>
      </c>
      <c r="D211" s="195" t="s">
        <v>210</v>
      </c>
      <c r="E211" s="196" t="s">
        <v>1170</v>
      </c>
      <c r="F211" s="200" t="s">
        <v>1171</v>
      </c>
      <c r="G211" s="198" t="s">
        <v>213</v>
      </c>
      <c r="H211" s="199">
        <v>275.822</v>
      </c>
      <c r="I211" s="155"/>
      <c r="J211" s="287">
        <f t="shared" si="30"/>
        <v>0</v>
      </c>
      <c r="K211" s="157"/>
      <c r="L211" s="31"/>
      <c r="M211" s="158" t="s">
        <v>1</v>
      </c>
      <c r="N211" s="159" t="s">
        <v>38</v>
      </c>
      <c r="O211" s="59"/>
      <c r="P211" s="160">
        <f t="shared" si="31"/>
        <v>0</v>
      </c>
      <c r="Q211" s="160">
        <v>3.7525000000000002E-3</v>
      </c>
      <c r="R211" s="160">
        <f t="shared" si="32"/>
        <v>1.035022055</v>
      </c>
      <c r="S211" s="160">
        <v>0</v>
      </c>
      <c r="T211" s="161">
        <f t="shared" si="33"/>
        <v>0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R211" s="162" t="s">
        <v>214</v>
      </c>
      <c r="AT211" s="162" t="s">
        <v>210</v>
      </c>
      <c r="AU211" s="162" t="s">
        <v>85</v>
      </c>
      <c r="AY211" s="15" t="s">
        <v>208</v>
      </c>
      <c r="BE211" s="163">
        <f t="shared" si="34"/>
        <v>0</v>
      </c>
      <c r="BF211" s="163">
        <f t="shared" si="35"/>
        <v>0</v>
      </c>
      <c r="BG211" s="163">
        <f t="shared" si="36"/>
        <v>0</v>
      </c>
      <c r="BH211" s="163">
        <f t="shared" si="37"/>
        <v>0</v>
      </c>
      <c r="BI211" s="163">
        <f t="shared" si="38"/>
        <v>0</v>
      </c>
      <c r="BJ211" s="15" t="s">
        <v>85</v>
      </c>
      <c r="BK211" s="163">
        <f t="shared" si="39"/>
        <v>0</v>
      </c>
      <c r="BL211" s="15" t="s">
        <v>214</v>
      </c>
      <c r="BM211" s="162" t="s">
        <v>1172</v>
      </c>
    </row>
    <row r="212" spans="1:65" s="2" customFormat="1" ht="24.2" customHeight="1">
      <c r="A212" s="30"/>
      <c r="B212" s="154"/>
      <c r="C212" s="195" t="s">
        <v>418</v>
      </c>
      <c r="D212" s="195" t="s">
        <v>210</v>
      </c>
      <c r="E212" s="196" t="s">
        <v>1173</v>
      </c>
      <c r="F212" s="200" t="s">
        <v>1174</v>
      </c>
      <c r="G212" s="198" t="s">
        <v>213</v>
      </c>
      <c r="H212" s="199">
        <v>275.822</v>
      </c>
      <c r="I212" s="155"/>
      <c r="J212" s="287">
        <f t="shared" si="30"/>
        <v>0</v>
      </c>
      <c r="K212" s="157"/>
      <c r="L212" s="31"/>
      <c r="M212" s="158" t="s">
        <v>1</v>
      </c>
      <c r="N212" s="159" t="s">
        <v>38</v>
      </c>
      <c r="O212" s="59"/>
      <c r="P212" s="160">
        <f t="shared" si="31"/>
        <v>0</v>
      </c>
      <c r="Q212" s="160">
        <v>0</v>
      </c>
      <c r="R212" s="160">
        <f t="shared" si="32"/>
        <v>0</v>
      </c>
      <c r="S212" s="160">
        <v>0</v>
      </c>
      <c r="T212" s="161">
        <f t="shared" si="33"/>
        <v>0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62" t="s">
        <v>214</v>
      </c>
      <c r="AT212" s="162" t="s">
        <v>210</v>
      </c>
      <c r="AU212" s="162" t="s">
        <v>85</v>
      </c>
      <c r="AY212" s="15" t="s">
        <v>208</v>
      </c>
      <c r="BE212" s="163">
        <f t="shared" si="34"/>
        <v>0</v>
      </c>
      <c r="BF212" s="163">
        <f t="shared" si="35"/>
        <v>0</v>
      </c>
      <c r="BG212" s="163">
        <f t="shared" si="36"/>
        <v>0</v>
      </c>
      <c r="BH212" s="163">
        <f t="shared" si="37"/>
        <v>0</v>
      </c>
      <c r="BI212" s="163">
        <f t="shared" si="38"/>
        <v>0</v>
      </c>
      <c r="BJ212" s="15" t="s">
        <v>85</v>
      </c>
      <c r="BK212" s="163">
        <f t="shared" si="39"/>
        <v>0</v>
      </c>
      <c r="BL212" s="15" t="s">
        <v>214</v>
      </c>
      <c r="BM212" s="162" t="s">
        <v>1175</v>
      </c>
    </row>
    <row r="213" spans="1:65" s="2" customFormat="1" ht="33" customHeight="1">
      <c r="A213" s="30"/>
      <c r="B213" s="154"/>
      <c r="C213" s="195" t="s">
        <v>422</v>
      </c>
      <c r="D213" s="195" t="s">
        <v>210</v>
      </c>
      <c r="E213" s="196" t="s">
        <v>1176</v>
      </c>
      <c r="F213" s="200" t="s">
        <v>1177</v>
      </c>
      <c r="G213" s="198" t="s">
        <v>213</v>
      </c>
      <c r="H213" s="199">
        <v>18.37</v>
      </c>
      <c r="I213" s="155"/>
      <c r="J213" s="287">
        <f t="shared" si="30"/>
        <v>0</v>
      </c>
      <c r="K213" s="157"/>
      <c r="L213" s="31"/>
      <c r="M213" s="158" t="s">
        <v>1</v>
      </c>
      <c r="N213" s="159" t="s">
        <v>38</v>
      </c>
      <c r="O213" s="59"/>
      <c r="P213" s="160">
        <f t="shared" si="31"/>
        <v>0</v>
      </c>
      <c r="Q213" s="160">
        <v>1.2290000000000001E-2</v>
      </c>
      <c r="R213" s="160">
        <f t="shared" si="32"/>
        <v>0.22576730000000003</v>
      </c>
      <c r="S213" s="160">
        <v>0</v>
      </c>
      <c r="T213" s="161">
        <f t="shared" si="33"/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62" t="s">
        <v>214</v>
      </c>
      <c r="AT213" s="162" t="s">
        <v>210</v>
      </c>
      <c r="AU213" s="162" t="s">
        <v>85</v>
      </c>
      <c r="AY213" s="15" t="s">
        <v>208</v>
      </c>
      <c r="BE213" s="163">
        <f t="shared" si="34"/>
        <v>0</v>
      </c>
      <c r="BF213" s="163">
        <f t="shared" si="35"/>
        <v>0</v>
      </c>
      <c r="BG213" s="163">
        <f t="shared" si="36"/>
        <v>0</v>
      </c>
      <c r="BH213" s="163">
        <f t="shared" si="37"/>
        <v>0</v>
      </c>
      <c r="BI213" s="163">
        <f t="shared" si="38"/>
        <v>0</v>
      </c>
      <c r="BJ213" s="15" t="s">
        <v>85</v>
      </c>
      <c r="BK213" s="163">
        <f t="shared" si="39"/>
        <v>0</v>
      </c>
      <c r="BL213" s="15" t="s">
        <v>214</v>
      </c>
      <c r="BM213" s="162" t="s">
        <v>1178</v>
      </c>
    </row>
    <row r="214" spans="1:65" s="2" customFormat="1" ht="33" customHeight="1">
      <c r="A214" s="30"/>
      <c r="B214" s="154"/>
      <c r="C214" s="195" t="s">
        <v>426</v>
      </c>
      <c r="D214" s="195" t="s">
        <v>210</v>
      </c>
      <c r="E214" s="196" t="s">
        <v>1179</v>
      </c>
      <c r="F214" s="200" t="s">
        <v>1180</v>
      </c>
      <c r="G214" s="198" t="s">
        <v>213</v>
      </c>
      <c r="H214" s="199">
        <v>609.5</v>
      </c>
      <c r="I214" s="155"/>
      <c r="J214" s="287">
        <f t="shared" si="30"/>
        <v>0</v>
      </c>
      <c r="K214" s="157"/>
      <c r="L214" s="31"/>
      <c r="M214" s="158" t="s">
        <v>1</v>
      </c>
      <c r="N214" s="159" t="s">
        <v>38</v>
      </c>
      <c r="O214" s="59"/>
      <c r="P214" s="160">
        <f t="shared" si="31"/>
        <v>0</v>
      </c>
      <c r="Q214" s="160">
        <v>1.537E-2</v>
      </c>
      <c r="R214" s="160">
        <f t="shared" si="32"/>
        <v>9.3680149999999998</v>
      </c>
      <c r="S214" s="160">
        <v>0</v>
      </c>
      <c r="T214" s="161">
        <f t="shared" si="33"/>
        <v>0</v>
      </c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R214" s="162" t="s">
        <v>214</v>
      </c>
      <c r="AT214" s="162" t="s">
        <v>210</v>
      </c>
      <c r="AU214" s="162" t="s">
        <v>85</v>
      </c>
      <c r="AY214" s="15" t="s">
        <v>208</v>
      </c>
      <c r="BE214" s="163">
        <f t="shared" si="34"/>
        <v>0</v>
      </c>
      <c r="BF214" s="163">
        <f t="shared" si="35"/>
        <v>0</v>
      </c>
      <c r="BG214" s="163">
        <f t="shared" si="36"/>
        <v>0</v>
      </c>
      <c r="BH214" s="163">
        <f t="shared" si="37"/>
        <v>0</v>
      </c>
      <c r="BI214" s="163">
        <f t="shared" si="38"/>
        <v>0</v>
      </c>
      <c r="BJ214" s="15" t="s">
        <v>85</v>
      </c>
      <c r="BK214" s="163">
        <f t="shared" si="39"/>
        <v>0</v>
      </c>
      <c r="BL214" s="15" t="s">
        <v>214</v>
      </c>
      <c r="BM214" s="162" t="s">
        <v>1181</v>
      </c>
    </row>
    <row r="215" spans="1:65" s="2" customFormat="1" ht="37.9" customHeight="1">
      <c r="A215" s="30"/>
      <c r="B215" s="154"/>
      <c r="C215" s="195" t="s">
        <v>430</v>
      </c>
      <c r="D215" s="195" t="s">
        <v>210</v>
      </c>
      <c r="E215" s="196" t="s">
        <v>1182</v>
      </c>
      <c r="F215" s="200" t="s">
        <v>1183</v>
      </c>
      <c r="G215" s="198" t="s">
        <v>564</v>
      </c>
      <c r="H215" s="199">
        <v>6.7110000000000003</v>
      </c>
      <c r="I215" s="155"/>
      <c r="J215" s="287">
        <f t="shared" si="30"/>
        <v>0</v>
      </c>
      <c r="K215" s="157"/>
      <c r="L215" s="31"/>
      <c r="M215" s="158" t="s">
        <v>1</v>
      </c>
      <c r="N215" s="159" t="s">
        <v>38</v>
      </c>
      <c r="O215" s="59"/>
      <c r="P215" s="160">
        <f t="shared" si="31"/>
        <v>0</v>
      </c>
      <c r="Q215" s="160">
        <v>1.0162834300000001</v>
      </c>
      <c r="R215" s="160">
        <f t="shared" si="32"/>
        <v>6.8202780987300011</v>
      </c>
      <c r="S215" s="160">
        <v>0</v>
      </c>
      <c r="T215" s="161">
        <f t="shared" si="33"/>
        <v>0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62" t="s">
        <v>214</v>
      </c>
      <c r="AT215" s="162" t="s">
        <v>210</v>
      </c>
      <c r="AU215" s="162" t="s">
        <v>85</v>
      </c>
      <c r="AY215" s="15" t="s">
        <v>208</v>
      </c>
      <c r="BE215" s="163">
        <f t="shared" si="34"/>
        <v>0</v>
      </c>
      <c r="BF215" s="163">
        <f t="shared" si="35"/>
        <v>0</v>
      </c>
      <c r="BG215" s="163">
        <f t="shared" si="36"/>
        <v>0</v>
      </c>
      <c r="BH215" s="163">
        <f t="shared" si="37"/>
        <v>0</v>
      </c>
      <c r="BI215" s="163">
        <f t="shared" si="38"/>
        <v>0</v>
      </c>
      <c r="BJ215" s="15" t="s">
        <v>85</v>
      </c>
      <c r="BK215" s="163">
        <f t="shared" si="39"/>
        <v>0</v>
      </c>
      <c r="BL215" s="15" t="s">
        <v>214</v>
      </c>
      <c r="BM215" s="162" t="s">
        <v>1184</v>
      </c>
    </row>
    <row r="216" spans="1:65" s="2" customFormat="1" ht="37.9" customHeight="1">
      <c r="A216" s="30"/>
      <c r="B216" s="154"/>
      <c r="C216" s="195" t="s">
        <v>434</v>
      </c>
      <c r="D216" s="195" t="s">
        <v>210</v>
      </c>
      <c r="E216" s="196" t="s">
        <v>1185</v>
      </c>
      <c r="F216" s="200" t="s">
        <v>1186</v>
      </c>
      <c r="G216" s="198" t="s">
        <v>564</v>
      </c>
      <c r="H216" s="199">
        <v>3.899</v>
      </c>
      <c r="I216" s="155"/>
      <c r="J216" s="287">
        <f t="shared" si="30"/>
        <v>0</v>
      </c>
      <c r="K216" s="157"/>
      <c r="L216" s="31"/>
      <c r="M216" s="158" t="s">
        <v>1</v>
      </c>
      <c r="N216" s="159" t="s">
        <v>38</v>
      </c>
      <c r="O216" s="59"/>
      <c r="P216" s="160">
        <f t="shared" si="31"/>
        <v>0</v>
      </c>
      <c r="Q216" s="160">
        <v>1.2029614</v>
      </c>
      <c r="R216" s="160">
        <f t="shared" si="32"/>
        <v>4.6903464986000003</v>
      </c>
      <c r="S216" s="160">
        <v>0</v>
      </c>
      <c r="T216" s="161">
        <f t="shared" si="33"/>
        <v>0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62" t="s">
        <v>214</v>
      </c>
      <c r="AT216" s="162" t="s">
        <v>210</v>
      </c>
      <c r="AU216" s="162" t="s">
        <v>85</v>
      </c>
      <c r="AY216" s="15" t="s">
        <v>208</v>
      </c>
      <c r="BE216" s="163">
        <f t="shared" si="34"/>
        <v>0</v>
      </c>
      <c r="BF216" s="163">
        <f t="shared" si="35"/>
        <v>0</v>
      </c>
      <c r="BG216" s="163">
        <f t="shared" si="36"/>
        <v>0</v>
      </c>
      <c r="BH216" s="163">
        <f t="shared" si="37"/>
        <v>0</v>
      </c>
      <c r="BI216" s="163">
        <f t="shared" si="38"/>
        <v>0</v>
      </c>
      <c r="BJ216" s="15" t="s">
        <v>85</v>
      </c>
      <c r="BK216" s="163">
        <f t="shared" si="39"/>
        <v>0</v>
      </c>
      <c r="BL216" s="15" t="s">
        <v>214</v>
      </c>
      <c r="BM216" s="162" t="s">
        <v>1187</v>
      </c>
    </row>
    <row r="217" spans="1:65" s="2" customFormat="1" ht="24.2" customHeight="1">
      <c r="A217" s="30"/>
      <c r="B217" s="154"/>
      <c r="C217" s="201" t="s">
        <v>438</v>
      </c>
      <c r="D217" s="201" t="s">
        <v>751</v>
      </c>
      <c r="E217" s="202" t="s">
        <v>1060</v>
      </c>
      <c r="F217" s="203" t="s">
        <v>1061</v>
      </c>
      <c r="G217" s="204" t="s">
        <v>404</v>
      </c>
      <c r="H217" s="205">
        <v>80</v>
      </c>
      <c r="I217" s="177"/>
      <c r="J217" s="290">
        <f t="shared" si="30"/>
        <v>0</v>
      </c>
      <c r="K217" s="178"/>
      <c r="L217" s="179"/>
      <c r="M217" s="180" t="s">
        <v>1</v>
      </c>
      <c r="N217" s="181" t="s">
        <v>38</v>
      </c>
      <c r="O217" s="59"/>
      <c r="P217" s="160">
        <f t="shared" si="31"/>
        <v>0</v>
      </c>
      <c r="Q217" s="160">
        <v>1.3780000000000001E-2</v>
      </c>
      <c r="R217" s="160">
        <f t="shared" si="32"/>
        <v>1.1024</v>
      </c>
      <c r="S217" s="160">
        <v>0</v>
      </c>
      <c r="T217" s="161">
        <f t="shared" si="33"/>
        <v>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62" t="s">
        <v>239</v>
      </c>
      <c r="AT217" s="162" t="s">
        <v>751</v>
      </c>
      <c r="AU217" s="162" t="s">
        <v>85</v>
      </c>
      <c r="AY217" s="15" t="s">
        <v>208</v>
      </c>
      <c r="BE217" s="163">
        <f t="shared" si="34"/>
        <v>0</v>
      </c>
      <c r="BF217" s="163">
        <f t="shared" si="35"/>
        <v>0</v>
      </c>
      <c r="BG217" s="163">
        <f t="shared" si="36"/>
        <v>0</v>
      </c>
      <c r="BH217" s="163">
        <f t="shared" si="37"/>
        <v>0</v>
      </c>
      <c r="BI217" s="163">
        <f t="shared" si="38"/>
        <v>0</v>
      </c>
      <c r="BJ217" s="15" t="s">
        <v>85</v>
      </c>
      <c r="BK217" s="163">
        <f t="shared" si="39"/>
        <v>0</v>
      </c>
      <c r="BL217" s="15" t="s">
        <v>214</v>
      </c>
      <c r="BM217" s="162" t="s">
        <v>1188</v>
      </c>
    </row>
    <row r="218" spans="1:65" s="2" customFormat="1" ht="24.2" customHeight="1">
      <c r="A218" s="30"/>
      <c r="B218" s="154"/>
      <c r="C218" s="201" t="s">
        <v>442</v>
      </c>
      <c r="D218" s="201" t="s">
        <v>751</v>
      </c>
      <c r="E218" s="202" t="s">
        <v>1189</v>
      </c>
      <c r="F218" s="203" t="s">
        <v>1190</v>
      </c>
      <c r="G218" s="204" t="s">
        <v>404</v>
      </c>
      <c r="H218" s="205">
        <v>50</v>
      </c>
      <c r="I218" s="177"/>
      <c r="J218" s="290">
        <f t="shared" si="30"/>
        <v>0</v>
      </c>
      <c r="K218" s="178"/>
      <c r="L218" s="179"/>
      <c r="M218" s="180" t="s">
        <v>1</v>
      </c>
      <c r="N218" s="181" t="s">
        <v>38</v>
      </c>
      <c r="O218" s="59"/>
      <c r="P218" s="160">
        <f t="shared" si="31"/>
        <v>0</v>
      </c>
      <c r="Q218" s="160">
        <v>1.193E-2</v>
      </c>
      <c r="R218" s="160">
        <f t="shared" si="32"/>
        <v>0.59650000000000003</v>
      </c>
      <c r="S218" s="160">
        <v>0</v>
      </c>
      <c r="T218" s="161">
        <f t="shared" si="33"/>
        <v>0</v>
      </c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R218" s="162" t="s">
        <v>239</v>
      </c>
      <c r="AT218" s="162" t="s">
        <v>751</v>
      </c>
      <c r="AU218" s="162" t="s">
        <v>85</v>
      </c>
      <c r="AY218" s="15" t="s">
        <v>208</v>
      </c>
      <c r="BE218" s="163">
        <f t="shared" si="34"/>
        <v>0</v>
      </c>
      <c r="BF218" s="163">
        <f t="shared" si="35"/>
        <v>0</v>
      </c>
      <c r="BG218" s="163">
        <f t="shared" si="36"/>
        <v>0</v>
      </c>
      <c r="BH218" s="163">
        <f t="shared" si="37"/>
        <v>0</v>
      </c>
      <c r="BI218" s="163">
        <f t="shared" si="38"/>
        <v>0</v>
      </c>
      <c r="BJ218" s="15" t="s">
        <v>85</v>
      </c>
      <c r="BK218" s="163">
        <f t="shared" si="39"/>
        <v>0</v>
      </c>
      <c r="BL218" s="15" t="s">
        <v>214</v>
      </c>
      <c r="BM218" s="162" t="s">
        <v>1191</v>
      </c>
    </row>
    <row r="219" spans="1:65" s="2" customFormat="1" ht="37.9" customHeight="1">
      <c r="A219" s="30"/>
      <c r="B219" s="154"/>
      <c r="C219" s="195" t="s">
        <v>446</v>
      </c>
      <c r="D219" s="195" t="s">
        <v>210</v>
      </c>
      <c r="E219" s="196" t="s">
        <v>1192</v>
      </c>
      <c r="F219" s="200" t="s">
        <v>1193</v>
      </c>
      <c r="G219" s="198" t="s">
        <v>252</v>
      </c>
      <c r="H219" s="199">
        <v>16</v>
      </c>
      <c r="I219" s="155"/>
      <c r="J219" s="287">
        <f t="shared" si="30"/>
        <v>0</v>
      </c>
      <c r="K219" s="157"/>
      <c r="L219" s="31"/>
      <c r="M219" s="158" t="s">
        <v>1</v>
      </c>
      <c r="N219" s="159" t="s">
        <v>38</v>
      </c>
      <c r="O219" s="59"/>
      <c r="P219" s="160">
        <f t="shared" si="31"/>
        <v>0</v>
      </c>
      <c r="Q219" s="160">
        <v>1.2684E-3</v>
      </c>
      <c r="R219" s="160">
        <f t="shared" si="32"/>
        <v>2.0294400000000001E-2</v>
      </c>
      <c r="S219" s="160">
        <v>0</v>
      </c>
      <c r="T219" s="161">
        <f t="shared" si="33"/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62" t="s">
        <v>214</v>
      </c>
      <c r="AT219" s="162" t="s">
        <v>210</v>
      </c>
      <c r="AU219" s="162" t="s">
        <v>85</v>
      </c>
      <c r="AY219" s="15" t="s">
        <v>208</v>
      </c>
      <c r="BE219" s="163">
        <f t="shared" si="34"/>
        <v>0</v>
      </c>
      <c r="BF219" s="163">
        <f t="shared" si="35"/>
        <v>0</v>
      </c>
      <c r="BG219" s="163">
        <f t="shared" si="36"/>
        <v>0</v>
      </c>
      <c r="BH219" s="163">
        <f t="shared" si="37"/>
        <v>0</v>
      </c>
      <c r="BI219" s="163">
        <f t="shared" si="38"/>
        <v>0</v>
      </c>
      <c r="BJ219" s="15" t="s">
        <v>85</v>
      </c>
      <c r="BK219" s="163">
        <f t="shared" si="39"/>
        <v>0</v>
      </c>
      <c r="BL219" s="15" t="s">
        <v>214</v>
      </c>
      <c r="BM219" s="162" t="s">
        <v>1194</v>
      </c>
    </row>
    <row r="220" spans="1:65" s="2" customFormat="1" ht="24.2" customHeight="1">
      <c r="A220" s="30"/>
      <c r="B220" s="154"/>
      <c r="C220" s="195" t="s">
        <v>450</v>
      </c>
      <c r="D220" s="195" t="s">
        <v>210</v>
      </c>
      <c r="E220" s="196" t="s">
        <v>1195</v>
      </c>
      <c r="F220" s="200" t="s">
        <v>1196</v>
      </c>
      <c r="G220" s="198" t="s">
        <v>233</v>
      </c>
      <c r="H220" s="199">
        <v>15.654</v>
      </c>
      <c r="I220" s="155"/>
      <c r="J220" s="287">
        <f t="shared" si="30"/>
        <v>0</v>
      </c>
      <c r="K220" s="157"/>
      <c r="L220" s="31"/>
      <c r="M220" s="158" t="s">
        <v>1</v>
      </c>
      <c r="N220" s="159" t="s">
        <v>38</v>
      </c>
      <c r="O220" s="59"/>
      <c r="P220" s="160">
        <f t="shared" si="31"/>
        <v>0</v>
      </c>
      <c r="Q220" s="160">
        <v>2.2970179000000002</v>
      </c>
      <c r="R220" s="160">
        <f t="shared" si="32"/>
        <v>35.9575182066</v>
      </c>
      <c r="S220" s="160">
        <v>0</v>
      </c>
      <c r="T220" s="161">
        <f t="shared" si="33"/>
        <v>0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R220" s="162" t="s">
        <v>214</v>
      </c>
      <c r="AT220" s="162" t="s">
        <v>210</v>
      </c>
      <c r="AU220" s="162" t="s">
        <v>85</v>
      </c>
      <c r="AY220" s="15" t="s">
        <v>208</v>
      </c>
      <c r="BE220" s="163">
        <f t="shared" si="34"/>
        <v>0</v>
      </c>
      <c r="BF220" s="163">
        <f t="shared" si="35"/>
        <v>0</v>
      </c>
      <c r="BG220" s="163">
        <f t="shared" si="36"/>
        <v>0</v>
      </c>
      <c r="BH220" s="163">
        <f t="shared" si="37"/>
        <v>0</v>
      </c>
      <c r="BI220" s="163">
        <f t="shared" si="38"/>
        <v>0</v>
      </c>
      <c r="BJ220" s="15" t="s">
        <v>85</v>
      </c>
      <c r="BK220" s="163">
        <f t="shared" si="39"/>
        <v>0</v>
      </c>
      <c r="BL220" s="15" t="s">
        <v>214</v>
      </c>
      <c r="BM220" s="162" t="s">
        <v>1197</v>
      </c>
    </row>
    <row r="221" spans="1:65" s="2" customFormat="1" ht="16.5" customHeight="1">
      <c r="A221" s="30"/>
      <c r="B221" s="154"/>
      <c r="C221" s="195" t="s">
        <v>454</v>
      </c>
      <c r="D221" s="195" t="s">
        <v>210</v>
      </c>
      <c r="E221" s="196" t="s">
        <v>1198</v>
      </c>
      <c r="F221" s="200" t="s">
        <v>1199</v>
      </c>
      <c r="G221" s="198" t="s">
        <v>213</v>
      </c>
      <c r="H221" s="199">
        <v>166.90299999999999</v>
      </c>
      <c r="I221" s="155"/>
      <c r="J221" s="287">
        <f t="shared" si="30"/>
        <v>0</v>
      </c>
      <c r="K221" s="157"/>
      <c r="L221" s="31"/>
      <c r="M221" s="158" t="s">
        <v>1</v>
      </c>
      <c r="N221" s="159" t="s">
        <v>38</v>
      </c>
      <c r="O221" s="59"/>
      <c r="P221" s="160">
        <f t="shared" si="31"/>
        <v>0</v>
      </c>
      <c r="Q221" s="160">
        <v>1.09322E-3</v>
      </c>
      <c r="R221" s="160">
        <f t="shared" si="32"/>
        <v>0.18246169765999998</v>
      </c>
      <c r="S221" s="160">
        <v>0</v>
      </c>
      <c r="T221" s="161">
        <f t="shared" si="33"/>
        <v>0</v>
      </c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R221" s="162" t="s">
        <v>214</v>
      </c>
      <c r="AT221" s="162" t="s">
        <v>210</v>
      </c>
      <c r="AU221" s="162" t="s">
        <v>85</v>
      </c>
      <c r="AY221" s="15" t="s">
        <v>208</v>
      </c>
      <c r="BE221" s="163">
        <f t="shared" si="34"/>
        <v>0</v>
      </c>
      <c r="BF221" s="163">
        <f t="shared" si="35"/>
        <v>0</v>
      </c>
      <c r="BG221" s="163">
        <f t="shared" si="36"/>
        <v>0</v>
      </c>
      <c r="BH221" s="163">
        <f t="shared" si="37"/>
        <v>0</v>
      </c>
      <c r="BI221" s="163">
        <f t="shared" si="38"/>
        <v>0</v>
      </c>
      <c r="BJ221" s="15" t="s">
        <v>85</v>
      </c>
      <c r="BK221" s="163">
        <f t="shared" si="39"/>
        <v>0</v>
      </c>
      <c r="BL221" s="15" t="s">
        <v>214</v>
      </c>
      <c r="BM221" s="162" t="s">
        <v>1200</v>
      </c>
    </row>
    <row r="222" spans="1:65" s="2" customFormat="1" ht="16.5" customHeight="1">
      <c r="A222" s="30"/>
      <c r="B222" s="154"/>
      <c r="C222" s="195" t="s">
        <v>458</v>
      </c>
      <c r="D222" s="195" t="s">
        <v>210</v>
      </c>
      <c r="E222" s="196" t="s">
        <v>1201</v>
      </c>
      <c r="F222" s="200" t="s">
        <v>1202</v>
      </c>
      <c r="G222" s="198" t="s">
        <v>213</v>
      </c>
      <c r="H222" s="199">
        <v>166.90299999999999</v>
      </c>
      <c r="I222" s="155"/>
      <c r="J222" s="287">
        <f t="shared" si="30"/>
        <v>0</v>
      </c>
      <c r="K222" s="157"/>
      <c r="L222" s="31"/>
      <c r="M222" s="158" t="s">
        <v>1</v>
      </c>
      <c r="N222" s="159" t="s">
        <v>38</v>
      </c>
      <c r="O222" s="59"/>
      <c r="P222" s="160">
        <f t="shared" si="31"/>
        <v>0</v>
      </c>
      <c r="Q222" s="160">
        <v>0</v>
      </c>
      <c r="R222" s="160">
        <f t="shared" si="32"/>
        <v>0</v>
      </c>
      <c r="S222" s="160">
        <v>0</v>
      </c>
      <c r="T222" s="161">
        <f t="shared" si="33"/>
        <v>0</v>
      </c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R222" s="162" t="s">
        <v>214</v>
      </c>
      <c r="AT222" s="162" t="s">
        <v>210</v>
      </c>
      <c r="AU222" s="162" t="s">
        <v>85</v>
      </c>
      <c r="AY222" s="15" t="s">
        <v>208</v>
      </c>
      <c r="BE222" s="163">
        <f t="shared" si="34"/>
        <v>0</v>
      </c>
      <c r="BF222" s="163">
        <f t="shared" si="35"/>
        <v>0</v>
      </c>
      <c r="BG222" s="163">
        <f t="shared" si="36"/>
        <v>0</v>
      </c>
      <c r="BH222" s="163">
        <f t="shared" si="37"/>
        <v>0</v>
      </c>
      <c r="BI222" s="163">
        <f t="shared" si="38"/>
        <v>0</v>
      </c>
      <c r="BJ222" s="15" t="s">
        <v>85</v>
      </c>
      <c r="BK222" s="163">
        <f t="shared" si="39"/>
        <v>0</v>
      </c>
      <c r="BL222" s="15" t="s">
        <v>214</v>
      </c>
      <c r="BM222" s="162" t="s">
        <v>1203</v>
      </c>
    </row>
    <row r="223" spans="1:65" s="2" customFormat="1" ht="24.2" customHeight="1">
      <c r="A223" s="30"/>
      <c r="B223" s="154"/>
      <c r="C223" s="195" t="s">
        <v>462</v>
      </c>
      <c r="D223" s="195" t="s">
        <v>210</v>
      </c>
      <c r="E223" s="196" t="s">
        <v>1204</v>
      </c>
      <c r="F223" s="200" t="s">
        <v>1205</v>
      </c>
      <c r="G223" s="198" t="s">
        <v>213</v>
      </c>
      <c r="H223" s="199">
        <v>39.817999999999998</v>
      </c>
      <c r="I223" s="155"/>
      <c r="J223" s="287">
        <f t="shared" si="30"/>
        <v>0</v>
      </c>
      <c r="K223" s="157"/>
      <c r="L223" s="31"/>
      <c r="M223" s="158" t="s">
        <v>1</v>
      </c>
      <c r="N223" s="159" t="s">
        <v>38</v>
      </c>
      <c r="O223" s="59"/>
      <c r="P223" s="160">
        <f t="shared" si="31"/>
        <v>0</v>
      </c>
      <c r="Q223" s="160">
        <v>5.0639999999999999E-3</v>
      </c>
      <c r="R223" s="160">
        <f t="shared" si="32"/>
        <v>0.20163835199999999</v>
      </c>
      <c r="S223" s="160">
        <v>0</v>
      </c>
      <c r="T223" s="161">
        <f t="shared" si="33"/>
        <v>0</v>
      </c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R223" s="162" t="s">
        <v>214</v>
      </c>
      <c r="AT223" s="162" t="s">
        <v>210</v>
      </c>
      <c r="AU223" s="162" t="s">
        <v>85</v>
      </c>
      <c r="AY223" s="15" t="s">
        <v>208</v>
      </c>
      <c r="BE223" s="163">
        <f t="shared" si="34"/>
        <v>0</v>
      </c>
      <c r="BF223" s="163">
        <f t="shared" si="35"/>
        <v>0</v>
      </c>
      <c r="BG223" s="163">
        <f t="shared" si="36"/>
        <v>0</v>
      </c>
      <c r="BH223" s="163">
        <f t="shared" si="37"/>
        <v>0</v>
      </c>
      <c r="BI223" s="163">
        <f t="shared" si="38"/>
        <v>0</v>
      </c>
      <c r="BJ223" s="15" t="s">
        <v>85</v>
      </c>
      <c r="BK223" s="163">
        <f t="shared" si="39"/>
        <v>0</v>
      </c>
      <c r="BL223" s="15" t="s">
        <v>214</v>
      </c>
      <c r="BM223" s="162" t="s">
        <v>1206</v>
      </c>
    </row>
    <row r="224" spans="1:65" s="2" customFormat="1" ht="24.2" customHeight="1">
      <c r="A224" s="30"/>
      <c r="B224" s="154"/>
      <c r="C224" s="195" t="s">
        <v>466</v>
      </c>
      <c r="D224" s="195" t="s">
        <v>210</v>
      </c>
      <c r="E224" s="196" t="s">
        <v>1207</v>
      </c>
      <c r="F224" s="200" t="s">
        <v>1208</v>
      </c>
      <c r="G224" s="198" t="s">
        <v>213</v>
      </c>
      <c r="H224" s="199">
        <v>39.817999999999998</v>
      </c>
      <c r="I224" s="155"/>
      <c r="J224" s="287">
        <f t="shared" si="30"/>
        <v>0</v>
      </c>
      <c r="K224" s="157"/>
      <c r="L224" s="31"/>
      <c r="M224" s="158" t="s">
        <v>1</v>
      </c>
      <c r="N224" s="159" t="s">
        <v>38</v>
      </c>
      <c r="O224" s="59"/>
      <c r="P224" s="160">
        <f t="shared" si="31"/>
        <v>0</v>
      </c>
      <c r="Q224" s="160">
        <v>0</v>
      </c>
      <c r="R224" s="160">
        <f t="shared" si="32"/>
        <v>0</v>
      </c>
      <c r="S224" s="160">
        <v>0</v>
      </c>
      <c r="T224" s="161">
        <f t="shared" si="33"/>
        <v>0</v>
      </c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R224" s="162" t="s">
        <v>214</v>
      </c>
      <c r="AT224" s="162" t="s">
        <v>210</v>
      </c>
      <c r="AU224" s="162" t="s">
        <v>85</v>
      </c>
      <c r="AY224" s="15" t="s">
        <v>208</v>
      </c>
      <c r="BE224" s="163">
        <f t="shared" si="34"/>
        <v>0</v>
      </c>
      <c r="BF224" s="163">
        <f t="shared" si="35"/>
        <v>0</v>
      </c>
      <c r="BG224" s="163">
        <f t="shared" si="36"/>
        <v>0</v>
      </c>
      <c r="BH224" s="163">
        <f t="shared" si="37"/>
        <v>0</v>
      </c>
      <c r="BI224" s="163">
        <f t="shared" si="38"/>
        <v>0</v>
      </c>
      <c r="BJ224" s="15" t="s">
        <v>85</v>
      </c>
      <c r="BK224" s="163">
        <f t="shared" si="39"/>
        <v>0</v>
      </c>
      <c r="BL224" s="15" t="s">
        <v>214</v>
      </c>
      <c r="BM224" s="162" t="s">
        <v>1209</v>
      </c>
    </row>
    <row r="225" spans="1:65" s="2" customFormat="1" ht="24.2" customHeight="1">
      <c r="A225" s="30"/>
      <c r="B225" s="154"/>
      <c r="C225" s="195" t="s">
        <v>468</v>
      </c>
      <c r="D225" s="195" t="s">
        <v>210</v>
      </c>
      <c r="E225" s="196" t="s">
        <v>1210</v>
      </c>
      <c r="F225" s="200" t="s">
        <v>1211</v>
      </c>
      <c r="G225" s="198" t="s">
        <v>564</v>
      </c>
      <c r="H225" s="199">
        <v>0.20899999999999999</v>
      </c>
      <c r="I225" s="155"/>
      <c r="J225" s="287">
        <f t="shared" si="30"/>
        <v>0</v>
      </c>
      <c r="K225" s="157"/>
      <c r="L225" s="31"/>
      <c r="M225" s="158" t="s">
        <v>1</v>
      </c>
      <c r="N225" s="159" t="s">
        <v>38</v>
      </c>
      <c r="O225" s="59"/>
      <c r="P225" s="160">
        <f t="shared" si="31"/>
        <v>0</v>
      </c>
      <c r="Q225" s="160">
        <v>1.0162834300000001</v>
      </c>
      <c r="R225" s="160">
        <f t="shared" si="32"/>
        <v>0.21240323687000001</v>
      </c>
      <c r="S225" s="160">
        <v>0</v>
      </c>
      <c r="T225" s="161">
        <f t="shared" si="33"/>
        <v>0</v>
      </c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R225" s="162" t="s">
        <v>214</v>
      </c>
      <c r="AT225" s="162" t="s">
        <v>210</v>
      </c>
      <c r="AU225" s="162" t="s">
        <v>85</v>
      </c>
      <c r="AY225" s="15" t="s">
        <v>208</v>
      </c>
      <c r="BE225" s="163">
        <f t="shared" si="34"/>
        <v>0</v>
      </c>
      <c r="BF225" s="163">
        <f t="shared" si="35"/>
        <v>0</v>
      </c>
      <c r="BG225" s="163">
        <f t="shared" si="36"/>
        <v>0</v>
      </c>
      <c r="BH225" s="163">
        <f t="shared" si="37"/>
        <v>0</v>
      </c>
      <c r="BI225" s="163">
        <f t="shared" si="38"/>
        <v>0</v>
      </c>
      <c r="BJ225" s="15" t="s">
        <v>85</v>
      </c>
      <c r="BK225" s="163">
        <f t="shared" si="39"/>
        <v>0</v>
      </c>
      <c r="BL225" s="15" t="s">
        <v>214</v>
      </c>
      <c r="BM225" s="162" t="s">
        <v>1212</v>
      </c>
    </row>
    <row r="226" spans="1:65" s="2" customFormat="1" ht="21.75" customHeight="1">
      <c r="A226" s="30"/>
      <c r="B226" s="154"/>
      <c r="C226" s="195" t="s">
        <v>472</v>
      </c>
      <c r="D226" s="195" t="s">
        <v>210</v>
      </c>
      <c r="E226" s="196" t="s">
        <v>1213</v>
      </c>
      <c r="F226" s="200" t="s">
        <v>1214</v>
      </c>
      <c r="G226" s="198" t="s">
        <v>233</v>
      </c>
      <c r="H226" s="199">
        <v>54.212000000000003</v>
      </c>
      <c r="I226" s="155"/>
      <c r="J226" s="287">
        <f t="shared" si="30"/>
        <v>0</v>
      </c>
      <c r="K226" s="157"/>
      <c r="L226" s="31"/>
      <c r="M226" s="158" t="s">
        <v>1</v>
      </c>
      <c r="N226" s="159" t="s">
        <v>38</v>
      </c>
      <c r="O226" s="59"/>
      <c r="P226" s="160">
        <f t="shared" si="31"/>
        <v>0</v>
      </c>
      <c r="Q226" s="160">
        <v>2.4018647999999998</v>
      </c>
      <c r="R226" s="160">
        <f t="shared" si="32"/>
        <v>130.20989453760001</v>
      </c>
      <c r="S226" s="160">
        <v>0</v>
      </c>
      <c r="T226" s="161">
        <f t="shared" si="33"/>
        <v>0</v>
      </c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R226" s="162" t="s">
        <v>214</v>
      </c>
      <c r="AT226" s="162" t="s">
        <v>210</v>
      </c>
      <c r="AU226" s="162" t="s">
        <v>85</v>
      </c>
      <c r="AY226" s="15" t="s">
        <v>208</v>
      </c>
      <c r="BE226" s="163">
        <f t="shared" si="34"/>
        <v>0</v>
      </c>
      <c r="BF226" s="163">
        <f t="shared" si="35"/>
        <v>0</v>
      </c>
      <c r="BG226" s="163">
        <f t="shared" si="36"/>
        <v>0</v>
      </c>
      <c r="BH226" s="163">
        <f t="shared" si="37"/>
        <v>0</v>
      </c>
      <c r="BI226" s="163">
        <f t="shared" si="38"/>
        <v>0</v>
      </c>
      <c r="BJ226" s="15" t="s">
        <v>85</v>
      </c>
      <c r="BK226" s="163">
        <f t="shared" si="39"/>
        <v>0</v>
      </c>
      <c r="BL226" s="15" t="s">
        <v>214</v>
      </c>
      <c r="BM226" s="162" t="s">
        <v>1215</v>
      </c>
    </row>
    <row r="227" spans="1:65" s="2" customFormat="1" ht="24.2" customHeight="1">
      <c r="A227" s="30"/>
      <c r="B227" s="154"/>
      <c r="C227" s="195" t="s">
        <v>476</v>
      </c>
      <c r="D227" s="195" t="s">
        <v>210</v>
      </c>
      <c r="E227" s="196" t="s">
        <v>1216</v>
      </c>
      <c r="F227" s="200" t="s">
        <v>1217</v>
      </c>
      <c r="G227" s="198" t="s">
        <v>213</v>
      </c>
      <c r="H227" s="199">
        <v>361.41</v>
      </c>
      <c r="I227" s="155"/>
      <c r="J227" s="287">
        <f t="shared" si="30"/>
        <v>0</v>
      </c>
      <c r="K227" s="157"/>
      <c r="L227" s="31"/>
      <c r="M227" s="158" t="s">
        <v>1</v>
      </c>
      <c r="N227" s="159" t="s">
        <v>38</v>
      </c>
      <c r="O227" s="59"/>
      <c r="P227" s="160">
        <f t="shared" si="31"/>
        <v>0</v>
      </c>
      <c r="Q227" s="160">
        <v>3.14226E-3</v>
      </c>
      <c r="R227" s="160">
        <f t="shared" si="32"/>
        <v>1.1356441866</v>
      </c>
      <c r="S227" s="160">
        <v>0</v>
      </c>
      <c r="T227" s="161">
        <f t="shared" si="33"/>
        <v>0</v>
      </c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R227" s="162" t="s">
        <v>214</v>
      </c>
      <c r="AT227" s="162" t="s">
        <v>210</v>
      </c>
      <c r="AU227" s="162" t="s">
        <v>85</v>
      </c>
      <c r="AY227" s="15" t="s">
        <v>208</v>
      </c>
      <c r="BE227" s="163">
        <f t="shared" si="34"/>
        <v>0</v>
      </c>
      <c r="BF227" s="163">
        <f t="shared" si="35"/>
        <v>0</v>
      </c>
      <c r="BG227" s="163">
        <f t="shared" si="36"/>
        <v>0</v>
      </c>
      <c r="BH227" s="163">
        <f t="shared" si="37"/>
        <v>0</v>
      </c>
      <c r="BI227" s="163">
        <f t="shared" si="38"/>
        <v>0</v>
      </c>
      <c r="BJ227" s="15" t="s">
        <v>85</v>
      </c>
      <c r="BK227" s="163">
        <f t="shared" si="39"/>
        <v>0</v>
      </c>
      <c r="BL227" s="15" t="s">
        <v>214</v>
      </c>
      <c r="BM227" s="162" t="s">
        <v>1218</v>
      </c>
    </row>
    <row r="228" spans="1:65" s="2" customFormat="1" ht="24.2" customHeight="1">
      <c r="A228" s="30"/>
      <c r="B228" s="154"/>
      <c r="C228" s="195" t="s">
        <v>480</v>
      </c>
      <c r="D228" s="195" t="s">
        <v>210</v>
      </c>
      <c r="E228" s="196" t="s">
        <v>1219</v>
      </c>
      <c r="F228" s="200" t="s">
        <v>1220</v>
      </c>
      <c r="G228" s="198" t="s">
        <v>213</v>
      </c>
      <c r="H228" s="199">
        <v>361.41</v>
      </c>
      <c r="I228" s="155"/>
      <c r="J228" s="287">
        <f t="shared" si="30"/>
        <v>0</v>
      </c>
      <c r="K228" s="157"/>
      <c r="L228" s="31"/>
      <c r="M228" s="158" t="s">
        <v>1</v>
      </c>
      <c r="N228" s="159" t="s">
        <v>38</v>
      </c>
      <c r="O228" s="59"/>
      <c r="P228" s="160">
        <f t="shared" si="31"/>
        <v>0</v>
      </c>
      <c r="Q228" s="160">
        <v>0</v>
      </c>
      <c r="R228" s="160">
        <f t="shared" si="32"/>
        <v>0</v>
      </c>
      <c r="S228" s="160">
        <v>0</v>
      </c>
      <c r="T228" s="161">
        <f t="shared" si="33"/>
        <v>0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62" t="s">
        <v>214</v>
      </c>
      <c r="AT228" s="162" t="s">
        <v>210</v>
      </c>
      <c r="AU228" s="162" t="s">
        <v>85</v>
      </c>
      <c r="AY228" s="15" t="s">
        <v>208</v>
      </c>
      <c r="BE228" s="163">
        <f t="shared" si="34"/>
        <v>0</v>
      </c>
      <c r="BF228" s="163">
        <f t="shared" si="35"/>
        <v>0</v>
      </c>
      <c r="BG228" s="163">
        <f t="shared" si="36"/>
        <v>0</v>
      </c>
      <c r="BH228" s="163">
        <f t="shared" si="37"/>
        <v>0</v>
      </c>
      <c r="BI228" s="163">
        <f t="shared" si="38"/>
        <v>0</v>
      </c>
      <c r="BJ228" s="15" t="s">
        <v>85</v>
      </c>
      <c r="BK228" s="163">
        <f t="shared" si="39"/>
        <v>0</v>
      </c>
      <c r="BL228" s="15" t="s">
        <v>214</v>
      </c>
      <c r="BM228" s="162" t="s">
        <v>1221</v>
      </c>
    </row>
    <row r="229" spans="1:65" s="2" customFormat="1" ht="24.2" customHeight="1">
      <c r="A229" s="30"/>
      <c r="B229" s="154"/>
      <c r="C229" s="195" t="s">
        <v>484</v>
      </c>
      <c r="D229" s="195" t="s">
        <v>210</v>
      </c>
      <c r="E229" s="196" t="s">
        <v>1222</v>
      </c>
      <c r="F229" s="200" t="s">
        <v>1223</v>
      </c>
      <c r="G229" s="198" t="s">
        <v>564</v>
      </c>
      <c r="H229" s="199">
        <v>3.7570000000000001</v>
      </c>
      <c r="I229" s="155"/>
      <c r="J229" s="287">
        <f t="shared" si="30"/>
        <v>0</v>
      </c>
      <c r="K229" s="157"/>
      <c r="L229" s="31"/>
      <c r="M229" s="158" t="s">
        <v>1</v>
      </c>
      <c r="N229" s="159" t="s">
        <v>38</v>
      </c>
      <c r="O229" s="59"/>
      <c r="P229" s="160">
        <f t="shared" si="31"/>
        <v>0</v>
      </c>
      <c r="Q229" s="160">
        <v>1.0165904100000001</v>
      </c>
      <c r="R229" s="160">
        <f t="shared" si="32"/>
        <v>3.8193301703700002</v>
      </c>
      <c r="S229" s="160">
        <v>0</v>
      </c>
      <c r="T229" s="161">
        <f t="shared" si="33"/>
        <v>0</v>
      </c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R229" s="162" t="s">
        <v>214</v>
      </c>
      <c r="AT229" s="162" t="s">
        <v>210</v>
      </c>
      <c r="AU229" s="162" t="s">
        <v>85</v>
      </c>
      <c r="AY229" s="15" t="s">
        <v>208</v>
      </c>
      <c r="BE229" s="163">
        <f t="shared" si="34"/>
        <v>0</v>
      </c>
      <c r="BF229" s="163">
        <f t="shared" si="35"/>
        <v>0</v>
      </c>
      <c r="BG229" s="163">
        <f t="shared" si="36"/>
        <v>0</v>
      </c>
      <c r="BH229" s="163">
        <f t="shared" si="37"/>
        <v>0</v>
      </c>
      <c r="BI229" s="163">
        <f t="shared" si="38"/>
        <v>0</v>
      </c>
      <c r="BJ229" s="15" t="s">
        <v>85</v>
      </c>
      <c r="BK229" s="163">
        <f t="shared" si="39"/>
        <v>0</v>
      </c>
      <c r="BL229" s="15" t="s">
        <v>214</v>
      </c>
      <c r="BM229" s="162" t="s">
        <v>1224</v>
      </c>
    </row>
    <row r="230" spans="1:65" s="2" customFormat="1" ht="33" customHeight="1">
      <c r="A230" s="30"/>
      <c r="B230" s="154"/>
      <c r="C230" s="195" t="s">
        <v>488</v>
      </c>
      <c r="D230" s="195" t="s">
        <v>210</v>
      </c>
      <c r="E230" s="196" t="s">
        <v>1225</v>
      </c>
      <c r="F230" s="200" t="s">
        <v>1226</v>
      </c>
      <c r="G230" s="198" t="s">
        <v>213</v>
      </c>
      <c r="H230" s="199">
        <v>213.98</v>
      </c>
      <c r="I230" s="155"/>
      <c r="J230" s="287">
        <f t="shared" si="30"/>
        <v>0</v>
      </c>
      <c r="K230" s="157"/>
      <c r="L230" s="31"/>
      <c r="M230" s="158" t="s">
        <v>1</v>
      </c>
      <c r="N230" s="159" t="s">
        <v>38</v>
      </c>
      <c r="O230" s="59"/>
      <c r="P230" s="160">
        <f t="shared" si="31"/>
        <v>0</v>
      </c>
      <c r="Q230" s="160">
        <v>1.4999999999999999E-4</v>
      </c>
      <c r="R230" s="160">
        <f t="shared" si="32"/>
        <v>3.2096999999999994E-2</v>
      </c>
      <c r="S230" s="160">
        <v>0</v>
      </c>
      <c r="T230" s="161">
        <f t="shared" si="33"/>
        <v>0</v>
      </c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R230" s="162" t="s">
        <v>214</v>
      </c>
      <c r="AT230" s="162" t="s">
        <v>210</v>
      </c>
      <c r="AU230" s="162" t="s">
        <v>85</v>
      </c>
      <c r="AY230" s="15" t="s">
        <v>208</v>
      </c>
      <c r="BE230" s="163">
        <f t="shared" si="34"/>
        <v>0</v>
      </c>
      <c r="BF230" s="163">
        <f t="shared" si="35"/>
        <v>0</v>
      </c>
      <c r="BG230" s="163">
        <f t="shared" si="36"/>
        <v>0</v>
      </c>
      <c r="BH230" s="163">
        <f t="shared" si="37"/>
        <v>0</v>
      </c>
      <c r="BI230" s="163">
        <f t="shared" si="38"/>
        <v>0</v>
      </c>
      <c r="BJ230" s="15" t="s">
        <v>85</v>
      </c>
      <c r="BK230" s="163">
        <f t="shared" si="39"/>
        <v>0</v>
      </c>
      <c r="BL230" s="15" t="s">
        <v>214</v>
      </c>
      <c r="BM230" s="162" t="s">
        <v>1227</v>
      </c>
    </row>
    <row r="231" spans="1:65" s="2" customFormat="1" ht="24.2" customHeight="1">
      <c r="A231" s="30"/>
      <c r="B231" s="154"/>
      <c r="C231" s="201" t="s">
        <v>492</v>
      </c>
      <c r="D231" s="201" t="s">
        <v>751</v>
      </c>
      <c r="E231" s="202" t="s">
        <v>1228</v>
      </c>
      <c r="F231" s="203" t="s">
        <v>1229</v>
      </c>
      <c r="G231" s="204" t="s">
        <v>213</v>
      </c>
      <c r="H231" s="205">
        <v>224.679</v>
      </c>
      <c r="I231" s="177"/>
      <c r="J231" s="290">
        <f t="shared" si="30"/>
        <v>0</v>
      </c>
      <c r="K231" s="178"/>
      <c r="L231" s="179"/>
      <c r="M231" s="180" t="s">
        <v>1</v>
      </c>
      <c r="N231" s="181" t="s">
        <v>38</v>
      </c>
      <c r="O231" s="59"/>
      <c r="P231" s="160">
        <f t="shared" si="31"/>
        <v>0</v>
      </c>
      <c r="Q231" s="160">
        <v>1.5E-3</v>
      </c>
      <c r="R231" s="160">
        <f t="shared" si="32"/>
        <v>0.3370185</v>
      </c>
      <c r="S231" s="160">
        <v>0</v>
      </c>
      <c r="T231" s="161">
        <f t="shared" si="33"/>
        <v>0</v>
      </c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R231" s="162" t="s">
        <v>239</v>
      </c>
      <c r="AT231" s="162" t="s">
        <v>751</v>
      </c>
      <c r="AU231" s="162" t="s">
        <v>85</v>
      </c>
      <c r="AY231" s="15" t="s">
        <v>208</v>
      </c>
      <c r="BE231" s="163">
        <f t="shared" si="34"/>
        <v>0</v>
      </c>
      <c r="BF231" s="163">
        <f t="shared" si="35"/>
        <v>0</v>
      </c>
      <c r="BG231" s="163">
        <f t="shared" si="36"/>
        <v>0</v>
      </c>
      <c r="BH231" s="163">
        <f t="shared" si="37"/>
        <v>0</v>
      </c>
      <c r="BI231" s="163">
        <f t="shared" si="38"/>
        <v>0</v>
      </c>
      <c r="BJ231" s="15" t="s">
        <v>85</v>
      </c>
      <c r="BK231" s="163">
        <f t="shared" si="39"/>
        <v>0</v>
      </c>
      <c r="BL231" s="15" t="s">
        <v>214</v>
      </c>
      <c r="BM231" s="162" t="s">
        <v>1230</v>
      </c>
    </row>
    <row r="232" spans="1:65" s="2" customFormat="1" ht="24.2" customHeight="1">
      <c r="A232" s="30"/>
      <c r="B232" s="154"/>
      <c r="C232" s="195" t="s">
        <v>496</v>
      </c>
      <c r="D232" s="195" t="s">
        <v>210</v>
      </c>
      <c r="E232" s="196" t="s">
        <v>1231</v>
      </c>
      <c r="F232" s="200" t="s">
        <v>1232</v>
      </c>
      <c r="G232" s="198" t="s">
        <v>233</v>
      </c>
      <c r="H232" s="199">
        <v>5.0919999999999996</v>
      </c>
      <c r="I232" s="155"/>
      <c r="J232" s="287">
        <f t="shared" si="30"/>
        <v>0</v>
      </c>
      <c r="K232" s="157"/>
      <c r="L232" s="31"/>
      <c r="M232" s="158" t="s">
        <v>1</v>
      </c>
      <c r="N232" s="159" t="s">
        <v>38</v>
      </c>
      <c r="O232" s="59"/>
      <c r="P232" s="160">
        <f t="shared" si="31"/>
        <v>0</v>
      </c>
      <c r="Q232" s="160">
        <v>2.3255502400000001</v>
      </c>
      <c r="R232" s="160">
        <f t="shared" si="32"/>
        <v>11.841701822079999</v>
      </c>
      <c r="S232" s="160">
        <v>0</v>
      </c>
      <c r="T232" s="161">
        <f t="shared" si="33"/>
        <v>0</v>
      </c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R232" s="162" t="s">
        <v>214</v>
      </c>
      <c r="AT232" s="162" t="s">
        <v>210</v>
      </c>
      <c r="AU232" s="162" t="s">
        <v>85</v>
      </c>
      <c r="AY232" s="15" t="s">
        <v>208</v>
      </c>
      <c r="BE232" s="163">
        <f t="shared" si="34"/>
        <v>0</v>
      </c>
      <c r="BF232" s="163">
        <f t="shared" si="35"/>
        <v>0</v>
      </c>
      <c r="BG232" s="163">
        <f t="shared" si="36"/>
        <v>0</v>
      </c>
      <c r="BH232" s="163">
        <f t="shared" si="37"/>
        <v>0</v>
      </c>
      <c r="BI232" s="163">
        <f t="shared" si="38"/>
        <v>0</v>
      </c>
      <c r="BJ232" s="15" t="s">
        <v>85</v>
      </c>
      <c r="BK232" s="163">
        <f t="shared" si="39"/>
        <v>0</v>
      </c>
      <c r="BL232" s="15" t="s">
        <v>214</v>
      </c>
      <c r="BM232" s="162" t="s">
        <v>1233</v>
      </c>
    </row>
    <row r="233" spans="1:65" s="2" customFormat="1" ht="24.2" customHeight="1">
      <c r="A233" s="30"/>
      <c r="B233" s="154"/>
      <c r="C233" s="195" t="s">
        <v>500</v>
      </c>
      <c r="D233" s="195" t="s">
        <v>210</v>
      </c>
      <c r="E233" s="196" t="s">
        <v>1234</v>
      </c>
      <c r="F233" s="200" t="s">
        <v>1235</v>
      </c>
      <c r="G233" s="198" t="s">
        <v>564</v>
      </c>
      <c r="H233" s="199">
        <v>0.38</v>
      </c>
      <c r="I233" s="155"/>
      <c r="J233" s="287">
        <f t="shared" si="30"/>
        <v>0</v>
      </c>
      <c r="K233" s="157"/>
      <c r="L233" s="31"/>
      <c r="M233" s="158" t="s">
        <v>1</v>
      </c>
      <c r="N233" s="159" t="s">
        <v>38</v>
      </c>
      <c r="O233" s="59"/>
      <c r="P233" s="160">
        <f t="shared" si="31"/>
        <v>0</v>
      </c>
      <c r="Q233" s="160">
        <v>1.0165683299999999</v>
      </c>
      <c r="R233" s="160">
        <f t="shared" si="32"/>
        <v>0.3862959654</v>
      </c>
      <c r="S233" s="160">
        <v>0</v>
      </c>
      <c r="T233" s="161">
        <f t="shared" si="33"/>
        <v>0</v>
      </c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R233" s="162" t="s">
        <v>214</v>
      </c>
      <c r="AT233" s="162" t="s">
        <v>210</v>
      </c>
      <c r="AU233" s="162" t="s">
        <v>85</v>
      </c>
      <c r="AY233" s="15" t="s">
        <v>208</v>
      </c>
      <c r="BE233" s="163">
        <f t="shared" si="34"/>
        <v>0</v>
      </c>
      <c r="BF233" s="163">
        <f t="shared" si="35"/>
        <v>0</v>
      </c>
      <c r="BG233" s="163">
        <f t="shared" si="36"/>
        <v>0</v>
      </c>
      <c r="BH233" s="163">
        <f t="shared" si="37"/>
        <v>0</v>
      </c>
      <c r="BI233" s="163">
        <f t="shared" si="38"/>
        <v>0</v>
      </c>
      <c r="BJ233" s="15" t="s">
        <v>85</v>
      </c>
      <c r="BK233" s="163">
        <f t="shared" si="39"/>
        <v>0</v>
      </c>
      <c r="BL233" s="15" t="s">
        <v>214</v>
      </c>
      <c r="BM233" s="162" t="s">
        <v>1236</v>
      </c>
    </row>
    <row r="234" spans="1:65" s="2" customFormat="1" ht="37.9" customHeight="1">
      <c r="A234" s="30"/>
      <c r="B234" s="154"/>
      <c r="C234" s="195" t="s">
        <v>504</v>
      </c>
      <c r="D234" s="195" t="s">
        <v>210</v>
      </c>
      <c r="E234" s="196" t="s">
        <v>1237</v>
      </c>
      <c r="F234" s="200" t="s">
        <v>1238</v>
      </c>
      <c r="G234" s="198" t="s">
        <v>404</v>
      </c>
      <c r="H234" s="199">
        <v>4</v>
      </c>
      <c r="I234" s="155"/>
      <c r="J234" s="287">
        <f t="shared" si="30"/>
        <v>0</v>
      </c>
      <c r="K234" s="157"/>
      <c r="L234" s="31"/>
      <c r="M234" s="158" t="s">
        <v>1</v>
      </c>
      <c r="N234" s="159" t="s">
        <v>38</v>
      </c>
      <c r="O234" s="59"/>
      <c r="P234" s="160">
        <f t="shared" si="31"/>
        <v>0</v>
      </c>
      <c r="Q234" s="160">
        <v>0</v>
      </c>
      <c r="R234" s="160">
        <f t="shared" si="32"/>
        <v>0</v>
      </c>
      <c r="S234" s="160">
        <v>0</v>
      </c>
      <c r="T234" s="161">
        <f t="shared" si="33"/>
        <v>0</v>
      </c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R234" s="162" t="s">
        <v>214</v>
      </c>
      <c r="AT234" s="162" t="s">
        <v>210</v>
      </c>
      <c r="AU234" s="162" t="s">
        <v>85</v>
      </c>
      <c r="AY234" s="15" t="s">
        <v>208</v>
      </c>
      <c r="BE234" s="163">
        <f t="shared" si="34"/>
        <v>0</v>
      </c>
      <c r="BF234" s="163">
        <f t="shared" si="35"/>
        <v>0</v>
      </c>
      <c r="BG234" s="163">
        <f t="shared" si="36"/>
        <v>0</v>
      </c>
      <c r="BH234" s="163">
        <f t="shared" si="37"/>
        <v>0</v>
      </c>
      <c r="BI234" s="163">
        <f t="shared" si="38"/>
        <v>0</v>
      </c>
      <c r="BJ234" s="15" t="s">
        <v>85</v>
      </c>
      <c r="BK234" s="163">
        <f t="shared" si="39"/>
        <v>0</v>
      </c>
      <c r="BL234" s="15" t="s">
        <v>214</v>
      </c>
      <c r="BM234" s="162" t="s">
        <v>1239</v>
      </c>
    </row>
    <row r="235" spans="1:65" s="2" customFormat="1" ht="37.9" customHeight="1">
      <c r="A235" s="30"/>
      <c r="B235" s="154"/>
      <c r="C235" s="201" t="s">
        <v>509</v>
      </c>
      <c r="D235" s="201" t="s">
        <v>751</v>
      </c>
      <c r="E235" s="202" t="s">
        <v>1240</v>
      </c>
      <c r="F235" s="203" t="s">
        <v>1241</v>
      </c>
      <c r="G235" s="204" t="s">
        <v>404</v>
      </c>
      <c r="H235" s="205">
        <v>4</v>
      </c>
      <c r="I235" s="177"/>
      <c r="J235" s="290">
        <f t="shared" si="30"/>
        <v>0</v>
      </c>
      <c r="K235" s="178"/>
      <c r="L235" s="179"/>
      <c r="M235" s="180" t="s">
        <v>1</v>
      </c>
      <c r="N235" s="181" t="s">
        <v>38</v>
      </c>
      <c r="O235" s="59"/>
      <c r="P235" s="160">
        <f t="shared" si="31"/>
        <v>0</v>
      </c>
      <c r="Q235" s="160">
        <v>1.25E-3</v>
      </c>
      <c r="R235" s="160">
        <f t="shared" si="32"/>
        <v>5.0000000000000001E-3</v>
      </c>
      <c r="S235" s="160">
        <v>0</v>
      </c>
      <c r="T235" s="161">
        <f t="shared" si="33"/>
        <v>0</v>
      </c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R235" s="162" t="s">
        <v>239</v>
      </c>
      <c r="AT235" s="162" t="s">
        <v>751</v>
      </c>
      <c r="AU235" s="162" t="s">
        <v>85</v>
      </c>
      <c r="AY235" s="15" t="s">
        <v>208</v>
      </c>
      <c r="BE235" s="163">
        <f t="shared" si="34"/>
        <v>0</v>
      </c>
      <c r="BF235" s="163">
        <f t="shared" si="35"/>
        <v>0</v>
      </c>
      <c r="BG235" s="163">
        <f t="shared" si="36"/>
        <v>0</v>
      </c>
      <c r="BH235" s="163">
        <f t="shared" si="37"/>
        <v>0</v>
      </c>
      <c r="BI235" s="163">
        <f t="shared" si="38"/>
        <v>0</v>
      </c>
      <c r="BJ235" s="15" t="s">
        <v>85</v>
      </c>
      <c r="BK235" s="163">
        <f t="shared" si="39"/>
        <v>0</v>
      </c>
      <c r="BL235" s="15" t="s">
        <v>214</v>
      </c>
      <c r="BM235" s="162" t="s">
        <v>1242</v>
      </c>
    </row>
    <row r="236" spans="1:65" s="2" customFormat="1" ht="33" customHeight="1">
      <c r="A236" s="30"/>
      <c r="B236" s="154"/>
      <c r="C236" s="195" t="s">
        <v>513</v>
      </c>
      <c r="D236" s="195" t="s">
        <v>210</v>
      </c>
      <c r="E236" s="196" t="s">
        <v>1243</v>
      </c>
      <c r="F236" s="200" t="s">
        <v>1244</v>
      </c>
      <c r="G236" s="198" t="s">
        <v>213</v>
      </c>
      <c r="H236" s="199">
        <v>26.024000000000001</v>
      </c>
      <c r="I236" s="155"/>
      <c r="J236" s="287">
        <f t="shared" si="30"/>
        <v>0</v>
      </c>
      <c r="K236" s="157"/>
      <c r="L236" s="31"/>
      <c r="M236" s="158" t="s">
        <v>1</v>
      </c>
      <c r="N236" s="159" t="s">
        <v>38</v>
      </c>
      <c r="O236" s="59"/>
      <c r="P236" s="160">
        <f t="shared" si="31"/>
        <v>0</v>
      </c>
      <c r="Q236" s="160">
        <v>7.8981499999999996E-3</v>
      </c>
      <c r="R236" s="160">
        <f t="shared" si="32"/>
        <v>0.20554145560000001</v>
      </c>
      <c r="S236" s="160">
        <v>0</v>
      </c>
      <c r="T236" s="161">
        <f t="shared" si="33"/>
        <v>0</v>
      </c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R236" s="162" t="s">
        <v>214</v>
      </c>
      <c r="AT236" s="162" t="s">
        <v>210</v>
      </c>
      <c r="AU236" s="162" t="s">
        <v>85</v>
      </c>
      <c r="AY236" s="15" t="s">
        <v>208</v>
      </c>
      <c r="BE236" s="163">
        <f t="shared" si="34"/>
        <v>0</v>
      </c>
      <c r="BF236" s="163">
        <f t="shared" si="35"/>
        <v>0</v>
      </c>
      <c r="BG236" s="163">
        <f t="shared" si="36"/>
        <v>0</v>
      </c>
      <c r="BH236" s="163">
        <f t="shared" si="37"/>
        <v>0</v>
      </c>
      <c r="BI236" s="163">
        <f t="shared" si="38"/>
        <v>0</v>
      </c>
      <c r="BJ236" s="15" t="s">
        <v>85</v>
      </c>
      <c r="BK236" s="163">
        <f t="shared" si="39"/>
        <v>0</v>
      </c>
      <c r="BL236" s="15" t="s">
        <v>214</v>
      </c>
      <c r="BM236" s="162" t="s">
        <v>1245</v>
      </c>
    </row>
    <row r="237" spans="1:65" s="2" customFormat="1" ht="33" customHeight="1">
      <c r="A237" s="30"/>
      <c r="B237" s="154"/>
      <c r="C237" s="195" t="s">
        <v>517</v>
      </c>
      <c r="D237" s="195" t="s">
        <v>210</v>
      </c>
      <c r="E237" s="196" t="s">
        <v>1246</v>
      </c>
      <c r="F237" s="200" t="s">
        <v>1247</v>
      </c>
      <c r="G237" s="198" t="s">
        <v>213</v>
      </c>
      <c r="H237" s="199">
        <v>26.024000000000001</v>
      </c>
      <c r="I237" s="155"/>
      <c r="J237" s="287">
        <f t="shared" si="30"/>
        <v>0</v>
      </c>
      <c r="K237" s="157"/>
      <c r="L237" s="31"/>
      <c r="M237" s="158" t="s">
        <v>1</v>
      </c>
      <c r="N237" s="159" t="s">
        <v>38</v>
      </c>
      <c r="O237" s="59"/>
      <c r="P237" s="160">
        <f t="shared" si="31"/>
        <v>0</v>
      </c>
      <c r="Q237" s="160">
        <v>0</v>
      </c>
      <c r="R237" s="160">
        <f t="shared" si="32"/>
        <v>0</v>
      </c>
      <c r="S237" s="160">
        <v>0</v>
      </c>
      <c r="T237" s="161">
        <f t="shared" si="33"/>
        <v>0</v>
      </c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R237" s="162" t="s">
        <v>214</v>
      </c>
      <c r="AT237" s="162" t="s">
        <v>210</v>
      </c>
      <c r="AU237" s="162" t="s">
        <v>85</v>
      </c>
      <c r="AY237" s="15" t="s">
        <v>208</v>
      </c>
      <c r="BE237" s="163">
        <f t="shared" si="34"/>
        <v>0</v>
      </c>
      <c r="BF237" s="163">
        <f t="shared" si="35"/>
        <v>0</v>
      </c>
      <c r="BG237" s="163">
        <f t="shared" si="36"/>
        <v>0</v>
      </c>
      <c r="BH237" s="163">
        <f t="shared" si="37"/>
        <v>0</v>
      </c>
      <c r="BI237" s="163">
        <f t="shared" si="38"/>
        <v>0</v>
      </c>
      <c r="BJ237" s="15" t="s">
        <v>85</v>
      </c>
      <c r="BK237" s="163">
        <f t="shared" si="39"/>
        <v>0</v>
      </c>
      <c r="BL237" s="15" t="s">
        <v>214</v>
      </c>
      <c r="BM237" s="162" t="s">
        <v>1248</v>
      </c>
    </row>
    <row r="238" spans="1:65" s="2" customFormat="1" ht="24.2" customHeight="1">
      <c r="A238" s="30"/>
      <c r="B238" s="154"/>
      <c r="C238" s="195" t="s">
        <v>521</v>
      </c>
      <c r="D238" s="195" t="s">
        <v>210</v>
      </c>
      <c r="E238" s="196" t="s">
        <v>1249</v>
      </c>
      <c r="F238" s="200" t="s">
        <v>1250</v>
      </c>
      <c r="G238" s="198" t="s">
        <v>213</v>
      </c>
      <c r="H238" s="199">
        <v>7.92</v>
      </c>
      <c r="I238" s="155"/>
      <c r="J238" s="287">
        <f t="shared" si="30"/>
        <v>0</v>
      </c>
      <c r="K238" s="157"/>
      <c r="L238" s="31"/>
      <c r="M238" s="158" t="s">
        <v>1</v>
      </c>
      <c r="N238" s="159" t="s">
        <v>38</v>
      </c>
      <c r="O238" s="59"/>
      <c r="P238" s="160">
        <f t="shared" si="31"/>
        <v>0</v>
      </c>
      <c r="Q238" s="160">
        <v>3.9622599999999996E-3</v>
      </c>
      <c r="R238" s="160">
        <f t="shared" si="32"/>
        <v>3.1381099199999998E-2</v>
      </c>
      <c r="S238" s="160">
        <v>0</v>
      </c>
      <c r="T238" s="161">
        <f t="shared" si="33"/>
        <v>0</v>
      </c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R238" s="162" t="s">
        <v>214</v>
      </c>
      <c r="AT238" s="162" t="s">
        <v>210</v>
      </c>
      <c r="AU238" s="162" t="s">
        <v>85</v>
      </c>
      <c r="AY238" s="15" t="s">
        <v>208</v>
      </c>
      <c r="BE238" s="163">
        <f t="shared" si="34"/>
        <v>0</v>
      </c>
      <c r="BF238" s="163">
        <f t="shared" si="35"/>
        <v>0</v>
      </c>
      <c r="BG238" s="163">
        <f t="shared" si="36"/>
        <v>0</v>
      </c>
      <c r="BH238" s="163">
        <f t="shared" si="37"/>
        <v>0</v>
      </c>
      <c r="BI238" s="163">
        <f t="shared" si="38"/>
        <v>0</v>
      </c>
      <c r="BJ238" s="15" t="s">
        <v>85</v>
      </c>
      <c r="BK238" s="163">
        <f t="shared" si="39"/>
        <v>0</v>
      </c>
      <c r="BL238" s="15" t="s">
        <v>214</v>
      </c>
      <c r="BM238" s="162" t="s">
        <v>1251</v>
      </c>
    </row>
    <row r="239" spans="1:65" s="2" customFormat="1" ht="24.2" customHeight="1">
      <c r="A239" s="30"/>
      <c r="B239" s="154"/>
      <c r="C239" s="195" t="s">
        <v>525</v>
      </c>
      <c r="D239" s="195" t="s">
        <v>210</v>
      </c>
      <c r="E239" s="196" t="s">
        <v>1252</v>
      </c>
      <c r="F239" s="200" t="s">
        <v>1253</v>
      </c>
      <c r="G239" s="198" t="s">
        <v>213</v>
      </c>
      <c r="H239" s="199">
        <v>7.92</v>
      </c>
      <c r="I239" s="155"/>
      <c r="J239" s="287">
        <f t="shared" si="30"/>
        <v>0</v>
      </c>
      <c r="K239" s="157"/>
      <c r="L239" s="31"/>
      <c r="M239" s="158" t="s">
        <v>1</v>
      </c>
      <c r="N239" s="159" t="s">
        <v>38</v>
      </c>
      <c r="O239" s="59"/>
      <c r="P239" s="160">
        <f t="shared" si="31"/>
        <v>0</v>
      </c>
      <c r="Q239" s="160">
        <v>0</v>
      </c>
      <c r="R239" s="160">
        <f t="shared" si="32"/>
        <v>0</v>
      </c>
      <c r="S239" s="160">
        <v>0</v>
      </c>
      <c r="T239" s="161">
        <f t="shared" si="33"/>
        <v>0</v>
      </c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R239" s="162" t="s">
        <v>214</v>
      </c>
      <c r="AT239" s="162" t="s">
        <v>210</v>
      </c>
      <c r="AU239" s="162" t="s">
        <v>85</v>
      </c>
      <c r="AY239" s="15" t="s">
        <v>208</v>
      </c>
      <c r="BE239" s="163">
        <f t="shared" si="34"/>
        <v>0</v>
      </c>
      <c r="BF239" s="163">
        <f t="shared" si="35"/>
        <v>0</v>
      </c>
      <c r="BG239" s="163">
        <f t="shared" si="36"/>
        <v>0</v>
      </c>
      <c r="BH239" s="163">
        <f t="shared" si="37"/>
        <v>0</v>
      </c>
      <c r="BI239" s="163">
        <f t="shared" si="38"/>
        <v>0</v>
      </c>
      <c r="BJ239" s="15" t="s">
        <v>85</v>
      </c>
      <c r="BK239" s="163">
        <f t="shared" si="39"/>
        <v>0</v>
      </c>
      <c r="BL239" s="15" t="s">
        <v>214</v>
      </c>
      <c r="BM239" s="162" t="s">
        <v>1254</v>
      </c>
    </row>
    <row r="240" spans="1:65" s="12" customFormat="1" ht="22.9" customHeight="1">
      <c r="B240" s="142"/>
      <c r="C240" s="206"/>
      <c r="D240" s="207" t="s">
        <v>71</v>
      </c>
      <c r="E240" s="208" t="s">
        <v>226</v>
      </c>
      <c r="F240" s="208" t="s">
        <v>1255</v>
      </c>
      <c r="G240" s="206"/>
      <c r="H240" s="206"/>
      <c r="I240" s="145"/>
      <c r="J240" s="286">
        <f>BK240</f>
        <v>0</v>
      </c>
      <c r="L240" s="142"/>
      <c r="M240" s="146"/>
      <c r="N240" s="147"/>
      <c r="O240" s="147"/>
      <c r="P240" s="148">
        <f>SUM(P241:P252)</f>
        <v>0</v>
      </c>
      <c r="Q240" s="147"/>
      <c r="R240" s="148">
        <f>SUM(R241:R252)</f>
        <v>133.35475437595002</v>
      </c>
      <c r="S240" s="147"/>
      <c r="T240" s="149">
        <f>SUM(T241:T252)</f>
        <v>0</v>
      </c>
      <c r="AR240" s="143" t="s">
        <v>79</v>
      </c>
      <c r="AT240" s="150" t="s">
        <v>71</v>
      </c>
      <c r="AU240" s="150" t="s">
        <v>79</v>
      </c>
      <c r="AY240" s="143" t="s">
        <v>208</v>
      </c>
      <c r="BK240" s="151">
        <f>SUM(BK241:BK252)</f>
        <v>0</v>
      </c>
    </row>
    <row r="241" spans="1:65" s="2" customFormat="1" ht="33" customHeight="1">
      <c r="A241" s="30"/>
      <c r="B241" s="154"/>
      <c r="C241" s="195" t="s">
        <v>529</v>
      </c>
      <c r="D241" s="195" t="s">
        <v>210</v>
      </c>
      <c r="E241" s="196" t="s">
        <v>1256</v>
      </c>
      <c r="F241" s="200" t="s">
        <v>1257</v>
      </c>
      <c r="G241" s="198" t="s">
        <v>213</v>
      </c>
      <c r="H241" s="199">
        <v>26.332999999999998</v>
      </c>
      <c r="I241" s="155"/>
      <c r="J241" s="287">
        <f t="shared" ref="J241:J252" si="40">ROUND(I241*H241,2)</f>
        <v>0</v>
      </c>
      <c r="K241" s="157"/>
      <c r="L241" s="31"/>
      <c r="M241" s="158" t="s">
        <v>1</v>
      </c>
      <c r="N241" s="159" t="s">
        <v>38</v>
      </c>
      <c r="O241" s="59"/>
      <c r="P241" s="160">
        <f t="shared" ref="P241:P252" si="41">O241*H241</f>
        <v>0</v>
      </c>
      <c r="Q241" s="160">
        <v>0.29899999999999999</v>
      </c>
      <c r="R241" s="160">
        <f t="shared" ref="R241:R252" si="42">Q241*H241</f>
        <v>7.8735669999999995</v>
      </c>
      <c r="S241" s="160">
        <v>0</v>
      </c>
      <c r="T241" s="161">
        <f t="shared" ref="T241:T252" si="43">S241*H241</f>
        <v>0</v>
      </c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R241" s="162" t="s">
        <v>214</v>
      </c>
      <c r="AT241" s="162" t="s">
        <v>210</v>
      </c>
      <c r="AU241" s="162" t="s">
        <v>85</v>
      </c>
      <c r="AY241" s="15" t="s">
        <v>208</v>
      </c>
      <c r="BE241" s="163">
        <f t="shared" ref="BE241:BE252" si="44">IF(N241="základná",J241,0)</f>
        <v>0</v>
      </c>
      <c r="BF241" s="163">
        <f t="shared" ref="BF241:BF252" si="45">IF(N241="znížená",J241,0)</f>
        <v>0</v>
      </c>
      <c r="BG241" s="163">
        <f t="shared" ref="BG241:BG252" si="46">IF(N241="zákl. prenesená",J241,0)</f>
        <v>0</v>
      </c>
      <c r="BH241" s="163">
        <f t="shared" ref="BH241:BH252" si="47">IF(N241="zníž. prenesená",J241,0)</f>
        <v>0</v>
      </c>
      <c r="BI241" s="163">
        <f t="shared" ref="BI241:BI252" si="48">IF(N241="nulová",J241,0)</f>
        <v>0</v>
      </c>
      <c r="BJ241" s="15" t="s">
        <v>85</v>
      </c>
      <c r="BK241" s="163">
        <f t="shared" ref="BK241:BK252" si="49">ROUND(I241*H241,2)</f>
        <v>0</v>
      </c>
      <c r="BL241" s="15" t="s">
        <v>214</v>
      </c>
      <c r="BM241" s="162" t="s">
        <v>1258</v>
      </c>
    </row>
    <row r="242" spans="1:65" s="2" customFormat="1" ht="33" customHeight="1">
      <c r="A242" s="30"/>
      <c r="B242" s="154"/>
      <c r="C242" s="195" t="s">
        <v>533</v>
      </c>
      <c r="D242" s="195" t="s">
        <v>210</v>
      </c>
      <c r="E242" s="196" t="s">
        <v>1259</v>
      </c>
      <c r="F242" s="200" t="s">
        <v>1260</v>
      </c>
      <c r="G242" s="198" t="s">
        <v>213</v>
      </c>
      <c r="H242" s="199">
        <v>88.04</v>
      </c>
      <c r="I242" s="155"/>
      <c r="J242" s="287">
        <f t="shared" si="40"/>
        <v>0</v>
      </c>
      <c r="K242" s="157"/>
      <c r="L242" s="31"/>
      <c r="M242" s="158" t="s">
        <v>1</v>
      </c>
      <c r="N242" s="159" t="s">
        <v>38</v>
      </c>
      <c r="O242" s="59"/>
      <c r="P242" s="160">
        <f t="shared" si="41"/>
        <v>0</v>
      </c>
      <c r="Q242" s="160">
        <v>0.29160000000000003</v>
      </c>
      <c r="R242" s="160">
        <f t="shared" si="42"/>
        <v>25.672464000000005</v>
      </c>
      <c r="S242" s="160">
        <v>0</v>
      </c>
      <c r="T242" s="161">
        <f t="shared" si="43"/>
        <v>0</v>
      </c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R242" s="162" t="s">
        <v>214</v>
      </c>
      <c r="AT242" s="162" t="s">
        <v>210</v>
      </c>
      <c r="AU242" s="162" t="s">
        <v>85</v>
      </c>
      <c r="AY242" s="15" t="s">
        <v>208</v>
      </c>
      <c r="BE242" s="163">
        <f t="shared" si="44"/>
        <v>0</v>
      </c>
      <c r="BF242" s="163">
        <f t="shared" si="45"/>
        <v>0</v>
      </c>
      <c r="BG242" s="163">
        <f t="shared" si="46"/>
        <v>0</v>
      </c>
      <c r="BH242" s="163">
        <f t="shared" si="47"/>
        <v>0</v>
      </c>
      <c r="BI242" s="163">
        <f t="shared" si="48"/>
        <v>0</v>
      </c>
      <c r="BJ242" s="15" t="s">
        <v>85</v>
      </c>
      <c r="BK242" s="163">
        <f t="shared" si="49"/>
        <v>0</v>
      </c>
      <c r="BL242" s="15" t="s">
        <v>214</v>
      </c>
      <c r="BM242" s="162" t="s">
        <v>1261</v>
      </c>
    </row>
    <row r="243" spans="1:65" s="2" customFormat="1" ht="24.2" customHeight="1">
      <c r="A243" s="30"/>
      <c r="B243" s="154"/>
      <c r="C243" s="195" t="s">
        <v>537</v>
      </c>
      <c r="D243" s="195" t="s">
        <v>210</v>
      </c>
      <c r="E243" s="196" t="s">
        <v>1262</v>
      </c>
      <c r="F243" s="200" t="s">
        <v>1263</v>
      </c>
      <c r="G243" s="198" t="s">
        <v>213</v>
      </c>
      <c r="H243" s="199">
        <v>88.04</v>
      </c>
      <c r="I243" s="155"/>
      <c r="J243" s="287">
        <f t="shared" si="40"/>
        <v>0</v>
      </c>
      <c r="K243" s="157"/>
      <c r="L243" s="31"/>
      <c r="M243" s="158" t="s">
        <v>1</v>
      </c>
      <c r="N243" s="159" t="s">
        <v>38</v>
      </c>
      <c r="O243" s="59"/>
      <c r="P243" s="160">
        <f t="shared" si="41"/>
        <v>0</v>
      </c>
      <c r="Q243" s="160">
        <v>0.39800000000000002</v>
      </c>
      <c r="R243" s="160">
        <f t="shared" si="42"/>
        <v>35.039920000000002</v>
      </c>
      <c r="S243" s="160">
        <v>0</v>
      </c>
      <c r="T243" s="161">
        <f t="shared" si="43"/>
        <v>0</v>
      </c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R243" s="162" t="s">
        <v>214</v>
      </c>
      <c r="AT243" s="162" t="s">
        <v>210</v>
      </c>
      <c r="AU243" s="162" t="s">
        <v>85</v>
      </c>
      <c r="AY243" s="15" t="s">
        <v>208</v>
      </c>
      <c r="BE243" s="163">
        <f t="shared" si="44"/>
        <v>0</v>
      </c>
      <c r="BF243" s="163">
        <f t="shared" si="45"/>
        <v>0</v>
      </c>
      <c r="BG243" s="163">
        <f t="shared" si="46"/>
        <v>0</v>
      </c>
      <c r="BH243" s="163">
        <f t="shared" si="47"/>
        <v>0</v>
      </c>
      <c r="BI243" s="163">
        <f t="shared" si="48"/>
        <v>0</v>
      </c>
      <c r="BJ243" s="15" t="s">
        <v>85</v>
      </c>
      <c r="BK243" s="163">
        <f t="shared" si="49"/>
        <v>0</v>
      </c>
      <c r="BL243" s="15" t="s">
        <v>214</v>
      </c>
      <c r="BM243" s="162" t="s">
        <v>1264</v>
      </c>
    </row>
    <row r="244" spans="1:65" s="2" customFormat="1" ht="33" customHeight="1">
      <c r="A244" s="30"/>
      <c r="B244" s="154"/>
      <c r="C244" s="195" t="s">
        <v>541</v>
      </c>
      <c r="D244" s="195" t="s">
        <v>210</v>
      </c>
      <c r="E244" s="196" t="s">
        <v>1265</v>
      </c>
      <c r="F244" s="200" t="s">
        <v>1266</v>
      </c>
      <c r="G244" s="198" t="s">
        <v>213</v>
      </c>
      <c r="H244" s="199">
        <v>44.405000000000001</v>
      </c>
      <c r="I244" s="155"/>
      <c r="J244" s="287">
        <f t="shared" si="40"/>
        <v>0</v>
      </c>
      <c r="K244" s="157"/>
      <c r="L244" s="31"/>
      <c r="M244" s="158" t="s">
        <v>1</v>
      </c>
      <c r="N244" s="159" t="s">
        <v>38</v>
      </c>
      <c r="O244" s="59"/>
      <c r="P244" s="160">
        <f t="shared" si="41"/>
        <v>0</v>
      </c>
      <c r="Q244" s="160">
        <v>0.53186</v>
      </c>
      <c r="R244" s="160">
        <f t="shared" si="42"/>
        <v>23.617243300000002</v>
      </c>
      <c r="S244" s="160">
        <v>0</v>
      </c>
      <c r="T244" s="161">
        <f t="shared" si="43"/>
        <v>0</v>
      </c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R244" s="162" t="s">
        <v>214</v>
      </c>
      <c r="AT244" s="162" t="s">
        <v>210</v>
      </c>
      <c r="AU244" s="162" t="s">
        <v>85</v>
      </c>
      <c r="AY244" s="15" t="s">
        <v>208</v>
      </c>
      <c r="BE244" s="163">
        <f t="shared" si="44"/>
        <v>0</v>
      </c>
      <c r="BF244" s="163">
        <f t="shared" si="45"/>
        <v>0</v>
      </c>
      <c r="BG244" s="163">
        <f t="shared" si="46"/>
        <v>0</v>
      </c>
      <c r="BH244" s="163">
        <f t="shared" si="47"/>
        <v>0</v>
      </c>
      <c r="BI244" s="163">
        <f t="shared" si="48"/>
        <v>0</v>
      </c>
      <c r="BJ244" s="15" t="s">
        <v>85</v>
      </c>
      <c r="BK244" s="163">
        <f t="shared" si="49"/>
        <v>0</v>
      </c>
      <c r="BL244" s="15" t="s">
        <v>214</v>
      </c>
      <c r="BM244" s="162" t="s">
        <v>1267</v>
      </c>
    </row>
    <row r="245" spans="1:65" s="2" customFormat="1" ht="33" customHeight="1">
      <c r="A245" s="30"/>
      <c r="B245" s="154"/>
      <c r="C245" s="195" t="s">
        <v>545</v>
      </c>
      <c r="D245" s="195" t="s">
        <v>210</v>
      </c>
      <c r="E245" s="196" t="s">
        <v>1268</v>
      </c>
      <c r="F245" s="200" t="s">
        <v>1269</v>
      </c>
      <c r="G245" s="198" t="s">
        <v>213</v>
      </c>
      <c r="H245" s="199">
        <v>26.332999999999998</v>
      </c>
      <c r="I245" s="155"/>
      <c r="J245" s="287">
        <f t="shared" si="40"/>
        <v>0</v>
      </c>
      <c r="K245" s="157"/>
      <c r="L245" s="31"/>
      <c r="M245" s="158" t="s">
        <v>1</v>
      </c>
      <c r="N245" s="159" t="s">
        <v>38</v>
      </c>
      <c r="O245" s="59"/>
      <c r="P245" s="160">
        <f t="shared" si="41"/>
        <v>0</v>
      </c>
      <c r="Q245" s="160">
        <v>8.0030000000000004E-2</v>
      </c>
      <c r="R245" s="160">
        <f t="shared" si="42"/>
        <v>2.10742999</v>
      </c>
      <c r="S245" s="160">
        <v>0</v>
      </c>
      <c r="T245" s="161">
        <f t="shared" si="43"/>
        <v>0</v>
      </c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R245" s="162" t="s">
        <v>214</v>
      </c>
      <c r="AT245" s="162" t="s">
        <v>210</v>
      </c>
      <c r="AU245" s="162" t="s">
        <v>85</v>
      </c>
      <c r="AY245" s="15" t="s">
        <v>208</v>
      </c>
      <c r="BE245" s="163">
        <f t="shared" si="44"/>
        <v>0</v>
      </c>
      <c r="BF245" s="163">
        <f t="shared" si="45"/>
        <v>0</v>
      </c>
      <c r="BG245" s="163">
        <f t="shared" si="46"/>
        <v>0</v>
      </c>
      <c r="BH245" s="163">
        <f t="shared" si="47"/>
        <v>0</v>
      </c>
      <c r="BI245" s="163">
        <f t="shared" si="48"/>
        <v>0</v>
      </c>
      <c r="BJ245" s="15" t="s">
        <v>85</v>
      </c>
      <c r="BK245" s="163">
        <f t="shared" si="49"/>
        <v>0</v>
      </c>
      <c r="BL245" s="15" t="s">
        <v>214</v>
      </c>
      <c r="BM245" s="162" t="s">
        <v>1270</v>
      </c>
    </row>
    <row r="246" spans="1:65" s="2" customFormat="1" ht="37.9" customHeight="1">
      <c r="A246" s="30"/>
      <c r="B246" s="154"/>
      <c r="C246" s="195" t="s">
        <v>549</v>
      </c>
      <c r="D246" s="195" t="s">
        <v>210</v>
      </c>
      <c r="E246" s="196" t="s">
        <v>1271</v>
      </c>
      <c r="F246" s="200" t="s">
        <v>1272</v>
      </c>
      <c r="G246" s="198" t="s">
        <v>213</v>
      </c>
      <c r="H246" s="199">
        <v>44.405000000000001</v>
      </c>
      <c r="I246" s="155"/>
      <c r="J246" s="287">
        <f t="shared" si="40"/>
        <v>0</v>
      </c>
      <c r="K246" s="157"/>
      <c r="L246" s="31"/>
      <c r="M246" s="158" t="s">
        <v>1</v>
      </c>
      <c r="N246" s="159" t="s">
        <v>38</v>
      </c>
      <c r="O246" s="59"/>
      <c r="P246" s="160">
        <f t="shared" si="41"/>
        <v>0</v>
      </c>
      <c r="Q246" s="160">
        <v>0.43096599000000002</v>
      </c>
      <c r="R246" s="160">
        <f t="shared" si="42"/>
        <v>19.13704478595</v>
      </c>
      <c r="S246" s="160">
        <v>0</v>
      </c>
      <c r="T246" s="161">
        <f t="shared" si="43"/>
        <v>0</v>
      </c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R246" s="162" t="s">
        <v>214</v>
      </c>
      <c r="AT246" s="162" t="s">
        <v>210</v>
      </c>
      <c r="AU246" s="162" t="s">
        <v>85</v>
      </c>
      <c r="AY246" s="15" t="s">
        <v>208</v>
      </c>
      <c r="BE246" s="163">
        <f t="shared" si="44"/>
        <v>0</v>
      </c>
      <c r="BF246" s="163">
        <f t="shared" si="45"/>
        <v>0</v>
      </c>
      <c r="BG246" s="163">
        <f t="shared" si="46"/>
        <v>0</v>
      </c>
      <c r="BH246" s="163">
        <f t="shared" si="47"/>
        <v>0</v>
      </c>
      <c r="BI246" s="163">
        <f t="shared" si="48"/>
        <v>0</v>
      </c>
      <c r="BJ246" s="15" t="s">
        <v>85</v>
      </c>
      <c r="BK246" s="163">
        <f t="shared" si="49"/>
        <v>0</v>
      </c>
      <c r="BL246" s="15" t="s">
        <v>214</v>
      </c>
      <c r="BM246" s="162" t="s">
        <v>1273</v>
      </c>
    </row>
    <row r="247" spans="1:65" s="2" customFormat="1" ht="33" customHeight="1">
      <c r="A247" s="30"/>
      <c r="B247" s="154"/>
      <c r="C247" s="195" t="s">
        <v>553</v>
      </c>
      <c r="D247" s="195" t="s">
        <v>210</v>
      </c>
      <c r="E247" s="196" t="s">
        <v>1274</v>
      </c>
      <c r="F247" s="200" t="s">
        <v>1275</v>
      </c>
      <c r="G247" s="198" t="s">
        <v>213</v>
      </c>
      <c r="H247" s="199">
        <v>84.58</v>
      </c>
      <c r="I247" s="155"/>
      <c r="J247" s="287">
        <f t="shared" si="40"/>
        <v>0</v>
      </c>
      <c r="K247" s="157"/>
      <c r="L247" s="31"/>
      <c r="M247" s="158" t="s">
        <v>1</v>
      </c>
      <c r="N247" s="159" t="s">
        <v>38</v>
      </c>
      <c r="O247" s="59"/>
      <c r="P247" s="160">
        <f t="shared" si="41"/>
        <v>0</v>
      </c>
      <c r="Q247" s="160">
        <v>5.1000000000000004E-4</v>
      </c>
      <c r="R247" s="160">
        <f t="shared" si="42"/>
        <v>4.3135800000000002E-2</v>
      </c>
      <c r="S247" s="160">
        <v>0</v>
      </c>
      <c r="T247" s="161">
        <f t="shared" si="43"/>
        <v>0</v>
      </c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R247" s="162" t="s">
        <v>214</v>
      </c>
      <c r="AT247" s="162" t="s">
        <v>210</v>
      </c>
      <c r="AU247" s="162" t="s">
        <v>85</v>
      </c>
      <c r="AY247" s="15" t="s">
        <v>208</v>
      </c>
      <c r="BE247" s="163">
        <f t="shared" si="44"/>
        <v>0</v>
      </c>
      <c r="BF247" s="163">
        <f t="shared" si="45"/>
        <v>0</v>
      </c>
      <c r="BG247" s="163">
        <f t="shared" si="46"/>
        <v>0</v>
      </c>
      <c r="BH247" s="163">
        <f t="shared" si="47"/>
        <v>0</v>
      </c>
      <c r="BI247" s="163">
        <f t="shared" si="48"/>
        <v>0</v>
      </c>
      <c r="BJ247" s="15" t="s">
        <v>85</v>
      </c>
      <c r="BK247" s="163">
        <f t="shared" si="49"/>
        <v>0</v>
      </c>
      <c r="BL247" s="15" t="s">
        <v>214</v>
      </c>
      <c r="BM247" s="162" t="s">
        <v>1276</v>
      </c>
    </row>
    <row r="248" spans="1:65" s="2" customFormat="1" ht="33" customHeight="1">
      <c r="A248" s="30"/>
      <c r="B248" s="154"/>
      <c r="C248" s="195" t="s">
        <v>557</v>
      </c>
      <c r="D248" s="195" t="s">
        <v>210</v>
      </c>
      <c r="E248" s="196" t="s">
        <v>1277</v>
      </c>
      <c r="F248" s="200" t="s">
        <v>1278</v>
      </c>
      <c r="G248" s="198" t="s">
        <v>213</v>
      </c>
      <c r="H248" s="199">
        <v>42.29</v>
      </c>
      <c r="I248" s="155"/>
      <c r="J248" s="287">
        <f t="shared" si="40"/>
        <v>0</v>
      </c>
      <c r="K248" s="157"/>
      <c r="L248" s="31"/>
      <c r="M248" s="158" t="s">
        <v>1</v>
      </c>
      <c r="N248" s="159" t="s">
        <v>38</v>
      </c>
      <c r="O248" s="59"/>
      <c r="P248" s="160">
        <f t="shared" si="41"/>
        <v>0</v>
      </c>
      <c r="Q248" s="160">
        <v>0.10373</v>
      </c>
      <c r="R248" s="160">
        <f t="shared" si="42"/>
        <v>4.3867417</v>
      </c>
      <c r="S248" s="160">
        <v>0</v>
      </c>
      <c r="T248" s="161">
        <f t="shared" si="43"/>
        <v>0</v>
      </c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R248" s="162" t="s">
        <v>214</v>
      </c>
      <c r="AT248" s="162" t="s">
        <v>210</v>
      </c>
      <c r="AU248" s="162" t="s">
        <v>85</v>
      </c>
      <c r="AY248" s="15" t="s">
        <v>208</v>
      </c>
      <c r="BE248" s="163">
        <f t="shared" si="44"/>
        <v>0</v>
      </c>
      <c r="BF248" s="163">
        <f t="shared" si="45"/>
        <v>0</v>
      </c>
      <c r="BG248" s="163">
        <f t="shared" si="46"/>
        <v>0</v>
      </c>
      <c r="BH248" s="163">
        <f t="shared" si="47"/>
        <v>0</v>
      </c>
      <c r="BI248" s="163">
        <f t="shared" si="48"/>
        <v>0</v>
      </c>
      <c r="BJ248" s="15" t="s">
        <v>85</v>
      </c>
      <c r="BK248" s="163">
        <f t="shared" si="49"/>
        <v>0</v>
      </c>
      <c r="BL248" s="15" t="s">
        <v>214</v>
      </c>
      <c r="BM248" s="162" t="s">
        <v>1279</v>
      </c>
    </row>
    <row r="249" spans="1:65" s="2" customFormat="1" ht="33" customHeight="1">
      <c r="A249" s="30"/>
      <c r="B249" s="154"/>
      <c r="C249" s="195" t="s">
        <v>561</v>
      </c>
      <c r="D249" s="195" t="s">
        <v>210</v>
      </c>
      <c r="E249" s="196" t="s">
        <v>1280</v>
      </c>
      <c r="F249" s="200" t="s">
        <v>1281</v>
      </c>
      <c r="G249" s="198" t="s">
        <v>213</v>
      </c>
      <c r="H249" s="199">
        <v>44.405000000000001</v>
      </c>
      <c r="I249" s="155"/>
      <c r="J249" s="287">
        <f t="shared" si="40"/>
        <v>0</v>
      </c>
      <c r="K249" s="157"/>
      <c r="L249" s="31"/>
      <c r="M249" s="158" t="s">
        <v>1</v>
      </c>
      <c r="N249" s="159" t="s">
        <v>38</v>
      </c>
      <c r="O249" s="59"/>
      <c r="P249" s="160">
        <f t="shared" si="41"/>
        <v>0</v>
      </c>
      <c r="Q249" s="160">
        <v>0.20746000000000001</v>
      </c>
      <c r="R249" s="160">
        <f t="shared" si="42"/>
        <v>9.2122612999999998</v>
      </c>
      <c r="S249" s="160">
        <v>0</v>
      </c>
      <c r="T249" s="161">
        <f t="shared" si="43"/>
        <v>0</v>
      </c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R249" s="162" t="s">
        <v>214</v>
      </c>
      <c r="AT249" s="162" t="s">
        <v>210</v>
      </c>
      <c r="AU249" s="162" t="s">
        <v>85</v>
      </c>
      <c r="AY249" s="15" t="s">
        <v>208</v>
      </c>
      <c r="BE249" s="163">
        <f t="shared" si="44"/>
        <v>0</v>
      </c>
      <c r="BF249" s="163">
        <f t="shared" si="45"/>
        <v>0</v>
      </c>
      <c r="BG249" s="163">
        <f t="shared" si="46"/>
        <v>0</v>
      </c>
      <c r="BH249" s="163">
        <f t="shared" si="47"/>
        <v>0</v>
      </c>
      <c r="BI249" s="163">
        <f t="shared" si="48"/>
        <v>0</v>
      </c>
      <c r="BJ249" s="15" t="s">
        <v>85</v>
      </c>
      <c r="BK249" s="163">
        <f t="shared" si="49"/>
        <v>0</v>
      </c>
      <c r="BL249" s="15" t="s">
        <v>214</v>
      </c>
      <c r="BM249" s="162" t="s">
        <v>1282</v>
      </c>
    </row>
    <row r="250" spans="1:65" s="2" customFormat="1" ht="37.9" customHeight="1">
      <c r="A250" s="30"/>
      <c r="B250" s="154"/>
      <c r="C250" s="195" t="s">
        <v>566</v>
      </c>
      <c r="D250" s="195" t="s">
        <v>210</v>
      </c>
      <c r="E250" s="196" t="s">
        <v>1283</v>
      </c>
      <c r="F250" s="200" t="s">
        <v>1284</v>
      </c>
      <c r="G250" s="198" t="s">
        <v>213</v>
      </c>
      <c r="H250" s="199">
        <v>26.332999999999998</v>
      </c>
      <c r="I250" s="155"/>
      <c r="J250" s="287">
        <f t="shared" si="40"/>
        <v>0</v>
      </c>
      <c r="K250" s="157"/>
      <c r="L250" s="31"/>
      <c r="M250" s="158" t="s">
        <v>1</v>
      </c>
      <c r="N250" s="159" t="s">
        <v>38</v>
      </c>
      <c r="O250" s="59"/>
      <c r="P250" s="160">
        <f t="shared" si="41"/>
        <v>0</v>
      </c>
      <c r="Q250" s="160">
        <v>9.2499999999999999E-2</v>
      </c>
      <c r="R250" s="160">
        <f t="shared" si="42"/>
        <v>2.4358024999999999</v>
      </c>
      <c r="S250" s="160">
        <v>0</v>
      </c>
      <c r="T250" s="161">
        <f t="shared" si="43"/>
        <v>0</v>
      </c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R250" s="162" t="s">
        <v>214</v>
      </c>
      <c r="AT250" s="162" t="s">
        <v>210</v>
      </c>
      <c r="AU250" s="162" t="s">
        <v>85</v>
      </c>
      <c r="AY250" s="15" t="s">
        <v>208</v>
      </c>
      <c r="BE250" s="163">
        <f t="shared" si="44"/>
        <v>0</v>
      </c>
      <c r="BF250" s="163">
        <f t="shared" si="45"/>
        <v>0</v>
      </c>
      <c r="BG250" s="163">
        <f t="shared" si="46"/>
        <v>0</v>
      </c>
      <c r="BH250" s="163">
        <f t="shared" si="47"/>
        <v>0</v>
      </c>
      <c r="BI250" s="163">
        <f t="shared" si="48"/>
        <v>0</v>
      </c>
      <c r="BJ250" s="15" t="s">
        <v>85</v>
      </c>
      <c r="BK250" s="163">
        <f t="shared" si="49"/>
        <v>0</v>
      </c>
      <c r="BL250" s="15" t="s">
        <v>214</v>
      </c>
      <c r="BM250" s="162" t="s">
        <v>1285</v>
      </c>
    </row>
    <row r="251" spans="1:65" s="2" customFormat="1" ht="24.2" customHeight="1">
      <c r="A251" s="30"/>
      <c r="B251" s="154"/>
      <c r="C251" s="201" t="s">
        <v>570</v>
      </c>
      <c r="D251" s="201" t="s">
        <v>751</v>
      </c>
      <c r="E251" s="202" t="s">
        <v>1286</v>
      </c>
      <c r="F251" s="203" t="s">
        <v>1287</v>
      </c>
      <c r="G251" s="204" t="s">
        <v>213</v>
      </c>
      <c r="H251" s="205">
        <v>26.86</v>
      </c>
      <c r="I251" s="177"/>
      <c r="J251" s="290">
        <f t="shared" si="40"/>
        <v>0</v>
      </c>
      <c r="K251" s="178"/>
      <c r="L251" s="179"/>
      <c r="M251" s="180" t="s">
        <v>1</v>
      </c>
      <c r="N251" s="181" t="s">
        <v>38</v>
      </c>
      <c r="O251" s="59"/>
      <c r="P251" s="160">
        <f t="shared" si="41"/>
        <v>0</v>
      </c>
      <c r="Q251" s="160">
        <v>0.13</v>
      </c>
      <c r="R251" s="160">
        <f t="shared" si="42"/>
        <v>3.4918</v>
      </c>
      <c r="S251" s="160">
        <v>0</v>
      </c>
      <c r="T251" s="161">
        <f t="shared" si="43"/>
        <v>0</v>
      </c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R251" s="162" t="s">
        <v>239</v>
      </c>
      <c r="AT251" s="162" t="s">
        <v>751</v>
      </c>
      <c r="AU251" s="162" t="s">
        <v>85</v>
      </c>
      <c r="AY251" s="15" t="s">
        <v>208</v>
      </c>
      <c r="BE251" s="163">
        <f t="shared" si="44"/>
        <v>0</v>
      </c>
      <c r="BF251" s="163">
        <f t="shared" si="45"/>
        <v>0</v>
      </c>
      <c r="BG251" s="163">
        <f t="shared" si="46"/>
        <v>0</v>
      </c>
      <c r="BH251" s="163">
        <f t="shared" si="47"/>
        <v>0</v>
      </c>
      <c r="BI251" s="163">
        <f t="shared" si="48"/>
        <v>0</v>
      </c>
      <c r="BJ251" s="15" t="s">
        <v>85</v>
      </c>
      <c r="BK251" s="163">
        <f t="shared" si="49"/>
        <v>0</v>
      </c>
      <c r="BL251" s="15" t="s">
        <v>214</v>
      </c>
      <c r="BM251" s="162" t="s">
        <v>1288</v>
      </c>
    </row>
    <row r="252" spans="1:65" s="2" customFormat="1" ht="33" customHeight="1">
      <c r="A252" s="30"/>
      <c r="B252" s="154"/>
      <c r="C252" s="195" t="s">
        <v>574</v>
      </c>
      <c r="D252" s="195" t="s">
        <v>210</v>
      </c>
      <c r="E252" s="196" t="s">
        <v>1289</v>
      </c>
      <c r="F252" s="200" t="s">
        <v>1290</v>
      </c>
      <c r="G252" s="198" t="s">
        <v>252</v>
      </c>
      <c r="H252" s="199">
        <v>150.6</v>
      </c>
      <c r="I252" s="155"/>
      <c r="J252" s="287">
        <f t="shared" si="40"/>
        <v>0</v>
      </c>
      <c r="K252" s="157"/>
      <c r="L252" s="31"/>
      <c r="M252" s="158" t="s">
        <v>1</v>
      </c>
      <c r="N252" s="159" t="s">
        <v>38</v>
      </c>
      <c r="O252" s="59"/>
      <c r="P252" s="160">
        <f t="shared" si="41"/>
        <v>0</v>
      </c>
      <c r="Q252" s="160">
        <v>2.2399999999999998E-3</v>
      </c>
      <c r="R252" s="160">
        <f t="shared" si="42"/>
        <v>0.33734399999999998</v>
      </c>
      <c r="S252" s="160">
        <v>0</v>
      </c>
      <c r="T252" s="161">
        <f t="shared" si="43"/>
        <v>0</v>
      </c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R252" s="162" t="s">
        <v>214</v>
      </c>
      <c r="AT252" s="162" t="s">
        <v>210</v>
      </c>
      <c r="AU252" s="162" t="s">
        <v>85</v>
      </c>
      <c r="AY252" s="15" t="s">
        <v>208</v>
      </c>
      <c r="BE252" s="163">
        <f t="shared" si="44"/>
        <v>0</v>
      </c>
      <c r="BF252" s="163">
        <f t="shared" si="45"/>
        <v>0</v>
      </c>
      <c r="BG252" s="163">
        <f t="shared" si="46"/>
        <v>0</v>
      </c>
      <c r="BH252" s="163">
        <f t="shared" si="47"/>
        <v>0</v>
      </c>
      <c r="BI252" s="163">
        <f t="shared" si="48"/>
        <v>0</v>
      </c>
      <c r="BJ252" s="15" t="s">
        <v>85</v>
      </c>
      <c r="BK252" s="163">
        <f t="shared" si="49"/>
        <v>0</v>
      </c>
      <c r="BL252" s="15" t="s">
        <v>214</v>
      </c>
      <c r="BM252" s="162" t="s">
        <v>1291</v>
      </c>
    </row>
    <row r="253" spans="1:65" s="12" customFormat="1" ht="22.9" customHeight="1">
      <c r="B253" s="142"/>
      <c r="C253" s="206"/>
      <c r="D253" s="207" t="s">
        <v>71</v>
      </c>
      <c r="E253" s="208" t="s">
        <v>230</v>
      </c>
      <c r="F253" s="208" t="s">
        <v>1292</v>
      </c>
      <c r="G253" s="206"/>
      <c r="H253" s="206"/>
      <c r="I253" s="145"/>
      <c r="J253" s="286">
        <f>BK253</f>
        <v>0</v>
      </c>
      <c r="L253" s="142"/>
      <c r="M253" s="146"/>
      <c r="N253" s="147"/>
      <c r="O253" s="147"/>
      <c r="P253" s="148">
        <f>SUM(P254:P299)</f>
        <v>0</v>
      </c>
      <c r="Q253" s="147"/>
      <c r="R253" s="148">
        <f>SUM(R254:R299)</f>
        <v>1104.5716755179199</v>
      </c>
      <c r="S253" s="147"/>
      <c r="T253" s="149">
        <f>SUM(T254:T299)</f>
        <v>0</v>
      </c>
      <c r="AR253" s="143" t="s">
        <v>79</v>
      </c>
      <c r="AT253" s="150" t="s">
        <v>71</v>
      </c>
      <c r="AU253" s="150" t="s">
        <v>79</v>
      </c>
      <c r="AY253" s="143" t="s">
        <v>208</v>
      </c>
      <c r="BK253" s="151">
        <f>SUM(BK254:BK299)</f>
        <v>0</v>
      </c>
    </row>
    <row r="254" spans="1:65" s="2" customFormat="1" ht="24.2" customHeight="1">
      <c r="A254" s="30"/>
      <c r="B254" s="154"/>
      <c r="C254" s="195" t="s">
        <v>578</v>
      </c>
      <c r="D254" s="195" t="s">
        <v>210</v>
      </c>
      <c r="E254" s="196" t="s">
        <v>1293</v>
      </c>
      <c r="F254" s="200" t="s">
        <v>1294</v>
      </c>
      <c r="G254" s="198" t="s">
        <v>213</v>
      </c>
      <c r="H254" s="199">
        <v>649.66</v>
      </c>
      <c r="I254" s="155"/>
      <c r="J254" s="287">
        <f t="shared" ref="J254:J299" si="50">ROUND(I254*H254,2)</f>
        <v>0</v>
      </c>
      <c r="K254" s="157"/>
      <c r="L254" s="31"/>
      <c r="M254" s="158" t="s">
        <v>1</v>
      </c>
      <c r="N254" s="159" t="s">
        <v>38</v>
      </c>
      <c r="O254" s="59"/>
      <c r="P254" s="160">
        <f t="shared" ref="P254:P299" si="51">O254*H254</f>
        <v>0</v>
      </c>
      <c r="Q254" s="160">
        <v>4.2499999999999998E-4</v>
      </c>
      <c r="R254" s="160">
        <f t="shared" ref="R254:R299" si="52">Q254*H254</f>
        <v>0.27610549999999995</v>
      </c>
      <c r="S254" s="160">
        <v>0</v>
      </c>
      <c r="T254" s="161">
        <f t="shared" ref="T254:T299" si="53">S254*H254</f>
        <v>0</v>
      </c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R254" s="162" t="s">
        <v>214</v>
      </c>
      <c r="AT254" s="162" t="s">
        <v>210</v>
      </c>
      <c r="AU254" s="162" t="s">
        <v>85</v>
      </c>
      <c r="AY254" s="15" t="s">
        <v>208</v>
      </c>
      <c r="BE254" s="163">
        <f t="shared" ref="BE254:BE299" si="54">IF(N254="základná",J254,0)</f>
        <v>0</v>
      </c>
      <c r="BF254" s="163">
        <f t="shared" ref="BF254:BF299" si="55">IF(N254="znížená",J254,0)</f>
        <v>0</v>
      </c>
      <c r="BG254" s="163">
        <f t="shared" ref="BG254:BG299" si="56">IF(N254="zákl. prenesená",J254,0)</f>
        <v>0</v>
      </c>
      <c r="BH254" s="163">
        <f t="shared" ref="BH254:BH299" si="57">IF(N254="zníž. prenesená",J254,0)</f>
        <v>0</v>
      </c>
      <c r="BI254" s="163">
        <f t="shared" ref="BI254:BI299" si="58">IF(N254="nulová",J254,0)</f>
        <v>0</v>
      </c>
      <c r="BJ254" s="15" t="s">
        <v>85</v>
      </c>
      <c r="BK254" s="163">
        <f t="shared" ref="BK254:BK299" si="59">ROUND(I254*H254,2)</f>
        <v>0</v>
      </c>
      <c r="BL254" s="15" t="s">
        <v>214</v>
      </c>
      <c r="BM254" s="162" t="s">
        <v>1295</v>
      </c>
    </row>
    <row r="255" spans="1:65" s="2" customFormat="1" ht="24.2" customHeight="1">
      <c r="A255" s="30"/>
      <c r="B255" s="154"/>
      <c r="C255" s="195" t="s">
        <v>582</v>
      </c>
      <c r="D255" s="195" t="s">
        <v>210</v>
      </c>
      <c r="E255" s="196" t="s">
        <v>1296</v>
      </c>
      <c r="F255" s="200" t="s">
        <v>1297</v>
      </c>
      <c r="G255" s="198" t="s">
        <v>213</v>
      </c>
      <c r="H255" s="199">
        <v>405.86</v>
      </c>
      <c r="I255" s="155"/>
      <c r="J255" s="287">
        <f t="shared" si="50"/>
        <v>0</v>
      </c>
      <c r="K255" s="157"/>
      <c r="L255" s="31"/>
      <c r="M255" s="158" t="s">
        <v>1</v>
      </c>
      <c r="N255" s="159" t="s">
        <v>38</v>
      </c>
      <c r="O255" s="59"/>
      <c r="P255" s="160">
        <f t="shared" si="51"/>
        <v>0</v>
      </c>
      <c r="Q255" s="160">
        <v>1.6500000000000001E-2</v>
      </c>
      <c r="R255" s="160">
        <f t="shared" si="52"/>
        <v>6.6966900000000003</v>
      </c>
      <c r="S255" s="160">
        <v>0</v>
      </c>
      <c r="T255" s="161">
        <f t="shared" si="53"/>
        <v>0</v>
      </c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R255" s="162" t="s">
        <v>214</v>
      </c>
      <c r="AT255" s="162" t="s">
        <v>210</v>
      </c>
      <c r="AU255" s="162" t="s">
        <v>85</v>
      </c>
      <c r="AY255" s="15" t="s">
        <v>208</v>
      </c>
      <c r="BE255" s="163">
        <f t="shared" si="54"/>
        <v>0</v>
      </c>
      <c r="BF255" s="163">
        <f t="shared" si="55"/>
        <v>0</v>
      </c>
      <c r="BG255" s="163">
        <f t="shared" si="56"/>
        <v>0</v>
      </c>
      <c r="BH255" s="163">
        <f t="shared" si="57"/>
        <v>0</v>
      </c>
      <c r="BI255" s="163">
        <f t="shared" si="58"/>
        <v>0</v>
      </c>
      <c r="BJ255" s="15" t="s">
        <v>85</v>
      </c>
      <c r="BK255" s="163">
        <f t="shared" si="59"/>
        <v>0</v>
      </c>
      <c r="BL255" s="15" t="s">
        <v>214</v>
      </c>
      <c r="BM255" s="162" t="s">
        <v>1298</v>
      </c>
    </row>
    <row r="256" spans="1:65" s="2" customFormat="1" ht="24.2" customHeight="1">
      <c r="A256" s="30"/>
      <c r="B256" s="154"/>
      <c r="C256" s="195" t="s">
        <v>586</v>
      </c>
      <c r="D256" s="195" t="s">
        <v>210</v>
      </c>
      <c r="E256" s="196" t="s">
        <v>1299</v>
      </c>
      <c r="F256" s="200" t="s">
        <v>1300</v>
      </c>
      <c r="G256" s="198" t="s">
        <v>213</v>
      </c>
      <c r="H256" s="199">
        <v>134.01</v>
      </c>
      <c r="I256" s="155"/>
      <c r="J256" s="287">
        <f t="shared" si="50"/>
        <v>0</v>
      </c>
      <c r="K256" s="157"/>
      <c r="L256" s="31"/>
      <c r="M256" s="158" t="s">
        <v>1</v>
      </c>
      <c r="N256" s="159" t="s">
        <v>38</v>
      </c>
      <c r="O256" s="59"/>
      <c r="P256" s="160">
        <f t="shared" si="51"/>
        <v>0</v>
      </c>
      <c r="Q256" s="160">
        <v>2.4750000000000001E-2</v>
      </c>
      <c r="R256" s="160">
        <f t="shared" si="52"/>
        <v>3.3167475</v>
      </c>
      <c r="S256" s="160">
        <v>0</v>
      </c>
      <c r="T256" s="161">
        <f t="shared" si="53"/>
        <v>0</v>
      </c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R256" s="162" t="s">
        <v>214</v>
      </c>
      <c r="AT256" s="162" t="s">
        <v>210</v>
      </c>
      <c r="AU256" s="162" t="s">
        <v>85</v>
      </c>
      <c r="AY256" s="15" t="s">
        <v>208</v>
      </c>
      <c r="BE256" s="163">
        <f t="shared" si="54"/>
        <v>0</v>
      </c>
      <c r="BF256" s="163">
        <f t="shared" si="55"/>
        <v>0</v>
      </c>
      <c r="BG256" s="163">
        <f t="shared" si="56"/>
        <v>0</v>
      </c>
      <c r="BH256" s="163">
        <f t="shared" si="57"/>
        <v>0</v>
      </c>
      <c r="BI256" s="163">
        <f t="shared" si="58"/>
        <v>0</v>
      </c>
      <c r="BJ256" s="15" t="s">
        <v>85</v>
      </c>
      <c r="BK256" s="163">
        <f t="shared" si="59"/>
        <v>0</v>
      </c>
      <c r="BL256" s="15" t="s">
        <v>214</v>
      </c>
      <c r="BM256" s="162" t="s">
        <v>1301</v>
      </c>
    </row>
    <row r="257" spans="1:65" s="2" customFormat="1" ht="24.2" customHeight="1">
      <c r="A257" s="30"/>
      <c r="B257" s="154"/>
      <c r="C257" s="195" t="s">
        <v>590</v>
      </c>
      <c r="D257" s="195" t="s">
        <v>210</v>
      </c>
      <c r="E257" s="196" t="s">
        <v>1302</v>
      </c>
      <c r="F257" s="200" t="s">
        <v>1303</v>
      </c>
      <c r="G257" s="198" t="s">
        <v>213</v>
      </c>
      <c r="H257" s="199">
        <v>109.79</v>
      </c>
      <c r="I257" s="155"/>
      <c r="J257" s="287">
        <f t="shared" si="50"/>
        <v>0</v>
      </c>
      <c r="K257" s="157"/>
      <c r="L257" s="31"/>
      <c r="M257" s="158" t="s">
        <v>1</v>
      </c>
      <c r="N257" s="159" t="s">
        <v>38</v>
      </c>
      <c r="O257" s="59"/>
      <c r="P257" s="160">
        <f t="shared" si="51"/>
        <v>0</v>
      </c>
      <c r="Q257" s="160">
        <v>6.875E-3</v>
      </c>
      <c r="R257" s="160">
        <f t="shared" si="52"/>
        <v>0.75480625000000001</v>
      </c>
      <c r="S257" s="160">
        <v>0</v>
      </c>
      <c r="T257" s="161">
        <f t="shared" si="53"/>
        <v>0</v>
      </c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R257" s="162" t="s">
        <v>214</v>
      </c>
      <c r="AT257" s="162" t="s">
        <v>210</v>
      </c>
      <c r="AU257" s="162" t="s">
        <v>85</v>
      </c>
      <c r="AY257" s="15" t="s">
        <v>208</v>
      </c>
      <c r="BE257" s="163">
        <f t="shared" si="54"/>
        <v>0</v>
      </c>
      <c r="BF257" s="163">
        <f t="shared" si="55"/>
        <v>0</v>
      </c>
      <c r="BG257" s="163">
        <f t="shared" si="56"/>
        <v>0</v>
      </c>
      <c r="BH257" s="163">
        <f t="shared" si="57"/>
        <v>0</v>
      </c>
      <c r="BI257" s="163">
        <f t="shared" si="58"/>
        <v>0</v>
      </c>
      <c r="BJ257" s="15" t="s">
        <v>85</v>
      </c>
      <c r="BK257" s="163">
        <f t="shared" si="59"/>
        <v>0</v>
      </c>
      <c r="BL257" s="15" t="s">
        <v>214</v>
      </c>
      <c r="BM257" s="162" t="s">
        <v>1304</v>
      </c>
    </row>
    <row r="258" spans="1:65" s="2" customFormat="1" ht="24.2" customHeight="1">
      <c r="A258" s="30"/>
      <c r="B258" s="154"/>
      <c r="C258" s="195" t="s">
        <v>594</v>
      </c>
      <c r="D258" s="195" t="s">
        <v>210</v>
      </c>
      <c r="E258" s="196" t="s">
        <v>1305</v>
      </c>
      <c r="F258" s="200" t="s">
        <v>1306</v>
      </c>
      <c r="G258" s="198" t="s">
        <v>213</v>
      </c>
      <c r="H258" s="199">
        <v>710.55</v>
      </c>
      <c r="I258" s="155"/>
      <c r="J258" s="287">
        <f t="shared" si="50"/>
        <v>0</v>
      </c>
      <c r="K258" s="157"/>
      <c r="L258" s="31"/>
      <c r="M258" s="158" t="s">
        <v>1</v>
      </c>
      <c r="N258" s="159" t="s">
        <v>38</v>
      </c>
      <c r="O258" s="59"/>
      <c r="P258" s="160">
        <f t="shared" si="51"/>
        <v>0</v>
      </c>
      <c r="Q258" s="160">
        <v>5.1539999999999997E-3</v>
      </c>
      <c r="R258" s="160">
        <f t="shared" si="52"/>
        <v>3.6621746999999996</v>
      </c>
      <c r="S258" s="160">
        <v>0</v>
      </c>
      <c r="T258" s="161">
        <f t="shared" si="53"/>
        <v>0</v>
      </c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R258" s="162" t="s">
        <v>214</v>
      </c>
      <c r="AT258" s="162" t="s">
        <v>210</v>
      </c>
      <c r="AU258" s="162" t="s">
        <v>85</v>
      </c>
      <c r="AY258" s="15" t="s">
        <v>208</v>
      </c>
      <c r="BE258" s="163">
        <f t="shared" si="54"/>
        <v>0</v>
      </c>
      <c r="BF258" s="163">
        <f t="shared" si="55"/>
        <v>0</v>
      </c>
      <c r="BG258" s="163">
        <f t="shared" si="56"/>
        <v>0</v>
      </c>
      <c r="BH258" s="163">
        <f t="shared" si="57"/>
        <v>0</v>
      </c>
      <c r="BI258" s="163">
        <f t="shared" si="58"/>
        <v>0</v>
      </c>
      <c r="BJ258" s="15" t="s">
        <v>85</v>
      </c>
      <c r="BK258" s="163">
        <f t="shared" si="59"/>
        <v>0</v>
      </c>
      <c r="BL258" s="15" t="s">
        <v>214</v>
      </c>
      <c r="BM258" s="162" t="s">
        <v>1307</v>
      </c>
    </row>
    <row r="259" spans="1:65" s="2" customFormat="1" ht="33" customHeight="1">
      <c r="A259" s="30"/>
      <c r="B259" s="154"/>
      <c r="C259" s="195" t="s">
        <v>598</v>
      </c>
      <c r="D259" s="195" t="s">
        <v>210</v>
      </c>
      <c r="E259" s="196" t="s">
        <v>1308</v>
      </c>
      <c r="F259" s="200" t="s">
        <v>1309</v>
      </c>
      <c r="G259" s="198" t="s">
        <v>213</v>
      </c>
      <c r="H259" s="199">
        <v>995.46400000000006</v>
      </c>
      <c r="I259" s="155"/>
      <c r="J259" s="287">
        <f t="shared" si="50"/>
        <v>0</v>
      </c>
      <c r="K259" s="157"/>
      <c r="L259" s="31"/>
      <c r="M259" s="158" t="s">
        <v>1</v>
      </c>
      <c r="N259" s="159" t="s">
        <v>38</v>
      </c>
      <c r="O259" s="59"/>
      <c r="P259" s="160">
        <f t="shared" si="51"/>
        <v>0</v>
      </c>
      <c r="Q259" s="160">
        <v>1.7232000000000001E-2</v>
      </c>
      <c r="R259" s="160">
        <f t="shared" si="52"/>
        <v>17.153835648000001</v>
      </c>
      <c r="S259" s="160">
        <v>0</v>
      </c>
      <c r="T259" s="161">
        <f t="shared" si="53"/>
        <v>0</v>
      </c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R259" s="162" t="s">
        <v>214</v>
      </c>
      <c r="AT259" s="162" t="s">
        <v>210</v>
      </c>
      <c r="AU259" s="162" t="s">
        <v>85</v>
      </c>
      <c r="AY259" s="15" t="s">
        <v>208</v>
      </c>
      <c r="BE259" s="163">
        <f t="shared" si="54"/>
        <v>0</v>
      </c>
      <c r="BF259" s="163">
        <f t="shared" si="55"/>
        <v>0</v>
      </c>
      <c r="BG259" s="163">
        <f t="shared" si="56"/>
        <v>0</v>
      </c>
      <c r="BH259" s="163">
        <f t="shared" si="57"/>
        <v>0</v>
      </c>
      <c r="BI259" s="163">
        <f t="shared" si="58"/>
        <v>0</v>
      </c>
      <c r="BJ259" s="15" t="s">
        <v>85</v>
      </c>
      <c r="BK259" s="163">
        <f t="shared" si="59"/>
        <v>0</v>
      </c>
      <c r="BL259" s="15" t="s">
        <v>214</v>
      </c>
      <c r="BM259" s="162" t="s">
        <v>1310</v>
      </c>
    </row>
    <row r="260" spans="1:65" s="2" customFormat="1" ht="37.9" customHeight="1">
      <c r="A260" s="30"/>
      <c r="B260" s="154"/>
      <c r="C260" s="195" t="s">
        <v>602</v>
      </c>
      <c r="D260" s="195" t="s">
        <v>210</v>
      </c>
      <c r="E260" s="196" t="s">
        <v>1311</v>
      </c>
      <c r="F260" s="200" t="s">
        <v>1312</v>
      </c>
      <c r="G260" s="198" t="s">
        <v>213</v>
      </c>
      <c r="H260" s="199">
        <v>3618.5639999999999</v>
      </c>
      <c r="I260" s="155"/>
      <c r="J260" s="287">
        <f t="shared" si="50"/>
        <v>0</v>
      </c>
      <c r="K260" s="157"/>
      <c r="L260" s="31"/>
      <c r="M260" s="158" t="s">
        <v>1</v>
      </c>
      <c r="N260" s="159" t="s">
        <v>38</v>
      </c>
      <c r="O260" s="59"/>
      <c r="P260" s="160">
        <f t="shared" si="51"/>
        <v>0</v>
      </c>
      <c r="Q260" s="160">
        <v>1.4999999999999999E-4</v>
      </c>
      <c r="R260" s="160">
        <f t="shared" si="52"/>
        <v>0.54278459999999995</v>
      </c>
      <c r="S260" s="160">
        <v>0</v>
      </c>
      <c r="T260" s="161">
        <f t="shared" si="53"/>
        <v>0</v>
      </c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R260" s="162" t="s">
        <v>214</v>
      </c>
      <c r="AT260" s="162" t="s">
        <v>210</v>
      </c>
      <c r="AU260" s="162" t="s">
        <v>85</v>
      </c>
      <c r="AY260" s="15" t="s">
        <v>208</v>
      </c>
      <c r="BE260" s="163">
        <f t="shared" si="54"/>
        <v>0</v>
      </c>
      <c r="BF260" s="163">
        <f t="shared" si="55"/>
        <v>0</v>
      </c>
      <c r="BG260" s="163">
        <f t="shared" si="56"/>
        <v>0</v>
      </c>
      <c r="BH260" s="163">
        <f t="shared" si="57"/>
        <v>0</v>
      </c>
      <c r="BI260" s="163">
        <f t="shared" si="58"/>
        <v>0</v>
      </c>
      <c r="BJ260" s="15" t="s">
        <v>85</v>
      </c>
      <c r="BK260" s="163">
        <f t="shared" si="59"/>
        <v>0</v>
      </c>
      <c r="BL260" s="15" t="s">
        <v>214</v>
      </c>
      <c r="BM260" s="162" t="s">
        <v>1313</v>
      </c>
    </row>
    <row r="261" spans="1:65" s="2" customFormat="1" ht="24.2" customHeight="1">
      <c r="A261" s="30"/>
      <c r="B261" s="154"/>
      <c r="C261" s="195" t="s">
        <v>606</v>
      </c>
      <c r="D261" s="195" t="s">
        <v>210</v>
      </c>
      <c r="E261" s="196" t="s">
        <v>1314</v>
      </c>
      <c r="F261" s="200" t="s">
        <v>1315</v>
      </c>
      <c r="G261" s="198" t="s">
        <v>213</v>
      </c>
      <c r="H261" s="199">
        <v>1002.072</v>
      </c>
      <c r="I261" s="155"/>
      <c r="J261" s="287">
        <f t="shared" si="50"/>
        <v>0</v>
      </c>
      <c r="K261" s="157"/>
      <c r="L261" s="31"/>
      <c r="M261" s="158" t="s">
        <v>1</v>
      </c>
      <c r="N261" s="159" t="s">
        <v>38</v>
      </c>
      <c r="O261" s="59"/>
      <c r="P261" s="160">
        <f t="shared" si="51"/>
        <v>0</v>
      </c>
      <c r="Q261" s="160">
        <v>4.2499999999999998E-4</v>
      </c>
      <c r="R261" s="160">
        <f t="shared" si="52"/>
        <v>0.4258806</v>
      </c>
      <c r="S261" s="160">
        <v>0</v>
      </c>
      <c r="T261" s="161">
        <f t="shared" si="53"/>
        <v>0</v>
      </c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R261" s="162" t="s">
        <v>214</v>
      </c>
      <c r="AT261" s="162" t="s">
        <v>210</v>
      </c>
      <c r="AU261" s="162" t="s">
        <v>85</v>
      </c>
      <c r="AY261" s="15" t="s">
        <v>208</v>
      </c>
      <c r="BE261" s="163">
        <f t="shared" si="54"/>
        <v>0</v>
      </c>
      <c r="BF261" s="163">
        <f t="shared" si="55"/>
        <v>0</v>
      </c>
      <c r="BG261" s="163">
        <f t="shared" si="56"/>
        <v>0</v>
      </c>
      <c r="BH261" s="163">
        <f t="shared" si="57"/>
        <v>0</v>
      </c>
      <c r="BI261" s="163">
        <f t="shared" si="58"/>
        <v>0</v>
      </c>
      <c r="BJ261" s="15" t="s">
        <v>85</v>
      </c>
      <c r="BK261" s="163">
        <f t="shared" si="59"/>
        <v>0</v>
      </c>
      <c r="BL261" s="15" t="s">
        <v>214</v>
      </c>
      <c r="BM261" s="162" t="s">
        <v>1316</v>
      </c>
    </row>
    <row r="262" spans="1:65" s="2" customFormat="1" ht="24.2" customHeight="1">
      <c r="A262" s="30"/>
      <c r="B262" s="154"/>
      <c r="C262" s="195" t="s">
        <v>610</v>
      </c>
      <c r="D262" s="195" t="s">
        <v>210</v>
      </c>
      <c r="E262" s="196" t="s">
        <v>1317</v>
      </c>
      <c r="F262" s="200" t="s">
        <v>1318</v>
      </c>
      <c r="G262" s="198" t="s">
        <v>213</v>
      </c>
      <c r="H262" s="199">
        <v>156.24</v>
      </c>
      <c r="I262" s="155"/>
      <c r="J262" s="287">
        <f t="shared" si="50"/>
        <v>0</v>
      </c>
      <c r="K262" s="157"/>
      <c r="L262" s="31"/>
      <c r="M262" s="158" t="s">
        <v>1</v>
      </c>
      <c r="N262" s="159" t="s">
        <v>38</v>
      </c>
      <c r="O262" s="59"/>
      <c r="P262" s="160">
        <f t="shared" si="51"/>
        <v>0</v>
      </c>
      <c r="Q262" s="160">
        <v>2.0000000000000001E-4</v>
      </c>
      <c r="R262" s="160">
        <f t="shared" si="52"/>
        <v>3.1248000000000005E-2</v>
      </c>
      <c r="S262" s="160">
        <v>0</v>
      </c>
      <c r="T262" s="161">
        <f t="shared" si="53"/>
        <v>0</v>
      </c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R262" s="162" t="s">
        <v>214</v>
      </c>
      <c r="AT262" s="162" t="s">
        <v>210</v>
      </c>
      <c r="AU262" s="162" t="s">
        <v>85</v>
      </c>
      <c r="AY262" s="15" t="s">
        <v>208</v>
      </c>
      <c r="BE262" s="163">
        <f t="shared" si="54"/>
        <v>0</v>
      </c>
      <c r="BF262" s="163">
        <f t="shared" si="55"/>
        <v>0</v>
      </c>
      <c r="BG262" s="163">
        <f t="shared" si="56"/>
        <v>0</v>
      </c>
      <c r="BH262" s="163">
        <f t="shared" si="57"/>
        <v>0</v>
      </c>
      <c r="BI262" s="163">
        <f t="shared" si="58"/>
        <v>0</v>
      </c>
      <c r="BJ262" s="15" t="s">
        <v>85</v>
      </c>
      <c r="BK262" s="163">
        <f t="shared" si="59"/>
        <v>0</v>
      </c>
      <c r="BL262" s="15" t="s">
        <v>214</v>
      </c>
      <c r="BM262" s="162" t="s">
        <v>1319</v>
      </c>
    </row>
    <row r="263" spans="1:65" s="2" customFormat="1" ht="24.2" customHeight="1">
      <c r="A263" s="30"/>
      <c r="B263" s="154"/>
      <c r="C263" s="195" t="s">
        <v>614</v>
      </c>
      <c r="D263" s="195" t="s">
        <v>210</v>
      </c>
      <c r="E263" s="196" t="s">
        <v>1320</v>
      </c>
      <c r="F263" s="200" t="s">
        <v>1321</v>
      </c>
      <c r="G263" s="198" t="s">
        <v>213</v>
      </c>
      <c r="H263" s="199">
        <v>156.24</v>
      </c>
      <c r="I263" s="155"/>
      <c r="J263" s="287">
        <f t="shared" si="50"/>
        <v>0</v>
      </c>
      <c r="K263" s="157"/>
      <c r="L263" s="31"/>
      <c r="M263" s="158" t="s">
        <v>1</v>
      </c>
      <c r="N263" s="159" t="s">
        <v>38</v>
      </c>
      <c r="O263" s="59"/>
      <c r="P263" s="160">
        <f t="shared" si="51"/>
        <v>0</v>
      </c>
      <c r="Q263" s="160">
        <v>2.0000000000000001E-4</v>
      </c>
      <c r="R263" s="160">
        <f t="shared" si="52"/>
        <v>3.1248000000000005E-2</v>
      </c>
      <c r="S263" s="160">
        <v>0</v>
      </c>
      <c r="T263" s="161">
        <f t="shared" si="53"/>
        <v>0</v>
      </c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R263" s="162" t="s">
        <v>214</v>
      </c>
      <c r="AT263" s="162" t="s">
        <v>210</v>
      </c>
      <c r="AU263" s="162" t="s">
        <v>85</v>
      </c>
      <c r="AY263" s="15" t="s">
        <v>208</v>
      </c>
      <c r="BE263" s="163">
        <f t="shared" si="54"/>
        <v>0</v>
      </c>
      <c r="BF263" s="163">
        <f t="shared" si="55"/>
        <v>0</v>
      </c>
      <c r="BG263" s="163">
        <f t="shared" si="56"/>
        <v>0</v>
      </c>
      <c r="BH263" s="163">
        <f t="shared" si="57"/>
        <v>0</v>
      </c>
      <c r="BI263" s="163">
        <f t="shared" si="58"/>
        <v>0</v>
      </c>
      <c r="BJ263" s="15" t="s">
        <v>85</v>
      </c>
      <c r="BK263" s="163">
        <f t="shared" si="59"/>
        <v>0</v>
      </c>
      <c r="BL263" s="15" t="s">
        <v>214</v>
      </c>
      <c r="BM263" s="162" t="s">
        <v>1322</v>
      </c>
    </row>
    <row r="264" spans="1:65" s="2" customFormat="1" ht="24.2" customHeight="1">
      <c r="A264" s="30"/>
      <c r="B264" s="154"/>
      <c r="C264" s="195" t="s">
        <v>618</v>
      </c>
      <c r="D264" s="195" t="s">
        <v>210</v>
      </c>
      <c r="E264" s="196" t="s">
        <v>1323</v>
      </c>
      <c r="F264" s="200" t="s">
        <v>1324</v>
      </c>
      <c r="G264" s="198" t="s">
        <v>213</v>
      </c>
      <c r="H264" s="199">
        <v>995.46400000000006</v>
      </c>
      <c r="I264" s="155"/>
      <c r="J264" s="287">
        <f t="shared" si="50"/>
        <v>0</v>
      </c>
      <c r="K264" s="157"/>
      <c r="L264" s="31"/>
      <c r="M264" s="158" t="s">
        <v>1</v>
      </c>
      <c r="N264" s="159" t="s">
        <v>38</v>
      </c>
      <c r="O264" s="59"/>
      <c r="P264" s="160">
        <f t="shared" si="51"/>
        <v>0</v>
      </c>
      <c r="Q264" s="160">
        <v>6.5624999999999998E-3</v>
      </c>
      <c r="R264" s="160">
        <f t="shared" si="52"/>
        <v>6.5327324999999998</v>
      </c>
      <c r="S264" s="160">
        <v>0</v>
      </c>
      <c r="T264" s="161">
        <f t="shared" si="53"/>
        <v>0</v>
      </c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R264" s="162" t="s">
        <v>214</v>
      </c>
      <c r="AT264" s="162" t="s">
        <v>210</v>
      </c>
      <c r="AU264" s="162" t="s">
        <v>85</v>
      </c>
      <c r="AY264" s="15" t="s">
        <v>208</v>
      </c>
      <c r="BE264" s="163">
        <f t="shared" si="54"/>
        <v>0</v>
      </c>
      <c r="BF264" s="163">
        <f t="shared" si="55"/>
        <v>0</v>
      </c>
      <c r="BG264" s="163">
        <f t="shared" si="56"/>
        <v>0</v>
      </c>
      <c r="BH264" s="163">
        <f t="shared" si="57"/>
        <v>0</v>
      </c>
      <c r="BI264" s="163">
        <f t="shared" si="58"/>
        <v>0</v>
      </c>
      <c r="BJ264" s="15" t="s">
        <v>85</v>
      </c>
      <c r="BK264" s="163">
        <f t="shared" si="59"/>
        <v>0</v>
      </c>
      <c r="BL264" s="15" t="s">
        <v>214</v>
      </c>
      <c r="BM264" s="162" t="s">
        <v>1325</v>
      </c>
    </row>
    <row r="265" spans="1:65" s="2" customFormat="1" ht="24.2" customHeight="1">
      <c r="A265" s="30"/>
      <c r="B265" s="154"/>
      <c r="C265" s="195" t="s">
        <v>622</v>
      </c>
      <c r="D265" s="195" t="s">
        <v>210</v>
      </c>
      <c r="E265" s="196" t="s">
        <v>1326</v>
      </c>
      <c r="F265" s="200" t="s">
        <v>1327</v>
      </c>
      <c r="G265" s="198" t="s">
        <v>213</v>
      </c>
      <c r="H265" s="199">
        <v>3625.172</v>
      </c>
      <c r="I265" s="155"/>
      <c r="J265" s="287">
        <f t="shared" si="50"/>
        <v>0</v>
      </c>
      <c r="K265" s="157"/>
      <c r="L265" s="31"/>
      <c r="M265" s="158" t="s">
        <v>1</v>
      </c>
      <c r="N265" s="159" t="s">
        <v>38</v>
      </c>
      <c r="O265" s="59"/>
      <c r="P265" s="160">
        <f t="shared" si="51"/>
        <v>0</v>
      </c>
      <c r="Q265" s="160">
        <v>1.3125E-2</v>
      </c>
      <c r="R265" s="160">
        <f t="shared" si="52"/>
        <v>47.580382499999999</v>
      </c>
      <c r="S265" s="160">
        <v>0</v>
      </c>
      <c r="T265" s="161">
        <f t="shared" si="53"/>
        <v>0</v>
      </c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R265" s="162" t="s">
        <v>214</v>
      </c>
      <c r="AT265" s="162" t="s">
        <v>210</v>
      </c>
      <c r="AU265" s="162" t="s">
        <v>85</v>
      </c>
      <c r="AY265" s="15" t="s">
        <v>208</v>
      </c>
      <c r="BE265" s="163">
        <f t="shared" si="54"/>
        <v>0</v>
      </c>
      <c r="BF265" s="163">
        <f t="shared" si="55"/>
        <v>0</v>
      </c>
      <c r="BG265" s="163">
        <f t="shared" si="56"/>
        <v>0</v>
      </c>
      <c r="BH265" s="163">
        <f t="shared" si="57"/>
        <v>0</v>
      </c>
      <c r="BI265" s="163">
        <f t="shared" si="58"/>
        <v>0</v>
      </c>
      <c r="BJ265" s="15" t="s">
        <v>85</v>
      </c>
      <c r="BK265" s="163">
        <f t="shared" si="59"/>
        <v>0</v>
      </c>
      <c r="BL265" s="15" t="s">
        <v>214</v>
      </c>
      <c r="BM265" s="162" t="s">
        <v>1328</v>
      </c>
    </row>
    <row r="266" spans="1:65" s="2" customFormat="1" ht="24.2" customHeight="1">
      <c r="A266" s="30"/>
      <c r="B266" s="154"/>
      <c r="C266" s="195" t="s">
        <v>626</v>
      </c>
      <c r="D266" s="195" t="s">
        <v>210</v>
      </c>
      <c r="E266" s="196" t="s">
        <v>1329</v>
      </c>
      <c r="F266" s="200" t="s">
        <v>1330</v>
      </c>
      <c r="G266" s="198" t="s">
        <v>213</v>
      </c>
      <c r="H266" s="199">
        <v>156.24</v>
      </c>
      <c r="I266" s="155"/>
      <c r="J266" s="287">
        <f t="shared" si="50"/>
        <v>0</v>
      </c>
      <c r="K266" s="157"/>
      <c r="L266" s="31"/>
      <c r="M266" s="158" t="s">
        <v>1</v>
      </c>
      <c r="N266" s="159" t="s">
        <v>38</v>
      </c>
      <c r="O266" s="59"/>
      <c r="P266" s="160">
        <f t="shared" si="51"/>
        <v>0</v>
      </c>
      <c r="Q266" s="160">
        <v>3.2200000000000002E-3</v>
      </c>
      <c r="R266" s="160">
        <f t="shared" si="52"/>
        <v>0.50309280000000001</v>
      </c>
      <c r="S266" s="160">
        <v>0</v>
      </c>
      <c r="T266" s="161">
        <f t="shared" si="53"/>
        <v>0</v>
      </c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R266" s="162" t="s">
        <v>214</v>
      </c>
      <c r="AT266" s="162" t="s">
        <v>210</v>
      </c>
      <c r="AU266" s="162" t="s">
        <v>85</v>
      </c>
      <c r="AY266" s="15" t="s">
        <v>208</v>
      </c>
      <c r="BE266" s="163">
        <f t="shared" si="54"/>
        <v>0</v>
      </c>
      <c r="BF266" s="163">
        <f t="shared" si="55"/>
        <v>0</v>
      </c>
      <c r="BG266" s="163">
        <f t="shared" si="56"/>
        <v>0</v>
      </c>
      <c r="BH266" s="163">
        <f t="shared" si="57"/>
        <v>0</v>
      </c>
      <c r="BI266" s="163">
        <f t="shared" si="58"/>
        <v>0</v>
      </c>
      <c r="BJ266" s="15" t="s">
        <v>85</v>
      </c>
      <c r="BK266" s="163">
        <f t="shared" si="59"/>
        <v>0</v>
      </c>
      <c r="BL266" s="15" t="s">
        <v>214</v>
      </c>
      <c r="BM266" s="162" t="s">
        <v>1331</v>
      </c>
    </row>
    <row r="267" spans="1:65" s="2" customFormat="1" ht="33" customHeight="1">
      <c r="A267" s="30"/>
      <c r="B267" s="154"/>
      <c r="C267" s="195" t="s">
        <v>630</v>
      </c>
      <c r="D267" s="195" t="s">
        <v>210</v>
      </c>
      <c r="E267" s="196" t="s">
        <v>1332</v>
      </c>
      <c r="F267" s="200" t="s">
        <v>1333</v>
      </c>
      <c r="G267" s="198" t="s">
        <v>252</v>
      </c>
      <c r="H267" s="199">
        <v>2900.1379999999999</v>
      </c>
      <c r="I267" s="155"/>
      <c r="J267" s="287">
        <f t="shared" si="50"/>
        <v>0</v>
      </c>
      <c r="K267" s="157"/>
      <c r="L267" s="31"/>
      <c r="M267" s="158" t="s">
        <v>1</v>
      </c>
      <c r="N267" s="159" t="s">
        <v>38</v>
      </c>
      <c r="O267" s="59"/>
      <c r="P267" s="160">
        <f t="shared" si="51"/>
        <v>0</v>
      </c>
      <c r="Q267" s="160">
        <v>1.7639999999999999E-3</v>
      </c>
      <c r="R267" s="160">
        <f t="shared" si="52"/>
        <v>5.1158434320000001</v>
      </c>
      <c r="S267" s="160">
        <v>0</v>
      </c>
      <c r="T267" s="161">
        <f t="shared" si="53"/>
        <v>0</v>
      </c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R267" s="162" t="s">
        <v>214</v>
      </c>
      <c r="AT267" s="162" t="s">
        <v>210</v>
      </c>
      <c r="AU267" s="162" t="s">
        <v>85</v>
      </c>
      <c r="AY267" s="15" t="s">
        <v>208</v>
      </c>
      <c r="BE267" s="163">
        <f t="shared" si="54"/>
        <v>0</v>
      </c>
      <c r="BF267" s="163">
        <f t="shared" si="55"/>
        <v>0</v>
      </c>
      <c r="BG267" s="163">
        <f t="shared" si="56"/>
        <v>0</v>
      </c>
      <c r="BH267" s="163">
        <f t="shared" si="57"/>
        <v>0</v>
      </c>
      <c r="BI267" s="163">
        <f t="shared" si="58"/>
        <v>0</v>
      </c>
      <c r="BJ267" s="15" t="s">
        <v>85</v>
      </c>
      <c r="BK267" s="163">
        <f t="shared" si="59"/>
        <v>0</v>
      </c>
      <c r="BL267" s="15" t="s">
        <v>214</v>
      </c>
      <c r="BM267" s="162" t="s">
        <v>1334</v>
      </c>
    </row>
    <row r="268" spans="1:65" s="2" customFormat="1" ht="24.2" customHeight="1">
      <c r="A268" s="30"/>
      <c r="B268" s="154"/>
      <c r="C268" s="195" t="s">
        <v>634</v>
      </c>
      <c r="D268" s="195" t="s">
        <v>210</v>
      </c>
      <c r="E268" s="196" t="s">
        <v>1335</v>
      </c>
      <c r="F268" s="200" t="s">
        <v>1336</v>
      </c>
      <c r="G268" s="198" t="s">
        <v>252</v>
      </c>
      <c r="H268" s="199">
        <v>1293.58</v>
      </c>
      <c r="I268" s="155"/>
      <c r="J268" s="287">
        <f t="shared" si="50"/>
        <v>0</v>
      </c>
      <c r="K268" s="157"/>
      <c r="L268" s="31"/>
      <c r="M268" s="158" t="s">
        <v>1</v>
      </c>
      <c r="N268" s="159" t="s">
        <v>38</v>
      </c>
      <c r="O268" s="59"/>
      <c r="P268" s="160">
        <f t="shared" si="51"/>
        <v>0</v>
      </c>
      <c r="Q268" s="160">
        <v>1.7325000000000001E-3</v>
      </c>
      <c r="R268" s="160">
        <f t="shared" si="52"/>
        <v>2.2411273500000002</v>
      </c>
      <c r="S268" s="160">
        <v>0</v>
      </c>
      <c r="T268" s="161">
        <f t="shared" si="53"/>
        <v>0</v>
      </c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R268" s="162" t="s">
        <v>214</v>
      </c>
      <c r="AT268" s="162" t="s">
        <v>210</v>
      </c>
      <c r="AU268" s="162" t="s">
        <v>85</v>
      </c>
      <c r="AY268" s="15" t="s">
        <v>208</v>
      </c>
      <c r="BE268" s="163">
        <f t="shared" si="54"/>
        <v>0</v>
      </c>
      <c r="BF268" s="163">
        <f t="shared" si="55"/>
        <v>0</v>
      </c>
      <c r="BG268" s="163">
        <f t="shared" si="56"/>
        <v>0</v>
      </c>
      <c r="BH268" s="163">
        <f t="shared" si="57"/>
        <v>0</v>
      </c>
      <c r="BI268" s="163">
        <f t="shared" si="58"/>
        <v>0</v>
      </c>
      <c r="BJ268" s="15" t="s">
        <v>85</v>
      </c>
      <c r="BK268" s="163">
        <f t="shared" si="59"/>
        <v>0</v>
      </c>
      <c r="BL268" s="15" t="s">
        <v>214</v>
      </c>
      <c r="BM268" s="162" t="s">
        <v>1337</v>
      </c>
    </row>
    <row r="269" spans="1:65" s="2" customFormat="1" ht="24.2" customHeight="1">
      <c r="A269" s="30"/>
      <c r="B269" s="154"/>
      <c r="C269" s="195" t="s">
        <v>638</v>
      </c>
      <c r="D269" s="195" t="s">
        <v>210</v>
      </c>
      <c r="E269" s="196" t="s">
        <v>1338</v>
      </c>
      <c r="F269" s="200" t="s">
        <v>1339</v>
      </c>
      <c r="G269" s="198" t="s">
        <v>252</v>
      </c>
      <c r="H269" s="199">
        <v>2158.98</v>
      </c>
      <c r="I269" s="155"/>
      <c r="J269" s="287">
        <f t="shared" si="50"/>
        <v>0</v>
      </c>
      <c r="K269" s="157"/>
      <c r="L269" s="31"/>
      <c r="M269" s="158" t="s">
        <v>1</v>
      </c>
      <c r="N269" s="159" t="s">
        <v>38</v>
      </c>
      <c r="O269" s="59"/>
      <c r="P269" s="160">
        <f t="shared" si="51"/>
        <v>0</v>
      </c>
      <c r="Q269" s="160">
        <v>1.9109999999999999E-3</v>
      </c>
      <c r="R269" s="160">
        <f t="shared" si="52"/>
        <v>4.1258107800000001</v>
      </c>
      <c r="S269" s="160">
        <v>0</v>
      </c>
      <c r="T269" s="161">
        <f t="shared" si="53"/>
        <v>0</v>
      </c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R269" s="162" t="s">
        <v>214</v>
      </c>
      <c r="AT269" s="162" t="s">
        <v>210</v>
      </c>
      <c r="AU269" s="162" t="s">
        <v>85</v>
      </c>
      <c r="AY269" s="15" t="s">
        <v>208</v>
      </c>
      <c r="BE269" s="163">
        <f t="shared" si="54"/>
        <v>0</v>
      </c>
      <c r="BF269" s="163">
        <f t="shared" si="55"/>
        <v>0</v>
      </c>
      <c r="BG269" s="163">
        <f t="shared" si="56"/>
        <v>0</v>
      </c>
      <c r="BH269" s="163">
        <f t="shared" si="57"/>
        <v>0</v>
      </c>
      <c r="BI269" s="163">
        <f t="shared" si="58"/>
        <v>0</v>
      </c>
      <c r="BJ269" s="15" t="s">
        <v>85</v>
      </c>
      <c r="BK269" s="163">
        <f t="shared" si="59"/>
        <v>0</v>
      </c>
      <c r="BL269" s="15" t="s">
        <v>214</v>
      </c>
      <c r="BM269" s="162" t="s">
        <v>1340</v>
      </c>
    </row>
    <row r="270" spans="1:65" s="2" customFormat="1" ht="24.2" customHeight="1">
      <c r="A270" s="30"/>
      <c r="B270" s="154"/>
      <c r="C270" s="195" t="s">
        <v>642</v>
      </c>
      <c r="D270" s="195" t="s">
        <v>210</v>
      </c>
      <c r="E270" s="196" t="s">
        <v>1341</v>
      </c>
      <c r="F270" s="200" t="s">
        <v>1342</v>
      </c>
      <c r="G270" s="198" t="s">
        <v>213</v>
      </c>
      <c r="H270" s="199">
        <v>4620.6360000000004</v>
      </c>
      <c r="I270" s="155"/>
      <c r="J270" s="287">
        <f t="shared" si="50"/>
        <v>0</v>
      </c>
      <c r="K270" s="157"/>
      <c r="L270" s="31"/>
      <c r="M270" s="158" t="s">
        <v>1</v>
      </c>
      <c r="N270" s="159" t="s">
        <v>38</v>
      </c>
      <c r="O270" s="59"/>
      <c r="P270" s="160">
        <f t="shared" si="51"/>
        <v>0</v>
      </c>
      <c r="Q270" s="160">
        <v>5.1539999999999997E-3</v>
      </c>
      <c r="R270" s="160">
        <f t="shared" si="52"/>
        <v>23.814757944</v>
      </c>
      <c r="S270" s="160">
        <v>0</v>
      </c>
      <c r="T270" s="161">
        <f t="shared" si="53"/>
        <v>0</v>
      </c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R270" s="162" t="s">
        <v>214</v>
      </c>
      <c r="AT270" s="162" t="s">
        <v>210</v>
      </c>
      <c r="AU270" s="162" t="s">
        <v>85</v>
      </c>
      <c r="AY270" s="15" t="s">
        <v>208</v>
      </c>
      <c r="BE270" s="163">
        <f t="shared" si="54"/>
        <v>0</v>
      </c>
      <c r="BF270" s="163">
        <f t="shared" si="55"/>
        <v>0</v>
      </c>
      <c r="BG270" s="163">
        <f t="shared" si="56"/>
        <v>0</v>
      </c>
      <c r="BH270" s="163">
        <f t="shared" si="57"/>
        <v>0</v>
      </c>
      <c r="BI270" s="163">
        <f t="shared" si="58"/>
        <v>0</v>
      </c>
      <c r="BJ270" s="15" t="s">
        <v>85</v>
      </c>
      <c r="BK270" s="163">
        <f t="shared" si="59"/>
        <v>0</v>
      </c>
      <c r="BL270" s="15" t="s">
        <v>214</v>
      </c>
      <c r="BM270" s="162" t="s">
        <v>1343</v>
      </c>
    </row>
    <row r="271" spans="1:65" s="2" customFormat="1" ht="24.2" customHeight="1">
      <c r="A271" s="30"/>
      <c r="B271" s="154"/>
      <c r="C271" s="195" t="s">
        <v>646</v>
      </c>
      <c r="D271" s="195" t="s">
        <v>210</v>
      </c>
      <c r="E271" s="196" t="s">
        <v>1344</v>
      </c>
      <c r="F271" s="200" t="s">
        <v>1345</v>
      </c>
      <c r="G271" s="198" t="s">
        <v>213</v>
      </c>
      <c r="H271" s="199">
        <v>109.79</v>
      </c>
      <c r="I271" s="155"/>
      <c r="J271" s="287">
        <f t="shared" si="50"/>
        <v>0</v>
      </c>
      <c r="K271" s="157"/>
      <c r="L271" s="31"/>
      <c r="M271" s="158" t="s">
        <v>1</v>
      </c>
      <c r="N271" s="159" t="s">
        <v>38</v>
      </c>
      <c r="O271" s="59"/>
      <c r="P271" s="160">
        <f t="shared" si="51"/>
        <v>0</v>
      </c>
      <c r="Q271" s="160">
        <v>2.0000000000000001E-4</v>
      </c>
      <c r="R271" s="160">
        <f t="shared" si="52"/>
        <v>2.1958000000000002E-2</v>
      </c>
      <c r="S271" s="160">
        <v>0</v>
      </c>
      <c r="T271" s="161">
        <f t="shared" si="53"/>
        <v>0</v>
      </c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R271" s="162" t="s">
        <v>214</v>
      </c>
      <c r="AT271" s="162" t="s">
        <v>210</v>
      </c>
      <c r="AU271" s="162" t="s">
        <v>85</v>
      </c>
      <c r="AY271" s="15" t="s">
        <v>208</v>
      </c>
      <c r="BE271" s="163">
        <f t="shared" si="54"/>
        <v>0</v>
      </c>
      <c r="BF271" s="163">
        <f t="shared" si="55"/>
        <v>0</v>
      </c>
      <c r="BG271" s="163">
        <f t="shared" si="56"/>
        <v>0</v>
      </c>
      <c r="BH271" s="163">
        <f t="shared" si="57"/>
        <v>0</v>
      </c>
      <c r="BI271" s="163">
        <f t="shared" si="58"/>
        <v>0</v>
      </c>
      <c r="BJ271" s="15" t="s">
        <v>85</v>
      </c>
      <c r="BK271" s="163">
        <f t="shared" si="59"/>
        <v>0</v>
      </c>
      <c r="BL271" s="15" t="s">
        <v>214</v>
      </c>
      <c r="BM271" s="162" t="s">
        <v>1346</v>
      </c>
    </row>
    <row r="272" spans="1:65" s="2" customFormat="1" ht="37.9" customHeight="1">
      <c r="A272" s="30"/>
      <c r="B272" s="154"/>
      <c r="C272" s="195" t="s">
        <v>650</v>
      </c>
      <c r="D272" s="195" t="s">
        <v>210</v>
      </c>
      <c r="E272" s="196" t="s">
        <v>1347</v>
      </c>
      <c r="F272" s="200" t="s">
        <v>1348</v>
      </c>
      <c r="G272" s="198" t="s">
        <v>213</v>
      </c>
      <c r="H272" s="199">
        <v>109.79</v>
      </c>
      <c r="I272" s="155"/>
      <c r="J272" s="287">
        <f t="shared" si="50"/>
        <v>0</v>
      </c>
      <c r="K272" s="157"/>
      <c r="L272" s="31"/>
      <c r="M272" s="158" t="s">
        <v>1</v>
      </c>
      <c r="N272" s="159" t="s">
        <v>38</v>
      </c>
      <c r="O272" s="59"/>
      <c r="P272" s="160">
        <f t="shared" si="51"/>
        <v>0</v>
      </c>
      <c r="Q272" s="160">
        <v>4.0499999999999998E-3</v>
      </c>
      <c r="R272" s="160">
        <f t="shared" si="52"/>
        <v>0.44464949999999998</v>
      </c>
      <c r="S272" s="160">
        <v>0</v>
      </c>
      <c r="T272" s="161">
        <f t="shared" si="53"/>
        <v>0</v>
      </c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R272" s="162" t="s">
        <v>214</v>
      </c>
      <c r="AT272" s="162" t="s">
        <v>210</v>
      </c>
      <c r="AU272" s="162" t="s">
        <v>85</v>
      </c>
      <c r="AY272" s="15" t="s">
        <v>208</v>
      </c>
      <c r="BE272" s="163">
        <f t="shared" si="54"/>
        <v>0</v>
      </c>
      <c r="BF272" s="163">
        <f t="shared" si="55"/>
        <v>0</v>
      </c>
      <c r="BG272" s="163">
        <f t="shared" si="56"/>
        <v>0</v>
      </c>
      <c r="BH272" s="163">
        <f t="shared" si="57"/>
        <v>0</v>
      </c>
      <c r="BI272" s="163">
        <f t="shared" si="58"/>
        <v>0</v>
      </c>
      <c r="BJ272" s="15" t="s">
        <v>85</v>
      </c>
      <c r="BK272" s="163">
        <f t="shared" si="59"/>
        <v>0</v>
      </c>
      <c r="BL272" s="15" t="s">
        <v>214</v>
      </c>
      <c r="BM272" s="162" t="s">
        <v>1349</v>
      </c>
    </row>
    <row r="273" spans="1:65" s="2" customFormat="1" ht="24.2" customHeight="1">
      <c r="A273" s="30"/>
      <c r="B273" s="154"/>
      <c r="C273" s="195" t="s">
        <v>654</v>
      </c>
      <c r="D273" s="195" t="s">
        <v>210</v>
      </c>
      <c r="E273" s="196" t="s">
        <v>1350</v>
      </c>
      <c r="F273" s="200" t="s">
        <v>1351</v>
      </c>
      <c r="G273" s="198" t="s">
        <v>213</v>
      </c>
      <c r="H273" s="199">
        <v>2410.6680000000001</v>
      </c>
      <c r="I273" s="155"/>
      <c r="J273" s="287">
        <f t="shared" si="50"/>
        <v>0</v>
      </c>
      <c r="K273" s="157"/>
      <c r="L273" s="31"/>
      <c r="M273" s="158" t="s">
        <v>1</v>
      </c>
      <c r="N273" s="159" t="s">
        <v>38</v>
      </c>
      <c r="O273" s="59"/>
      <c r="P273" s="160">
        <f t="shared" si="51"/>
        <v>0</v>
      </c>
      <c r="Q273" s="160">
        <v>2.2499999999999999E-4</v>
      </c>
      <c r="R273" s="160">
        <f t="shared" si="52"/>
        <v>0.54240030000000006</v>
      </c>
      <c r="S273" s="160">
        <v>0</v>
      </c>
      <c r="T273" s="161">
        <f t="shared" si="53"/>
        <v>0</v>
      </c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R273" s="162" t="s">
        <v>214</v>
      </c>
      <c r="AT273" s="162" t="s">
        <v>210</v>
      </c>
      <c r="AU273" s="162" t="s">
        <v>85</v>
      </c>
      <c r="AY273" s="15" t="s">
        <v>208</v>
      </c>
      <c r="BE273" s="163">
        <f t="shared" si="54"/>
        <v>0</v>
      </c>
      <c r="BF273" s="163">
        <f t="shared" si="55"/>
        <v>0</v>
      </c>
      <c r="BG273" s="163">
        <f t="shared" si="56"/>
        <v>0</v>
      </c>
      <c r="BH273" s="163">
        <f t="shared" si="57"/>
        <v>0</v>
      </c>
      <c r="BI273" s="163">
        <f t="shared" si="58"/>
        <v>0</v>
      </c>
      <c r="BJ273" s="15" t="s">
        <v>85</v>
      </c>
      <c r="BK273" s="163">
        <f t="shared" si="59"/>
        <v>0</v>
      </c>
      <c r="BL273" s="15" t="s">
        <v>214</v>
      </c>
      <c r="BM273" s="162" t="s">
        <v>1352</v>
      </c>
    </row>
    <row r="274" spans="1:65" s="2" customFormat="1" ht="33" customHeight="1">
      <c r="A274" s="30"/>
      <c r="B274" s="154"/>
      <c r="C274" s="195" t="s">
        <v>658</v>
      </c>
      <c r="D274" s="195" t="s">
        <v>210</v>
      </c>
      <c r="E274" s="196" t="s">
        <v>1353</v>
      </c>
      <c r="F274" s="200" t="s">
        <v>1354</v>
      </c>
      <c r="G274" s="198" t="s">
        <v>213</v>
      </c>
      <c r="H274" s="199">
        <v>2410.6680000000001</v>
      </c>
      <c r="I274" s="155"/>
      <c r="J274" s="287">
        <f t="shared" si="50"/>
        <v>0</v>
      </c>
      <c r="K274" s="157"/>
      <c r="L274" s="31"/>
      <c r="M274" s="158" t="s">
        <v>1</v>
      </c>
      <c r="N274" s="159" t="s">
        <v>38</v>
      </c>
      <c r="O274" s="59"/>
      <c r="P274" s="160">
        <f t="shared" si="51"/>
        <v>0</v>
      </c>
      <c r="Q274" s="160">
        <v>4.3E-3</v>
      </c>
      <c r="R274" s="160">
        <f t="shared" si="52"/>
        <v>10.365872400000001</v>
      </c>
      <c r="S274" s="160">
        <v>0</v>
      </c>
      <c r="T274" s="161">
        <f t="shared" si="53"/>
        <v>0</v>
      </c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R274" s="162" t="s">
        <v>214</v>
      </c>
      <c r="AT274" s="162" t="s">
        <v>210</v>
      </c>
      <c r="AU274" s="162" t="s">
        <v>85</v>
      </c>
      <c r="AY274" s="15" t="s">
        <v>208</v>
      </c>
      <c r="BE274" s="163">
        <f t="shared" si="54"/>
        <v>0</v>
      </c>
      <c r="BF274" s="163">
        <f t="shared" si="55"/>
        <v>0</v>
      </c>
      <c r="BG274" s="163">
        <f t="shared" si="56"/>
        <v>0</v>
      </c>
      <c r="BH274" s="163">
        <f t="shared" si="57"/>
        <v>0</v>
      </c>
      <c r="BI274" s="163">
        <f t="shared" si="58"/>
        <v>0</v>
      </c>
      <c r="BJ274" s="15" t="s">
        <v>85</v>
      </c>
      <c r="BK274" s="163">
        <f t="shared" si="59"/>
        <v>0</v>
      </c>
      <c r="BL274" s="15" t="s">
        <v>214</v>
      </c>
      <c r="BM274" s="162" t="s">
        <v>1355</v>
      </c>
    </row>
    <row r="275" spans="1:65" s="2" customFormat="1" ht="24.2" customHeight="1">
      <c r="A275" s="30"/>
      <c r="B275" s="154"/>
      <c r="C275" s="195" t="s">
        <v>662</v>
      </c>
      <c r="D275" s="195" t="s">
        <v>210</v>
      </c>
      <c r="E275" s="196" t="s">
        <v>1356</v>
      </c>
      <c r="F275" s="200" t="s">
        <v>1357</v>
      </c>
      <c r="G275" s="198" t="s">
        <v>213</v>
      </c>
      <c r="H275" s="199">
        <v>303.30900000000003</v>
      </c>
      <c r="I275" s="155"/>
      <c r="J275" s="287">
        <f t="shared" si="50"/>
        <v>0</v>
      </c>
      <c r="K275" s="157"/>
      <c r="L275" s="31"/>
      <c r="M275" s="158" t="s">
        <v>1</v>
      </c>
      <c r="N275" s="159" t="s">
        <v>38</v>
      </c>
      <c r="O275" s="59"/>
      <c r="P275" s="160">
        <f t="shared" si="51"/>
        <v>0</v>
      </c>
      <c r="Q275" s="160">
        <v>5.1539999999999997E-3</v>
      </c>
      <c r="R275" s="160">
        <f t="shared" si="52"/>
        <v>1.563254586</v>
      </c>
      <c r="S275" s="160">
        <v>0</v>
      </c>
      <c r="T275" s="161">
        <f t="shared" si="53"/>
        <v>0</v>
      </c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R275" s="162" t="s">
        <v>214</v>
      </c>
      <c r="AT275" s="162" t="s">
        <v>210</v>
      </c>
      <c r="AU275" s="162" t="s">
        <v>85</v>
      </c>
      <c r="AY275" s="15" t="s">
        <v>208</v>
      </c>
      <c r="BE275" s="163">
        <f t="shared" si="54"/>
        <v>0</v>
      </c>
      <c r="BF275" s="163">
        <f t="shared" si="55"/>
        <v>0</v>
      </c>
      <c r="BG275" s="163">
        <f t="shared" si="56"/>
        <v>0</v>
      </c>
      <c r="BH275" s="163">
        <f t="shared" si="57"/>
        <v>0</v>
      </c>
      <c r="BI275" s="163">
        <f t="shared" si="58"/>
        <v>0</v>
      </c>
      <c r="BJ275" s="15" t="s">
        <v>85</v>
      </c>
      <c r="BK275" s="163">
        <f t="shared" si="59"/>
        <v>0</v>
      </c>
      <c r="BL275" s="15" t="s">
        <v>214</v>
      </c>
      <c r="BM275" s="162" t="s">
        <v>1358</v>
      </c>
    </row>
    <row r="276" spans="1:65" s="2" customFormat="1" ht="24.2" customHeight="1">
      <c r="A276" s="30"/>
      <c r="B276" s="154"/>
      <c r="C276" s="195" t="s">
        <v>667</v>
      </c>
      <c r="D276" s="195" t="s">
        <v>210</v>
      </c>
      <c r="E276" s="196" t="s">
        <v>1359</v>
      </c>
      <c r="F276" s="200" t="s">
        <v>1360</v>
      </c>
      <c r="G276" s="198" t="s">
        <v>213</v>
      </c>
      <c r="H276" s="199">
        <v>156.24</v>
      </c>
      <c r="I276" s="155"/>
      <c r="J276" s="287">
        <f t="shared" si="50"/>
        <v>0</v>
      </c>
      <c r="K276" s="157"/>
      <c r="L276" s="31"/>
      <c r="M276" s="158" t="s">
        <v>1</v>
      </c>
      <c r="N276" s="159" t="s">
        <v>38</v>
      </c>
      <c r="O276" s="59"/>
      <c r="P276" s="160">
        <f t="shared" si="51"/>
        <v>0</v>
      </c>
      <c r="Q276" s="160">
        <v>1.196E-2</v>
      </c>
      <c r="R276" s="160">
        <f t="shared" si="52"/>
        <v>1.8686304</v>
      </c>
      <c r="S276" s="160">
        <v>0</v>
      </c>
      <c r="T276" s="161">
        <f t="shared" si="53"/>
        <v>0</v>
      </c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R276" s="162" t="s">
        <v>214</v>
      </c>
      <c r="AT276" s="162" t="s">
        <v>210</v>
      </c>
      <c r="AU276" s="162" t="s">
        <v>85</v>
      </c>
      <c r="AY276" s="15" t="s">
        <v>208</v>
      </c>
      <c r="BE276" s="163">
        <f t="shared" si="54"/>
        <v>0</v>
      </c>
      <c r="BF276" s="163">
        <f t="shared" si="55"/>
        <v>0</v>
      </c>
      <c r="BG276" s="163">
        <f t="shared" si="56"/>
        <v>0</v>
      </c>
      <c r="BH276" s="163">
        <f t="shared" si="57"/>
        <v>0</v>
      </c>
      <c r="BI276" s="163">
        <f t="shared" si="58"/>
        <v>0</v>
      </c>
      <c r="BJ276" s="15" t="s">
        <v>85</v>
      </c>
      <c r="BK276" s="163">
        <f t="shared" si="59"/>
        <v>0</v>
      </c>
      <c r="BL276" s="15" t="s">
        <v>214</v>
      </c>
      <c r="BM276" s="162" t="s">
        <v>1361</v>
      </c>
    </row>
    <row r="277" spans="1:65" s="2" customFormat="1" ht="24.2" customHeight="1">
      <c r="A277" s="30"/>
      <c r="B277" s="154"/>
      <c r="C277" s="195" t="s">
        <v>675</v>
      </c>
      <c r="D277" s="195" t="s">
        <v>210</v>
      </c>
      <c r="E277" s="196" t="s">
        <v>1362</v>
      </c>
      <c r="F277" s="200" t="s">
        <v>1363</v>
      </c>
      <c r="G277" s="198" t="s">
        <v>213</v>
      </c>
      <c r="H277" s="199">
        <v>109.79</v>
      </c>
      <c r="I277" s="155"/>
      <c r="J277" s="287">
        <f t="shared" si="50"/>
        <v>0</v>
      </c>
      <c r="K277" s="157"/>
      <c r="L277" s="31"/>
      <c r="M277" s="158" t="s">
        <v>1</v>
      </c>
      <c r="N277" s="159" t="s">
        <v>38</v>
      </c>
      <c r="O277" s="59"/>
      <c r="P277" s="160">
        <f t="shared" si="51"/>
        <v>0</v>
      </c>
      <c r="Q277" s="160">
        <v>1.196E-2</v>
      </c>
      <c r="R277" s="160">
        <f t="shared" si="52"/>
        <v>1.3130884</v>
      </c>
      <c r="S277" s="160">
        <v>0</v>
      </c>
      <c r="T277" s="161">
        <f t="shared" si="53"/>
        <v>0</v>
      </c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R277" s="162" t="s">
        <v>214</v>
      </c>
      <c r="AT277" s="162" t="s">
        <v>210</v>
      </c>
      <c r="AU277" s="162" t="s">
        <v>85</v>
      </c>
      <c r="AY277" s="15" t="s">
        <v>208</v>
      </c>
      <c r="BE277" s="163">
        <f t="shared" si="54"/>
        <v>0</v>
      </c>
      <c r="BF277" s="163">
        <f t="shared" si="55"/>
        <v>0</v>
      </c>
      <c r="BG277" s="163">
        <f t="shared" si="56"/>
        <v>0</v>
      </c>
      <c r="BH277" s="163">
        <f t="shared" si="57"/>
        <v>0</v>
      </c>
      <c r="BI277" s="163">
        <f t="shared" si="58"/>
        <v>0</v>
      </c>
      <c r="BJ277" s="15" t="s">
        <v>85</v>
      </c>
      <c r="BK277" s="163">
        <f t="shared" si="59"/>
        <v>0</v>
      </c>
      <c r="BL277" s="15" t="s">
        <v>214</v>
      </c>
      <c r="BM277" s="162" t="s">
        <v>1364</v>
      </c>
    </row>
    <row r="278" spans="1:65" s="2" customFormat="1" ht="24.2" customHeight="1">
      <c r="A278" s="30"/>
      <c r="B278" s="154"/>
      <c r="C278" s="195" t="s">
        <v>681</v>
      </c>
      <c r="D278" s="195" t="s">
        <v>210</v>
      </c>
      <c r="E278" s="196" t="s">
        <v>1365</v>
      </c>
      <c r="F278" s="200" t="s">
        <v>1366</v>
      </c>
      <c r="G278" s="198" t="s">
        <v>213</v>
      </c>
      <c r="H278" s="199">
        <v>59.1</v>
      </c>
      <c r="I278" s="155"/>
      <c r="J278" s="287">
        <f t="shared" si="50"/>
        <v>0</v>
      </c>
      <c r="K278" s="157"/>
      <c r="L278" s="31"/>
      <c r="M278" s="158" t="s">
        <v>1</v>
      </c>
      <c r="N278" s="159" t="s">
        <v>38</v>
      </c>
      <c r="O278" s="59"/>
      <c r="P278" s="160">
        <f t="shared" si="51"/>
        <v>0</v>
      </c>
      <c r="Q278" s="160">
        <v>1.3074000000000001E-2</v>
      </c>
      <c r="R278" s="160">
        <f t="shared" si="52"/>
        <v>0.77267340000000007</v>
      </c>
      <c r="S278" s="160">
        <v>0</v>
      </c>
      <c r="T278" s="161">
        <f t="shared" si="53"/>
        <v>0</v>
      </c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R278" s="162" t="s">
        <v>214</v>
      </c>
      <c r="AT278" s="162" t="s">
        <v>210</v>
      </c>
      <c r="AU278" s="162" t="s">
        <v>85</v>
      </c>
      <c r="AY278" s="15" t="s">
        <v>208</v>
      </c>
      <c r="BE278" s="163">
        <f t="shared" si="54"/>
        <v>0</v>
      </c>
      <c r="BF278" s="163">
        <f t="shared" si="55"/>
        <v>0</v>
      </c>
      <c r="BG278" s="163">
        <f t="shared" si="56"/>
        <v>0</v>
      </c>
      <c r="BH278" s="163">
        <f t="shared" si="57"/>
        <v>0</v>
      </c>
      <c r="BI278" s="163">
        <f t="shared" si="58"/>
        <v>0</v>
      </c>
      <c r="BJ278" s="15" t="s">
        <v>85</v>
      </c>
      <c r="BK278" s="163">
        <f t="shared" si="59"/>
        <v>0</v>
      </c>
      <c r="BL278" s="15" t="s">
        <v>214</v>
      </c>
      <c r="BM278" s="162" t="s">
        <v>1367</v>
      </c>
    </row>
    <row r="279" spans="1:65" s="2" customFormat="1" ht="24.2" customHeight="1">
      <c r="A279" s="30"/>
      <c r="B279" s="154"/>
      <c r="C279" s="195" t="s">
        <v>687</v>
      </c>
      <c r="D279" s="195" t="s">
        <v>210</v>
      </c>
      <c r="E279" s="196" t="s">
        <v>1368</v>
      </c>
      <c r="F279" s="200" t="s">
        <v>1369</v>
      </c>
      <c r="G279" s="198" t="s">
        <v>213</v>
      </c>
      <c r="H279" s="199">
        <v>2672.241</v>
      </c>
      <c r="I279" s="155"/>
      <c r="J279" s="287">
        <f t="shared" si="50"/>
        <v>0</v>
      </c>
      <c r="K279" s="157"/>
      <c r="L279" s="31"/>
      <c r="M279" s="158" t="s">
        <v>1</v>
      </c>
      <c r="N279" s="159" t="s">
        <v>38</v>
      </c>
      <c r="O279" s="59"/>
      <c r="P279" s="160">
        <f t="shared" si="51"/>
        <v>0</v>
      </c>
      <c r="Q279" s="160">
        <v>3.4894000000000001E-2</v>
      </c>
      <c r="R279" s="160">
        <f t="shared" si="52"/>
        <v>93.245177454</v>
      </c>
      <c r="S279" s="160">
        <v>0</v>
      </c>
      <c r="T279" s="161">
        <f t="shared" si="53"/>
        <v>0</v>
      </c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R279" s="162" t="s">
        <v>214</v>
      </c>
      <c r="AT279" s="162" t="s">
        <v>210</v>
      </c>
      <c r="AU279" s="162" t="s">
        <v>85</v>
      </c>
      <c r="AY279" s="15" t="s">
        <v>208</v>
      </c>
      <c r="BE279" s="163">
        <f t="shared" si="54"/>
        <v>0</v>
      </c>
      <c r="BF279" s="163">
        <f t="shared" si="55"/>
        <v>0</v>
      </c>
      <c r="BG279" s="163">
        <f t="shared" si="56"/>
        <v>0</v>
      </c>
      <c r="BH279" s="163">
        <f t="shared" si="57"/>
        <v>0</v>
      </c>
      <c r="BI279" s="163">
        <f t="shared" si="58"/>
        <v>0</v>
      </c>
      <c r="BJ279" s="15" t="s">
        <v>85</v>
      </c>
      <c r="BK279" s="163">
        <f t="shared" si="59"/>
        <v>0</v>
      </c>
      <c r="BL279" s="15" t="s">
        <v>214</v>
      </c>
      <c r="BM279" s="162" t="s">
        <v>1370</v>
      </c>
    </row>
    <row r="280" spans="1:65" s="2" customFormat="1" ht="24.2" customHeight="1">
      <c r="A280" s="30"/>
      <c r="B280" s="154"/>
      <c r="C280" s="195" t="s">
        <v>694</v>
      </c>
      <c r="D280" s="195" t="s">
        <v>210</v>
      </c>
      <c r="E280" s="196" t="s">
        <v>1371</v>
      </c>
      <c r="F280" s="200" t="s">
        <v>1372</v>
      </c>
      <c r="G280" s="198" t="s">
        <v>213</v>
      </c>
      <c r="H280" s="199">
        <v>59.1</v>
      </c>
      <c r="I280" s="155"/>
      <c r="J280" s="287">
        <f t="shared" si="50"/>
        <v>0</v>
      </c>
      <c r="K280" s="157"/>
      <c r="L280" s="31"/>
      <c r="M280" s="158" t="s">
        <v>1</v>
      </c>
      <c r="N280" s="159" t="s">
        <v>38</v>
      </c>
      <c r="O280" s="59"/>
      <c r="P280" s="160">
        <f t="shared" si="51"/>
        <v>0</v>
      </c>
      <c r="Q280" s="160">
        <v>1.08865E-2</v>
      </c>
      <c r="R280" s="160">
        <f t="shared" si="52"/>
        <v>0.64339215000000005</v>
      </c>
      <c r="S280" s="160">
        <v>0</v>
      </c>
      <c r="T280" s="161">
        <f t="shared" si="53"/>
        <v>0</v>
      </c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R280" s="162" t="s">
        <v>214</v>
      </c>
      <c r="AT280" s="162" t="s">
        <v>210</v>
      </c>
      <c r="AU280" s="162" t="s">
        <v>85</v>
      </c>
      <c r="AY280" s="15" t="s">
        <v>208</v>
      </c>
      <c r="BE280" s="163">
        <f t="shared" si="54"/>
        <v>0</v>
      </c>
      <c r="BF280" s="163">
        <f t="shared" si="55"/>
        <v>0</v>
      </c>
      <c r="BG280" s="163">
        <f t="shared" si="56"/>
        <v>0</v>
      </c>
      <c r="BH280" s="163">
        <f t="shared" si="57"/>
        <v>0</v>
      </c>
      <c r="BI280" s="163">
        <f t="shared" si="58"/>
        <v>0</v>
      </c>
      <c r="BJ280" s="15" t="s">
        <v>85</v>
      </c>
      <c r="BK280" s="163">
        <f t="shared" si="59"/>
        <v>0</v>
      </c>
      <c r="BL280" s="15" t="s">
        <v>214</v>
      </c>
      <c r="BM280" s="162" t="s">
        <v>1373</v>
      </c>
    </row>
    <row r="281" spans="1:65" s="2" customFormat="1" ht="24.2" customHeight="1">
      <c r="A281" s="30"/>
      <c r="B281" s="154"/>
      <c r="C281" s="195" t="s">
        <v>700</v>
      </c>
      <c r="D281" s="195" t="s">
        <v>210</v>
      </c>
      <c r="E281" s="196" t="s">
        <v>1374</v>
      </c>
      <c r="F281" s="200" t="s">
        <v>1375</v>
      </c>
      <c r="G281" s="198" t="s">
        <v>233</v>
      </c>
      <c r="H281" s="199">
        <v>142.31200000000001</v>
      </c>
      <c r="I281" s="155"/>
      <c r="J281" s="287">
        <f t="shared" si="50"/>
        <v>0</v>
      </c>
      <c r="K281" s="157"/>
      <c r="L281" s="31"/>
      <c r="M281" s="158" t="s">
        <v>1</v>
      </c>
      <c r="N281" s="159" t="s">
        <v>38</v>
      </c>
      <c r="O281" s="59"/>
      <c r="P281" s="160">
        <f t="shared" si="51"/>
        <v>0</v>
      </c>
      <c r="Q281" s="160">
        <v>2.2412405</v>
      </c>
      <c r="R281" s="160">
        <f t="shared" si="52"/>
        <v>318.95541803600003</v>
      </c>
      <c r="S281" s="160">
        <v>0</v>
      </c>
      <c r="T281" s="161">
        <f t="shared" si="53"/>
        <v>0</v>
      </c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R281" s="162" t="s">
        <v>214</v>
      </c>
      <c r="AT281" s="162" t="s">
        <v>210</v>
      </c>
      <c r="AU281" s="162" t="s">
        <v>85</v>
      </c>
      <c r="AY281" s="15" t="s">
        <v>208</v>
      </c>
      <c r="BE281" s="163">
        <f t="shared" si="54"/>
        <v>0</v>
      </c>
      <c r="BF281" s="163">
        <f t="shared" si="55"/>
        <v>0</v>
      </c>
      <c r="BG281" s="163">
        <f t="shared" si="56"/>
        <v>0</v>
      </c>
      <c r="BH281" s="163">
        <f t="shared" si="57"/>
        <v>0</v>
      </c>
      <c r="BI281" s="163">
        <f t="shared" si="58"/>
        <v>0</v>
      </c>
      <c r="BJ281" s="15" t="s">
        <v>85</v>
      </c>
      <c r="BK281" s="163">
        <f t="shared" si="59"/>
        <v>0</v>
      </c>
      <c r="BL281" s="15" t="s">
        <v>214</v>
      </c>
      <c r="BM281" s="162" t="s">
        <v>1376</v>
      </c>
    </row>
    <row r="282" spans="1:65" s="2" customFormat="1" ht="24.2" customHeight="1">
      <c r="A282" s="30"/>
      <c r="B282" s="154"/>
      <c r="C282" s="195" t="s">
        <v>704</v>
      </c>
      <c r="D282" s="195" t="s">
        <v>210</v>
      </c>
      <c r="E282" s="196" t="s">
        <v>1377</v>
      </c>
      <c r="F282" s="200" t="s">
        <v>1378</v>
      </c>
      <c r="G282" s="198" t="s">
        <v>233</v>
      </c>
      <c r="H282" s="199">
        <v>12.91</v>
      </c>
      <c r="I282" s="155"/>
      <c r="J282" s="287">
        <f t="shared" si="50"/>
        <v>0</v>
      </c>
      <c r="K282" s="157"/>
      <c r="L282" s="31"/>
      <c r="M282" s="158" t="s">
        <v>1</v>
      </c>
      <c r="N282" s="159" t="s">
        <v>38</v>
      </c>
      <c r="O282" s="59"/>
      <c r="P282" s="160">
        <f t="shared" si="51"/>
        <v>0</v>
      </c>
      <c r="Q282" s="160">
        <v>2.2412405</v>
      </c>
      <c r="R282" s="160">
        <f t="shared" si="52"/>
        <v>28.934414855</v>
      </c>
      <c r="S282" s="160">
        <v>0</v>
      </c>
      <c r="T282" s="161">
        <f t="shared" si="53"/>
        <v>0</v>
      </c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R282" s="162" t="s">
        <v>214</v>
      </c>
      <c r="AT282" s="162" t="s">
        <v>210</v>
      </c>
      <c r="AU282" s="162" t="s">
        <v>85</v>
      </c>
      <c r="AY282" s="15" t="s">
        <v>208</v>
      </c>
      <c r="BE282" s="163">
        <f t="shared" si="54"/>
        <v>0</v>
      </c>
      <c r="BF282" s="163">
        <f t="shared" si="55"/>
        <v>0</v>
      </c>
      <c r="BG282" s="163">
        <f t="shared" si="56"/>
        <v>0</v>
      </c>
      <c r="BH282" s="163">
        <f t="shared" si="57"/>
        <v>0</v>
      </c>
      <c r="BI282" s="163">
        <f t="shared" si="58"/>
        <v>0</v>
      </c>
      <c r="BJ282" s="15" t="s">
        <v>85</v>
      </c>
      <c r="BK282" s="163">
        <f t="shared" si="59"/>
        <v>0</v>
      </c>
      <c r="BL282" s="15" t="s">
        <v>214</v>
      </c>
      <c r="BM282" s="162" t="s">
        <v>1379</v>
      </c>
    </row>
    <row r="283" spans="1:65" s="2" customFormat="1" ht="24.2" customHeight="1">
      <c r="A283" s="30"/>
      <c r="B283" s="154"/>
      <c r="C283" s="195" t="s">
        <v>708</v>
      </c>
      <c r="D283" s="195" t="s">
        <v>210</v>
      </c>
      <c r="E283" s="196" t="s">
        <v>1380</v>
      </c>
      <c r="F283" s="200" t="s">
        <v>1381</v>
      </c>
      <c r="G283" s="198" t="s">
        <v>233</v>
      </c>
      <c r="H283" s="199">
        <v>20.640999999999998</v>
      </c>
      <c r="I283" s="155"/>
      <c r="J283" s="287">
        <f t="shared" si="50"/>
        <v>0</v>
      </c>
      <c r="K283" s="157"/>
      <c r="L283" s="31"/>
      <c r="M283" s="158" t="s">
        <v>1</v>
      </c>
      <c r="N283" s="159" t="s">
        <v>38</v>
      </c>
      <c r="O283" s="59"/>
      <c r="P283" s="160">
        <f t="shared" si="51"/>
        <v>0</v>
      </c>
      <c r="Q283" s="160">
        <v>2.2412405</v>
      </c>
      <c r="R283" s="160">
        <f t="shared" si="52"/>
        <v>46.261445160499996</v>
      </c>
      <c r="S283" s="160">
        <v>0</v>
      </c>
      <c r="T283" s="161">
        <f t="shared" si="53"/>
        <v>0</v>
      </c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R283" s="162" t="s">
        <v>214</v>
      </c>
      <c r="AT283" s="162" t="s">
        <v>210</v>
      </c>
      <c r="AU283" s="162" t="s">
        <v>85</v>
      </c>
      <c r="AY283" s="15" t="s">
        <v>208</v>
      </c>
      <c r="BE283" s="163">
        <f t="shared" si="54"/>
        <v>0</v>
      </c>
      <c r="BF283" s="163">
        <f t="shared" si="55"/>
        <v>0</v>
      </c>
      <c r="BG283" s="163">
        <f t="shared" si="56"/>
        <v>0</v>
      </c>
      <c r="BH283" s="163">
        <f t="shared" si="57"/>
        <v>0</v>
      </c>
      <c r="BI283" s="163">
        <f t="shared" si="58"/>
        <v>0</v>
      </c>
      <c r="BJ283" s="15" t="s">
        <v>85</v>
      </c>
      <c r="BK283" s="163">
        <f t="shared" si="59"/>
        <v>0</v>
      </c>
      <c r="BL283" s="15" t="s">
        <v>214</v>
      </c>
      <c r="BM283" s="162" t="s">
        <v>1382</v>
      </c>
    </row>
    <row r="284" spans="1:65" s="2" customFormat="1" ht="24.2" customHeight="1">
      <c r="A284" s="30"/>
      <c r="B284" s="154"/>
      <c r="C284" s="195" t="s">
        <v>712</v>
      </c>
      <c r="D284" s="195" t="s">
        <v>210</v>
      </c>
      <c r="E284" s="196" t="s">
        <v>1383</v>
      </c>
      <c r="F284" s="200" t="s">
        <v>1384</v>
      </c>
      <c r="G284" s="198" t="s">
        <v>233</v>
      </c>
      <c r="H284" s="199">
        <v>142.31200000000001</v>
      </c>
      <c r="I284" s="155"/>
      <c r="J284" s="287">
        <f t="shared" si="50"/>
        <v>0</v>
      </c>
      <c r="K284" s="157"/>
      <c r="L284" s="31"/>
      <c r="M284" s="158" t="s">
        <v>1</v>
      </c>
      <c r="N284" s="159" t="s">
        <v>38</v>
      </c>
      <c r="O284" s="59"/>
      <c r="P284" s="160">
        <f t="shared" si="51"/>
        <v>0</v>
      </c>
      <c r="Q284" s="160">
        <v>0.04</v>
      </c>
      <c r="R284" s="160">
        <f t="shared" si="52"/>
        <v>5.6924800000000007</v>
      </c>
      <c r="S284" s="160">
        <v>0</v>
      </c>
      <c r="T284" s="161">
        <f t="shared" si="53"/>
        <v>0</v>
      </c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R284" s="162" t="s">
        <v>214</v>
      </c>
      <c r="AT284" s="162" t="s">
        <v>210</v>
      </c>
      <c r="AU284" s="162" t="s">
        <v>85</v>
      </c>
      <c r="AY284" s="15" t="s">
        <v>208</v>
      </c>
      <c r="BE284" s="163">
        <f t="shared" si="54"/>
        <v>0</v>
      </c>
      <c r="BF284" s="163">
        <f t="shared" si="55"/>
        <v>0</v>
      </c>
      <c r="BG284" s="163">
        <f t="shared" si="56"/>
        <v>0</v>
      </c>
      <c r="BH284" s="163">
        <f t="shared" si="57"/>
        <v>0</v>
      </c>
      <c r="BI284" s="163">
        <f t="shared" si="58"/>
        <v>0</v>
      </c>
      <c r="BJ284" s="15" t="s">
        <v>85</v>
      </c>
      <c r="BK284" s="163">
        <f t="shared" si="59"/>
        <v>0</v>
      </c>
      <c r="BL284" s="15" t="s">
        <v>214</v>
      </c>
      <c r="BM284" s="162" t="s">
        <v>1385</v>
      </c>
    </row>
    <row r="285" spans="1:65" s="2" customFormat="1" ht="24.2" customHeight="1">
      <c r="A285" s="30"/>
      <c r="B285" s="154"/>
      <c r="C285" s="195" t="s">
        <v>718</v>
      </c>
      <c r="D285" s="195" t="s">
        <v>210</v>
      </c>
      <c r="E285" s="196" t="s">
        <v>1386</v>
      </c>
      <c r="F285" s="200" t="s">
        <v>1387</v>
      </c>
      <c r="G285" s="198" t="s">
        <v>233</v>
      </c>
      <c r="H285" s="199">
        <v>12.91</v>
      </c>
      <c r="I285" s="155"/>
      <c r="J285" s="287">
        <f t="shared" si="50"/>
        <v>0</v>
      </c>
      <c r="K285" s="157"/>
      <c r="L285" s="31"/>
      <c r="M285" s="158" t="s">
        <v>1</v>
      </c>
      <c r="N285" s="159" t="s">
        <v>38</v>
      </c>
      <c r="O285" s="59"/>
      <c r="P285" s="160">
        <f t="shared" si="51"/>
        <v>0</v>
      </c>
      <c r="Q285" s="160">
        <v>0.02</v>
      </c>
      <c r="R285" s="160">
        <f t="shared" si="52"/>
        <v>0.25819999999999999</v>
      </c>
      <c r="S285" s="160">
        <v>0</v>
      </c>
      <c r="T285" s="161">
        <f t="shared" si="53"/>
        <v>0</v>
      </c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R285" s="162" t="s">
        <v>214</v>
      </c>
      <c r="AT285" s="162" t="s">
        <v>210</v>
      </c>
      <c r="AU285" s="162" t="s">
        <v>85</v>
      </c>
      <c r="AY285" s="15" t="s">
        <v>208</v>
      </c>
      <c r="BE285" s="163">
        <f t="shared" si="54"/>
        <v>0</v>
      </c>
      <c r="BF285" s="163">
        <f t="shared" si="55"/>
        <v>0</v>
      </c>
      <c r="BG285" s="163">
        <f t="shared" si="56"/>
        <v>0</v>
      </c>
      <c r="BH285" s="163">
        <f t="shared" si="57"/>
        <v>0</v>
      </c>
      <c r="BI285" s="163">
        <f t="shared" si="58"/>
        <v>0</v>
      </c>
      <c r="BJ285" s="15" t="s">
        <v>85</v>
      </c>
      <c r="BK285" s="163">
        <f t="shared" si="59"/>
        <v>0</v>
      </c>
      <c r="BL285" s="15" t="s">
        <v>214</v>
      </c>
      <c r="BM285" s="162" t="s">
        <v>1388</v>
      </c>
    </row>
    <row r="286" spans="1:65" s="2" customFormat="1" ht="24.2" customHeight="1">
      <c r="A286" s="30"/>
      <c r="B286" s="154"/>
      <c r="C286" s="195" t="s">
        <v>722</v>
      </c>
      <c r="D286" s="195" t="s">
        <v>210</v>
      </c>
      <c r="E286" s="196" t="s">
        <v>1389</v>
      </c>
      <c r="F286" s="200" t="s">
        <v>1390</v>
      </c>
      <c r="G286" s="198" t="s">
        <v>233</v>
      </c>
      <c r="H286" s="199">
        <v>20.640999999999998</v>
      </c>
      <c r="I286" s="155"/>
      <c r="J286" s="287">
        <f t="shared" si="50"/>
        <v>0</v>
      </c>
      <c r="K286" s="157"/>
      <c r="L286" s="31"/>
      <c r="M286" s="158" t="s">
        <v>1</v>
      </c>
      <c r="N286" s="159" t="s">
        <v>38</v>
      </c>
      <c r="O286" s="59"/>
      <c r="P286" s="160">
        <f t="shared" si="51"/>
        <v>0</v>
      </c>
      <c r="Q286" s="160">
        <v>0.01</v>
      </c>
      <c r="R286" s="160">
        <f t="shared" si="52"/>
        <v>0.20640999999999998</v>
      </c>
      <c r="S286" s="160">
        <v>0</v>
      </c>
      <c r="T286" s="161">
        <f t="shared" si="53"/>
        <v>0</v>
      </c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R286" s="162" t="s">
        <v>214</v>
      </c>
      <c r="AT286" s="162" t="s">
        <v>210</v>
      </c>
      <c r="AU286" s="162" t="s">
        <v>85</v>
      </c>
      <c r="AY286" s="15" t="s">
        <v>208</v>
      </c>
      <c r="BE286" s="163">
        <f t="shared" si="54"/>
        <v>0</v>
      </c>
      <c r="BF286" s="163">
        <f t="shared" si="55"/>
        <v>0</v>
      </c>
      <c r="BG286" s="163">
        <f t="shared" si="56"/>
        <v>0</v>
      </c>
      <c r="BH286" s="163">
        <f t="shared" si="57"/>
        <v>0</v>
      </c>
      <c r="BI286" s="163">
        <f t="shared" si="58"/>
        <v>0</v>
      </c>
      <c r="BJ286" s="15" t="s">
        <v>85</v>
      </c>
      <c r="BK286" s="163">
        <f t="shared" si="59"/>
        <v>0</v>
      </c>
      <c r="BL286" s="15" t="s">
        <v>214</v>
      </c>
      <c r="BM286" s="162" t="s">
        <v>1391</v>
      </c>
    </row>
    <row r="287" spans="1:65" s="2" customFormat="1" ht="37.9" customHeight="1">
      <c r="A287" s="30"/>
      <c r="B287" s="154"/>
      <c r="C287" s="195" t="s">
        <v>726</v>
      </c>
      <c r="D287" s="195" t="s">
        <v>210</v>
      </c>
      <c r="E287" s="196" t="s">
        <v>1392</v>
      </c>
      <c r="F287" s="200" t="s">
        <v>1393</v>
      </c>
      <c r="G287" s="198" t="s">
        <v>213</v>
      </c>
      <c r="H287" s="199">
        <v>810.55799999999999</v>
      </c>
      <c r="I287" s="155"/>
      <c r="J287" s="287">
        <f t="shared" si="50"/>
        <v>0</v>
      </c>
      <c r="K287" s="157"/>
      <c r="L287" s="31"/>
      <c r="M287" s="158" t="s">
        <v>1</v>
      </c>
      <c r="N287" s="159" t="s">
        <v>38</v>
      </c>
      <c r="O287" s="59"/>
      <c r="P287" s="160">
        <f t="shared" si="51"/>
        <v>0</v>
      </c>
      <c r="Q287" s="160">
        <v>2.2074099999999999E-3</v>
      </c>
      <c r="R287" s="160">
        <f t="shared" si="52"/>
        <v>1.7892338347799999</v>
      </c>
      <c r="S287" s="160">
        <v>0</v>
      </c>
      <c r="T287" s="161">
        <f t="shared" si="53"/>
        <v>0</v>
      </c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R287" s="162" t="s">
        <v>214</v>
      </c>
      <c r="AT287" s="162" t="s">
        <v>210</v>
      </c>
      <c r="AU287" s="162" t="s">
        <v>85</v>
      </c>
      <c r="AY287" s="15" t="s">
        <v>208</v>
      </c>
      <c r="BE287" s="163">
        <f t="shared" si="54"/>
        <v>0</v>
      </c>
      <c r="BF287" s="163">
        <f t="shared" si="55"/>
        <v>0</v>
      </c>
      <c r="BG287" s="163">
        <f t="shared" si="56"/>
        <v>0</v>
      </c>
      <c r="BH287" s="163">
        <f t="shared" si="57"/>
        <v>0</v>
      </c>
      <c r="BI287" s="163">
        <f t="shared" si="58"/>
        <v>0</v>
      </c>
      <c r="BJ287" s="15" t="s">
        <v>85</v>
      </c>
      <c r="BK287" s="163">
        <f t="shared" si="59"/>
        <v>0</v>
      </c>
      <c r="BL287" s="15" t="s">
        <v>214</v>
      </c>
      <c r="BM287" s="162" t="s">
        <v>1394</v>
      </c>
    </row>
    <row r="288" spans="1:65" s="2" customFormat="1" ht="37.9" customHeight="1">
      <c r="A288" s="30"/>
      <c r="B288" s="154"/>
      <c r="C288" s="195" t="s">
        <v>732</v>
      </c>
      <c r="D288" s="195" t="s">
        <v>210</v>
      </c>
      <c r="E288" s="196" t="s">
        <v>1395</v>
      </c>
      <c r="F288" s="200" t="s">
        <v>1396</v>
      </c>
      <c r="G288" s="198" t="s">
        <v>213</v>
      </c>
      <c r="H288" s="199">
        <v>294.964</v>
      </c>
      <c r="I288" s="155"/>
      <c r="J288" s="287">
        <f t="shared" si="50"/>
        <v>0</v>
      </c>
      <c r="K288" s="157"/>
      <c r="L288" s="31"/>
      <c r="M288" s="158" t="s">
        <v>1</v>
      </c>
      <c r="N288" s="159" t="s">
        <v>38</v>
      </c>
      <c r="O288" s="59"/>
      <c r="P288" s="160">
        <f t="shared" si="51"/>
        <v>0</v>
      </c>
      <c r="Q288" s="160">
        <v>4.9380099999999996E-3</v>
      </c>
      <c r="R288" s="160">
        <f t="shared" si="52"/>
        <v>1.4565351816399998</v>
      </c>
      <c r="S288" s="160">
        <v>0</v>
      </c>
      <c r="T288" s="161">
        <f t="shared" si="53"/>
        <v>0</v>
      </c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R288" s="162" t="s">
        <v>214</v>
      </c>
      <c r="AT288" s="162" t="s">
        <v>210</v>
      </c>
      <c r="AU288" s="162" t="s">
        <v>85</v>
      </c>
      <c r="AY288" s="15" t="s">
        <v>208</v>
      </c>
      <c r="BE288" s="163">
        <f t="shared" si="54"/>
        <v>0</v>
      </c>
      <c r="BF288" s="163">
        <f t="shared" si="55"/>
        <v>0</v>
      </c>
      <c r="BG288" s="163">
        <f t="shared" si="56"/>
        <v>0</v>
      </c>
      <c r="BH288" s="163">
        <f t="shared" si="57"/>
        <v>0</v>
      </c>
      <c r="BI288" s="163">
        <f t="shared" si="58"/>
        <v>0</v>
      </c>
      <c r="BJ288" s="15" t="s">
        <v>85</v>
      </c>
      <c r="BK288" s="163">
        <f t="shared" si="59"/>
        <v>0</v>
      </c>
      <c r="BL288" s="15" t="s">
        <v>214</v>
      </c>
      <c r="BM288" s="162" t="s">
        <v>1397</v>
      </c>
    </row>
    <row r="289" spans="1:65" s="2" customFormat="1" ht="24.2" customHeight="1">
      <c r="A289" s="30"/>
      <c r="B289" s="154"/>
      <c r="C289" s="195" t="s">
        <v>736</v>
      </c>
      <c r="D289" s="195" t="s">
        <v>210</v>
      </c>
      <c r="E289" s="196" t="s">
        <v>1398</v>
      </c>
      <c r="F289" s="200" t="s">
        <v>1399</v>
      </c>
      <c r="G289" s="198" t="s">
        <v>213</v>
      </c>
      <c r="H289" s="199">
        <v>2123.768</v>
      </c>
      <c r="I289" s="155"/>
      <c r="J289" s="287">
        <f t="shared" si="50"/>
        <v>0</v>
      </c>
      <c r="K289" s="157"/>
      <c r="L289" s="31"/>
      <c r="M289" s="158" t="s">
        <v>1</v>
      </c>
      <c r="N289" s="159" t="s">
        <v>38</v>
      </c>
      <c r="O289" s="59"/>
      <c r="P289" s="160">
        <f t="shared" si="51"/>
        <v>0</v>
      </c>
      <c r="Q289" s="160">
        <v>0</v>
      </c>
      <c r="R289" s="160">
        <f t="shared" si="52"/>
        <v>0</v>
      </c>
      <c r="S289" s="160">
        <v>0</v>
      </c>
      <c r="T289" s="161">
        <f t="shared" si="53"/>
        <v>0</v>
      </c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R289" s="162" t="s">
        <v>214</v>
      </c>
      <c r="AT289" s="162" t="s">
        <v>210</v>
      </c>
      <c r="AU289" s="162" t="s">
        <v>85</v>
      </c>
      <c r="AY289" s="15" t="s">
        <v>208</v>
      </c>
      <c r="BE289" s="163">
        <f t="shared" si="54"/>
        <v>0</v>
      </c>
      <c r="BF289" s="163">
        <f t="shared" si="55"/>
        <v>0</v>
      </c>
      <c r="BG289" s="163">
        <f t="shared" si="56"/>
        <v>0</v>
      </c>
      <c r="BH289" s="163">
        <f t="shared" si="57"/>
        <v>0</v>
      </c>
      <c r="BI289" s="163">
        <f t="shared" si="58"/>
        <v>0</v>
      </c>
      <c r="BJ289" s="15" t="s">
        <v>85</v>
      </c>
      <c r="BK289" s="163">
        <f t="shared" si="59"/>
        <v>0</v>
      </c>
      <c r="BL289" s="15" t="s">
        <v>214</v>
      </c>
      <c r="BM289" s="162" t="s">
        <v>1400</v>
      </c>
    </row>
    <row r="290" spans="1:65" s="2" customFormat="1" ht="24.2" customHeight="1">
      <c r="A290" s="30"/>
      <c r="B290" s="154"/>
      <c r="C290" s="201" t="s">
        <v>741</v>
      </c>
      <c r="D290" s="201" t="s">
        <v>751</v>
      </c>
      <c r="E290" s="202" t="s">
        <v>1401</v>
      </c>
      <c r="F290" s="203" t="s">
        <v>1402</v>
      </c>
      <c r="G290" s="204" t="s">
        <v>739</v>
      </c>
      <c r="H290" s="205">
        <v>437.49599999999998</v>
      </c>
      <c r="I290" s="177"/>
      <c r="J290" s="290">
        <f t="shared" si="50"/>
        <v>0</v>
      </c>
      <c r="K290" s="178"/>
      <c r="L290" s="179"/>
      <c r="M290" s="180" t="s">
        <v>1</v>
      </c>
      <c r="N290" s="181" t="s">
        <v>38</v>
      </c>
      <c r="O290" s="59"/>
      <c r="P290" s="160">
        <f t="shared" si="51"/>
        <v>0</v>
      </c>
      <c r="Q290" s="160">
        <v>1E-3</v>
      </c>
      <c r="R290" s="160">
        <f t="shared" si="52"/>
        <v>0.437496</v>
      </c>
      <c r="S290" s="160">
        <v>0</v>
      </c>
      <c r="T290" s="161">
        <f t="shared" si="53"/>
        <v>0</v>
      </c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R290" s="162" t="s">
        <v>239</v>
      </c>
      <c r="AT290" s="162" t="s">
        <v>751</v>
      </c>
      <c r="AU290" s="162" t="s">
        <v>85</v>
      </c>
      <c r="AY290" s="15" t="s">
        <v>208</v>
      </c>
      <c r="BE290" s="163">
        <f t="shared" si="54"/>
        <v>0</v>
      </c>
      <c r="BF290" s="163">
        <f t="shared" si="55"/>
        <v>0</v>
      </c>
      <c r="BG290" s="163">
        <f t="shared" si="56"/>
        <v>0</v>
      </c>
      <c r="BH290" s="163">
        <f t="shared" si="57"/>
        <v>0</v>
      </c>
      <c r="BI290" s="163">
        <f t="shared" si="58"/>
        <v>0</v>
      </c>
      <c r="BJ290" s="15" t="s">
        <v>85</v>
      </c>
      <c r="BK290" s="163">
        <f t="shared" si="59"/>
        <v>0</v>
      </c>
      <c r="BL290" s="15" t="s">
        <v>214</v>
      </c>
      <c r="BM290" s="162" t="s">
        <v>1403</v>
      </c>
    </row>
    <row r="291" spans="1:65" s="2" customFormat="1" ht="24.2" customHeight="1">
      <c r="A291" s="30"/>
      <c r="B291" s="154"/>
      <c r="C291" s="195" t="s">
        <v>747</v>
      </c>
      <c r="D291" s="195" t="s">
        <v>210</v>
      </c>
      <c r="E291" s="196" t="s">
        <v>1404</v>
      </c>
      <c r="F291" s="200" t="s">
        <v>1405</v>
      </c>
      <c r="G291" s="198" t="s">
        <v>213</v>
      </c>
      <c r="H291" s="199">
        <v>1818.318</v>
      </c>
      <c r="I291" s="155"/>
      <c r="J291" s="287">
        <f t="shared" si="50"/>
        <v>0</v>
      </c>
      <c r="K291" s="157"/>
      <c r="L291" s="31"/>
      <c r="M291" s="158" t="s">
        <v>1</v>
      </c>
      <c r="N291" s="159" t="s">
        <v>38</v>
      </c>
      <c r="O291" s="59"/>
      <c r="P291" s="160">
        <f t="shared" si="51"/>
        <v>0</v>
      </c>
      <c r="Q291" s="160">
        <v>9.1800000000000007E-2</v>
      </c>
      <c r="R291" s="160">
        <f t="shared" si="52"/>
        <v>166.92159240000001</v>
      </c>
      <c r="S291" s="160">
        <v>0</v>
      </c>
      <c r="T291" s="161">
        <f t="shared" si="53"/>
        <v>0</v>
      </c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R291" s="162" t="s">
        <v>214</v>
      </c>
      <c r="AT291" s="162" t="s">
        <v>210</v>
      </c>
      <c r="AU291" s="162" t="s">
        <v>85</v>
      </c>
      <c r="AY291" s="15" t="s">
        <v>208</v>
      </c>
      <c r="BE291" s="163">
        <f t="shared" si="54"/>
        <v>0</v>
      </c>
      <c r="BF291" s="163">
        <f t="shared" si="55"/>
        <v>0</v>
      </c>
      <c r="BG291" s="163">
        <f t="shared" si="56"/>
        <v>0</v>
      </c>
      <c r="BH291" s="163">
        <f t="shared" si="57"/>
        <v>0</v>
      </c>
      <c r="BI291" s="163">
        <f t="shared" si="58"/>
        <v>0</v>
      </c>
      <c r="BJ291" s="15" t="s">
        <v>85</v>
      </c>
      <c r="BK291" s="163">
        <f t="shared" si="59"/>
        <v>0</v>
      </c>
      <c r="BL291" s="15" t="s">
        <v>214</v>
      </c>
      <c r="BM291" s="162" t="s">
        <v>1406</v>
      </c>
    </row>
    <row r="292" spans="1:65" s="2" customFormat="1" ht="24.2" customHeight="1">
      <c r="A292" s="30"/>
      <c r="B292" s="154"/>
      <c r="C292" s="195" t="s">
        <v>755</v>
      </c>
      <c r="D292" s="195" t="s">
        <v>210</v>
      </c>
      <c r="E292" s="196" t="s">
        <v>1407</v>
      </c>
      <c r="F292" s="200" t="s">
        <v>1408</v>
      </c>
      <c r="G292" s="198" t="s">
        <v>213</v>
      </c>
      <c r="H292" s="199">
        <v>305.45</v>
      </c>
      <c r="I292" s="155"/>
      <c r="J292" s="287">
        <f t="shared" si="50"/>
        <v>0</v>
      </c>
      <c r="K292" s="157"/>
      <c r="L292" s="31"/>
      <c r="M292" s="158" t="s">
        <v>1</v>
      </c>
      <c r="N292" s="159" t="s">
        <v>38</v>
      </c>
      <c r="O292" s="59"/>
      <c r="P292" s="160">
        <f t="shared" si="51"/>
        <v>0</v>
      </c>
      <c r="Q292" s="160">
        <v>9.1800000000000007E-2</v>
      </c>
      <c r="R292" s="160">
        <f t="shared" si="52"/>
        <v>28.040310000000002</v>
      </c>
      <c r="S292" s="160">
        <v>0</v>
      </c>
      <c r="T292" s="161">
        <f t="shared" si="53"/>
        <v>0</v>
      </c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R292" s="162" t="s">
        <v>214</v>
      </c>
      <c r="AT292" s="162" t="s">
        <v>210</v>
      </c>
      <c r="AU292" s="162" t="s">
        <v>85</v>
      </c>
      <c r="AY292" s="15" t="s">
        <v>208</v>
      </c>
      <c r="BE292" s="163">
        <f t="shared" si="54"/>
        <v>0</v>
      </c>
      <c r="BF292" s="163">
        <f t="shared" si="55"/>
        <v>0</v>
      </c>
      <c r="BG292" s="163">
        <f t="shared" si="56"/>
        <v>0</v>
      </c>
      <c r="BH292" s="163">
        <f t="shared" si="57"/>
        <v>0</v>
      </c>
      <c r="BI292" s="163">
        <f t="shared" si="58"/>
        <v>0</v>
      </c>
      <c r="BJ292" s="15" t="s">
        <v>85</v>
      </c>
      <c r="BK292" s="163">
        <f t="shared" si="59"/>
        <v>0</v>
      </c>
      <c r="BL292" s="15" t="s">
        <v>214</v>
      </c>
      <c r="BM292" s="162" t="s">
        <v>1409</v>
      </c>
    </row>
    <row r="293" spans="1:65" s="2" customFormat="1" ht="33" customHeight="1">
      <c r="A293" s="30"/>
      <c r="B293" s="154"/>
      <c r="C293" s="195" t="s">
        <v>759</v>
      </c>
      <c r="D293" s="195" t="s">
        <v>210</v>
      </c>
      <c r="E293" s="196" t="s">
        <v>1410</v>
      </c>
      <c r="F293" s="200" t="s">
        <v>1411</v>
      </c>
      <c r="G293" s="198" t="s">
        <v>213</v>
      </c>
      <c r="H293" s="199">
        <v>666.98699999999997</v>
      </c>
      <c r="I293" s="155"/>
      <c r="J293" s="287">
        <f t="shared" si="50"/>
        <v>0</v>
      </c>
      <c r="K293" s="157"/>
      <c r="L293" s="31"/>
      <c r="M293" s="158" t="s">
        <v>1</v>
      </c>
      <c r="N293" s="159" t="s">
        <v>38</v>
      </c>
      <c r="O293" s="59"/>
      <c r="P293" s="160">
        <f t="shared" si="51"/>
        <v>0</v>
      </c>
      <c r="Q293" s="160">
        <v>5.9394000000000002E-2</v>
      </c>
      <c r="R293" s="160">
        <f t="shared" si="52"/>
        <v>39.615025877999997</v>
      </c>
      <c r="S293" s="160">
        <v>0</v>
      </c>
      <c r="T293" s="161">
        <f t="shared" si="53"/>
        <v>0</v>
      </c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R293" s="162" t="s">
        <v>214</v>
      </c>
      <c r="AT293" s="162" t="s">
        <v>210</v>
      </c>
      <c r="AU293" s="162" t="s">
        <v>85</v>
      </c>
      <c r="AY293" s="15" t="s">
        <v>208</v>
      </c>
      <c r="BE293" s="163">
        <f t="shared" si="54"/>
        <v>0</v>
      </c>
      <c r="BF293" s="163">
        <f t="shared" si="55"/>
        <v>0</v>
      </c>
      <c r="BG293" s="163">
        <f t="shared" si="56"/>
        <v>0</v>
      </c>
      <c r="BH293" s="163">
        <f t="shared" si="57"/>
        <v>0</v>
      </c>
      <c r="BI293" s="163">
        <f t="shared" si="58"/>
        <v>0</v>
      </c>
      <c r="BJ293" s="15" t="s">
        <v>85</v>
      </c>
      <c r="BK293" s="163">
        <f t="shared" si="59"/>
        <v>0</v>
      </c>
      <c r="BL293" s="15" t="s">
        <v>214</v>
      </c>
      <c r="BM293" s="162" t="s">
        <v>1412</v>
      </c>
    </row>
    <row r="294" spans="1:65" s="2" customFormat="1" ht="33" customHeight="1">
      <c r="A294" s="30"/>
      <c r="B294" s="154"/>
      <c r="C294" s="195" t="s">
        <v>763</v>
      </c>
      <c r="D294" s="195" t="s">
        <v>210</v>
      </c>
      <c r="E294" s="196" t="s">
        <v>1413</v>
      </c>
      <c r="F294" s="200" t="s">
        <v>1414</v>
      </c>
      <c r="G294" s="198" t="s">
        <v>213</v>
      </c>
      <c r="H294" s="199">
        <v>666.98699999999997</v>
      </c>
      <c r="I294" s="155"/>
      <c r="J294" s="287">
        <f t="shared" si="50"/>
        <v>0</v>
      </c>
      <c r="K294" s="157"/>
      <c r="L294" s="31"/>
      <c r="M294" s="158" t="s">
        <v>1</v>
      </c>
      <c r="N294" s="159" t="s">
        <v>38</v>
      </c>
      <c r="O294" s="59"/>
      <c r="P294" s="160">
        <f t="shared" si="51"/>
        <v>0</v>
      </c>
      <c r="Q294" s="160">
        <v>1.545E-2</v>
      </c>
      <c r="R294" s="160">
        <f t="shared" si="52"/>
        <v>10.304949149999999</v>
      </c>
      <c r="S294" s="160">
        <v>0</v>
      </c>
      <c r="T294" s="161">
        <f t="shared" si="53"/>
        <v>0</v>
      </c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R294" s="162" t="s">
        <v>214</v>
      </c>
      <c r="AT294" s="162" t="s">
        <v>210</v>
      </c>
      <c r="AU294" s="162" t="s">
        <v>85</v>
      </c>
      <c r="AY294" s="15" t="s">
        <v>208</v>
      </c>
      <c r="BE294" s="163">
        <f t="shared" si="54"/>
        <v>0</v>
      </c>
      <c r="BF294" s="163">
        <f t="shared" si="55"/>
        <v>0</v>
      </c>
      <c r="BG294" s="163">
        <f t="shared" si="56"/>
        <v>0</v>
      </c>
      <c r="BH294" s="163">
        <f t="shared" si="57"/>
        <v>0</v>
      </c>
      <c r="BI294" s="163">
        <f t="shared" si="58"/>
        <v>0</v>
      </c>
      <c r="BJ294" s="15" t="s">
        <v>85</v>
      </c>
      <c r="BK294" s="163">
        <f t="shared" si="59"/>
        <v>0</v>
      </c>
      <c r="BL294" s="15" t="s">
        <v>214</v>
      </c>
      <c r="BM294" s="162" t="s">
        <v>1415</v>
      </c>
    </row>
    <row r="295" spans="1:65" s="2" customFormat="1" ht="24.2" customHeight="1">
      <c r="A295" s="30"/>
      <c r="B295" s="154"/>
      <c r="C295" s="195" t="s">
        <v>767</v>
      </c>
      <c r="D295" s="195" t="s">
        <v>210</v>
      </c>
      <c r="E295" s="196" t="s">
        <v>1416</v>
      </c>
      <c r="F295" s="200" t="s">
        <v>1417</v>
      </c>
      <c r="G295" s="198" t="s">
        <v>213</v>
      </c>
      <c r="H295" s="199">
        <v>1892.355</v>
      </c>
      <c r="I295" s="155"/>
      <c r="J295" s="287">
        <f t="shared" si="50"/>
        <v>0</v>
      </c>
      <c r="K295" s="157"/>
      <c r="L295" s="31"/>
      <c r="M295" s="158" t="s">
        <v>1</v>
      </c>
      <c r="N295" s="159" t="s">
        <v>38</v>
      </c>
      <c r="O295" s="59"/>
      <c r="P295" s="160">
        <f t="shared" si="51"/>
        <v>0</v>
      </c>
      <c r="Q295" s="160">
        <v>5.8709999999999998E-2</v>
      </c>
      <c r="R295" s="160">
        <f t="shared" si="52"/>
        <v>111.10016204999999</v>
      </c>
      <c r="S295" s="160">
        <v>0</v>
      </c>
      <c r="T295" s="161">
        <f t="shared" si="53"/>
        <v>0</v>
      </c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R295" s="162" t="s">
        <v>214</v>
      </c>
      <c r="AT295" s="162" t="s">
        <v>210</v>
      </c>
      <c r="AU295" s="162" t="s">
        <v>85</v>
      </c>
      <c r="AY295" s="15" t="s">
        <v>208</v>
      </c>
      <c r="BE295" s="163">
        <f t="shared" si="54"/>
        <v>0</v>
      </c>
      <c r="BF295" s="163">
        <f t="shared" si="55"/>
        <v>0</v>
      </c>
      <c r="BG295" s="163">
        <f t="shared" si="56"/>
        <v>0</v>
      </c>
      <c r="BH295" s="163">
        <f t="shared" si="57"/>
        <v>0</v>
      </c>
      <c r="BI295" s="163">
        <f t="shared" si="58"/>
        <v>0</v>
      </c>
      <c r="BJ295" s="15" t="s">
        <v>85</v>
      </c>
      <c r="BK295" s="163">
        <f t="shared" si="59"/>
        <v>0</v>
      </c>
      <c r="BL295" s="15" t="s">
        <v>214</v>
      </c>
      <c r="BM295" s="162" t="s">
        <v>1418</v>
      </c>
    </row>
    <row r="296" spans="1:65" s="2" customFormat="1" ht="24.2" customHeight="1">
      <c r="A296" s="30"/>
      <c r="B296" s="154"/>
      <c r="C296" s="195" t="s">
        <v>1419</v>
      </c>
      <c r="D296" s="195" t="s">
        <v>210</v>
      </c>
      <c r="E296" s="196" t="s">
        <v>1420</v>
      </c>
      <c r="F296" s="200" t="s">
        <v>1421</v>
      </c>
      <c r="G296" s="198" t="s">
        <v>213</v>
      </c>
      <c r="H296" s="199">
        <v>2736.7779999999998</v>
      </c>
      <c r="I296" s="155"/>
      <c r="J296" s="287">
        <f t="shared" si="50"/>
        <v>0</v>
      </c>
      <c r="K296" s="157"/>
      <c r="L296" s="31"/>
      <c r="M296" s="158" t="s">
        <v>1</v>
      </c>
      <c r="N296" s="159" t="s">
        <v>38</v>
      </c>
      <c r="O296" s="59"/>
      <c r="P296" s="160">
        <f t="shared" si="51"/>
        <v>0</v>
      </c>
      <c r="Q296" s="160">
        <v>2.0084999999999999E-2</v>
      </c>
      <c r="R296" s="160">
        <f t="shared" si="52"/>
        <v>54.968186129999992</v>
      </c>
      <c r="S296" s="160">
        <v>0</v>
      </c>
      <c r="T296" s="161">
        <f t="shared" si="53"/>
        <v>0</v>
      </c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R296" s="162" t="s">
        <v>214</v>
      </c>
      <c r="AT296" s="162" t="s">
        <v>210</v>
      </c>
      <c r="AU296" s="162" t="s">
        <v>85</v>
      </c>
      <c r="AY296" s="15" t="s">
        <v>208</v>
      </c>
      <c r="BE296" s="163">
        <f t="shared" si="54"/>
        <v>0</v>
      </c>
      <c r="BF296" s="163">
        <f t="shared" si="55"/>
        <v>0</v>
      </c>
      <c r="BG296" s="163">
        <f t="shared" si="56"/>
        <v>0</v>
      </c>
      <c r="BH296" s="163">
        <f t="shared" si="57"/>
        <v>0</v>
      </c>
      <c r="BI296" s="163">
        <f t="shared" si="58"/>
        <v>0</v>
      </c>
      <c r="BJ296" s="15" t="s">
        <v>85</v>
      </c>
      <c r="BK296" s="163">
        <f t="shared" si="59"/>
        <v>0</v>
      </c>
      <c r="BL296" s="15" t="s">
        <v>214</v>
      </c>
      <c r="BM296" s="162" t="s">
        <v>1422</v>
      </c>
    </row>
    <row r="297" spans="1:65" s="2" customFormat="1" ht="24.2" customHeight="1">
      <c r="A297" s="30"/>
      <c r="B297" s="154"/>
      <c r="C297" s="195" t="s">
        <v>1423</v>
      </c>
      <c r="D297" s="195" t="s">
        <v>210</v>
      </c>
      <c r="E297" s="196" t="s">
        <v>1424</v>
      </c>
      <c r="F297" s="200" t="s">
        <v>1425</v>
      </c>
      <c r="G297" s="198" t="s">
        <v>213</v>
      </c>
      <c r="H297" s="199">
        <v>4194.3100000000004</v>
      </c>
      <c r="I297" s="155"/>
      <c r="J297" s="287">
        <f t="shared" si="50"/>
        <v>0</v>
      </c>
      <c r="K297" s="157"/>
      <c r="L297" s="31"/>
      <c r="M297" s="158" t="s">
        <v>1</v>
      </c>
      <c r="N297" s="159" t="s">
        <v>38</v>
      </c>
      <c r="O297" s="59"/>
      <c r="P297" s="160">
        <f t="shared" si="51"/>
        <v>0</v>
      </c>
      <c r="Q297" s="160">
        <v>8.6700000000000006E-3</v>
      </c>
      <c r="R297" s="160">
        <f t="shared" si="52"/>
        <v>36.364667700000005</v>
      </c>
      <c r="S297" s="160">
        <v>0</v>
      </c>
      <c r="T297" s="161">
        <f t="shared" si="53"/>
        <v>0</v>
      </c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R297" s="162" t="s">
        <v>214</v>
      </c>
      <c r="AT297" s="162" t="s">
        <v>210</v>
      </c>
      <c r="AU297" s="162" t="s">
        <v>85</v>
      </c>
      <c r="AY297" s="15" t="s">
        <v>208</v>
      </c>
      <c r="BE297" s="163">
        <f t="shared" si="54"/>
        <v>0</v>
      </c>
      <c r="BF297" s="163">
        <f t="shared" si="55"/>
        <v>0</v>
      </c>
      <c r="BG297" s="163">
        <f t="shared" si="56"/>
        <v>0</v>
      </c>
      <c r="BH297" s="163">
        <f t="shared" si="57"/>
        <v>0</v>
      </c>
      <c r="BI297" s="163">
        <f t="shared" si="58"/>
        <v>0</v>
      </c>
      <c r="BJ297" s="15" t="s">
        <v>85</v>
      </c>
      <c r="BK297" s="163">
        <f t="shared" si="59"/>
        <v>0</v>
      </c>
      <c r="BL297" s="15" t="s">
        <v>214</v>
      </c>
      <c r="BM297" s="162" t="s">
        <v>1426</v>
      </c>
    </row>
    <row r="298" spans="1:65" s="2" customFormat="1" ht="24.2" customHeight="1">
      <c r="A298" s="30"/>
      <c r="B298" s="154"/>
      <c r="C298" s="195" t="s">
        <v>1427</v>
      </c>
      <c r="D298" s="195" t="s">
        <v>210</v>
      </c>
      <c r="E298" s="196" t="s">
        <v>1428</v>
      </c>
      <c r="F298" s="200" t="s">
        <v>1429</v>
      </c>
      <c r="G298" s="198" t="s">
        <v>213</v>
      </c>
      <c r="H298" s="199">
        <v>1111.645</v>
      </c>
      <c r="I298" s="155"/>
      <c r="J298" s="287">
        <f t="shared" si="50"/>
        <v>0</v>
      </c>
      <c r="K298" s="157"/>
      <c r="L298" s="31"/>
      <c r="M298" s="158" t="s">
        <v>1</v>
      </c>
      <c r="N298" s="159" t="s">
        <v>38</v>
      </c>
      <c r="O298" s="59"/>
      <c r="P298" s="160">
        <f t="shared" si="51"/>
        <v>0</v>
      </c>
      <c r="Q298" s="160">
        <v>1.7340000000000001E-2</v>
      </c>
      <c r="R298" s="160">
        <f t="shared" si="52"/>
        <v>19.2759243</v>
      </c>
      <c r="S298" s="160">
        <v>0</v>
      </c>
      <c r="T298" s="161">
        <f t="shared" si="53"/>
        <v>0</v>
      </c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R298" s="162" t="s">
        <v>214</v>
      </c>
      <c r="AT298" s="162" t="s">
        <v>210</v>
      </c>
      <c r="AU298" s="162" t="s">
        <v>85</v>
      </c>
      <c r="AY298" s="15" t="s">
        <v>208</v>
      </c>
      <c r="BE298" s="163">
        <f t="shared" si="54"/>
        <v>0</v>
      </c>
      <c r="BF298" s="163">
        <f t="shared" si="55"/>
        <v>0</v>
      </c>
      <c r="BG298" s="163">
        <f t="shared" si="56"/>
        <v>0</v>
      </c>
      <c r="BH298" s="163">
        <f t="shared" si="57"/>
        <v>0</v>
      </c>
      <c r="BI298" s="163">
        <f t="shared" si="58"/>
        <v>0</v>
      </c>
      <c r="BJ298" s="15" t="s">
        <v>85</v>
      </c>
      <c r="BK298" s="163">
        <f t="shared" si="59"/>
        <v>0</v>
      </c>
      <c r="BL298" s="15" t="s">
        <v>214</v>
      </c>
      <c r="BM298" s="162" t="s">
        <v>1430</v>
      </c>
    </row>
    <row r="299" spans="1:65" s="2" customFormat="1" ht="24.2" customHeight="1">
      <c r="A299" s="30"/>
      <c r="B299" s="154"/>
      <c r="C299" s="195" t="s">
        <v>1431</v>
      </c>
      <c r="D299" s="195" t="s">
        <v>210</v>
      </c>
      <c r="E299" s="196" t="s">
        <v>1432</v>
      </c>
      <c r="F299" s="200" t="s">
        <v>1433</v>
      </c>
      <c r="G299" s="198" t="s">
        <v>213</v>
      </c>
      <c r="H299" s="199">
        <v>666.98699999999997</v>
      </c>
      <c r="I299" s="155"/>
      <c r="J299" s="287">
        <f t="shared" si="50"/>
        <v>0</v>
      </c>
      <c r="K299" s="157"/>
      <c r="L299" s="31"/>
      <c r="M299" s="158" t="s">
        <v>1</v>
      </c>
      <c r="N299" s="159" t="s">
        <v>38</v>
      </c>
      <c r="O299" s="59"/>
      <c r="P299" s="160">
        <f t="shared" si="51"/>
        <v>0</v>
      </c>
      <c r="Q299" s="160">
        <v>6.0400000000000004E-4</v>
      </c>
      <c r="R299" s="160">
        <f t="shared" si="52"/>
        <v>0.40286014800000003</v>
      </c>
      <c r="S299" s="160">
        <v>0</v>
      </c>
      <c r="T299" s="161">
        <f t="shared" si="53"/>
        <v>0</v>
      </c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R299" s="162" t="s">
        <v>214</v>
      </c>
      <c r="AT299" s="162" t="s">
        <v>210</v>
      </c>
      <c r="AU299" s="162" t="s">
        <v>85</v>
      </c>
      <c r="AY299" s="15" t="s">
        <v>208</v>
      </c>
      <c r="BE299" s="163">
        <f t="shared" si="54"/>
        <v>0</v>
      </c>
      <c r="BF299" s="163">
        <f t="shared" si="55"/>
        <v>0</v>
      </c>
      <c r="BG299" s="163">
        <f t="shared" si="56"/>
        <v>0</v>
      </c>
      <c r="BH299" s="163">
        <f t="shared" si="57"/>
        <v>0</v>
      </c>
      <c r="BI299" s="163">
        <f t="shared" si="58"/>
        <v>0</v>
      </c>
      <c r="BJ299" s="15" t="s">
        <v>85</v>
      </c>
      <c r="BK299" s="163">
        <f t="shared" si="59"/>
        <v>0</v>
      </c>
      <c r="BL299" s="15" t="s">
        <v>214</v>
      </c>
      <c r="BM299" s="162" t="s">
        <v>1434</v>
      </c>
    </row>
    <row r="300" spans="1:65" s="12" customFormat="1" ht="22.9" customHeight="1">
      <c r="B300" s="142"/>
      <c r="C300" s="206"/>
      <c r="D300" s="207" t="s">
        <v>71</v>
      </c>
      <c r="E300" s="208" t="s">
        <v>244</v>
      </c>
      <c r="F300" s="208" t="s">
        <v>248</v>
      </c>
      <c r="G300" s="206"/>
      <c r="H300" s="206"/>
      <c r="I300" s="145"/>
      <c r="J300" s="286">
        <f>BK300</f>
        <v>0</v>
      </c>
      <c r="L300" s="142"/>
      <c r="M300" s="146"/>
      <c r="N300" s="147"/>
      <c r="O300" s="147"/>
      <c r="P300" s="148">
        <f>SUM(P301:P332)</f>
        <v>0</v>
      </c>
      <c r="Q300" s="147"/>
      <c r="R300" s="148">
        <f>SUM(R301:R332)</f>
        <v>221.38561805652998</v>
      </c>
      <c r="S300" s="147"/>
      <c r="T300" s="149">
        <f>SUM(T301:T332)</f>
        <v>0</v>
      </c>
      <c r="AR300" s="143" t="s">
        <v>79</v>
      </c>
      <c r="AT300" s="150" t="s">
        <v>71</v>
      </c>
      <c r="AU300" s="150" t="s">
        <v>79</v>
      </c>
      <c r="AY300" s="143" t="s">
        <v>208</v>
      </c>
      <c r="BK300" s="151">
        <f>SUM(BK301:BK332)</f>
        <v>0</v>
      </c>
    </row>
    <row r="301" spans="1:65" s="2" customFormat="1" ht="37.9" customHeight="1">
      <c r="A301" s="30"/>
      <c r="B301" s="154"/>
      <c r="C301" s="195" t="s">
        <v>1435</v>
      </c>
      <c r="D301" s="195" t="s">
        <v>210</v>
      </c>
      <c r="E301" s="196" t="s">
        <v>1436</v>
      </c>
      <c r="F301" s="200" t="s">
        <v>1437</v>
      </c>
      <c r="G301" s="198" t="s">
        <v>252</v>
      </c>
      <c r="H301" s="199">
        <v>208.505</v>
      </c>
      <c r="I301" s="155"/>
      <c r="J301" s="287">
        <f t="shared" ref="J301:J332" si="60">ROUND(I301*H301,2)</f>
        <v>0</v>
      </c>
      <c r="K301" s="157"/>
      <c r="L301" s="31"/>
      <c r="M301" s="158" t="s">
        <v>1</v>
      </c>
      <c r="N301" s="159" t="s">
        <v>38</v>
      </c>
      <c r="O301" s="59"/>
      <c r="P301" s="160">
        <f t="shared" ref="P301:P332" si="61">O301*H301</f>
        <v>0</v>
      </c>
      <c r="Q301" s="160">
        <v>9.8529599999999995E-2</v>
      </c>
      <c r="R301" s="160">
        <f t="shared" ref="R301:R332" si="62">Q301*H301</f>
        <v>20.543914248</v>
      </c>
      <c r="S301" s="160">
        <v>0</v>
      </c>
      <c r="T301" s="161">
        <f t="shared" ref="T301:T332" si="63">S301*H301</f>
        <v>0</v>
      </c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R301" s="162" t="s">
        <v>214</v>
      </c>
      <c r="AT301" s="162" t="s">
        <v>210</v>
      </c>
      <c r="AU301" s="162" t="s">
        <v>85</v>
      </c>
      <c r="AY301" s="15" t="s">
        <v>208</v>
      </c>
      <c r="BE301" s="163">
        <f t="shared" ref="BE301:BE332" si="64">IF(N301="základná",J301,0)</f>
        <v>0</v>
      </c>
      <c r="BF301" s="163">
        <f t="shared" ref="BF301:BF332" si="65">IF(N301="znížená",J301,0)</f>
        <v>0</v>
      </c>
      <c r="BG301" s="163">
        <f t="shared" ref="BG301:BG332" si="66">IF(N301="zákl. prenesená",J301,0)</f>
        <v>0</v>
      </c>
      <c r="BH301" s="163">
        <f t="shared" ref="BH301:BH332" si="67">IF(N301="zníž. prenesená",J301,0)</f>
        <v>0</v>
      </c>
      <c r="BI301" s="163">
        <f t="shared" ref="BI301:BI332" si="68">IF(N301="nulová",J301,0)</f>
        <v>0</v>
      </c>
      <c r="BJ301" s="15" t="s">
        <v>85</v>
      </c>
      <c r="BK301" s="163">
        <f t="shared" ref="BK301:BK332" si="69">ROUND(I301*H301,2)</f>
        <v>0</v>
      </c>
      <c r="BL301" s="15" t="s">
        <v>214</v>
      </c>
      <c r="BM301" s="162" t="s">
        <v>1438</v>
      </c>
    </row>
    <row r="302" spans="1:65" s="2" customFormat="1" ht="21.75" customHeight="1">
      <c r="A302" s="30"/>
      <c r="B302" s="154"/>
      <c r="C302" s="201" t="s">
        <v>1439</v>
      </c>
      <c r="D302" s="201" t="s">
        <v>751</v>
      </c>
      <c r="E302" s="202" t="s">
        <v>1440</v>
      </c>
      <c r="F302" s="203" t="s">
        <v>1441</v>
      </c>
      <c r="G302" s="204" t="s">
        <v>404</v>
      </c>
      <c r="H302" s="205">
        <v>210.59</v>
      </c>
      <c r="I302" s="177"/>
      <c r="J302" s="290">
        <f t="shared" si="60"/>
        <v>0</v>
      </c>
      <c r="K302" s="178"/>
      <c r="L302" s="179"/>
      <c r="M302" s="180" t="s">
        <v>1</v>
      </c>
      <c r="N302" s="181" t="s">
        <v>38</v>
      </c>
      <c r="O302" s="59"/>
      <c r="P302" s="160">
        <f t="shared" si="61"/>
        <v>0</v>
      </c>
      <c r="Q302" s="160">
        <v>2.3E-2</v>
      </c>
      <c r="R302" s="160">
        <f t="shared" si="62"/>
        <v>4.8435699999999997</v>
      </c>
      <c r="S302" s="160">
        <v>0</v>
      </c>
      <c r="T302" s="161">
        <f t="shared" si="63"/>
        <v>0</v>
      </c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R302" s="162" t="s">
        <v>239</v>
      </c>
      <c r="AT302" s="162" t="s">
        <v>751</v>
      </c>
      <c r="AU302" s="162" t="s">
        <v>85</v>
      </c>
      <c r="AY302" s="15" t="s">
        <v>208</v>
      </c>
      <c r="BE302" s="163">
        <f t="shared" si="64"/>
        <v>0</v>
      </c>
      <c r="BF302" s="163">
        <f t="shared" si="65"/>
        <v>0</v>
      </c>
      <c r="BG302" s="163">
        <f t="shared" si="66"/>
        <v>0</v>
      </c>
      <c r="BH302" s="163">
        <f t="shared" si="67"/>
        <v>0</v>
      </c>
      <c r="BI302" s="163">
        <f t="shared" si="68"/>
        <v>0</v>
      </c>
      <c r="BJ302" s="15" t="s">
        <v>85</v>
      </c>
      <c r="BK302" s="163">
        <f t="shared" si="69"/>
        <v>0</v>
      </c>
      <c r="BL302" s="15" t="s">
        <v>214</v>
      </c>
      <c r="BM302" s="162" t="s">
        <v>1442</v>
      </c>
    </row>
    <row r="303" spans="1:65" s="2" customFormat="1" ht="33" customHeight="1">
      <c r="A303" s="30"/>
      <c r="B303" s="154"/>
      <c r="C303" s="195" t="s">
        <v>1443</v>
      </c>
      <c r="D303" s="195" t="s">
        <v>210</v>
      </c>
      <c r="E303" s="196" t="s">
        <v>1444</v>
      </c>
      <c r="F303" s="200" t="s">
        <v>1445</v>
      </c>
      <c r="G303" s="198" t="s">
        <v>233</v>
      </c>
      <c r="H303" s="199">
        <v>13.9</v>
      </c>
      <c r="I303" s="155"/>
      <c r="J303" s="287">
        <f t="shared" si="60"/>
        <v>0</v>
      </c>
      <c r="K303" s="157"/>
      <c r="L303" s="31"/>
      <c r="M303" s="158" t="s">
        <v>1</v>
      </c>
      <c r="N303" s="159" t="s">
        <v>38</v>
      </c>
      <c r="O303" s="59"/>
      <c r="P303" s="160">
        <f t="shared" si="61"/>
        <v>0</v>
      </c>
      <c r="Q303" s="160">
        <v>2.2151320000000001</v>
      </c>
      <c r="R303" s="160">
        <f t="shared" si="62"/>
        <v>30.790334800000004</v>
      </c>
      <c r="S303" s="160">
        <v>0</v>
      </c>
      <c r="T303" s="161">
        <f t="shared" si="63"/>
        <v>0</v>
      </c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R303" s="162" t="s">
        <v>214</v>
      </c>
      <c r="AT303" s="162" t="s">
        <v>210</v>
      </c>
      <c r="AU303" s="162" t="s">
        <v>85</v>
      </c>
      <c r="AY303" s="15" t="s">
        <v>208</v>
      </c>
      <c r="BE303" s="163">
        <f t="shared" si="64"/>
        <v>0</v>
      </c>
      <c r="BF303" s="163">
        <f t="shared" si="65"/>
        <v>0</v>
      </c>
      <c r="BG303" s="163">
        <f t="shared" si="66"/>
        <v>0</v>
      </c>
      <c r="BH303" s="163">
        <f t="shared" si="67"/>
        <v>0</v>
      </c>
      <c r="BI303" s="163">
        <f t="shared" si="68"/>
        <v>0</v>
      </c>
      <c r="BJ303" s="15" t="s">
        <v>85</v>
      </c>
      <c r="BK303" s="163">
        <f t="shared" si="69"/>
        <v>0</v>
      </c>
      <c r="BL303" s="15" t="s">
        <v>214</v>
      </c>
      <c r="BM303" s="162" t="s">
        <v>1446</v>
      </c>
    </row>
    <row r="304" spans="1:65" s="2" customFormat="1" ht="44.25" customHeight="1">
      <c r="A304" s="30"/>
      <c r="B304" s="154"/>
      <c r="C304" s="195" t="s">
        <v>1447</v>
      </c>
      <c r="D304" s="195" t="s">
        <v>210</v>
      </c>
      <c r="E304" s="196" t="s">
        <v>1448</v>
      </c>
      <c r="F304" s="200" t="s">
        <v>1449</v>
      </c>
      <c r="G304" s="198" t="s">
        <v>213</v>
      </c>
      <c r="H304" s="199">
        <v>88.04</v>
      </c>
      <c r="I304" s="155"/>
      <c r="J304" s="287">
        <f t="shared" si="60"/>
        <v>0</v>
      </c>
      <c r="K304" s="157"/>
      <c r="L304" s="31"/>
      <c r="M304" s="158" t="s">
        <v>1</v>
      </c>
      <c r="N304" s="159" t="s">
        <v>38</v>
      </c>
      <c r="O304" s="59"/>
      <c r="P304" s="160">
        <f t="shared" si="61"/>
        <v>0</v>
      </c>
      <c r="Q304" s="160">
        <v>1.35E-2</v>
      </c>
      <c r="R304" s="160">
        <f t="shared" si="62"/>
        <v>1.1885400000000002</v>
      </c>
      <c r="S304" s="160">
        <v>0</v>
      </c>
      <c r="T304" s="161">
        <f t="shared" si="63"/>
        <v>0</v>
      </c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R304" s="162" t="s">
        <v>214</v>
      </c>
      <c r="AT304" s="162" t="s">
        <v>210</v>
      </c>
      <c r="AU304" s="162" t="s">
        <v>85</v>
      </c>
      <c r="AY304" s="15" t="s">
        <v>208</v>
      </c>
      <c r="BE304" s="163">
        <f t="shared" si="64"/>
        <v>0</v>
      </c>
      <c r="BF304" s="163">
        <f t="shared" si="65"/>
        <v>0</v>
      </c>
      <c r="BG304" s="163">
        <f t="shared" si="66"/>
        <v>0</v>
      </c>
      <c r="BH304" s="163">
        <f t="shared" si="67"/>
        <v>0</v>
      </c>
      <c r="BI304" s="163">
        <f t="shared" si="68"/>
        <v>0</v>
      </c>
      <c r="BJ304" s="15" t="s">
        <v>85</v>
      </c>
      <c r="BK304" s="163">
        <f t="shared" si="69"/>
        <v>0</v>
      </c>
      <c r="BL304" s="15" t="s">
        <v>214</v>
      </c>
      <c r="BM304" s="162" t="s">
        <v>1450</v>
      </c>
    </row>
    <row r="305" spans="1:65" s="2" customFormat="1" ht="24.2" customHeight="1">
      <c r="A305" s="30"/>
      <c r="B305" s="154"/>
      <c r="C305" s="201" t="s">
        <v>1451</v>
      </c>
      <c r="D305" s="201" t="s">
        <v>751</v>
      </c>
      <c r="E305" s="202" t="s">
        <v>1452</v>
      </c>
      <c r="F305" s="203" t="s">
        <v>1453</v>
      </c>
      <c r="G305" s="204" t="s">
        <v>213</v>
      </c>
      <c r="H305" s="205">
        <v>96.843999999999994</v>
      </c>
      <c r="I305" s="177"/>
      <c r="J305" s="290">
        <f t="shared" si="60"/>
        <v>0</v>
      </c>
      <c r="K305" s="178"/>
      <c r="L305" s="179"/>
      <c r="M305" s="180" t="s">
        <v>1</v>
      </c>
      <c r="N305" s="181" t="s">
        <v>38</v>
      </c>
      <c r="O305" s="59"/>
      <c r="P305" s="160">
        <f t="shared" si="61"/>
        <v>0</v>
      </c>
      <c r="Q305" s="160">
        <v>5.0000000000000001E-4</v>
      </c>
      <c r="R305" s="160">
        <f t="shared" si="62"/>
        <v>4.8422E-2</v>
      </c>
      <c r="S305" s="160">
        <v>0</v>
      </c>
      <c r="T305" s="161">
        <f t="shared" si="63"/>
        <v>0</v>
      </c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R305" s="162" t="s">
        <v>239</v>
      </c>
      <c r="AT305" s="162" t="s">
        <v>751</v>
      </c>
      <c r="AU305" s="162" t="s">
        <v>85</v>
      </c>
      <c r="AY305" s="15" t="s">
        <v>208</v>
      </c>
      <c r="BE305" s="163">
        <f t="shared" si="64"/>
        <v>0</v>
      </c>
      <c r="BF305" s="163">
        <f t="shared" si="65"/>
        <v>0</v>
      </c>
      <c r="BG305" s="163">
        <f t="shared" si="66"/>
        <v>0</v>
      </c>
      <c r="BH305" s="163">
        <f t="shared" si="67"/>
        <v>0</v>
      </c>
      <c r="BI305" s="163">
        <f t="shared" si="68"/>
        <v>0</v>
      </c>
      <c r="BJ305" s="15" t="s">
        <v>85</v>
      </c>
      <c r="BK305" s="163">
        <f t="shared" si="69"/>
        <v>0</v>
      </c>
      <c r="BL305" s="15" t="s">
        <v>214</v>
      </c>
      <c r="BM305" s="162" t="s">
        <v>1454</v>
      </c>
    </row>
    <row r="306" spans="1:65" s="2" customFormat="1" ht="21.75" customHeight="1">
      <c r="A306" s="30"/>
      <c r="B306" s="154"/>
      <c r="C306" s="195" t="s">
        <v>1455</v>
      </c>
      <c r="D306" s="195" t="s">
        <v>210</v>
      </c>
      <c r="E306" s="196" t="s">
        <v>1456</v>
      </c>
      <c r="F306" s="200" t="s">
        <v>1457</v>
      </c>
      <c r="G306" s="198" t="s">
        <v>213</v>
      </c>
      <c r="H306" s="199">
        <v>78.691999999999993</v>
      </c>
      <c r="I306" s="155"/>
      <c r="J306" s="287">
        <f t="shared" si="60"/>
        <v>0</v>
      </c>
      <c r="K306" s="157"/>
      <c r="L306" s="31"/>
      <c r="M306" s="158" t="s">
        <v>1</v>
      </c>
      <c r="N306" s="159" t="s">
        <v>38</v>
      </c>
      <c r="O306" s="59"/>
      <c r="P306" s="160">
        <f t="shared" si="61"/>
        <v>0</v>
      </c>
      <c r="Q306" s="160">
        <v>1.2600000000000001E-3</v>
      </c>
      <c r="R306" s="160">
        <f t="shared" si="62"/>
        <v>9.9151919999999991E-2</v>
      </c>
      <c r="S306" s="160">
        <v>0</v>
      </c>
      <c r="T306" s="161">
        <f t="shared" si="63"/>
        <v>0</v>
      </c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R306" s="162" t="s">
        <v>214</v>
      </c>
      <c r="AT306" s="162" t="s">
        <v>210</v>
      </c>
      <c r="AU306" s="162" t="s">
        <v>85</v>
      </c>
      <c r="AY306" s="15" t="s">
        <v>208</v>
      </c>
      <c r="BE306" s="163">
        <f t="shared" si="64"/>
        <v>0</v>
      </c>
      <c r="BF306" s="163">
        <f t="shared" si="65"/>
        <v>0</v>
      </c>
      <c r="BG306" s="163">
        <f t="shared" si="66"/>
        <v>0</v>
      </c>
      <c r="BH306" s="163">
        <f t="shared" si="67"/>
        <v>0</v>
      </c>
      <c r="BI306" s="163">
        <f t="shared" si="68"/>
        <v>0</v>
      </c>
      <c r="BJ306" s="15" t="s">
        <v>85</v>
      </c>
      <c r="BK306" s="163">
        <f t="shared" si="69"/>
        <v>0</v>
      </c>
      <c r="BL306" s="15" t="s">
        <v>214</v>
      </c>
      <c r="BM306" s="162" t="s">
        <v>1458</v>
      </c>
    </row>
    <row r="307" spans="1:65" s="2" customFormat="1" ht="24.2" customHeight="1">
      <c r="A307" s="30"/>
      <c r="B307" s="154"/>
      <c r="C307" s="195" t="s">
        <v>1459</v>
      </c>
      <c r="D307" s="195" t="s">
        <v>210</v>
      </c>
      <c r="E307" s="196" t="s">
        <v>1460</v>
      </c>
      <c r="F307" s="200" t="s">
        <v>1461</v>
      </c>
      <c r="G307" s="198" t="s">
        <v>213</v>
      </c>
      <c r="H307" s="199">
        <v>7.26</v>
      </c>
      <c r="I307" s="155"/>
      <c r="J307" s="287">
        <f t="shared" si="60"/>
        <v>0</v>
      </c>
      <c r="K307" s="157"/>
      <c r="L307" s="31"/>
      <c r="M307" s="158" t="s">
        <v>1</v>
      </c>
      <c r="N307" s="159" t="s">
        <v>38</v>
      </c>
      <c r="O307" s="59"/>
      <c r="P307" s="160">
        <f t="shared" si="61"/>
        <v>0</v>
      </c>
      <c r="Q307" s="160">
        <v>1.575E-3</v>
      </c>
      <c r="R307" s="160">
        <f t="shared" si="62"/>
        <v>1.14345E-2</v>
      </c>
      <c r="S307" s="160">
        <v>0</v>
      </c>
      <c r="T307" s="161">
        <f t="shared" si="63"/>
        <v>0</v>
      </c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R307" s="162" t="s">
        <v>214</v>
      </c>
      <c r="AT307" s="162" t="s">
        <v>210</v>
      </c>
      <c r="AU307" s="162" t="s">
        <v>85</v>
      </c>
      <c r="AY307" s="15" t="s">
        <v>208</v>
      </c>
      <c r="BE307" s="163">
        <f t="shared" si="64"/>
        <v>0</v>
      </c>
      <c r="BF307" s="163">
        <f t="shared" si="65"/>
        <v>0</v>
      </c>
      <c r="BG307" s="163">
        <f t="shared" si="66"/>
        <v>0</v>
      </c>
      <c r="BH307" s="163">
        <f t="shared" si="67"/>
        <v>0</v>
      </c>
      <c r="BI307" s="163">
        <f t="shared" si="68"/>
        <v>0</v>
      </c>
      <c r="BJ307" s="15" t="s">
        <v>85</v>
      </c>
      <c r="BK307" s="163">
        <f t="shared" si="69"/>
        <v>0</v>
      </c>
      <c r="BL307" s="15" t="s">
        <v>214</v>
      </c>
      <c r="BM307" s="162" t="s">
        <v>1462</v>
      </c>
    </row>
    <row r="308" spans="1:65" s="2" customFormat="1" ht="33" customHeight="1">
      <c r="A308" s="30"/>
      <c r="B308" s="154"/>
      <c r="C308" s="195" t="s">
        <v>1463</v>
      </c>
      <c r="D308" s="195" t="s">
        <v>210</v>
      </c>
      <c r="E308" s="196" t="s">
        <v>263</v>
      </c>
      <c r="F308" s="200" t="s">
        <v>264</v>
      </c>
      <c r="G308" s="198" t="s">
        <v>213</v>
      </c>
      <c r="H308" s="199">
        <v>905.13499999999999</v>
      </c>
      <c r="I308" s="155"/>
      <c r="J308" s="287">
        <f t="shared" si="60"/>
        <v>0</v>
      </c>
      <c r="K308" s="157"/>
      <c r="L308" s="31"/>
      <c r="M308" s="158" t="s">
        <v>1</v>
      </c>
      <c r="N308" s="159" t="s">
        <v>38</v>
      </c>
      <c r="O308" s="59"/>
      <c r="P308" s="160">
        <f t="shared" si="61"/>
        <v>0</v>
      </c>
      <c r="Q308" s="160">
        <v>2.5710569999999999E-2</v>
      </c>
      <c r="R308" s="160">
        <f t="shared" si="62"/>
        <v>23.271536776949997</v>
      </c>
      <c r="S308" s="160">
        <v>0</v>
      </c>
      <c r="T308" s="161">
        <f t="shared" si="63"/>
        <v>0</v>
      </c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R308" s="162" t="s">
        <v>214</v>
      </c>
      <c r="AT308" s="162" t="s">
        <v>210</v>
      </c>
      <c r="AU308" s="162" t="s">
        <v>85</v>
      </c>
      <c r="AY308" s="15" t="s">
        <v>208</v>
      </c>
      <c r="BE308" s="163">
        <f t="shared" si="64"/>
        <v>0</v>
      </c>
      <c r="BF308" s="163">
        <f t="shared" si="65"/>
        <v>0</v>
      </c>
      <c r="BG308" s="163">
        <f t="shared" si="66"/>
        <v>0</v>
      </c>
      <c r="BH308" s="163">
        <f t="shared" si="67"/>
        <v>0</v>
      </c>
      <c r="BI308" s="163">
        <f t="shared" si="68"/>
        <v>0</v>
      </c>
      <c r="BJ308" s="15" t="s">
        <v>85</v>
      </c>
      <c r="BK308" s="163">
        <f t="shared" si="69"/>
        <v>0</v>
      </c>
      <c r="BL308" s="15" t="s">
        <v>214</v>
      </c>
      <c r="BM308" s="162" t="s">
        <v>1464</v>
      </c>
    </row>
    <row r="309" spans="1:65" s="2" customFormat="1" ht="37.9" customHeight="1">
      <c r="A309" s="30"/>
      <c r="B309" s="154"/>
      <c r="C309" s="195" t="s">
        <v>1465</v>
      </c>
      <c r="D309" s="195" t="s">
        <v>210</v>
      </c>
      <c r="E309" s="196" t="s">
        <v>1466</v>
      </c>
      <c r="F309" s="200" t="s">
        <v>1467</v>
      </c>
      <c r="G309" s="198" t="s">
        <v>213</v>
      </c>
      <c r="H309" s="199">
        <v>2239.056</v>
      </c>
      <c r="I309" s="155"/>
      <c r="J309" s="287">
        <f t="shared" si="60"/>
        <v>0</v>
      </c>
      <c r="K309" s="157"/>
      <c r="L309" s="31"/>
      <c r="M309" s="158" t="s">
        <v>1</v>
      </c>
      <c r="N309" s="159" t="s">
        <v>38</v>
      </c>
      <c r="O309" s="59"/>
      <c r="P309" s="160">
        <f t="shared" si="61"/>
        <v>0</v>
      </c>
      <c r="Q309" s="160">
        <v>2.3990190000000002E-2</v>
      </c>
      <c r="R309" s="160">
        <f t="shared" si="62"/>
        <v>53.715378860640001</v>
      </c>
      <c r="S309" s="160">
        <v>0</v>
      </c>
      <c r="T309" s="161">
        <f t="shared" si="63"/>
        <v>0</v>
      </c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R309" s="162" t="s">
        <v>214</v>
      </c>
      <c r="AT309" s="162" t="s">
        <v>210</v>
      </c>
      <c r="AU309" s="162" t="s">
        <v>85</v>
      </c>
      <c r="AY309" s="15" t="s">
        <v>208</v>
      </c>
      <c r="BE309" s="163">
        <f t="shared" si="64"/>
        <v>0</v>
      </c>
      <c r="BF309" s="163">
        <f t="shared" si="65"/>
        <v>0</v>
      </c>
      <c r="BG309" s="163">
        <f t="shared" si="66"/>
        <v>0</v>
      </c>
      <c r="BH309" s="163">
        <f t="shared" si="67"/>
        <v>0</v>
      </c>
      <c r="BI309" s="163">
        <f t="shared" si="68"/>
        <v>0</v>
      </c>
      <c r="BJ309" s="15" t="s">
        <v>85</v>
      </c>
      <c r="BK309" s="163">
        <f t="shared" si="69"/>
        <v>0</v>
      </c>
      <c r="BL309" s="15" t="s">
        <v>214</v>
      </c>
      <c r="BM309" s="162" t="s">
        <v>1468</v>
      </c>
    </row>
    <row r="310" spans="1:65" s="2" customFormat="1" ht="44.25" customHeight="1">
      <c r="A310" s="30"/>
      <c r="B310" s="154"/>
      <c r="C310" s="195" t="s">
        <v>1469</v>
      </c>
      <c r="D310" s="195" t="s">
        <v>210</v>
      </c>
      <c r="E310" s="196" t="s">
        <v>267</v>
      </c>
      <c r="F310" s="200" t="s">
        <v>268</v>
      </c>
      <c r="G310" s="198" t="s">
        <v>213</v>
      </c>
      <c r="H310" s="199">
        <v>2715.4050000000002</v>
      </c>
      <c r="I310" s="155"/>
      <c r="J310" s="287">
        <f t="shared" si="60"/>
        <v>0</v>
      </c>
      <c r="K310" s="157"/>
      <c r="L310" s="31"/>
      <c r="M310" s="158" t="s">
        <v>1</v>
      </c>
      <c r="N310" s="159" t="s">
        <v>38</v>
      </c>
      <c r="O310" s="59"/>
      <c r="P310" s="160">
        <f t="shared" si="61"/>
        <v>0</v>
      </c>
      <c r="Q310" s="160">
        <v>0</v>
      </c>
      <c r="R310" s="160">
        <f t="shared" si="62"/>
        <v>0</v>
      </c>
      <c r="S310" s="160">
        <v>0</v>
      </c>
      <c r="T310" s="161">
        <f t="shared" si="63"/>
        <v>0</v>
      </c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R310" s="162" t="s">
        <v>214</v>
      </c>
      <c r="AT310" s="162" t="s">
        <v>210</v>
      </c>
      <c r="AU310" s="162" t="s">
        <v>85</v>
      </c>
      <c r="AY310" s="15" t="s">
        <v>208</v>
      </c>
      <c r="BE310" s="163">
        <f t="shared" si="64"/>
        <v>0</v>
      </c>
      <c r="BF310" s="163">
        <f t="shared" si="65"/>
        <v>0</v>
      </c>
      <c r="BG310" s="163">
        <f t="shared" si="66"/>
        <v>0</v>
      </c>
      <c r="BH310" s="163">
        <f t="shared" si="67"/>
        <v>0</v>
      </c>
      <c r="BI310" s="163">
        <f t="shared" si="68"/>
        <v>0</v>
      </c>
      <c r="BJ310" s="15" t="s">
        <v>85</v>
      </c>
      <c r="BK310" s="163">
        <f t="shared" si="69"/>
        <v>0</v>
      </c>
      <c r="BL310" s="15" t="s">
        <v>214</v>
      </c>
      <c r="BM310" s="162" t="s">
        <v>1470</v>
      </c>
    </row>
    <row r="311" spans="1:65" s="2" customFormat="1" ht="44.25" customHeight="1">
      <c r="A311" s="30"/>
      <c r="B311" s="154"/>
      <c r="C311" s="195" t="s">
        <v>1471</v>
      </c>
      <c r="D311" s="195" t="s">
        <v>210</v>
      </c>
      <c r="E311" s="196" t="s">
        <v>1472</v>
      </c>
      <c r="F311" s="200" t="s">
        <v>1473</v>
      </c>
      <c r="G311" s="198" t="s">
        <v>213</v>
      </c>
      <c r="H311" s="199">
        <v>8956.2240000000002</v>
      </c>
      <c r="I311" s="155"/>
      <c r="J311" s="287">
        <f t="shared" si="60"/>
        <v>0</v>
      </c>
      <c r="K311" s="157"/>
      <c r="L311" s="31"/>
      <c r="M311" s="158" t="s">
        <v>1</v>
      </c>
      <c r="N311" s="159" t="s">
        <v>38</v>
      </c>
      <c r="O311" s="59"/>
      <c r="P311" s="160">
        <f t="shared" si="61"/>
        <v>0</v>
      </c>
      <c r="Q311" s="160">
        <v>0</v>
      </c>
      <c r="R311" s="160">
        <f t="shared" si="62"/>
        <v>0</v>
      </c>
      <c r="S311" s="160">
        <v>0</v>
      </c>
      <c r="T311" s="161">
        <f t="shared" si="63"/>
        <v>0</v>
      </c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R311" s="162" t="s">
        <v>214</v>
      </c>
      <c r="AT311" s="162" t="s">
        <v>210</v>
      </c>
      <c r="AU311" s="162" t="s">
        <v>85</v>
      </c>
      <c r="AY311" s="15" t="s">
        <v>208</v>
      </c>
      <c r="BE311" s="163">
        <f t="shared" si="64"/>
        <v>0</v>
      </c>
      <c r="BF311" s="163">
        <f t="shared" si="65"/>
        <v>0</v>
      </c>
      <c r="BG311" s="163">
        <f t="shared" si="66"/>
        <v>0</v>
      </c>
      <c r="BH311" s="163">
        <f t="shared" si="67"/>
        <v>0</v>
      </c>
      <c r="BI311" s="163">
        <f t="shared" si="68"/>
        <v>0</v>
      </c>
      <c r="BJ311" s="15" t="s">
        <v>85</v>
      </c>
      <c r="BK311" s="163">
        <f t="shared" si="69"/>
        <v>0</v>
      </c>
      <c r="BL311" s="15" t="s">
        <v>214</v>
      </c>
      <c r="BM311" s="162" t="s">
        <v>1474</v>
      </c>
    </row>
    <row r="312" spans="1:65" s="2" customFormat="1" ht="33" customHeight="1">
      <c r="A312" s="30"/>
      <c r="B312" s="154"/>
      <c r="C312" s="195" t="s">
        <v>1475</v>
      </c>
      <c r="D312" s="195" t="s">
        <v>210</v>
      </c>
      <c r="E312" s="196" t="s">
        <v>271</v>
      </c>
      <c r="F312" s="200" t="s">
        <v>272</v>
      </c>
      <c r="G312" s="198" t="s">
        <v>213</v>
      </c>
      <c r="H312" s="199">
        <v>905.13499999999999</v>
      </c>
      <c r="I312" s="155"/>
      <c r="J312" s="287">
        <f t="shared" si="60"/>
        <v>0</v>
      </c>
      <c r="K312" s="157"/>
      <c r="L312" s="31"/>
      <c r="M312" s="158" t="s">
        <v>1</v>
      </c>
      <c r="N312" s="159" t="s">
        <v>38</v>
      </c>
      <c r="O312" s="59"/>
      <c r="P312" s="160">
        <f t="shared" si="61"/>
        <v>0</v>
      </c>
      <c r="Q312" s="160">
        <v>2.571E-2</v>
      </c>
      <c r="R312" s="160">
        <f t="shared" si="62"/>
        <v>23.271020849999999</v>
      </c>
      <c r="S312" s="160">
        <v>0</v>
      </c>
      <c r="T312" s="161">
        <f t="shared" si="63"/>
        <v>0</v>
      </c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R312" s="162" t="s">
        <v>214</v>
      </c>
      <c r="AT312" s="162" t="s">
        <v>210</v>
      </c>
      <c r="AU312" s="162" t="s">
        <v>85</v>
      </c>
      <c r="AY312" s="15" t="s">
        <v>208</v>
      </c>
      <c r="BE312" s="163">
        <f t="shared" si="64"/>
        <v>0</v>
      </c>
      <c r="BF312" s="163">
        <f t="shared" si="65"/>
        <v>0</v>
      </c>
      <c r="BG312" s="163">
        <f t="shared" si="66"/>
        <v>0</v>
      </c>
      <c r="BH312" s="163">
        <f t="shared" si="67"/>
        <v>0</v>
      </c>
      <c r="BI312" s="163">
        <f t="shared" si="68"/>
        <v>0</v>
      </c>
      <c r="BJ312" s="15" t="s">
        <v>85</v>
      </c>
      <c r="BK312" s="163">
        <f t="shared" si="69"/>
        <v>0</v>
      </c>
      <c r="BL312" s="15" t="s">
        <v>214</v>
      </c>
      <c r="BM312" s="162" t="s">
        <v>1476</v>
      </c>
    </row>
    <row r="313" spans="1:65" s="2" customFormat="1" ht="37.9" customHeight="1">
      <c r="A313" s="30"/>
      <c r="B313" s="154"/>
      <c r="C313" s="195" t="s">
        <v>1477</v>
      </c>
      <c r="D313" s="195" t="s">
        <v>210</v>
      </c>
      <c r="E313" s="196" t="s">
        <v>1478</v>
      </c>
      <c r="F313" s="200" t="s">
        <v>1479</v>
      </c>
      <c r="G313" s="198" t="s">
        <v>213</v>
      </c>
      <c r="H313" s="199">
        <v>2239.056</v>
      </c>
      <c r="I313" s="155"/>
      <c r="J313" s="287">
        <f t="shared" si="60"/>
        <v>0</v>
      </c>
      <c r="K313" s="157"/>
      <c r="L313" s="31"/>
      <c r="M313" s="158" t="s">
        <v>1</v>
      </c>
      <c r="N313" s="159" t="s">
        <v>38</v>
      </c>
      <c r="O313" s="59"/>
      <c r="P313" s="160">
        <f t="shared" si="61"/>
        <v>0</v>
      </c>
      <c r="Q313" s="160">
        <v>2.3990000000000001E-2</v>
      </c>
      <c r="R313" s="160">
        <f t="shared" si="62"/>
        <v>53.714953440000002</v>
      </c>
      <c r="S313" s="160">
        <v>0</v>
      </c>
      <c r="T313" s="161">
        <f t="shared" si="63"/>
        <v>0</v>
      </c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R313" s="162" t="s">
        <v>214</v>
      </c>
      <c r="AT313" s="162" t="s">
        <v>210</v>
      </c>
      <c r="AU313" s="162" t="s">
        <v>85</v>
      </c>
      <c r="AY313" s="15" t="s">
        <v>208</v>
      </c>
      <c r="BE313" s="163">
        <f t="shared" si="64"/>
        <v>0</v>
      </c>
      <c r="BF313" s="163">
        <f t="shared" si="65"/>
        <v>0</v>
      </c>
      <c r="BG313" s="163">
        <f t="shared" si="66"/>
        <v>0</v>
      </c>
      <c r="BH313" s="163">
        <f t="shared" si="67"/>
        <v>0</v>
      </c>
      <c r="BI313" s="163">
        <f t="shared" si="68"/>
        <v>0</v>
      </c>
      <c r="BJ313" s="15" t="s">
        <v>85</v>
      </c>
      <c r="BK313" s="163">
        <f t="shared" si="69"/>
        <v>0</v>
      </c>
      <c r="BL313" s="15" t="s">
        <v>214</v>
      </c>
      <c r="BM313" s="162" t="s">
        <v>1480</v>
      </c>
    </row>
    <row r="314" spans="1:65" s="2" customFormat="1" ht="24.2" customHeight="1">
      <c r="A314" s="30"/>
      <c r="B314" s="154"/>
      <c r="C314" s="195" t="s">
        <v>1481</v>
      </c>
      <c r="D314" s="195" t="s">
        <v>210</v>
      </c>
      <c r="E314" s="196" t="s">
        <v>1482</v>
      </c>
      <c r="F314" s="200" t="s">
        <v>1483</v>
      </c>
      <c r="G314" s="198" t="s">
        <v>213</v>
      </c>
      <c r="H314" s="199">
        <v>4544.22</v>
      </c>
      <c r="I314" s="155"/>
      <c r="J314" s="287">
        <f t="shared" si="60"/>
        <v>0</v>
      </c>
      <c r="K314" s="157"/>
      <c r="L314" s="31"/>
      <c r="M314" s="158" t="s">
        <v>1</v>
      </c>
      <c r="N314" s="159" t="s">
        <v>38</v>
      </c>
      <c r="O314" s="59"/>
      <c r="P314" s="160">
        <f t="shared" si="61"/>
        <v>0</v>
      </c>
      <c r="Q314" s="160">
        <v>1.92542E-3</v>
      </c>
      <c r="R314" s="160">
        <f t="shared" si="62"/>
        <v>8.749532072400001</v>
      </c>
      <c r="S314" s="160">
        <v>0</v>
      </c>
      <c r="T314" s="161">
        <f t="shared" si="63"/>
        <v>0</v>
      </c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R314" s="162" t="s">
        <v>214</v>
      </c>
      <c r="AT314" s="162" t="s">
        <v>210</v>
      </c>
      <c r="AU314" s="162" t="s">
        <v>85</v>
      </c>
      <c r="AY314" s="15" t="s">
        <v>208</v>
      </c>
      <c r="BE314" s="163">
        <f t="shared" si="64"/>
        <v>0</v>
      </c>
      <c r="BF314" s="163">
        <f t="shared" si="65"/>
        <v>0</v>
      </c>
      <c r="BG314" s="163">
        <f t="shared" si="66"/>
        <v>0</v>
      </c>
      <c r="BH314" s="163">
        <f t="shared" si="67"/>
        <v>0</v>
      </c>
      <c r="BI314" s="163">
        <f t="shared" si="68"/>
        <v>0</v>
      </c>
      <c r="BJ314" s="15" t="s">
        <v>85</v>
      </c>
      <c r="BK314" s="163">
        <f t="shared" si="69"/>
        <v>0</v>
      </c>
      <c r="BL314" s="15" t="s">
        <v>214</v>
      </c>
      <c r="BM314" s="162" t="s">
        <v>1484</v>
      </c>
    </row>
    <row r="315" spans="1:65" s="2" customFormat="1" ht="16.5" customHeight="1">
      <c r="A315" s="30"/>
      <c r="B315" s="154"/>
      <c r="C315" s="195" t="s">
        <v>1485</v>
      </c>
      <c r="D315" s="195" t="s">
        <v>210</v>
      </c>
      <c r="E315" s="196" t="s">
        <v>275</v>
      </c>
      <c r="F315" s="200" t="s">
        <v>276</v>
      </c>
      <c r="G315" s="198" t="s">
        <v>213</v>
      </c>
      <c r="H315" s="199">
        <v>3144.1909999999998</v>
      </c>
      <c r="I315" s="155"/>
      <c r="J315" s="287">
        <f t="shared" si="60"/>
        <v>0</v>
      </c>
      <c r="K315" s="157"/>
      <c r="L315" s="31"/>
      <c r="M315" s="158" t="s">
        <v>1</v>
      </c>
      <c r="N315" s="159" t="s">
        <v>38</v>
      </c>
      <c r="O315" s="59"/>
      <c r="P315" s="160">
        <f t="shared" si="61"/>
        <v>0</v>
      </c>
      <c r="Q315" s="160">
        <v>5.4939999999999999E-5</v>
      </c>
      <c r="R315" s="160">
        <f t="shared" si="62"/>
        <v>0.17274185353999999</v>
      </c>
      <c r="S315" s="160">
        <v>0</v>
      </c>
      <c r="T315" s="161">
        <f t="shared" si="63"/>
        <v>0</v>
      </c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R315" s="162" t="s">
        <v>214</v>
      </c>
      <c r="AT315" s="162" t="s">
        <v>210</v>
      </c>
      <c r="AU315" s="162" t="s">
        <v>85</v>
      </c>
      <c r="AY315" s="15" t="s">
        <v>208</v>
      </c>
      <c r="BE315" s="163">
        <f t="shared" si="64"/>
        <v>0</v>
      </c>
      <c r="BF315" s="163">
        <f t="shared" si="65"/>
        <v>0</v>
      </c>
      <c r="BG315" s="163">
        <f t="shared" si="66"/>
        <v>0</v>
      </c>
      <c r="BH315" s="163">
        <f t="shared" si="67"/>
        <v>0</v>
      </c>
      <c r="BI315" s="163">
        <f t="shared" si="68"/>
        <v>0</v>
      </c>
      <c r="BJ315" s="15" t="s">
        <v>85</v>
      </c>
      <c r="BK315" s="163">
        <f t="shared" si="69"/>
        <v>0</v>
      </c>
      <c r="BL315" s="15" t="s">
        <v>214</v>
      </c>
      <c r="BM315" s="162" t="s">
        <v>1486</v>
      </c>
    </row>
    <row r="316" spans="1:65" s="2" customFormat="1" ht="16.5" customHeight="1">
      <c r="A316" s="30"/>
      <c r="B316" s="154"/>
      <c r="C316" s="195" t="s">
        <v>1487</v>
      </c>
      <c r="D316" s="195" t="s">
        <v>210</v>
      </c>
      <c r="E316" s="196" t="s">
        <v>279</v>
      </c>
      <c r="F316" s="200" t="s">
        <v>280</v>
      </c>
      <c r="G316" s="198" t="s">
        <v>213</v>
      </c>
      <c r="H316" s="199">
        <v>3144.1909999999998</v>
      </c>
      <c r="I316" s="155"/>
      <c r="J316" s="287">
        <f t="shared" si="60"/>
        <v>0</v>
      </c>
      <c r="K316" s="157"/>
      <c r="L316" s="31"/>
      <c r="M316" s="158" t="s">
        <v>1</v>
      </c>
      <c r="N316" s="159" t="s">
        <v>38</v>
      </c>
      <c r="O316" s="59"/>
      <c r="P316" s="160">
        <f t="shared" si="61"/>
        <v>0</v>
      </c>
      <c r="Q316" s="160">
        <v>0</v>
      </c>
      <c r="R316" s="160">
        <f t="shared" si="62"/>
        <v>0</v>
      </c>
      <c r="S316" s="160">
        <v>0</v>
      </c>
      <c r="T316" s="161">
        <f t="shared" si="63"/>
        <v>0</v>
      </c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R316" s="162" t="s">
        <v>214</v>
      </c>
      <c r="AT316" s="162" t="s">
        <v>210</v>
      </c>
      <c r="AU316" s="162" t="s">
        <v>85</v>
      </c>
      <c r="AY316" s="15" t="s">
        <v>208</v>
      </c>
      <c r="BE316" s="163">
        <f t="shared" si="64"/>
        <v>0</v>
      </c>
      <c r="BF316" s="163">
        <f t="shared" si="65"/>
        <v>0</v>
      </c>
      <c r="BG316" s="163">
        <f t="shared" si="66"/>
        <v>0</v>
      </c>
      <c r="BH316" s="163">
        <f t="shared" si="67"/>
        <v>0</v>
      </c>
      <c r="BI316" s="163">
        <f t="shared" si="68"/>
        <v>0</v>
      </c>
      <c r="BJ316" s="15" t="s">
        <v>85</v>
      </c>
      <c r="BK316" s="163">
        <f t="shared" si="69"/>
        <v>0</v>
      </c>
      <c r="BL316" s="15" t="s">
        <v>214</v>
      </c>
      <c r="BM316" s="162" t="s">
        <v>1488</v>
      </c>
    </row>
    <row r="317" spans="1:65" s="2" customFormat="1" ht="33" customHeight="1">
      <c r="A317" s="30"/>
      <c r="B317" s="154"/>
      <c r="C317" s="195" t="s">
        <v>1489</v>
      </c>
      <c r="D317" s="195" t="s">
        <v>210</v>
      </c>
      <c r="E317" s="196" t="s">
        <v>1490</v>
      </c>
      <c r="F317" s="200" t="s">
        <v>1491</v>
      </c>
      <c r="G317" s="198" t="s">
        <v>213</v>
      </c>
      <c r="H317" s="199">
        <v>52.15</v>
      </c>
      <c r="I317" s="155"/>
      <c r="J317" s="287">
        <f t="shared" si="60"/>
        <v>0</v>
      </c>
      <c r="K317" s="157"/>
      <c r="L317" s="31"/>
      <c r="M317" s="158" t="s">
        <v>1</v>
      </c>
      <c r="N317" s="159" t="s">
        <v>38</v>
      </c>
      <c r="O317" s="59"/>
      <c r="P317" s="160">
        <f t="shared" si="61"/>
        <v>0</v>
      </c>
      <c r="Q317" s="160">
        <v>1.364E-3</v>
      </c>
      <c r="R317" s="160">
        <f t="shared" si="62"/>
        <v>7.113259999999999E-2</v>
      </c>
      <c r="S317" s="160">
        <v>0</v>
      </c>
      <c r="T317" s="161">
        <f t="shared" si="63"/>
        <v>0</v>
      </c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R317" s="162" t="s">
        <v>214</v>
      </c>
      <c r="AT317" s="162" t="s">
        <v>210</v>
      </c>
      <c r="AU317" s="162" t="s">
        <v>85</v>
      </c>
      <c r="AY317" s="15" t="s">
        <v>208</v>
      </c>
      <c r="BE317" s="163">
        <f t="shared" si="64"/>
        <v>0</v>
      </c>
      <c r="BF317" s="163">
        <f t="shared" si="65"/>
        <v>0</v>
      </c>
      <c r="BG317" s="163">
        <f t="shared" si="66"/>
        <v>0</v>
      </c>
      <c r="BH317" s="163">
        <f t="shared" si="67"/>
        <v>0</v>
      </c>
      <c r="BI317" s="163">
        <f t="shared" si="68"/>
        <v>0</v>
      </c>
      <c r="BJ317" s="15" t="s">
        <v>85</v>
      </c>
      <c r="BK317" s="163">
        <f t="shared" si="69"/>
        <v>0</v>
      </c>
      <c r="BL317" s="15" t="s">
        <v>214</v>
      </c>
      <c r="BM317" s="162" t="s">
        <v>1492</v>
      </c>
    </row>
    <row r="318" spans="1:65" s="2" customFormat="1" ht="24.2" customHeight="1">
      <c r="A318" s="30"/>
      <c r="B318" s="154"/>
      <c r="C318" s="201" t="s">
        <v>1493</v>
      </c>
      <c r="D318" s="201" t="s">
        <v>751</v>
      </c>
      <c r="E318" s="202" t="s">
        <v>1494</v>
      </c>
      <c r="F318" s="203" t="s">
        <v>1495</v>
      </c>
      <c r="G318" s="204" t="s">
        <v>213</v>
      </c>
      <c r="H318" s="205">
        <v>57.365000000000002</v>
      </c>
      <c r="I318" s="177"/>
      <c r="J318" s="290">
        <f t="shared" si="60"/>
        <v>0</v>
      </c>
      <c r="K318" s="178"/>
      <c r="L318" s="179"/>
      <c r="M318" s="180" t="s">
        <v>1</v>
      </c>
      <c r="N318" s="181" t="s">
        <v>38</v>
      </c>
      <c r="O318" s="59"/>
      <c r="P318" s="160">
        <f t="shared" si="61"/>
        <v>0</v>
      </c>
      <c r="Q318" s="160">
        <v>0</v>
      </c>
      <c r="R318" s="160">
        <f t="shared" si="62"/>
        <v>0</v>
      </c>
      <c r="S318" s="160">
        <v>0</v>
      </c>
      <c r="T318" s="161">
        <f t="shared" si="63"/>
        <v>0</v>
      </c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R318" s="162" t="s">
        <v>239</v>
      </c>
      <c r="AT318" s="162" t="s">
        <v>751</v>
      </c>
      <c r="AU318" s="162" t="s">
        <v>85</v>
      </c>
      <c r="AY318" s="15" t="s">
        <v>208</v>
      </c>
      <c r="BE318" s="163">
        <f t="shared" si="64"/>
        <v>0</v>
      </c>
      <c r="BF318" s="163">
        <f t="shared" si="65"/>
        <v>0</v>
      </c>
      <c r="BG318" s="163">
        <f t="shared" si="66"/>
        <v>0</v>
      </c>
      <c r="BH318" s="163">
        <f t="shared" si="67"/>
        <v>0</v>
      </c>
      <c r="BI318" s="163">
        <f t="shared" si="68"/>
        <v>0</v>
      </c>
      <c r="BJ318" s="15" t="s">
        <v>85</v>
      </c>
      <c r="BK318" s="163">
        <f t="shared" si="69"/>
        <v>0</v>
      </c>
      <c r="BL318" s="15" t="s">
        <v>214</v>
      </c>
      <c r="BM318" s="162" t="s">
        <v>1496</v>
      </c>
    </row>
    <row r="319" spans="1:65" s="2" customFormat="1" ht="16.5" customHeight="1">
      <c r="A319" s="30"/>
      <c r="B319" s="154"/>
      <c r="C319" s="195" t="s">
        <v>1497</v>
      </c>
      <c r="D319" s="195" t="s">
        <v>210</v>
      </c>
      <c r="E319" s="196" t="s">
        <v>1498</v>
      </c>
      <c r="F319" s="200" t="s">
        <v>1499</v>
      </c>
      <c r="G319" s="198" t="s">
        <v>213</v>
      </c>
      <c r="H319" s="199">
        <v>4544.22</v>
      </c>
      <c r="I319" s="155"/>
      <c r="J319" s="287">
        <f t="shared" si="60"/>
        <v>0</v>
      </c>
      <c r="K319" s="157"/>
      <c r="L319" s="31"/>
      <c r="M319" s="158" t="s">
        <v>1</v>
      </c>
      <c r="N319" s="159" t="s">
        <v>38</v>
      </c>
      <c r="O319" s="59"/>
      <c r="P319" s="160">
        <f t="shared" si="61"/>
        <v>0</v>
      </c>
      <c r="Q319" s="160">
        <v>4.8999999999999998E-5</v>
      </c>
      <c r="R319" s="160">
        <f t="shared" si="62"/>
        <v>0.22266678000000001</v>
      </c>
      <c r="S319" s="160">
        <v>0</v>
      </c>
      <c r="T319" s="161">
        <f t="shared" si="63"/>
        <v>0</v>
      </c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R319" s="162" t="s">
        <v>214</v>
      </c>
      <c r="AT319" s="162" t="s">
        <v>210</v>
      </c>
      <c r="AU319" s="162" t="s">
        <v>85</v>
      </c>
      <c r="AY319" s="15" t="s">
        <v>208</v>
      </c>
      <c r="BE319" s="163">
        <f t="shared" si="64"/>
        <v>0</v>
      </c>
      <c r="BF319" s="163">
        <f t="shared" si="65"/>
        <v>0</v>
      </c>
      <c r="BG319" s="163">
        <f t="shared" si="66"/>
        <v>0</v>
      </c>
      <c r="BH319" s="163">
        <f t="shared" si="67"/>
        <v>0</v>
      </c>
      <c r="BI319" s="163">
        <f t="shared" si="68"/>
        <v>0</v>
      </c>
      <c r="BJ319" s="15" t="s">
        <v>85</v>
      </c>
      <c r="BK319" s="163">
        <f t="shared" si="69"/>
        <v>0</v>
      </c>
      <c r="BL319" s="15" t="s">
        <v>214</v>
      </c>
      <c r="BM319" s="162" t="s">
        <v>1500</v>
      </c>
    </row>
    <row r="320" spans="1:65" s="2" customFormat="1" ht="33" customHeight="1">
      <c r="A320" s="30"/>
      <c r="B320" s="154"/>
      <c r="C320" s="195" t="s">
        <v>1501</v>
      </c>
      <c r="D320" s="195" t="s">
        <v>210</v>
      </c>
      <c r="E320" s="196" t="s">
        <v>1502</v>
      </c>
      <c r="F320" s="200" t="s">
        <v>1503</v>
      </c>
      <c r="G320" s="198" t="s">
        <v>404</v>
      </c>
      <c r="H320" s="199">
        <v>1</v>
      </c>
      <c r="I320" s="155"/>
      <c r="J320" s="287">
        <f t="shared" si="60"/>
        <v>0</v>
      </c>
      <c r="K320" s="157"/>
      <c r="L320" s="31"/>
      <c r="M320" s="158" t="s">
        <v>1</v>
      </c>
      <c r="N320" s="159" t="s">
        <v>38</v>
      </c>
      <c r="O320" s="59"/>
      <c r="P320" s="160">
        <f t="shared" si="61"/>
        <v>0</v>
      </c>
      <c r="Q320" s="160">
        <v>5.9820000000000003E-3</v>
      </c>
      <c r="R320" s="160">
        <f t="shared" si="62"/>
        <v>5.9820000000000003E-3</v>
      </c>
      <c r="S320" s="160">
        <v>0</v>
      </c>
      <c r="T320" s="161">
        <f t="shared" si="63"/>
        <v>0</v>
      </c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R320" s="162" t="s">
        <v>214</v>
      </c>
      <c r="AT320" s="162" t="s">
        <v>210</v>
      </c>
      <c r="AU320" s="162" t="s">
        <v>85</v>
      </c>
      <c r="AY320" s="15" t="s">
        <v>208</v>
      </c>
      <c r="BE320" s="163">
        <f t="shared" si="64"/>
        <v>0</v>
      </c>
      <c r="BF320" s="163">
        <f t="shared" si="65"/>
        <v>0</v>
      </c>
      <c r="BG320" s="163">
        <f t="shared" si="66"/>
        <v>0</v>
      </c>
      <c r="BH320" s="163">
        <f t="shared" si="67"/>
        <v>0</v>
      </c>
      <c r="BI320" s="163">
        <f t="shared" si="68"/>
        <v>0</v>
      </c>
      <c r="BJ320" s="15" t="s">
        <v>85</v>
      </c>
      <c r="BK320" s="163">
        <f t="shared" si="69"/>
        <v>0</v>
      </c>
      <c r="BL320" s="15" t="s">
        <v>214</v>
      </c>
      <c r="BM320" s="162" t="s">
        <v>1504</v>
      </c>
    </row>
    <row r="321" spans="1:65" s="2" customFormat="1" ht="37.9" customHeight="1">
      <c r="A321" s="30"/>
      <c r="B321" s="154"/>
      <c r="C321" s="201" t="s">
        <v>1505</v>
      </c>
      <c r="D321" s="201" t="s">
        <v>751</v>
      </c>
      <c r="E321" s="202" t="s">
        <v>1506</v>
      </c>
      <c r="F321" s="203" t="s">
        <v>1507</v>
      </c>
      <c r="G321" s="204" t="s">
        <v>404</v>
      </c>
      <c r="H321" s="205">
        <v>1</v>
      </c>
      <c r="I321" s="177"/>
      <c r="J321" s="290">
        <f t="shared" si="60"/>
        <v>0</v>
      </c>
      <c r="K321" s="178"/>
      <c r="L321" s="179"/>
      <c r="M321" s="180" t="s">
        <v>1</v>
      </c>
      <c r="N321" s="181" t="s">
        <v>38</v>
      </c>
      <c r="O321" s="59"/>
      <c r="P321" s="160">
        <f t="shared" si="61"/>
        <v>0</v>
      </c>
      <c r="Q321" s="160">
        <v>8.6400000000000005E-2</v>
      </c>
      <c r="R321" s="160">
        <f t="shared" si="62"/>
        <v>8.6400000000000005E-2</v>
      </c>
      <c r="S321" s="160">
        <v>0</v>
      </c>
      <c r="T321" s="161">
        <f t="shared" si="63"/>
        <v>0</v>
      </c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R321" s="162" t="s">
        <v>239</v>
      </c>
      <c r="AT321" s="162" t="s">
        <v>751</v>
      </c>
      <c r="AU321" s="162" t="s">
        <v>85</v>
      </c>
      <c r="AY321" s="15" t="s">
        <v>208</v>
      </c>
      <c r="BE321" s="163">
        <f t="shared" si="64"/>
        <v>0</v>
      </c>
      <c r="BF321" s="163">
        <f t="shared" si="65"/>
        <v>0</v>
      </c>
      <c r="BG321" s="163">
        <f t="shared" si="66"/>
        <v>0</v>
      </c>
      <c r="BH321" s="163">
        <f t="shared" si="67"/>
        <v>0</v>
      </c>
      <c r="BI321" s="163">
        <f t="shared" si="68"/>
        <v>0</v>
      </c>
      <c r="BJ321" s="15" t="s">
        <v>85</v>
      </c>
      <c r="BK321" s="163">
        <f t="shared" si="69"/>
        <v>0</v>
      </c>
      <c r="BL321" s="15" t="s">
        <v>214</v>
      </c>
      <c r="BM321" s="162" t="s">
        <v>1508</v>
      </c>
    </row>
    <row r="322" spans="1:65" s="2" customFormat="1" ht="37.9" customHeight="1">
      <c r="A322" s="30"/>
      <c r="B322" s="154"/>
      <c r="C322" s="195" t="s">
        <v>1509</v>
      </c>
      <c r="D322" s="195" t="s">
        <v>210</v>
      </c>
      <c r="E322" s="196" t="s">
        <v>1510</v>
      </c>
      <c r="F322" s="200" t="s">
        <v>1511</v>
      </c>
      <c r="G322" s="198" t="s">
        <v>404</v>
      </c>
      <c r="H322" s="199">
        <v>16</v>
      </c>
      <c r="I322" s="155"/>
      <c r="J322" s="287">
        <f t="shared" si="60"/>
        <v>0</v>
      </c>
      <c r="K322" s="157"/>
      <c r="L322" s="31"/>
      <c r="M322" s="158" t="s">
        <v>1</v>
      </c>
      <c r="N322" s="159" t="s">
        <v>38</v>
      </c>
      <c r="O322" s="59"/>
      <c r="P322" s="160">
        <f t="shared" si="61"/>
        <v>0</v>
      </c>
      <c r="Q322" s="160">
        <v>4.4000000000000002E-4</v>
      </c>
      <c r="R322" s="160">
        <f t="shared" si="62"/>
        <v>7.0400000000000003E-3</v>
      </c>
      <c r="S322" s="160">
        <v>0</v>
      </c>
      <c r="T322" s="161">
        <f t="shared" si="63"/>
        <v>0</v>
      </c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R322" s="162" t="s">
        <v>214</v>
      </c>
      <c r="AT322" s="162" t="s">
        <v>210</v>
      </c>
      <c r="AU322" s="162" t="s">
        <v>85</v>
      </c>
      <c r="AY322" s="15" t="s">
        <v>208</v>
      </c>
      <c r="BE322" s="163">
        <f t="shared" si="64"/>
        <v>0</v>
      </c>
      <c r="BF322" s="163">
        <f t="shared" si="65"/>
        <v>0</v>
      </c>
      <c r="BG322" s="163">
        <f t="shared" si="66"/>
        <v>0</v>
      </c>
      <c r="BH322" s="163">
        <f t="shared" si="67"/>
        <v>0</v>
      </c>
      <c r="BI322" s="163">
        <f t="shared" si="68"/>
        <v>0</v>
      </c>
      <c r="BJ322" s="15" t="s">
        <v>85</v>
      </c>
      <c r="BK322" s="163">
        <f t="shared" si="69"/>
        <v>0</v>
      </c>
      <c r="BL322" s="15" t="s">
        <v>214</v>
      </c>
      <c r="BM322" s="162" t="s">
        <v>1512</v>
      </c>
    </row>
    <row r="323" spans="1:65" s="2" customFormat="1" ht="16.5" customHeight="1">
      <c r="A323" s="30"/>
      <c r="B323" s="154"/>
      <c r="C323" s="195" t="s">
        <v>1513</v>
      </c>
      <c r="D323" s="195" t="s">
        <v>210</v>
      </c>
      <c r="E323" s="196" t="s">
        <v>1514</v>
      </c>
      <c r="F323" s="200" t="s">
        <v>1515</v>
      </c>
      <c r="G323" s="198" t="s">
        <v>252</v>
      </c>
      <c r="H323" s="199">
        <v>345.74</v>
      </c>
      <c r="I323" s="155"/>
      <c r="J323" s="287">
        <f t="shared" si="60"/>
        <v>0</v>
      </c>
      <c r="K323" s="157"/>
      <c r="L323" s="31"/>
      <c r="M323" s="158" t="s">
        <v>1</v>
      </c>
      <c r="N323" s="159" t="s">
        <v>38</v>
      </c>
      <c r="O323" s="59"/>
      <c r="P323" s="160">
        <f t="shared" si="61"/>
        <v>0</v>
      </c>
      <c r="Q323" s="160">
        <v>2.6249999999999998E-4</v>
      </c>
      <c r="R323" s="160">
        <f t="shared" si="62"/>
        <v>9.0756749999999997E-2</v>
      </c>
      <c r="S323" s="160">
        <v>0</v>
      </c>
      <c r="T323" s="161">
        <f t="shared" si="63"/>
        <v>0</v>
      </c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R323" s="162" t="s">
        <v>214</v>
      </c>
      <c r="AT323" s="162" t="s">
        <v>210</v>
      </c>
      <c r="AU323" s="162" t="s">
        <v>85</v>
      </c>
      <c r="AY323" s="15" t="s">
        <v>208</v>
      </c>
      <c r="BE323" s="163">
        <f t="shared" si="64"/>
        <v>0</v>
      </c>
      <c r="BF323" s="163">
        <f t="shared" si="65"/>
        <v>0</v>
      </c>
      <c r="BG323" s="163">
        <f t="shared" si="66"/>
        <v>0</v>
      </c>
      <c r="BH323" s="163">
        <f t="shared" si="67"/>
        <v>0</v>
      </c>
      <c r="BI323" s="163">
        <f t="shared" si="68"/>
        <v>0</v>
      </c>
      <c r="BJ323" s="15" t="s">
        <v>85</v>
      </c>
      <c r="BK323" s="163">
        <f t="shared" si="69"/>
        <v>0</v>
      </c>
      <c r="BL323" s="15" t="s">
        <v>214</v>
      </c>
      <c r="BM323" s="162" t="s">
        <v>1516</v>
      </c>
    </row>
    <row r="324" spans="1:65" s="2" customFormat="1" ht="16.5" customHeight="1">
      <c r="A324" s="30"/>
      <c r="B324" s="154"/>
      <c r="C324" s="195" t="s">
        <v>1517</v>
      </c>
      <c r="D324" s="195" t="s">
        <v>210</v>
      </c>
      <c r="E324" s="196" t="s">
        <v>1518</v>
      </c>
      <c r="F324" s="200" t="s">
        <v>1519</v>
      </c>
      <c r="G324" s="198" t="s">
        <v>252</v>
      </c>
      <c r="H324" s="199">
        <v>345.74</v>
      </c>
      <c r="I324" s="155"/>
      <c r="J324" s="287">
        <f t="shared" si="60"/>
        <v>0</v>
      </c>
      <c r="K324" s="157"/>
      <c r="L324" s="31"/>
      <c r="M324" s="158" t="s">
        <v>1</v>
      </c>
      <c r="N324" s="159" t="s">
        <v>38</v>
      </c>
      <c r="O324" s="59"/>
      <c r="P324" s="160">
        <f t="shared" si="61"/>
        <v>0</v>
      </c>
      <c r="Q324" s="160">
        <v>1.5750000000000001E-4</v>
      </c>
      <c r="R324" s="160">
        <f t="shared" si="62"/>
        <v>5.4454050000000004E-2</v>
      </c>
      <c r="S324" s="160">
        <v>0</v>
      </c>
      <c r="T324" s="161">
        <f t="shared" si="63"/>
        <v>0</v>
      </c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R324" s="162" t="s">
        <v>214</v>
      </c>
      <c r="AT324" s="162" t="s">
        <v>210</v>
      </c>
      <c r="AU324" s="162" t="s">
        <v>85</v>
      </c>
      <c r="AY324" s="15" t="s">
        <v>208</v>
      </c>
      <c r="BE324" s="163">
        <f t="shared" si="64"/>
        <v>0</v>
      </c>
      <c r="BF324" s="163">
        <f t="shared" si="65"/>
        <v>0</v>
      </c>
      <c r="BG324" s="163">
        <f t="shared" si="66"/>
        <v>0</v>
      </c>
      <c r="BH324" s="163">
        <f t="shared" si="67"/>
        <v>0</v>
      </c>
      <c r="BI324" s="163">
        <f t="shared" si="68"/>
        <v>0</v>
      </c>
      <c r="BJ324" s="15" t="s">
        <v>85</v>
      </c>
      <c r="BK324" s="163">
        <f t="shared" si="69"/>
        <v>0</v>
      </c>
      <c r="BL324" s="15" t="s">
        <v>214</v>
      </c>
      <c r="BM324" s="162" t="s">
        <v>1520</v>
      </c>
    </row>
    <row r="325" spans="1:65" s="2" customFormat="1" ht="16.5" customHeight="1">
      <c r="A325" s="30"/>
      <c r="B325" s="154"/>
      <c r="C325" s="195" t="s">
        <v>1521</v>
      </c>
      <c r="D325" s="195" t="s">
        <v>210</v>
      </c>
      <c r="E325" s="196" t="s">
        <v>1522</v>
      </c>
      <c r="F325" s="200" t="s">
        <v>1523</v>
      </c>
      <c r="G325" s="198" t="s">
        <v>252</v>
      </c>
      <c r="H325" s="199">
        <v>656.39</v>
      </c>
      <c r="I325" s="155"/>
      <c r="J325" s="287">
        <f t="shared" si="60"/>
        <v>0</v>
      </c>
      <c r="K325" s="157"/>
      <c r="L325" s="31"/>
      <c r="M325" s="158" t="s">
        <v>1</v>
      </c>
      <c r="N325" s="159" t="s">
        <v>38</v>
      </c>
      <c r="O325" s="59"/>
      <c r="P325" s="160">
        <f t="shared" si="61"/>
        <v>0</v>
      </c>
      <c r="Q325" s="160">
        <v>7.3499999999999998E-5</v>
      </c>
      <c r="R325" s="160">
        <f t="shared" si="62"/>
        <v>4.8244664999999999E-2</v>
      </c>
      <c r="S325" s="160">
        <v>0</v>
      </c>
      <c r="T325" s="161">
        <f t="shared" si="63"/>
        <v>0</v>
      </c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R325" s="162" t="s">
        <v>214</v>
      </c>
      <c r="AT325" s="162" t="s">
        <v>210</v>
      </c>
      <c r="AU325" s="162" t="s">
        <v>85</v>
      </c>
      <c r="AY325" s="15" t="s">
        <v>208</v>
      </c>
      <c r="BE325" s="163">
        <f t="shared" si="64"/>
        <v>0</v>
      </c>
      <c r="BF325" s="163">
        <f t="shared" si="65"/>
        <v>0</v>
      </c>
      <c r="BG325" s="163">
        <f t="shared" si="66"/>
        <v>0</v>
      </c>
      <c r="BH325" s="163">
        <f t="shared" si="67"/>
        <v>0</v>
      </c>
      <c r="BI325" s="163">
        <f t="shared" si="68"/>
        <v>0</v>
      </c>
      <c r="BJ325" s="15" t="s">
        <v>85</v>
      </c>
      <c r="BK325" s="163">
        <f t="shared" si="69"/>
        <v>0</v>
      </c>
      <c r="BL325" s="15" t="s">
        <v>214</v>
      </c>
      <c r="BM325" s="162" t="s">
        <v>1524</v>
      </c>
    </row>
    <row r="326" spans="1:65" s="2" customFormat="1" ht="16.5" customHeight="1">
      <c r="A326" s="30"/>
      <c r="B326" s="154"/>
      <c r="C326" s="195" t="s">
        <v>1525</v>
      </c>
      <c r="D326" s="195" t="s">
        <v>210</v>
      </c>
      <c r="E326" s="196" t="s">
        <v>1526</v>
      </c>
      <c r="F326" s="200" t="s">
        <v>1527</v>
      </c>
      <c r="G326" s="198" t="s">
        <v>252</v>
      </c>
      <c r="H326" s="199">
        <v>52.14</v>
      </c>
      <c r="I326" s="155"/>
      <c r="J326" s="287">
        <f t="shared" si="60"/>
        <v>0</v>
      </c>
      <c r="K326" s="157"/>
      <c r="L326" s="31"/>
      <c r="M326" s="158" t="s">
        <v>1</v>
      </c>
      <c r="N326" s="159" t="s">
        <v>38</v>
      </c>
      <c r="O326" s="59"/>
      <c r="P326" s="160">
        <f t="shared" si="61"/>
        <v>0</v>
      </c>
      <c r="Q326" s="160">
        <v>1.5750000000000001E-4</v>
      </c>
      <c r="R326" s="160">
        <f t="shared" si="62"/>
        <v>8.2120500000000003E-3</v>
      </c>
      <c r="S326" s="160">
        <v>0</v>
      </c>
      <c r="T326" s="161">
        <f t="shared" si="63"/>
        <v>0</v>
      </c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R326" s="162" t="s">
        <v>214</v>
      </c>
      <c r="AT326" s="162" t="s">
        <v>210</v>
      </c>
      <c r="AU326" s="162" t="s">
        <v>85</v>
      </c>
      <c r="AY326" s="15" t="s">
        <v>208</v>
      </c>
      <c r="BE326" s="163">
        <f t="shared" si="64"/>
        <v>0</v>
      </c>
      <c r="BF326" s="163">
        <f t="shared" si="65"/>
        <v>0</v>
      </c>
      <c r="BG326" s="163">
        <f t="shared" si="66"/>
        <v>0</v>
      </c>
      <c r="BH326" s="163">
        <f t="shared" si="67"/>
        <v>0</v>
      </c>
      <c r="BI326" s="163">
        <f t="shared" si="68"/>
        <v>0</v>
      </c>
      <c r="BJ326" s="15" t="s">
        <v>85</v>
      </c>
      <c r="BK326" s="163">
        <f t="shared" si="69"/>
        <v>0</v>
      </c>
      <c r="BL326" s="15" t="s">
        <v>214</v>
      </c>
      <c r="BM326" s="162" t="s">
        <v>1528</v>
      </c>
    </row>
    <row r="327" spans="1:65" s="2" customFormat="1" ht="24.2" customHeight="1">
      <c r="A327" s="30"/>
      <c r="B327" s="154"/>
      <c r="C327" s="195" t="s">
        <v>1529</v>
      </c>
      <c r="D327" s="195" t="s">
        <v>210</v>
      </c>
      <c r="E327" s="196" t="s">
        <v>1530</v>
      </c>
      <c r="F327" s="200" t="s">
        <v>1531</v>
      </c>
      <c r="G327" s="198" t="s">
        <v>252</v>
      </c>
      <c r="H327" s="199">
        <v>13.42</v>
      </c>
      <c r="I327" s="155"/>
      <c r="J327" s="287">
        <f t="shared" si="60"/>
        <v>0</v>
      </c>
      <c r="K327" s="157"/>
      <c r="L327" s="31"/>
      <c r="M327" s="158" t="s">
        <v>1</v>
      </c>
      <c r="N327" s="159" t="s">
        <v>38</v>
      </c>
      <c r="O327" s="59"/>
      <c r="P327" s="160">
        <f t="shared" si="61"/>
        <v>0</v>
      </c>
      <c r="Q327" s="160">
        <v>1.5750000000000001E-4</v>
      </c>
      <c r="R327" s="160">
        <f t="shared" si="62"/>
        <v>2.1136499999999999E-3</v>
      </c>
      <c r="S327" s="160">
        <v>0</v>
      </c>
      <c r="T327" s="161">
        <f t="shared" si="63"/>
        <v>0</v>
      </c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R327" s="162" t="s">
        <v>214</v>
      </c>
      <c r="AT327" s="162" t="s">
        <v>210</v>
      </c>
      <c r="AU327" s="162" t="s">
        <v>85</v>
      </c>
      <c r="AY327" s="15" t="s">
        <v>208</v>
      </c>
      <c r="BE327" s="163">
        <f t="shared" si="64"/>
        <v>0</v>
      </c>
      <c r="BF327" s="163">
        <f t="shared" si="65"/>
        <v>0</v>
      </c>
      <c r="BG327" s="163">
        <f t="shared" si="66"/>
        <v>0</v>
      </c>
      <c r="BH327" s="163">
        <f t="shared" si="67"/>
        <v>0</v>
      </c>
      <c r="BI327" s="163">
        <f t="shared" si="68"/>
        <v>0</v>
      </c>
      <c r="BJ327" s="15" t="s">
        <v>85</v>
      </c>
      <c r="BK327" s="163">
        <f t="shared" si="69"/>
        <v>0</v>
      </c>
      <c r="BL327" s="15" t="s">
        <v>214</v>
      </c>
      <c r="BM327" s="162" t="s">
        <v>1532</v>
      </c>
    </row>
    <row r="328" spans="1:65" s="2" customFormat="1" ht="16.5" customHeight="1">
      <c r="A328" s="30"/>
      <c r="B328" s="154"/>
      <c r="C328" s="195" t="s">
        <v>1533</v>
      </c>
      <c r="D328" s="195" t="s">
        <v>210</v>
      </c>
      <c r="E328" s="196" t="s">
        <v>1534</v>
      </c>
      <c r="F328" s="200" t="s">
        <v>1535</v>
      </c>
      <c r="G328" s="198" t="s">
        <v>252</v>
      </c>
      <c r="H328" s="199">
        <v>1293.58</v>
      </c>
      <c r="I328" s="155"/>
      <c r="J328" s="287">
        <f t="shared" si="60"/>
        <v>0</v>
      </c>
      <c r="K328" s="157"/>
      <c r="L328" s="31"/>
      <c r="M328" s="158" t="s">
        <v>1</v>
      </c>
      <c r="N328" s="159" t="s">
        <v>38</v>
      </c>
      <c r="O328" s="59"/>
      <c r="P328" s="160">
        <f t="shared" si="61"/>
        <v>0</v>
      </c>
      <c r="Q328" s="160">
        <v>7.3499999999999998E-5</v>
      </c>
      <c r="R328" s="160">
        <f t="shared" si="62"/>
        <v>9.5078129999999997E-2</v>
      </c>
      <c r="S328" s="160">
        <v>0</v>
      </c>
      <c r="T328" s="161">
        <f t="shared" si="63"/>
        <v>0</v>
      </c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R328" s="162" t="s">
        <v>214</v>
      </c>
      <c r="AT328" s="162" t="s">
        <v>210</v>
      </c>
      <c r="AU328" s="162" t="s">
        <v>85</v>
      </c>
      <c r="AY328" s="15" t="s">
        <v>208</v>
      </c>
      <c r="BE328" s="163">
        <f t="shared" si="64"/>
        <v>0</v>
      </c>
      <c r="BF328" s="163">
        <f t="shared" si="65"/>
        <v>0</v>
      </c>
      <c r="BG328" s="163">
        <f t="shared" si="66"/>
        <v>0</v>
      </c>
      <c r="BH328" s="163">
        <f t="shared" si="67"/>
        <v>0</v>
      </c>
      <c r="BI328" s="163">
        <f t="shared" si="68"/>
        <v>0</v>
      </c>
      <c r="BJ328" s="15" t="s">
        <v>85</v>
      </c>
      <c r="BK328" s="163">
        <f t="shared" si="69"/>
        <v>0</v>
      </c>
      <c r="BL328" s="15" t="s">
        <v>214</v>
      </c>
      <c r="BM328" s="162" t="s">
        <v>1536</v>
      </c>
    </row>
    <row r="329" spans="1:65" s="2" customFormat="1" ht="44.25" customHeight="1">
      <c r="A329" s="30"/>
      <c r="B329" s="154"/>
      <c r="C329" s="195" t="s">
        <v>1537</v>
      </c>
      <c r="D329" s="195" t="s">
        <v>210</v>
      </c>
      <c r="E329" s="196" t="s">
        <v>1538</v>
      </c>
      <c r="F329" s="200" t="s">
        <v>1539</v>
      </c>
      <c r="G329" s="198" t="s">
        <v>404</v>
      </c>
      <c r="H329" s="199">
        <v>312</v>
      </c>
      <c r="I329" s="155"/>
      <c r="J329" s="287">
        <f t="shared" si="60"/>
        <v>0</v>
      </c>
      <c r="K329" s="157"/>
      <c r="L329" s="31"/>
      <c r="M329" s="158" t="s">
        <v>1</v>
      </c>
      <c r="N329" s="159" t="s">
        <v>38</v>
      </c>
      <c r="O329" s="59"/>
      <c r="P329" s="160">
        <f t="shared" si="61"/>
        <v>0</v>
      </c>
      <c r="Q329" s="160">
        <v>1.0433E-4</v>
      </c>
      <c r="R329" s="160">
        <f t="shared" si="62"/>
        <v>3.2550959999999997E-2</v>
      </c>
      <c r="S329" s="160">
        <v>0</v>
      </c>
      <c r="T329" s="161">
        <f t="shared" si="63"/>
        <v>0</v>
      </c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R329" s="162" t="s">
        <v>214</v>
      </c>
      <c r="AT329" s="162" t="s">
        <v>210</v>
      </c>
      <c r="AU329" s="162" t="s">
        <v>85</v>
      </c>
      <c r="AY329" s="15" t="s">
        <v>208</v>
      </c>
      <c r="BE329" s="163">
        <f t="shared" si="64"/>
        <v>0</v>
      </c>
      <c r="BF329" s="163">
        <f t="shared" si="65"/>
        <v>0</v>
      </c>
      <c r="BG329" s="163">
        <f t="shared" si="66"/>
        <v>0</v>
      </c>
      <c r="BH329" s="163">
        <f t="shared" si="67"/>
        <v>0</v>
      </c>
      <c r="BI329" s="163">
        <f t="shared" si="68"/>
        <v>0</v>
      </c>
      <c r="BJ329" s="15" t="s">
        <v>85</v>
      </c>
      <c r="BK329" s="163">
        <f t="shared" si="69"/>
        <v>0</v>
      </c>
      <c r="BL329" s="15" t="s">
        <v>214</v>
      </c>
      <c r="BM329" s="162" t="s">
        <v>1540</v>
      </c>
    </row>
    <row r="330" spans="1:65" s="2" customFormat="1" ht="37.9" customHeight="1">
      <c r="A330" s="30"/>
      <c r="B330" s="154"/>
      <c r="C330" s="195" t="s">
        <v>1541</v>
      </c>
      <c r="D330" s="195" t="s">
        <v>210</v>
      </c>
      <c r="E330" s="196" t="s">
        <v>1542</v>
      </c>
      <c r="F330" s="200" t="s">
        <v>1543</v>
      </c>
      <c r="G330" s="198" t="s">
        <v>404</v>
      </c>
      <c r="H330" s="199">
        <v>65</v>
      </c>
      <c r="I330" s="155"/>
      <c r="J330" s="287">
        <f t="shared" si="60"/>
        <v>0</v>
      </c>
      <c r="K330" s="157"/>
      <c r="L330" s="31"/>
      <c r="M330" s="158" t="s">
        <v>1</v>
      </c>
      <c r="N330" s="159" t="s">
        <v>38</v>
      </c>
      <c r="O330" s="59"/>
      <c r="P330" s="160">
        <f t="shared" si="61"/>
        <v>0</v>
      </c>
      <c r="Q330" s="160">
        <v>1.6359999999999999E-4</v>
      </c>
      <c r="R330" s="160">
        <f t="shared" si="62"/>
        <v>1.0633999999999999E-2</v>
      </c>
      <c r="S330" s="160">
        <v>0</v>
      </c>
      <c r="T330" s="161">
        <f t="shared" si="63"/>
        <v>0</v>
      </c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R330" s="162" t="s">
        <v>214</v>
      </c>
      <c r="AT330" s="162" t="s">
        <v>210</v>
      </c>
      <c r="AU330" s="162" t="s">
        <v>85</v>
      </c>
      <c r="AY330" s="15" t="s">
        <v>208</v>
      </c>
      <c r="BE330" s="163">
        <f t="shared" si="64"/>
        <v>0</v>
      </c>
      <c r="BF330" s="163">
        <f t="shared" si="65"/>
        <v>0</v>
      </c>
      <c r="BG330" s="163">
        <f t="shared" si="66"/>
        <v>0</v>
      </c>
      <c r="BH330" s="163">
        <f t="shared" si="67"/>
        <v>0</v>
      </c>
      <c r="BI330" s="163">
        <f t="shared" si="68"/>
        <v>0</v>
      </c>
      <c r="BJ330" s="15" t="s">
        <v>85</v>
      </c>
      <c r="BK330" s="163">
        <f t="shared" si="69"/>
        <v>0</v>
      </c>
      <c r="BL330" s="15" t="s">
        <v>214</v>
      </c>
      <c r="BM330" s="162" t="s">
        <v>1544</v>
      </c>
    </row>
    <row r="331" spans="1:65" s="2" customFormat="1" ht="37.9" customHeight="1">
      <c r="A331" s="30"/>
      <c r="B331" s="154"/>
      <c r="C331" s="195" t="s">
        <v>1545</v>
      </c>
      <c r="D331" s="195" t="s">
        <v>210</v>
      </c>
      <c r="E331" s="196" t="s">
        <v>1546</v>
      </c>
      <c r="F331" s="200" t="s">
        <v>1547</v>
      </c>
      <c r="G331" s="198" t="s">
        <v>404</v>
      </c>
      <c r="H331" s="199">
        <v>478</v>
      </c>
      <c r="I331" s="155"/>
      <c r="J331" s="287">
        <f t="shared" si="60"/>
        <v>0</v>
      </c>
      <c r="K331" s="157"/>
      <c r="L331" s="31"/>
      <c r="M331" s="158" t="s">
        <v>1</v>
      </c>
      <c r="N331" s="159" t="s">
        <v>38</v>
      </c>
      <c r="O331" s="59"/>
      <c r="P331" s="160">
        <f t="shared" si="61"/>
        <v>0</v>
      </c>
      <c r="Q331" s="160">
        <v>3.2445E-4</v>
      </c>
      <c r="R331" s="160">
        <f t="shared" si="62"/>
        <v>0.15508710000000001</v>
      </c>
      <c r="S331" s="160">
        <v>0</v>
      </c>
      <c r="T331" s="161">
        <f t="shared" si="63"/>
        <v>0</v>
      </c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R331" s="162" t="s">
        <v>214</v>
      </c>
      <c r="AT331" s="162" t="s">
        <v>210</v>
      </c>
      <c r="AU331" s="162" t="s">
        <v>85</v>
      </c>
      <c r="AY331" s="15" t="s">
        <v>208</v>
      </c>
      <c r="BE331" s="163">
        <f t="shared" si="64"/>
        <v>0</v>
      </c>
      <c r="BF331" s="163">
        <f t="shared" si="65"/>
        <v>0</v>
      </c>
      <c r="BG331" s="163">
        <f t="shared" si="66"/>
        <v>0</v>
      </c>
      <c r="BH331" s="163">
        <f t="shared" si="67"/>
        <v>0</v>
      </c>
      <c r="BI331" s="163">
        <f t="shared" si="68"/>
        <v>0</v>
      </c>
      <c r="BJ331" s="15" t="s">
        <v>85</v>
      </c>
      <c r="BK331" s="163">
        <f t="shared" si="69"/>
        <v>0</v>
      </c>
      <c r="BL331" s="15" t="s">
        <v>214</v>
      </c>
      <c r="BM331" s="162" t="s">
        <v>1548</v>
      </c>
    </row>
    <row r="332" spans="1:65" s="2" customFormat="1" ht="37.9" customHeight="1">
      <c r="A332" s="30"/>
      <c r="B332" s="154"/>
      <c r="C332" s="195" t="s">
        <v>1549</v>
      </c>
      <c r="D332" s="195" t="s">
        <v>210</v>
      </c>
      <c r="E332" s="196" t="s">
        <v>1550</v>
      </c>
      <c r="F332" s="200" t="s">
        <v>1551</v>
      </c>
      <c r="G332" s="198" t="s">
        <v>404</v>
      </c>
      <c r="H332" s="199">
        <v>88</v>
      </c>
      <c r="I332" s="155"/>
      <c r="J332" s="287">
        <f t="shared" si="60"/>
        <v>0</v>
      </c>
      <c r="K332" s="157"/>
      <c r="L332" s="31"/>
      <c r="M332" s="158" t="s">
        <v>1</v>
      </c>
      <c r="N332" s="159" t="s">
        <v>38</v>
      </c>
      <c r="O332" s="59"/>
      <c r="P332" s="160">
        <f t="shared" si="61"/>
        <v>0</v>
      </c>
      <c r="Q332" s="160">
        <v>8.4924999999999996E-4</v>
      </c>
      <c r="R332" s="160">
        <f t="shared" si="62"/>
        <v>7.4733999999999995E-2</v>
      </c>
      <c r="S332" s="160">
        <v>0</v>
      </c>
      <c r="T332" s="161">
        <f t="shared" si="63"/>
        <v>0</v>
      </c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R332" s="162" t="s">
        <v>214</v>
      </c>
      <c r="AT332" s="162" t="s">
        <v>210</v>
      </c>
      <c r="AU332" s="162" t="s">
        <v>85</v>
      </c>
      <c r="AY332" s="15" t="s">
        <v>208</v>
      </c>
      <c r="BE332" s="163">
        <f t="shared" si="64"/>
        <v>0</v>
      </c>
      <c r="BF332" s="163">
        <f t="shared" si="65"/>
        <v>0</v>
      </c>
      <c r="BG332" s="163">
        <f t="shared" si="66"/>
        <v>0</v>
      </c>
      <c r="BH332" s="163">
        <f t="shared" si="67"/>
        <v>0</v>
      </c>
      <c r="BI332" s="163">
        <f t="shared" si="68"/>
        <v>0</v>
      </c>
      <c r="BJ332" s="15" t="s">
        <v>85</v>
      </c>
      <c r="BK332" s="163">
        <f t="shared" si="69"/>
        <v>0</v>
      </c>
      <c r="BL332" s="15" t="s">
        <v>214</v>
      </c>
      <c r="BM332" s="162" t="s">
        <v>1552</v>
      </c>
    </row>
    <row r="333" spans="1:65" s="12" customFormat="1" ht="22.9" customHeight="1">
      <c r="B333" s="142"/>
      <c r="C333" s="206"/>
      <c r="D333" s="207" t="s">
        <v>71</v>
      </c>
      <c r="E333" s="208" t="s">
        <v>606</v>
      </c>
      <c r="F333" s="208" t="s">
        <v>666</v>
      </c>
      <c r="G333" s="206"/>
      <c r="H333" s="206"/>
      <c r="I333" s="145"/>
      <c r="J333" s="286">
        <f>BK333</f>
        <v>0</v>
      </c>
      <c r="L333" s="142"/>
      <c r="M333" s="146"/>
      <c r="N333" s="147"/>
      <c r="O333" s="147"/>
      <c r="P333" s="148">
        <f>P334</f>
        <v>0</v>
      </c>
      <c r="Q333" s="147"/>
      <c r="R333" s="148">
        <f>R334</f>
        <v>0</v>
      </c>
      <c r="S333" s="147"/>
      <c r="T333" s="149">
        <f>T334</f>
        <v>0</v>
      </c>
      <c r="AR333" s="143" t="s">
        <v>79</v>
      </c>
      <c r="AT333" s="150" t="s">
        <v>71</v>
      </c>
      <c r="AU333" s="150" t="s">
        <v>79</v>
      </c>
      <c r="AY333" s="143" t="s">
        <v>208</v>
      </c>
      <c r="BK333" s="151">
        <f>BK334</f>
        <v>0</v>
      </c>
    </row>
    <row r="334" spans="1:65" s="2" customFormat="1" ht="24.2" customHeight="1">
      <c r="A334" s="30"/>
      <c r="B334" s="154"/>
      <c r="C334" s="195" t="s">
        <v>1553</v>
      </c>
      <c r="D334" s="195" t="s">
        <v>210</v>
      </c>
      <c r="E334" s="196" t="s">
        <v>668</v>
      </c>
      <c r="F334" s="200" t="s">
        <v>669</v>
      </c>
      <c r="G334" s="198" t="s">
        <v>564</v>
      </c>
      <c r="H334" s="199">
        <v>4399.4610000000002</v>
      </c>
      <c r="I334" s="155"/>
      <c r="J334" s="287">
        <f>ROUND(I334*H334,2)</f>
        <v>0</v>
      </c>
      <c r="K334" s="157"/>
      <c r="L334" s="31"/>
      <c r="M334" s="158" t="s">
        <v>1</v>
      </c>
      <c r="N334" s="159" t="s">
        <v>38</v>
      </c>
      <c r="O334" s="59"/>
      <c r="P334" s="160">
        <f>O334*H334</f>
        <v>0</v>
      </c>
      <c r="Q334" s="160">
        <v>0</v>
      </c>
      <c r="R334" s="160">
        <f>Q334*H334</f>
        <v>0</v>
      </c>
      <c r="S334" s="160">
        <v>0</v>
      </c>
      <c r="T334" s="161">
        <f>S334*H334</f>
        <v>0</v>
      </c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R334" s="162" t="s">
        <v>214</v>
      </c>
      <c r="AT334" s="162" t="s">
        <v>210</v>
      </c>
      <c r="AU334" s="162" t="s">
        <v>85</v>
      </c>
      <c r="AY334" s="15" t="s">
        <v>208</v>
      </c>
      <c r="BE334" s="163">
        <f>IF(N334="základná",J334,0)</f>
        <v>0</v>
      </c>
      <c r="BF334" s="163">
        <f>IF(N334="znížená",J334,0)</f>
        <v>0</v>
      </c>
      <c r="BG334" s="163">
        <f>IF(N334="zákl. prenesená",J334,0)</f>
        <v>0</v>
      </c>
      <c r="BH334" s="163">
        <f>IF(N334="zníž. prenesená",J334,0)</f>
        <v>0</v>
      </c>
      <c r="BI334" s="163">
        <f>IF(N334="nulová",J334,0)</f>
        <v>0</v>
      </c>
      <c r="BJ334" s="15" t="s">
        <v>85</v>
      </c>
      <c r="BK334" s="163">
        <f>ROUND(I334*H334,2)</f>
        <v>0</v>
      </c>
      <c r="BL334" s="15" t="s">
        <v>214</v>
      </c>
      <c r="BM334" s="162" t="s">
        <v>1554</v>
      </c>
    </row>
    <row r="335" spans="1:65" s="12" customFormat="1" ht="25.9" customHeight="1">
      <c r="B335" s="142"/>
      <c r="C335" s="206"/>
      <c r="D335" s="207" t="s">
        <v>71</v>
      </c>
      <c r="E335" s="209" t="s">
        <v>671</v>
      </c>
      <c r="F335" s="209" t="s">
        <v>672</v>
      </c>
      <c r="G335" s="206"/>
      <c r="H335" s="206"/>
      <c r="I335" s="145"/>
      <c r="J335" s="283">
        <f>BK335</f>
        <v>0</v>
      </c>
      <c r="L335" s="142"/>
      <c r="M335" s="146"/>
      <c r="N335" s="147"/>
      <c r="O335" s="147"/>
      <c r="P335" s="148">
        <f>P336+P352+P428+P444+P448+P455+P458+P461+P489+P499+P542+P869+P875+P891+P897+P907+P911+P916</f>
        <v>0</v>
      </c>
      <c r="Q335" s="147"/>
      <c r="R335" s="148">
        <f>R336+R352+R428+R444+R448+R455+R458+R461+R489+R499+R542+R869+R875+R891+R897+R907+R911+R916</f>
        <v>679.24816505471006</v>
      </c>
      <c r="S335" s="147"/>
      <c r="T335" s="149">
        <f>T336+T352+T428+T444+T448+T455+T458+T461+T489+T499+T542+T869+T875+T891+T897+T907+T911+T916</f>
        <v>0</v>
      </c>
      <c r="AR335" s="143" t="s">
        <v>85</v>
      </c>
      <c r="AT335" s="150" t="s">
        <v>71</v>
      </c>
      <c r="AU335" s="150" t="s">
        <v>72</v>
      </c>
      <c r="AY335" s="143" t="s">
        <v>208</v>
      </c>
      <c r="BK335" s="151">
        <f>BK336+BK352+BK428+BK444+BK448+BK455+BK458+BK461+BK489+BK499+BK542+BK869+BK875+BK891+BK897+BK907+BK911+BK916</f>
        <v>0</v>
      </c>
    </row>
    <row r="336" spans="1:65" s="12" customFormat="1" ht="22.9" customHeight="1">
      <c r="B336" s="142"/>
      <c r="C336" s="206"/>
      <c r="D336" s="207" t="s">
        <v>71</v>
      </c>
      <c r="E336" s="208" t="s">
        <v>1555</v>
      </c>
      <c r="F336" s="208" t="s">
        <v>1556</v>
      </c>
      <c r="G336" s="206"/>
      <c r="H336" s="206"/>
      <c r="I336" s="145"/>
      <c r="J336" s="286">
        <f>BK336</f>
        <v>0</v>
      </c>
      <c r="L336" s="142"/>
      <c r="M336" s="146"/>
      <c r="N336" s="147"/>
      <c r="O336" s="147"/>
      <c r="P336" s="148">
        <f>SUM(P337:P351)</f>
        <v>0</v>
      </c>
      <c r="Q336" s="147"/>
      <c r="R336" s="148">
        <f>SUM(R337:R351)</f>
        <v>33.176514051760002</v>
      </c>
      <c r="S336" s="147"/>
      <c r="T336" s="149">
        <f>SUM(T337:T351)</f>
        <v>0</v>
      </c>
      <c r="AR336" s="143" t="s">
        <v>85</v>
      </c>
      <c r="AT336" s="150" t="s">
        <v>71</v>
      </c>
      <c r="AU336" s="150" t="s">
        <v>79</v>
      </c>
      <c r="AY336" s="143" t="s">
        <v>208</v>
      </c>
      <c r="BK336" s="151">
        <f>SUM(BK337:BK351)</f>
        <v>0</v>
      </c>
    </row>
    <row r="337" spans="1:65" s="2" customFormat="1" ht="24.2" customHeight="1">
      <c r="A337" s="30"/>
      <c r="B337" s="154"/>
      <c r="C337" s="195" t="s">
        <v>1557</v>
      </c>
      <c r="D337" s="195" t="s">
        <v>210</v>
      </c>
      <c r="E337" s="196" t="s">
        <v>1558</v>
      </c>
      <c r="F337" s="200" t="s">
        <v>1559</v>
      </c>
      <c r="G337" s="198" t="s">
        <v>213</v>
      </c>
      <c r="H337" s="199">
        <v>4205.732</v>
      </c>
      <c r="I337" s="155"/>
      <c r="J337" s="287">
        <f t="shared" ref="J337:J351" si="70">ROUND(I337*H337,2)</f>
        <v>0</v>
      </c>
      <c r="K337" s="157"/>
      <c r="L337" s="31"/>
      <c r="M337" s="158" t="s">
        <v>1</v>
      </c>
      <c r="N337" s="159" t="s">
        <v>38</v>
      </c>
      <c r="O337" s="59"/>
      <c r="P337" s="160">
        <f t="shared" ref="P337:P351" si="71">O337*H337</f>
        <v>0</v>
      </c>
      <c r="Q337" s="160">
        <v>0</v>
      </c>
      <c r="R337" s="160">
        <f t="shared" ref="R337:R351" si="72">Q337*H337</f>
        <v>0</v>
      </c>
      <c r="S337" s="160">
        <v>0</v>
      </c>
      <c r="T337" s="161">
        <f t="shared" ref="T337:T351" si="73">S337*H337</f>
        <v>0</v>
      </c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R337" s="162" t="s">
        <v>274</v>
      </c>
      <c r="AT337" s="162" t="s">
        <v>210</v>
      </c>
      <c r="AU337" s="162" t="s">
        <v>85</v>
      </c>
      <c r="AY337" s="15" t="s">
        <v>208</v>
      </c>
      <c r="BE337" s="163">
        <f t="shared" ref="BE337:BE351" si="74">IF(N337="základná",J337,0)</f>
        <v>0</v>
      </c>
      <c r="BF337" s="163">
        <f t="shared" ref="BF337:BF351" si="75">IF(N337="znížená",J337,0)</f>
        <v>0</v>
      </c>
      <c r="BG337" s="163">
        <f t="shared" ref="BG337:BG351" si="76">IF(N337="zákl. prenesená",J337,0)</f>
        <v>0</v>
      </c>
      <c r="BH337" s="163">
        <f t="shared" ref="BH337:BH351" si="77">IF(N337="zníž. prenesená",J337,0)</f>
        <v>0</v>
      </c>
      <c r="BI337" s="163">
        <f t="shared" ref="BI337:BI351" si="78">IF(N337="nulová",J337,0)</f>
        <v>0</v>
      </c>
      <c r="BJ337" s="15" t="s">
        <v>85</v>
      </c>
      <c r="BK337" s="163">
        <f t="shared" ref="BK337:BK351" si="79">ROUND(I337*H337,2)</f>
        <v>0</v>
      </c>
      <c r="BL337" s="15" t="s">
        <v>274</v>
      </c>
      <c r="BM337" s="162" t="s">
        <v>1560</v>
      </c>
    </row>
    <row r="338" spans="1:65" s="2" customFormat="1" ht="24.2" customHeight="1">
      <c r="A338" s="30"/>
      <c r="B338" s="154"/>
      <c r="C338" s="195" t="s">
        <v>1561</v>
      </c>
      <c r="D338" s="195" t="s">
        <v>210</v>
      </c>
      <c r="E338" s="196" t="s">
        <v>1562</v>
      </c>
      <c r="F338" s="200" t="s">
        <v>1563</v>
      </c>
      <c r="G338" s="198" t="s">
        <v>213</v>
      </c>
      <c r="H338" s="199">
        <v>425.84399999999999</v>
      </c>
      <c r="I338" s="155"/>
      <c r="J338" s="287">
        <f t="shared" si="70"/>
        <v>0</v>
      </c>
      <c r="K338" s="157"/>
      <c r="L338" s="31"/>
      <c r="M338" s="158" t="s">
        <v>1</v>
      </c>
      <c r="N338" s="159" t="s">
        <v>38</v>
      </c>
      <c r="O338" s="59"/>
      <c r="P338" s="160">
        <f t="shared" si="71"/>
        <v>0</v>
      </c>
      <c r="Q338" s="160">
        <v>0</v>
      </c>
      <c r="R338" s="160">
        <f t="shared" si="72"/>
        <v>0</v>
      </c>
      <c r="S338" s="160">
        <v>0</v>
      </c>
      <c r="T338" s="161">
        <f t="shared" si="73"/>
        <v>0</v>
      </c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R338" s="162" t="s">
        <v>274</v>
      </c>
      <c r="AT338" s="162" t="s">
        <v>210</v>
      </c>
      <c r="AU338" s="162" t="s">
        <v>85</v>
      </c>
      <c r="AY338" s="15" t="s">
        <v>208</v>
      </c>
      <c r="BE338" s="163">
        <f t="shared" si="74"/>
        <v>0</v>
      </c>
      <c r="BF338" s="163">
        <f t="shared" si="75"/>
        <v>0</v>
      </c>
      <c r="BG338" s="163">
        <f t="shared" si="76"/>
        <v>0</v>
      </c>
      <c r="BH338" s="163">
        <f t="shared" si="77"/>
        <v>0</v>
      </c>
      <c r="BI338" s="163">
        <f t="shared" si="78"/>
        <v>0</v>
      </c>
      <c r="BJ338" s="15" t="s">
        <v>85</v>
      </c>
      <c r="BK338" s="163">
        <f t="shared" si="79"/>
        <v>0</v>
      </c>
      <c r="BL338" s="15" t="s">
        <v>274</v>
      </c>
      <c r="BM338" s="162" t="s">
        <v>1564</v>
      </c>
    </row>
    <row r="339" spans="1:65" s="2" customFormat="1" ht="16.5" customHeight="1">
      <c r="A339" s="30"/>
      <c r="B339" s="154"/>
      <c r="C339" s="201" t="s">
        <v>1565</v>
      </c>
      <c r="D339" s="201" t="s">
        <v>751</v>
      </c>
      <c r="E339" s="202" t="s">
        <v>1566</v>
      </c>
      <c r="F339" s="203" t="s">
        <v>1567</v>
      </c>
      <c r="G339" s="204" t="s">
        <v>564</v>
      </c>
      <c r="H339" s="205">
        <v>1.621</v>
      </c>
      <c r="I339" s="177"/>
      <c r="J339" s="290">
        <f t="shared" si="70"/>
        <v>0</v>
      </c>
      <c r="K339" s="178"/>
      <c r="L339" s="179"/>
      <c r="M339" s="180" t="s">
        <v>1</v>
      </c>
      <c r="N339" s="181" t="s">
        <v>38</v>
      </c>
      <c r="O339" s="59"/>
      <c r="P339" s="160">
        <f t="shared" si="71"/>
        <v>0</v>
      </c>
      <c r="Q339" s="160">
        <v>1</v>
      </c>
      <c r="R339" s="160">
        <f t="shared" si="72"/>
        <v>1.621</v>
      </c>
      <c r="S339" s="160">
        <v>0</v>
      </c>
      <c r="T339" s="161">
        <f t="shared" si="73"/>
        <v>0</v>
      </c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R339" s="162" t="s">
        <v>337</v>
      </c>
      <c r="AT339" s="162" t="s">
        <v>751</v>
      </c>
      <c r="AU339" s="162" t="s">
        <v>85</v>
      </c>
      <c r="AY339" s="15" t="s">
        <v>208</v>
      </c>
      <c r="BE339" s="163">
        <f t="shared" si="74"/>
        <v>0</v>
      </c>
      <c r="BF339" s="163">
        <f t="shared" si="75"/>
        <v>0</v>
      </c>
      <c r="BG339" s="163">
        <f t="shared" si="76"/>
        <v>0</v>
      </c>
      <c r="BH339" s="163">
        <f t="shared" si="77"/>
        <v>0</v>
      </c>
      <c r="BI339" s="163">
        <f t="shared" si="78"/>
        <v>0</v>
      </c>
      <c r="BJ339" s="15" t="s">
        <v>85</v>
      </c>
      <c r="BK339" s="163">
        <f t="shared" si="79"/>
        <v>0</v>
      </c>
      <c r="BL339" s="15" t="s">
        <v>274</v>
      </c>
      <c r="BM339" s="162" t="s">
        <v>1568</v>
      </c>
    </row>
    <row r="340" spans="1:65" s="2" customFormat="1" ht="24.2" customHeight="1">
      <c r="A340" s="30"/>
      <c r="B340" s="154"/>
      <c r="C340" s="195" t="s">
        <v>1569</v>
      </c>
      <c r="D340" s="195" t="s">
        <v>210</v>
      </c>
      <c r="E340" s="196" t="s">
        <v>1570</v>
      </c>
      <c r="F340" s="200" t="s">
        <v>1571</v>
      </c>
      <c r="G340" s="198" t="s">
        <v>213</v>
      </c>
      <c r="H340" s="199">
        <v>2102.866</v>
      </c>
      <c r="I340" s="155"/>
      <c r="J340" s="287">
        <f t="shared" si="70"/>
        <v>0</v>
      </c>
      <c r="K340" s="157"/>
      <c r="L340" s="31"/>
      <c r="M340" s="158" t="s">
        <v>1</v>
      </c>
      <c r="N340" s="159" t="s">
        <v>38</v>
      </c>
      <c r="O340" s="59"/>
      <c r="P340" s="160">
        <f t="shared" si="71"/>
        <v>0</v>
      </c>
      <c r="Q340" s="160">
        <v>0</v>
      </c>
      <c r="R340" s="160">
        <f t="shared" si="72"/>
        <v>0</v>
      </c>
      <c r="S340" s="160">
        <v>0</v>
      </c>
      <c r="T340" s="161">
        <f t="shared" si="73"/>
        <v>0</v>
      </c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R340" s="162" t="s">
        <v>274</v>
      </c>
      <c r="AT340" s="162" t="s">
        <v>210</v>
      </c>
      <c r="AU340" s="162" t="s">
        <v>85</v>
      </c>
      <c r="AY340" s="15" t="s">
        <v>208</v>
      </c>
      <c r="BE340" s="163">
        <f t="shared" si="74"/>
        <v>0</v>
      </c>
      <c r="BF340" s="163">
        <f t="shared" si="75"/>
        <v>0</v>
      </c>
      <c r="BG340" s="163">
        <f t="shared" si="76"/>
        <v>0</v>
      </c>
      <c r="BH340" s="163">
        <f t="shared" si="77"/>
        <v>0</v>
      </c>
      <c r="BI340" s="163">
        <f t="shared" si="78"/>
        <v>0</v>
      </c>
      <c r="BJ340" s="15" t="s">
        <v>85</v>
      </c>
      <c r="BK340" s="163">
        <f t="shared" si="79"/>
        <v>0</v>
      </c>
      <c r="BL340" s="15" t="s">
        <v>274</v>
      </c>
      <c r="BM340" s="162" t="s">
        <v>1572</v>
      </c>
    </row>
    <row r="341" spans="1:65" s="2" customFormat="1" ht="21.75" customHeight="1">
      <c r="A341" s="30"/>
      <c r="B341" s="154"/>
      <c r="C341" s="195" t="s">
        <v>1573</v>
      </c>
      <c r="D341" s="195" t="s">
        <v>210</v>
      </c>
      <c r="E341" s="196" t="s">
        <v>1574</v>
      </c>
      <c r="F341" s="200" t="s">
        <v>1575</v>
      </c>
      <c r="G341" s="198" t="s">
        <v>213</v>
      </c>
      <c r="H341" s="199">
        <v>212.922</v>
      </c>
      <c r="I341" s="155"/>
      <c r="J341" s="287">
        <f t="shared" si="70"/>
        <v>0</v>
      </c>
      <c r="K341" s="157"/>
      <c r="L341" s="31"/>
      <c r="M341" s="158" t="s">
        <v>1</v>
      </c>
      <c r="N341" s="159" t="s">
        <v>38</v>
      </c>
      <c r="O341" s="59"/>
      <c r="P341" s="160">
        <f t="shared" si="71"/>
        <v>0</v>
      </c>
      <c r="Q341" s="160">
        <v>0</v>
      </c>
      <c r="R341" s="160">
        <f t="shared" si="72"/>
        <v>0</v>
      </c>
      <c r="S341" s="160">
        <v>0</v>
      </c>
      <c r="T341" s="161">
        <f t="shared" si="73"/>
        <v>0</v>
      </c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R341" s="162" t="s">
        <v>274</v>
      </c>
      <c r="AT341" s="162" t="s">
        <v>210</v>
      </c>
      <c r="AU341" s="162" t="s">
        <v>85</v>
      </c>
      <c r="AY341" s="15" t="s">
        <v>208</v>
      </c>
      <c r="BE341" s="163">
        <f t="shared" si="74"/>
        <v>0</v>
      </c>
      <c r="BF341" s="163">
        <f t="shared" si="75"/>
        <v>0</v>
      </c>
      <c r="BG341" s="163">
        <f t="shared" si="76"/>
        <v>0</v>
      </c>
      <c r="BH341" s="163">
        <f t="shared" si="77"/>
        <v>0</v>
      </c>
      <c r="BI341" s="163">
        <f t="shared" si="78"/>
        <v>0</v>
      </c>
      <c r="BJ341" s="15" t="s">
        <v>85</v>
      </c>
      <c r="BK341" s="163">
        <f t="shared" si="79"/>
        <v>0</v>
      </c>
      <c r="BL341" s="15" t="s">
        <v>274</v>
      </c>
      <c r="BM341" s="162" t="s">
        <v>1576</v>
      </c>
    </row>
    <row r="342" spans="1:65" s="2" customFormat="1" ht="16.5" customHeight="1">
      <c r="A342" s="30"/>
      <c r="B342" s="154"/>
      <c r="C342" s="201" t="s">
        <v>1577</v>
      </c>
      <c r="D342" s="201" t="s">
        <v>751</v>
      </c>
      <c r="E342" s="202" t="s">
        <v>1114</v>
      </c>
      <c r="F342" s="203" t="s">
        <v>1115</v>
      </c>
      <c r="G342" s="204" t="s">
        <v>213</v>
      </c>
      <c r="H342" s="205">
        <v>2663.1559999999999</v>
      </c>
      <c r="I342" s="177"/>
      <c r="J342" s="290">
        <f t="shared" si="70"/>
        <v>0</v>
      </c>
      <c r="K342" s="178"/>
      <c r="L342" s="179"/>
      <c r="M342" s="180" t="s">
        <v>1</v>
      </c>
      <c r="N342" s="181" t="s">
        <v>38</v>
      </c>
      <c r="O342" s="59"/>
      <c r="P342" s="160">
        <f t="shared" si="71"/>
        <v>0</v>
      </c>
      <c r="Q342" s="160">
        <v>2.9999999999999997E-4</v>
      </c>
      <c r="R342" s="160">
        <f t="shared" si="72"/>
        <v>0.79894679999999996</v>
      </c>
      <c r="S342" s="160">
        <v>0</v>
      </c>
      <c r="T342" s="161">
        <f t="shared" si="73"/>
        <v>0</v>
      </c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R342" s="162" t="s">
        <v>337</v>
      </c>
      <c r="AT342" s="162" t="s">
        <v>751</v>
      </c>
      <c r="AU342" s="162" t="s">
        <v>85</v>
      </c>
      <c r="AY342" s="15" t="s">
        <v>208</v>
      </c>
      <c r="BE342" s="163">
        <f t="shared" si="74"/>
        <v>0</v>
      </c>
      <c r="BF342" s="163">
        <f t="shared" si="75"/>
        <v>0</v>
      </c>
      <c r="BG342" s="163">
        <f t="shared" si="76"/>
        <v>0</v>
      </c>
      <c r="BH342" s="163">
        <f t="shared" si="77"/>
        <v>0</v>
      </c>
      <c r="BI342" s="163">
        <f t="shared" si="78"/>
        <v>0</v>
      </c>
      <c r="BJ342" s="15" t="s">
        <v>85</v>
      </c>
      <c r="BK342" s="163">
        <f t="shared" si="79"/>
        <v>0</v>
      </c>
      <c r="BL342" s="15" t="s">
        <v>274</v>
      </c>
      <c r="BM342" s="162" t="s">
        <v>1578</v>
      </c>
    </row>
    <row r="343" spans="1:65" s="2" customFormat="1" ht="24.2" customHeight="1">
      <c r="A343" s="30"/>
      <c r="B343" s="154"/>
      <c r="C343" s="195" t="s">
        <v>1579</v>
      </c>
      <c r="D343" s="195" t="s">
        <v>210</v>
      </c>
      <c r="E343" s="196" t="s">
        <v>1580</v>
      </c>
      <c r="F343" s="200" t="s">
        <v>1581</v>
      </c>
      <c r="G343" s="198" t="s">
        <v>213</v>
      </c>
      <c r="H343" s="199">
        <v>142.15</v>
      </c>
      <c r="I343" s="155"/>
      <c r="J343" s="287">
        <f t="shared" si="70"/>
        <v>0</v>
      </c>
      <c r="K343" s="157"/>
      <c r="L343" s="31"/>
      <c r="M343" s="158" t="s">
        <v>1</v>
      </c>
      <c r="N343" s="159" t="s">
        <v>38</v>
      </c>
      <c r="O343" s="59"/>
      <c r="P343" s="160">
        <f t="shared" si="71"/>
        <v>0</v>
      </c>
      <c r="Q343" s="160">
        <v>7.4999999999999993E-5</v>
      </c>
      <c r="R343" s="160">
        <f t="shared" si="72"/>
        <v>1.0661249999999999E-2</v>
      </c>
      <c r="S343" s="160">
        <v>0</v>
      </c>
      <c r="T343" s="161">
        <f t="shared" si="73"/>
        <v>0</v>
      </c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R343" s="162" t="s">
        <v>274</v>
      </c>
      <c r="AT343" s="162" t="s">
        <v>210</v>
      </c>
      <c r="AU343" s="162" t="s">
        <v>85</v>
      </c>
      <c r="AY343" s="15" t="s">
        <v>208</v>
      </c>
      <c r="BE343" s="163">
        <f t="shared" si="74"/>
        <v>0</v>
      </c>
      <c r="BF343" s="163">
        <f t="shared" si="75"/>
        <v>0</v>
      </c>
      <c r="BG343" s="163">
        <f t="shared" si="76"/>
        <v>0</v>
      </c>
      <c r="BH343" s="163">
        <f t="shared" si="77"/>
        <v>0</v>
      </c>
      <c r="BI343" s="163">
        <f t="shared" si="78"/>
        <v>0</v>
      </c>
      <c r="BJ343" s="15" t="s">
        <v>85</v>
      </c>
      <c r="BK343" s="163">
        <f t="shared" si="79"/>
        <v>0</v>
      </c>
      <c r="BL343" s="15" t="s">
        <v>274</v>
      </c>
      <c r="BM343" s="162" t="s">
        <v>1582</v>
      </c>
    </row>
    <row r="344" spans="1:65" s="2" customFormat="1" ht="37.9" customHeight="1">
      <c r="A344" s="30"/>
      <c r="B344" s="154"/>
      <c r="C344" s="201" t="s">
        <v>1583</v>
      </c>
      <c r="D344" s="201" t="s">
        <v>751</v>
      </c>
      <c r="E344" s="202" t="s">
        <v>1584</v>
      </c>
      <c r="F344" s="203" t="s">
        <v>1585</v>
      </c>
      <c r="G344" s="204" t="s">
        <v>213</v>
      </c>
      <c r="H344" s="205">
        <v>156.36500000000001</v>
      </c>
      <c r="I344" s="177"/>
      <c r="J344" s="290">
        <f t="shared" si="70"/>
        <v>0</v>
      </c>
      <c r="K344" s="178"/>
      <c r="L344" s="179"/>
      <c r="M344" s="180" t="s">
        <v>1</v>
      </c>
      <c r="N344" s="181" t="s">
        <v>38</v>
      </c>
      <c r="O344" s="59"/>
      <c r="P344" s="160">
        <f t="shared" si="71"/>
        <v>0</v>
      </c>
      <c r="Q344" s="160">
        <v>2E-3</v>
      </c>
      <c r="R344" s="160">
        <f t="shared" si="72"/>
        <v>0.31273000000000001</v>
      </c>
      <c r="S344" s="160">
        <v>0</v>
      </c>
      <c r="T344" s="161">
        <f t="shared" si="73"/>
        <v>0</v>
      </c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R344" s="162" t="s">
        <v>337</v>
      </c>
      <c r="AT344" s="162" t="s">
        <v>751</v>
      </c>
      <c r="AU344" s="162" t="s">
        <v>85</v>
      </c>
      <c r="AY344" s="15" t="s">
        <v>208</v>
      </c>
      <c r="BE344" s="163">
        <f t="shared" si="74"/>
        <v>0</v>
      </c>
      <c r="BF344" s="163">
        <f t="shared" si="75"/>
        <v>0</v>
      </c>
      <c r="BG344" s="163">
        <f t="shared" si="76"/>
        <v>0</v>
      </c>
      <c r="BH344" s="163">
        <f t="shared" si="77"/>
        <v>0</v>
      </c>
      <c r="BI344" s="163">
        <f t="shared" si="78"/>
        <v>0</v>
      </c>
      <c r="BJ344" s="15" t="s">
        <v>85</v>
      </c>
      <c r="BK344" s="163">
        <f t="shared" si="79"/>
        <v>0</v>
      </c>
      <c r="BL344" s="15" t="s">
        <v>274</v>
      </c>
      <c r="BM344" s="162" t="s">
        <v>1586</v>
      </c>
    </row>
    <row r="345" spans="1:65" s="2" customFormat="1" ht="24.2" customHeight="1">
      <c r="A345" s="30"/>
      <c r="B345" s="154"/>
      <c r="C345" s="195" t="s">
        <v>1587</v>
      </c>
      <c r="D345" s="195" t="s">
        <v>210</v>
      </c>
      <c r="E345" s="196" t="s">
        <v>1588</v>
      </c>
      <c r="F345" s="200" t="s">
        <v>1589</v>
      </c>
      <c r="G345" s="198" t="s">
        <v>213</v>
      </c>
      <c r="H345" s="199">
        <v>4205.732</v>
      </c>
      <c r="I345" s="155"/>
      <c r="J345" s="287">
        <f t="shared" si="70"/>
        <v>0</v>
      </c>
      <c r="K345" s="157"/>
      <c r="L345" s="31"/>
      <c r="M345" s="158" t="s">
        <v>1</v>
      </c>
      <c r="N345" s="159" t="s">
        <v>38</v>
      </c>
      <c r="O345" s="59"/>
      <c r="P345" s="160">
        <f t="shared" si="71"/>
        <v>0</v>
      </c>
      <c r="Q345" s="160">
        <v>5.4226000000000003E-4</v>
      </c>
      <c r="R345" s="160">
        <f t="shared" si="72"/>
        <v>2.28060023432</v>
      </c>
      <c r="S345" s="160">
        <v>0</v>
      </c>
      <c r="T345" s="161">
        <f t="shared" si="73"/>
        <v>0</v>
      </c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R345" s="162" t="s">
        <v>274</v>
      </c>
      <c r="AT345" s="162" t="s">
        <v>210</v>
      </c>
      <c r="AU345" s="162" t="s">
        <v>85</v>
      </c>
      <c r="AY345" s="15" t="s">
        <v>208</v>
      </c>
      <c r="BE345" s="163">
        <f t="shared" si="74"/>
        <v>0</v>
      </c>
      <c r="BF345" s="163">
        <f t="shared" si="75"/>
        <v>0</v>
      </c>
      <c r="BG345" s="163">
        <f t="shared" si="76"/>
        <v>0</v>
      </c>
      <c r="BH345" s="163">
        <f t="shared" si="77"/>
        <v>0</v>
      </c>
      <c r="BI345" s="163">
        <f t="shared" si="78"/>
        <v>0</v>
      </c>
      <c r="BJ345" s="15" t="s">
        <v>85</v>
      </c>
      <c r="BK345" s="163">
        <f t="shared" si="79"/>
        <v>0</v>
      </c>
      <c r="BL345" s="15" t="s">
        <v>274</v>
      </c>
      <c r="BM345" s="162" t="s">
        <v>1590</v>
      </c>
    </row>
    <row r="346" spans="1:65" s="2" customFormat="1" ht="24.2" customHeight="1">
      <c r="A346" s="30"/>
      <c r="B346" s="154"/>
      <c r="C346" s="195" t="s">
        <v>1591</v>
      </c>
      <c r="D346" s="195" t="s">
        <v>210</v>
      </c>
      <c r="E346" s="196" t="s">
        <v>1592</v>
      </c>
      <c r="F346" s="200" t="s">
        <v>1593</v>
      </c>
      <c r="G346" s="198" t="s">
        <v>213</v>
      </c>
      <c r="H346" s="199">
        <v>425.84399999999999</v>
      </c>
      <c r="I346" s="155"/>
      <c r="J346" s="287">
        <f t="shared" si="70"/>
        <v>0</v>
      </c>
      <c r="K346" s="157"/>
      <c r="L346" s="31"/>
      <c r="M346" s="158" t="s">
        <v>1</v>
      </c>
      <c r="N346" s="159" t="s">
        <v>38</v>
      </c>
      <c r="O346" s="59"/>
      <c r="P346" s="160">
        <f t="shared" si="71"/>
        <v>0</v>
      </c>
      <c r="Q346" s="160">
        <v>5.4226000000000003E-4</v>
      </c>
      <c r="R346" s="160">
        <f t="shared" si="72"/>
        <v>0.23091816744000002</v>
      </c>
      <c r="S346" s="160">
        <v>0</v>
      </c>
      <c r="T346" s="161">
        <f t="shared" si="73"/>
        <v>0</v>
      </c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R346" s="162" t="s">
        <v>274</v>
      </c>
      <c r="AT346" s="162" t="s">
        <v>210</v>
      </c>
      <c r="AU346" s="162" t="s">
        <v>85</v>
      </c>
      <c r="AY346" s="15" t="s">
        <v>208</v>
      </c>
      <c r="BE346" s="163">
        <f t="shared" si="74"/>
        <v>0</v>
      </c>
      <c r="BF346" s="163">
        <f t="shared" si="75"/>
        <v>0</v>
      </c>
      <c r="BG346" s="163">
        <f t="shared" si="76"/>
        <v>0</v>
      </c>
      <c r="BH346" s="163">
        <f t="shared" si="77"/>
        <v>0</v>
      </c>
      <c r="BI346" s="163">
        <f t="shared" si="78"/>
        <v>0</v>
      </c>
      <c r="BJ346" s="15" t="s">
        <v>85</v>
      </c>
      <c r="BK346" s="163">
        <f t="shared" si="79"/>
        <v>0</v>
      </c>
      <c r="BL346" s="15" t="s">
        <v>274</v>
      </c>
      <c r="BM346" s="162" t="s">
        <v>1594</v>
      </c>
    </row>
    <row r="347" spans="1:65" s="2" customFormat="1" ht="24.2" customHeight="1">
      <c r="A347" s="30"/>
      <c r="B347" s="154"/>
      <c r="C347" s="201" t="s">
        <v>1595</v>
      </c>
      <c r="D347" s="201" t="s">
        <v>751</v>
      </c>
      <c r="E347" s="202" t="s">
        <v>1596</v>
      </c>
      <c r="F347" s="203" t="s">
        <v>1597</v>
      </c>
      <c r="G347" s="204" t="s">
        <v>213</v>
      </c>
      <c r="H347" s="205">
        <v>2778.9459999999999</v>
      </c>
      <c r="I347" s="177"/>
      <c r="J347" s="290">
        <f t="shared" si="70"/>
        <v>0</v>
      </c>
      <c r="K347" s="178"/>
      <c r="L347" s="179"/>
      <c r="M347" s="180" t="s">
        <v>1</v>
      </c>
      <c r="N347" s="181" t="s">
        <v>38</v>
      </c>
      <c r="O347" s="59"/>
      <c r="P347" s="160">
        <f t="shared" si="71"/>
        <v>0</v>
      </c>
      <c r="Q347" s="160">
        <v>4.4999999999999997E-3</v>
      </c>
      <c r="R347" s="160">
        <f t="shared" si="72"/>
        <v>12.505256999999999</v>
      </c>
      <c r="S347" s="160">
        <v>0</v>
      </c>
      <c r="T347" s="161">
        <f t="shared" si="73"/>
        <v>0</v>
      </c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R347" s="162" t="s">
        <v>337</v>
      </c>
      <c r="AT347" s="162" t="s">
        <v>751</v>
      </c>
      <c r="AU347" s="162" t="s">
        <v>85</v>
      </c>
      <c r="AY347" s="15" t="s">
        <v>208</v>
      </c>
      <c r="BE347" s="163">
        <f t="shared" si="74"/>
        <v>0</v>
      </c>
      <c r="BF347" s="163">
        <f t="shared" si="75"/>
        <v>0</v>
      </c>
      <c r="BG347" s="163">
        <f t="shared" si="76"/>
        <v>0</v>
      </c>
      <c r="BH347" s="163">
        <f t="shared" si="77"/>
        <v>0</v>
      </c>
      <c r="BI347" s="163">
        <f t="shared" si="78"/>
        <v>0</v>
      </c>
      <c r="BJ347" s="15" t="s">
        <v>85</v>
      </c>
      <c r="BK347" s="163">
        <f t="shared" si="79"/>
        <v>0</v>
      </c>
      <c r="BL347" s="15" t="s">
        <v>274</v>
      </c>
      <c r="BM347" s="162" t="s">
        <v>1598</v>
      </c>
    </row>
    <row r="348" spans="1:65" s="2" customFormat="1" ht="37.9" customHeight="1">
      <c r="A348" s="30"/>
      <c r="B348" s="154"/>
      <c r="C348" s="201" t="s">
        <v>1599</v>
      </c>
      <c r="D348" s="201" t="s">
        <v>751</v>
      </c>
      <c r="E348" s="202" t="s">
        <v>1600</v>
      </c>
      <c r="F348" s="203" t="s">
        <v>1601</v>
      </c>
      <c r="G348" s="204" t="s">
        <v>213</v>
      </c>
      <c r="H348" s="205">
        <v>2778.9459999999999</v>
      </c>
      <c r="I348" s="177"/>
      <c r="J348" s="290">
        <f t="shared" si="70"/>
        <v>0</v>
      </c>
      <c r="K348" s="178"/>
      <c r="L348" s="179"/>
      <c r="M348" s="180" t="s">
        <v>1</v>
      </c>
      <c r="N348" s="181" t="s">
        <v>38</v>
      </c>
      <c r="O348" s="59"/>
      <c r="P348" s="160">
        <f t="shared" si="71"/>
        <v>0</v>
      </c>
      <c r="Q348" s="160">
        <v>4.4999999999999997E-3</v>
      </c>
      <c r="R348" s="160">
        <f t="shared" si="72"/>
        <v>12.505256999999999</v>
      </c>
      <c r="S348" s="160">
        <v>0</v>
      </c>
      <c r="T348" s="161">
        <f t="shared" si="73"/>
        <v>0</v>
      </c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R348" s="162" t="s">
        <v>337</v>
      </c>
      <c r="AT348" s="162" t="s">
        <v>751</v>
      </c>
      <c r="AU348" s="162" t="s">
        <v>85</v>
      </c>
      <c r="AY348" s="15" t="s">
        <v>208</v>
      </c>
      <c r="BE348" s="163">
        <f t="shared" si="74"/>
        <v>0</v>
      </c>
      <c r="BF348" s="163">
        <f t="shared" si="75"/>
        <v>0</v>
      </c>
      <c r="BG348" s="163">
        <f t="shared" si="76"/>
        <v>0</v>
      </c>
      <c r="BH348" s="163">
        <f t="shared" si="77"/>
        <v>0</v>
      </c>
      <c r="BI348" s="163">
        <f t="shared" si="78"/>
        <v>0</v>
      </c>
      <c r="BJ348" s="15" t="s">
        <v>85</v>
      </c>
      <c r="BK348" s="163">
        <f t="shared" si="79"/>
        <v>0</v>
      </c>
      <c r="BL348" s="15" t="s">
        <v>274</v>
      </c>
      <c r="BM348" s="162" t="s">
        <v>1602</v>
      </c>
    </row>
    <row r="349" spans="1:65" s="2" customFormat="1" ht="24.2" customHeight="1">
      <c r="A349" s="30"/>
      <c r="B349" s="154"/>
      <c r="C349" s="195" t="s">
        <v>1603</v>
      </c>
      <c r="D349" s="195" t="s">
        <v>210</v>
      </c>
      <c r="E349" s="196" t="s">
        <v>1604</v>
      </c>
      <c r="F349" s="200" t="s">
        <v>1605</v>
      </c>
      <c r="G349" s="198" t="s">
        <v>213</v>
      </c>
      <c r="H349" s="199">
        <v>313</v>
      </c>
      <c r="I349" s="155"/>
      <c r="J349" s="287">
        <f t="shared" si="70"/>
        <v>0</v>
      </c>
      <c r="K349" s="157"/>
      <c r="L349" s="31"/>
      <c r="M349" s="158" t="s">
        <v>1</v>
      </c>
      <c r="N349" s="159" t="s">
        <v>38</v>
      </c>
      <c r="O349" s="59"/>
      <c r="P349" s="160">
        <f t="shared" si="71"/>
        <v>0</v>
      </c>
      <c r="Q349" s="160">
        <v>2.0999999999999999E-3</v>
      </c>
      <c r="R349" s="160">
        <f t="shared" si="72"/>
        <v>0.6573</v>
      </c>
      <c r="S349" s="160">
        <v>0</v>
      </c>
      <c r="T349" s="161">
        <f t="shared" si="73"/>
        <v>0</v>
      </c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R349" s="162" t="s">
        <v>274</v>
      </c>
      <c r="AT349" s="162" t="s">
        <v>210</v>
      </c>
      <c r="AU349" s="162" t="s">
        <v>85</v>
      </c>
      <c r="AY349" s="15" t="s">
        <v>208</v>
      </c>
      <c r="BE349" s="163">
        <f t="shared" si="74"/>
        <v>0</v>
      </c>
      <c r="BF349" s="163">
        <f t="shared" si="75"/>
        <v>0</v>
      </c>
      <c r="BG349" s="163">
        <f t="shared" si="76"/>
        <v>0</v>
      </c>
      <c r="BH349" s="163">
        <f t="shared" si="77"/>
        <v>0</v>
      </c>
      <c r="BI349" s="163">
        <f t="shared" si="78"/>
        <v>0</v>
      </c>
      <c r="BJ349" s="15" t="s">
        <v>85</v>
      </c>
      <c r="BK349" s="163">
        <f t="shared" si="79"/>
        <v>0</v>
      </c>
      <c r="BL349" s="15" t="s">
        <v>274</v>
      </c>
      <c r="BM349" s="162" t="s">
        <v>1606</v>
      </c>
    </row>
    <row r="350" spans="1:65" s="2" customFormat="1" ht="24.2" customHeight="1">
      <c r="A350" s="30"/>
      <c r="B350" s="154"/>
      <c r="C350" s="195" t="s">
        <v>1607</v>
      </c>
      <c r="D350" s="195" t="s">
        <v>210</v>
      </c>
      <c r="E350" s="196" t="s">
        <v>1608</v>
      </c>
      <c r="F350" s="200" t="s">
        <v>1609</v>
      </c>
      <c r="G350" s="198" t="s">
        <v>213</v>
      </c>
      <c r="H350" s="199">
        <v>979.93200000000002</v>
      </c>
      <c r="I350" s="155"/>
      <c r="J350" s="287">
        <f t="shared" si="70"/>
        <v>0</v>
      </c>
      <c r="K350" s="157"/>
      <c r="L350" s="31"/>
      <c r="M350" s="158" t="s">
        <v>1</v>
      </c>
      <c r="N350" s="159" t="s">
        <v>38</v>
      </c>
      <c r="O350" s="59"/>
      <c r="P350" s="160">
        <f t="shared" si="71"/>
        <v>0</v>
      </c>
      <c r="Q350" s="160">
        <v>2.3E-3</v>
      </c>
      <c r="R350" s="160">
        <f t="shared" si="72"/>
        <v>2.2538436000000002</v>
      </c>
      <c r="S350" s="160">
        <v>0</v>
      </c>
      <c r="T350" s="161">
        <f t="shared" si="73"/>
        <v>0</v>
      </c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R350" s="162" t="s">
        <v>274</v>
      </c>
      <c r="AT350" s="162" t="s">
        <v>210</v>
      </c>
      <c r="AU350" s="162" t="s">
        <v>85</v>
      </c>
      <c r="AY350" s="15" t="s">
        <v>208</v>
      </c>
      <c r="BE350" s="163">
        <f t="shared" si="74"/>
        <v>0</v>
      </c>
      <c r="BF350" s="163">
        <f t="shared" si="75"/>
        <v>0</v>
      </c>
      <c r="BG350" s="163">
        <f t="shared" si="76"/>
        <v>0</v>
      </c>
      <c r="BH350" s="163">
        <f t="shared" si="77"/>
        <v>0</v>
      </c>
      <c r="BI350" s="163">
        <f t="shared" si="78"/>
        <v>0</v>
      </c>
      <c r="BJ350" s="15" t="s">
        <v>85</v>
      </c>
      <c r="BK350" s="163">
        <f t="shared" si="79"/>
        <v>0</v>
      </c>
      <c r="BL350" s="15" t="s">
        <v>274</v>
      </c>
      <c r="BM350" s="162" t="s">
        <v>1610</v>
      </c>
    </row>
    <row r="351" spans="1:65" s="2" customFormat="1" ht="24.2" customHeight="1">
      <c r="A351" s="30"/>
      <c r="B351" s="154"/>
      <c r="C351" s="195" t="s">
        <v>1611</v>
      </c>
      <c r="D351" s="195" t="s">
        <v>210</v>
      </c>
      <c r="E351" s="196" t="s">
        <v>1612</v>
      </c>
      <c r="F351" s="200" t="s">
        <v>1613</v>
      </c>
      <c r="G351" s="198" t="s">
        <v>1614</v>
      </c>
      <c r="H351" s="182"/>
      <c r="I351" s="155"/>
      <c r="J351" s="287">
        <f t="shared" si="70"/>
        <v>0</v>
      </c>
      <c r="K351" s="157"/>
      <c r="L351" s="31"/>
      <c r="M351" s="158" t="s">
        <v>1</v>
      </c>
      <c r="N351" s="159" t="s">
        <v>38</v>
      </c>
      <c r="O351" s="59"/>
      <c r="P351" s="160">
        <f t="shared" si="71"/>
        <v>0</v>
      </c>
      <c r="Q351" s="160">
        <v>0</v>
      </c>
      <c r="R351" s="160">
        <f t="shared" si="72"/>
        <v>0</v>
      </c>
      <c r="S351" s="160">
        <v>0</v>
      </c>
      <c r="T351" s="161">
        <f t="shared" si="73"/>
        <v>0</v>
      </c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R351" s="162" t="s">
        <v>274</v>
      </c>
      <c r="AT351" s="162" t="s">
        <v>210</v>
      </c>
      <c r="AU351" s="162" t="s">
        <v>85</v>
      </c>
      <c r="AY351" s="15" t="s">
        <v>208</v>
      </c>
      <c r="BE351" s="163">
        <f t="shared" si="74"/>
        <v>0</v>
      </c>
      <c r="BF351" s="163">
        <f t="shared" si="75"/>
        <v>0</v>
      </c>
      <c r="BG351" s="163">
        <f t="shared" si="76"/>
        <v>0</v>
      </c>
      <c r="BH351" s="163">
        <f t="shared" si="77"/>
        <v>0</v>
      </c>
      <c r="BI351" s="163">
        <f t="shared" si="78"/>
        <v>0</v>
      </c>
      <c r="BJ351" s="15" t="s">
        <v>85</v>
      </c>
      <c r="BK351" s="163">
        <f t="shared" si="79"/>
        <v>0</v>
      </c>
      <c r="BL351" s="15" t="s">
        <v>274</v>
      </c>
      <c r="BM351" s="162" t="s">
        <v>1615</v>
      </c>
    </row>
    <row r="352" spans="1:65" s="12" customFormat="1" ht="22.9" customHeight="1">
      <c r="B352" s="142"/>
      <c r="C352" s="206"/>
      <c r="D352" s="207" t="s">
        <v>71</v>
      </c>
      <c r="E352" s="208" t="s">
        <v>673</v>
      </c>
      <c r="F352" s="208" t="s">
        <v>674</v>
      </c>
      <c r="G352" s="206"/>
      <c r="H352" s="206"/>
      <c r="I352" s="145"/>
      <c r="J352" s="286">
        <f>BK352</f>
        <v>0</v>
      </c>
      <c r="L352" s="142"/>
      <c r="M352" s="146"/>
      <c r="N352" s="147"/>
      <c r="O352" s="147"/>
      <c r="P352" s="148">
        <f>P353+SUM(P354:P358)+P392</f>
        <v>0</v>
      </c>
      <c r="Q352" s="147"/>
      <c r="R352" s="148">
        <f>R353+SUM(R354:R358)+R392</f>
        <v>106.56714600049997</v>
      </c>
      <c r="S352" s="147"/>
      <c r="T352" s="149">
        <f>T353+SUM(T354:T358)+T392</f>
        <v>0</v>
      </c>
      <c r="AR352" s="143" t="s">
        <v>85</v>
      </c>
      <c r="AT352" s="150" t="s">
        <v>71</v>
      </c>
      <c r="AU352" s="150" t="s">
        <v>79</v>
      </c>
      <c r="AY352" s="143" t="s">
        <v>208</v>
      </c>
      <c r="BK352" s="151">
        <f>BK353+SUM(BK354:BK358)+BK392</f>
        <v>0</v>
      </c>
    </row>
    <row r="353" spans="1:65" s="2" customFormat="1" ht="37.9" customHeight="1">
      <c r="A353" s="30"/>
      <c r="B353" s="154"/>
      <c r="C353" s="195" t="s">
        <v>1616</v>
      </c>
      <c r="D353" s="195" t="s">
        <v>210</v>
      </c>
      <c r="E353" s="196" t="s">
        <v>1617</v>
      </c>
      <c r="F353" s="200" t="s">
        <v>1618</v>
      </c>
      <c r="G353" s="198" t="s">
        <v>213</v>
      </c>
      <c r="H353" s="199">
        <v>90.045000000000002</v>
      </c>
      <c r="I353" s="155"/>
      <c r="J353" s="287">
        <f>ROUND(I353*H353,2)</f>
        <v>0</v>
      </c>
      <c r="K353" s="157"/>
      <c r="L353" s="31"/>
      <c r="M353" s="158" t="s">
        <v>1</v>
      </c>
      <c r="N353" s="159" t="s">
        <v>38</v>
      </c>
      <c r="O353" s="59"/>
      <c r="P353" s="160">
        <f>O353*H353</f>
        <v>0</v>
      </c>
      <c r="Q353" s="160">
        <v>5.5000000000000003E-4</v>
      </c>
      <c r="R353" s="160">
        <f>Q353*H353</f>
        <v>4.9524750000000006E-2</v>
      </c>
      <c r="S353" s="160">
        <v>0</v>
      </c>
      <c r="T353" s="161">
        <f>S353*H353</f>
        <v>0</v>
      </c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R353" s="162" t="s">
        <v>274</v>
      </c>
      <c r="AT353" s="162" t="s">
        <v>210</v>
      </c>
      <c r="AU353" s="162" t="s">
        <v>85</v>
      </c>
      <c r="AY353" s="15" t="s">
        <v>208</v>
      </c>
      <c r="BE353" s="163">
        <f>IF(N353="základná",J353,0)</f>
        <v>0</v>
      </c>
      <c r="BF353" s="163">
        <f>IF(N353="znížená",J353,0)</f>
        <v>0</v>
      </c>
      <c r="BG353" s="163">
        <f>IF(N353="zákl. prenesená",J353,0)</f>
        <v>0</v>
      </c>
      <c r="BH353" s="163">
        <f>IF(N353="zníž. prenesená",J353,0)</f>
        <v>0</v>
      </c>
      <c r="BI353" s="163">
        <f>IF(N353="nulová",J353,0)</f>
        <v>0</v>
      </c>
      <c r="BJ353" s="15" t="s">
        <v>85</v>
      </c>
      <c r="BK353" s="163">
        <f>ROUND(I353*H353,2)</f>
        <v>0</v>
      </c>
      <c r="BL353" s="15" t="s">
        <v>274</v>
      </c>
      <c r="BM353" s="162" t="s">
        <v>1619</v>
      </c>
    </row>
    <row r="354" spans="1:65" s="2" customFormat="1" ht="33" customHeight="1">
      <c r="A354" s="30"/>
      <c r="B354" s="154"/>
      <c r="C354" s="201" t="s">
        <v>1620</v>
      </c>
      <c r="D354" s="201" t="s">
        <v>751</v>
      </c>
      <c r="E354" s="202" t="s">
        <v>1621</v>
      </c>
      <c r="F354" s="203" t="s">
        <v>1622</v>
      </c>
      <c r="G354" s="204" t="s">
        <v>213</v>
      </c>
      <c r="H354" s="205">
        <v>108.054</v>
      </c>
      <c r="I354" s="177"/>
      <c r="J354" s="290">
        <f>ROUND(I354*H354,2)</f>
        <v>0</v>
      </c>
      <c r="K354" s="178"/>
      <c r="L354" s="179"/>
      <c r="M354" s="180" t="s">
        <v>1</v>
      </c>
      <c r="N354" s="181" t="s">
        <v>38</v>
      </c>
      <c r="O354" s="59"/>
      <c r="P354" s="160">
        <f>O354*H354</f>
        <v>0</v>
      </c>
      <c r="Q354" s="160">
        <v>3.0000000000000001E-3</v>
      </c>
      <c r="R354" s="160">
        <f>Q354*H354</f>
        <v>0.32416200000000001</v>
      </c>
      <c r="S354" s="160">
        <v>0</v>
      </c>
      <c r="T354" s="161">
        <f>S354*H354</f>
        <v>0</v>
      </c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R354" s="162" t="s">
        <v>337</v>
      </c>
      <c r="AT354" s="162" t="s">
        <v>751</v>
      </c>
      <c r="AU354" s="162" t="s">
        <v>85</v>
      </c>
      <c r="AY354" s="15" t="s">
        <v>208</v>
      </c>
      <c r="BE354" s="163">
        <f>IF(N354="základná",J354,0)</f>
        <v>0</v>
      </c>
      <c r="BF354" s="163">
        <f>IF(N354="znížená",J354,0)</f>
        <v>0</v>
      </c>
      <c r="BG354" s="163">
        <f>IF(N354="zákl. prenesená",J354,0)</f>
        <v>0</v>
      </c>
      <c r="BH354" s="163">
        <f>IF(N354="zníž. prenesená",J354,0)</f>
        <v>0</v>
      </c>
      <c r="BI354" s="163">
        <f>IF(N354="nulová",J354,0)</f>
        <v>0</v>
      </c>
      <c r="BJ354" s="15" t="s">
        <v>85</v>
      </c>
      <c r="BK354" s="163">
        <f>ROUND(I354*H354,2)</f>
        <v>0</v>
      </c>
      <c r="BL354" s="15" t="s">
        <v>274</v>
      </c>
      <c r="BM354" s="162" t="s">
        <v>1623</v>
      </c>
    </row>
    <row r="355" spans="1:65" s="2" customFormat="1" ht="21.75" customHeight="1">
      <c r="A355" s="30"/>
      <c r="B355" s="154"/>
      <c r="C355" s="195" t="s">
        <v>1624</v>
      </c>
      <c r="D355" s="195" t="s">
        <v>210</v>
      </c>
      <c r="E355" s="196" t="s">
        <v>1625</v>
      </c>
      <c r="F355" s="200" t="s">
        <v>1626</v>
      </c>
      <c r="G355" s="198" t="s">
        <v>404</v>
      </c>
      <c r="H355" s="199">
        <v>5</v>
      </c>
      <c r="I355" s="155"/>
      <c r="J355" s="287">
        <f>ROUND(I355*H355,2)</f>
        <v>0</v>
      </c>
      <c r="K355" s="157"/>
      <c r="L355" s="31"/>
      <c r="M355" s="158" t="s">
        <v>1</v>
      </c>
      <c r="N355" s="159" t="s">
        <v>38</v>
      </c>
      <c r="O355" s="59"/>
      <c r="P355" s="160">
        <f>O355*H355</f>
        <v>0</v>
      </c>
      <c r="Q355" s="160">
        <v>7.9999999999999996E-6</v>
      </c>
      <c r="R355" s="160">
        <f>Q355*H355</f>
        <v>3.9999999999999996E-5</v>
      </c>
      <c r="S355" s="160">
        <v>0</v>
      </c>
      <c r="T355" s="161">
        <f>S355*H355</f>
        <v>0</v>
      </c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R355" s="162" t="s">
        <v>274</v>
      </c>
      <c r="AT355" s="162" t="s">
        <v>210</v>
      </c>
      <c r="AU355" s="162" t="s">
        <v>85</v>
      </c>
      <c r="AY355" s="15" t="s">
        <v>208</v>
      </c>
      <c r="BE355" s="163">
        <f>IF(N355="základná",J355,0)</f>
        <v>0</v>
      </c>
      <c r="BF355" s="163">
        <f>IF(N355="znížená",J355,0)</f>
        <v>0</v>
      </c>
      <c r="BG355" s="163">
        <f>IF(N355="zákl. prenesená",J355,0)</f>
        <v>0</v>
      </c>
      <c r="BH355" s="163">
        <f>IF(N355="zníž. prenesená",J355,0)</f>
        <v>0</v>
      </c>
      <c r="BI355" s="163">
        <f>IF(N355="nulová",J355,0)</f>
        <v>0</v>
      </c>
      <c r="BJ355" s="15" t="s">
        <v>85</v>
      </c>
      <c r="BK355" s="163">
        <f>ROUND(I355*H355,2)</f>
        <v>0</v>
      </c>
      <c r="BL355" s="15" t="s">
        <v>274</v>
      </c>
      <c r="BM355" s="162" t="s">
        <v>1627</v>
      </c>
    </row>
    <row r="356" spans="1:65" s="2" customFormat="1" ht="37.9" customHeight="1">
      <c r="A356" s="30"/>
      <c r="B356" s="154"/>
      <c r="C356" s="201" t="s">
        <v>1628</v>
      </c>
      <c r="D356" s="201" t="s">
        <v>751</v>
      </c>
      <c r="E356" s="202" t="s">
        <v>1629</v>
      </c>
      <c r="F356" s="203" t="s">
        <v>1630</v>
      </c>
      <c r="G356" s="204" t="s">
        <v>404</v>
      </c>
      <c r="H356" s="205">
        <v>5</v>
      </c>
      <c r="I356" s="177"/>
      <c r="J356" s="290">
        <f>ROUND(I356*H356,2)</f>
        <v>0</v>
      </c>
      <c r="K356" s="178"/>
      <c r="L356" s="179"/>
      <c r="M356" s="180" t="s">
        <v>1</v>
      </c>
      <c r="N356" s="181" t="s">
        <v>38</v>
      </c>
      <c r="O356" s="59"/>
      <c r="P356" s="160">
        <f>O356*H356</f>
        <v>0</v>
      </c>
      <c r="Q356" s="160">
        <v>0</v>
      </c>
      <c r="R356" s="160">
        <f>Q356*H356</f>
        <v>0</v>
      </c>
      <c r="S356" s="160">
        <v>0</v>
      </c>
      <c r="T356" s="161">
        <f>S356*H356</f>
        <v>0</v>
      </c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R356" s="162" t="s">
        <v>337</v>
      </c>
      <c r="AT356" s="162" t="s">
        <v>751</v>
      </c>
      <c r="AU356" s="162" t="s">
        <v>85</v>
      </c>
      <c r="AY356" s="15" t="s">
        <v>208</v>
      </c>
      <c r="BE356" s="163">
        <f>IF(N356="základná",J356,0)</f>
        <v>0</v>
      </c>
      <c r="BF356" s="163">
        <f>IF(N356="znížená",J356,0)</f>
        <v>0</v>
      </c>
      <c r="BG356" s="163">
        <f>IF(N356="zákl. prenesená",J356,0)</f>
        <v>0</v>
      </c>
      <c r="BH356" s="163">
        <f>IF(N356="zníž. prenesená",J356,0)</f>
        <v>0</v>
      </c>
      <c r="BI356" s="163">
        <f>IF(N356="nulová",J356,0)</f>
        <v>0</v>
      </c>
      <c r="BJ356" s="15" t="s">
        <v>85</v>
      </c>
      <c r="BK356" s="163">
        <f>ROUND(I356*H356,2)</f>
        <v>0</v>
      </c>
      <c r="BL356" s="15" t="s">
        <v>274</v>
      </c>
      <c r="BM356" s="162" t="s">
        <v>1631</v>
      </c>
    </row>
    <row r="357" spans="1:65" s="2" customFormat="1" ht="24.2" customHeight="1">
      <c r="A357" s="30"/>
      <c r="B357" s="154"/>
      <c r="C357" s="195" t="s">
        <v>1632</v>
      </c>
      <c r="D357" s="195" t="s">
        <v>210</v>
      </c>
      <c r="E357" s="196" t="s">
        <v>1633</v>
      </c>
      <c r="F357" s="200" t="s">
        <v>1634</v>
      </c>
      <c r="G357" s="198" t="s">
        <v>1614</v>
      </c>
      <c r="H357" s="182"/>
      <c r="I357" s="155"/>
      <c r="J357" s="287">
        <f>ROUND(I357*H357,2)</f>
        <v>0</v>
      </c>
      <c r="K357" s="157"/>
      <c r="L357" s="31"/>
      <c r="M357" s="158" t="s">
        <v>1</v>
      </c>
      <c r="N357" s="159" t="s">
        <v>38</v>
      </c>
      <c r="O357" s="59"/>
      <c r="P357" s="160">
        <f>O357*H357</f>
        <v>0</v>
      </c>
      <c r="Q357" s="160">
        <v>0</v>
      </c>
      <c r="R357" s="160">
        <f>Q357*H357</f>
        <v>0</v>
      </c>
      <c r="S357" s="160">
        <v>0</v>
      </c>
      <c r="T357" s="161">
        <f>S357*H357</f>
        <v>0</v>
      </c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R357" s="162" t="s">
        <v>274</v>
      </c>
      <c r="AT357" s="162" t="s">
        <v>210</v>
      </c>
      <c r="AU357" s="162" t="s">
        <v>85</v>
      </c>
      <c r="AY357" s="15" t="s">
        <v>208</v>
      </c>
      <c r="BE357" s="163">
        <f>IF(N357="základná",J357,0)</f>
        <v>0</v>
      </c>
      <c r="BF357" s="163">
        <f>IF(N357="znížená",J357,0)</f>
        <v>0</v>
      </c>
      <c r="BG357" s="163">
        <f>IF(N357="zákl. prenesená",J357,0)</f>
        <v>0</v>
      </c>
      <c r="BH357" s="163">
        <f>IF(N357="zníž. prenesená",J357,0)</f>
        <v>0</v>
      </c>
      <c r="BI357" s="163">
        <f>IF(N357="nulová",J357,0)</f>
        <v>0</v>
      </c>
      <c r="BJ357" s="15" t="s">
        <v>85</v>
      </c>
      <c r="BK357" s="163">
        <f>ROUND(I357*H357,2)</f>
        <v>0</v>
      </c>
      <c r="BL357" s="15" t="s">
        <v>274</v>
      </c>
      <c r="BM357" s="162" t="s">
        <v>1635</v>
      </c>
    </row>
    <row r="358" spans="1:65" s="12" customFormat="1" ht="20.85" customHeight="1">
      <c r="B358" s="142"/>
      <c r="C358" s="206"/>
      <c r="D358" s="207" t="s">
        <v>71</v>
      </c>
      <c r="E358" s="208" t="s">
        <v>1636</v>
      </c>
      <c r="F358" s="208" t="s">
        <v>1637</v>
      </c>
      <c r="G358" s="206"/>
      <c r="H358" s="206"/>
      <c r="I358" s="145"/>
      <c r="J358" s="286">
        <f>BK358</f>
        <v>0</v>
      </c>
      <c r="L358" s="142"/>
      <c r="M358" s="146"/>
      <c r="N358" s="147"/>
      <c r="O358" s="147"/>
      <c r="P358" s="148">
        <f>SUM(P359:P391)</f>
        <v>0</v>
      </c>
      <c r="Q358" s="147"/>
      <c r="R358" s="148">
        <f>SUM(R359:R391)</f>
        <v>68.885188784699977</v>
      </c>
      <c r="S358" s="147"/>
      <c r="T358" s="149">
        <f>SUM(T359:T391)</f>
        <v>0</v>
      </c>
      <c r="AR358" s="143" t="s">
        <v>85</v>
      </c>
      <c r="AT358" s="150" t="s">
        <v>71</v>
      </c>
      <c r="AU358" s="150" t="s">
        <v>85</v>
      </c>
      <c r="AY358" s="143" t="s">
        <v>208</v>
      </c>
      <c r="BK358" s="151">
        <f>SUM(BK359:BK391)</f>
        <v>0</v>
      </c>
    </row>
    <row r="359" spans="1:65" s="2" customFormat="1" ht="37.9" customHeight="1">
      <c r="A359" s="30"/>
      <c r="B359" s="154"/>
      <c r="C359" s="195" t="s">
        <v>1638</v>
      </c>
      <c r="D359" s="195" t="s">
        <v>210</v>
      </c>
      <c r="E359" s="196" t="s">
        <v>1639</v>
      </c>
      <c r="F359" s="200" t="s">
        <v>1640</v>
      </c>
      <c r="G359" s="198" t="s">
        <v>233</v>
      </c>
      <c r="H359" s="199">
        <v>30.102</v>
      </c>
      <c r="I359" s="155"/>
      <c r="J359" s="287">
        <f t="shared" ref="J359:J391" si="80">ROUND(I359*H359,2)</f>
        <v>0</v>
      </c>
      <c r="K359" s="157"/>
      <c r="L359" s="31"/>
      <c r="M359" s="158" t="s">
        <v>1</v>
      </c>
      <c r="N359" s="159" t="s">
        <v>38</v>
      </c>
      <c r="O359" s="59"/>
      <c r="P359" s="160">
        <f t="shared" ref="P359:P391" si="81">O359*H359</f>
        <v>0</v>
      </c>
      <c r="Q359" s="160">
        <v>1.837</v>
      </c>
      <c r="R359" s="160">
        <f t="shared" ref="R359:R391" si="82">Q359*H359</f>
        <v>55.297373999999998</v>
      </c>
      <c r="S359" s="160">
        <v>0</v>
      </c>
      <c r="T359" s="161">
        <f t="shared" ref="T359:T391" si="83">S359*H359</f>
        <v>0</v>
      </c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R359" s="162" t="s">
        <v>274</v>
      </c>
      <c r="AT359" s="162" t="s">
        <v>210</v>
      </c>
      <c r="AU359" s="162" t="s">
        <v>219</v>
      </c>
      <c r="AY359" s="15" t="s">
        <v>208</v>
      </c>
      <c r="BE359" s="163">
        <f t="shared" ref="BE359:BE391" si="84">IF(N359="základná",J359,0)</f>
        <v>0</v>
      </c>
      <c r="BF359" s="163">
        <f t="shared" ref="BF359:BF391" si="85">IF(N359="znížená",J359,0)</f>
        <v>0</v>
      </c>
      <c r="BG359" s="163">
        <f t="shared" ref="BG359:BG391" si="86">IF(N359="zákl. prenesená",J359,0)</f>
        <v>0</v>
      </c>
      <c r="BH359" s="163">
        <f t="shared" ref="BH359:BH391" si="87">IF(N359="zníž. prenesená",J359,0)</f>
        <v>0</v>
      </c>
      <c r="BI359" s="163">
        <f t="shared" ref="BI359:BI391" si="88">IF(N359="nulová",J359,0)</f>
        <v>0</v>
      </c>
      <c r="BJ359" s="15" t="s">
        <v>85</v>
      </c>
      <c r="BK359" s="163">
        <f t="shared" ref="BK359:BK391" si="89">ROUND(I359*H359,2)</f>
        <v>0</v>
      </c>
      <c r="BL359" s="15" t="s">
        <v>274</v>
      </c>
      <c r="BM359" s="162" t="s">
        <v>1641</v>
      </c>
    </row>
    <row r="360" spans="1:65" s="2" customFormat="1" ht="24.2" customHeight="1">
      <c r="A360" s="30"/>
      <c r="B360" s="154"/>
      <c r="C360" s="195" t="s">
        <v>1642</v>
      </c>
      <c r="D360" s="195" t="s">
        <v>210</v>
      </c>
      <c r="E360" s="196" t="s">
        <v>1558</v>
      </c>
      <c r="F360" s="200" t="s">
        <v>1559</v>
      </c>
      <c r="G360" s="198" t="s">
        <v>213</v>
      </c>
      <c r="H360" s="199">
        <v>590.74300000000005</v>
      </c>
      <c r="I360" s="155"/>
      <c r="J360" s="287">
        <f t="shared" si="80"/>
        <v>0</v>
      </c>
      <c r="K360" s="157"/>
      <c r="L360" s="31"/>
      <c r="M360" s="158" t="s">
        <v>1</v>
      </c>
      <c r="N360" s="159" t="s">
        <v>38</v>
      </c>
      <c r="O360" s="59"/>
      <c r="P360" s="160">
        <f t="shared" si="81"/>
        <v>0</v>
      </c>
      <c r="Q360" s="160">
        <v>0</v>
      </c>
      <c r="R360" s="160">
        <f t="shared" si="82"/>
        <v>0</v>
      </c>
      <c r="S360" s="160">
        <v>0</v>
      </c>
      <c r="T360" s="161">
        <f t="shared" si="83"/>
        <v>0</v>
      </c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R360" s="162" t="s">
        <v>274</v>
      </c>
      <c r="AT360" s="162" t="s">
        <v>210</v>
      </c>
      <c r="AU360" s="162" t="s">
        <v>219</v>
      </c>
      <c r="AY360" s="15" t="s">
        <v>208</v>
      </c>
      <c r="BE360" s="163">
        <f t="shared" si="84"/>
        <v>0</v>
      </c>
      <c r="BF360" s="163">
        <f t="shared" si="85"/>
        <v>0</v>
      </c>
      <c r="BG360" s="163">
        <f t="shared" si="86"/>
        <v>0</v>
      </c>
      <c r="BH360" s="163">
        <f t="shared" si="87"/>
        <v>0</v>
      </c>
      <c r="BI360" s="163">
        <f t="shared" si="88"/>
        <v>0</v>
      </c>
      <c r="BJ360" s="15" t="s">
        <v>85</v>
      </c>
      <c r="BK360" s="163">
        <f t="shared" si="89"/>
        <v>0</v>
      </c>
      <c r="BL360" s="15" t="s">
        <v>274</v>
      </c>
      <c r="BM360" s="162" t="s">
        <v>1643</v>
      </c>
    </row>
    <row r="361" spans="1:65" s="2" customFormat="1" ht="16.5" customHeight="1">
      <c r="A361" s="30"/>
      <c r="B361" s="154"/>
      <c r="C361" s="201" t="s">
        <v>1644</v>
      </c>
      <c r="D361" s="201" t="s">
        <v>751</v>
      </c>
      <c r="E361" s="202" t="s">
        <v>1566</v>
      </c>
      <c r="F361" s="203" t="s">
        <v>1567</v>
      </c>
      <c r="G361" s="204" t="s">
        <v>564</v>
      </c>
      <c r="H361" s="205">
        <v>0.20699999999999999</v>
      </c>
      <c r="I361" s="177"/>
      <c r="J361" s="290">
        <f t="shared" si="80"/>
        <v>0</v>
      </c>
      <c r="K361" s="178"/>
      <c r="L361" s="179"/>
      <c r="M361" s="180" t="s">
        <v>1</v>
      </c>
      <c r="N361" s="181" t="s">
        <v>38</v>
      </c>
      <c r="O361" s="59"/>
      <c r="P361" s="160">
        <f t="shared" si="81"/>
        <v>0</v>
      </c>
      <c r="Q361" s="160">
        <v>1</v>
      </c>
      <c r="R361" s="160">
        <f t="shared" si="82"/>
        <v>0.20699999999999999</v>
      </c>
      <c r="S361" s="160">
        <v>0</v>
      </c>
      <c r="T361" s="161">
        <f t="shared" si="83"/>
        <v>0</v>
      </c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R361" s="162" t="s">
        <v>337</v>
      </c>
      <c r="AT361" s="162" t="s">
        <v>751</v>
      </c>
      <c r="AU361" s="162" t="s">
        <v>219</v>
      </c>
      <c r="AY361" s="15" t="s">
        <v>208</v>
      </c>
      <c r="BE361" s="163">
        <f t="shared" si="84"/>
        <v>0</v>
      </c>
      <c r="BF361" s="163">
        <f t="shared" si="85"/>
        <v>0</v>
      </c>
      <c r="BG361" s="163">
        <f t="shared" si="86"/>
        <v>0</v>
      </c>
      <c r="BH361" s="163">
        <f t="shared" si="87"/>
        <v>0</v>
      </c>
      <c r="BI361" s="163">
        <f t="shared" si="88"/>
        <v>0</v>
      </c>
      <c r="BJ361" s="15" t="s">
        <v>85</v>
      </c>
      <c r="BK361" s="163">
        <f t="shared" si="89"/>
        <v>0</v>
      </c>
      <c r="BL361" s="15" t="s">
        <v>274</v>
      </c>
      <c r="BM361" s="162" t="s">
        <v>1645</v>
      </c>
    </row>
    <row r="362" spans="1:65" s="2" customFormat="1" ht="37.9" customHeight="1">
      <c r="A362" s="30"/>
      <c r="B362" s="154"/>
      <c r="C362" s="195" t="s">
        <v>1646</v>
      </c>
      <c r="D362" s="195" t="s">
        <v>210</v>
      </c>
      <c r="E362" s="196" t="s">
        <v>1647</v>
      </c>
      <c r="F362" s="200" t="s">
        <v>1648</v>
      </c>
      <c r="G362" s="198" t="s">
        <v>213</v>
      </c>
      <c r="H362" s="199">
        <v>590.74300000000005</v>
      </c>
      <c r="I362" s="155"/>
      <c r="J362" s="287">
        <f t="shared" si="80"/>
        <v>0</v>
      </c>
      <c r="K362" s="157"/>
      <c r="L362" s="31"/>
      <c r="M362" s="158" t="s">
        <v>1</v>
      </c>
      <c r="N362" s="159" t="s">
        <v>38</v>
      </c>
      <c r="O362" s="59"/>
      <c r="P362" s="160">
        <f t="shared" si="81"/>
        <v>0</v>
      </c>
      <c r="Q362" s="160">
        <v>9.8700000000000003E-4</v>
      </c>
      <c r="R362" s="160">
        <f t="shared" si="82"/>
        <v>0.58306334100000012</v>
      </c>
      <c r="S362" s="160">
        <v>0</v>
      </c>
      <c r="T362" s="161">
        <f t="shared" si="83"/>
        <v>0</v>
      </c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R362" s="162" t="s">
        <v>274</v>
      </c>
      <c r="AT362" s="162" t="s">
        <v>210</v>
      </c>
      <c r="AU362" s="162" t="s">
        <v>219</v>
      </c>
      <c r="AY362" s="15" t="s">
        <v>208</v>
      </c>
      <c r="BE362" s="163">
        <f t="shared" si="84"/>
        <v>0</v>
      </c>
      <c r="BF362" s="163">
        <f t="shared" si="85"/>
        <v>0</v>
      </c>
      <c r="BG362" s="163">
        <f t="shared" si="86"/>
        <v>0</v>
      </c>
      <c r="BH362" s="163">
        <f t="shared" si="87"/>
        <v>0</v>
      </c>
      <c r="BI362" s="163">
        <f t="shared" si="88"/>
        <v>0</v>
      </c>
      <c r="BJ362" s="15" t="s">
        <v>85</v>
      </c>
      <c r="BK362" s="163">
        <f t="shared" si="89"/>
        <v>0</v>
      </c>
      <c r="BL362" s="15" t="s">
        <v>274</v>
      </c>
      <c r="BM362" s="162" t="s">
        <v>1649</v>
      </c>
    </row>
    <row r="363" spans="1:65" s="2" customFormat="1" ht="24.2" customHeight="1">
      <c r="A363" s="30"/>
      <c r="B363" s="154"/>
      <c r="C363" s="201" t="s">
        <v>1650</v>
      </c>
      <c r="D363" s="201" t="s">
        <v>751</v>
      </c>
      <c r="E363" s="202" t="s">
        <v>1651</v>
      </c>
      <c r="F363" s="203" t="s">
        <v>1652</v>
      </c>
      <c r="G363" s="204" t="s">
        <v>213</v>
      </c>
      <c r="H363" s="205">
        <v>708.89200000000005</v>
      </c>
      <c r="I363" s="177"/>
      <c r="J363" s="290">
        <f t="shared" si="80"/>
        <v>0</v>
      </c>
      <c r="K363" s="178"/>
      <c r="L363" s="179"/>
      <c r="M363" s="180" t="s">
        <v>1</v>
      </c>
      <c r="N363" s="181" t="s">
        <v>38</v>
      </c>
      <c r="O363" s="59"/>
      <c r="P363" s="160">
        <f t="shared" si="81"/>
        <v>0</v>
      </c>
      <c r="Q363" s="160">
        <v>5.13E-3</v>
      </c>
      <c r="R363" s="160">
        <f t="shared" si="82"/>
        <v>3.6366159600000003</v>
      </c>
      <c r="S363" s="160">
        <v>0</v>
      </c>
      <c r="T363" s="161">
        <f t="shared" si="83"/>
        <v>0</v>
      </c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R363" s="162" t="s">
        <v>337</v>
      </c>
      <c r="AT363" s="162" t="s">
        <v>751</v>
      </c>
      <c r="AU363" s="162" t="s">
        <v>219</v>
      </c>
      <c r="AY363" s="15" t="s">
        <v>208</v>
      </c>
      <c r="BE363" s="163">
        <f t="shared" si="84"/>
        <v>0</v>
      </c>
      <c r="BF363" s="163">
        <f t="shared" si="85"/>
        <v>0</v>
      </c>
      <c r="BG363" s="163">
        <f t="shared" si="86"/>
        <v>0</v>
      </c>
      <c r="BH363" s="163">
        <f t="shared" si="87"/>
        <v>0</v>
      </c>
      <c r="BI363" s="163">
        <f t="shared" si="88"/>
        <v>0</v>
      </c>
      <c r="BJ363" s="15" t="s">
        <v>85</v>
      </c>
      <c r="BK363" s="163">
        <f t="shared" si="89"/>
        <v>0</v>
      </c>
      <c r="BL363" s="15" t="s">
        <v>274</v>
      </c>
      <c r="BM363" s="162" t="s">
        <v>1653</v>
      </c>
    </row>
    <row r="364" spans="1:65" s="2" customFormat="1" ht="33" customHeight="1">
      <c r="A364" s="30"/>
      <c r="B364" s="154"/>
      <c r="C364" s="195" t="s">
        <v>1654</v>
      </c>
      <c r="D364" s="195" t="s">
        <v>210</v>
      </c>
      <c r="E364" s="196" t="s">
        <v>1655</v>
      </c>
      <c r="F364" s="200" t="s">
        <v>1656</v>
      </c>
      <c r="G364" s="198" t="s">
        <v>213</v>
      </c>
      <c r="H364" s="199">
        <v>583.15800000000002</v>
      </c>
      <c r="I364" s="155"/>
      <c r="J364" s="287">
        <f t="shared" si="80"/>
        <v>0</v>
      </c>
      <c r="K364" s="157"/>
      <c r="L364" s="31"/>
      <c r="M364" s="158" t="s">
        <v>1</v>
      </c>
      <c r="N364" s="159" t="s">
        <v>38</v>
      </c>
      <c r="O364" s="59"/>
      <c r="P364" s="160">
        <f t="shared" si="81"/>
        <v>0</v>
      </c>
      <c r="Q364" s="160">
        <v>0</v>
      </c>
      <c r="R364" s="160">
        <f t="shared" si="82"/>
        <v>0</v>
      </c>
      <c r="S364" s="160">
        <v>0</v>
      </c>
      <c r="T364" s="161">
        <f t="shared" si="83"/>
        <v>0</v>
      </c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R364" s="162" t="s">
        <v>274</v>
      </c>
      <c r="AT364" s="162" t="s">
        <v>210</v>
      </c>
      <c r="AU364" s="162" t="s">
        <v>219</v>
      </c>
      <c r="AY364" s="15" t="s">
        <v>208</v>
      </c>
      <c r="BE364" s="163">
        <f t="shared" si="84"/>
        <v>0</v>
      </c>
      <c r="BF364" s="163">
        <f t="shared" si="85"/>
        <v>0</v>
      </c>
      <c r="BG364" s="163">
        <f t="shared" si="86"/>
        <v>0</v>
      </c>
      <c r="BH364" s="163">
        <f t="shared" si="87"/>
        <v>0</v>
      </c>
      <c r="BI364" s="163">
        <f t="shared" si="88"/>
        <v>0</v>
      </c>
      <c r="BJ364" s="15" t="s">
        <v>85</v>
      </c>
      <c r="BK364" s="163">
        <f t="shared" si="89"/>
        <v>0</v>
      </c>
      <c r="BL364" s="15" t="s">
        <v>274</v>
      </c>
      <c r="BM364" s="162" t="s">
        <v>1657</v>
      </c>
    </row>
    <row r="365" spans="1:65" s="2" customFormat="1" ht="24.2" customHeight="1">
      <c r="A365" s="30"/>
      <c r="B365" s="154"/>
      <c r="C365" s="201" t="s">
        <v>1658</v>
      </c>
      <c r="D365" s="201" t="s">
        <v>751</v>
      </c>
      <c r="E365" s="202" t="s">
        <v>1659</v>
      </c>
      <c r="F365" s="203" t="s">
        <v>1660</v>
      </c>
      <c r="G365" s="204" t="s">
        <v>213</v>
      </c>
      <c r="H365" s="205">
        <v>670.63199999999995</v>
      </c>
      <c r="I365" s="177"/>
      <c r="J365" s="290">
        <f t="shared" si="80"/>
        <v>0</v>
      </c>
      <c r="K365" s="178"/>
      <c r="L365" s="179"/>
      <c r="M365" s="180" t="s">
        <v>1</v>
      </c>
      <c r="N365" s="181" t="s">
        <v>38</v>
      </c>
      <c r="O365" s="59"/>
      <c r="P365" s="160">
        <f t="shared" si="81"/>
        <v>0</v>
      </c>
      <c r="Q365" s="160">
        <v>2.3E-3</v>
      </c>
      <c r="R365" s="160">
        <f t="shared" si="82"/>
        <v>1.5424535999999998</v>
      </c>
      <c r="S365" s="160">
        <v>0</v>
      </c>
      <c r="T365" s="161">
        <f t="shared" si="83"/>
        <v>0</v>
      </c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R365" s="162" t="s">
        <v>337</v>
      </c>
      <c r="AT365" s="162" t="s">
        <v>751</v>
      </c>
      <c r="AU365" s="162" t="s">
        <v>219</v>
      </c>
      <c r="AY365" s="15" t="s">
        <v>208</v>
      </c>
      <c r="BE365" s="163">
        <f t="shared" si="84"/>
        <v>0</v>
      </c>
      <c r="BF365" s="163">
        <f t="shared" si="85"/>
        <v>0</v>
      </c>
      <c r="BG365" s="163">
        <f t="shared" si="86"/>
        <v>0</v>
      </c>
      <c r="BH365" s="163">
        <f t="shared" si="87"/>
        <v>0</v>
      </c>
      <c r="BI365" s="163">
        <f t="shared" si="88"/>
        <v>0</v>
      </c>
      <c r="BJ365" s="15" t="s">
        <v>85</v>
      </c>
      <c r="BK365" s="163">
        <f t="shared" si="89"/>
        <v>0</v>
      </c>
      <c r="BL365" s="15" t="s">
        <v>274</v>
      </c>
      <c r="BM365" s="162" t="s">
        <v>1661</v>
      </c>
    </row>
    <row r="366" spans="1:65" s="2" customFormat="1" ht="24.2" customHeight="1">
      <c r="A366" s="30"/>
      <c r="B366" s="154"/>
      <c r="C366" s="195" t="s">
        <v>1662</v>
      </c>
      <c r="D366" s="195" t="s">
        <v>210</v>
      </c>
      <c r="E366" s="196" t="s">
        <v>1663</v>
      </c>
      <c r="F366" s="200" t="s">
        <v>1664</v>
      </c>
      <c r="G366" s="198" t="s">
        <v>404</v>
      </c>
      <c r="H366" s="199">
        <v>17</v>
      </c>
      <c r="I366" s="155"/>
      <c r="J366" s="287">
        <f t="shared" si="80"/>
        <v>0</v>
      </c>
      <c r="K366" s="157"/>
      <c r="L366" s="31"/>
      <c r="M366" s="158" t="s">
        <v>1</v>
      </c>
      <c r="N366" s="159" t="s">
        <v>38</v>
      </c>
      <c r="O366" s="59"/>
      <c r="P366" s="160">
        <f t="shared" si="81"/>
        <v>0</v>
      </c>
      <c r="Q366" s="160">
        <v>1.0000000000000001E-5</v>
      </c>
      <c r="R366" s="160">
        <f t="shared" si="82"/>
        <v>1.7000000000000001E-4</v>
      </c>
      <c r="S366" s="160">
        <v>0</v>
      </c>
      <c r="T366" s="161">
        <f t="shared" si="83"/>
        <v>0</v>
      </c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R366" s="162" t="s">
        <v>274</v>
      </c>
      <c r="AT366" s="162" t="s">
        <v>210</v>
      </c>
      <c r="AU366" s="162" t="s">
        <v>219</v>
      </c>
      <c r="AY366" s="15" t="s">
        <v>208</v>
      </c>
      <c r="BE366" s="163">
        <f t="shared" si="84"/>
        <v>0</v>
      </c>
      <c r="BF366" s="163">
        <f t="shared" si="85"/>
        <v>0</v>
      </c>
      <c r="BG366" s="163">
        <f t="shared" si="86"/>
        <v>0</v>
      </c>
      <c r="BH366" s="163">
        <f t="shared" si="87"/>
        <v>0</v>
      </c>
      <c r="BI366" s="163">
        <f t="shared" si="88"/>
        <v>0</v>
      </c>
      <c r="BJ366" s="15" t="s">
        <v>85</v>
      </c>
      <c r="BK366" s="163">
        <f t="shared" si="89"/>
        <v>0</v>
      </c>
      <c r="BL366" s="15" t="s">
        <v>274</v>
      </c>
      <c r="BM366" s="162" t="s">
        <v>1665</v>
      </c>
    </row>
    <row r="367" spans="1:65" s="2" customFormat="1" ht="24.2" customHeight="1">
      <c r="A367" s="30"/>
      <c r="B367" s="154"/>
      <c r="C367" s="195" t="s">
        <v>1666</v>
      </c>
      <c r="D367" s="195" t="s">
        <v>210</v>
      </c>
      <c r="E367" s="196" t="s">
        <v>1667</v>
      </c>
      <c r="F367" s="200" t="s">
        <v>1668</v>
      </c>
      <c r="G367" s="198" t="s">
        <v>404</v>
      </c>
      <c r="H367" s="199">
        <v>4</v>
      </c>
      <c r="I367" s="155"/>
      <c r="J367" s="287">
        <f t="shared" si="80"/>
        <v>0</v>
      </c>
      <c r="K367" s="157"/>
      <c r="L367" s="31"/>
      <c r="M367" s="158" t="s">
        <v>1</v>
      </c>
      <c r="N367" s="159" t="s">
        <v>38</v>
      </c>
      <c r="O367" s="59"/>
      <c r="P367" s="160">
        <f t="shared" si="81"/>
        <v>0</v>
      </c>
      <c r="Q367" s="160">
        <v>5.5000000000000002E-5</v>
      </c>
      <c r="R367" s="160">
        <f t="shared" si="82"/>
        <v>2.2000000000000001E-4</v>
      </c>
      <c r="S367" s="160">
        <v>0</v>
      </c>
      <c r="T367" s="161">
        <f t="shared" si="83"/>
        <v>0</v>
      </c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R367" s="162" t="s">
        <v>274</v>
      </c>
      <c r="AT367" s="162" t="s">
        <v>210</v>
      </c>
      <c r="AU367" s="162" t="s">
        <v>219</v>
      </c>
      <c r="AY367" s="15" t="s">
        <v>208</v>
      </c>
      <c r="BE367" s="163">
        <f t="shared" si="84"/>
        <v>0</v>
      </c>
      <c r="BF367" s="163">
        <f t="shared" si="85"/>
        <v>0</v>
      </c>
      <c r="BG367" s="163">
        <f t="shared" si="86"/>
        <v>0</v>
      </c>
      <c r="BH367" s="163">
        <f t="shared" si="87"/>
        <v>0</v>
      </c>
      <c r="BI367" s="163">
        <f t="shared" si="88"/>
        <v>0</v>
      </c>
      <c r="BJ367" s="15" t="s">
        <v>85</v>
      </c>
      <c r="BK367" s="163">
        <f t="shared" si="89"/>
        <v>0</v>
      </c>
      <c r="BL367" s="15" t="s">
        <v>274</v>
      </c>
      <c r="BM367" s="162" t="s">
        <v>1669</v>
      </c>
    </row>
    <row r="368" spans="1:65" s="2" customFormat="1" ht="24.2" customHeight="1">
      <c r="A368" s="30"/>
      <c r="B368" s="154"/>
      <c r="C368" s="201" t="s">
        <v>1670</v>
      </c>
      <c r="D368" s="201" t="s">
        <v>751</v>
      </c>
      <c r="E368" s="202" t="s">
        <v>1671</v>
      </c>
      <c r="F368" s="203" t="s">
        <v>1672</v>
      </c>
      <c r="G368" s="204" t="s">
        <v>404</v>
      </c>
      <c r="H368" s="205">
        <v>4</v>
      </c>
      <c r="I368" s="177"/>
      <c r="J368" s="290">
        <f t="shared" si="80"/>
        <v>0</v>
      </c>
      <c r="K368" s="178"/>
      <c r="L368" s="179"/>
      <c r="M368" s="180" t="s">
        <v>1</v>
      </c>
      <c r="N368" s="181" t="s">
        <v>38</v>
      </c>
      <c r="O368" s="59"/>
      <c r="P368" s="160">
        <f t="shared" si="81"/>
        <v>0</v>
      </c>
      <c r="Q368" s="160">
        <v>8.4999999999999995E-4</v>
      </c>
      <c r="R368" s="160">
        <f t="shared" si="82"/>
        <v>3.3999999999999998E-3</v>
      </c>
      <c r="S368" s="160">
        <v>0</v>
      </c>
      <c r="T368" s="161">
        <f t="shared" si="83"/>
        <v>0</v>
      </c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R368" s="162" t="s">
        <v>337</v>
      </c>
      <c r="AT368" s="162" t="s">
        <v>751</v>
      </c>
      <c r="AU368" s="162" t="s">
        <v>219</v>
      </c>
      <c r="AY368" s="15" t="s">
        <v>208</v>
      </c>
      <c r="BE368" s="163">
        <f t="shared" si="84"/>
        <v>0</v>
      </c>
      <c r="BF368" s="163">
        <f t="shared" si="85"/>
        <v>0</v>
      </c>
      <c r="BG368" s="163">
        <f t="shared" si="86"/>
        <v>0</v>
      </c>
      <c r="BH368" s="163">
        <f t="shared" si="87"/>
        <v>0</v>
      </c>
      <c r="BI368" s="163">
        <f t="shared" si="88"/>
        <v>0</v>
      </c>
      <c r="BJ368" s="15" t="s">
        <v>85</v>
      </c>
      <c r="BK368" s="163">
        <f t="shared" si="89"/>
        <v>0</v>
      </c>
      <c r="BL368" s="15" t="s">
        <v>274</v>
      </c>
      <c r="BM368" s="162" t="s">
        <v>1673</v>
      </c>
    </row>
    <row r="369" spans="1:65" s="2" customFormat="1" ht="16.5" customHeight="1">
      <c r="A369" s="30"/>
      <c r="B369" s="154"/>
      <c r="C369" s="201" t="s">
        <v>1674</v>
      </c>
      <c r="D369" s="201" t="s">
        <v>751</v>
      </c>
      <c r="E369" s="202" t="s">
        <v>1675</v>
      </c>
      <c r="F369" s="203" t="s">
        <v>1676</v>
      </c>
      <c r="G369" s="204" t="s">
        <v>404</v>
      </c>
      <c r="H369" s="205">
        <v>20</v>
      </c>
      <c r="I369" s="177"/>
      <c r="J369" s="290">
        <f t="shared" si="80"/>
        <v>0</v>
      </c>
      <c r="K369" s="178"/>
      <c r="L369" s="179"/>
      <c r="M369" s="180" t="s">
        <v>1</v>
      </c>
      <c r="N369" s="181" t="s">
        <v>38</v>
      </c>
      <c r="O369" s="59"/>
      <c r="P369" s="160">
        <f t="shared" si="81"/>
        <v>0</v>
      </c>
      <c r="Q369" s="160">
        <v>3.5E-4</v>
      </c>
      <c r="R369" s="160">
        <f t="shared" si="82"/>
        <v>7.0000000000000001E-3</v>
      </c>
      <c r="S369" s="160">
        <v>0</v>
      </c>
      <c r="T369" s="161">
        <f t="shared" si="83"/>
        <v>0</v>
      </c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R369" s="162" t="s">
        <v>337</v>
      </c>
      <c r="AT369" s="162" t="s">
        <v>751</v>
      </c>
      <c r="AU369" s="162" t="s">
        <v>219</v>
      </c>
      <c r="AY369" s="15" t="s">
        <v>208</v>
      </c>
      <c r="BE369" s="163">
        <f t="shared" si="84"/>
        <v>0</v>
      </c>
      <c r="BF369" s="163">
        <f t="shared" si="85"/>
        <v>0</v>
      </c>
      <c r="BG369" s="163">
        <f t="shared" si="86"/>
        <v>0</v>
      </c>
      <c r="BH369" s="163">
        <f t="shared" si="87"/>
        <v>0</v>
      </c>
      <c r="BI369" s="163">
        <f t="shared" si="88"/>
        <v>0</v>
      </c>
      <c r="BJ369" s="15" t="s">
        <v>85</v>
      </c>
      <c r="BK369" s="163">
        <f t="shared" si="89"/>
        <v>0</v>
      </c>
      <c r="BL369" s="15" t="s">
        <v>274</v>
      </c>
      <c r="BM369" s="162" t="s">
        <v>1677</v>
      </c>
    </row>
    <row r="370" spans="1:65" s="2" customFormat="1" ht="24.2" customHeight="1">
      <c r="A370" s="30"/>
      <c r="B370" s="154"/>
      <c r="C370" s="195" t="s">
        <v>1678</v>
      </c>
      <c r="D370" s="195" t="s">
        <v>210</v>
      </c>
      <c r="E370" s="196" t="s">
        <v>1679</v>
      </c>
      <c r="F370" s="200" t="s">
        <v>1680</v>
      </c>
      <c r="G370" s="198" t="s">
        <v>404</v>
      </c>
      <c r="H370" s="199">
        <v>7</v>
      </c>
      <c r="I370" s="155"/>
      <c r="J370" s="287">
        <f t="shared" si="80"/>
        <v>0</v>
      </c>
      <c r="K370" s="157"/>
      <c r="L370" s="31"/>
      <c r="M370" s="158" t="s">
        <v>1</v>
      </c>
      <c r="N370" s="159" t="s">
        <v>38</v>
      </c>
      <c r="O370" s="59"/>
      <c r="P370" s="160">
        <f t="shared" si="81"/>
        <v>0</v>
      </c>
      <c r="Q370" s="160">
        <v>1.4124999999999999E-4</v>
      </c>
      <c r="R370" s="160">
        <f t="shared" si="82"/>
        <v>9.8875000000000005E-4</v>
      </c>
      <c r="S370" s="160">
        <v>0</v>
      </c>
      <c r="T370" s="161">
        <f t="shared" si="83"/>
        <v>0</v>
      </c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R370" s="162" t="s">
        <v>274</v>
      </c>
      <c r="AT370" s="162" t="s">
        <v>210</v>
      </c>
      <c r="AU370" s="162" t="s">
        <v>219</v>
      </c>
      <c r="AY370" s="15" t="s">
        <v>208</v>
      </c>
      <c r="BE370" s="163">
        <f t="shared" si="84"/>
        <v>0</v>
      </c>
      <c r="BF370" s="163">
        <f t="shared" si="85"/>
        <v>0</v>
      </c>
      <c r="BG370" s="163">
        <f t="shared" si="86"/>
        <v>0</v>
      </c>
      <c r="BH370" s="163">
        <f t="shared" si="87"/>
        <v>0</v>
      </c>
      <c r="BI370" s="163">
        <f t="shared" si="88"/>
        <v>0</v>
      </c>
      <c r="BJ370" s="15" t="s">
        <v>85</v>
      </c>
      <c r="BK370" s="163">
        <f t="shared" si="89"/>
        <v>0</v>
      </c>
      <c r="BL370" s="15" t="s">
        <v>274</v>
      </c>
      <c r="BM370" s="162" t="s">
        <v>1681</v>
      </c>
    </row>
    <row r="371" spans="1:65" s="2" customFormat="1" ht="37.9" customHeight="1">
      <c r="A371" s="30"/>
      <c r="B371" s="154"/>
      <c r="C371" s="195" t="s">
        <v>1682</v>
      </c>
      <c r="D371" s="195" t="s">
        <v>210</v>
      </c>
      <c r="E371" s="196" t="s">
        <v>1683</v>
      </c>
      <c r="F371" s="200" t="s">
        <v>1684</v>
      </c>
      <c r="G371" s="198" t="s">
        <v>252</v>
      </c>
      <c r="H371" s="199">
        <v>129.85</v>
      </c>
      <c r="I371" s="155"/>
      <c r="J371" s="287">
        <f t="shared" si="80"/>
        <v>0</v>
      </c>
      <c r="K371" s="157"/>
      <c r="L371" s="31"/>
      <c r="M371" s="158" t="s">
        <v>1</v>
      </c>
      <c r="N371" s="159" t="s">
        <v>38</v>
      </c>
      <c r="O371" s="59"/>
      <c r="P371" s="160">
        <f t="shared" si="81"/>
        <v>0</v>
      </c>
      <c r="Q371" s="160">
        <v>3.6000000000000002E-4</v>
      </c>
      <c r="R371" s="160">
        <f t="shared" si="82"/>
        <v>4.6746000000000003E-2</v>
      </c>
      <c r="S371" s="160">
        <v>0</v>
      </c>
      <c r="T371" s="161">
        <f t="shared" si="83"/>
        <v>0</v>
      </c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R371" s="162" t="s">
        <v>274</v>
      </c>
      <c r="AT371" s="162" t="s">
        <v>210</v>
      </c>
      <c r="AU371" s="162" t="s">
        <v>219</v>
      </c>
      <c r="AY371" s="15" t="s">
        <v>208</v>
      </c>
      <c r="BE371" s="163">
        <f t="shared" si="84"/>
        <v>0</v>
      </c>
      <c r="BF371" s="163">
        <f t="shared" si="85"/>
        <v>0</v>
      </c>
      <c r="BG371" s="163">
        <f t="shared" si="86"/>
        <v>0</v>
      </c>
      <c r="BH371" s="163">
        <f t="shared" si="87"/>
        <v>0</v>
      </c>
      <c r="BI371" s="163">
        <f t="shared" si="88"/>
        <v>0</v>
      </c>
      <c r="BJ371" s="15" t="s">
        <v>85</v>
      </c>
      <c r="BK371" s="163">
        <f t="shared" si="89"/>
        <v>0</v>
      </c>
      <c r="BL371" s="15" t="s">
        <v>274</v>
      </c>
      <c r="BM371" s="162" t="s">
        <v>1685</v>
      </c>
    </row>
    <row r="372" spans="1:65" s="2" customFormat="1" ht="24.2" customHeight="1">
      <c r="A372" s="30"/>
      <c r="B372" s="154"/>
      <c r="C372" s="201" t="s">
        <v>1686</v>
      </c>
      <c r="D372" s="201" t="s">
        <v>751</v>
      </c>
      <c r="E372" s="202" t="s">
        <v>1687</v>
      </c>
      <c r="F372" s="203" t="s">
        <v>1688</v>
      </c>
      <c r="G372" s="204" t="s">
        <v>252</v>
      </c>
      <c r="H372" s="205">
        <v>132.447</v>
      </c>
      <c r="I372" s="177"/>
      <c r="J372" s="290">
        <f t="shared" si="80"/>
        <v>0</v>
      </c>
      <c r="K372" s="178"/>
      <c r="L372" s="179"/>
      <c r="M372" s="180" t="s">
        <v>1</v>
      </c>
      <c r="N372" s="181" t="s">
        <v>38</v>
      </c>
      <c r="O372" s="59"/>
      <c r="P372" s="160">
        <f t="shared" si="81"/>
        <v>0</v>
      </c>
      <c r="Q372" s="160">
        <v>2.9999999999999997E-4</v>
      </c>
      <c r="R372" s="160">
        <f t="shared" si="82"/>
        <v>3.9734099999999994E-2</v>
      </c>
      <c r="S372" s="160">
        <v>0</v>
      </c>
      <c r="T372" s="161">
        <f t="shared" si="83"/>
        <v>0</v>
      </c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R372" s="162" t="s">
        <v>337</v>
      </c>
      <c r="AT372" s="162" t="s">
        <v>751</v>
      </c>
      <c r="AU372" s="162" t="s">
        <v>219</v>
      </c>
      <c r="AY372" s="15" t="s">
        <v>208</v>
      </c>
      <c r="BE372" s="163">
        <f t="shared" si="84"/>
        <v>0</v>
      </c>
      <c r="BF372" s="163">
        <f t="shared" si="85"/>
        <v>0</v>
      </c>
      <c r="BG372" s="163">
        <f t="shared" si="86"/>
        <v>0</v>
      </c>
      <c r="BH372" s="163">
        <f t="shared" si="87"/>
        <v>0</v>
      </c>
      <c r="BI372" s="163">
        <f t="shared" si="88"/>
        <v>0</v>
      </c>
      <c r="BJ372" s="15" t="s">
        <v>85</v>
      </c>
      <c r="BK372" s="163">
        <f t="shared" si="89"/>
        <v>0</v>
      </c>
      <c r="BL372" s="15" t="s">
        <v>274</v>
      </c>
      <c r="BM372" s="162" t="s">
        <v>1689</v>
      </c>
    </row>
    <row r="373" spans="1:65" s="2" customFormat="1" ht="33" customHeight="1">
      <c r="A373" s="30"/>
      <c r="B373" s="154"/>
      <c r="C373" s="195" t="s">
        <v>1690</v>
      </c>
      <c r="D373" s="195" t="s">
        <v>210</v>
      </c>
      <c r="E373" s="196" t="s">
        <v>1691</v>
      </c>
      <c r="F373" s="200" t="s">
        <v>1692</v>
      </c>
      <c r="G373" s="198" t="s">
        <v>252</v>
      </c>
      <c r="H373" s="199">
        <v>100.7</v>
      </c>
      <c r="I373" s="155"/>
      <c r="J373" s="287">
        <f t="shared" si="80"/>
        <v>0</v>
      </c>
      <c r="K373" s="157"/>
      <c r="L373" s="31"/>
      <c r="M373" s="158" t="s">
        <v>1</v>
      </c>
      <c r="N373" s="159" t="s">
        <v>38</v>
      </c>
      <c r="O373" s="59"/>
      <c r="P373" s="160">
        <f t="shared" si="81"/>
        <v>0</v>
      </c>
      <c r="Q373" s="160">
        <v>3.6000000000000002E-4</v>
      </c>
      <c r="R373" s="160">
        <f t="shared" si="82"/>
        <v>3.6252000000000006E-2</v>
      </c>
      <c r="S373" s="160">
        <v>0</v>
      </c>
      <c r="T373" s="161">
        <f t="shared" si="83"/>
        <v>0</v>
      </c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R373" s="162" t="s">
        <v>274</v>
      </c>
      <c r="AT373" s="162" t="s">
        <v>210</v>
      </c>
      <c r="AU373" s="162" t="s">
        <v>219</v>
      </c>
      <c r="AY373" s="15" t="s">
        <v>208</v>
      </c>
      <c r="BE373" s="163">
        <f t="shared" si="84"/>
        <v>0</v>
      </c>
      <c r="BF373" s="163">
        <f t="shared" si="85"/>
        <v>0</v>
      </c>
      <c r="BG373" s="163">
        <f t="shared" si="86"/>
        <v>0</v>
      </c>
      <c r="BH373" s="163">
        <f t="shared" si="87"/>
        <v>0</v>
      </c>
      <c r="BI373" s="163">
        <f t="shared" si="88"/>
        <v>0</v>
      </c>
      <c r="BJ373" s="15" t="s">
        <v>85</v>
      </c>
      <c r="BK373" s="163">
        <f t="shared" si="89"/>
        <v>0</v>
      </c>
      <c r="BL373" s="15" t="s">
        <v>274</v>
      </c>
      <c r="BM373" s="162" t="s">
        <v>1693</v>
      </c>
    </row>
    <row r="374" spans="1:65" s="2" customFormat="1" ht="24.2" customHeight="1">
      <c r="A374" s="30"/>
      <c r="B374" s="154"/>
      <c r="C374" s="201" t="s">
        <v>1694</v>
      </c>
      <c r="D374" s="201" t="s">
        <v>751</v>
      </c>
      <c r="E374" s="202" t="s">
        <v>1695</v>
      </c>
      <c r="F374" s="203" t="s">
        <v>1696</v>
      </c>
      <c r="G374" s="204" t="s">
        <v>252</v>
      </c>
      <c r="H374" s="205">
        <v>102.714</v>
      </c>
      <c r="I374" s="177"/>
      <c r="J374" s="290">
        <f t="shared" si="80"/>
        <v>0</v>
      </c>
      <c r="K374" s="178"/>
      <c r="L374" s="179"/>
      <c r="M374" s="180" t="s">
        <v>1</v>
      </c>
      <c r="N374" s="181" t="s">
        <v>38</v>
      </c>
      <c r="O374" s="59"/>
      <c r="P374" s="160">
        <f t="shared" si="81"/>
        <v>0</v>
      </c>
      <c r="Q374" s="160">
        <v>2.9999999999999997E-4</v>
      </c>
      <c r="R374" s="160">
        <f t="shared" si="82"/>
        <v>3.0814199999999996E-2</v>
      </c>
      <c r="S374" s="160">
        <v>0</v>
      </c>
      <c r="T374" s="161">
        <f t="shared" si="83"/>
        <v>0</v>
      </c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R374" s="162" t="s">
        <v>337</v>
      </c>
      <c r="AT374" s="162" t="s">
        <v>751</v>
      </c>
      <c r="AU374" s="162" t="s">
        <v>219</v>
      </c>
      <c r="AY374" s="15" t="s">
        <v>208</v>
      </c>
      <c r="BE374" s="163">
        <f t="shared" si="84"/>
        <v>0</v>
      </c>
      <c r="BF374" s="163">
        <f t="shared" si="85"/>
        <v>0</v>
      </c>
      <c r="BG374" s="163">
        <f t="shared" si="86"/>
        <v>0</v>
      </c>
      <c r="BH374" s="163">
        <f t="shared" si="87"/>
        <v>0</v>
      </c>
      <c r="BI374" s="163">
        <f t="shared" si="88"/>
        <v>0</v>
      </c>
      <c r="BJ374" s="15" t="s">
        <v>85</v>
      </c>
      <c r="BK374" s="163">
        <f t="shared" si="89"/>
        <v>0</v>
      </c>
      <c r="BL374" s="15" t="s">
        <v>274</v>
      </c>
      <c r="BM374" s="162" t="s">
        <v>1697</v>
      </c>
    </row>
    <row r="375" spans="1:65" s="2" customFormat="1" ht="33" customHeight="1">
      <c r="A375" s="30"/>
      <c r="B375" s="154"/>
      <c r="C375" s="195" t="s">
        <v>1698</v>
      </c>
      <c r="D375" s="195" t="s">
        <v>210</v>
      </c>
      <c r="E375" s="196" t="s">
        <v>1699</v>
      </c>
      <c r="F375" s="200" t="s">
        <v>1700</v>
      </c>
      <c r="G375" s="198" t="s">
        <v>252</v>
      </c>
      <c r="H375" s="199">
        <v>29.87</v>
      </c>
      <c r="I375" s="155"/>
      <c r="J375" s="287">
        <f t="shared" si="80"/>
        <v>0</v>
      </c>
      <c r="K375" s="157"/>
      <c r="L375" s="31"/>
      <c r="M375" s="158" t="s">
        <v>1</v>
      </c>
      <c r="N375" s="159" t="s">
        <v>38</v>
      </c>
      <c r="O375" s="59"/>
      <c r="P375" s="160">
        <f t="shared" si="81"/>
        <v>0</v>
      </c>
      <c r="Q375" s="160">
        <v>4.0545000000000002E-4</v>
      </c>
      <c r="R375" s="160">
        <f t="shared" si="82"/>
        <v>1.2110791500000001E-2</v>
      </c>
      <c r="S375" s="160">
        <v>0</v>
      </c>
      <c r="T375" s="161">
        <f t="shared" si="83"/>
        <v>0</v>
      </c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R375" s="162" t="s">
        <v>274</v>
      </c>
      <c r="AT375" s="162" t="s">
        <v>210</v>
      </c>
      <c r="AU375" s="162" t="s">
        <v>219</v>
      </c>
      <c r="AY375" s="15" t="s">
        <v>208</v>
      </c>
      <c r="BE375" s="163">
        <f t="shared" si="84"/>
        <v>0</v>
      </c>
      <c r="BF375" s="163">
        <f t="shared" si="85"/>
        <v>0</v>
      </c>
      <c r="BG375" s="163">
        <f t="shared" si="86"/>
        <v>0</v>
      </c>
      <c r="BH375" s="163">
        <f t="shared" si="87"/>
        <v>0</v>
      </c>
      <c r="BI375" s="163">
        <f t="shared" si="88"/>
        <v>0</v>
      </c>
      <c r="BJ375" s="15" t="s">
        <v>85</v>
      </c>
      <c r="BK375" s="163">
        <f t="shared" si="89"/>
        <v>0</v>
      </c>
      <c r="BL375" s="15" t="s">
        <v>274</v>
      </c>
      <c r="BM375" s="162" t="s">
        <v>1701</v>
      </c>
    </row>
    <row r="376" spans="1:65" s="2" customFormat="1" ht="24.2" customHeight="1">
      <c r="A376" s="30"/>
      <c r="B376" s="154"/>
      <c r="C376" s="201" t="s">
        <v>1702</v>
      </c>
      <c r="D376" s="201" t="s">
        <v>751</v>
      </c>
      <c r="E376" s="202" t="s">
        <v>1703</v>
      </c>
      <c r="F376" s="203" t="s">
        <v>1704</v>
      </c>
      <c r="G376" s="204" t="s">
        <v>252</v>
      </c>
      <c r="H376" s="205">
        <v>30.608000000000001</v>
      </c>
      <c r="I376" s="177"/>
      <c r="J376" s="290">
        <f t="shared" si="80"/>
        <v>0</v>
      </c>
      <c r="K376" s="178"/>
      <c r="L376" s="179"/>
      <c r="M376" s="180" t="s">
        <v>1</v>
      </c>
      <c r="N376" s="181" t="s">
        <v>38</v>
      </c>
      <c r="O376" s="59"/>
      <c r="P376" s="160">
        <f t="shared" si="81"/>
        <v>0</v>
      </c>
      <c r="Q376" s="160">
        <v>2.9999999999999997E-4</v>
      </c>
      <c r="R376" s="160">
        <f t="shared" si="82"/>
        <v>9.1823999999999985E-3</v>
      </c>
      <c r="S376" s="160">
        <v>0</v>
      </c>
      <c r="T376" s="161">
        <f t="shared" si="83"/>
        <v>0</v>
      </c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R376" s="162" t="s">
        <v>337</v>
      </c>
      <c r="AT376" s="162" t="s">
        <v>751</v>
      </c>
      <c r="AU376" s="162" t="s">
        <v>219</v>
      </c>
      <c r="AY376" s="15" t="s">
        <v>208</v>
      </c>
      <c r="BE376" s="163">
        <f t="shared" si="84"/>
        <v>0</v>
      </c>
      <c r="BF376" s="163">
        <f t="shared" si="85"/>
        <v>0</v>
      </c>
      <c r="BG376" s="163">
        <f t="shared" si="86"/>
        <v>0</v>
      </c>
      <c r="BH376" s="163">
        <f t="shared" si="87"/>
        <v>0</v>
      </c>
      <c r="BI376" s="163">
        <f t="shared" si="88"/>
        <v>0</v>
      </c>
      <c r="BJ376" s="15" t="s">
        <v>85</v>
      </c>
      <c r="BK376" s="163">
        <f t="shared" si="89"/>
        <v>0</v>
      </c>
      <c r="BL376" s="15" t="s">
        <v>274</v>
      </c>
      <c r="BM376" s="162" t="s">
        <v>1705</v>
      </c>
    </row>
    <row r="377" spans="1:65" s="2" customFormat="1" ht="24.2" customHeight="1">
      <c r="A377" s="30"/>
      <c r="B377" s="154"/>
      <c r="C377" s="195" t="s">
        <v>1706</v>
      </c>
      <c r="D377" s="195" t="s">
        <v>210</v>
      </c>
      <c r="E377" s="196" t="s">
        <v>1707</v>
      </c>
      <c r="F377" s="200" t="s">
        <v>1708</v>
      </c>
      <c r="G377" s="198" t="s">
        <v>213</v>
      </c>
      <c r="H377" s="199">
        <v>1749.4739999999999</v>
      </c>
      <c r="I377" s="155"/>
      <c r="J377" s="287">
        <f t="shared" si="80"/>
        <v>0</v>
      </c>
      <c r="K377" s="157"/>
      <c r="L377" s="31"/>
      <c r="M377" s="158" t="s">
        <v>1</v>
      </c>
      <c r="N377" s="159" t="s">
        <v>38</v>
      </c>
      <c r="O377" s="59"/>
      <c r="P377" s="160">
        <f t="shared" si="81"/>
        <v>0</v>
      </c>
      <c r="Q377" s="160">
        <v>0</v>
      </c>
      <c r="R377" s="160">
        <f t="shared" si="82"/>
        <v>0</v>
      </c>
      <c r="S377" s="160">
        <v>0</v>
      </c>
      <c r="T377" s="161">
        <f t="shared" si="83"/>
        <v>0</v>
      </c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R377" s="162" t="s">
        <v>274</v>
      </c>
      <c r="AT377" s="162" t="s">
        <v>210</v>
      </c>
      <c r="AU377" s="162" t="s">
        <v>219</v>
      </c>
      <c r="AY377" s="15" t="s">
        <v>208</v>
      </c>
      <c r="BE377" s="163">
        <f t="shared" si="84"/>
        <v>0</v>
      </c>
      <c r="BF377" s="163">
        <f t="shared" si="85"/>
        <v>0</v>
      </c>
      <c r="BG377" s="163">
        <f t="shared" si="86"/>
        <v>0</v>
      </c>
      <c r="BH377" s="163">
        <f t="shared" si="87"/>
        <v>0</v>
      </c>
      <c r="BI377" s="163">
        <f t="shared" si="88"/>
        <v>0</v>
      </c>
      <c r="BJ377" s="15" t="s">
        <v>85</v>
      </c>
      <c r="BK377" s="163">
        <f t="shared" si="89"/>
        <v>0</v>
      </c>
      <c r="BL377" s="15" t="s">
        <v>274</v>
      </c>
      <c r="BM377" s="162" t="s">
        <v>1709</v>
      </c>
    </row>
    <row r="378" spans="1:65" s="2" customFormat="1" ht="21.75" customHeight="1">
      <c r="A378" s="30"/>
      <c r="B378" s="154"/>
      <c r="C378" s="201" t="s">
        <v>1710</v>
      </c>
      <c r="D378" s="201" t="s">
        <v>751</v>
      </c>
      <c r="E378" s="202" t="s">
        <v>1711</v>
      </c>
      <c r="F378" s="203" t="s">
        <v>1712</v>
      </c>
      <c r="G378" s="204" t="s">
        <v>213</v>
      </c>
      <c r="H378" s="205">
        <v>699.79</v>
      </c>
      <c r="I378" s="177"/>
      <c r="J378" s="290">
        <f t="shared" si="80"/>
        <v>0</v>
      </c>
      <c r="K378" s="178"/>
      <c r="L378" s="179"/>
      <c r="M378" s="180" t="s">
        <v>1</v>
      </c>
      <c r="N378" s="181" t="s">
        <v>38</v>
      </c>
      <c r="O378" s="59"/>
      <c r="P378" s="160">
        <f t="shared" si="81"/>
        <v>0</v>
      </c>
      <c r="Q378" s="160">
        <v>2.0000000000000001E-4</v>
      </c>
      <c r="R378" s="160">
        <f t="shared" si="82"/>
        <v>0.139958</v>
      </c>
      <c r="S378" s="160">
        <v>0</v>
      </c>
      <c r="T378" s="161">
        <f t="shared" si="83"/>
        <v>0</v>
      </c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R378" s="162" t="s">
        <v>337</v>
      </c>
      <c r="AT378" s="162" t="s">
        <v>751</v>
      </c>
      <c r="AU378" s="162" t="s">
        <v>219</v>
      </c>
      <c r="AY378" s="15" t="s">
        <v>208</v>
      </c>
      <c r="BE378" s="163">
        <f t="shared" si="84"/>
        <v>0</v>
      </c>
      <c r="BF378" s="163">
        <f t="shared" si="85"/>
        <v>0</v>
      </c>
      <c r="BG378" s="163">
        <f t="shared" si="86"/>
        <v>0</v>
      </c>
      <c r="BH378" s="163">
        <f t="shared" si="87"/>
        <v>0</v>
      </c>
      <c r="BI378" s="163">
        <f t="shared" si="88"/>
        <v>0</v>
      </c>
      <c r="BJ378" s="15" t="s">
        <v>85</v>
      </c>
      <c r="BK378" s="163">
        <f t="shared" si="89"/>
        <v>0</v>
      </c>
      <c r="BL378" s="15" t="s">
        <v>274</v>
      </c>
      <c r="BM378" s="162" t="s">
        <v>1713</v>
      </c>
    </row>
    <row r="379" spans="1:65" s="2" customFormat="1" ht="16.5" customHeight="1">
      <c r="A379" s="30"/>
      <c r="B379" s="154"/>
      <c r="C379" s="201" t="s">
        <v>1714</v>
      </c>
      <c r="D379" s="201" t="s">
        <v>751</v>
      </c>
      <c r="E379" s="202" t="s">
        <v>1715</v>
      </c>
      <c r="F379" s="203" t="s">
        <v>1716</v>
      </c>
      <c r="G379" s="204" t="s">
        <v>213</v>
      </c>
      <c r="H379" s="205">
        <v>699.79</v>
      </c>
      <c r="I379" s="177"/>
      <c r="J379" s="290">
        <f t="shared" si="80"/>
        <v>0</v>
      </c>
      <c r="K379" s="178"/>
      <c r="L379" s="179"/>
      <c r="M379" s="180" t="s">
        <v>1</v>
      </c>
      <c r="N379" s="181" t="s">
        <v>38</v>
      </c>
      <c r="O379" s="59"/>
      <c r="P379" s="160">
        <f t="shared" si="81"/>
        <v>0</v>
      </c>
      <c r="Q379" s="160">
        <v>2.0000000000000001E-4</v>
      </c>
      <c r="R379" s="160">
        <f t="shared" si="82"/>
        <v>0.139958</v>
      </c>
      <c r="S379" s="160">
        <v>0</v>
      </c>
      <c r="T379" s="161">
        <f t="shared" si="83"/>
        <v>0</v>
      </c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R379" s="162" t="s">
        <v>337</v>
      </c>
      <c r="AT379" s="162" t="s">
        <v>751</v>
      </c>
      <c r="AU379" s="162" t="s">
        <v>219</v>
      </c>
      <c r="AY379" s="15" t="s">
        <v>208</v>
      </c>
      <c r="BE379" s="163">
        <f t="shared" si="84"/>
        <v>0</v>
      </c>
      <c r="BF379" s="163">
        <f t="shared" si="85"/>
        <v>0</v>
      </c>
      <c r="BG379" s="163">
        <f t="shared" si="86"/>
        <v>0</v>
      </c>
      <c r="BH379" s="163">
        <f t="shared" si="87"/>
        <v>0</v>
      </c>
      <c r="BI379" s="163">
        <f t="shared" si="88"/>
        <v>0</v>
      </c>
      <c r="BJ379" s="15" t="s">
        <v>85</v>
      </c>
      <c r="BK379" s="163">
        <f t="shared" si="89"/>
        <v>0</v>
      </c>
      <c r="BL379" s="15" t="s">
        <v>274</v>
      </c>
      <c r="BM379" s="162" t="s">
        <v>1717</v>
      </c>
    </row>
    <row r="380" spans="1:65" s="2" customFormat="1" ht="24.2" customHeight="1">
      <c r="A380" s="30"/>
      <c r="B380" s="154"/>
      <c r="C380" s="201" t="s">
        <v>1718</v>
      </c>
      <c r="D380" s="201" t="s">
        <v>751</v>
      </c>
      <c r="E380" s="202" t="s">
        <v>1719</v>
      </c>
      <c r="F380" s="203" t="s">
        <v>1720</v>
      </c>
      <c r="G380" s="204" t="s">
        <v>213</v>
      </c>
      <c r="H380" s="205">
        <v>699.79</v>
      </c>
      <c r="I380" s="177"/>
      <c r="J380" s="290">
        <f t="shared" si="80"/>
        <v>0</v>
      </c>
      <c r="K380" s="178"/>
      <c r="L380" s="179"/>
      <c r="M380" s="180" t="s">
        <v>1</v>
      </c>
      <c r="N380" s="181" t="s">
        <v>38</v>
      </c>
      <c r="O380" s="59"/>
      <c r="P380" s="160">
        <f t="shared" si="81"/>
        <v>0</v>
      </c>
      <c r="Q380" s="160">
        <v>4.0000000000000002E-4</v>
      </c>
      <c r="R380" s="160">
        <f t="shared" si="82"/>
        <v>0.279916</v>
      </c>
      <c r="S380" s="160">
        <v>0</v>
      </c>
      <c r="T380" s="161">
        <f t="shared" si="83"/>
        <v>0</v>
      </c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R380" s="162" t="s">
        <v>337</v>
      </c>
      <c r="AT380" s="162" t="s">
        <v>751</v>
      </c>
      <c r="AU380" s="162" t="s">
        <v>219</v>
      </c>
      <c r="AY380" s="15" t="s">
        <v>208</v>
      </c>
      <c r="BE380" s="163">
        <f t="shared" si="84"/>
        <v>0</v>
      </c>
      <c r="BF380" s="163">
        <f t="shared" si="85"/>
        <v>0</v>
      </c>
      <c r="BG380" s="163">
        <f t="shared" si="86"/>
        <v>0</v>
      </c>
      <c r="BH380" s="163">
        <f t="shared" si="87"/>
        <v>0</v>
      </c>
      <c r="BI380" s="163">
        <f t="shared" si="88"/>
        <v>0</v>
      </c>
      <c r="BJ380" s="15" t="s">
        <v>85</v>
      </c>
      <c r="BK380" s="163">
        <f t="shared" si="89"/>
        <v>0</v>
      </c>
      <c r="BL380" s="15" t="s">
        <v>274</v>
      </c>
      <c r="BM380" s="162" t="s">
        <v>1721</v>
      </c>
    </row>
    <row r="381" spans="1:65" s="2" customFormat="1" ht="24.2" customHeight="1">
      <c r="A381" s="30"/>
      <c r="B381" s="154"/>
      <c r="C381" s="195" t="s">
        <v>1722</v>
      </c>
      <c r="D381" s="195" t="s">
        <v>210</v>
      </c>
      <c r="E381" s="196" t="s">
        <v>1723</v>
      </c>
      <c r="F381" s="200" t="s">
        <v>1724</v>
      </c>
      <c r="G381" s="198" t="s">
        <v>213</v>
      </c>
      <c r="H381" s="199">
        <v>583.15800000000002</v>
      </c>
      <c r="I381" s="155"/>
      <c r="J381" s="287">
        <f t="shared" si="80"/>
        <v>0</v>
      </c>
      <c r="K381" s="157"/>
      <c r="L381" s="31"/>
      <c r="M381" s="158" t="s">
        <v>1</v>
      </c>
      <c r="N381" s="159" t="s">
        <v>38</v>
      </c>
      <c r="O381" s="59"/>
      <c r="P381" s="160">
        <f t="shared" si="81"/>
        <v>0</v>
      </c>
      <c r="Q381" s="160">
        <v>0</v>
      </c>
      <c r="R381" s="160">
        <f t="shared" si="82"/>
        <v>0</v>
      </c>
      <c r="S381" s="160">
        <v>0</v>
      </c>
      <c r="T381" s="161">
        <f t="shared" si="83"/>
        <v>0</v>
      </c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R381" s="162" t="s">
        <v>274</v>
      </c>
      <c r="AT381" s="162" t="s">
        <v>210</v>
      </c>
      <c r="AU381" s="162" t="s">
        <v>219</v>
      </c>
      <c r="AY381" s="15" t="s">
        <v>208</v>
      </c>
      <c r="BE381" s="163">
        <f t="shared" si="84"/>
        <v>0</v>
      </c>
      <c r="BF381" s="163">
        <f t="shared" si="85"/>
        <v>0</v>
      </c>
      <c r="BG381" s="163">
        <f t="shared" si="86"/>
        <v>0</v>
      </c>
      <c r="BH381" s="163">
        <f t="shared" si="87"/>
        <v>0</v>
      </c>
      <c r="BI381" s="163">
        <f t="shared" si="88"/>
        <v>0</v>
      </c>
      <c r="BJ381" s="15" t="s">
        <v>85</v>
      </c>
      <c r="BK381" s="163">
        <f t="shared" si="89"/>
        <v>0</v>
      </c>
      <c r="BL381" s="15" t="s">
        <v>274</v>
      </c>
      <c r="BM381" s="162" t="s">
        <v>1725</v>
      </c>
    </row>
    <row r="382" spans="1:65" s="2" customFormat="1" ht="33" customHeight="1">
      <c r="A382" s="30"/>
      <c r="B382" s="154"/>
      <c r="C382" s="195" t="s">
        <v>1726</v>
      </c>
      <c r="D382" s="195" t="s">
        <v>210</v>
      </c>
      <c r="E382" s="196" t="s">
        <v>1727</v>
      </c>
      <c r="F382" s="200" t="s">
        <v>1728</v>
      </c>
      <c r="G382" s="198" t="s">
        <v>252</v>
      </c>
      <c r="H382" s="199">
        <v>101.63</v>
      </c>
      <c r="I382" s="155"/>
      <c r="J382" s="287">
        <f t="shared" si="80"/>
        <v>0</v>
      </c>
      <c r="K382" s="157"/>
      <c r="L382" s="31"/>
      <c r="M382" s="158" t="s">
        <v>1</v>
      </c>
      <c r="N382" s="159" t="s">
        <v>38</v>
      </c>
      <c r="O382" s="59"/>
      <c r="P382" s="160">
        <f t="shared" si="81"/>
        <v>0</v>
      </c>
      <c r="Q382" s="160">
        <v>3.294E-5</v>
      </c>
      <c r="R382" s="160">
        <f t="shared" si="82"/>
        <v>3.3476921999999998E-3</v>
      </c>
      <c r="S382" s="160">
        <v>0</v>
      </c>
      <c r="T382" s="161">
        <f t="shared" si="83"/>
        <v>0</v>
      </c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R382" s="162" t="s">
        <v>274</v>
      </c>
      <c r="AT382" s="162" t="s">
        <v>210</v>
      </c>
      <c r="AU382" s="162" t="s">
        <v>219</v>
      </c>
      <c r="AY382" s="15" t="s">
        <v>208</v>
      </c>
      <c r="BE382" s="163">
        <f t="shared" si="84"/>
        <v>0</v>
      </c>
      <c r="BF382" s="163">
        <f t="shared" si="85"/>
        <v>0</v>
      </c>
      <c r="BG382" s="163">
        <f t="shared" si="86"/>
        <v>0</v>
      </c>
      <c r="BH382" s="163">
        <f t="shared" si="87"/>
        <v>0</v>
      </c>
      <c r="BI382" s="163">
        <f t="shared" si="88"/>
        <v>0</v>
      </c>
      <c r="BJ382" s="15" t="s">
        <v>85</v>
      </c>
      <c r="BK382" s="163">
        <f t="shared" si="89"/>
        <v>0</v>
      </c>
      <c r="BL382" s="15" t="s">
        <v>274</v>
      </c>
      <c r="BM382" s="162" t="s">
        <v>1729</v>
      </c>
    </row>
    <row r="383" spans="1:65" s="2" customFormat="1" ht="16.5" customHeight="1">
      <c r="A383" s="30"/>
      <c r="B383" s="154"/>
      <c r="C383" s="201" t="s">
        <v>1730</v>
      </c>
      <c r="D383" s="201" t="s">
        <v>751</v>
      </c>
      <c r="E383" s="202" t="s">
        <v>1675</v>
      </c>
      <c r="F383" s="203" t="s">
        <v>1676</v>
      </c>
      <c r="G383" s="204" t="s">
        <v>404</v>
      </c>
      <c r="H383" s="205">
        <v>813.04</v>
      </c>
      <c r="I383" s="177"/>
      <c r="J383" s="290">
        <f t="shared" si="80"/>
        <v>0</v>
      </c>
      <c r="K383" s="178"/>
      <c r="L383" s="179"/>
      <c r="M383" s="180" t="s">
        <v>1</v>
      </c>
      <c r="N383" s="181" t="s">
        <v>38</v>
      </c>
      <c r="O383" s="59"/>
      <c r="P383" s="160">
        <f t="shared" si="81"/>
        <v>0</v>
      </c>
      <c r="Q383" s="160">
        <v>3.5E-4</v>
      </c>
      <c r="R383" s="160">
        <f t="shared" si="82"/>
        <v>0.28456399999999998</v>
      </c>
      <c r="S383" s="160">
        <v>0</v>
      </c>
      <c r="T383" s="161">
        <f t="shared" si="83"/>
        <v>0</v>
      </c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R383" s="162" t="s">
        <v>337</v>
      </c>
      <c r="AT383" s="162" t="s">
        <v>751</v>
      </c>
      <c r="AU383" s="162" t="s">
        <v>219</v>
      </c>
      <c r="AY383" s="15" t="s">
        <v>208</v>
      </c>
      <c r="BE383" s="163">
        <f t="shared" si="84"/>
        <v>0</v>
      </c>
      <c r="BF383" s="163">
        <f t="shared" si="85"/>
        <v>0</v>
      </c>
      <c r="BG383" s="163">
        <f t="shared" si="86"/>
        <v>0</v>
      </c>
      <c r="BH383" s="163">
        <f t="shared" si="87"/>
        <v>0</v>
      </c>
      <c r="BI383" s="163">
        <f t="shared" si="88"/>
        <v>0</v>
      </c>
      <c r="BJ383" s="15" t="s">
        <v>85</v>
      </c>
      <c r="BK383" s="163">
        <f t="shared" si="89"/>
        <v>0</v>
      </c>
      <c r="BL383" s="15" t="s">
        <v>274</v>
      </c>
      <c r="BM383" s="162" t="s">
        <v>1731</v>
      </c>
    </row>
    <row r="384" spans="1:65" s="2" customFormat="1" ht="16.5" customHeight="1">
      <c r="A384" s="30"/>
      <c r="B384" s="154"/>
      <c r="C384" s="201" t="s">
        <v>1732</v>
      </c>
      <c r="D384" s="201" t="s">
        <v>751</v>
      </c>
      <c r="E384" s="202" t="s">
        <v>1733</v>
      </c>
      <c r="F384" s="203" t="s">
        <v>1734</v>
      </c>
      <c r="G384" s="204" t="s">
        <v>213</v>
      </c>
      <c r="H384" s="205">
        <v>63.011000000000003</v>
      </c>
      <c r="I384" s="177"/>
      <c r="J384" s="290">
        <f t="shared" si="80"/>
        <v>0</v>
      </c>
      <c r="K384" s="178"/>
      <c r="L384" s="179"/>
      <c r="M384" s="180" t="s">
        <v>1</v>
      </c>
      <c r="N384" s="181" t="s">
        <v>38</v>
      </c>
      <c r="O384" s="59"/>
      <c r="P384" s="160">
        <f t="shared" si="81"/>
        <v>0</v>
      </c>
      <c r="Q384" s="160">
        <v>9.6799999999999994E-3</v>
      </c>
      <c r="R384" s="160">
        <f t="shared" si="82"/>
        <v>0.60994647999999996</v>
      </c>
      <c r="S384" s="160">
        <v>0</v>
      </c>
      <c r="T384" s="161">
        <f t="shared" si="83"/>
        <v>0</v>
      </c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R384" s="162" t="s">
        <v>337</v>
      </c>
      <c r="AT384" s="162" t="s">
        <v>751</v>
      </c>
      <c r="AU384" s="162" t="s">
        <v>219</v>
      </c>
      <c r="AY384" s="15" t="s">
        <v>208</v>
      </c>
      <c r="BE384" s="163">
        <f t="shared" si="84"/>
        <v>0</v>
      </c>
      <c r="BF384" s="163">
        <f t="shared" si="85"/>
        <v>0</v>
      </c>
      <c r="BG384" s="163">
        <f t="shared" si="86"/>
        <v>0</v>
      </c>
      <c r="BH384" s="163">
        <f t="shared" si="87"/>
        <v>0</v>
      </c>
      <c r="BI384" s="163">
        <f t="shared" si="88"/>
        <v>0</v>
      </c>
      <c r="BJ384" s="15" t="s">
        <v>85</v>
      </c>
      <c r="BK384" s="163">
        <f t="shared" si="89"/>
        <v>0</v>
      </c>
      <c r="BL384" s="15" t="s">
        <v>274</v>
      </c>
      <c r="BM384" s="162" t="s">
        <v>1735</v>
      </c>
    </row>
    <row r="385" spans="1:65" s="2" customFormat="1" ht="24.2" customHeight="1">
      <c r="A385" s="30"/>
      <c r="B385" s="154"/>
      <c r="C385" s="195" t="s">
        <v>1736</v>
      </c>
      <c r="D385" s="195" t="s">
        <v>210</v>
      </c>
      <c r="E385" s="196" t="s">
        <v>1737</v>
      </c>
      <c r="F385" s="200" t="s">
        <v>1738</v>
      </c>
      <c r="G385" s="198" t="s">
        <v>213</v>
      </c>
      <c r="H385" s="199">
        <v>501.69499999999999</v>
      </c>
      <c r="I385" s="155"/>
      <c r="J385" s="287">
        <f t="shared" si="80"/>
        <v>0</v>
      </c>
      <c r="K385" s="157"/>
      <c r="L385" s="31"/>
      <c r="M385" s="158" t="s">
        <v>1</v>
      </c>
      <c r="N385" s="159" t="s">
        <v>38</v>
      </c>
      <c r="O385" s="59"/>
      <c r="P385" s="160">
        <f t="shared" si="81"/>
        <v>0</v>
      </c>
      <c r="Q385" s="160">
        <v>0</v>
      </c>
      <c r="R385" s="160">
        <f t="shared" si="82"/>
        <v>0</v>
      </c>
      <c r="S385" s="160">
        <v>0</v>
      </c>
      <c r="T385" s="161">
        <f t="shared" si="83"/>
        <v>0</v>
      </c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R385" s="162" t="s">
        <v>274</v>
      </c>
      <c r="AT385" s="162" t="s">
        <v>210</v>
      </c>
      <c r="AU385" s="162" t="s">
        <v>219</v>
      </c>
      <c r="AY385" s="15" t="s">
        <v>208</v>
      </c>
      <c r="BE385" s="163">
        <f t="shared" si="84"/>
        <v>0</v>
      </c>
      <c r="BF385" s="163">
        <f t="shared" si="85"/>
        <v>0</v>
      </c>
      <c r="BG385" s="163">
        <f t="shared" si="86"/>
        <v>0</v>
      </c>
      <c r="BH385" s="163">
        <f t="shared" si="87"/>
        <v>0</v>
      </c>
      <c r="BI385" s="163">
        <f t="shared" si="88"/>
        <v>0</v>
      </c>
      <c r="BJ385" s="15" t="s">
        <v>85</v>
      </c>
      <c r="BK385" s="163">
        <f t="shared" si="89"/>
        <v>0</v>
      </c>
      <c r="BL385" s="15" t="s">
        <v>274</v>
      </c>
      <c r="BM385" s="162" t="s">
        <v>1739</v>
      </c>
    </row>
    <row r="386" spans="1:65" s="2" customFormat="1" ht="24.2" customHeight="1">
      <c r="A386" s="30"/>
      <c r="B386" s="154"/>
      <c r="C386" s="201" t="s">
        <v>1740</v>
      </c>
      <c r="D386" s="201" t="s">
        <v>751</v>
      </c>
      <c r="E386" s="202" t="s">
        <v>1741</v>
      </c>
      <c r="F386" s="203" t="s">
        <v>1742</v>
      </c>
      <c r="G386" s="204" t="s">
        <v>213</v>
      </c>
      <c r="H386" s="205">
        <v>511.72899999999998</v>
      </c>
      <c r="I386" s="177"/>
      <c r="J386" s="290">
        <f t="shared" si="80"/>
        <v>0</v>
      </c>
      <c r="K386" s="178"/>
      <c r="L386" s="179"/>
      <c r="M386" s="180" t="s">
        <v>1</v>
      </c>
      <c r="N386" s="181" t="s">
        <v>38</v>
      </c>
      <c r="O386" s="59"/>
      <c r="P386" s="160">
        <f t="shared" si="81"/>
        <v>0</v>
      </c>
      <c r="Q386" s="160">
        <v>9.5999999999999992E-3</v>
      </c>
      <c r="R386" s="160">
        <f t="shared" si="82"/>
        <v>4.9125983999999994</v>
      </c>
      <c r="S386" s="160">
        <v>0</v>
      </c>
      <c r="T386" s="161">
        <f t="shared" si="83"/>
        <v>0</v>
      </c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R386" s="162" t="s">
        <v>337</v>
      </c>
      <c r="AT386" s="162" t="s">
        <v>751</v>
      </c>
      <c r="AU386" s="162" t="s">
        <v>219</v>
      </c>
      <c r="AY386" s="15" t="s">
        <v>208</v>
      </c>
      <c r="BE386" s="163">
        <f t="shared" si="84"/>
        <v>0</v>
      </c>
      <c r="BF386" s="163">
        <f t="shared" si="85"/>
        <v>0</v>
      </c>
      <c r="BG386" s="163">
        <f t="shared" si="86"/>
        <v>0</v>
      </c>
      <c r="BH386" s="163">
        <f t="shared" si="87"/>
        <v>0</v>
      </c>
      <c r="BI386" s="163">
        <f t="shared" si="88"/>
        <v>0</v>
      </c>
      <c r="BJ386" s="15" t="s">
        <v>85</v>
      </c>
      <c r="BK386" s="163">
        <f t="shared" si="89"/>
        <v>0</v>
      </c>
      <c r="BL386" s="15" t="s">
        <v>274</v>
      </c>
      <c r="BM386" s="162" t="s">
        <v>1743</v>
      </c>
    </row>
    <row r="387" spans="1:65" s="2" customFormat="1" ht="33" customHeight="1">
      <c r="A387" s="30"/>
      <c r="B387" s="154"/>
      <c r="C387" s="195" t="s">
        <v>1744</v>
      </c>
      <c r="D387" s="195" t="s">
        <v>210</v>
      </c>
      <c r="E387" s="196" t="s">
        <v>1745</v>
      </c>
      <c r="F387" s="200" t="s">
        <v>1746</v>
      </c>
      <c r="G387" s="198" t="s">
        <v>213</v>
      </c>
      <c r="H387" s="199">
        <v>501.69499999999999</v>
      </c>
      <c r="I387" s="155"/>
      <c r="J387" s="287">
        <f t="shared" si="80"/>
        <v>0</v>
      </c>
      <c r="K387" s="157"/>
      <c r="L387" s="31"/>
      <c r="M387" s="158" t="s">
        <v>1</v>
      </c>
      <c r="N387" s="159" t="s">
        <v>38</v>
      </c>
      <c r="O387" s="59"/>
      <c r="P387" s="160">
        <f t="shared" si="81"/>
        <v>0</v>
      </c>
      <c r="Q387" s="160">
        <v>0</v>
      </c>
      <c r="R387" s="160">
        <f t="shared" si="82"/>
        <v>0</v>
      </c>
      <c r="S387" s="160">
        <v>0</v>
      </c>
      <c r="T387" s="161">
        <f t="shared" si="83"/>
        <v>0</v>
      </c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R387" s="162" t="s">
        <v>274</v>
      </c>
      <c r="AT387" s="162" t="s">
        <v>210</v>
      </c>
      <c r="AU387" s="162" t="s">
        <v>219</v>
      </c>
      <c r="AY387" s="15" t="s">
        <v>208</v>
      </c>
      <c r="BE387" s="163">
        <f t="shared" si="84"/>
        <v>0</v>
      </c>
      <c r="BF387" s="163">
        <f t="shared" si="85"/>
        <v>0</v>
      </c>
      <c r="BG387" s="163">
        <f t="shared" si="86"/>
        <v>0</v>
      </c>
      <c r="BH387" s="163">
        <f t="shared" si="87"/>
        <v>0</v>
      </c>
      <c r="BI387" s="163">
        <f t="shared" si="88"/>
        <v>0</v>
      </c>
      <c r="BJ387" s="15" t="s">
        <v>85</v>
      </c>
      <c r="BK387" s="163">
        <f t="shared" si="89"/>
        <v>0</v>
      </c>
      <c r="BL387" s="15" t="s">
        <v>274</v>
      </c>
      <c r="BM387" s="162" t="s">
        <v>1747</v>
      </c>
    </row>
    <row r="388" spans="1:65" s="2" customFormat="1" ht="24.2" customHeight="1">
      <c r="A388" s="30"/>
      <c r="B388" s="154"/>
      <c r="C388" s="201" t="s">
        <v>1748</v>
      </c>
      <c r="D388" s="201" t="s">
        <v>751</v>
      </c>
      <c r="E388" s="202" t="s">
        <v>1749</v>
      </c>
      <c r="F388" s="203" t="s">
        <v>1750</v>
      </c>
      <c r="G388" s="204" t="s">
        <v>233</v>
      </c>
      <c r="H388" s="205">
        <v>66.525000000000006</v>
      </c>
      <c r="I388" s="177"/>
      <c r="J388" s="290">
        <f t="shared" si="80"/>
        <v>0</v>
      </c>
      <c r="K388" s="178"/>
      <c r="L388" s="179"/>
      <c r="M388" s="180" t="s">
        <v>1</v>
      </c>
      <c r="N388" s="181" t="s">
        <v>38</v>
      </c>
      <c r="O388" s="59"/>
      <c r="P388" s="160">
        <f t="shared" si="81"/>
        <v>0</v>
      </c>
      <c r="Q388" s="160">
        <v>7.7999999999999996E-3</v>
      </c>
      <c r="R388" s="160">
        <f t="shared" si="82"/>
        <v>0.518895</v>
      </c>
      <c r="S388" s="160">
        <v>0</v>
      </c>
      <c r="T388" s="161">
        <f t="shared" si="83"/>
        <v>0</v>
      </c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R388" s="162" t="s">
        <v>337</v>
      </c>
      <c r="AT388" s="162" t="s">
        <v>751</v>
      </c>
      <c r="AU388" s="162" t="s">
        <v>219</v>
      </c>
      <c r="AY388" s="15" t="s">
        <v>208</v>
      </c>
      <c r="BE388" s="163">
        <f t="shared" si="84"/>
        <v>0</v>
      </c>
      <c r="BF388" s="163">
        <f t="shared" si="85"/>
        <v>0</v>
      </c>
      <c r="BG388" s="163">
        <f t="shared" si="86"/>
        <v>0</v>
      </c>
      <c r="BH388" s="163">
        <f t="shared" si="87"/>
        <v>0</v>
      </c>
      <c r="BI388" s="163">
        <f t="shared" si="88"/>
        <v>0</v>
      </c>
      <c r="BJ388" s="15" t="s">
        <v>85</v>
      </c>
      <c r="BK388" s="163">
        <f t="shared" si="89"/>
        <v>0</v>
      </c>
      <c r="BL388" s="15" t="s">
        <v>274</v>
      </c>
      <c r="BM388" s="162" t="s">
        <v>1751</v>
      </c>
    </row>
    <row r="389" spans="1:65" s="2" customFormat="1" ht="21.75" customHeight="1">
      <c r="A389" s="30"/>
      <c r="B389" s="154"/>
      <c r="C389" s="195" t="s">
        <v>1752</v>
      </c>
      <c r="D389" s="195" t="s">
        <v>210</v>
      </c>
      <c r="E389" s="196" t="s">
        <v>1753</v>
      </c>
      <c r="F389" s="200" t="s">
        <v>1754</v>
      </c>
      <c r="G389" s="198" t="s">
        <v>213</v>
      </c>
      <c r="H389" s="199">
        <v>88.375</v>
      </c>
      <c r="I389" s="155"/>
      <c r="J389" s="287">
        <f t="shared" si="80"/>
        <v>0</v>
      </c>
      <c r="K389" s="157"/>
      <c r="L389" s="31"/>
      <c r="M389" s="158" t="s">
        <v>1</v>
      </c>
      <c r="N389" s="159" t="s">
        <v>38</v>
      </c>
      <c r="O389" s="59"/>
      <c r="P389" s="160">
        <f t="shared" si="81"/>
        <v>0</v>
      </c>
      <c r="Q389" s="160">
        <v>4.0000000000000001E-3</v>
      </c>
      <c r="R389" s="160">
        <f t="shared" si="82"/>
        <v>0.35349999999999998</v>
      </c>
      <c r="S389" s="160">
        <v>0</v>
      </c>
      <c r="T389" s="161">
        <f t="shared" si="83"/>
        <v>0</v>
      </c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R389" s="162" t="s">
        <v>274</v>
      </c>
      <c r="AT389" s="162" t="s">
        <v>210</v>
      </c>
      <c r="AU389" s="162" t="s">
        <v>219</v>
      </c>
      <c r="AY389" s="15" t="s">
        <v>208</v>
      </c>
      <c r="BE389" s="163">
        <f t="shared" si="84"/>
        <v>0</v>
      </c>
      <c r="BF389" s="163">
        <f t="shared" si="85"/>
        <v>0</v>
      </c>
      <c r="BG389" s="163">
        <f t="shared" si="86"/>
        <v>0</v>
      </c>
      <c r="BH389" s="163">
        <f t="shared" si="87"/>
        <v>0</v>
      </c>
      <c r="BI389" s="163">
        <f t="shared" si="88"/>
        <v>0</v>
      </c>
      <c r="BJ389" s="15" t="s">
        <v>85</v>
      </c>
      <c r="BK389" s="163">
        <f t="shared" si="89"/>
        <v>0</v>
      </c>
      <c r="BL389" s="15" t="s">
        <v>274</v>
      </c>
      <c r="BM389" s="162" t="s">
        <v>1755</v>
      </c>
    </row>
    <row r="390" spans="1:65" s="2" customFormat="1" ht="24.2" customHeight="1">
      <c r="A390" s="30"/>
      <c r="B390" s="154"/>
      <c r="C390" s="201" t="s">
        <v>1756</v>
      </c>
      <c r="D390" s="201" t="s">
        <v>751</v>
      </c>
      <c r="E390" s="202" t="s">
        <v>1757</v>
      </c>
      <c r="F390" s="203" t="s">
        <v>1758</v>
      </c>
      <c r="G390" s="204" t="s">
        <v>213</v>
      </c>
      <c r="H390" s="205">
        <v>76.715000000000003</v>
      </c>
      <c r="I390" s="177"/>
      <c r="J390" s="290">
        <f t="shared" si="80"/>
        <v>0</v>
      </c>
      <c r="K390" s="178"/>
      <c r="L390" s="179"/>
      <c r="M390" s="180" t="s">
        <v>1</v>
      </c>
      <c r="N390" s="181" t="s">
        <v>38</v>
      </c>
      <c r="O390" s="59"/>
      <c r="P390" s="160">
        <f t="shared" si="81"/>
        <v>0</v>
      </c>
      <c r="Q390" s="160">
        <v>1.65E-3</v>
      </c>
      <c r="R390" s="160">
        <f t="shared" si="82"/>
        <v>0.12657975000000002</v>
      </c>
      <c r="S390" s="160">
        <v>0</v>
      </c>
      <c r="T390" s="161">
        <f t="shared" si="83"/>
        <v>0</v>
      </c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R390" s="162" t="s">
        <v>337</v>
      </c>
      <c r="AT390" s="162" t="s">
        <v>751</v>
      </c>
      <c r="AU390" s="162" t="s">
        <v>219</v>
      </c>
      <c r="AY390" s="15" t="s">
        <v>208</v>
      </c>
      <c r="BE390" s="163">
        <f t="shared" si="84"/>
        <v>0</v>
      </c>
      <c r="BF390" s="163">
        <f t="shared" si="85"/>
        <v>0</v>
      </c>
      <c r="BG390" s="163">
        <f t="shared" si="86"/>
        <v>0</v>
      </c>
      <c r="BH390" s="163">
        <f t="shared" si="87"/>
        <v>0</v>
      </c>
      <c r="BI390" s="163">
        <f t="shared" si="88"/>
        <v>0</v>
      </c>
      <c r="BJ390" s="15" t="s">
        <v>85</v>
      </c>
      <c r="BK390" s="163">
        <f t="shared" si="89"/>
        <v>0</v>
      </c>
      <c r="BL390" s="15" t="s">
        <v>274</v>
      </c>
      <c r="BM390" s="162" t="s">
        <v>1759</v>
      </c>
    </row>
    <row r="391" spans="1:65" s="2" customFormat="1" ht="24.2" customHeight="1">
      <c r="A391" s="30"/>
      <c r="B391" s="154"/>
      <c r="C391" s="201" t="s">
        <v>1760</v>
      </c>
      <c r="D391" s="201" t="s">
        <v>751</v>
      </c>
      <c r="E391" s="202" t="s">
        <v>1761</v>
      </c>
      <c r="F391" s="203" t="s">
        <v>1762</v>
      </c>
      <c r="G391" s="204" t="s">
        <v>213</v>
      </c>
      <c r="H391" s="205">
        <v>11.894</v>
      </c>
      <c r="I391" s="177"/>
      <c r="J391" s="290">
        <f t="shared" si="80"/>
        <v>0</v>
      </c>
      <c r="K391" s="178"/>
      <c r="L391" s="179"/>
      <c r="M391" s="180" t="s">
        <v>1</v>
      </c>
      <c r="N391" s="181" t="s">
        <v>38</v>
      </c>
      <c r="O391" s="59"/>
      <c r="P391" s="160">
        <f t="shared" si="81"/>
        <v>0</v>
      </c>
      <c r="Q391" s="160">
        <v>5.28E-3</v>
      </c>
      <c r="R391" s="160">
        <f t="shared" si="82"/>
        <v>6.2800320000000007E-2</v>
      </c>
      <c r="S391" s="160">
        <v>0</v>
      </c>
      <c r="T391" s="161">
        <f t="shared" si="83"/>
        <v>0</v>
      </c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R391" s="162" t="s">
        <v>337</v>
      </c>
      <c r="AT391" s="162" t="s">
        <v>751</v>
      </c>
      <c r="AU391" s="162" t="s">
        <v>219</v>
      </c>
      <c r="AY391" s="15" t="s">
        <v>208</v>
      </c>
      <c r="BE391" s="163">
        <f t="shared" si="84"/>
        <v>0</v>
      </c>
      <c r="BF391" s="163">
        <f t="shared" si="85"/>
        <v>0</v>
      </c>
      <c r="BG391" s="163">
        <f t="shared" si="86"/>
        <v>0</v>
      </c>
      <c r="BH391" s="163">
        <f t="shared" si="87"/>
        <v>0</v>
      </c>
      <c r="BI391" s="163">
        <f t="shared" si="88"/>
        <v>0</v>
      </c>
      <c r="BJ391" s="15" t="s">
        <v>85</v>
      </c>
      <c r="BK391" s="163">
        <f t="shared" si="89"/>
        <v>0</v>
      </c>
      <c r="BL391" s="15" t="s">
        <v>274</v>
      </c>
      <c r="BM391" s="162" t="s">
        <v>1763</v>
      </c>
    </row>
    <row r="392" spans="1:65" s="12" customFormat="1" ht="20.85" customHeight="1">
      <c r="B392" s="142"/>
      <c r="C392" s="206"/>
      <c r="D392" s="207" t="s">
        <v>71</v>
      </c>
      <c r="E392" s="208" t="s">
        <v>1764</v>
      </c>
      <c r="F392" s="208" t="s">
        <v>1765</v>
      </c>
      <c r="G392" s="206"/>
      <c r="H392" s="206"/>
      <c r="I392" s="145"/>
      <c r="J392" s="286">
        <f>BK392</f>
        <v>0</v>
      </c>
      <c r="L392" s="142"/>
      <c r="M392" s="146"/>
      <c r="N392" s="147"/>
      <c r="O392" s="147"/>
      <c r="P392" s="148">
        <f>SUM(P393:P427)</f>
        <v>0</v>
      </c>
      <c r="Q392" s="147"/>
      <c r="R392" s="148">
        <f>SUM(R393:R427)</f>
        <v>37.308230465800001</v>
      </c>
      <c r="S392" s="147"/>
      <c r="T392" s="149">
        <f>SUM(T393:T427)</f>
        <v>0</v>
      </c>
      <c r="AR392" s="143" t="s">
        <v>85</v>
      </c>
      <c r="AT392" s="150" t="s">
        <v>71</v>
      </c>
      <c r="AU392" s="150" t="s">
        <v>85</v>
      </c>
      <c r="AY392" s="143" t="s">
        <v>208</v>
      </c>
      <c r="BK392" s="151">
        <f>SUM(BK393:BK427)</f>
        <v>0</v>
      </c>
    </row>
    <row r="393" spans="1:65" s="2" customFormat="1" ht="24.2" customHeight="1">
      <c r="A393" s="30"/>
      <c r="B393" s="154"/>
      <c r="C393" s="195" t="s">
        <v>1766</v>
      </c>
      <c r="D393" s="195" t="s">
        <v>210</v>
      </c>
      <c r="E393" s="196" t="s">
        <v>1558</v>
      </c>
      <c r="F393" s="200" t="s">
        <v>1559</v>
      </c>
      <c r="G393" s="198" t="s">
        <v>213</v>
      </c>
      <c r="H393" s="199">
        <v>1667.925</v>
      </c>
      <c r="I393" s="155"/>
      <c r="J393" s="287">
        <f t="shared" ref="J393:J427" si="90">ROUND(I393*H393,2)</f>
        <v>0</v>
      </c>
      <c r="K393" s="157"/>
      <c r="L393" s="31"/>
      <c r="M393" s="158" t="s">
        <v>1</v>
      </c>
      <c r="N393" s="159" t="s">
        <v>38</v>
      </c>
      <c r="O393" s="59"/>
      <c r="P393" s="160">
        <f t="shared" ref="P393:P427" si="91">O393*H393</f>
        <v>0</v>
      </c>
      <c r="Q393" s="160">
        <v>0</v>
      </c>
      <c r="R393" s="160">
        <f t="shared" ref="R393:R427" si="92">Q393*H393</f>
        <v>0</v>
      </c>
      <c r="S393" s="160">
        <v>0</v>
      </c>
      <c r="T393" s="161">
        <f t="shared" ref="T393:T427" si="93">S393*H393</f>
        <v>0</v>
      </c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R393" s="162" t="s">
        <v>274</v>
      </c>
      <c r="AT393" s="162" t="s">
        <v>210</v>
      </c>
      <c r="AU393" s="162" t="s">
        <v>219</v>
      </c>
      <c r="AY393" s="15" t="s">
        <v>208</v>
      </c>
      <c r="BE393" s="163">
        <f t="shared" ref="BE393:BE427" si="94">IF(N393="základná",J393,0)</f>
        <v>0</v>
      </c>
      <c r="BF393" s="163">
        <f t="shared" ref="BF393:BF427" si="95">IF(N393="znížená",J393,0)</f>
        <v>0</v>
      </c>
      <c r="BG393" s="163">
        <f t="shared" ref="BG393:BG427" si="96">IF(N393="zákl. prenesená",J393,0)</f>
        <v>0</v>
      </c>
      <c r="BH393" s="163">
        <f t="shared" ref="BH393:BH427" si="97">IF(N393="zníž. prenesená",J393,0)</f>
        <v>0</v>
      </c>
      <c r="BI393" s="163">
        <f t="shared" ref="BI393:BI427" si="98">IF(N393="nulová",J393,0)</f>
        <v>0</v>
      </c>
      <c r="BJ393" s="15" t="s">
        <v>85</v>
      </c>
      <c r="BK393" s="163">
        <f t="shared" ref="BK393:BK427" si="99">ROUND(I393*H393,2)</f>
        <v>0</v>
      </c>
      <c r="BL393" s="15" t="s">
        <v>274</v>
      </c>
      <c r="BM393" s="162" t="s">
        <v>1767</v>
      </c>
    </row>
    <row r="394" spans="1:65" s="2" customFormat="1" ht="16.5" customHeight="1">
      <c r="A394" s="30"/>
      <c r="B394" s="154"/>
      <c r="C394" s="201" t="s">
        <v>1768</v>
      </c>
      <c r="D394" s="201" t="s">
        <v>751</v>
      </c>
      <c r="E394" s="202" t="s">
        <v>1566</v>
      </c>
      <c r="F394" s="203" t="s">
        <v>1567</v>
      </c>
      <c r="G394" s="204" t="s">
        <v>564</v>
      </c>
      <c r="H394" s="205">
        <v>0.58399999999999996</v>
      </c>
      <c r="I394" s="177"/>
      <c r="J394" s="290">
        <f t="shared" si="90"/>
        <v>0</v>
      </c>
      <c r="K394" s="178"/>
      <c r="L394" s="179"/>
      <c r="M394" s="180" t="s">
        <v>1</v>
      </c>
      <c r="N394" s="181" t="s">
        <v>38</v>
      </c>
      <c r="O394" s="59"/>
      <c r="P394" s="160">
        <f t="shared" si="91"/>
        <v>0</v>
      </c>
      <c r="Q394" s="160">
        <v>1</v>
      </c>
      <c r="R394" s="160">
        <f t="shared" si="92"/>
        <v>0.58399999999999996</v>
      </c>
      <c r="S394" s="160">
        <v>0</v>
      </c>
      <c r="T394" s="161">
        <f t="shared" si="93"/>
        <v>0</v>
      </c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R394" s="162" t="s">
        <v>337</v>
      </c>
      <c r="AT394" s="162" t="s">
        <v>751</v>
      </c>
      <c r="AU394" s="162" t="s">
        <v>219</v>
      </c>
      <c r="AY394" s="15" t="s">
        <v>208</v>
      </c>
      <c r="BE394" s="163">
        <f t="shared" si="94"/>
        <v>0</v>
      </c>
      <c r="BF394" s="163">
        <f t="shared" si="95"/>
        <v>0</v>
      </c>
      <c r="BG394" s="163">
        <f t="shared" si="96"/>
        <v>0</v>
      </c>
      <c r="BH394" s="163">
        <f t="shared" si="97"/>
        <v>0</v>
      </c>
      <c r="BI394" s="163">
        <f t="shared" si="98"/>
        <v>0</v>
      </c>
      <c r="BJ394" s="15" t="s">
        <v>85</v>
      </c>
      <c r="BK394" s="163">
        <f t="shared" si="99"/>
        <v>0</v>
      </c>
      <c r="BL394" s="15" t="s">
        <v>274</v>
      </c>
      <c r="BM394" s="162" t="s">
        <v>1769</v>
      </c>
    </row>
    <row r="395" spans="1:65" s="2" customFormat="1" ht="37.9" customHeight="1">
      <c r="A395" s="30"/>
      <c r="B395" s="154"/>
      <c r="C395" s="195" t="s">
        <v>1770</v>
      </c>
      <c r="D395" s="195" t="s">
        <v>210</v>
      </c>
      <c r="E395" s="196" t="s">
        <v>1647</v>
      </c>
      <c r="F395" s="200" t="s">
        <v>1648</v>
      </c>
      <c r="G395" s="198" t="s">
        <v>213</v>
      </c>
      <c r="H395" s="199">
        <v>1667.925</v>
      </c>
      <c r="I395" s="155"/>
      <c r="J395" s="287">
        <f t="shared" si="90"/>
        <v>0</v>
      </c>
      <c r="K395" s="157"/>
      <c r="L395" s="31"/>
      <c r="M395" s="158" t="s">
        <v>1</v>
      </c>
      <c r="N395" s="159" t="s">
        <v>38</v>
      </c>
      <c r="O395" s="59"/>
      <c r="P395" s="160">
        <f t="shared" si="91"/>
        <v>0</v>
      </c>
      <c r="Q395" s="160">
        <v>9.8700000000000003E-4</v>
      </c>
      <c r="R395" s="160">
        <f t="shared" si="92"/>
        <v>1.6462419749999999</v>
      </c>
      <c r="S395" s="160">
        <v>0</v>
      </c>
      <c r="T395" s="161">
        <f t="shared" si="93"/>
        <v>0</v>
      </c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R395" s="162" t="s">
        <v>274</v>
      </c>
      <c r="AT395" s="162" t="s">
        <v>210</v>
      </c>
      <c r="AU395" s="162" t="s">
        <v>219</v>
      </c>
      <c r="AY395" s="15" t="s">
        <v>208</v>
      </c>
      <c r="BE395" s="163">
        <f t="shared" si="94"/>
        <v>0</v>
      </c>
      <c r="BF395" s="163">
        <f t="shared" si="95"/>
        <v>0</v>
      </c>
      <c r="BG395" s="163">
        <f t="shared" si="96"/>
        <v>0</v>
      </c>
      <c r="BH395" s="163">
        <f t="shared" si="97"/>
        <v>0</v>
      </c>
      <c r="BI395" s="163">
        <f t="shared" si="98"/>
        <v>0</v>
      </c>
      <c r="BJ395" s="15" t="s">
        <v>85</v>
      </c>
      <c r="BK395" s="163">
        <f t="shared" si="99"/>
        <v>0</v>
      </c>
      <c r="BL395" s="15" t="s">
        <v>274</v>
      </c>
      <c r="BM395" s="162" t="s">
        <v>1771</v>
      </c>
    </row>
    <row r="396" spans="1:65" s="2" customFormat="1" ht="24.2" customHeight="1">
      <c r="A396" s="30"/>
      <c r="B396" s="154"/>
      <c r="C396" s="201" t="s">
        <v>1772</v>
      </c>
      <c r="D396" s="201" t="s">
        <v>751</v>
      </c>
      <c r="E396" s="202" t="s">
        <v>1651</v>
      </c>
      <c r="F396" s="203" t="s">
        <v>1652</v>
      </c>
      <c r="G396" s="204" t="s">
        <v>213</v>
      </c>
      <c r="H396" s="205">
        <v>2001.51</v>
      </c>
      <c r="I396" s="177"/>
      <c r="J396" s="290">
        <f t="shared" si="90"/>
        <v>0</v>
      </c>
      <c r="K396" s="178"/>
      <c r="L396" s="179"/>
      <c r="M396" s="180" t="s">
        <v>1</v>
      </c>
      <c r="N396" s="181" t="s">
        <v>38</v>
      </c>
      <c r="O396" s="59"/>
      <c r="P396" s="160">
        <f t="shared" si="91"/>
        <v>0</v>
      </c>
      <c r="Q396" s="160">
        <v>5.13E-3</v>
      </c>
      <c r="R396" s="160">
        <f t="shared" si="92"/>
        <v>10.267746300000001</v>
      </c>
      <c r="S396" s="160">
        <v>0</v>
      </c>
      <c r="T396" s="161">
        <f t="shared" si="93"/>
        <v>0</v>
      </c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R396" s="162" t="s">
        <v>337</v>
      </c>
      <c r="AT396" s="162" t="s">
        <v>751</v>
      </c>
      <c r="AU396" s="162" t="s">
        <v>219</v>
      </c>
      <c r="AY396" s="15" t="s">
        <v>208</v>
      </c>
      <c r="BE396" s="163">
        <f t="shared" si="94"/>
        <v>0</v>
      </c>
      <c r="BF396" s="163">
        <f t="shared" si="95"/>
        <v>0</v>
      </c>
      <c r="BG396" s="163">
        <f t="shared" si="96"/>
        <v>0</v>
      </c>
      <c r="BH396" s="163">
        <f t="shared" si="97"/>
        <v>0</v>
      </c>
      <c r="BI396" s="163">
        <f t="shared" si="98"/>
        <v>0</v>
      </c>
      <c r="BJ396" s="15" t="s">
        <v>85</v>
      </c>
      <c r="BK396" s="163">
        <f t="shared" si="99"/>
        <v>0</v>
      </c>
      <c r="BL396" s="15" t="s">
        <v>274</v>
      </c>
      <c r="BM396" s="162" t="s">
        <v>1773</v>
      </c>
    </row>
    <row r="397" spans="1:65" s="2" customFormat="1" ht="37.9" customHeight="1">
      <c r="A397" s="30"/>
      <c r="B397" s="154"/>
      <c r="C397" s="195" t="s">
        <v>1774</v>
      </c>
      <c r="D397" s="195" t="s">
        <v>210</v>
      </c>
      <c r="E397" s="196" t="s">
        <v>1775</v>
      </c>
      <c r="F397" s="200" t="s">
        <v>1776</v>
      </c>
      <c r="G397" s="198" t="s">
        <v>213</v>
      </c>
      <c r="H397" s="199">
        <v>1691.364</v>
      </c>
      <c r="I397" s="155"/>
      <c r="J397" s="287">
        <f t="shared" si="90"/>
        <v>0</v>
      </c>
      <c r="K397" s="157"/>
      <c r="L397" s="31"/>
      <c r="M397" s="158" t="s">
        <v>1</v>
      </c>
      <c r="N397" s="159" t="s">
        <v>38</v>
      </c>
      <c r="O397" s="59"/>
      <c r="P397" s="160">
        <f t="shared" si="91"/>
        <v>0</v>
      </c>
      <c r="Q397" s="160">
        <v>0</v>
      </c>
      <c r="R397" s="160">
        <f t="shared" si="92"/>
        <v>0</v>
      </c>
      <c r="S397" s="160">
        <v>0</v>
      </c>
      <c r="T397" s="161">
        <f t="shared" si="93"/>
        <v>0</v>
      </c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R397" s="162" t="s">
        <v>274</v>
      </c>
      <c r="AT397" s="162" t="s">
        <v>210</v>
      </c>
      <c r="AU397" s="162" t="s">
        <v>219</v>
      </c>
      <c r="AY397" s="15" t="s">
        <v>208</v>
      </c>
      <c r="BE397" s="163">
        <f t="shared" si="94"/>
        <v>0</v>
      </c>
      <c r="BF397" s="163">
        <f t="shared" si="95"/>
        <v>0</v>
      </c>
      <c r="BG397" s="163">
        <f t="shared" si="96"/>
        <v>0</v>
      </c>
      <c r="BH397" s="163">
        <f t="shared" si="97"/>
        <v>0</v>
      </c>
      <c r="BI397" s="163">
        <f t="shared" si="98"/>
        <v>0</v>
      </c>
      <c r="BJ397" s="15" t="s">
        <v>85</v>
      </c>
      <c r="BK397" s="163">
        <f t="shared" si="99"/>
        <v>0</v>
      </c>
      <c r="BL397" s="15" t="s">
        <v>274</v>
      </c>
      <c r="BM397" s="162" t="s">
        <v>1777</v>
      </c>
    </row>
    <row r="398" spans="1:65" s="2" customFormat="1" ht="37.9" customHeight="1">
      <c r="A398" s="30"/>
      <c r="B398" s="154"/>
      <c r="C398" s="201" t="s">
        <v>1778</v>
      </c>
      <c r="D398" s="201" t="s">
        <v>751</v>
      </c>
      <c r="E398" s="202" t="s">
        <v>1779</v>
      </c>
      <c r="F398" s="203" t="s">
        <v>1780</v>
      </c>
      <c r="G398" s="204" t="s">
        <v>213</v>
      </c>
      <c r="H398" s="205">
        <v>1945.069</v>
      </c>
      <c r="I398" s="177"/>
      <c r="J398" s="290">
        <f t="shared" si="90"/>
        <v>0</v>
      </c>
      <c r="K398" s="178"/>
      <c r="L398" s="179"/>
      <c r="M398" s="180" t="s">
        <v>1</v>
      </c>
      <c r="N398" s="181" t="s">
        <v>38</v>
      </c>
      <c r="O398" s="59"/>
      <c r="P398" s="160">
        <f t="shared" si="91"/>
        <v>0</v>
      </c>
      <c r="Q398" s="160">
        <v>2.2699999999999999E-3</v>
      </c>
      <c r="R398" s="160">
        <f t="shared" si="92"/>
        <v>4.4153066299999999</v>
      </c>
      <c r="S398" s="160">
        <v>0</v>
      </c>
      <c r="T398" s="161">
        <f t="shared" si="93"/>
        <v>0</v>
      </c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R398" s="162" t="s">
        <v>337</v>
      </c>
      <c r="AT398" s="162" t="s">
        <v>751</v>
      </c>
      <c r="AU398" s="162" t="s">
        <v>219</v>
      </c>
      <c r="AY398" s="15" t="s">
        <v>208</v>
      </c>
      <c r="BE398" s="163">
        <f t="shared" si="94"/>
        <v>0</v>
      </c>
      <c r="BF398" s="163">
        <f t="shared" si="95"/>
        <v>0</v>
      </c>
      <c r="BG398" s="163">
        <f t="shared" si="96"/>
        <v>0</v>
      </c>
      <c r="BH398" s="163">
        <f t="shared" si="97"/>
        <v>0</v>
      </c>
      <c r="BI398" s="163">
        <f t="shared" si="98"/>
        <v>0</v>
      </c>
      <c r="BJ398" s="15" t="s">
        <v>85</v>
      </c>
      <c r="BK398" s="163">
        <f t="shared" si="99"/>
        <v>0</v>
      </c>
      <c r="BL398" s="15" t="s">
        <v>274</v>
      </c>
      <c r="BM398" s="162" t="s">
        <v>1781</v>
      </c>
    </row>
    <row r="399" spans="1:65" s="2" customFormat="1" ht="21.75" customHeight="1">
      <c r="A399" s="30"/>
      <c r="B399" s="154"/>
      <c r="C399" s="201" t="s">
        <v>1782</v>
      </c>
      <c r="D399" s="201" t="s">
        <v>751</v>
      </c>
      <c r="E399" s="202" t="s">
        <v>1783</v>
      </c>
      <c r="F399" s="203" t="s">
        <v>1784</v>
      </c>
      <c r="G399" s="204" t="s">
        <v>404</v>
      </c>
      <c r="H399" s="205">
        <v>5310.8829999999998</v>
      </c>
      <c r="I399" s="177"/>
      <c r="J399" s="290">
        <f t="shared" si="90"/>
        <v>0</v>
      </c>
      <c r="K399" s="178"/>
      <c r="L399" s="179"/>
      <c r="M399" s="180" t="s">
        <v>1</v>
      </c>
      <c r="N399" s="181" t="s">
        <v>38</v>
      </c>
      <c r="O399" s="59"/>
      <c r="P399" s="160">
        <f t="shared" si="91"/>
        <v>0</v>
      </c>
      <c r="Q399" s="160">
        <v>1.4999999999999999E-4</v>
      </c>
      <c r="R399" s="160">
        <f t="shared" si="92"/>
        <v>0.79663244999999994</v>
      </c>
      <c r="S399" s="160">
        <v>0</v>
      </c>
      <c r="T399" s="161">
        <f t="shared" si="93"/>
        <v>0</v>
      </c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R399" s="162" t="s">
        <v>337</v>
      </c>
      <c r="AT399" s="162" t="s">
        <v>751</v>
      </c>
      <c r="AU399" s="162" t="s">
        <v>219</v>
      </c>
      <c r="AY399" s="15" t="s">
        <v>208</v>
      </c>
      <c r="BE399" s="163">
        <f t="shared" si="94"/>
        <v>0</v>
      </c>
      <c r="BF399" s="163">
        <f t="shared" si="95"/>
        <v>0</v>
      </c>
      <c r="BG399" s="163">
        <f t="shared" si="96"/>
        <v>0</v>
      </c>
      <c r="BH399" s="163">
        <f t="shared" si="97"/>
        <v>0</v>
      </c>
      <c r="BI399" s="163">
        <f t="shared" si="98"/>
        <v>0</v>
      </c>
      <c r="BJ399" s="15" t="s">
        <v>85</v>
      </c>
      <c r="BK399" s="163">
        <f t="shared" si="99"/>
        <v>0</v>
      </c>
      <c r="BL399" s="15" t="s">
        <v>274</v>
      </c>
      <c r="BM399" s="162" t="s">
        <v>1785</v>
      </c>
    </row>
    <row r="400" spans="1:65" s="2" customFormat="1" ht="33" customHeight="1">
      <c r="A400" s="30"/>
      <c r="B400" s="154"/>
      <c r="C400" s="195" t="s">
        <v>1786</v>
      </c>
      <c r="D400" s="195" t="s">
        <v>210</v>
      </c>
      <c r="E400" s="196" t="s">
        <v>1787</v>
      </c>
      <c r="F400" s="200" t="s">
        <v>1788</v>
      </c>
      <c r="G400" s="198" t="s">
        <v>213</v>
      </c>
      <c r="H400" s="199">
        <v>89</v>
      </c>
      <c r="I400" s="155"/>
      <c r="J400" s="287">
        <f t="shared" si="90"/>
        <v>0</v>
      </c>
      <c r="K400" s="157"/>
      <c r="L400" s="31"/>
      <c r="M400" s="158" t="s">
        <v>1</v>
      </c>
      <c r="N400" s="159" t="s">
        <v>38</v>
      </c>
      <c r="O400" s="59"/>
      <c r="P400" s="160">
        <f t="shared" si="91"/>
        <v>0</v>
      </c>
      <c r="Q400" s="160">
        <v>0</v>
      </c>
      <c r="R400" s="160">
        <f t="shared" si="92"/>
        <v>0</v>
      </c>
      <c r="S400" s="160">
        <v>0</v>
      </c>
      <c r="T400" s="161">
        <f t="shared" si="93"/>
        <v>0</v>
      </c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R400" s="162" t="s">
        <v>274</v>
      </c>
      <c r="AT400" s="162" t="s">
        <v>210</v>
      </c>
      <c r="AU400" s="162" t="s">
        <v>219</v>
      </c>
      <c r="AY400" s="15" t="s">
        <v>208</v>
      </c>
      <c r="BE400" s="163">
        <f t="shared" si="94"/>
        <v>0</v>
      </c>
      <c r="BF400" s="163">
        <f t="shared" si="95"/>
        <v>0</v>
      </c>
      <c r="BG400" s="163">
        <f t="shared" si="96"/>
        <v>0</v>
      </c>
      <c r="BH400" s="163">
        <f t="shared" si="97"/>
        <v>0</v>
      </c>
      <c r="BI400" s="163">
        <f t="shared" si="98"/>
        <v>0</v>
      </c>
      <c r="BJ400" s="15" t="s">
        <v>85</v>
      </c>
      <c r="BK400" s="163">
        <f t="shared" si="99"/>
        <v>0</v>
      </c>
      <c r="BL400" s="15" t="s">
        <v>274</v>
      </c>
      <c r="BM400" s="162" t="s">
        <v>1789</v>
      </c>
    </row>
    <row r="401" spans="1:65" s="2" customFormat="1" ht="21.75" customHeight="1">
      <c r="A401" s="30"/>
      <c r="B401" s="154"/>
      <c r="C401" s="201" t="s">
        <v>1790</v>
      </c>
      <c r="D401" s="201" t="s">
        <v>751</v>
      </c>
      <c r="E401" s="202" t="s">
        <v>1791</v>
      </c>
      <c r="F401" s="203" t="s">
        <v>1792</v>
      </c>
      <c r="G401" s="204" t="s">
        <v>739</v>
      </c>
      <c r="H401" s="205">
        <v>7.12</v>
      </c>
      <c r="I401" s="177"/>
      <c r="J401" s="290">
        <f t="shared" si="90"/>
        <v>0</v>
      </c>
      <c r="K401" s="178"/>
      <c r="L401" s="179"/>
      <c r="M401" s="180" t="s">
        <v>1</v>
      </c>
      <c r="N401" s="181" t="s">
        <v>38</v>
      </c>
      <c r="O401" s="59"/>
      <c r="P401" s="160">
        <f t="shared" si="91"/>
        <v>0</v>
      </c>
      <c r="Q401" s="160">
        <v>1E-3</v>
      </c>
      <c r="R401" s="160">
        <f t="shared" si="92"/>
        <v>7.1200000000000005E-3</v>
      </c>
      <c r="S401" s="160">
        <v>0</v>
      </c>
      <c r="T401" s="161">
        <f t="shared" si="93"/>
        <v>0</v>
      </c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R401" s="162" t="s">
        <v>337</v>
      </c>
      <c r="AT401" s="162" t="s">
        <v>751</v>
      </c>
      <c r="AU401" s="162" t="s">
        <v>219</v>
      </c>
      <c r="AY401" s="15" t="s">
        <v>208</v>
      </c>
      <c r="BE401" s="163">
        <f t="shared" si="94"/>
        <v>0</v>
      </c>
      <c r="BF401" s="163">
        <f t="shared" si="95"/>
        <v>0</v>
      </c>
      <c r="BG401" s="163">
        <f t="shared" si="96"/>
        <v>0</v>
      </c>
      <c r="BH401" s="163">
        <f t="shared" si="97"/>
        <v>0</v>
      </c>
      <c r="BI401" s="163">
        <f t="shared" si="98"/>
        <v>0</v>
      </c>
      <c r="BJ401" s="15" t="s">
        <v>85</v>
      </c>
      <c r="BK401" s="163">
        <f t="shared" si="99"/>
        <v>0</v>
      </c>
      <c r="BL401" s="15" t="s">
        <v>274</v>
      </c>
      <c r="BM401" s="162" t="s">
        <v>1793</v>
      </c>
    </row>
    <row r="402" spans="1:65" s="2" customFormat="1" ht="24.2" customHeight="1">
      <c r="A402" s="30"/>
      <c r="B402" s="154"/>
      <c r="C402" s="201" t="s">
        <v>1794</v>
      </c>
      <c r="D402" s="201" t="s">
        <v>751</v>
      </c>
      <c r="E402" s="202" t="s">
        <v>1795</v>
      </c>
      <c r="F402" s="203" t="s">
        <v>1796</v>
      </c>
      <c r="G402" s="204" t="s">
        <v>1797</v>
      </c>
      <c r="H402" s="205">
        <v>4.45</v>
      </c>
      <c r="I402" s="177"/>
      <c r="J402" s="290">
        <f t="shared" si="90"/>
        <v>0</v>
      </c>
      <c r="K402" s="178"/>
      <c r="L402" s="179"/>
      <c r="M402" s="180" t="s">
        <v>1</v>
      </c>
      <c r="N402" s="181" t="s">
        <v>38</v>
      </c>
      <c r="O402" s="59"/>
      <c r="P402" s="160">
        <f t="shared" si="91"/>
        <v>0</v>
      </c>
      <c r="Q402" s="160">
        <v>6.0000000000000001E-3</v>
      </c>
      <c r="R402" s="160">
        <f t="shared" si="92"/>
        <v>2.6700000000000002E-2</v>
      </c>
      <c r="S402" s="160">
        <v>0</v>
      </c>
      <c r="T402" s="161">
        <f t="shared" si="93"/>
        <v>0</v>
      </c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R402" s="162" t="s">
        <v>337</v>
      </c>
      <c r="AT402" s="162" t="s">
        <v>751</v>
      </c>
      <c r="AU402" s="162" t="s">
        <v>219</v>
      </c>
      <c r="AY402" s="15" t="s">
        <v>208</v>
      </c>
      <c r="BE402" s="163">
        <f t="shared" si="94"/>
        <v>0</v>
      </c>
      <c r="BF402" s="163">
        <f t="shared" si="95"/>
        <v>0</v>
      </c>
      <c r="BG402" s="163">
        <f t="shared" si="96"/>
        <v>0</v>
      </c>
      <c r="BH402" s="163">
        <f t="shared" si="97"/>
        <v>0</v>
      </c>
      <c r="BI402" s="163">
        <f t="shared" si="98"/>
        <v>0</v>
      </c>
      <c r="BJ402" s="15" t="s">
        <v>85</v>
      </c>
      <c r="BK402" s="163">
        <f t="shared" si="99"/>
        <v>0</v>
      </c>
      <c r="BL402" s="15" t="s">
        <v>274</v>
      </c>
      <c r="BM402" s="162" t="s">
        <v>1798</v>
      </c>
    </row>
    <row r="403" spans="1:65" s="2" customFormat="1" ht="24.2" customHeight="1">
      <c r="A403" s="30"/>
      <c r="B403" s="154"/>
      <c r="C403" s="201" t="s">
        <v>1799</v>
      </c>
      <c r="D403" s="201" t="s">
        <v>751</v>
      </c>
      <c r="E403" s="202" t="s">
        <v>1800</v>
      </c>
      <c r="F403" s="203" t="s">
        <v>1801</v>
      </c>
      <c r="G403" s="204" t="s">
        <v>213</v>
      </c>
      <c r="H403" s="205">
        <v>97.91</v>
      </c>
      <c r="I403" s="177"/>
      <c r="J403" s="290">
        <f t="shared" si="90"/>
        <v>0</v>
      </c>
      <c r="K403" s="178"/>
      <c r="L403" s="179"/>
      <c r="M403" s="180" t="s">
        <v>1</v>
      </c>
      <c r="N403" s="181" t="s">
        <v>38</v>
      </c>
      <c r="O403" s="59"/>
      <c r="P403" s="160">
        <f t="shared" si="91"/>
        <v>0</v>
      </c>
      <c r="Q403" s="160">
        <v>0</v>
      </c>
      <c r="R403" s="160">
        <f t="shared" si="92"/>
        <v>0</v>
      </c>
      <c r="S403" s="160">
        <v>0</v>
      </c>
      <c r="T403" s="161">
        <f t="shared" si="93"/>
        <v>0</v>
      </c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R403" s="162" t="s">
        <v>337</v>
      </c>
      <c r="AT403" s="162" t="s">
        <v>751</v>
      </c>
      <c r="AU403" s="162" t="s">
        <v>219</v>
      </c>
      <c r="AY403" s="15" t="s">
        <v>208</v>
      </c>
      <c r="BE403" s="163">
        <f t="shared" si="94"/>
        <v>0</v>
      </c>
      <c r="BF403" s="163">
        <f t="shared" si="95"/>
        <v>0</v>
      </c>
      <c r="BG403" s="163">
        <f t="shared" si="96"/>
        <v>0</v>
      </c>
      <c r="BH403" s="163">
        <f t="shared" si="97"/>
        <v>0</v>
      </c>
      <c r="BI403" s="163">
        <f t="shared" si="98"/>
        <v>0</v>
      </c>
      <c r="BJ403" s="15" t="s">
        <v>85</v>
      </c>
      <c r="BK403" s="163">
        <f t="shared" si="99"/>
        <v>0</v>
      </c>
      <c r="BL403" s="15" t="s">
        <v>274</v>
      </c>
      <c r="BM403" s="162" t="s">
        <v>1802</v>
      </c>
    </row>
    <row r="404" spans="1:65" s="2" customFormat="1" ht="24.2" customHeight="1">
      <c r="A404" s="30"/>
      <c r="B404" s="154"/>
      <c r="C404" s="195" t="s">
        <v>1803</v>
      </c>
      <c r="D404" s="195" t="s">
        <v>210</v>
      </c>
      <c r="E404" s="196" t="s">
        <v>1679</v>
      </c>
      <c r="F404" s="200" t="s">
        <v>1680</v>
      </c>
      <c r="G404" s="198" t="s">
        <v>404</v>
      </c>
      <c r="H404" s="199">
        <v>81</v>
      </c>
      <c r="I404" s="155"/>
      <c r="J404" s="287">
        <f t="shared" si="90"/>
        <v>0</v>
      </c>
      <c r="K404" s="157"/>
      <c r="L404" s="31"/>
      <c r="M404" s="158" t="s">
        <v>1</v>
      </c>
      <c r="N404" s="159" t="s">
        <v>38</v>
      </c>
      <c r="O404" s="59"/>
      <c r="P404" s="160">
        <f t="shared" si="91"/>
        <v>0</v>
      </c>
      <c r="Q404" s="160">
        <v>1.4124999999999999E-4</v>
      </c>
      <c r="R404" s="160">
        <f t="shared" si="92"/>
        <v>1.144125E-2</v>
      </c>
      <c r="S404" s="160">
        <v>0</v>
      </c>
      <c r="T404" s="161">
        <f t="shared" si="93"/>
        <v>0</v>
      </c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R404" s="162" t="s">
        <v>274</v>
      </c>
      <c r="AT404" s="162" t="s">
        <v>210</v>
      </c>
      <c r="AU404" s="162" t="s">
        <v>219</v>
      </c>
      <c r="AY404" s="15" t="s">
        <v>208</v>
      </c>
      <c r="BE404" s="163">
        <f t="shared" si="94"/>
        <v>0</v>
      </c>
      <c r="BF404" s="163">
        <f t="shared" si="95"/>
        <v>0</v>
      </c>
      <c r="BG404" s="163">
        <f t="shared" si="96"/>
        <v>0</v>
      </c>
      <c r="BH404" s="163">
        <f t="shared" si="97"/>
        <v>0</v>
      </c>
      <c r="BI404" s="163">
        <f t="shared" si="98"/>
        <v>0</v>
      </c>
      <c r="BJ404" s="15" t="s">
        <v>85</v>
      </c>
      <c r="BK404" s="163">
        <f t="shared" si="99"/>
        <v>0</v>
      </c>
      <c r="BL404" s="15" t="s">
        <v>274</v>
      </c>
      <c r="BM404" s="162" t="s">
        <v>1804</v>
      </c>
    </row>
    <row r="405" spans="1:65" s="2" customFormat="1" ht="24.2" customHeight="1">
      <c r="A405" s="30"/>
      <c r="B405" s="154"/>
      <c r="C405" s="195" t="s">
        <v>1805</v>
      </c>
      <c r="D405" s="195" t="s">
        <v>210</v>
      </c>
      <c r="E405" s="196" t="s">
        <v>1667</v>
      </c>
      <c r="F405" s="200" t="s">
        <v>1668</v>
      </c>
      <c r="G405" s="198" t="s">
        <v>404</v>
      </c>
      <c r="H405" s="199">
        <v>8</v>
      </c>
      <c r="I405" s="155"/>
      <c r="J405" s="287">
        <f t="shared" si="90"/>
        <v>0</v>
      </c>
      <c r="K405" s="157"/>
      <c r="L405" s="31"/>
      <c r="M405" s="158" t="s">
        <v>1</v>
      </c>
      <c r="N405" s="159" t="s">
        <v>38</v>
      </c>
      <c r="O405" s="59"/>
      <c r="P405" s="160">
        <f t="shared" si="91"/>
        <v>0</v>
      </c>
      <c r="Q405" s="160">
        <v>5.5000000000000002E-5</v>
      </c>
      <c r="R405" s="160">
        <f t="shared" si="92"/>
        <v>4.4000000000000002E-4</v>
      </c>
      <c r="S405" s="160">
        <v>0</v>
      </c>
      <c r="T405" s="161">
        <f t="shared" si="93"/>
        <v>0</v>
      </c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R405" s="162" t="s">
        <v>274</v>
      </c>
      <c r="AT405" s="162" t="s">
        <v>210</v>
      </c>
      <c r="AU405" s="162" t="s">
        <v>219</v>
      </c>
      <c r="AY405" s="15" t="s">
        <v>208</v>
      </c>
      <c r="BE405" s="163">
        <f t="shared" si="94"/>
        <v>0</v>
      </c>
      <c r="BF405" s="163">
        <f t="shared" si="95"/>
        <v>0</v>
      </c>
      <c r="BG405" s="163">
        <f t="shared" si="96"/>
        <v>0</v>
      </c>
      <c r="BH405" s="163">
        <f t="shared" si="97"/>
        <v>0</v>
      </c>
      <c r="BI405" s="163">
        <f t="shared" si="98"/>
        <v>0</v>
      </c>
      <c r="BJ405" s="15" t="s">
        <v>85</v>
      </c>
      <c r="BK405" s="163">
        <f t="shared" si="99"/>
        <v>0</v>
      </c>
      <c r="BL405" s="15" t="s">
        <v>274</v>
      </c>
      <c r="BM405" s="162" t="s">
        <v>1806</v>
      </c>
    </row>
    <row r="406" spans="1:65" s="2" customFormat="1" ht="24.2" customHeight="1">
      <c r="A406" s="30"/>
      <c r="B406" s="154"/>
      <c r="C406" s="201" t="s">
        <v>1807</v>
      </c>
      <c r="D406" s="201" t="s">
        <v>751</v>
      </c>
      <c r="E406" s="202" t="s">
        <v>1671</v>
      </c>
      <c r="F406" s="203" t="s">
        <v>1672</v>
      </c>
      <c r="G406" s="204" t="s">
        <v>404</v>
      </c>
      <c r="H406" s="205">
        <v>8</v>
      </c>
      <c r="I406" s="177"/>
      <c r="J406" s="290">
        <f t="shared" si="90"/>
        <v>0</v>
      </c>
      <c r="K406" s="178"/>
      <c r="L406" s="179"/>
      <c r="M406" s="180" t="s">
        <v>1</v>
      </c>
      <c r="N406" s="181" t="s">
        <v>38</v>
      </c>
      <c r="O406" s="59"/>
      <c r="P406" s="160">
        <f t="shared" si="91"/>
        <v>0</v>
      </c>
      <c r="Q406" s="160">
        <v>8.4999999999999995E-4</v>
      </c>
      <c r="R406" s="160">
        <f t="shared" si="92"/>
        <v>6.7999999999999996E-3</v>
      </c>
      <c r="S406" s="160">
        <v>0</v>
      </c>
      <c r="T406" s="161">
        <f t="shared" si="93"/>
        <v>0</v>
      </c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R406" s="162" t="s">
        <v>337</v>
      </c>
      <c r="AT406" s="162" t="s">
        <v>751</v>
      </c>
      <c r="AU406" s="162" t="s">
        <v>219</v>
      </c>
      <c r="AY406" s="15" t="s">
        <v>208</v>
      </c>
      <c r="BE406" s="163">
        <f t="shared" si="94"/>
        <v>0</v>
      </c>
      <c r="BF406" s="163">
        <f t="shared" si="95"/>
        <v>0</v>
      </c>
      <c r="BG406" s="163">
        <f t="shared" si="96"/>
        <v>0</v>
      </c>
      <c r="BH406" s="163">
        <f t="shared" si="97"/>
        <v>0</v>
      </c>
      <c r="BI406" s="163">
        <f t="shared" si="98"/>
        <v>0</v>
      </c>
      <c r="BJ406" s="15" t="s">
        <v>85</v>
      </c>
      <c r="BK406" s="163">
        <f t="shared" si="99"/>
        <v>0</v>
      </c>
      <c r="BL406" s="15" t="s">
        <v>274</v>
      </c>
      <c r="BM406" s="162" t="s">
        <v>1808</v>
      </c>
    </row>
    <row r="407" spans="1:65" s="2" customFormat="1" ht="16.5" customHeight="1">
      <c r="A407" s="30"/>
      <c r="B407" s="154"/>
      <c r="C407" s="201" t="s">
        <v>1809</v>
      </c>
      <c r="D407" s="201" t="s">
        <v>751</v>
      </c>
      <c r="E407" s="202" t="s">
        <v>1675</v>
      </c>
      <c r="F407" s="203" t="s">
        <v>1676</v>
      </c>
      <c r="G407" s="204" t="s">
        <v>404</v>
      </c>
      <c r="H407" s="205">
        <v>40</v>
      </c>
      <c r="I407" s="177"/>
      <c r="J407" s="290">
        <f t="shared" si="90"/>
        <v>0</v>
      </c>
      <c r="K407" s="178"/>
      <c r="L407" s="179"/>
      <c r="M407" s="180" t="s">
        <v>1</v>
      </c>
      <c r="N407" s="181" t="s">
        <v>38</v>
      </c>
      <c r="O407" s="59"/>
      <c r="P407" s="160">
        <f t="shared" si="91"/>
        <v>0</v>
      </c>
      <c r="Q407" s="160">
        <v>3.5E-4</v>
      </c>
      <c r="R407" s="160">
        <f t="shared" si="92"/>
        <v>1.4E-2</v>
      </c>
      <c r="S407" s="160">
        <v>0</v>
      </c>
      <c r="T407" s="161">
        <f t="shared" si="93"/>
        <v>0</v>
      </c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R407" s="162" t="s">
        <v>337</v>
      </c>
      <c r="AT407" s="162" t="s">
        <v>751</v>
      </c>
      <c r="AU407" s="162" t="s">
        <v>219</v>
      </c>
      <c r="AY407" s="15" t="s">
        <v>208</v>
      </c>
      <c r="BE407" s="163">
        <f t="shared" si="94"/>
        <v>0</v>
      </c>
      <c r="BF407" s="163">
        <f t="shared" si="95"/>
        <v>0</v>
      </c>
      <c r="BG407" s="163">
        <f t="shared" si="96"/>
        <v>0</v>
      </c>
      <c r="BH407" s="163">
        <f t="shared" si="97"/>
        <v>0</v>
      </c>
      <c r="BI407" s="163">
        <f t="shared" si="98"/>
        <v>0</v>
      </c>
      <c r="BJ407" s="15" t="s">
        <v>85</v>
      </c>
      <c r="BK407" s="163">
        <f t="shared" si="99"/>
        <v>0</v>
      </c>
      <c r="BL407" s="15" t="s">
        <v>274</v>
      </c>
      <c r="BM407" s="162" t="s">
        <v>1810</v>
      </c>
    </row>
    <row r="408" spans="1:65" s="2" customFormat="1" ht="24.2" customHeight="1">
      <c r="A408" s="30"/>
      <c r="B408" s="154"/>
      <c r="C408" s="195" t="s">
        <v>1811</v>
      </c>
      <c r="D408" s="195" t="s">
        <v>210</v>
      </c>
      <c r="E408" s="196" t="s">
        <v>1663</v>
      </c>
      <c r="F408" s="200" t="s">
        <v>1664</v>
      </c>
      <c r="G408" s="198" t="s">
        <v>404</v>
      </c>
      <c r="H408" s="199">
        <v>8</v>
      </c>
      <c r="I408" s="155"/>
      <c r="J408" s="287">
        <f t="shared" si="90"/>
        <v>0</v>
      </c>
      <c r="K408" s="157"/>
      <c r="L408" s="31"/>
      <c r="M408" s="158" t="s">
        <v>1</v>
      </c>
      <c r="N408" s="159" t="s">
        <v>38</v>
      </c>
      <c r="O408" s="59"/>
      <c r="P408" s="160">
        <f t="shared" si="91"/>
        <v>0</v>
      </c>
      <c r="Q408" s="160">
        <v>1.0000000000000001E-5</v>
      </c>
      <c r="R408" s="160">
        <f t="shared" si="92"/>
        <v>8.0000000000000007E-5</v>
      </c>
      <c r="S408" s="160">
        <v>0</v>
      </c>
      <c r="T408" s="161">
        <f t="shared" si="93"/>
        <v>0</v>
      </c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R408" s="162" t="s">
        <v>274</v>
      </c>
      <c r="AT408" s="162" t="s">
        <v>210</v>
      </c>
      <c r="AU408" s="162" t="s">
        <v>219</v>
      </c>
      <c r="AY408" s="15" t="s">
        <v>208</v>
      </c>
      <c r="BE408" s="163">
        <f t="shared" si="94"/>
        <v>0</v>
      </c>
      <c r="BF408" s="163">
        <f t="shared" si="95"/>
        <v>0</v>
      </c>
      <c r="BG408" s="163">
        <f t="shared" si="96"/>
        <v>0</v>
      </c>
      <c r="BH408" s="163">
        <f t="shared" si="97"/>
        <v>0</v>
      </c>
      <c r="BI408" s="163">
        <f t="shared" si="98"/>
        <v>0</v>
      </c>
      <c r="BJ408" s="15" t="s">
        <v>85</v>
      </c>
      <c r="BK408" s="163">
        <f t="shared" si="99"/>
        <v>0</v>
      </c>
      <c r="BL408" s="15" t="s">
        <v>274</v>
      </c>
      <c r="BM408" s="162" t="s">
        <v>1812</v>
      </c>
    </row>
    <row r="409" spans="1:65" s="2" customFormat="1" ht="33" customHeight="1">
      <c r="A409" s="30"/>
      <c r="B409" s="154"/>
      <c r="C409" s="195" t="s">
        <v>1813</v>
      </c>
      <c r="D409" s="195" t="s">
        <v>210</v>
      </c>
      <c r="E409" s="196" t="s">
        <v>1814</v>
      </c>
      <c r="F409" s="200" t="s">
        <v>1815</v>
      </c>
      <c r="G409" s="198" t="s">
        <v>252</v>
      </c>
      <c r="H409" s="199">
        <v>19.8</v>
      </c>
      <c r="I409" s="155"/>
      <c r="J409" s="287">
        <f t="shared" si="90"/>
        <v>0</v>
      </c>
      <c r="K409" s="157"/>
      <c r="L409" s="31"/>
      <c r="M409" s="158" t="s">
        <v>1</v>
      </c>
      <c r="N409" s="159" t="s">
        <v>38</v>
      </c>
      <c r="O409" s="59"/>
      <c r="P409" s="160">
        <f t="shared" si="91"/>
        <v>0</v>
      </c>
      <c r="Q409" s="160">
        <v>1.1999999999999999E-3</v>
      </c>
      <c r="R409" s="160">
        <f t="shared" si="92"/>
        <v>2.376E-2</v>
      </c>
      <c r="S409" s="160">
        <v>0</v>
      </c>
      <c r="T409" s="161">
        <f t="shared" si="93"/>
        <v>0</v>
      </c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R409" s="162" t="s">
        <v>274</v>
      </c>
      <c r="AT409" s="162" t="s">
        <v>210</v>
      </c>
      <c r="AU409" s="162" t="s">
        <v>219</v>
      </c>
      <c r="AY409" s="15" t="s">
        <v>208</v>
      </c>
      <c r="BE409" s="163">
        <f t="shared" si="94"/>
        <v>0</v>
      </c>
      <c r="BF409" s="163">
        <f t="shared" si="95"/>
        <v>0</v>
      </c>
      <c r="BG409" s="163">
        <f t="shared" si="96"/>
        <v>0</v>
      </c>
      <c r="BH409" s="163">
        <f t="shared" si="97"/>
        <v>0</v>
      </c>
      <c r="BI409" s="163">
        <f t="shared" si="98"/>
        <v>0</v>
      </c>
      <c r="BJ409" s="15" t="s">
        <v>85</v>
      </c>
      <c r="BK409" s="163">
        <f t="shared" si="99"/>
        <v>0</v>
      </c>
      <c r="BL409" s="15" t="s">
        <v>274</v>
      </c>
      <c r="BM409" s="162" t="s">
        <v>1816</v>
      </c>
    </row>
    <row r="410" spans="1:65" s="2" customFormat="1" ht="24.2" customHeight="1">
      <c r="A410" s="30"/>
      <c r="B410" s="154"/>
      <c r="C410" s="201" t="s">
        <v>1817</v>
      </c>
      <c r="D410" s="201" t="s">
        <v>751</v>
      </c>
      <c r="E410" s="202" t="s">
        <v>1818</v>
      </c>
      <c r="F410" s="203" t="s">
        <v>1819</v>
      </c>
      <c r="G410" s="204" t="s">
        <v>213</v>
      </c>
      <c r="H410" s="205">
        <v>4.95</v>
      </c>
      <c r="I410" s="177"/>
      <c r="J410" s="290">
        <f t="shared" si="90"/>
        <v>0</v>
      </c>
      <c r="K410" s="178"/>
      <c r="L410" s="179"/>
      <c r="M410" s="180" t="s">
        <v>1</v>
      </c>
      <c r="N410" s="181" t="s">
        <v>38</v>
      </c>
      <c r="O410" s="59"/>
      <c r="P410" s="160">
        <f t="shared" si="91"/>
        <v>0</v>
      </c>
      <c r="Q410" s="160">
        <v>2.5400000000000002E-3</v>
      </c>
      <c r="R410" s="160">
        <f t="shared" si="92"/>
        <v>1.2573000000000001E-2</v>
      </c>
      <c r="S410" s="160">
        <v>0</v>
      </c>
      <c r="T410" s="161">
        <f t="shared" si="93"/>
        <v>0</v>
      </c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R410" s="162" t="s">
        <v>337</v>
      </c>
      <c r="AT410" s="162" t="s">
        <v>751</v>
      </c>
      <c r="AU410" s="162" t="s">
        <v>219</v>
      </c>
      <c r="AY410" s="15" t="s">
        <v>208</v>
      </c>
      <c r="BE410" s="163">
        <f t="shared" si="94"/>
        <v>0</v>
      </c>
      <c r="BF410" s="163">
        <f t="shared" si="95"/>
        <v>0</v>
      </c>
      <c r="BG410" s="163">
        <f t="shared" si="96"/>
        <v>0</v>
      </c>
      <c r="BH410" s="163">
        <f t="shared" si="97"/>
        <v>0</v>
      </c>
      <c r="BI410" s="163">
        <f t="shared" si="98"/>
        <v>0</v>
      </c>
      <c r="BJ410" s="15" t="s">
        <v>85</v>
      </c>
      <c r="BK410" s="163">
        <f t="shared" si="99"/>
        <v>0</v>
      </c>
      <c r="BL410" s="15" t="s">
        <v>274</v>
      </c>
      <c r="BM410" s="162" t="s">
        <v>1820</v>
      </c>
    </row>
    <row r="411" spans="1:65" s="2" customFormat="1" ht="16.5" customHeight="1">
      <c r="A411" s="30"/>
      <c r="B411" s="154"/>
      <c r="C411" s="201" t="s">
        <v>1821</v>
      </c>
      <c r="D411" s="201" t="s">
        <v>751</v>
      </c>
      <c r="E411" s="202" t="s">
        <v>1675</v>
      </c>
      <c r="F411" s="203" t="s">
        <v>1676</v>
      </c>
      <c r="G411" s="204" t="s">
        <v>404</v>
      </c>
      <c r="H411" s="205">
        <v>316.8</v>
      </c>
      <c r="I411" s="177"/>
      <c r="J411" s="290">
        <f t="shared" si="90"/>
        <v>0</v>
      </c>
      <c r="K411" s="178"/>
      <c r="L411" s="179"/>
      <c r="M411" s="180" t="s">
        <v>1</v>
      </c>
      <c r="N411" s="181" t="s">
        <v>38</v>
      </c>
      <c r="O411" s="59"/>
      <c r="P411" s="160">
        <f t="shared" si="91"/>
        <v>0</v>
      </c>
      <c r="Q411" s="160">
        <v>3.5E-4</v>
      </c>
      <c r="R411" s="160">
        <f t="shared" si="92"/>
        <v>0.11088000000000001</v>
      </c>
      <c r="S411" s="160">
        <v>0</v>
      </c>
      <c r="T411" s="161">
        <f t="shared" si="93"/>
        <v>0</v>
      </c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R411" s="162" t="s">
        <v>337</v>
      </c>
      <c r="AT411" s="162" t="s">
        <v>751</v>
      </c>
      <c r="AU411" s="162" t="s">
        <v>219</v>
      </c>
      <c r="AY411" s="15" t="s">
        <v>208</v>
      </c>
      <c r="BE411" s="163">
        <f t="shared" si="94"/>
        <v>0</v>
      </c>
      <c r="BF411" s="163">
        <f t="shared" si="95"/>
        <v>0</v>
      </c>
      <c r="BG411" s="163">
        <f t="shared" si="96"/>
        <v>0</v>
      </c>
      <c r="BH411" s="163">
        <f t="shared" si="97"/>
        <v>0</v>
      </c>
      <c r="BI411" s="163">
        <f t="shared" si="98"/>
        <v>0</v>
      </c>
      <c r="BJ411" s="15" t="s">
        <v>85</v>
      </c>
      <c r="BK411" s="163">
        <f t="shared" si="99"/>
        <v>0</v>
      </c>
      <c r="BL411" s="15" t="s">
        <v>274</v>
      </c>
      <c r="BM411" s="162" t="s">
        <v>1822</v>
      </c>
    </row>
    <row r="412" spans="1:65" s="2" customFormat="1" ht="37.9" customHeight="1">
      <c r="A412" s="30"/>
      <c r="B412" s="154"/>
      <c r="C412" s="195" t="s">
        <v>1823</v>
      </c>
      <c r="D412" s="195" t="s">
        <v>210</v>
      </c>
      <c r="E412" s="196" t="s">
        <v>1683</v>
      </c>
      <c r="F412" s="200" t="s">
        <v>1684</v>
      </c>
      <c r="G412" s="198" t="s">
        <v>252</v>
      </c>
      <c r="H412" s="199">
        <v>109.12</v>
      </c>
      <c r="I412" s="155"/>
      <c r="J412" s="287">
        <f t="shared" si="90"/>
        <v>0</v>
      </c>
      <c r="K412" s="157"/>
      <c r="L412" s="31"/>
      <c r="M412" s="158" t="s">
        <v>1</v>
      </c>
      <c r="N412" s="159" t="s">
        <v>38</v>
      </c>
      <c r="O412" s="59"/>
      <c r="P412" s="160">
        <f t="shared" si="91"/>
        <v>0</v>
      </c>
      <c r="Q412" s="160">
        <v>3.6000000000000002E-4</v>
      </c>
      <c r="R412" s="160">
        <f t="shared" si="92"/>
        <v>3.9283200000000004E-2</v>
      </c>
      <c r="S412" s="160">
        <v>0</v>
      </c>
      <c r="T412" s="161">
        <f t="shared" si="93"/>
        <v>0</v>
      </c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R412" s="162" t="s">
        <v>274</v>
      </c>
      <c r="AT412" s="162" t="s">
        <v>210</v>
      </c>
      <c r="AU412" s="162" t="s">
        <v>219</v>
      </c>
      <c r="AY412" s="15" t="s">
        <v>208</v>
      </c>
      <c r="BE412" s="163">
        <f t="shared" si="94"/>
        <v>0</v>
      </c>
      <c r="BF412" s="163">
        <f t="shared" si="95"/>
        <v>0</v>
      </c>
      <c r="BG412" s="163">
        <f t="shared" si="96"/>
        <v>0</v>
      </c>
      <c r="BH412" s="163">
        <f t="shared" si="97"/>
        <v>0</v>
      </c>
      <c r="BI412" s="163">
        <f t="shared" si="98"/>
        <v>0</v>
      </c>
      <c r="BJ412" s="15" t="s">
        <v>85</v>
      </c>
      <c r="BK412" s="163">
        <f t="shared" si="99"/>
        <v>0</v>
      </c>
      <c r="BL412" s="15" t="s">
        <v>274</v>
      </c>
      <c r="BM412" s="162" t="s">
        <v>1824</v>
      </c>
    </row>
    <row r="413" spans="1:65" s="2" customFormat="1" ht="24.2" customHeight="1">
      <c r="A413" s="30"/>
      <c r="B413" s="154"/>
      <c r="C413" s="201" t="s">
        <v>1825</v>
      </c>
      <c r="D413" s="201" t="s">
        <v>751</v>
      </c>
      <c r="E413" s="202" t="s">
        <v>1687</v>
      </c>
      <c r="F413" s="203" t="s">
        <v>1688</v>
      </c>
      <c r="G413" s="204" t="s">
        <v>252</v>
      </c>
      <c r="H413" s="205">
        <v>111.30200000000001</v>
      </c>
      <c r="I413" s="177"/>
      <c r="J413" s="290">
        <f t="shared" si="90"/>
        <v>0</v>
      </c>
      <c r="K413" s="178"/>
      <c r="L413" s="179"/>
      <c r="M413" s="180" t="s">
        <v>1</v>
      </c>
      <c r="N413" s="181" t="s">
        <v>38</v>
      </c>
      <c r="O413" s="59"/>
      <c r="P413" s="160">
        <f t="shared" si="91"/>
        <v>0</v>
      </c>
      <c r="Q413" s="160">
        <v>2.9999999999999997E-4</v>
      </c>
      <c r="R413" s="160">
        <f t="shared" si="92"/>
        <v>3.3390599999999999E-2</v>
      </c>
      <c r="S413" s="160">
        <v>0</v>
      </c>
      <c r="T413" s="161">
        <f t="shared" si="93"/>
        <v>0</v>
      </c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R413" s="162" t="s">
        <v>337</v>
      </c>
      <c r="AT413" s="162" t="s">
        <v>751</v>
      </c>
      <c r="AU413" s="162" t="s">
        <v>219</v>
      </c>
      <c r="AY413" s="15" t="s">
        <v>208</v>
      </c>
      <c r="BE413" s="163">
        <f t="shared" si="94"/>
        <v>0</v>
      </c>
      <c r="BF413" s="163">
        <f t="shared" si="95"/>
        <v>0</v>
      </c>
      <c r="BG413" s="163">
        <f t="shared" si="96"/>
        <v>0</v>
      </c>
      <c r="BH413" s="163">
        <f t="shared" si="97"/>
        <v>0</v>
      </c>
      <c r="BI413" s="163">
        <f t="shared" si="98"/>
        <v>0</v>
      </c>
      <c r="BJ413" s="15" t="s">
        <v>85</v>
      </c>
      <c r="BK413" s="163">
        <f t="shared" si="99"/>
        <v>0</v>
      </c>
      <c r="BL413" s="15" t="s">
        <v>274</v>
      </c>
      <c r="BM413" s="162" t="s">
        <v>1826</v>
      </c>
    </row>
    <row r="414" spans="1:65" s="2" customFormat="1" ht="33" customHeight="1">
      <c r="A414" s="30"/>
      <c r="B414" s="154"/>
      <c r="C414" s="195" t="s">
        <v>1827</v>
      </c>
      <c r="D414" s="195" t="s">
        <v>210</v>
      </c>
      <c r="E414" s="196" t="s">
        <v>1691</v>
      </c>
      <c r="F414" s="200" t="s">
        <v>1692</v>
      </c>
      <c r="G414" s="198" t="s">
        <v>252</v>
      </c>
      <c r="H414" s="199">
        <v>109.12</v>
      </c>
      <c r="I414" s="155"/>
      <c r="J414" s="287">
        <f t="shared" si="90"/>
        <v>0</v>
      </c>
      <c r="K414" s="157"/>
      <c r="L414" s="31"/>
      <c r="M414" s="158" t="s">
        <v>1</v>
      </c>
      <c r="N414" s="159" t="s">
        <v>38</v>
      </c>
      <c r="O414" s="59"/>
      <c r="P414" s="160">
        <f t="shared" si="91"/>
        <v>0</v>
      </c>
      <c r="Q414" s="160">
        <v>3.6000000000000002E-4</v>
      </c>
      <c r="R414" s="160">
        <f t="shared" si="92"/>
        <v>3.9283200000000004E-2</v>
      </c>
      <c r="S414" s="160">
        <v>0</v>
      </c>
      <c r="T414" s="161">
        <f t="shared" si="93"/>
        <v>0</v>
      </c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R414" s="162" t="s">
        <v>274</v>
      </c>
      <c r="AT414" s="162" t="s">
        <v>210</v>
      </c>
      <c r="AU414" s="162" t="s">
        <v>219</v>
      </c>
      <c r="AY414" s="15" t="s">
        <v>208</v>
      </c>
      <c r="BE414" s="163">
        <f t="shared" si="94"/>
        <v>0</v>
      </c>
      <c r="BF414" s="163">
        <f t="shared" si="95"/>
        <v>0</v>
      </c>
      <c r="BG414" s="163">
        <f t="shared" si="96"/>
        <v>0</v>
      </c>
      <c r="BH414" s="163">
        <f t="shared" si="97"/>
        <v>0</v>
      </c>
      <c r="BI414" s="163">
        <f t="shared" si="98"/>
        <v>0</v>
      </c>
      <c r="BJ414" s="15" t="s">
        <v>85</v>
      </c>
      <c r="BK414" s="163">
        <f t="shared" si="99"/>
        <v>0</v>
      </c>
      <c r="BL414" s="15" t="s">
        <v>274</v>
      </c>
      <c r="BM414" s="162" t="s">
        <v>1828</v>
      </c>
    </row>
    <row r="415" spans="1:65" s="2" customFormat="1" ht="24.2" customHeight="1">
      <c r="A415" s="30"/>
      <c r="B415" s="154"/>
      <c r="C415" s="201" t="s">
        <v>1829</v>
      </c>
      <c r="D415" s="201" t="s">
        <v>751</v>
      </c>
      <c r="E415" s="202" t="s">
        <v>1695</v>
      </c>
      <c r="F415" s="203" t="s">
        <v>1696</v>
      </c>
      <c r="G415" s="204" t="s">
        <v>252</v>
      </c>
      <c r="H415" s="205">
        <v>111.30200000000001</v>
      </c>
      <c r="I415" s="177"/>
      <c r="J415" s="290">
        <f t="shared" si="90"/>
        <v>0</v>
      </c>
      <c r="K415" s="178"/>
      <c r="L415" s="179"/>
      <c r="M415" s="180" t="s">
        <v>1</v>
      </c>
      <c r="N415" s="181" t="s">
        <v>38</v>
      </c>
      <c r="O415" s="59"/>
      <c r="P415" s="160">
        <f t="shared" si="91"/>
        <v>0</v>
      </c>
      <c r="Q415" s="160">
        <v>2.9999999999999997E-4</v>
      </c>
      <c r="R415" s="160">
        <f t="shared" si="92"/>
        <v>3.3390599999999999E-2</v>
      </c>
      <c r="S415" s="160">
        <v>0</v>
      </c>
      <c r="T415" s="161">
        <f t="shared" si="93"/>
        <v>0</v>
      </c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R415" s="162" t="s">
        <v>337</v>
      </c>
      <c r="AT415" s="162" t="s">
        <v>751</v>
      </c>
      <c r="AU415" s="162" t="s">
        <v>219</v>
      </c>
      <c r="AY415" s="15" t="s">
        <v>208</v>
      </c>
      <c r="BE415" s="163">
        <f t="shared" si="94"/>
        <v>0</v>
      </c>
      <c r="BF415" s="163">
        <f t="shared" si="95"/>
        <v>0</v>
      </c>
      <c r="BG415" s="163">
        <f t="shared" si="96"/>
        <v>0</v>
      </c>
      <c r="BH415" s="163">
        <f t="shared" si="97"/>
        <v>0</v>
      </c>
      <c r="BI415" s="163">
        <f t="shared" si="98"/>
        <v>0</v>
      </c>
      <c r="BJ415" s="15" t="s">
        <v>85</v>
      </c>
      <c r="BK415" s="163">
        <f t="shared" si="99"/>
        <v>0</v>
      </c>
      <c r="BL415" s="15" t="s">
        <v>274</v>
      </c>
      <c r="BM415" s="162" t="s">
        <v>1830</v>
      </c>
    </row>
    <row r="416" spans="1:65" s="2" customFormat="1" ht="24.2" customHeight="1">
      <c r="A416" s="30"/>
      <c r="B416" s="154"/>
      <c r="C416" s="195" t="s">
        <v>1831</v>
      </c>
      <c r="D416" s="195" t="s">
        <v>210</v>
      </c>
      <c r="E416" s="196" t="s">
        <v>1707</v>
      </c>
      <c r="F416" s="200" t="s">
        <v>1708</v>
      </c>
      <c r="G416" s="198" t="s">
        <v>213</v>
      </c>
      <c r="H416" s="199">
        <v>3382.7280000000001</v>
      </c>
      <c r="I416" s="155"/>
      <c r="J416" s="287">
        <f t="shared" si="90"/>
        <v>0</v>
      </c>
      <c r="K416" s="157"/>
      <c r="L416" s="31"/>
      <c r="M416" s="158" t="s">
        <v>1</v>
      </c>
      <c r="N416" s="159" t="s">
        <v>38</v>
      </c>
      <c r="O416" s="59"/>
      <c r="P416" s="160">
        <f t="shared" si="91"/>
        <v>0</v>
      </c>
      <c r="Q416" s="160">
        <v>0</v>
      </c>
      <c r="R416" s="160">
        <f t="shared" si="92"/>
        <v>0</v>
      </c>
      <c r="S416" s="160">
        <v>0</v>
      </c>
      <c r="T416" s="161">
        <f t="shared" si="93"/>
        <v>0</v>
      </c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R416" s="162" t="s">
        <v>274</v>
      </c>
      <c r="AT416" s="162" t="s">
        <v>210</v>
      </c>
      <c r="AU416" s="162" t="s">
        <v>219</v>
      </c>
      <c r="AY416" s="15" t="s">
        <v>208</v>
      </c>
      <c r="BE416" s="163">
        <f t="shared" si="94"/>
        <v>0</v>
      </c>
      <c r="BF416" s="163">
        <f t="shared" si="95"/>
        <v>0</v>
      </c>
      <c r="BG416" s="163">
        <f t="shared" si="96"/>
        <v>0</v>
      </c>
      <c r="BH416" s="163">
        <f t="shared" si="97"/>
        <v>0</v>
      </c>
      <c r="BI416" s="163">
        <f t="shared" si="98"/>
        <v>0</v>
      </c>
      <c r="BJ416" s="15" t="s">
        <v>85</v>
      </c>
      <c r="BK416" s="163">
        <f t="shared" si="99"/>
        <v>0</v>
      </c>
      <c r="BL416" s="15" t="s">
        <v>274</v>
      </c>
      <c r="BM416" s="162" t="s">
        <v>1832</v>
      </c>
    </row>
    <row r="417" spans="1:65" s="2" customFormat="1" ht="21.75" customHeight="1">
      <c r="A417" s="30"/>
      <c r="B417" s="154"/>
      <c r="C417" s="201" t="s">
        <v>1833</v>
      </c>
      <c r="D417" s="201" t="s">
        <v>751</v>
      </c>
      <c r="E417" s="202" t="s">
        <v>1711</v>
      </c>
      <c r="F417" s="203" t="s">
        <v>1712</v>
      </c>
      <c r="G417" s="204" t="s">
        <v>213</v>
      </c>
      <c r="H417" s="205">
        <v>2029.6369999999999</v>
      </c>
      <c r="I417" s="177"/>
      <c r="J417" s="290">
        <f t="shared" si="90"/>
        <v>0</v>
      </c>
      <c r="K417" s="178"/>
      <c r="L417" s="179"/>
      <c r="M417" s="180" t="s">
        <v>1</v>
      </c>
      <c r="N417" s="181" t="s">
        <v>38</v>
      </c>
      <c r="O417" s="59"/>
      <c r="P417" s="160">
        <f t="shared" si="91"/>
        <v>0</v>
      </c>
      <c r="Q417" s="160">
        <v>2.0000000000000001E-4</v>
      </c>
      <c r="R417" s="160">
        <f t="shared" si="92"/>
        <v>0.40592739999999999</v>
      </c>
      <c r="S417" s="160">
        <v>0</v>
      </c>
      <c r="T417" s="161">
        <f t="shared" si="93"/>
        <v>0</v>
      </c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R417" s="162" t="s">
        <v>337</v>
      </c>
      <c r="AT417" s="162" t="s">
        <v>751</v>
      </c>
      <c r="AU417" s="162" t="s">
        <v>219</v>
      </c>
      <c r="AY417" s="15" t="s">
        <v>208</v>
      </c>
      <c r="BE417" s="163">
        <f t="shared" si="94"/>
        <v>0</v>
      </c>
      <c r="BF417" s="163">
        <f t="shared" si="95"/>
        <v>0</v>
      </c>
      <c r="BG417" s="163">
        <f t="shared" si="96"/>
        <v>0</v>
      </c>
      <c r="BH417" s="163">
        <f t="shared" si="97"/>
        <v>0</v>
      </c>
      <c r="BI417" s="163">
        <f t="shared" si="98"/>
        <v>0</v>
      </c>
      <c r="BJ417" s="15" t="s">
        <v>85</v>
      </c>
      <c r="BK417" s="163">
        <f t="shared" si="99"/>
        <v>0</v>
      </c>
      <c r="BL417" s="15" t="s">
        <v>274</v>
      </c>
      <c r="BM417" s="162" t="s">
        <v>1834</v>
      </c>
    </row>
    <row r="418" spans="1:65" s="2" customFormat="1" ht="16.5" customHeight="1">
      <c r="A418" s="30"/>
      <c r="B418" s="154"/>
      <c r="C418" s="201" t="s">
        <v>1835</v>
      </c>
      <c r="D418" s="201" t="s">
        <v>751</v>
      </c>
      <c r="E418" s="202" t="s">
        <v>1715</v>
      </c>
      <c r="F418" s="203" t="s">
        <v>1716</v>
      </c>
      <c r="G418" s="204" t="s">
        <v>213</v>
      </c>
      <c r="H418" s="205">
        <v>2029.6369999999999</v>
      </c>
      <c r="I418" s="177"/>
      <c r="J418" s="290">
        <f t="shared" si="90"/>
        <v>0</v>
      </c>
      <c r="K418" s="178"/>
      <c r="L418" s="179"/>
      <c r="M418" s="180" t="s">
        <v>1</v>
      </c>
      <c r="N418" s="181" t="s">
        <v>38</v>
      </c>
      <c r="O418" s="59"/>
      <c r="P418" s="160">
        <f t="shared" si="91"/>
        <v>0</v>
      </c>
      <c r="Q418" s="160">
        <v>2.0000000000000001E-4</v>
      </c>
      <c r="R418" s="160">
        <f t="shared" si="92"/>
        <v>0.40592739999999999</v>
      </c>
      <c r="S418" s="160">
        <v>0</v>
      </c>
      <c r="T418" s="161">
        <f t="shared" si="93"/>
        <v>0</v>
      </c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R418" s="162" t="s">
        <v>337</v>
      </c>
      <c r="AT418" s="162" t="s">
        <v>751</v>
      </c>
      <c r="AU418" s="162" t="s">
        <v>219</v>
      </c>
      <c r="AY418" s="15" t="s">
        <v>208</v>
      </c>
      <c r="BE418" s="163">
        <f t="shared" si="94"/>
        <v>0</v>
      </c>
      <c r="BF418" s="163">
        <f t="shared" si="95"/>
        <v>0</v>
      </c>
      <c r="BG418" s="163">
        <f t="shared" si="96"/>
        <v>0</v>
      </c>
      <c r="BH418" s="163">
        <f t="shared" si="97"/>
        <v>0</v>
      </c>
      <c r="BI418" s="163">
        <f t="shared" si="98"/>
        <v>0</v>
      </c>
      <c r="BJ418" s="15" t="s">
        <v>85</v>
      </c>
      <c r="BK418" s="163">
        <f t="shared" si="99"/>
        <v>0</v>
      </c>
      <c r="BL418" s="15" t="s">
        <v>274</v>
      </c>
      <c r="BM418" s="162" t="s">
        <v>1836</v>
      </c>
    </row>
    <row r="419" spans="1:65" s="2" customFormat="1" ht="24.2" customHeight="1">
      <c r="A419" s="30"/>
      <c r="B419" s="154"/>
      <c r="C419" s="195" t="s">
        <v>1837</v>
      </c>
      <c r="D419" s="195" t="s">
        <v>210</v>
      </c>
      <c r="E419" s="196" t="s">
        <v>1723</v>
      </c>
      <c r="F419" s="200" t="s">
        <v>1724</v>
      </c>
      <c r="G419" s="198" t="s">
        <v>213</v>
      </c>
      <c r="H419" s="199">
        <v>1691.364</v>
      </c>
      <c r="I419" s="155"/>
      <c r="J419" s="287">
        <f t="shared" si="90"/>
        <v>0</v>
      </c>
      <c r="K419" s="157"/>
      <c r="L419" s="31"/>
      <c r="M419" s="158" t="s">
        <v>1</v>
      </c>
      <c r="N419" s="159" t="s">
        <v>38</v>
      </c>
      <c r="O419" s="59"/>
      <c r="P419" s="160">
        <f t="shared" si="91"/>
        <v>0</v>
      </c>
      <c r="Q419" s="160">
        <v>0</v>
      </c>
      <c r="R419" s="160">
        <f t="shared" si="92"/>
        <v>0</v>
      </c>
      <c r="S419" s="160">
        <v>0</v>
      </c>
      <c r="T419" s="161">
        <f t="shared" si="93"/>
        <v>0</v>
      </c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R419" s="162" t="s">
        <v>274</v>
      </c>
      <c r="AT419" s="162" t="s">
        <v>210</v>
      </c>
      <c r="AU419" s="162" t="s">
        <v>219</v>
      </c>
      <c r="AY419" s="15" t="s">
        <v>208</v>
      </c>
      <c r="BE419" s="163">
        <f t="shared" si="94"/>
        <v>0</v>
      </c>
      <c r="BF419" s="163">
        <f t="shared" si="95"/>
        <v>0</v>
      </c>
      <c r="BG419" s="163">
        <f t="shared" si="96"/>
        <v>0</v>
      </c>
      <c r="BH419" s="163">
        <f t="shared" si="97"/>
        <v>0</v>
      </c>
      <c r="BI419" s="163">
        <f t="shared" si="98"/>
        <v>0</v>
      </c>
      <c r="BJ419" s="15" t="s">
        <v>85</v>
      </c>
      <c r="BK419" s="163">
        <f t="shared" si="99"/>
        <v>0</v>
      </c>
      <c r="BL419" s="15" t="s">
        <v>274</v>
      </c>
      <c r="BM419" s="162" t="s">
        <v>1838</v>
      </c>
    </row>
    <row r="420" spans="1:65" s="2" customFormat="1" ht="33" customHeight="1">
      <c r="A420" s="30"/>
      <c r="B420" s="154"/>
      <c r="C420" s="195" t="s">
        <v>1839</v>
      </c>
      <c r="D420" s="195" t="s">
        <v>210</v>
      </c>
      <c r="E420" s="196" t="s">
        <v>1727</v>
      </c>
      <c r="F420" s="200" t="s">
        <v>1728</v>
      </c>
      <c r="G420" s="198" t="s">
        <v>252</v>
      </c>
      <c r="H420" s="199">
        <v>205.82</v>
      </c>
      <c r="I420" s="155"/>
      <c r="J420" s="287">
        <f t="shared" si="90"/>
        <v>0</v>
      </c>
      <c r="K420" s="157"/>
      <c r="L420" s="31"/>
      <c r="M420" s="158" t="s">
        <v>1</v>
      </c>
      <c r="N420" s="159" t="s">
        <v>38</v>
      </c>
      <c r="O420" s="59"/>
      <c r="P420" s="160">
        <f t="shared" si="91"/>
        <v>0</v>
      </c>
      <c r="Q420" s="160">
        <v>3.294E-5</v>
      </c>
      <c r="R420" s="160">
        <f t="shared" si="92"/>
        <v>6.7797107999999998E-3</v>
      </c>
      <c r="S420" s="160">
        <v>0</v>
      </c>
      <c r="T420" s="161">
        <f t="shared" si="93"/>
        <v>0</v>
      </c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R420" s="162" t="s">
        <v>274</v>
      </c>
      <c r="AT420" s="162" t="s">
        <v>210</v>
      </c>
      <c r="AU420" s="162" t="s">
        <v>219</v>
      </c>
      <c r="AY420" s="15" t="s">
        <v>208</v>
      </c>
      <c r="BE420" s="163">
        <f t="shared" si="94"/>
        <v>0</v>
      </c>
      <c r="BF420" s="163">
        <f t="shared" si="95"/>
        <v>0</v>
      </c>
      <c r="BG420" s="163">
        <f t="shared" si="96"/>
        <v>0</v>
      </c>
      <c r="BH420" s="163">
        <f t="shared" si="97"/>
        <v>0</v>
      </c>
      <c r="BI420" s="163">
        <f t="shared" si="98"/>
        <v>0</v>
      </c>
      <c r="BJ420" s="15" t="s">
        <v>85</v>
      </c>
      <c r="BK420" s="163">
        <f t="shared" si="99"/>
        <v>0</v>
      </c>
      <c r="BL420" s="15" t="s">
        <v>274</v>
      </c>
      <c r="BM420" s="162" t="s">
        <v>1840</v>
      </c>
    </row>
    <row r="421" spans="1:65" s="2" customFormat="1" ht="16.5" customHeight="1">
      <c r="A421" s="30"/>
      <c r="B421" s="154"/>
      <c r="C421" s="201" t="s">
        <v>1841</v>
      </c>
      <c r="D421" s="201" t="s">
        <v>751</v>
      </c>
      <c r="E421" s="202" t="s">
        <v>1733</v>
      </c>
      <c r="F421" s="203" t="s">
        <v>1734</v>
      </c>
      <c r="G421" s="204" t="s">
        <v>213</v>
      </c>
      <c r="H421" s="205">
        <v>115.465</v>
      </c>
      <c r="I421" s="177"/>
      <c r="J421" s="290">
        <f t="shared" si="90"/>
        <v>0</v>
      </c>
      <c r="K421" s="178"/>
      <c r="L421" s="179"/>
      <c r="M421" s="180" t="s">
        <v>1</v>
      </c>
      <c r="N421" s="181" t="s">
        <v>38</v>
      </c>
      <c r="O421" s="59"/>
      <c r="P421" s="160">
        <f t="shared" si="91"/>
        <v>0</v>
      </c>
      <c r="Q421" s="160">
        <v>9.6799999999999994E-3</v>
      </c>
      <c r="R421" s="160">
        <f t="shared" si="92"/>
        <v>1.1177012</v>
      </c>
      <c r="S421" s="160">
        <v>0</v>
      </c>
      <c r="T421" s="161">
        <f t="shared" si="93"/>
        <v>0</v>
      </c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R421" s="162" t="s">
        <v>337</v>
      </c>
      <c r="AT421" s="162" t="s">
        <v>751</v>
      </c>
      <c r="AU421" s="162" t="s">
        <v>219</v>
      </c>
      <c r="AY421" s="15" t="s">
        <v>208</v>
      </c>
      <c r="BE421" s="163">
        <f t="shared" si="94"/>
        <v>0</v>
      </c>
      <c r="BF421" s="163">
        <f t="shared" si="95"/>
        <v>0</v>
      </c>
      <c r="BG421" s="163">
        <f t="shared" si="96"/>
        <v>0</v>
      </c>
      <c r="BH421" s="163">
        <f t="shared" si="97"/>
        <v>0</v>
      </c>
      <c r="BI421" s="163">
        <f t="shared" si="98"/>
        <v>0</v>
      </c>
      <c r="BJ421" s="15" t="s">
        <v>85</v>
      </c>
      <c r="BK421" s="163">
        <f t="shared" si="99"/>
        <v>0</v>
      </c>
      <c r="BL421" s="15" t="s">
        <v>274</v>
      </c>
      <c r="BM421" s="162" t="s">
        <v>1842</v>
      </c>
    </row>
    <row r="422" spans="1:65" s="2" customFormat="1" ht="24.2" customHeight="1">
      <c r="A422" s="30"/>
      <c r="B422" s="154"/>
      <c r="C422" s="195" t="s">
        <v>1843</v>
      </c>
      <c r="D422" s="195" t="s">
        <v>210</v>
      </c>
      <c r="E422" s="196" t="s">
        <v>1737</v>
      </c>
      <c r="F422" s="200" t="s">
        <v>1738</v>
      </c>
      <c r="G422" s="198" t="s">
        <v>213</v>
      </c>
      <c r="H422" s="199">
        <v>1514.7</v>
      </c>
      <c r="I422" s="155"/>
      <c r="J422" s="287">
        <f t="shared" si="90"/>
        <v>0</v>
      </c>
      <c r="K422" s="157"/>
      <c r="L422" s="31"/>
      <c r="M422" s="158" t="s">
        <v>1</v>
      </c>
      <c r="N422" s="159" t="s">
        <v>38</v>
      </c>
      <c r="O422" s="59"/>
      <c r="P422" s="160">
        <f t="shared" si="91"/>
        <v>0</v>
      </c>
      <c r="Q422" s="160">
        <v>0</v>
      </c>
      <c r="R422" s="160">
        <f t="shared" si="92"/>
        <v>0</v>
      </c>
      <c r="S422" s="160">
        <v>0</v>
      </c>
      <c r="T422" s="161">
        <f t="shared" si="93"/>
        <v>0</v>
      </c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R422" s="162" t="s">
        <v>274</v>
      </c>
      <c r="AT422" s="162" t="s">
        <v>210</v>
      </c>
      <c r="AU422" s="162" t="s">
        <v>219</v>
      </c>
      <c r="AY422" s="15" t="s">
        <v>208</v>
      </c>
      <c r="BE422" s="163">
        <f t="shared" si="94"/>
        <v>0</v>
      </c>
      <c r="BF422" s="163">
        <f t="shared" si="95"/>
        <v>0</v>
      </c>
      <c r="BG422" s="163">
        <f t="shared" si="96"/>
        <v>0</v>
      </c>
      <c r="BH422" s="163">
        <f t="shared" si="97"/>
        <v>0</v>
      </c>
      <c r="BI422" s="163">
        <f t="shared" si="98"/>
        <v>0</v>
      </c>
      <c r="BJ422" s="15" t="s">
        <v>85</v>
      </c>
      <c r="BK422" s="163">
        <f t="shared" si="99"/>
        <v>0</v>
      </c>
      <c r="BL422" s="15" t="s">
        <v>274</v>
      </c>
      <c r="BM422" s="162" t="s">
        <v>1844</v>
      </c>
    </row>
    <row r="423" spans="1:65" s="2" customFormat="1" ht="24.2" customHeight="1">
      <c r="A423" s="30"/>
      <c r="B423" s="154"/>
      <c r="C423" s="201" t="s">
        <v>1845</v>
      </c>
      <c r="D423" s="201" t="s">
        <v>751</v>
      </c>
      <c r="E423" s="202" t="s">
        <v>1741</v>
      </c>
      <c r="F423" s="203" t="s">
        <v>1742</v>
      </c>
      <c r="G423" s="204" t="s">
        <v>213</v>
      </c>
      <c r="H423" s="205">
        <v>1544.9939999999999</v>
      </c>
      <c r="I423" s="177"/>
      <c r="J423" s="290">
        <f t="shared" si="90"/>
        <v>0</v>
      </c>
      <c r="K423" s="178"/>
      <c r="L423" s="179"/>
      <c r="M423" s="180" t="s">
        <v>1</v>
      </c>
      <c r="N423" s="181" t="s">
        <v>38</v>
      </c>
      <c r="O423" s="59"/>
      <c r="P423" s="160">
        <f t="shared" si="91"/>
        <v>0</v>
      </c>
      <c r="Q423" s="160">
        <v>9.5999999999999992E-3</v>
      </c>
      <c r="R423" s="160">
        <f t="shared" si="92"/>
        <v>14.831942399999997</v>
      </c>
      <c r="S423" s="160">
        <v>0</v>
      </c>
      <c r="T423" s="161">
        <f t="shared" si="93"/>
        <v>0</v>
      </c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R423" s="162" t="s">
        <v>337</v>
      </c>
      <c r="AT423" s="162" t="s">
        <v>751</v>
      </c>
      <c r="AU423" s="162" t="s">
        <v>219</v>
      </c>
      <c r="AY423" s="15" t="s">
        <v>208</v>
      </c>
      <c r="BE423" s="163">
        <f t="shared" si="94"/>
        <v>0</v>
      </c>
      <c r="BF423" s="163">
        <f t="shared" si="95"/>
        <v>0</v>
      </c>
      <c r="BG423" s="163">
        <f t="shared" si="96"/>
        <v>0</v>
      </c>
      <c r="BH423" s="163">
        <f t="shared" si="97"/>
        <v>0</v>
      </c>
      <c r="BI423" s="163">
        <f t="shared" si="98"/>
        <v>0</v>
      </c>
      <c r="BJ423" s="15" t="s">
        <v>85</v>
      </c>
      <c r="BK423" s="163">
        <f t="shared" si="99"/>
        <v>0</v>
      </c>
      <c r="BL423" s="15" t="s">
        <v>274</v>
      </c>
      <c r="BM423" s="162" t="s">
        <v>1846</v>
      </c>
    </row>
    <row r="424" spans="1:65" s="2" customFormat="1" ht="33" customHeight="1">
      <c r="A424" s="30"/>
      <c r="B424" s="154"/>
      <c r="C424" s="195" t="s">
        <v>1847</v>
      </c>
      <c r="D424" s="195" t="s">
        <v>210</v>
      </c>
      <c r="E424" s="196" t="s">
        <v>1745</v>
      </c>
      <c r="F424" s="200" t="s">
        <v>1746</v>
      </c>
      <c r="G424" s="198" t="s">
        <v>213</v>
      </c>
      <c r="H424" s="199">
        <v>1514.7</v>
      </c>
      <c r="I424" s="155"/>
      <c r="J424" s="287">
        <f t="shared" si="90"/>
        <v>0</v>
      </c>
      <c r="K424" s="157"/>
      <c r="L424" s="31"/>
      <c r="M424" s="158" t="s">
        <v>1</v>
      </c>
      <c r="N424" s="159" t="s">
        <v>38</v>
      </c>
      <c r="O424" s="59"/>
      <c r="P424" s="160">
        <f t="shared" si="91"/>
        <v>0</v>
      </c>
      <c r="Q424" s="160">
        <v>0</v>
      </c>
      <c r="R424" s="160">
        <f t="shared" si="92"/>
        <v>0</v>
      </c>
      <c r="S424" s="160">
        <v>0</v>
      </c>
      <c r="T424" s="161">
        <f t="shared" si="93"/>
        <v>0</v>
      </c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R424" s="162" t="s">
        <v>274</v>
      </c>
      <c r="AT424" s="162" t="s">
        <v>210</v>
      </c>
      <c r="AU424" s="162" t="s">
        <v>219</v>
      </c>
      <c r="AY424" s="15" t="s">
        <v>208</v>
      </c>
      <c r="BE424" s="163">
        <f t="shared" si="94"/>
        <v>0</v>
      </c>
      <c r="BF424" s="163">
        <f t="shared" si="95"/>
        <v>0</v>
      </c>
      <c r="BG424" s="163">
        <f t="shared" si="96"/>
        <v>0</v>
      </c>
      <c r="BH424" s="163">
        <f t="shared" si="97"/>
        <v>0</v>
      </c>
      <c r="BI424" s="163">
        <f t="shared" si="98"/>
        <v>0</v>
      </c>
      <c r="BJ424" s="15" t="s">
        <v>85</v>
      </c>
      <c r="BK424" s="163">
        <f t="shared" si="99"/>
        <v>0</v>
      </c>
      <c r="BL424" s="15" t="s">
        <v>274</v>
      </c>
      <c r="BM424" s="162" t="s">
        <v>1848</v>
      </c>
    </row>
    <row r="425" spans="1:65" s="2" customFormat="1" ht="24.2" customHeight="1">
      <c r="A425" s="30"/>
      <c r="B425" s="154"/>
      <c r="C425" s="201" t="s">
        <v>1849</v>
      </c>
      <c r="D425" s="201" t="s">
        <v>751</v>
      </c>
      <c r="E425" s="202" t="s">
        <v>1749</v>
      </c>
      <c r="F425" s="203" t="s">
        <v>1750</v>
      </c>
      <c r="G425" s="204" t="s">
        <v>233</v>
      </c>
      <c r="H425" s="205">
        <v>177.67400000000001</v>
      </c>
      <c r="I425" s="177"/>
      <c r="J425" s="290">
        <f t="shared" si="90"/>
        <v>0</v>
      </c>
      <c r="K425" s="178"/>
      <c r="L425" s="179"/>
      <c r="M425" s="180" t="s">
        <v>1</v>
      </c>
      <c r="N425" s="181" t="s">
        <v>38</v>
      </c>
      <c r="O425" s="59"/>
      <c r="P425" s="160">
        <f t="shared" si="91"/>
        <v>0</v>
      </c>
      <c r="Q425" s="160">
        <v>7.7999999999999996E-3</v>
      </c>
      <c r="R425" s="160">
        <f t="shared" si="92"/>
        <v>1.3858572</v>
      </c>
      <c r="S425" s="160">
        <v>0</v>
      </c>
      <c r="T425" s="161">
        <f t="shared" si="93"/>
        <v>0</v>
      </c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R425" s="162" t="s">
        <v>337</v>
      </c>
      <c r="AT425" s="162" t="s">
        <v>751</v>
      </c>
      <c r="AU425" s="162" t="s">
        <v>219</v>
      </c>
      <c r="AY425" s="15" t="s">
        <v>208</v>
      </c>
      <c r="BE425" s="163">
        <f t="shared" si="94"/>
        <v>0</v>
      </c>
      <c r="BF425" s="163">
        <f t="shared" si="95"/>
        <v>0</v>
      </c>
      <c r="BG425" s="163">
        <f t="shared" si="96"/>
        <v>0</v>
      </c>
      <c r="BH425" s="163">
        <f t="shared" si="97"/>
        <v>0</v>
      </c>
      <c r="BI425" s="163">
        <f t="shared" si="98"/>
        <v>0</v>
      </c>
      <c r="BJ425" s="15" t="s">
        <v>85</v>
      </c>
      <c r="BK425" s="163">
        <f t="shared" si="99"/>
        <v>0</v>
      </c>
      <c r="BL425" s="15" t="s">
        <v>274</v>
      </c>
      <c r="BM425" s="162" t="s">
        <v>1850</v>
      </c>
    </row>
    <row r="426" spans="1:65" s="2" customFormat="1" ht="21.75" customHeight="1">
      <c r="A426" s="30"/>
      <c r="B426" s="154"/>
      <c r="C426" s="195" t="s">
        <v>1851</v>
      </c>
      <c r="D426" s="195" t="s">
        <v>210</v>
      </c>
      <c r="E426" s="196" t="s">
        <v>1753</v>
      </c>
      <c r="F426" s="200" t="s">
        <v>1754</v>
      </c>
      <c r="G426" s="198" t="s">
        <v>213</v>
      </c>
      <c r="H426" s="199">
        <v>190.92500000000001</v>
      </c>
      <c r="I426" s="155"/>
      <c r="J426" s="287">
        <f t="shared" si="90"/>
        <v>0</v>
      </c>
      <c r="K426" s="157"/>
      <c r="L426" s="31"/>
      <c r="M426" s="158" t="s">
        <v>1</v>
      </c>
      <c r="N426" s="159" t="s">
        <v>38</v>
      </c>
      <c r="O426" s="59"/>
      <c r="P426" s="160">
        <f t="shared" si="91"/>
        <v>0</v>
      </c>
      <c r="Q426" s="160">
        <v>4.0000000000000001E-3</v>
      </c>
      <c r="R426" s="160">
        <f t="shared" si="92"/>
        <v>0.76370000000000005</v>
      </c>
      <c r="S426" s="160">
        <v>0</v>
      </c>
      <c r="T426" s="161">
        <f t="shared" si="93"/>
        <v>0</v>
      </c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R426" s="162" t="s">
        <v>274</v>
      </c>
      <c r="AT426" s="162" t="s">
        <v>210</v>
      </c>
      <c r="AU426" s="162" t="s">
        <v>219</v>
      </c>
      <c r="AY426" s="15" t="s">
        <v>208</v>
      </c>
      <c r="BE426" s="163">
        <f t="shared" si="94"/>
        <v>0</v>
      </c>
      <c r="BF426" s="163">
        <f t="shared" si="95"/>
        <v>0</v>
      </c>
      <c r="BG426" s="163">
        <f t="shared" si="96"/>
        <v>0</v>
      </c>
      <c r="BH426" s="163">
        <f t="shared" si="97"/>
        <v>0</v>
      </c>
      <c r="BI426" s="163">
        <f t="shared" si="98"/>
        <v>0</v>
      </c>
      <c r="BJ426" s="15" t="s">
        <v>85</v>
      </c>
      <c r="BK426" s="163">
        <f t="shared" si="99"/>
        <v>0</v>
      </c>
      <c r="BL426" s="15" t="s">
        <v>274</v>
      </c>
      <c r="BM426" s="162" t="s">
        <v>1852</v>
      </c>
    </row>
    <row r="427" spans="1:65" s="2" customFormat="1" ht="24.2" customHeight="1">
      <c r="A427" s="30"/>
      <c r="B427" s="154"/>
      <c r="C427" s="201" t="s">
        <v>1853</v>
      </c>
      <c r="D427" s="201" t="s">
        <v>751</v>
      </c>
      <c r="E427" s="202" t="s">
        <v>1757</v>
      </c>
      <c r="F427" s="203" t="s">
        <v>1758</v>
      </c>
      <c r="G427" s="204" t="s">
        <v>213</v>
      </c>
      <c r="H427" s="205">
        <v>194.74299999999999</v>
      </c>
      <c r="I427" s="177"/>
      <c r="J427" s="290">
        <f t="shared" si="90"/>
        <v>0</v>
      </c>
      <c r="K427" s="178"/>
      <c r="L427" s="179"/>
      <c r="M427" s="180" t="s">
        <v>1</v>
      </c>
      <c r="N427" s="181" t="s">
        <v>38</v>
      </c>
      <c r="O427" s="59"/>
      <c r="P427" s="160">
        <f t="shared" si="91"/>
        <v>0</v>
      </c>
      <c r="Q427" s="160">
        <v>1.65E-3</v>
      </c>
      <c r="R427" s="160">
        <f t="shared" si="92"/>
        <v>0.32132594999999997</v>
      </c>
      <c r="S427" s="160">
        <v>0</v>
      </c>
      <c r="T427" s="161">
        <f t="shared" si="93"/>
        <v>0</v>
      </c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R427" s="162" t="s">
        <v>337</v>
      </c>
      <c r="AT427" s="162" t="s">
        <v>751</v>
      </c>
      <c r="AU427" s="162" t="s">
        <v>219</v>
      </c>
      <c r="AY427" s="15" t="s">
        <v>208</v>
      </c>
      <c r="BE427" s="163">
        <f t="shared" si="94"/>
        <v>0</v>
      </c>
      <c r="BF427" s="163">
        <f t="shared" si="95"/>
        <v>0</v>
      </c>
      <c r="BG427" s="163">
        <f t="shared" si="96"/>
        <v>0</v>
      </c>
      <c r="BH427" s="163">
        <f t="shared" si="97"/>
        <v>0</v>
      </c>
      <c r="BI427" s="163">
        <f t="shared" si="98"/>
        <v>0</v>
      </c>
      <c r="BJ427" s="15" t="s">
        <v>85</v>
      </c>
      <c r="BK427" s="163">
        <f t="shared" si="99"/>
        <v>0</v>
      </c>
      <c r="BL427" s="15" t="s">
        <v>274</v>
      </c>
      <c r="BM427" s="162" t="s">
        <v>1854</v>
      </c>
    </row>
    <row r="428" spans="1:65" s="12" customFormat="1" ht="22.9" customHeight="1">
      <c r="B428" s="142"/>
      <c r="C428" s="206"/>
      <c r="D428" s="207" t="s">
        <v>71</v>
      </c>
      <c r="E428" s="208" t="s">
        <v>783</v>
      </c>
      <c r="F428" s="208" t="s">
        <v>1855</v>
      </c>
      <c r="G428" s="206"/>
      <c r="H428" s="206"/>
      <c r="I428" s="145"/>
      <c r="J428" s="286">
        <f>BK428</f>
        <v>0</v>
      </c>
      <c r="L428" s="142"/>
      <c r="M428" s="146"/>
      <c r="N428" s="147"/>
      <c r="O428" s="147"/>
      <c r="P428" s="148">
        <f>SUM(P429:P443)</f>
        <v>0</v>
      </c>
      <c r="Q428" s="147"/>
      <c r="R428" s="148">
        <f>SUM(R429:R443)</f>
        <v>13.572684440679998</v>
      </c>
      <c r="S428" s="147"/>
      <c r="T428" s="149">
        <f>SUM(T429:T443)</f>
        <v>0</v>
      </c>
      <c r="AR428" s="143" t="s">
        <v>85</v>
      </c>
      <c r="AT428" s="150" t="s">
        <v>71</v>
      </c>
      <c r="AU428" s="150" t="s">
        <v>79</v>
      </c>
      <c r="AY428" s="143" t="s">
        <v>208</v>
      </c>
      <c r="BK428" s="151">
        <f>SUM(BK429:BK443)</f>
        <v>0</v>
      </c>
    </row>
    <row r="429" spans="1:65" s="2" customFormat="1" ht="16.5" customHeight="1">
      <c r="A429" s="30"/>
      <c r="B429" s="154"/>
      <c r="C429" s="195" t="s">
        <v>1856</v>
      </c>
      <c r="D429" s="195" t="s">
        <v>210</v>
      </c>
      <c r="E429" s="196" t="s">
        <v>1857</v>
      </c>
      <c r="F429" s="200" t="s">
        <v>1858</v>
      </c>
      <c r="G429" s="198" t="s">
        <v>213</v>
      </c>
      <c r="H429" s="199">
        <v>6949.875</v>
      </c>
      <c r="I429" s="155"/>
      <c r="J429" s="287">
        <f t="shared" ref="J429:J443" si="100">ROUND(I429*H429,2)</f>
        <v>0</v>
      </c>
      <c r="K429" s="157"/>
      <c r="L429" s="31"/>
      <c r="M429" s="158" t="s">
        <v>1</v>
      </c>
      <c r="N429" s="159" t="s">
        <v>38</v>
      </c>
      <c r="O429" s="59"/>
      <c r="P429" s="160">
        <f t="shared" ref="P429:P443" si="101">O429*H429</f>
        <v>0</v>
      </c>
      <c r="Q429" s="160">
        <v>1.9999999999999999E-6</v>
      </c>
      <c r="R429" s="160">
        <f t="shared" ref="R429:R443" si="102">Q429*H429</f>
        <v>1.3899749999999999E-2</v>
      </c>
      <c r="S429" s="160">
        <v>0</v>
      </c>
      <c r="T429" s="161">
        <f t="shared" ref="T429:T443" si="103">S429*H429</f>
        <v>0</v>
      </c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R429" s="162" t="s">
        <v>274</v>
      </c>
      <c r="AT429" s="162" t="s">
        <v>210</v>
      </c>
      <c r="AU429" s="162" t="s">
        <v>85</v>
      </c>
      <c r="AY429" s="15" t="s">
        <v>208</v>
      </c>
      <c r="BE429" s="163">
        <f t="shared" ref="BE429:BE443" si="104">IF(N429="základná",J429,0)</f>
        <v>0</v>
      </c>
      <c r="BF429" s="163">
        <f t="shared" ref="BF429:BF443" si="105">IF(N429="znížená",J429,0)</f>
        <v>0</v>
      </c>
      <c r="BG429" s="163">
        <f t="shared" ref="BG429:BG443" si="106">IF(N429="zákl. prenesená",J429,0)</f>
        <v>0</v>
      </c>
      <c r="BH429" s="163">
        <f t="shared" ref="BH429:BH443" si="107">IF(N429="zníž. prenesená",J429,0)</f>
        <v>0</v>
      </c>
      <c r="BI429" s="163">
        <f t="shared" ref="BI429:BI443" si="108">IF(N429="nulová",J429,0)</f>
        <v>0</v>
      </c>
      <c r="BJ429" s="15" t="s">
        <v>85</v>
      </c>
      <c r="BK429" s="163">
        <f t="shared" ref="BK429:BK443" si="109">ROUND(I429*H429,2)</f>
        <v>0</v>
      </c>
      <c r="BL429" s="15" t="s">
        <v>274</v>
      </c>
      <c r="BM429" s="162" t="s">
        <v>1859</v>
      </c>
    </row>
    <row r="430" spans="1:65" s="2" customFormat="1" ht="21.75" customHeight="1">
      <c r="A430" s="30"/>
      <c r="B430" s="154"/>
      <c r="C430" s="201" t="s">
        <v>1860</v>
      </c>
      <c r="D430" s="201" t="s">
        <v>751</v>
      </c>
      <c r="E430" s="202" t="s">
        <v>1861</v>
      </c>
      <c r="F430" s="203" t="s">
        <v>1862</v>
      </c>
      <c r="G430" s="204" t="s">
        <v>213</v>
      </c>
      <c r="H430" s="205">
        <v>7992.3559999999998</v>
      </c>
      <c r="I430" s="177"/>
      <c r="J430" s="290">
        <f t="shared" si="100"/>
        <v>0</v>
      </c>
      <c r="K430" s="178"/>
      <c r="L430" s="179"/>
      <c r="M430" s="180" t="s">
        <v>1</v>
      </c>
      <c r="N430" s="181" t="s">
        <v>38</v>
      </c>
      <c r="O430" s="59"/>
      <c r="P430" s="160">
        <f t="shared" si="101"/>
        <v>0</v>
      </c>
      <c r="Q430" s="160">
        <v>1E-4</v>
      </c>
      <c r="R430" s="160">
        <f t="shared" si="102"/>
        <v>0.79923560000000005</v>
      </c>
      <c r="S430" s="160">
        <v>0</v>
      </c>
      <c r="T430" s="161">
        <f t="shared" si="103"/>
        <v>0</v>
      </c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R430" s="162" t="s">
        <v>337</v>
      </c>
      <c r="AT430" s="162" t="s">
        <v>751</v>
      </c>
      <c r="AU430" s="162" t="s">
        <v>85</v>
      </c>
      <c r="AY430" s="15" t="s">
        <v>208</v>
      </c>
      <c r="BE430" s="163">
        <f t="shared" si="104"/>
        <v>0</v>
      </c>
      <c r="BF430" s="163">
        <f t="shared" si="105"/>
        <v>0</v>
      </c>
      <c r="BG430" s="163">
        <f t="shared" si="106"/>
        <v>0</v>
      </c>
      <c r="BH430" s="163">
        <f t="shared" si="107"/>
        <v>0</v>
      </c>
      <c r="BI430" s="163">
        <f t="shared" si="108"/>
        <v>0</v>
      </c>
      <c r="BJ430" s="15" t="s">
        <v>85</v>
      </c>
      <c r="BK430" s="163">
        <f t="shared" si="109"/>
        <v>0</v>
      </c>
      <c r="BL430" s="15" t="s">
        <v>274</v>
      </c>
      <c r="BM430" s="162" t="s">
        <v>1863</v>
      </c>
    </row>
    <row r="431" spans="1:65" s="2" customFormat="1" ht="24.2" customHeight="1">
      <c r="A431" s="30"/>
      <c r="B431" s="154"/>
      <c r="C431" s="195" t="s">
        <v>1864</v>
      </c>
      <c r="D431" s="195" t="s">
        <v>210</v>
      </c>
      <c r="E431" s="196" t="s">
        <v>1865</v>
      </c>
      <c r="F431" s="200" t="s">
        <v>1866</v>
      </c>
      <c r="G431" s="198" t="s">
        <v>213</v>
      </c>
      <c r="H431" s="199">
        <v>4544.22</v>
      </c>
      <c r="I431" s="155"/>
      <c r="J431" s="287">
        <f t="shared" si="100"/>
        <v>0</v>
      </c>
      <c r="K431" s="157"/>
      <c r="L431" s="31"/>
      <c r="M431" s="158" t="s">
        <v>1</v>
      </c>
      <c r="N431" s="159" t="s">
        <v>38</v>
      </c>
      <c r="O431" s="59"/>
      <c r="P431" s="160">
        <f t="shared" si="101"/>
        <v>0</v>
      </c>
      <c r="Q431" s="160">
        <v>0</v>
      </c>
      <c r="R431" s="160">
        <f t="shared" si="102"/>
        <v>0</v>
      </c>
      <c r="S431" s="160">
        <v>0</v>
      </c>
      <c r="T431" s="161">
        <f t="shared" si="103"/>
        <v>0</v>
      </c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R431" s="162" t="s">
        <v>274</v>
      </c>
      <c r="AT431" s="162" t="s">
        <v>210</v>
      </c>
      <c r="AU431" s="162" t="s">
        <v>85</v>
      </c>
      <c r="AY431" s="15" t="s">
        <v>208</v>
      </c>
      <c r="BE431" s="163">
        <f t="shared" si="104"/>
        <v>0</v>
      </c>
      <c r="BF431" s="163">
        <f t="shared" si="105"/>
        <v>0</v>
      </c>
      <c r="BG431" s="163">
        <f t="shared" si="106"/>
        <v>0</v>
      </c>
      <c r="BH431" s="163">
        <f t="shared" si="107"/>
        <v>0</v>
      </c>
      <c r="BI431" s="163">
        <f t="shared" si="108"/>
        <v>0</v>
      </c>
      <c r="BJ431" s="15" t="s">
        <v>85</v>
      </c>
      <c r="BK431" s="163">
        <f t="shared" si="109"/>
        <v>0</v>
      </c>
      <c r="BL431" s="15" t="s">
        <v>274</v>
      </c>
      <c r="BM431" s="162" t="s">
        <v>1867</v>
      </c>
    </row>
    <row r="432" spans="1:65" s="2" customFormat="1" ht="24.2" customHeight="1">
      <c r="A432" s="30"/>
      <c r="B432" s="154"/>
      <c r="C432" s="201" t="s">
        <v>1868</v>
      </c>
      <c r="D432" s="201" t="s">
        <v>751</v>
      </c>
      <c r="E432" s="202" t="s">
        <v>1869</v>
      </c>
      <c r="F432" s="203" t="s">
        <v>1870</v>
      </c>
      <c r="G432" s="204" t="s">
        <v>213</v>
      </c>
      <c r="H432" s="205">
        <v>2064.8139999999999</v>
      </c>
      <c r="I432" s="177"/>
      <c r="J432" s="290">
        <f t="shared" si="100"/>
        <v>0</v>
      </c>
      <c r="K432" s="178"/>
      <c r="L432" s="179"/>
      <c r="M432" s="180" t="s">
        <v>1</v>
      </c>
      <c r="N432" s="181" t="s">
        <v>38</v>
      </c>
      <c r="O432" s="59"/>
      <c r="P432" s="160">
        <f t="shared" si="101"/>
        <v>0</v>
      </c>
      <c r="Q432" s="160">
        <v>1.06E-3</v>
      </c>
      <c r="R432" s="160">
        <f t="shared" si="102"/>
        <v>2.1887028399999999</v>
      </c>
      <c r="S432" s="160">
        <v>0</v>
      </c>
      <c r="T432" s="161">
        <f t="shared" si="103"/>
        <v>0</v>
      </c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R432" s="162" t="s">
        <v>337</v>
      </c>
      <c r="AT432" s="162" t="s">
        <v>751</v>
      </c>
      <c r="AU432" s="162" t="s">
        <v>85</v>
      </c>
      <c r="AY432" s="15" t="s">
        <v>208</v>
      </c>
      <c r="BE432" s="163">
        <f t="shared" si="104"/>
        <v>0</v>
      </c>
      <c r="BF432" s="163">
        <f t="shared" si="105"/>
        <v>0</v>
      </c>
      <c r="BG432" s="163">
        <f t="shared" si="106"/>
        <v>0</v>
      </c>
      <c r="BH432" s="163">
        <f t="shared" si="107"/>
        <v>0</v>
      </c>
      <c r="BI432" s="163">
        <f t="shared" si="108"/>
        <v>0</v>
      </c>
      <c r="BJ432" s="15" t="s">
        <v>85</v>
      </c>
      <c r="BK432" s="163">
        <f t="shared" si="109"/>
        <v>0</v>
      </c>
      <c r="BL432" s="15" t="s">
        <v>274</v>
      </c>
      <c r="BM432" s="162" t="s">
        <v>1871</v>
      </c>
    </row>
    <row r="433" spans="1:65" s="2" customFormat="1" ht="24.2" customHeight="1">
      <c r="A433" s="30"/>
      <c r="B433" s="154"/>
      <c r="C433" s="201" t="s">
        <v>1872</v>
      </c>
      <c r="D433" s="201" t="s">
        <v>751</v>
      </c>
      <c r="E433" s="202" t="s">
        <v>1873</v>
      </c>
      <c r="F433" s="203" t="s">
        <v>1874</v>
      </c>
      <c r="G433" s="204" t="s">
        <v>213</v>
      </c>
      <c r="H433" s="205">
        <v>1693.9559999999999</v>
      </c>
      <c r="I433" s="177"/>
      <c r="J433" s="290">
        <f t="shared" si="100"/>
        <v>0</v>
      </c>
      <c r="K433" s="178"/>
      <c r="L433" s="179"/>
      <c r="M433" s="180" t="s">
        <v>1</v>
      </c>
      <c r="N433" s="181" t="s">
        <v>38</v>
      </c>
      <c r="O433" s="59"/>
      <c r="P433" s="160">
        <f t="shared" si="101"/>
        <v>0</v>
      </c>
      <c r="Q433" s="160">
        <v>3.96E-3</v>
      </c>
      <c r="R433" s="160">
        <f t="shared" si="102"/>
        <v>6.7080657599999993</v>
      </c>
      <c r="S433" s="160">
        <v>0</v>
      </c>
      <c r="T433" s="161">
        <f t="shared" si="103"/>
        <v>0</v>
      </c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R433" s="162" t="s">
        <v>337</v>
      </c>
      <c r="AT433" s="162" t="s">
        <v>751</v>
      </c>
      <c r="AU433" s="162" t="s">
        <v>85</v>
      </c>
      <c r="AY433" s="15" t="s">
        <v>208</v>
      </c>
      <c r="BE433" s="163">
        <f t="shared" si="104"/>
        <v>0</v>
      </c>
      <c r="BF433" s="163">
        <f t="shared" si="105"/>
        <v>0</v>
      </c>
      <c r="BG433" s="163">
        <f t="shared" si="106"/>
        <v>0</v>
      </c>
      <c r="BH433" s="163">
        <f t="shared" si="107"/>
        <v>0</v>
      </c>
      <c r="BI433" s="163">
        <f t="shared" si="108"/>
        <v>0</v>
      </c>
      <c r="BJ433" s="15" t="s">
        <v>85</v>
      </c>
      <c r="BK433" s="163">
        <f t="shared" si="109"/>
        <v>0</v>
      </c>
      <c r="BL433" s="15" t="s">
        <v>274</v>
      </c>
      <c r="BM433" s="162" t="s">
        <v>1875</v>
      </c>
    </row>
    <row r="434" spans="1:65" s="2" customFormat="1" ht="24.2" customHeight="1">
      <c r="A434" s="30"/>
      <c r="B434" s="154"/>
      <c r="C434" s="201" t="s">
        <v>1876</v>
      </c>
      <c r="D434" s="201" t="s">
        <v>751</v>
      </c>
      <c r="E434" s="202" t="s">
        <v>1877</v>
      </c>
      <c r="F434" s="203" t="s">
        <v>1878</v>
      </c>
      <c r="G434" s="204" t="s">
        <v>213</v>
      </c>
      <c r="H434" s="205">
        <v>149.63399999999999</v>
      </c>
      <c r="I434" s="177"/>
      <c r="J434" s="290">
        <f t="shared" si="100"/>
        <v>0</v>
      </c>
      <c r="K434" s="178"/>
      <c r="L434" s="179"/>
      <c r="M434" s="180" t="s">
        <v>1</v>
      </c>
      <c r="N434" s="181" t="s">
        <v>38</v>
      </c>
      <c r="O434" s="59"/>
      <c r="P434" s="160">
        <f t="shared" si="101"/>
        <v>0</v>
      </c>
      <c r="Q434" s="160">
        <v>3.3E-3</v>
      </c>
      <c r="R434" s="160">
        <f t="shared" si="102"/>
        <v>0.49379219999999996</v>
      </c>
      <c r="S434" s="160">
        <v>0</v>
      </c>
      <c r="T434" s="161">
        <f t="shared" si="103"/>
        <v>0</v>
      </c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R434" s="162" t="s">
        <v>337</v>
      </c>
      <c r="AT434" s="162" t="s">
        <v>751</v>
      </c>
      <c r="AU434" s="162" t="s">
        <v>85</v>
      </c>
      <c r="AY434" s="15" t="s">
        <v>208</v>
      </c>
      <c r="BE434" s="163">
        <f t="shared" si="104"/>
        <v>0</v>
      </c>
      <c r="BF434" s="163">
        <f t="shared" si="105"/>
        <v>0</v>
      </c>
      <c r="BG434" s="163">
        <f t="shared" si="106"/>
        <v>0</v>
      </c>
      <c r="BH434" s="163">
        <f t="shared" si="107"/>
        <v>0</v>
      </c>
      <c r="BI434" s="163">
        <f t="shared" si="108"/>
        <v>0</v>
      </c>
      <c r="BJ434" s="15" t="s">
        <v>85</v>
      </c>
      <c r="BK434" s="163">
        <f t="shared" si="109"/>
        <v>0</v>
      </c>
      <c r="BL434" s="15" t="s">
        <v>274</v>
      </c>
      <c r="BM434" s="162" t="s">
        <v>1879</v>
      </c>
    </row>
    <row r="435" spans="1:65" s="2" customFormat="1" ht="66.75" customHeight="1">
      <c r="A435" s="30"/>
      <c r="B435" s="154"/>
      <c r="C435" s="201" t="s">
        <v>1880</v>
      </c>
      <c r="D435" s="201" t="s">
        <v>751</v>
      </c>
      <c r="E435" s="202" t="s">
        <v>1881</v>
      </c>
      <c r="F435" s="203" t="s">
        <v>1882</v>
      </c>
      <c r="G435" s="204" t="s">
        <v>213</v>
      </c>
      <c r="H435" s="205">
        <v>359.22399999999999</v>
      </c>
      <c r="I435" s="177"/>
      <c r="J435" s="290">
        <f t="shared" si="100"/>
        <v>0</v>
      </c>
      <c r="K435" s="178"/>
      <c r="L435" s="179"/>
      <c r="M435" s="180" t="s">
        <v>1</v>
      </c>
      <c r="N435" s="181" t="s">
        <v>38</v>
      </c>
      <c r="O435" s="59"/>
      <c r="P435" s="160">
        <f t="shared" si="101"/>
        <v>0</v>
      </c>
      <c r="Q435" s="160">
        <v>1.49E-3</v>
      </c>
      <c r="R435" s="160">
        <f t="shared" si="102"/>
        <v>0.53524375999999996</v>
      </c>
      <c r="S435" s="160">
        <v>0</v>
      </c>
      <c r="T435" s="161">
        <f t="shared" si="103"/>
        <v>0</v>
      </c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R435" s="162" t="s">
        <v>337</v>
      </c>
      <c r="AT435" s="162" t="s">
        <v>751</v>
      </c>
      <c r="AU435" s="162" t="s">
        <v>85</v>
      </c>
      <c r="AY435" s="15" t="s">
        <v>208</v>
      </c>
      <c r="BE435" s="163">
        <f t="shared" si="104"/>
        <v>0</v>
      </c>
      <c r="BF435" s="163">
        <f t="shared" si="105"/>
        <v>0</v>
      </c>
      <c r="BG435" s="163">
        <f t="shared" si="106"/>
        <v>0</v>
      </c>
      <c r="BH435" s="163">
        <f t="shared" si="107"/>
        <v>0</v>
      </c>
      <c r="BI435" s="163">
        <f t="shared" si="108"/>
        <v>0</v>
      </c>
      <c r="BJ435" s="15" t="s">
        <v>85</v>
      </c>
      <c r="BK435" s="163">
        <f t="shared" si="109"/>
        <v>0</v>
      </c>
      <c r="BL435" s="15" t="s">
        <v>274</v>
      </c>
      <c r="BM435" s="162" t="s">
        <v>1883</v>
      </c>
    </row>
    <row r="436" spans="1:65" s="2" customFormat="1" ht="24.2" customHeight="1">
      <c r="A436" s="30"/>
      <c r="B436" s="154"/>
      <c r="C436" s="201" t="s">
        <v>1884</v>
      </c>
      <c r="D436" s="201" t="s">
        <v>751</v>
      </c>
      <c r="E436" s="202" t="s">
        <v>1885</v>
      </c>
      <c r="F436" s="203" t="s">
        <v>1886</v>
      </c>
      <c r="G436" s="204" t="s">
        <v>213</v>
      </c>
      <c r="H436" s="205">
        <v>367.47500000000002</v>
      </c>
      <c r="I436" s="177"/>
      <c r="J436" s="290">
        <f t="shared" si="100"/>
        <v>0</v>
      </c>
      <c r="K436" s="178"/>
      <c r="L436" s="179"/>
      <c r="M436" s="180" t="s">
        <v>1</v>
      </c>
      <c r="N436" s="181" t="s">
        <v>38</v>
      </c>
      <c r="O436" s="59"/>
      <c r="P436" s="160">
        <f t="shared" si="101"/>
        <v>0</v>
      </c>
      <c r="Q436" s="160">
        <v>1.25E-3</v>
      </c>
      <c r="R436" s="160">
        <f t="shared" si="102"/>
        <v>0.45934375000000005</v>
      </c>
      <c r="S436" s="160">
        <v>0</v>
      </c>
      <c r="T436" s="161">
        <f t="shared" si="103"/>
        <v>0</v>
      </c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R436" s="162" t="s">
        <v>337</v>
      </c>
      <c r="AT436" s="162" t="s">
        <v>751</v>
      </c>
      <c r="AU436" s="162" t="s">
        <v>85</v>
      </c>
      <c r="AY436" s="15" t="s">
        <v>208</v>
      </c>
      <c r="BE436" s="163">
        <f t="shared" si="104"/>
        <v>0</v>
      </c>
      <c r="BF436" s="163">
        <f t="shared" si="105"/>
        <v>0</v>
      </c>
      <c r="BG436" s="163">
        <f t="shared" si="106"/>
        <v>0</v>
      </c>
      <c r="BH436" s="163">
        <f t="shared" si="107"/>
        <v>0</v>
      </c>
      <c r="BI436" s="163">
        <f t="shared" si="108"/>
        <v>0</v>
      </c>
      <c r="BJ436" s="15" t="s">
        <v>85</v>
      </c>
      <c r="BK436" s="163">
        <f t="shared" si="109"/>
        <v>0</v>
      </c>
      <c r="BL436" s="15" t="s">
        <v>274</v>
      </c>
      <c r="BM436" s="162" t="s">
        <v>1887</v>
      </c>
    </row>
    <row r="437" spans="1:65" s="2" customFormat="1" ht="24.2" customHeight="1">
      <c r="A437" s="30"/>
      <c r="B437" s="154"/>
      <c r="C437" s="195" t="s">
        <v>1888</v>
      </c>
      <c r="D437" s="195" t="s">
        <v>210</v>
      </c>
      <c r="E437" s="196" t="s">
        <v>1889</v>
      </c>
      <c r="F437" s="200" t="s">
        <v>1890</v>
      </c>
      <c r="G437" s="198" t="s">
        <v>213</v>
      </c>
      <c r="H437" s="199">
        <v>165.779</v>
      </c>
      <c r="I437" s="155"/>
      <c r="J437" s="287">
        <f t="shared" si="100"/>
        <v>0</v>
      </c>
      <c r="K437" s="157"/>
      <c r="L437" s="31"/>
      <c r="M437" s="158" t="s">
        <v>1</v>
      </c>
      <c r="N437" s="159" t="s">
        <v>38</v>
      </c>
      <c r="O437" s="59"/>
      <c r="P437" s="160">
        <f t="shared" si="101"/>
        <v>0</v>
      </c>
      <c r="Q437" s="160">
        <v>3.5000000000000001E-3</v>
      </c>
      <c r="R437" s="160">
        <f t="shared" si="102"/>
        <v>0.58022649999999998</v>
      </c>
      <c r="S437" s="160">
        <v>0</v>
      </c>
      <c r="T437" s="161">
        <f t="shared" si="103"/>
        <v>0</v>
      </c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R437" s="162" t="s">
        <v>274</v>
      </c>
      <c r="AT437" s="162" t="s">
        <v>210</v>
      </c>
      <c r="AU437" s="162" t="s">
        <v>85</v>
      </c>
      <c r="AY437" s="15" t="s">
        <v>208</v>
      </c>
      <c r="BE437" s="163">
        <f t="shared" si="104"/>
        <v>0</v>
      </c>
      <c r="BF437" s="163">
        <f t="shared" si="105"/>
        <v>0</v>
      </c>
      <c r="BG437" s="163">
        <f t="shared" si="106"/>
        <v>0</v>
      </c>
      <c r="BH437" s="163">
        <f t="shared" si="107"/>
        <v>0</v>
      </c>
      <c r="BI437" s="163">
        <f t="shared" si="108"/>
        <v>0</v>
      </c>
      <c r="BJ437" s="15" t="s">
        <v>85</v>
      </c>
      <c r="BK437" s="163">
        <f t="shared" si="109"/>
        <v>0</v>
      </c>
      <c r="BL437" s="15" t="s">
        <v>274</v>
      </c>
      <c r="BM437" s="162" t="s">
        <v>1891</v>
      </c>
    </row>
    <row r="438" spans="1:65" s="2" customFormat="1" ht="24.2" customHeight="1">
      <c r="A438" s="30"/>
      <c r="B438" s="154"/>
      <c r="C438" s="201" t="s">
        <v>1892</v>
      </c>
      <c r="D438" s="201" t="s">
        <v>751</v>
      </c>
      <c r="E438" s="202" t="s">
        <v>1761</v>
      </c>
      <c r="F438" s="203" t="s">
        <v>1762</v>
      </c>
      <c r="G438" s="204" t="s">
        <v>213</v>
      </c>
      <c r="H438" s="205">
        <v>169.095</v>
      </c>
      <c r="I438" s="177"/>
      <c r="J438" s="290">
        <f t="shared" si="100"/>
        <v>0</v>
      </c>
      <c r="K438" s="178"/>
      <c r="L438" s="179"/>
      <c r="M438" s="180" t="s">
        <v>1</v>
      </c>
      <c r="N438" s="181" t="s">
        <v>38</v>
      </c>
      <c r="O438" s="59"/>
      <c r="P438" s="160">
        <f t="shared" si="101"/>
        <v>0</v>
      </c>
      <c r="Q438" s="160">
        <v>5.28E-3</v>
      </c>
      <c r="R438" s="160">
        <f t="shared" si="102"/>
        <v>0.89282159999999999</v>
      </c>
      <c r="S438" s="160">
        <v>0</v>
      </c>
      <c r="T438" s="161">
        <f t="shared" si="103"/>
        <v>0</v>
      </c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R438" s="162" t="s">
        <v>337</v>
      </c>
      <c r="AT438" s="162" t="s">
        <v>751</v>
      </c>
      <c r="AU438" s="162" t="s">
        <v>85</v>
      </c>
      <c r="AY438" s="15" t="s">
        <v>208</v>
      </c>
      <c r="BE438" s="163">
        <f t="shared" si="104"/>
        <v>0</v>
      </c>
      <c r="BF438" s="163">
        <f t="shared" si="105"/>
        <v>0</v>
      </c>
      <c r="BG438" s="163">
        <f t="shared" si="106"/>
        <v>0</v>
      </c>
      <c r="BH438" s="163">
        <f t="shared" si="107"/>
        <v>0</v>
      </c>
      <c r="BI438" s="163">
        <f t="shared" si="108"/>
        <v>0</v>
      </c>
      <c r="BJ438" s="15" t="s">
        <v>85</v>
      </c>
      <c r="BK438" s="163">
        <f t="shared" si="109"/>
        <v>0</v>
      </c>
      <c r="BL438" s="15" t="s">
        <v>274</v>
      </c>
      <c r="BM438" s="162" t="s">
        <v>1893</v>
      </c>
    </row>
    <row r="439" spans="1:65" s="2" customFormat="1" ht="37.9" customHeight="1">
      <c r="A439" s="30"/>
      <c r="B439" s="154"/>
      <c r="C439" s="195" t="s">
        <v>1894</v>
      </c>
      <c r="D439" s="195" t="s">
        <v>210</v>
      </c>
      <c r="E439" s="196" t="s">
        <v>1895</v>
      </c>
      <c r="F439" s="200" t="s">
        <v>1896</v>
      </c>
      <c r="G439" s="198" t="s">
        <v>213</v>
      </c>
      <c r="H439" s="199">
        <v>31.312000000000001</v>
      </c>
      <c r="I439" s="155"/>
      <c r="J439" s="287">
        <f t="shared" si="100"/>
        <v>0</v>
      </c>
      <c r="K439" s="157"/>
      <c r="L439" s="31"/>
      <c r="M439" s="158" t="s">
        <v>1</v>
      </c>
      <c r="N439" s="159" t="s">
        <v>38</v>
      </c>
      <c r="O439" s="59"/>
      <c r="P439" s="160">
        <f t="shared" si="101"/>
        <v>0</v>
      </c>
      <c r="Q439" s="160">
        <v>1.2E-4</v>
      </c>
      <c r="R439" s="160">
        <f t="shared" si="102"/>
        <v>3.7574400000000003E-3</v>
      </c>
      <c r="S439" s="160">
        <v>0</v>
      </c>
      <c r="T439" s="161">
        <f t="shared" si="103"/>
        <v>0</v>
      </c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R439" s="162" t="s">
        <v>274</v>
      </c>
      <c r="AT439" s="162" t="s">
        <v>210</v>
      </c>
      <c r="AU439" s="162" t="s">
        <v>85</v>
      </c>
      <c r="AY439" s="15" t="s">
        <v>208</v>
      </c>
      <c r="BE439" s="163">
        <f t="shared" si="104"/>
        <v>0</v>
      </c>
      <c r="BF439" s="163">
        <f t="shared" si="105"/>
        <v>0</v>
      </c>
      <c r="BG439" s="163">
        <f t="shared" si="106"/>
        <v>0</v>
      </c>
      <c r="BH439" s="163">
        <f t="shared" si="107"/>
        <v>0</v>
      </c>
      <c r="BI439" s="163">
        <f t="shared" si="108"/>
        <v>0</v>
      </c>
      <c r="BJ439" s="15" t="s">
        <v>85</v>
      </c>
      <c r="BK439" s="163">
        <f t="shared" si="109"/>
        <v>0</v>
      </c>
      <c r="BL439" s="15" t="s">
        <v>274</v>
      </c>
      <c r="BM439" s="162" t="s">
        <v>1897</v>
      </c>
    </row>
    <row r="440" spans="1:65" s="2" customFormat="1" ht="24.2" customHeight="1">
      <c r="A440" s="30"/>
      <c r="B440" s="154"/>
      <c r="C440" s="201" t="s">
        <v>1898</v>
      </c>
      <c r="D440" s="201" t="s">
        <v>751</v>
      </c>
      <c r="E440" s="202" t="s">
        <v>1899</v>
      </c>
      <c r="F440" s="203" t="s">
        <v>1900</v>
      </c>
      <c r="G440" s="204" t="s">
        <v>213</v>
      </c>
      <c r="H440" s="205">
        <v>31.937999999999999</v>
      </c>
      <c r="I440" s="177"/>
      <c r="J440" s="290">
        <f t="shared" si="100"/>
        <v>0</v>
      </c>
      <c r="K440" s="178"/>
      <c r="L440" s="179"/>
      <c r="M440" s="180" t="s">
        <v>1</v>
      </c>
      <c r="N440" s="181" t="s">
        <v>38</v>
      </c>
      <c r="O440" s="59"/>
      <c r="P440" s="160">
        <f t="shared" si="101"/>
        <v>0</v>
      </c>
      <c r="Q440" s="160">
        <v>1.89E-2</v>
      </c>
      <c r="R440" s="160">
        <f t="shared" si="102"/>
        <v>0.60362819999999995</v>
      </c>
      <c r="S440" s="160">
        <v>0</v>
      </c>
      <c r="T440" s="161">
        <f t="shared" si="103"/>
        <v>0</v>
      </c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R440" s="162" t="s">
        <v>337</v>
      </c>
      <c r="AT440" s="162" t="s">
        <v>751</v>
      </c>
      <c r="AU440" s="162" t="s">
        <v>85</v>
      </c>
      <c r="AY440" s="15" t="s">
        <v>208</v>
      </c>
      <c r="BE440" s="163">
        <f t="shared" si="104"/>
        <v>0</v>
      </c>
      <c r="BF440" s="163">
        <f t="shared" si="105"/>
        <v>0</v>
      </c>
      <c r="BG440" s="163">
        <f t="shared" si="106"/>
        <v>0</v>
      </c>
      <c r="BH440" s="163">
        <f t="shared" si="107"/>
        <v>0</v>
      </c>
      <c r="BI440" s="163">
        <f t="shared" si="108"/>
        <v>0</v>
      </c>
      <c r="BJ440" s="15" t="s">
        <v>85</v>
      </c>
      <c r="BK440" s="163">
        <f t="shared" si="109"/>
        <v>0</v>
      </c>
      <c r="BL440" s="15" t="s">
        <v>274</v>
      </c>
      <c r="BM440" s="162" t="s">
        <v>1901</v>
      </c>
    </row>
    <row r="441" spans="1:65" s="2" customFormat="1" ht="24.2" customHeight="1">
      <c r="A441" s="30"/>
      <c r="B441" s="154"/>
      <c r="C441" s="201" t="s">
        <v>1902</v>
      </c>
      <c r="D441" s="201" t="s">
        <v>751</v>
      </c>
      <c r="E441" s="202" t="s">
        <v>1903</v>
      </c>
      <c r="F441" s="203" t="s">
        <v>1904</v>
      </c>
      <c r="G441" s="204" t="s">
        <v>213</v>
      </c>
      <c r="H441" s="205">
        <v>31.937999999999999</v>
      </c>
      <c r="I441" s="177"/>
      <c r="J441" s="290">
        <f t="shared" si="100"/>
        <v>0</v>
      </c>
      <c r="K441" s="178"/>
      <c r="L441" s="179"/>
      <c r="M441" s="180" t="s">
        <v>1</v>
      </c>
      <c r="N441" s="181" t="s">
        <v>38</v>
      </c>
      <c r="O441" s="59"/>
      <c r="P441" s="160">
        <f t="shared" si="101"/>
        <v>0</v>
      </c>
      <c r="Q441" s="160">
        <v>6.6E-3</v>
      </c>
      <c r="R441" s="160">
        <f t="shared" si="102"/>
        <v>0.2107908</v>
      </c>
      <c r="S441" s="160">
        <v>0</v>
      </c>
      <c r="T441" s="161">
        <f t="shared" si="103"/>
        <v>0</v>
      </c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R441" s="162" t="s">
        <v>337</v>
      </c>
      <c r="AT441" s="162" t="s">
        <v>751</v>
      </c>
      <c r="AU441" s="162" t="s">
        <v>85</v>
      </c>
      <c r="AY441" s="15" t="s">
        <v>208</v>
      </c>
      <c r="BE441" s="163">
        <f t="shared" si="104"/>
        <v>0</v>
      </c>
      <c r="BF441" s="163">
        <f t="shared" si="105"/>
        <v>0</v>
      </c>
      <c r="BG441" s="163">
        <f t="shared" si="106"/>
        <v>0</v>
      </c>
      <c r="BH441" s="163">
        <f t="shared" si="107"/>
        <v>0</v>
      </c>
      <c r="BI441" s="163">
        <f t="shared" si="108"/>
        <v>0</v>
      </c>
      <c r="BJ441" s="15" t="s">
        <v>85</v>
      </c>
      <c r="BK441" s="163">
        <f t="shared" si="109"/>
        <v>0</v>
      </c>
      <c r="BL441" s="15" t="s">
        <v>274</v>
      </c>
      <c r="BM441" s="162" t="s">
        <v>1905</v>
      </c>
    </row>
    <row r="442" spans="1:65" s="2" customFormat="1" ht="24.2" customHeight="1">
      <c r="A442" s="30"/>
      <c r="B442" s="154"/>
      <c r="C442" s="195" t="s">
        <v>1906</v>
      </c>
      <c r="D442" s="195" t="s">
        <v>210</v>
      </c>
      <c r="E442" s="196" t="s">
        <v>1907</v>
      </c>
      <c r="F442" s="200" t="s">
        <v>1908</v>
      </c>
      <c r="G442" s="198" t="s">
        <v>252</v>
      </c>
      <c r="H442" s="199">
        <v>3136.3589999999999</v>
      </c>
      <c r="I442" s="155"/>
      <c r="J442" s="287">
        <f t="shared" si="100"/>
        <v>0</v>
      </c>
      <c r="K442" s="157"/>
      <c r="L442" s="31"/>
      <c r="M442" s="158" t="s">
        <v>1</v>
      </c>
      <c r="N442" s="159" t="s">
        <v>38</v>
      </c>
      <c r="O442" s="59"/>
      <c r="P442" s="160">
        <f t="shared" si="101"/>
        <v>0</v>
      </c>
      <c r="Q442" s="160">
        <v>2.652E-5</v>
      </c>
      <c r="R442" s="160">
        <f t="shared" si="102"/>
        <v>8.3176240679999999E-2</v>
      </c>
      <c r="S442" s="160">
        <v>0</v>
      </c>
      <c r="T442" s="161">
        <f t="shared" si="103"/>
        <v>0</v>
      </c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R442" s="162" t="s">
        <v>274</v>
      </c>
      <c r="AT442" s="162" t="s">
        <v>210</v>
      </c>
      <c r="AU442" s="162" t="s">
        <v>85</v>
      </c>
      <c r="AY442" s="15" t="s">
        <v>208</v>
      </c>
      <c r="BE442" s="163">
        <f t="shared" si="104"/>
        <v>0</v>
      </c>
      <c r="BF442" s="163">
        <f t="shared" si="105"/>
        <v>0</v>
      </c>
      <c r="BG442" s="163">
        <f t="shared" si="106"/>
        <v>0</v>
      </c>
      <c r="BH442" s="163">
        <f t="shared" si="107"/>
        <v>0</v>
      </c>
      <c r="BI442" s="163">
        <f t="shared" si="108"/>
        <v>0</v>
      </c>
      <c r="BJ442" s="15" t="s">
        <v>85</v>
      </c>
      <c r="BK442" s="163">
        <f t="shared" si="109"/>
        <v>0</v>
      </c>
      <c r="BL442" s="15" t="s">
        <v>274</v>
      </c>
      <c r="BM442" s="162" t="s">
        <v>1909</v>
      </c>
    </row>
    <row r="443" spans="1:65" s="2" customFormat="1" ht="24.2" customHeight="1">
      <c r="A443" s="30"/>
      <c r="B443" s="154"/>
      <c r="C443" s="195" t="s">
        <v>1910</v>
      </c>
      <c r="D443" s="195" t="s">
        <v>210</v>
      </c>
      <c r="E443" s="196" t="s">
        <v>1911</v>
      </c>
      <c r="F443" s="200" t="s">
        <v>1912</v>
      </c>
      <c r="G443" s="198" t="s">
        <v>1614</v>
      </c>
      <c r="H443" s="182"/>
      <c r="I443" s="155"/>
      <c r="J443" s="287">
        <f t="shared" si="100"/>
        <v>0</v>
      </c>
      <c r="K443" s="157"/>
      <c r="L443" s="31"/>
      <c r="M443" s="158" t="s">
        <v>1</v>
      </c>
      <c r="N443" s="159" t="s">
        <v>38</v>
      </c>
      <c r="O443" s="59"/>
      <c r="P443" s="160">
        <f t="shared" si="101"/>
        <v>0</v>
      </c>
      <c r="Q443" s="160">
        <v>0</v>
      </c>
      <c r="R443" s="160">
        <f t="shared" si="102"/>
        <v>0</v>
      </c>
      <c r="S443" s="160">
        <v>0</v>
      </c>
      <c r="T443" s="161">
        <f t="shared" si="103"/>
        <v>0</v>
      </c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R443" s="162" t="s">
        <v>274</v>
      </c>
      <c r="AT443" s="162" t="s">
        <v>210</v>
      </c>
      <c r="AU443" s="162" t="s">
        <v>85</v>
      </c>
      <c r="AY443" s="15" t="s">
        <v>208</v>
      </c>
      <c r="BE443" s="163">
        <f t="shared" si="104"/>
        <v>0</v>
      </c>
      <c r="BF443" s="163">
        <f t="shared" si="105"/>
        <v>0</v>
      </c>
      <c r="BG443" s="163">
        <f t="shared" si="106"/>
        <v>0</v>
      </c>
      <c r="BH443" s="163">
        <f t="shared" si="107"/>
        <v>0</v>
      </c>
      <c r="BI443" s="163">
        <f t="shared" si="108"/>
        <v>0</v>
      </c>
      <c r="BJ443" s="15" t="s">
        <v>85</v>
      </c>
      <c r="BK443" s="163">
        <f t="shared" si="109"/>
        <v>0</v>
      </c>
      <c r="BL443" s="15" t="s">
        <v>274</v>
      </c>
      <c r="BM443" s="162" t="s">
        <v>1913</v>
      </c>
    </row>
    <row r="444" spans="1:65" s="12" customFormat="1" ht="22.9" customHeight="1">
      <c r="B444" s="142"/>
      <c r="C444" s="206"/>
      <c r="D444" s="207" t="s">
        <v>71</v>
      </c>
      <c r="E444" s="208" t="s">
        <v>1914</v>
      </c>
      <c r="F444" s="208" t="s">
        <v>1915</v>
      </c>
      <c r="G444" s="206"/>
      <c r="H444" s="206"/>
      <c r="I444" s="145"/>
      <c r="J444" s="286">
        <f>BK444</f>
        <v>0</v>
      </c>
      <c r="L444" s="142"/>
      <c r="M444" s="146"/>
      <c r="N444" s="147"/>
      <c r="O444" s="147"/>
      <c r="P444" s="148">
        <f>SUM(P445:P447)</f>
        <v>0</v>
      </c>
      <c r="Q444" s="147"/>
      <c r="R444" s="148">
        <f>SUM(R445:R447)</f>
        <v>0.53823359999999998</v>
      </c>
      <c r="S444" s="147"/>
      <c r="T444" s="149">
        <f>SUM(T445:T447)</f>
        <v>0</v>
      </c>
      <c r="AR444" s="143" t="s">
        <v>85</v>
      </c>
      <c r="AT444" s="150" t="s">
        <v>71</v>
      </c>
      <c r="AU444" s="150" t="s">
        <v>79</v>
      </c>
      <c r="AY444" s="143" t="s">
        <v>208</v>
      </c>
      <c r="BK444" s="151">
        <f>SUM(BK445:BK447)</f>
        <v>0</v>
      </c>
    </row>
    <row r="445" spans="1:65" s="2" customFormat="1" ht="24.2" customHeight="1">
      <c r="A445" s="30"/>
      <c r="B445" s="154"/>
      <c r="C445" s="195" t="s">
        <v>1916</v>
      </c>
      <c r="D445" s="195" t="s">
        <v>210</v>
      </c>
      <c r="E445" s="196" t="s">
        <v>1917</v>
      </c>
      <c r="F445" s="200" t="s">
        <v>1918</v>
      </c>
      <c r="G445" s="198" t="s">
        <v>213</v>
      </c>
      <c r="H445" s="199">
        <v>231.2</v>
      </c>
      <c r="I445" s="155"/>
      <c r="J445" s="287">
        <f>ROUND(I445*H445,2)</f>
        <v>0</v>
      </c>
      <c r="K445" s="157"/>
      <c r="L445" s="31"/>
      <c r="M445" s="158" t="s">
        <v>1</v>
      </c>
      <c r="N445" s="159" t="s">
        <v>38</v>
      </c>
      <c r="O445" s="59"/>
      <c r="P445" s="160">
        <f>O445*H445</f>
        <v>0</v>
      </c>
      <c r="Q445" s="160">
        <v>1.32E-3</v>
      </c>
      <c r="R445" s="160">
        <f>Q445*H445</f>
        <v>0.30518400000000001</v>
      </c>
      <c r="S445" s="160">
        <v>0</v>
      </c>
      <c r="T445" s="161">
        <f>S445*H445</f>
        <v>0</v>
      </c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R445" s="162" t="s">
        <v>274</v>
      </c>
      <c r="AT445" s="162" t="s">
        <v>210</v>
      </c>
      <c r="AU445" s="162" t="s">
        <v>85</v>
      </c>
      <c r="AY445" s="15" t="s">
        <v>208</v>
      </c>
      <c r="BE445" s="163">
        <f>IF(N445="základná",J445,0)</f>
        <v>0</v>
      </c>
      <c r="BF445" s="163">
        <f>IF(N445="znížená",J445,0)</f>
        <v>0</v>
      </c>
      <c r="BG445" s="163">
        <f>IF(N445="zákl. prenesená",J445,0)</f>
        <v>0</v>
      </c>
      <c r="BH445" s="163">
        <f>IF(N445="zníž. prenesená",J445,0)</f>
        <v>0</v>
      </c>
      <c r="BI445" s="163">
        <f>IF(N445="nulová",J445,0)</f>
        <v>0</v>
      </c>
      <c r="BJ445" s="15" t="s">
        <v>85</v>
      </c>
      <c r="BK445" s="163">
        <f>ROUND(I445*H445,2)</f>
        <v>0</v>
      </c>
      <c r="BL445" s="15" t="s">
        <v>274</v>
      </c>
      <c r="BM445" s="162" t="s">
        <v>1919</v>
      </c>
    </row>
    <row r="446" spans="1:65" s="2" customFormat="1" ht="24.2" customHeight="1">
      <c r="A446" s="30"/>
      <c r="B446" s="154"/>
      <c r="C446" s="201" t="s">
        <v>1920</v>
      </c>
      <c r="D446" s="201" t="s">
        <v>751</v>
      </c>
      <c r="E446" s="202" t="s">
        <v>1921</v>
      </c>
      <c r="F446" s="203" t="s">
        <v>1922</v>
      </c>
      <c r="G446" s="204" t="s">
        <v>213</v>
      </c>
      <c r="H446" s="205">
        <v>242.76</v>
      </c>
      <c r="I446" s="177"/>
      <c r="J446" s="290">
        <f>ROUND(I446*H446,2)</f>
        <v>0</v>
      </c>
      <c r="K446" s="178"/>
      <c r="L446" s="179"/>
      <c r="M446" s="180" t="s">
        <v>1</v>
      </c>
      <c r="N446" s="181" t="s">
        <v>38</v>
      </c>
      <c r="O446" s="59"/>
      <c r="P446" s="160">
        <f>O446*H446</f>
        <v>0</v>
      </c>
      <c r="Q446" s="160">
        <v>9.6000000000000002E-4</v>
      </c>
      <c r="R446" s="160">
        <f>Q446*H446</f>
        <v>0.2330496</v>
      </c>
      <c r="S446" s="160">
        <v>0</v>
      </c>
      <c r="T446" s="161">
        <f>S446*H446</f>
        <v>0</v>
      </c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R446" s="162" t="s">
        <v>741</v>
      </c>
      <c r="AT446" s="162" t="s">
        <v>751</v>
      </c>
      <c r="AU446" s="162" t="s">
        <v>85</v>
      </c>
      <c r="AY446" s="15" t="s">
        <v>208</v>
      </c>
      <c r="BE446" s="163">
        <f>IF(N446="základná",J446,0)</f>
        <v>0</v>
      </c>
      <c r="BF446" s="163">
        <f>IF(N446="znížená",J446,0)</f>
        <v>0</v>
      </c>
      <c r="BG446" s="163">
        <f>IF(N446="zákl. prenesená",J446,0)</f>
        <v>0</v>
      </c>
      <c r="BH446" s="163">
        <f>IF(N446="zníž. prenesená",J446,0)</f>
        <v>0</v>
      </c>
      <c r="BI446" s="163">
        <f>IF(N446="nulová",J446,0)</f>
        <v>0</v>
      </c>
      <c r="BJ446" s="15" t="s">
        <v>85</v>
      </c>
      <c r="BK446" s="163">
        <f>ROUND(I446*H446,2)</f>
        <v>0</v>
      </c>
      <c r="BL446" s="15" t="s">
        <v>741</v>
      </c>
      <c r="BM446" s="162" t="s">
        <v>1923</v>
      </c>
    </row>
    <row r="447" spans="1:65" s="2" customFormat="1" ht="33" customHeight="1">
      <c r="A447" s="30"/>
      <c r="B447" s="154"/>
      <c r="C447" s="195" t="s">
        <v>1924</v>
      </c>
      <c r="D447" s="195" t="s">
        <v>210</v>
      </c>
      <c r="E447" s="196" t="s">
        <v>1925</v>
      </c>
      <c r="F447" s="200" t="s">
        <v>1926</v>
      </c>
      <c r="G447" s="198" t="s">
        <v>1614</v>
      </c>
      <c r="H447" s="182"/>
      <c r="I447" s="155"/>
      <c r="J447" s="287">
        <f>ROUND(I447*H447,2)</f>
        <v>0</v>
      </c>
      <c r="K447" s="157"/>
      <c r="L447" s="31"/>
      <c r="M447" s="158" t="s">
        <v>1</v>
      </c>
      <c r="N447" s="159" t="s">
        <v>38</v>
      </c>
      <c r="O447" s="59"/>
      <c r="P447" s="160">
        <f>O447*H447</f>
        <v>0</v>
      </c>
      <c r="Q447" s="160">
        <v>0</v>
      </c>
      <c r="R447" s="160">
        <f>Q447*H447</f>
        <v>0</v>
      </c>
      <c r="S447" s="160">
        <v>0</v>
      </c>
      <c r="T447" s="161">
        <f>S447*H447</f>
        <v>0</v>
      </c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R447" s="162" t="s">
        <v>274</v>
      </c>
      <c r="AT447" s="162" t="s">
        <v>210</v>
      </c>
      <c r="AU447" s="162" t="s">
        <v>85</v>
      </c>
      <c r="AY447" s="15" t="s">
        <v>208</v>
      </c>
      <c r="BE447" s="163">
        <f>IF(N447="základná",J447,0)</f>
        <v>0</v>
      </c>
      <c r="BF447" s="163">
        <f>IF(N447="znížená",J447,0)</f>
        <v>0</v>
      </c>
      <c r="BG447" s="163">
        <f>IF(N447="zákl. prenesená",J447,0)</f>
        <v>0</v>
      </c>
      <c r="BH447" s="163">
        <f>IF(N447="zníž. prenesená",J447,0)</f>
        <v>0</v>
      </c>
      <c r="BI447" s="163">
        <f>IF(N447="nulová",J447,0)</f>
        <v>0</v>
      </c>
      <c r="BJ447" s="15" t="s">
        <v>85</v>
      </c>
      <c r="BK447" s="163">
        <f>ROUND(I447*H447,2)</f>
        <v>0</v>
      </c>
      <c r="BL447" s="15" t="s">
        <v>274</v>
      </c>
      <c r="BM447" s="162" t="s">
        <v>1927</v>
      </c>
    </row>
    <row r="448" spans="1:65" s="12" customFormat="1" ht="22.9" customHeight="1">
      <c r="B448" s="142"/>
      <c r="C448" s="206"/>
      <c r="D448" s="207" t="s">
        <v>71</v>
      </c>
      <c r="E448" s="208" t="s">
        <v>679</v>
      </c>
      <c r="F448" s="208" t="s">
        <v>680</v>
      </c>
      <c r="G448" s="206"/>
      <c r="H448" s="206"/>
      <c r="I448" s="145"/>
      <c r="J448" s="286">
        <f>BK448</f>
        <v>0</v>
      </c>
      <c r="L448" s="142"/>
      <c r="M448" s="146"/>
      <c r="N448" s="147"/>
      <c r="O448" s="147"/>
      <c r="P448" s="148">
        <f>SUM(P449:P454)</f>
        <v>0</v>
      </c>
      <c r="Q448" s="147"/>
      <c r="R448" s="148">
        <f>SUM(R449:R454)</f>
        <v>0.71261999999999992</v>
      </c>
      <c r="S448" s="147"/>
      <c r="T448" s="149">
        <f>SUM(T449:T454)</f>
        <v>0</v>
      </c>
      <c r="AR448" s="143" t="s">
        <v>85</v>
      </c>
      <c r="AT448" s="150" t="s">
        <v>71</v>
      </c>
      <c r="AU448" s="150" t="s">
        <v>79</v>
      </c>
      <c r="AY448" s="143" t="s">
        <v>208</v>
      </c>
      <c r="BK448" s="151">
        <f>SUM(BK449:BK454)</f>
        <v>0</v>
      </c>
    </row>
    <row r="449" spans="1:65" s="2" customFormat="1" ht="21.75" customHeight="1">
      <c r="A449" s="30"/>
      <c r="B449" s="154"/>
      <c r="C449" s="195" t="s">
        <v>1928</v>
      </c>
      <c r="D449" s="195" t="s">
        <v>210</v>
      </c>
      <c r="E449" s="196" t="s">
        <v>1929</v>
      </c>
      <c r="F449" s="200" t="s">
        <v>1930</v>
      </c>
      <c r="G449" s="198" t="s">
        <v>404</v>
      </c>
      <c r="H449" s="199">
        <v>30</v>
      </c>
      <c r="I449" s="155"/>
      <c r="J449" s="287">
        <f t="shared" ref="J449:J454" si="110">ROUND(I449*H449,2)</f>
        <v>0</v>
      </c>
      <c r="K449" s="157"/>
      <c r="L449" s="31"/>
      <c r="M449" s="158" t="s">
        <v>1</v>
      </c>
      <c r="N449" s="159" t="s">
        <v>38</v>
      </c>
      <c r="O449" s="59"/>
      <c r="P449" s="160">
        <f t="shared" ref="P449:P454" si="111">O449*H449</f>
        <v>0</v>
      </c>
      <c r="Q449" s="160">
        <v>2.2899999999999999E-3</v>
      </c>
      <c r="R449" s="160">
        <f t="shared" ref="R449:R454" si="112">Q449*H449</f>
        <v>6.8699999999999997E-2</v>
      </c>
      <c r="S449" s="160">
        <v>0</v>
      </c>
      <c r="T449" s="161">
        <f t="shared" ref="T449:T454" si="113">S449*H449</f>
        <v>0</v>
      </c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R449" s="162" t="s">
        <v>274</v>
      </c>
      <c r="AT449" s="162" t="s">
        <v>210</v>
      </c>
      <c r="AU449" s="162" t="s">
        <v>85</v>
      </c>
      <c r="AY449" s="15" t="s">
        <v>208</v>
      </c>
      <c r="BE449" s="163">
        <f t="shared" ref="BE449:BE454" si="114">IF(N449="základná",J449,0)</f>
        <v>0</v>
      </c>
      <c r="BF449" s="163">
        <f t="shared" ref="BF449:BF454" si="115">IF(N449="znížená",J449,0)</f>
        <v>0</v>
      </c>
      <c r="BG449" s="163">
        <f t="shared" ref="BG449:BG454" si="116">IF(N449="zákl. prenesená",J449,0)</f>
        <v>0</v>
      </c>
      <c r="BH449" s="163">
        <f t="shared" ref="BH449:BH454" si="117">IF(N449="zníž. prenesená",J449,0)</f>
        <v>0</v>
      </c>
      <c r="BI449" s="163">
        <f t="shared" ref="BI449:BI454" si="118">IF(N449="nulová",J449,0)</f>
        <v>0</v>
      </c>
      <c r="BJ449" s="15" t="s">
        <v>85</v>
      </c>
      <c r="BK449" s="163">
        <f t="shared" ref="BK449:BK454" si="119">ROUND(I449*H449,2)</f>
        <v>0</v>
      </c>
      <c r="BL449" s="15" t="s">
        <v>274</v>
      </c>
      <c r="BM449" s="162" t="s">
        <v>1931</v>
      </c>
    </row>
    <row r="450" spans="1:65" s="2" customFormat="1" ht="16.5" customHeight="1">
      <c r="A450" s="30"/>
      <c r="B450" s="154"/>
      <c r="C450" s="201" t="s">
        <v>1932</v>
      </c>
      <c r="D450" s="201" t="s">
        <v>751</v>
      </c>
      <c r="E450" s="202" t="s">
        <v>1933</v>
      </c>
      <c r="F450" s="203" t="s">
        <v>1934</v>
      </c>
      <c r="G450" s="204" t="s">
        <v>404</v>
      </c>
      <c r="H450" s="205">
        <v>30</v>
      </c>
      <c r="I450" s="177"/>
      <c r="J450" s="290">
        <f t="shared" si="110"/>
        <v>0</v>
      </c>
      <c r="K450" s="178"/>
      <c r="L450" s="179"/>
      <c r="M450" s="180" t="s">
        <v>1</v>
      </c>
      <c r="N450" s="181" t="s">
        <v>38</v>
      </c>
      <c r="O450" s="59"/>
      <c r="P450" s="160">
        <f t="shared" si="111"/>
        <v>0</v>
      </c>
      <c r="Q450" s="160">
        <v>1.4E-3</v>
      </c>
      <c r="R450" s="160">
        <f t="shared" si="112"/>
        <v>4.2000000000000003E-2</v>
      </c>
      <c r="S450" s="160">
        <v>0</v>
      </c>
      <c r="T450" s="161">
        <f t="shared" si="113"/>
        <v>0</v>
      </c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R450" s="162" t="s">
        <v>337</v>
      </c>
      <c r="AT450" s="162" t="s">
        <v>751</v>
      </c>
      <c r="AU450" s="162" t="s">
        <v>85</v>
      </c>
      <c r="AY450" s="15" t="s">
        <v>208</v>
      </c>
      <c r="BE450" s="163">
        <f t="shared" si="114"/>
        <v>0</v>
      </c>
      <c r="BF450" s="163">
        <f t="shared" si="115"/>
        <v>0</v>
      </c>
      <c r="BG450" s="163">
        <f t="shared" si="116"/>
        <v>0</v>
      </c>
      <c r="BH450" s="163">
        <f t="shared" si="117"/>
        <v>0</v>
      </c>
      <c r="BI450" s="163">
        <f t="shared" si="118"/>
        <v>0</v>
      </c>
      <c r="BJ450" s="15" t="s">
        <v>85</v>
      </c>
      <c r="BK450" s="163">
        <f t="shared" si="119"/>
        <v>0</v>
      </c>
      <c r="BL450" s="15" t="s">
        <v>274</v>
      </c>
      <c r="BM450" s="162" t="s">
        <v>1935</v>
      </c>
    </row>
    <row r="451" spans="1:65" s="2" customFormat="1" ht="16.5" customHeight="1">
      <c r="A451" s="30"/>
      <c r="B451" s="154"/>
      <c r="C451" s="201" t="s">
        <v>1936</v>
      </c>
      <c r="D451" s="201" t="s">
        <v>751</v>
      </c>
      <c r="E451" s="202" t="s">
        <v>1937</v>
      </c>
      <c r="F451" s="203" t="s">
        <v>1938</v>
      </c>
      <c r="G451" s="204" t="s">
        <v>404</v>
      </c>
      <c r="H451" s="205">
        <v>30</v>
      </c>
      <c r="I451" s="177"/>
      <c r="J451" s="290">
        <f t="shared" si="110"/>
        <v>0</v>
      </c>
      <c r="K451" s="178"/>
      <c r="L451" s="179"/>
      <c r="M451" s="180" t="s">
        <v>1</v>
      </c>
      <c r="N451" s="181" t="s">
        <v>38</v>
      </c>
      <c r="O451" s="59"/>
      <c r="P451" s="160">
        <f t="shared" si="111"/>
        <v>0</v>
      </c>
      <c r="Q451" s="160">
        <v>1.4E-3</v>
      </c>
      <c r="R451" s="160">
        <f t="shared" si="112"/>
        <v>4.2000000000000003E-2</v>
      </c>
      <c r="S451" s="160">
        <v>0</v>
      </c>
      <c r="T451" s="161">
        <f t="shared" si="113"/>
        <v>0</v>
      </c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R451" s="162" t="s">
        <v>337</v>
      </c>
      <c r="AT451" s="162" t="s">
        <v>751</v>
      </c>
      <c r="AU451" s="162" t="s">
        <v>85</v>
      </c>
      <c r="AY451" s="15" t="s">
        <v>208</v>
      </c>
      <c r="BE451" s="163">
        <f t="shared" si="114"/>
        <v>0</v>
      </c>
      <c r="BF451" s="163">
        <f t="shared" si="115"/>
        <v>0</v>
      </c>
      <c r="BG451" s="163">
        <f t="shared" si="116"/>
        <v>0</v>
      </c>
      <c r="BH451" s="163">
        <f t="shared" si="117"/>
        <v>0</v>
      </c>
      <c r="BI451" s="163">
        <f t="shared" si="118"/>
        <v>0</v>
      </c>
      <c r="BJ451" s="15" t="s">
        <v>85</v>
      </c>
      <c r="BK451" s="163">
        <f t="shared" si="119"/>
        <v>0</v>
      </c>
      <c r="BL451" s="15" t="s">
        <v>274</v>
      </c>
      <c r="BM451" s="162" t="s">
        <v>1939</v>
      </c>
    </row>
    <row r="452" spans="1:65" s="2" customFormat="1" ht="16.5" customHeight="1">
      <c r="A452" s="30"/>
      <c r="B452" s="154"/>
      <c r="C452" s="201" t="s">
        <v>1940</v>
      </c>
      <c r="D452" s="201" t="s">
        <v>751</v>
      </c>
      <c r="E452" s="202" t="s">
        <v>1941</v>
      </c>
      <c r="F452" s="203" t="s">
        <v>1942</v>
      </c>
      <c r="G452" s="204" t="s">
        <v>404</v>
      </c>
      <c r="H452" s="205">
        <v>4</v>
      </c>
      <c r="I452" s="177"/>
      <c r="J452" s="290">
        <f t="shared" si="110"/>
        <v>0</v>
      </c>
      <c r="K452" s="178"/>
      <c r="L452" s="179"/>
      <c r="M452" s="180" t="s">
        <v>1</v>
      </c>
      <c r="N452" s="181" t="s">
        <v>38</v>
      </c>
      <c r="O452" s="59"/>
      <c r="P452" s="160">
        <f t="shared" si="111"/>
        <v>0</v>
      </c>
      <c r="Q452" s="160">
        <v>1.4E-3</v>
      </c>
      <c r="R452" s="160">
        <f t="shared" si="112"/>
        <v>5.5999999999999999E-3</v>
      </c>
      <c r="S452" s="160">
        <v>0</v>
      </c>
      <c r="T452" s="161">
        <f t="shared" si="113"/>
        <v>0</v>
      </c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R452" s="162" t="s">
        <v>337</v>
      </c>
      <c r="AT452" s="162" t="s">
        <v>751</v>
      </c>
      <c r="AU452" s="162" t="s">
        <v>85</v>
      </c>
      <c r="AY452" s="15" t="s">
        <v>208</v>
      </c>
      <c r="BE452" s="163">
        <f t="shared" si="114"/>
        <v>0</v>
      </c>
      <c r="BF452" s="163">
        <f t="shared" si="115"/>
        <v>0</v>
      </c>
      <c r="BG452" s="163">
        <f t="shared" si="116"/>
        <v>0</v>
      </c>
      <c r="BH452" s="163">
        <f t="shared" si="117"/>
        <v>0</v>
      </c>
      <c r="BI452" s="163">
        <f t="shared" si="118"/>
        <v>0</v>
      </c>
      <c r="BJ452" s="15" t="s">
        <v>85</v>
      </c>
      <c r="BK452" s="163">
        <f t="shared" si="119"/>
        <v>0</v>
      </c>
      <c r="BL452" s="15" t="s">
        <v>274</v>
      </c>
      <c r="BM452" s="162" t="s">
        <v>1943</v>
      </c>
    </row>
    <row r="453" spans="1:65" s="2" customFormat="1" ht="21.75" customHeight="1">
      <c r="A453" s="30"/>
      <c r="B453" s="154"/>
      <c r="C453" s="201" t="s">
        <v>1944</v>
      </c>
      <c r="D453" s="201" t="s">
        <v>751</v>
      </c>
      <c r="E453" s="202" t="s">
        <v>1945</v>
      </c>
      <c r="F453" s="203" t="s">
        <v>1946</v>
      </c>
      <c r="G453" s="204" t="s">
        <v>404</v>
      </c>
      <c r="H453" s="205">
        <v>26</v>
      </c>
      <c r="I453" s="177"/>
      <c r="J453" s="290">
        <f t="shared" si="110"/>
        <v>0</v>
      </c>
      <c r="K453" s="178"/>
      <c r="L453" s="179"/>
      <c r="M453" s="180" t="s">
        <v>1</v>
      </c>
      <c r="N453" s="181" t="s">
        <v>38</v>
      </c>
      <c r="O453" s="59"/>
      <c r="P453" s="160">
        <f t="shared" si="111"/>
        <v>0</v>
      </c>
      <c r="Q453" s="160">
        <v>2.1319999999999999E-2</v>
      </c>
      <c r="R453" s="160">
        <f t="shared" si="112"/>
        <v>0.55431999999999992</v>
      </c>
      <c r="S453" s="160">
        <v>0</v>
      </c>
      <c r="T453" s="161">
        <f t="shared" si="113"/>
        <v>0</v>
      </c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R453" s="162" t="s">
        <v>337</v>
      </c>
      <c r="AT453" s="162" t="s">
        <v>751</v>
      </c>
      <c r="AU453" s="162" t="s">
        <v>85</v>
      </c>
      <c r="AY453" s="15" t="s">
        <v>208</v>
      </c>
      <c r="BE453" s="163">
        <f t="shared" si="114"/>
        <v>0</v>
      </c>
      <c r="BF453" s="163">
        <f t="shared" si="115"/>
        <v>0</v>
      </c>
      <c r="BG453" s="163">
        <f t="shared" si="116"/>
        <v>0</v>
      </c>
      <c r="BH453" s="163">
        <f t="shared" si="117"/>
        <v>0</v>
      </c>
      <c r="BI453" s="163">
        <f t="shared" si="118"/>
        <v>0</v>
      </c>
      <c r="BJ453" s="15" t="s">
        <v>85</v>
      </c>
      <c r="BK453" s="163">
        <f t="shared" si="119"/>
        <v>0</v>
      </c>
      <c r="BL453" s="15" t="s">
        <v>274</v>
      </c>
      <c r="BM453" s="162" t="s">
        <v>1947</v>
      </c>
    </row>
    <row r="454" spans="1:65" s="2" customFormat="1" ht="24.2" customHeight="1">
      <c r="A454" s="30"/>
      <c r="B454" s="154"/>
      <c r="C454" s="195" t="s">
        <v>1948</v>
      </c>
      <c r="D454" s="195" t="s">
        <v>210</v>
      </c>
      <c r="E454" s="196" t="s">
        <v>1949</v>
      </c>
      <c r="F454" s="200" t="s">
        <v>1950</v>
      </c>
      <c r="G454" s="198" t="s">
        <v>1614</v>
      </c>
      <c r="H454" s="182"/>
      <c r="I454" s="155"/>
      <c r="J454" s="287">
        <f t="shared" si="110"/>
        <v>0</v>
      </c>
      <c r="K454" s="157"/>
      <c r="L454" s="31"/>
      <c r="M454" s="158" t="s">
        <v>1</v>
      </c>
      <c r="N454" s="159" t="s">
        <v>38</v>
      </c>
      <c r="O454" s="59"/>
      <c r="P454" s="160">
        <f t="shared" si="111"/>
        <v>0</v>
      </c>
      <c r="Q454" s="160">
        <v>0</v>
      </c>
      <c r="R454" s="160">
        <f t="shared" si="112"/>
        <v>0</v>
      </c>
      <c r="S454" s="160">
        <v>0</v>
      </c>
      <c r="T454" s="161">
        <f t="shared" si="113"/>
        <v>0</v>
      </c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R454" s="162" t="s">
        <v>274</v>
      </c>
      <c r="AT454" s="162" t="s">
        <v>210</v>
      </c>
      <c r="AU454" s="162" t="s">
        <v>85</v>
      </c>
      <c r="AY454" s="15" t="s">
        <v>208</v>
      </c>
      <c r="BE454" s="163">
        <f t="shared" si="114"/>
        <v>0</v>
      </c>
      <c r="BF454" s="163">
        <f t="shared" si="115"/>
        <v>0</v>
      </c>
      <c r="BG454" s="163">
        <f t="shared" si="116"/>
        <v>0</v>
      </c>
      <c r="BH454" s="163">
        <f t="shared" si="117"/>
        <v>0</v>
      </c>
      <c r="BI454" s="163">
        <f t="shared" si="118"/>
        <v>0</v>
      </c>
      <c r="BJ454" s="15" t="s">
        <v>85</v>
      </c>
      <c r="BK454" s="163">
        <f t="shared" si="119"/>
        <v>0</v>
      </c>
      <c r="BL454" s="15" t="s">
        <v>274</v>
      </c>
      <c r="BM454" s="162" t="s">
        <v>1951</v>
      </c>
    </row>
    <row r="455" spans="1:65" s="12" customFormat="1" ht="22.9" customHeight="1">
      <c r="B455" s="142"/>
      <c r="C455" s="206"/>
      <c r="D455" s="207" t="s">
        <v>71</v>
      </c>
      <c r="E455" s="208" t="s">
        <v>971</v>
      </c>
      <c r="F455" s="208" t="s">
        <v>972</v>
      </c>
      <c r="G455" s="206"/>
      <c r="H455" s="206"/>
      <c r="I455" s="145"/>
      <c r="J455" s="286">
        <f>BK455</f>
        <v>0</v>
      </c>
      <c r="L455" s="142"/>
      <c r="M455" s="146"/>
      <c r="N455" s="147"/>
      <c r="O455" s="147"/>
      <c r="P455" s="148">
        <f>SUM(P456:P457)</f>
        <v>0</v>
      </c>
      <c r="Q455" s="147"/>
      <c r="R455" s="148">
        <f>SUM(R456:R457)</f>
        <v>9.9124096759999988E-2</v>
      </c>
      <c r="S455" s="147"/>
      <c r="T455" s="149">
        <f>SUM(T456:T457)</f>
        <v>0</v>
      </c>
      <c r="AR455" s="143" t="s">
        <v>85</v>
      </c>
      <c r="AT455" s="150" t="s">
        <v>71</v>
      </c>
      <c r="AU455" s="150" t="s">
        <v>79</v>
      </c>
      <c r="AY455" s="143" t="s">
        <v>208</v>
      </c>
      <c r="BK455" s="151">
        <f>SUM(BK456:BK457)</f>
        <v>0</v>
      </c>
    </row>
    <row r="456" spans="1:65" s="2" customFormat="1" ht="37.9" customHeight="1">
      <c r="A456" s="30"/>
      <c r="B456" s="154"/>
      <c r="C456" s="195" t="s">
        <v>1952</v>
      </c>
      <c r="D456" s="195" t="s">
        <v>210</v>
      </c>
      <c r="E456" s="196" t="s">
        <v>1953</v>
      </c>
      <c r="F456" s="200" t="s">
        <v>1954</v>
      </c>
      <c r="G456" s="198" t="s">
        <v>213</v>
      </c>
      <c r="H456" s="199">
        <v>53.637999999999998</v>
      </c>
      <c r="I456" s="155"/>
      <c r="J456" s="287">
        <f>ROUND(I456*H456,2)</f>
        <v>0</v>
      </c>
      <c r="K456" s="157"/>
      <c r="L456" s="31"/>
      <c r="M456" s="158" t="s">
        <v>1</v>
      </c>
      <c r="N456" s="159" t="s">
        <v>38</v>
      </c>
      <c r="O456" s="59"/>
      <c r="P456" s="160">
        <f>O456*H456</f>
        <v>0</v>
      </c>
      <c r="Q456" s="160">
        <v>1.8480199999999999E-3</v>
      </c>
      <c r="R456" s="160">
        <f>Q456*H456</f>
        <v>9.9124096759999988E-2</v>
      </c>
      <c r="S456" s="160">
        <v>0</v>
      </c>
      <c r="T456" s="161">
        <f>S456*H456</f>
        <v>0</v>
      </c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R456" s="162" t="s">
        <v>274</v>
      </c>
      <c r="AT456" s="162" t="s">
        <v>210</v>
      </c>
      <c r="AU456" s="162" t="s">
        <v>85</v>
      </c>
      <c r="AY456" s="15" t="s">
        <v>208</v>
      </c>
      <c r="BE456" s="163">
        <f>IF(N456="základná",J456,0)</f>
        <v>0</v>
      </c>
      <c r="BF456" s="163">
        <f>IF(N456="znížená",J456,0)</f>
        <v>0</v>
      </c>
      <c r="BG456" s="163">
        <f>IF(N456="zákl. prenesená",J456,0)</f>
        <v>0</v>
      </c>
      <c r="BH456" s="163">
        <f>IF(N456="zníž. prenesená",J456,0)</f>
        <v>0</v>
      </c>
      <c r="BI456" s="163">
        <f>IF(N456="nulová",J456,0)</f>
        <v>0</v>
      </c>
      <c r="BJ456" s="15" t="s">
        <v>85</v>
      </c>
      <c r="BK456" s="163">
        <f>ROUND(I456*H456,2)</f>
        <v>0</v>
      </c>
      <c r="BL456" s="15" t="s">
        <v>274</v>
      </c>
      <c r="BM456" s="162" t="s">
        <v>1955</v>
      </c>
    </row>
    <row r="457" spans="1:65" s="2" customFormat="1" ht="24.2" customHeight="1">
      <c r="A457" s="30"/>
      <c r="B457" s="154"/>
      <c r="C457" s="195" t="s">
        <v>1956</v>
      </c>
      <c r="D457" s="195" t="s">
        <v>210</v>
      </c>
      <c r="E457" s="196" t="s">
        <v>1957</v>
      </c>
      <c r="F457" s="200" t="s">
        <v>1958</v>
      </c>
      <c r="G457" s="198" t="s">
        <v>1614</v>
      </c>
      <c r="H457" s="182"/>
      <c r="I457" s="155"/>
      <c r="J457" s="287">
        <f>ROUND(I457*H457,2)</f>
        <v>0</v>
      </c>
      <c r="K457" s="157"/>
      <c r="L457" s="31"/>
      <c r="M457" s="158" t="s">
        <v>1</v>
      </c>
      <c r="N457" s="159" t="s">
        <v>38</v>
      </c>
      <c r="O457" s="59"/>
      <c r="P457" s="160">
        <f>O457*H457</f>
        <v>0</v>
      </c>
      <c r="Q457" s="160">
        <v>0</v>
      </c>
      <c r="R457" s="160">
        <f>Q457*H457</f>
        <v>0</v>
      </c>
      <c r="S457" s="160">
        <v>0</v>
      </c>
      <c r="T457" s="161">
        <f>S457*H457</f>
        <v>0</v>
      </c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R457" s="162" t="s">
        <v>274</v>
      </c>
      <c r="AT457" s="162" t="s">
        <v>210</v>
      </c>
      <c r="AU457" s="162" t="s">
        <v>85</v>
      </c>
      <c r="AY457" s="15" t="s">
        <v>208</v>
      </c>
      <c r="BE457" s="163">
        <f>IF(N457="základná",J457,0)</f>
        <v>0</v>
      </c>
      <c r="BF457" s="163">
        <f>IF(N457="znížená",J457,0)</f>
        <v>0</v>
      </c>
      <c r="BG457" s="163">
        <f>IF(N457="zákl. prenesená",J457,0)</f>
        <v>0</v>
      </c>
      <c r="BH457" s="163">
        <f>IF(N457="zníž. prenesená",J457,0)</f>
        <v>0</v>
      </c>
      <c r="BI457" s="163">
        <f>IF(N457="nulová",J457,0)</f>
        <v>0</v>
      </c>
      <c r="BJ457" s="15" t="s">
        <v>85</v>
      </c>
      <c r="BK457" s="163">
        <f>ROUND(I457*H457,2)</f>
        <v>0</v>
      </c>
      <c r="BL457" s="15" t="s">
        <v>274</v>
      </c>
      <c r="BM457" s="162" t="s">
        <v>1959</v>
      </c>
    </row>
    <row r="458" spans="1:65" s="12" customFormat="1" ht="22.9" customHeight="1">
      <c r="B458" s="142"/>
      <c r="C458" s="206"/>
      <c r="D458" s="207" t="s">
        <v>71</v>
      </c>
      <c r="E458" s="208" t="s">
        <v>1960</v>
      </c>
      <c r="F458" s="208" t="s">
        <v>1961</v>
      </c>
      <c r="G458" s="206"/>
      <c r="H458" s="206"/>
      <c r="I458" s="145"/>
      <c r="J458" s="286">
        <f>BK458</f>
        <v>0</v>
      </c>
      <c r="L458" s="142"/>
      <c r="M458" s="146"/>
      <c r="N458" s="147"/>
      <c r="O458" s="147"/>
      <c r="P458" s="148">
        <f>SUM(P459:P460)</f>
        <v>0</v>
      </c>
      <c r="Q458" s="147"/>
      <c r="R458" s="148">
        <f>SUM(R459:R460)</f>
        <v>0.34770097280000001</v>
      </c>
      <c r="S458" s="147"/>
      <c r="T458" s="149">
        <f>SUM(T459:T460)</f>
        <v>0</v>
      </c>
      <c r="AR458" s="143" t="s">
        <v>85</v>
      </c>
      <c r="AT458" s="150" t="s">
        <v>71</v>
      </c>
      <c r="AU458" s="150" t="s">
        <v>79</v>
      </c>
      <c r="AY458" s="143" t="s">
        <v>208</v>
      </c>
      <c r="BK458" s="151">
        <f>SUM(BK459:BK460)</f>
        <v>0</v>
      </c>
    </row>
    <row r="459" spans="1:65" s="2" customFormat="1" ht="24.2" customHeight="1">
      <c r="A459" s="30"/>
      <c r="B459" s="154"/>
      <c r="C459" s="195" t="s">
        <v>1962</v>
      </c>
      <c r="D459" s="195" t="s">
        <v>210</v>
      </c>
      <c r="E459" s="196" t="s">
        <v>1963</v>
      </c>
      <c r="F459" s="200" t="s">
        <v>1964</v>
      </c>
      <c r="G459" s="198" t="s">
        <v>213</v>
      </c>
      <c r="H459" s="199">
        <v>31.312000000000001</v>
      </c>
      <c r="I459" s="155"/>
      <c r="J459" s="287">
        <f>ROUND(I459*H459,2)</f>
        <v>0</v>
      </c>
      <c r="K459" s="157"/>
      <c r="L459" s="31"/>
      <c r="M459" s="158" t="s">
        <v>1</v>
      </c>
      <c r="N459" s="159" t="s">
        <v>38</v>
      </c>
      <c r="O459" s="59"/>
      <c r="P459" s="160">
        <f>O459*H459</f>
        <v>0</v>
      </c>
      <c r="Q459" s="160">
        <v>1.11044E-2</v>
      </c>
      <c r="R459" s="160">
        <f>Q459*H459</f>
        <v>0.34770097280000001</v>
      </c>
      <c r="S459" s="160">
        <v>0</v>
      </c>
      <c r="T459" s="161">
        <f>S459*H459</f>
        <v>0</v>
      </c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R459" s="162" t="s">
        <v>274</v>
      </c>
      <c r="AT459" s="162" t="s">
        <v>210</v>
      </c>
      <c r="AU459" s="162" t="s">
        <v>85</v>
      </c>
      <c r="AY459" s="15" t="s">
        <v>208</v>
      </c>
      <c r="BE459" s="163">
        <f>IF(N459="základná",J459,0)</f>
        <v>0</v>
      </c>
      <c r="BF459" s="163">
        <f>IF(N459="znížená",J459,0)</f>
        <v>0</v>
      </c>
      <c r="BG459" s="163">
        <f>IF(N459="zákl. prenesená",J459,0)</f>
        <v>0</v>
      </c>
      <c r="BH459" s="163">
        <f>IF(N459="zníž. prenesená",J459,0)</f>
        <v>0</v>
      </c>
      <c r="BI459" s="163">
        <f>IF(N459="nulová",J459,0)</f>
        <v>0</v>
      </c>
      <c r="BJ459" s="15" t="s">
        <v>85</v>
      </c>
      <c r="BK459" s="163">
        <f>ROUND(I459*H459,2)</f>
        <v>0</v>
      </c>
      <c r="BL459" s="15" t="s">
        <v>274</v>
      </c>
      <c r="BM459" s="162" t="s">
        <v>1965</v>
      </c>
    </row>
    <row r="460" spans="1:65" s="2" customFormat="1" ht="24.2" customHeight="1">
      <c r="A460" s="30"/>
      <c r="B460" s="154"/>
      <c r="C460" s="195" t="s">
        <v>1966</v>
      </c>
      <c r="D460" s="195" t="s">
        <v>210</v>
      </c>
      <c r="E460" s="196" t="s">
        <v>1967</v>
      </c>
      <c r="F460" s="200" t="s">
        <v>1968</v>
      </c>
      <c r="G460" s="198" t="s">
        <v>1614</v>
      </c>
      <c r="H460" s="182"/>
      <c r="I460" s="155"/>
      <c r="J460" s="287">
        <f>ROUND(I460*H460,2)</f>
        <v>0</v>
      </c>
      <c r="K460" s="157"/>
      <c r="L460" s="31"/>
      <c r="M460" s="158" t="s">
        <v>1</v>
      </c>
      <c r="N460" s="159" t="s">
        <v>38</v>
      </c>
      <c r="O460" s="59"/>
      <c r="P460" s="160">
        <f>O460*H460</f>
        <v>0</v>
      </c>
      <c r="Q460" s="160">
        <v>0</v>
      </c>
      <c r="R460" s="160">
        <f>Q460*H460</f>
        <v>0</v>
      </c>
      <c r="S460" s="160">
        <v>0</v>
      </c>
      <c r="T460" s="161">
        <f>S460*H460</f>
        <v>0</v>
      </c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R460" s="162" t="s">
        <v>274</v>
      </c>
      <c r="AT460" s="162" t="s">
        <v>210</v>
      </c>
      <c r="AU460" s="162" t="s">
        <v>85</v>
      </c>
      <c r="AY460" s="15" t="s">
        <v>208</v>
      </c>
      <c r="BE460" s="163">
        <f>IF(N460="základná",J460,0)</f>
        <v>0</v>
      </c>
      <c r="BF460" s="163">
        <f>IF(N460="znížená",J460,0)</f>
        <v>0</v>
      </c>
      <c r="BG460" s="163">
        <f>IF(N460="zákl. prenesená",J460,0)</f>
        <v>0</v>
      </c>
      <c r="BH460" s="163">
        <f>IF(N460="zníž. prenesená",J460,0)</f>
        <v>0</v>
      </c>
      <c r="BI460" s="163">
        <f>IF(N460="nulová",J460,0)</f>
        <v>0</v>
      </c>
      <c r="BJ460" s="15" t="s">
        <v>85</v>
      </c>
      <c r="BK460" s="163">
        <f>ROUND(I460*H460,2)</f>
        <v>0</v>
      </c>
      <c r="BL460" s="15" t="s">
        <v>274</v>
      </c>
      <c r="BM460" s="162" t="s">
        <v>1969</v>
      </c>
    </row>
    <row r="461" spans="1:65" s="12" customFormat="1" ht="22.9" customHeight="1">
      <c r="B461" s="142"/>
      <c r="C461" s="206"/>
      <c r="D461" s="207" t="s">
        <v>71</v>
      </c>
      <c r="E461" s="208" t="s">
        <v>692</v>
      </c>
      <c r="F461" s="208" t="s">
        <v>693</v>
      </c>
      <c r="G461" s="206"/>
      <c r="H461" s="206"/>
      <c r="I461" s="145"/>
      <c r="J461" s="286">
        <f>BK461</f>
        <v>0</v>
      </c>
      <c r="L461" s="142"/>
      <c r="M461" s="146"/>
      <c r="N461" s="147"/>
      <c r="O461" s="147"/>
      <c r="P461" s="148">
        <f>SUM(P462:P488)</f>
        <v>0</v>
      </c>
      <c r="Q461" s="147"/>
      <c r="R461" s="148">
        <f>SUM(R462:R488)</f>
        <v>287.21835068519994</v>
      </c>
      <c r="S461" s="147"/>
      <c r="T461" s="149">
        <f>SUM(T462:T488)</f>
        <v>0</v>
      </c>
      <c r="AR461" s="143" t="s">
        <v>85</v>
      </c>
      <c r="AT461" s="150" t="s">
        <v>71</v>
      </c>
      <c r="AU461" s="150" t="s">
        <v>79</v>
      </c>
      <c r="AY461" s="143" t="s">
        <v>208</v>
      </c>
      <c r="BK461" s="151">
        <f>SUM(BK462:BK488)</f>
        <v>0</v>
      </c>
    </row>
    <row r="462" spans="1:65" s="2" customFormat="1" ht="55.5" customHeight="1">
      <c r="A462" s="30"/>
      <c r="B462" s="154"/>
      <c r="C462" s="195" t="s">
        <v>1970</v>
      </c>
      <c r="D462" s="195" t="s">
        <v>210</v>
      </c>
      <c r="E462" s="196" t="s">
        <v>1971</v>
      </c>
      <c r="F462" s="200" t="s">
        <v>1972</v>
      </c>
      <c r="G462" s="198" t="s">
        <v>213</v>
      </c>
      <c r="H462" s="199">
        <v>1465.662</v>
      </c>
      <c r="I462" s="155"/>
      <c r="J462" s="287">
        <f t="shared" ref="J462:J488" si="120">ROUND(I462*H462,2)</f>
        <v>0</v>
      </c>
      <c r="K462" s="157"/>
      <c r="L462" s="31"/>
      <c r="M462" s="158" t="s">
        <v>1</v>
      </c>
      <c r="N462" s="159" t="s">
        <v>38</v>
      </c>
      <c r="O462" s="59"/>
      <c r="P462" s="160">
        <f t="shared" ref="P462:P488" si="121">O462*H462</f>
        <v>0</v>
      </c>
      <c r="Q462" s="160">
        <v>4.2509999999999999E-2</v>
      </c>
      <c r="R462" s="160">
        <f t="shared" ref="R462:R488" si="122">Q462*H462</f>
        <v>62.305291619999998</v>
      </c>
      <c r="S462" s="160">
        <v>0</v>
      </c>
      <c r="T462" s="161">
        <f t="shared" ref="T462:T488" si="123">S462*H462</f>
        <v>0</v>
      </c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R462" s="162" t="s">
        <v>274</v>
      </c>
      <c r="AT462" s="162" t="s">
        <v>210</v>
      </c>
      <c r="AU462" s="162" t="s">
        <v>85</v>
      </c>
      <c r="AY462" s="15" t="s">
        <v>208</v>
      </c>
      <c r="BE462" s="163">
        <f t="shared" ref="BE462:BE488" si="124">IF(N462="základná",J462,0)</f>
        <v>0</v>
      </c>
      <c r="BF462" s="163">
        <f t="shared" ref="BF462:BF488" si="125">IF(N462="znížená",J462,0)</f>
        <v>0</v>
      </c>
      <c r="BG462" s="163">
        <f t="shared" ref="BG462:BG488" si="126">IF(N462="zákl. prenesená",J462,0)</f>
        <v>0</v>
      </c>
      <c r="BH462" s="163">
        <f t="shared" ref="BH462:BH488" si="127">IF(N462="zníž. prenesená",J462,0)</f>
        <v>0</v>
      </c>
      <c r="BI462" s="163">
        <f t="shared" ref="BI462:BI488" si="128">IF(N462="nulová",J462,0)</f>
        <v>0</v>
      </c>
      <c r="BJ462" s="15" t="s">
        <v>85</v>
      </c>
      <c r="BK462" s="163">
        <f t="shared" ref="BK462:BK488" si="129">ROUND(I462*H462,2)</f>
        <v>0</v>
      </c>
      <c r="BL462" s="15" t="s">
        <v>274</v>
      </c>
      <c r="BM462" s="162" t="s">
        <v>1973</v>
      </c>
    </row>
    <row r="463" spans="1:65" s="2" customFormat="1" ht="55.5" customHeight="1">
      <c r="A463" s="30"/>
      <c r="B463" s="154"/>
      <c r="C463" s="195" t="s">
        <v>1974</v>
      </c>
      <c r="D463" s="195" t="s">
        <v>210</v>
      </c>
      <c r="E463" s="196" t="s">
        <v>1975</v>
      </c>
      <c r="F463" s="200" t="s">
        <v>1976</v>
      </c>
      <c r="G463" s="198" t="s">
        <v>213</v>
      </c>
      <c r="H463" s="199">
        <v>185.63300000000001</v>
      </c>
      <c r="I463" s="155"/>
      <c r="J463" s="287">
        <f t="shared" si="120"/>
        <v>0</v>
      </c>
      <c r="K463" s="157"/>
      <c r="L463" s="31"/>
      <c r="M463" s="158" t="s">
        <v>1</v>
      </c>
      <c r="N463" s="159" t="s">
        <v>38</v>
      </c>
      <c r="O463" s="59"/>
      <c r="P463" s="160">
        <f t="shared" si="121"/>
        <v>0</v>
      </c>
      <c r="Q463" s="160">
        <v>4.2509999999999999E-2</v>
      </c>
      <c r="R463" s="160">
        <f t="shared" si="122"/>
        <v>7.8912588299999999</v>
      </c>
      <c r="S463" s="160">
        <v>0</v>
      </c>
      <c r="T463" s="161">
        <f t="shared" si="123"/>
        <v>0</v>
      </c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R463" s="162" t="s">
        <v>274</v>
      </c>
      <c r="AT463" s="162" t="s">
        <v>210</v>
      </c>
      <c r="AU463" s="162" t="s">
        <v>85</v>
      </c>
      <c r="AY463" s="15" t="s">
        <v>208</v>
      </c>
      <c r="BE463" s="163">
        <f t="shared" si="124"/>
        <v>0</v>
      </c>
      <c r="BF463" s="163">
        <f t="shared" si="125"/>
        <v>0</v>
      </c>
      <c r="BG463" s="163">
        <f t="shared" si="126"/>
        <v>0</v>
      </c>
      <c r="BH463" s="163">
        <f t="shared" si="127"/>
        <v>0</v>
      </c>
      <c r="BI463" s="163">
        <f t="shared" si="128"/>
        <v>0</v>
      </c>
      <c r="BJ463" s="15" t="s">
        <v>85</v>
      </c>
      <c r="BK463" s="163">
        <f t="shared" si="129"/>
        <v>0</v>
      </c>
      <c r="BL463" s="15" t="s">
        <v>274</v>
      </c>
      <c r="BM463" s="162" t="s">
        <v>1977</v>
      </c>
    </row>
    <row r="464" spans="1:65" s="2" customFormat="1" ht="55.5" customHeight="1">
      <c r="A464" s="30"/>
      <c r="B464" s="154"/>
      <c r="C464" s="195" t="s">
        <v>1978</v>
      </c>
      <c r="D464" s="195" t="s">
        <v>210</v>
      </c>
      <c r="E464" s="196" t="s">
        <v>1979</v>
      </c>
      <c r="F464" s="200" t="s">
        <v>1980</v>
      </c>
      <c r="G464" s="198" t="s">
        <v>213</v>
      </c>
      <c r="H464" s="199">
        <v>219.66</v>
      </c>
      <c r="I464" s="155"/>
      <c r="J464" s="287">
        <f t="shared" si="120"/>
        <v>0</v>
      </c>
      <c r="K464" s="157"/>
      <c r="L464" s="31"/>
      <c r="M464" s="158" t="s">
        <v>1</v>
      </c>
      <c r="N464" s="159" t="s">
        <v>38</v>
      </c>
      <c r="O464" s="59"/>
      <c r="P464" s="160">
        <f t="shared" si="121"/>
        <v>0</v>
      </c>
      <c r="Q464" s="160">
        <v>4.3214320000000001E-2</v>
      </c>
      <c r="R464" s="160">
        <f t="shared" si="122"/>
        <v>9.4924575311999995</v>
      </c>
      <c r="S464" s="160">
        <v>0</v>
      </c>
      <c r="T464" s="161">
        <f t="shared" si="123"/>
        <v>0</v>
      </c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R464" s="162" t="s">
        <v>274</v>
      </c>
      <c r="AT464" s="162" t="s">
        <v>210</v>
      </c>
      <c r="AU464" s="162" t="s">
        <v>85</v>
      </c>
      <c r="AY464" s="15" t="s">
        <v>208</v>
      </c>
      <c r="BE464" s="163">
        <f t="shared" si="124"/>
        <v>0</v>
      </c>
      <c r="BF464" s="163">
        <f t="shared" si="125"/>
        <v>0</v>
      </c>
      <c r="BG464" s="163">
        <f t="shared" si="126"/>
        <v>0</v>
      </c>
      <c r="BH464" s="163">
        <f t="shared" si="127"/>
        <v>0</v>
      </c>
      <c r="BI464" s="163">
        <f t="shared" si="128"/>
        <v>0</v>
      </c>
      <c r="BJ464" s="15" t="s">
        <v>85</v>
      </c>
      <c r="BK464" s="163">
        <f t="shared" si="129"/>
        <v>0</v>
      </c>
      <c r="BL464" s="15" t="s">
        <v>274</v>
      </c>
      <c r="BM464" s="162" t="s">
        <v>1981</v>
      </c>
    </row>
    <row r="465" spans="1:65" s="2" customFormat="1" ht="55.5" customHeight="1">
      <c r="A465" s="30"/>
      <c r="B465" s="154"/>
      <c r="C465" s="195" t="s">
        <v>1982</v>
      </c>
      <c r="D465" s="195" t="s">
        <v>210</v>
      </c>
      <c r="E465" s="196" t="s">
        <v>1983</v>
      </c>
      <c r="F465" s="200" t="s">
        <v>1984</v>
      </c>
      <c r="G465" s="198" t="s">
        <v>213</v>
      </c>
      <c r="H465" s="199">
        <v>300.49900000000002</v>
      </c>
      <c r="I465" s="155"/>
      <c r="J465" s="287">
        <f t="shared" si="120"/>
        <v>0</v>
      </c>
      <c r="K465" s="157"/>
      <c r="L465" s="31"/>
      <c r="M465" s="158" t="s">
        <v>1</v>
      </c>
      <c r="N465" s="159" t="s">
        <v>38</v>
      </c>
      <c r="O465" s="59"/>
      <c r="P465" s="160">
        <f t="shared" si="121"/>
        <v>0</v>
      </c>
      <c r="Q465" s="160">
        <v>4.3214320000000001E-2</v>
      </c>
      <c r="R465" s="160">
        <f t="shared" si="122"/>
        <v>12.985859945680001</v>
      </c>
      <c r="S465" s="160">
        <v>0</v>
      </c>
      <c r="T465" s="161">
        <f t="shared" si="123"/>
        <v>0</v>
      </c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R465" s="162" t="s">
        <v>274</v>
      </c>
      <c r="AT465" s="162" t="s">
        <v>210</v>
      </c>
      <c r="AU465" s="162" t="s">
        <v>85</v>
      </c>
      <c r="AY465" s="15" t="s">
        <v>208</v>
      </c>
      <c r="BE465" s="163">
        <f t="shared" si="124"/>
        <v>0</v>
      </c>
      <c r="BF465" s="163">
        <f t="shared" si="125"/>
        <v>0</v>
      </c>
      <c r="BG465" s="163">
        <f t="shared" si="126"/>
        <v>0</v>
      </c>
      <c r="BH465" s="163">
        <f t="shared" si="127"/>
        <v>0</v>
      </c>
      <c r="BI465" s="163">
        <f t="shared" si="128"/>
        <v>0</v>
      </c>
      <c r="BJ465" s="15" t="s">
        <v>85</v>
      </c>
      <c r="BK465" s="163">
        <f t="shared" si="129"/>
        <v>0</v>
      </c>
      <c r="BL465" s="15" t="s">
        <v>274</v>
      </c>
      <c r="BM465" s="162" t="s">
        <v>1985</v>
      </c>
    </row>
    <row r="466" spans="1:65" s="2" customFormat="1" ht="66.75" customHeight="1">
      <c r="A466" s="30"/>
      <c r="B466" s="154"/>
      <c r="C466" s="195" t="s">
        <v>1986</v>
      </c>
      <c r="D466" s="195" t="s">
        <v>210</v>
      </c>
      <c r="E466" s="196" t="s">
        <v>1987</v>
      </c>
      <c r="F466" s="200" t="s">
        <v>1988</v>
      </c>
      <c r="G466" s="198" t="s">
        <v>213</v>
      </c>
      <c r="H466" s="199">
        <v>146.316</v>
      </c>
      <c r="I466" s="155"/>
      <c r="J466" s="287">
        <f t="shared" si="120"/>
        <v>0</v>
      </c>
      <c r="K466" s="157"/>
      <c r="L466" s="31"/>
      <c r="M466" s="158" t="s">
        <v>1</v>
      </c>
      <c r="N466" s="159" t="s">
        <v>38</v>
      </c>
      <c r="O466" s="59"/>
      <c r="P466" s="160">
        <f t="shared" si="121"/>
        <v>0</v>
      </c>
      <c r="Q466" s="160">
        <v>4.7096319999999997E-2</v>
      </c>
      <c r="R466" s="160">
        <f t="shared" si="122"/>
        <v>6.89094515712</v>
      </c>
      <c r="S466" s="160">
        <v>0</v>
      </c>
      <c r="T466" s="161">
        <f t="shared" si="123"/>
        <v>0</v>
      </c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R466" s="162" t="s">
        <v>274</v>
      </c>
      <c r="AT466" s="162" t="s">
        <v>210</v>
      </c>
      <c r="AU466" s="162" t="s">
        <v>85</v>
      </c>
      <c r="AY466" s="15" t="s">
        <v>208</v>
      </c>
      <c r="BE466" s="163">
        <f t="shared" si="124"/>
        <v>0</v>
      </c>
      <c r="BF466" s="163">
        <f t="shared" si="125"/>
        <v>0</v>
      </c>
      <c r="BG466" s="163">
        <f t="shared" si="126"/>
        <v>0</v>
      </c>
      <c r="BH466" s="163">
        <f t="shared" si="127"/>
        <v>0</v>
      </c>
      <c r="BI466" s="163">
        <f t="shared" si="128"/>
        <v>0</v>
      </c>
      <c r="BJ466" s="15" t="s">
        <v>85</v>
      </c>
      <c r="BK466" s="163">
        <f t="shared" si="129"/>
        <v>0</v>
      </c>
      <c r="BL466" s="15" t="s">
        <v>274</v>
      </c>
      <c r="BM466" s="162" t="s">
        <v>1989</v>
      </c>
    </row>
    <row r="467" spans="1:65" s="2" customFormat="1" ht="66.75" customHeight="1">
      <c r="A467" s="30"/>
      <c r="B467" s="154"/>
      <c r="C467" s="195" t="s">
        <v>1990</v>
      </c>
      <c r="D467" s="195" t="s">
        <v>210</v>
      </c>
      <c r="E467" s="196" t="s">
        <v>1991</v>
      </c>
      <c r="F467" s="200" t="s">
        <v>1992</v>
      </c>
      <c r="G467" s="198" t="s">
        <v>213</v>
      </c>
      <c r="H467" s="199">
        <v>34.390999999999998</v>
      </c>
      <c r="I467" s="155"/>
      <c r="J467" s="287">
        <f t="shared" si="120"/>
        <v>0</v>
      </c>
      <c r="K467" s="157"/>
      <c r="L467" s="31"/>
      <c r="M467" s="158" t="s">
        <v>1</v>
      </c>
      <c r="N467" s="159" t="s">
        <v>38</v>
      </c>
      <c r="O467" s="59"/>
      <c r="P467" s="160">
        <f t="shared" si="121"/>
        <v>0</v>
      </c>
      <c r="Q467" s="160">
        <v>4.5514319999999997E-2</v>
      </c>
      <c r="R467" s="160">
        <f t="shared" si="122"/>
        <v>1.5652829791199998</v>
      </c>
      <c r="S467" s="160">
        <v>0</v>
      </c>
      <c r="T467" s="161">
        <f t="shared" si="123"/>
        <v>0</v>
      </c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R467" s="162" t="s">
        <v>274</v>
      </c>
      <c r="AT467" s="162" t="s">
        <v>210</v>
      </c>
      <c r="AU467" s="162" t="s">
        <v>85</v>
      </c>
      <c r="AY467" s="15" t="s">
        <v>208</v>
      </c>
      <c r="BE467" s="163">
        <f t="shared" si="124"/>
        <v>0</v>
      </c>
      <c r="BF467" s="163">
        <f t="shared" si="125"/>
        <v>0</v>
      </c>
      <c r="BG467" s="163">
        <f t="shared" si="126"/>
        <v>0</v>
      </c>
      <c r="BH467" s="163">
        <f t="shared" si="127"/>
        <v>0</v>
      </c>
      <c r="BI467" s="163">
        <f t="shared" si="128"/>
        <v>0</v>
      </c>
      <c r="BJ467" s="15" t="s">
        <v>85</v>
      </c>
      <c r="BK467" s="163">
        <f t="shared" si="129"/>
        <v>0</v>
      </c>
      <c r="BL467" s="15" t="s">
        <v>274</v>
      </c>
      <c r="BM467" s="162" t="s">
        <v>1993</v>
      </c>
    </row>
    <row r="468" spans="1:65" s="2" customFormat="1" ht="66.75" customHeight="1">
      <c r="A468" s="30"/>
      <c r="B468" s="154"/>
      <c r="C468" s="195" t="s">
        <v>1994</v>
      </c>
      <c r="D468" s="195" t="s">
        <v>210</v>
      </c>
      <c r="E468" s="196" t="s">
        <v>1995</v>
      </c>
      <c r="F468" s="200" t="s">
        <v>1996</v>
      </c>
      <c r="G468" s="198" t="s">
        <v>213</v>
      </c>
      <c r="H468" s="199">
        <v>243.85300000000001</v>
      </c>
      <c r="I468" s="155"/>
      <c r="J468" s="287">
        <f t="shared" si="120"/>
        <v>0</v>
      </c>
      <c r="K468" s="157"/>
      <c r="L468" s="31"/>
      <c r="M468" s="158" t="s">
        <v>1</v>
      </c>
      <c r="N468" s="159" t="s">
        <v>38</v>
      </c>
      <c r="O468" s="59"/>
      <c r="P468" s="160">
        <f t="shared" si="121"/>
        <v>0</v>
      </c>
      <c r="Q468" s="160">
        <v>5.0630000000000001E-2</v>
      </c>
      <c r="R468" s="160">
        <f t="shared" si="122"/>
        <v>12.346277390000001</v>
      </c>
      <c r="S468" s="160">
        <v>0</v>
      </c>
      <c r="T468" s="161">
        <f t="shared" si="123"/>
        <v>0</v>
      </c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R468" s="162" t="s">
        <v>274</v>
      </c>
      <c r="AT468" s="162" t="s">
        <v>210</v>
      </c>
      <c r="AU468" s="162" t="s">
        <v>85</v>
      </c>
      <c r="AY468" s="15" t="s">
        <v>208</v>
      </c>
      <c r="BE468" s="163">
        <f t="shared" si="124"/>
        <v>0</v>
      </c>
      <c r="BF468" s="163">
        <f t="shared" si="125"/>
        <v>0</v>
      </c>
      <c r="BG468" s="163">
        <f t="shared" si="126"/>
        <v>0</v>
      </c>
      <c r="BH468" s="163">
        <f t="shared" si="127"/>
        <v>0</v>
      </c>
      <c r="BI468" s="163">
        <f t="shared" si="128"/>
        <v>0</v>
      </c>
      <c r="BJ468" s="15" t="s">
        <v>85</v>
      </c>
      <c r="BK468" s="163">
        <f t="shared" si="129"/>
        <v>0</v>
      </c>
      <c r="BL468" s="15" t="s">
        <v>274</v>
      </c>
      <c r="BM468" s="162" t="s">
        <v>1997</v>
      </c>
    </row>
    <row r="469" spans="1:65" s="2" customFormat="1" ht="62.65" customHeight="1">
      <c r="A469" s="30"/>
      <c r="B469" s="154"/>
      <c r="C469" s="195" t="s">
        <v>1998</v>
      </c>
      <c r="D469" s="195" t="s">
        <v>210</v>
      </c>
      <c r="E469" s="196" t="s">
        <v>1999</v>
      </c>
      <c r="F469" s="200" t="s">
        <v>2000</v>
      </c>
      <c r="G469" s="198" t="s">
        <v>213</v>
      </c>
      <c r="H469" s="199">
        <v>2028.2070000000001</v>
      </c>
      <c r="I469" s="155"/>
      <c r="J469" s="287">
        <f t="shared" si="120"/>
        <v>0</v>
      </c>
      <c r="K469" s="157"/>
      <c r="L469" s="31"/>
      <c r="M469" s="158" t="s">
        <v>1</v>
      </c>
      <c r="N469" s="159" t="s">
        <v>38</v>
      </c>
      <c r="O469" s="59"/>
      <c r="P469" s="160">
        <f t="shared" si="121"/>
        <v>0</v>
      </c>
      <c r="Q469" s="160">
        <v>4.6690639999999999E-2</v>
      </c>
      <c r="R469" s="160">
        <f t="shared" si="122"/>
        <v>94.698282882480001</v>
      </c>
      <c r="S469" s="160">
        <v>0</v>
      </c>
      <c r="T469" s="161">
        <f t="shared" si="123"/>
        <v>0</v>
      </c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R469" s="162" t="s">
        <v>274</v>
      </c>
      <c r="AT469" s="162" t="s">
        <v>210</v>
      </c>
      <c r="AU469" s="162" t="s">
        <v>85</v>
      </c>
      <c r="AY469" s="15" t="s">
        <v>208</v>
      </c>
      <c r="BE469" s="163">
        <f t="shared" si="124"/>
        <v>0</v>
      </c>
      <c r="BF469" s="163">
        <f t="shared" si="125"/>
        <v>0</v>
      </c>
      <c r="BG469" s="163">
        <f t="shared" si="126"/>
        <v>0</v>
      </c>
      <c r="BH469" s="163">
        <f t="shared" si="127"/>
        <v>0</v>
      </c>
      <c r="BI469" s="163">
        <f t="shared" si="128"/>
        <v>0</v>
      </c>
      <c r="BJ469" s="15" t="s">
        <v>85</v>
      </c>
      <c r="BK469" s="163">
        <f t="shared" si="129"/>
        <v>0</v>
      </c>
      <c r="BL469" s="15" t="s">
        <v>274</v>
      </c>
      <c r="BM469" s="162" t="s">
        <v>2001</v>
      </c>
    </row>
    <row r="470" spans="1:65" s="2" customFormat="1" ht="62.65" customHeight="1">
      <c r="A470" s="30"/>
      <c r="B470" s="154"/>
      <c r="C470" s="195" t="s">
        <v>2002</v>
      </c>
      <c r="D470" s="195" t="s">
        <v>210</v>
      </c>
      <c r="E470" s="196" t="s">
        <v>2003</v>
      </c>
      <c r="F470" s="200" t="s">
        <v>2004</v>
      </c>
      <c r="G470" s="198" t="s">
        <v>213</v>
      </c>
      <c r="H470" s="199">
        <v>181.78700000000001</v>
      </c>
      <c r="I470" s="155"/>
      <c r="J470" s="287">
        <f t="shared" si="120"/>
        <v>0</v>
      </c>
      <c r="K470" s="157"/>
      <c r="L470" s="31"/>
      <c r="M470" s="158" t="s">
        <v>1</v>
      </c>
      <c r="N470" s="159" t="s">
        <v>38</v>
      </c>
      <c r="O470" s="59"/>
      <c r="P470" s="160">
        <f t="shared" si="121"/>
        <v>0</v>
      </c>
      <c r="Q470" s="160">
        <v>2.4713720000000002E-2</v>
      </c>
      <c r="R470" s="160">
        <f t="shared" si="122"/>
        <v>4.4926330176400002</v>
      </c>
      <c r="S470" s="160">
        <v>0</v>
      </c>
      <c r="T470" s="161">
        <f t="shared" si="123"/>
        <v>0</v>
      </c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R470" s="162" t="s">
        <v>274</v>
      </c>
      <c r="AT470" s="162" t="s">
        <v>210</v>
      </c>
      <c r="AU470" s="162" t="s">
        <v>85</v>
      </c>
      <c r="AY470" s="15" t="s">
        <v>208</v>
      </c>
      <c r="BE470" s="163">
        <f t="shared" si="124"/>
        <v>0</v>
      </c>
      <c r="BF470" s="163">
        <f t="shared" si="125"/>
        <v>0</v>
      </c>
      <c r="BG470" s="163">
        <f t="shared" si="126"/>
        <v>0</v>
      </c>
      <c r="BH470" s="163">
        <f t="shared" si="127"/>
        <v>0</v>
      </c>
      <c r="BI470" s="163">
        <f t="shared" si="128"/>
        <v>0</v>
      </c>
      <c r="BJ470" s="15" t="s">
        <v>85</v>
      </c>
      <c r="BK470" s="163">
        <f t="shared" si="129"/>
        <v>0</v>
      </c>
      <c r="BL470" s="15" t="s">
        <v>274</v>
      </c>
      <c r="BM470" s="162" t="s">
        <v>2005</v>
      </c>
    </row>
    <row r="471" spans="1:65" s="2" customFormat="1" ht="62.65" customHeight="1">
      <c r="A471" s="30"/>
      <c r="B471" s="154"/>
      <c r="C471" s="195" t="s">
        <v>2006</v>
      </c>
      <c r="D471" s="195" t="s">
        <v>210</v>
      </c>
      <c r="E471" s="196" t="s">
        <v>2007</v>
      </c>
      <c r="F471" s="200" t="s">
        <v>2008</v>
      </c>
      <c r="G471" s="198" t="s">
        <v>213</v>
      </c>
      <c r="H471" s="199">
        <v>15.818</v>
      </c>
      <c r="I471" s="155"/>
      <c r="J471" s="287">
        <f t="shared" si="120"/>
        <v>0</v>
      </c>
      <c r="K471" s="157"/>
      <c r="L471" s="31"/>
      <c r="M471" s="158" t="s">
        <v>1</v>
      </c>
      <c r="N471" s="159" t="s">
        <v>38</v>
      </c>
      <c r="O471" s="59"/>
      <c r="P471" s="160">
        <f t="shared" si="121"/>
        <v>0</v>
      </c>
      <c r="Q471" s="160">
        <v>2.594492E-2</v>
      </c>
      <c r="R471" s="160">
        <f t="shared" si="122"/>
        <v>0.41039674455999997</v>
      </c>
      <c r="S471" s="160">
        <v>0</v>
      </c>
      <c r="T471" s="161">
        <f t="shared" si="123"/>
        <v>0</v>
      </c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R471" s="162" t="s">
        <v>274</v>
      </c>
      <c r="AT471" s="162" t="s">
        <v>210</v>
      </c>
      <c r="AU471" s="162" t="s">
        <v>85</v>
      </c>
      <c r="AY471" s="15" t="s">
        <v>208</v>
      </c>
      <c r="BE471" s="163">
        <f t="shared" si="124"/>
        <v>0</v>
      </c>
      <c r="BF471" s="163">
        <f t="shared" si="125"/>
        <v>0</v>
      </c>
      <c r="BG471" s="163">
        <f t="shared" si="126"/>
        <v>0</v>
      </c>
      <c r="BH471" s="163">
        <f t="shared" si="127"/>
        <v>0</v>
      </c>
      <c r="BI471" s="163">
        <f t="shared" si="128"/>
        <v>0</v>
      </c>
      <c r="BJ471" s="15" t="s">
        <v>85</v>
      </c>
      <c r="BK471" s="163">
        <f t="shared" si="129"/>
        <v>0</v>
      </c>
      <c r="BL471" s="15" t="s">
        <v>274</v>
      </c>
      <c r="BM471" s="162" t="s">
        <v>2009</v>
      </c>
    </row>
    <row r="472" spans="1:65" s="2" customFormat="1" ht="62.65" customHeight="1">
      <c r="A472" s="30"/>
      <c r="B472" s="154"/>
      <c r="C472" s="195" t="s">
        <v>2010</v>
      </c>
      <c r="D472" s="195" t="s">
        <v>210</v>
      </c>
      <c r="E472" s="196" t="s">
        <v>2011</v>
      </c>
      <c r="F472" s="200" t="s">
        <v>2012</v>
      </c>
      <c r="G472" s="198" t="s">
        <v>213</v>
      </c>
      <c r="H472" s="199">
        <v>1097.146</v>
      </c>
      <c r="I472" s="155"/>
      <c r="J472" s="287">
        <f t="shared" si="120"/>
        <v>0</v>
      </c>
      <c r="K472" s="157"/>
      <c r="L472" s="31"/>
      <c r="M472" s="158" t="s">
        <v>1</v>
      </c>
      <c r="N472" s="159" t="s">
        <v>38</v>
      </c>
      <c r="O472" s="59"/>
      <c r="P472" s="160">
        <f t="shared" si="121"/>
        <v>0</v>
      </c>
      <c r="Q472" s="160">
        <v>2.2175360000000002E-2</v>
      </c>
      <c r="R472" s="160">
        <f t="shared" si="122"/>
        <v>24.32960752256</v>
      </c>
      <c r="S472" s="160">
        <v>0</v>
      </c>
      <c r="T472" s="161">
        <f t="shared" si="123"/>
        <v>0</v>
      </c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R472" s="162" t="s">
        <v>274</v>
      </c>
      <c r="AT472" s="162" t="s">
        <v>210</v>
      </c>
      <c r="AU472" s="162" t="s">
        <v>85</v>
      </c>
      <c r="AY472" s="15" t="s">
        <v>208</v>
      </c>
      <c r="BE472" s="163">
        <f t="shared" si="124"/>
        <v>0</v>
      </c>
      <c r="BF472" s="163">
        <f t="shared" si="125"/>
        <v>0</v>
      </c>
      <c r="BG472" s="163">
        <f t="shared" si="126"/>
        <v>0</v>
      </c>
      <c r="BH472" s="163">
        <f t="shared" si="127"/>
        <v>0</v>
      </c>
      <c r="BI472" s="163">
        <f t="shared" si="128"/>
        <v>0</v>
      </c>
      <c r="BJ472" s="15" t="s">
        <v>85</v>
      </c>
      <c r="BK472" s="163">
        <f t="shared" si="129"/>
        <v>0</v>
      </c>
      <c r="BL472" s="15" t="s">
        <v>274</v>
      </c>
      <c r="BM472" s="162" t="s">
        <v>2013</v>
      </c>
    </row>
    <row r="473" spans="1:65" s="2" customFormat="1" ht="62.65" customHeight="1">
      <c r="A473" s="30"/>
      <c r="B473" s="154"/>
      <c r="C473" s="195" t="s">
        <v>2014</v>
      </c>
      <c r="D473" s="195" t="s">
        <v>210</v>
      </c>
      <c r="E473" s="196" t="s">
        <v>2015</v>
      </c>
      <c r="F473" s="200" t="s">
        <v>2016</v>
      </c>
      <c r="G473" s="198" t="s">
        <v>213</v>
      </c>
      <c r="H473" s="199">
        <v>134.09800000000001</v>
      </c>
      <c r="I473" s="155"/>
      <c r="J473" s="287">
        <f t="shared" si="120"/>
        <v>0</v>
      </c>
      <c r="K473" s="157"/>
      <c r="L473" s="31"/>
      <c r="M473" s="158" t="s">
        <v>1</v>
      </c>
      <c r="N473" s="159" t="s">
        <v>38</v>
      </c>
      <c r="O473" s="59"/>
      <c r="P473" s="160">
        <f t="shared" si="121"/>
        <v>0</v>
      </c>
      <c r="Q473" s="160">
        <v>2.2175360000000002E-2</v>
      </c>
      <c r="R473" s="160">
        <f t="shared" si="122"/>
        <v>2.9736714252800005</v>
      </c>
      <c r="S473" s="160">
        <v>0</v>
      </c>
      <c r="T473" s="161">
        <f t="shared" si="123"/>
        <v>0</v>
      </c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R473" s="162" t="s">
        <v>274</v>
      </c>
      <c r="AT473" s="162" t="s">
        <v>210</v>
      </c>
      <c r="AU473" s="162" t="s">
        <v>85</v>
      </c>
      <c r="AY473" s="15" t="s">
        <v>208</v>
      </c>
      <c r="BE473" s="163">
        <f t="shared" si="124"/>
        <v>0</v>
      </c>
      <c r="BF473" s="163">
        <f t="shared" si="125"/>
        <v>0</v>
      </c>
      <c r="BG473" s="163">
        <f t="shared" si="126"/>
        <v>0</v>
      </c>
      <c r="BH473" s="163">
        <f t="shared" si="127"/>
        <v>0</v>
      </c>
      <c r="BI473" s="163">
        <f t="shared" si="128"/>
        <v>0</v>
      </c>
      <c r="BJ473" s="15" t="s">
        <v>85</v>
      </c>
      <c r="BK473" s="163">
        <f t="shared" si="129"/>
        <v>0</v>
      </c>
      <c r="BL473" s="15" t="s">
        <v>274</v>
      </c>
      <c r="BM473" s="162" t="s">
        <v>2017</v>
      </c>
    </row>
    <row r="474" spans="1:65" s="2" customFormat="1" ht="24.2" customHeight="1">
      <c r="A474" s="30"/>
      <c r="B474" s="154"/>
      <c r="C474" s="195" t="s">
        <v>2018</v>
      </c>
      <c r="D474" s="195" t="s">
        <v>210</v>
      </c>
      <c r="E474" s="196" t="s">
        <v>2019</v>
      </c>
      <c r="F474" s="200" t="s">
        <v>2020</v>
      </c>
      <c r="G474" s="198" t="s">
        <v>213</v>
      </c>
      <c r="H474" s="199">
        <v>304.69</v>
      </c>
      <c r="I474" s="155"/>
      <c r="J474" s="287">
        <f t="shared" si="120"/>
        <v>0</v>
      </c>
      <c r="K474" s="157"/>
      <c r="L474" s="31"/>
      <c r="M474" s="158" t="s">
        <v>1</v>
      </c>
      <c r="N474" s="159" t="s">
        <v>38</v>
      </c>
      <c r="O474" s="59"/>
      <c r="P474" s="160">
        <f t="shared" si="121"/>
        <v>0</v>
      </c>
      <c r="Q474" s="160">
        <v>7.2869199999999997E-3</v>
      </c>
      <c r="R474" s="160">
        <f t="shared" si="122"/>
        <v>2.2202516547999998</v>
      </c>
      <c r="S474" s="160">
        <v>0</v>
      </c>
      <c r="T474" s="161">
        <f t="shared" si="123"/>
        <v>0</v>
      </c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R474" s="162" t="s">
        <v>274</v>
      </c>
      <c r="AT474" s="162" t="s">
        <v>210</v>
      </c>
      <c r="AU474" s="162" t="s">
        <v>85</v>
      </c>
      <c r="AY474" s="15" t="s">
        <v>208</v>
      </c>
      <c r="BE474" s="163">
        <f t="shared" si="124"/>
        <v>0</v>
      </c>
      <c r="BF474" s="163">
        <f t="shared" si="125"/>
        <v>0</v>
      </c>
      <c r="BG474" s="163">
        <f t="shared" si="126"/>
        <v>0</v>
      </c>
      <c r="BH474" s="163">
        <f t="shared" si="127"/>
        <v>0</v>
      </c>
      <c r="BI474" s="163">
        <f t="shared" si="128"/>
        <v>0</v>
      </c>
      <c r="BJ474" s="15" t="s">
        <v>85</v>
      </c>
      <c r="BK474" s="163">
        <f t="shared" si="129"/>
        <v>0</v>
      </c>
      <c r="BL474" s="15" t="s">
        <v>274</v>
      </c>
      <c r="BM474" s="162" t="s">
        <v>2021</v>
      </c>
    </row>
    <row r="475" spans="1:65" s="2" customFormat="1" ht="24.2" customHeight="1">
      <c r="A475" s="30"/>
      <c r="B475" s="154"/>
      <c r="C475" s="201" t="s">
        <v>2022</v>
      </c>
      <c r="D475" s="201" t="s">
        <v>751</v>
      </c>
      <c r="E475" s="202" t="s">
        <v>2023</v>
      </c>
      <c r="F475" s="203" t="s">
        <v>2024</v>
      </c>
      <c r="G475" s="204" t="s">
        <v>213</v>
      </c>
      <c r="H475" s="205">
        <v>136.69</v>
      </c>
      <c r="I475" s="177"/>
      <c r="J475" s="290">
        <f t="shared" si="120"/>
        <v>0</v>
      </c>
      <c r="K475" s="178"/>
      <c r="L475" s="179"/>
      <c r="M475" s="180" t="s">
        <v>1</v>
      </c>
      <c r="N475" s="181" t="s">
        <v>38</v>
      </c>
      <c r="O475" s="59"/>
      <c r="P475" s="160">
        <f t="shared" si="121"/>
        <v>0</v>
      </c>
      <c r="Q475" s="160">
        <v>2.1000000000000001E-2</v>
      </c>
      <c r="R475" s="160">
        <f t="shared" si="122"/>
        <v>2.8704900000000002</v>
      </c>
      <c r="S475" s="160">
        <v>0</v>
      </c>
      <c r="T475" s="161">
        <f t="shared" si="123"/>
        <v>0</v>
      </c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R475" s="162" t="s">
        <v>337</v>
      </c>
      <c r="AT475" s="162" t="s">
        <v>751</v>
      </c>
      <c r="AU475" s="162" t="s">
        <v>85</v>
      </c>
      <c r="AY475" s="15" t="s">
        <v>208</v>
      </c>
      <c r="BE475" s="163">
        <f t="shared" si="124"/>
        <v>0</v>
      </c>
      <c r="BF475" s="163">
        <f t="shared" si="125"/>
        <v>0</v>
      </c>
      <c r="BG475" s="163">
        <f t="shared" si="126"/>
        <v>0</v>
      </c>
      <c r="BH475" s="163">
        <f t="shared" si="127"/>
        <v>0</v>
      </c>
      <c r="BI475" s="163">
        <f t="shared" si="128"/>
        <v>0</v>
      </c>
      <c r="BJ475" s="15" t="s">
        <v>85</v>
      </c>
      <c r="BK475" s="163">
        <f t="shared" si="129"/>
        <v>0</v>
      </c>
      <c r="BL475" s="15" t="s">
        <v>274</v>
      </c>
      <c r="BM475" s="162" t="s">
        <v>2025</v>
      </c>
    </row>
    <row r="476" spans="1:65" s="2" customFormat="1" ht="24.2" customHeight="1">
      <c r="A476" s="30"/>
      <c r="B476" s="154"/>
      <c r="C476" s="201" t="s">
        <v>2026</v>
      </c>
      <c r="D476" s="201" t="s">
        <v>751</v>
      </c>
      <c r="E476" s="202" t="s">
        <v>2027</v>
      </c>
      <c r="F476" s="203" t="s">
        <v>2028</v>
      </c>
      <c r="G476" s="204" t="s">
        <v>213</v>
      </c>
      <c r="H476" s="205">
        <v>174.09399999999999</v>
      </c>
      <c r="I476" s="177"/>
      <c r="J476" s="290">
        <f t="shared" si="120"/>
        <v>0</v>
      </c>
      <c r="K476" s="178"/>
      <c r="L476" s="179"/>
      <c r="M476" s="180" t="s">
        <v>1</v>
      </c>
      <c r="N476" s="181" t="s">
        <v>38</v>
      </c>
      <c r="O476" s="59"/>
      <c r="P476" s="160">
        <f t="shared" si="121"/>
        <v>0</v>
      </c>
      <c r="Q476" s="160">
        <v>2.1000000000000001E-2</v>
      </c>
      <c r="R476" s="160">
        <f t="shared" si="122"/>
        <v>3.6559740000000001</v>
      </c>
      <c r="S476" s="160">
        <v>0</v>
      </c>
      <c r="T476" s="161">
        <f t="shared" si="123"/>
        <v>0</v>
      </c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R476" s="162" t="s">
        <v>337</v>
      </c>
      <c r="AT476" s="162" t="s">
        <v>751</v>
      </c>
      <c r="AU476" s="162" t="s">
        <v>85</v>
      </c>
      <c r="AY476" s="15" t="s">
        <v>208</v>
      </c>
      <c r="BE476" s="163">
        <f t="shared" si="124"/>
        <v>0</v>
      </c>
      <c r="BF476" s="163">
        <f t="shared" si="125"/>
        <v>0</v>
      </c>
      <c r="BG476" s="163">
        <f t="shared" si="126"/>
        <v>0</v>
      </c>
      <c r="BH476" s="163">
        <f t="shared" si="127"/>
        <v>0</v>
      </c>
      <c r="BI476" s="163">
        <f t="shared" si="128"/>
        <v>0</v>
      </c>
      <c r="BJ476" s="15" t="s">
        <v>85</v>
      </c>
      <c r="BK476" s="163">
        <f t="shared" si="129"/>
        <v>0</v>
      </c>
      <c r="BL476" s="15" t="s">
        <v>274</v>
      </c>
      <c r="BM476" s="162" t="s">
        <v>2029</v>
      </c>
    </row>
    <row r="477" spans="1:65" s="2" customFormat="1" ht="24.2" customHeight="1">
      <c r="A477" s="30"/>
      <c r="B477" s="154"/>
      <c r="C477" s="195" t="s">
        <v>2030</v>
      </c>
      <c r="D477" s="195" t="s">
        <v>210</v>
      </c>
      <c r="E477" s="196" t="s">
        <v>2031</v>
      </c>
      <c r="F477" s="200" t="s">
        <v>2032</v>
      </c>
      <c r="G477" s="198" t="s">
        <v>213</v>
      </c>
      <c r="H477" s="199">
        <v>130.89400000000001</v>
      </c>
      <c r="I477" s="155"/>
      <c r="J477" s="287">
        <f t="shared" si="120"/>
        <v>0</v>
      </c>
      <c r="K477" s="157"/>
      <c r="L477" s="31"/>
      <c r="M477" s="158" t="s">
        <v>1</v>
      </c>
      <c r="N477" s="159" t="s">
        <v>38</v>
      </c>
      <c r="O477" s="59"/>
      <c r="P477" s="160">
        <f t="shared" si="121"/>
        <v>0</v>
      </c>
      <c r="Q477" s="160">
        <v>1.1632400000000001E-3</v>
      </c>
      <c r="R477" s="160">
        <f t="shared" si="122"/>
        <v>0.15226113656000001</v>
      </c>
      <c r="S477" s="160">
        <v>0</v>
      </c>
      <c r="T477" s="161">
        <f t="shared" si="123"/>
        <v>0</v>
      </c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R477" s="162" t="s">
        <v>274</v>
      </c>
      <c r="AT477" s="162" t="s">
        <v>210</v>
      </c>
      <c r="AU477" s="162" t="s">
        <v>85</v>
      </c>
      <c r="AY477" s="15" t="s">
        <v>208</v>
      </c>
      <c r="BE477" s="163">
        <f t="shared" si="124"/>
        <v>0</v>
      </c>
      <c r="BF477" s="163">
        <f t="shared" si="125"/>
        <v>0</v>
      </c>
      <c r="BG477" s="163">
        <f t="shared" si="126"/>
        <v>0</v>
      </c>
      <c r="BH477" s="163">
        <f t="shared" si="127"/>
        <v>0</v>
      </c>
      <c r="BI477" s="163">
        <f t="shared" si="128"/>
        <v>0</v>
      </c>
      <c r="BJ477" s="15" t="s">
        <v>85</v>
      </c>
      <c r="BK477" s="163">
        <f t="shared" si="129"/>
        <v>0</v>
      </c>
      <c r="BL477" s="15" t="s">
        <v>274</v>
      </c>
      <c r="BM477" s="162" t="s">
        <v>2033</v>
      </c>
    </row>
    <row r="478" spans="1:65" s="2" customFormat="1" ht="37.9" customHeight="1">
      <c r="A478" s="30"/>
      <c r="B478" s="154"/>
      <c r="C478" s="201" t="s">
        <v>2034</v>
      </c>
      <c r="D478" s="201" t="s">
        <v>751</v>
      </c>
      <c r="E478" s="202" t="s">
        <v>2035</v>
      </c>
      <c r="F478" s="203" t="s">
        <v>2036</v>
      </c>
      <c r="G478" s="204" t="s">
        <v>213</v>
      </c>
      <c r="H478" s="205">
        <v>133.512</v>
      </c>
      <c r="I478" s="177"/>
      <c r="J478" s="290">
        <f t="shared" si="120"/>
        <v>0</v>
      </c>
      <c r="K478" s="178"/>
      <c r="L478" s="179"/>
      <c r="M478" s="180" t="s">
        <v>1</v>
      </c>
      <c r="N478" s="181" t="s">
        <v>38</v>
      </c>
      <c r="O478" s="59"/>
      <c r="P478" s="160">
        <f t="shared" si="121"/>
        <v>0</v>
      </c>
      <c r="Q478" s="160">
        <v>2.7799999999999999E-3</v>
      </c>
      <c r="R478" s="160">
        <f t="shared" si="122"/>
        <v>0.37116336</v>
      </c>
      <c r="S478" s="160">
        <v>0</v>
      </c>
      <c r="T478" s="161">
        <f t="shared" si="123"/>
        <v>0</v>
      </c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R478" s="162" t="s">
        <v>337</v>
      </c>
      <c r="AT478" s="162" t="s">
        <v>751</v>
      </c>
      <c r="AU478" s="162" t="s">
        <v>85</v>
      </c>
      <c r="AY478" s="15" t="s">
        <v>208</v>
      </c>
      <c r="BE478" s="163">
        <f t="shared" si="124"/>
        <v>0</v>
      </c>
      <c r="BF478" s="163">
        <f t="shared" si="125"/>
        <v>0</v>
      </c>
      <c r="BG478" s="163">
        <f t="shared" si="126"/>
        <v>0</v>
      </c>
      <c r="BH478" s="163">
        <f t="shared" si="127"/>
        <v>0</v>
      </c>
      <c r="BI478" s="163">
        <f t="shared" si="128"/>
        <v>0</v>
      </c>
      <c r="BJ478" s="15" t="s">
        <v>85</v>
      </c>
      <c r="BK478" s="163">
        <f t="shared" si="129"/>
        <v>0</v>
      </c>
      <c r="BL478" s="15" t="s">
        <v>274</v>
      </c>
      <c r="BM478" s="162" t="s">
        <v>2037</v>
      </c>
    </row>
    <row r="479" spans="1:65" s="2" customFormat="1" ht="24.2" customHeight="1">
      <c r="A479" s="30"/>
      <c r="B479" s="154"/>
      <c r="C479" s="195" t="s">
        <v>2038</v>
      </c>
      <c r="D479" s="195" t="s">
        <v>210</v>
      </c>
      <c r="E479" s="196" t="s">
        <v>2039</v>
      </c>
      <c r="F479" s="200" t="s">
        <v>2040</v>
      </c>
      <c r="G479" s="198" t="s">
        <v>213</v>
      </c>
      <c r="H479" s="199">
        <v>1274.03</v>
      </c>
      <c r="I479" s="155"/>
      <c r="J479" s="287">
        <f t="shared" si="120"/>
        <v>0</v>
      </c>
      <c r="K479" s="157"/>
      <c r="L479" s="31"/>
      <c r="M479" s="158" t="s">
        <v>1</v>
      </c>
      <c r="N479" s="159" t="s">
        <v>38</v>
      </c>
      <c r="O479" s="59"/>
      <c r="P479" s="160">
        <f t="shared" si="121"/>
        <v>0</v>
      </c>
      <c r="Q479" s="160">
        <v>1.26344E-3</v>
      </c>
      <c r="R479" s="160">
        <f t="shared" si="122"/>
        <v>1.6096604632</v>
      </c>
      <c r="S479" s="160">
        <v>0</v>
      </c>
      <c r="T479" s="161">
        <f t="shared" si="123"/>
        <v>0</v>
      </c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R479" s="162" t="s">
        <v>274</v>
      </c>
      <c r="AT479" s="162" t="s">
        <v>210</v>
      </c>
      <c r="AU479" s="162" t="s">
        <v>85</v>
      </c>
      <c r="AY479" s="15" t="s">
        <v>208</v>
      </c>
      <c r="BE479" s="163">
        <f t="shared" si="124"/>
        <v>0</v>
      </c>
      <c r="BF479" s="163">
        <f t="shared" si="125"/>
        <v>0</v>
      </c>
      <c r="BG479" s="163">
        <f t="shared" si="126"/>
        <v>0</v>
      </c>
      <c r="BH479" s="163">
        <f t="shared" si="127"/>
        <v>0</v>
      </c>
      <c r="BI479" s="163">
        <f t="shared" si="128"/>
        <v>0</v>
      </c>
      <c r="BJ479" s="15" t="s">
        <v>85</v>
      </c>
      <c r="BK479" s="163">
        <f t="shared" si="129"/>
        <v>0</v>
      </c>
      <c r="BL479" s="15" t="s">
        <v>274</v>
      </c>
      <c r="BM479" s="162" t="s">
        <v>2041</v>
      </c>
    </row>
    <row r="480" spans="1:65" s="2" customFormat="1" ht="37.9" customHeight="1">
      <c r="A480" s="30"/>
      <c r="B480" s="154"/>
      <c r="C480" s="201" t="s">
        <v>2042</v>
      </c>
      <c r="D480" s="201" t="s">
        <v>751</v>
      </c>
      <c r="E480" s="202" t="s">
        <v>2043</v>
      </c>
      <c r="F480" s="203" t="s">
        <v>2044</v>
      </c>
      <c r="G480" s="204" t="s">
        <v>213</v>
      </c>
      <c r="H480" s="205">
        <v>634.57399999999996</v>
      </c>
      <c r="I480" s="177"/>
      <c r="J480" s="290">
        <f t="shared" si="120"/>
        <v>0</v>
      </c>
      <c r="K480" s="178"/>
      <c r="L480" s="179"/>
      <c r="M480" s="180" t="s">
        <v>1</v>
      </c>
      <c r="N480" s="181" t="s">
        <v>38</v>
      </c>
      <c r="O480" s="59"/>
      <c r="P480" s="160">
        <f t="shared" si="121"/>
        <v>0</v>
      </c>
      <c r="Q480" s="160">
        <v>4.64E-3</v>
      </c>
      <c r="R480" s="160">
        <f t="shared" si="122"/>
        <v>2.9444233599999996</v>
      </c>
      <c r="S480" s="160">
        <v>0</v>
      </c>
      <c r="T480" s="161">
        <f t="shared" si="123"/>
        <v>0</v>
      </c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R480" s="162" t="s">
        <v>337</v>
      </c>
      <c r="AT480" s="162" t="s">
        <v>751</v>
      </c>
      <c r="AU480" s="162" t="s">
        <v>85</v>
      </c>
      <c r="AY480" s="15" t="s">
        <v>208</v>
      </c>
      <c r="BE480" s="163">
        <f t="shared" si="124"/>
        <v>0</v>
      </c>
      <c r="BF480" s="163">
        <f t="shared" si="125"/>
        <v>0</v>
      </c>
      <c r="BG480" s="163">
        <f t="shared" si="126"/>
        <v>0</v>
      </c>
      <c r="BH480" s="163">
        <f t="shared" si="127"/>
        <v>0</v>
      </c>
      <c r="BI480" s="163">
        <f t="shared" si="128"/>
        <v>0</v>
      </c>
      <c r="BJ480" s="15" t="s">
        <v>85</v>
      </c>
      <c r="BK480" s="163">
        <f t="shared" si="129"/>
        <v>0</v>
      </c>
      <c r="BL480" s="15" t="s">
        <v>274</v>
      </c>
      <c r="BM480" s="162" t="s">
        <v>2045</v>
      </c>
    </row>
    <row r="481" spans="1:65" s="2" customFormat="1" ht="24.2" customHeight="1">
      <c r="A481" s="30"/>
      <c r="B481" s="154"/>
      <c r="C481" s="201" t="s">
        <v>2046</v>
      </c>
      <c r="D481" s="201" t="s">
        <v>751</v>
      </c>
      <c r="E481" s="202" t="s">
        <v>2047</v>
      </c>
      <c r="F481" s="203" t="s">
        <v>2048</v>
      </c>
      <c r="G481" s="204" t="s">
        <v>213</v>
      </c>
      <c r="H481" s="205">
        <v>408.846</v>
      </c>
      <c r="I481" s="177"/>
      <c r="J481" s="290">
        <f t="shared" si="120"/>
        <v>0</v>
      </c>
      <c r="K481" s="178"/>
      <c r="L481" s="179"/>
      <c r="M481" s="180" t="s">
        <v>1</v>
      </c>
      <c r="N481" s="181" t="s">
        <v>38</v>
      </c>
      <c r="O481" s="59"/>
      <c r="P481" s="160">
        <f t="shared" si="121"/>
        <v>0</v>
      </c>
      <c r="Q481" s="160">
        <v>4.64E-3</v>
      </c>
      <c r="R481" s="160">
        <f t="shared" si="122"/>
        <v>1.8970454400000001</v>
      </c>
      <c r="S481" s="160">
        <v>0</v>
      </c>
      <c r="T481" s="161">
        <f t="shared" si="123"/>
        <v>0</v>
      </c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R481" s="162" t="s">
        <v>337</v>
      </c>
      <c r="AT481" s="162" t="s">
        <v>751</v>
      </c>
      <c r="AU481" s="162" t="s">
        <v>85</v>
      </c>
      <c r="AY481" s="15" t="s">
        <v>208</v>
      </c>
      <c r="BE481" s="163">
        <f t="shared" si="124"/>
        <v>0</v>
      </c>
      <c r="BF481" s="163">
        <f t="shared" si="125"/>
        <v>0</v>
      </c>
      <c r="BG481" s="163">
        <f t="shared" si="126"/>
        <v>0</v>
      </c>
      <c r="BH481" s="163">
        <f t="shared" si="127"/>
        <v>0</v>
      </c>
      <c r="BI481" s="163">
        <f t="shared" si="128"/>
        <v>0</v>
      </c>
      <c r="BJ481" s="15" t="s">
        <v>85</v>
      </c>
      <c r="BK481" s="163">
        <f t="shared" si="129"/>
        <v>0</v>
      </c>
      <c r="BL481" s="15" t="s">
        <v>274</v>
      </c>
      <c r="BM481" s="162" t="s">
        <v>2049</v>
      </c>
    </row>
    <row r="482" spans="1:65" s="2" customFormat="1" ht="37.9" customHeight="1">
      <c r="A482" s="30"/>
      <c r="B482" s="154"/>
      <c r="C482" s="201" t="s">
        <v>2050</v>
      </c>
      <c r="D482" s="201" t="s">
        <v>751</v>
      </c>
      <c r="E482" s="202" t="s">
        <v>2051</v>
      </c>
      <c r="F482" s="203" t="s">
        <v>2052</v>
      </c>
      <c r="G482" s="204" t="s">
        <v>213</v>
      </c>
      <c r="H482" s="205">
        <v>256.09100000000001</v>
      </c>
      <c r="I482" s="177"/>
      <c r="J482" s="290">
        <f t="shared" si="120"/>
        <v>0</v>
      </c>
      <c r="K482" s="178"/>
      <c r="L482" s="179"/>
      <c r="M482" s="180" t="s">
        <v>1</v>
      </c>
      <c r="N482" s="181" t="s">
        <v>38</v>
      </c>
      <c r="O482" s="59"/>
      <c r="P482" s="160">
        <f t="shared" si="121"/>
        <v>0</v>
      </c>
      <c r="Q482" s="160">
        <v>4.64E-3</v>
      </c>
      <c r="R482" s="160">
        <f t="shared" si="122"/>
        <v>1.18826224</v>
      </c>
      <c r="S482" s="160">
        <v>0</v>
      </c>
      <c r="T482" s="161">
        <f t="shared" si="123"/>
        <v>0</v>
      </c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R482" s="162" t="s">
        <v>337</v>
      </c>
      <c r="AT482" s="162" t="s">
        <v>751</v>
      </c>
      <c r="AU482" s="162" t="s">
        <v>85</v>
      </c>
      <c r="AY482" s="15" t="s">
        <v>208</v>
      </c>
      <c r="BE482" s="163">
        <f t="shared" si="124"/>
        <v>0</v>
      </c>
      <c r="BF482" s="163">
        <f t="shared" si="125"/>
        <v>0</v>
      </c>
      <c r="BG482" s="163">
        <f t="shared" si="126"/>
        <v>0</v>
      </c>
      <c r="BH482" s="163">
        <f t="shared" si="127"/>
        <v>0</v>
      </c>
      <c r="BI482" s="163">
        <f t="shared" si="128"/>
        <v>0</v>
      </c>
      <c r="BJ482" s="15" t="s">
        <v>85</v>
      </c>
      <c r="BK482" s="163">
        <f t="shared" si="129"/>
        <v>0</v>
      </c>
      <c r="BL482" s="15" t="s">
        <v>274</v>
      </c>
      <c r="BM482" s="162" t="s">
        <v>2053</v>
      </c>
    </row>
    <row r="483" spans="1:65" s="2" customFormat="1" ht="49.15" customHeight="1">
      <c r="A483" s="30"/>
      <c r="B483" s="154"/>
      <c r="C483" s="195" t="s">
        <v>2054</v>
      </c>
      <c r="D483" s="195" t="s">
        <v>210</v>
      </c>
      <c r="E483" s="196" t="s">
        <v>2055</v>
      </c>
      <c r="F483" s="200" t="s">
        <v>2056</v>
      </c>
      <c r="G483" s="198" t="s">
        <v>213</v>
      </c>
      <c r="H483" s="199">
        <v>1122.7809999999999</v>
      </c>
      <c r="I483" s="155"/>
      <c r="J483" s="287">
        <f t="shared" si="120"/>
        <v>0</v>
      </c>
      <c r="K483" s="157"/>
      <c r="L483" s="31"/>
      <c r="M483" s="158" t="s">
        <v>1</v>
      </c>
      <c r="N483" s="159" t="s">
        <v>38</v>
      </c>
      <c r="O483" s="59"/>
      <c r="P483" s="160">
        <f t="shared" si="121"/>
        <v>0</v>
      </c>
      <c r="Q483" s="160">
        <v>1.187E-2</v>
      </c>
      <c r="R483" s="160">
        <f t="shared" si="122"/>
        <v>13.32741047</v>
      </c>
      <c r="S483" s="160">
        <v>0</v>
      </c>
      <c r="T483" s="161">
        <f t="shared" si="123"/>
        <v>0</v>
      </c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R483" s="162" t="s">
        <v>274</v>
      </c>
      <c r="AT483" s="162" t="s">
        <v>210</v>
      </c>
      <c r="AU483" s="162" t="s">
        <v>85</v>
      </c>
      <c r="AY483" s="15" t="s">
        <v>208</v>
      </c>
      <c r="BE483" s="163">
        <f t="shared" si="124"/>
        <v>0</v>
      </c>
      <c r="BF483" s="163">
        <f t="shared" si="125"/>
        <v>0</v>
      </c>
      <c r="BG483" s="163">
        <f t="shared" si="126"/>
        <v>0</v>
      </c>
      <c r="BH483" s="163">
        <f t="shared" si="127"/>
        <v>0</v>
      </c>
      <c r="BI483" s="163">
        <f t="shared" si="128"/>
        <v>0</v>
      </c>
      <c r="BJ483" s="15" t="s">
        <v>85</v>
      </c>
      <c r="BK483" s="163">
        <f t="shared" si="129"/>
        <v>0</v>
      </c>
      <c r="BL483" s="15" t="s">
        <v>274</v>
      </c>
      <c r="BM483" s="162" t="s">
        <v>2057</v>
      </c>
    </row>
    <row r="484" spans="1:65" s="2" customFormat="1" ht="49.15" customHeight="1">
      <c r="A484" s="30"/>
      <c r="B484" s="154"/>
      <c r="C484" s="195" t="s">
        <v>2058</v>
      </c>
      <c r="D484" s="195" t="s">
        <v>210</v>
      </c>
      <c r="E484" s="196" t="s">
        <v>2059</v>
      </c>
      <c r="F484" s="200" t="s">
        <v>2060</v>
      </c>
      <c r="G484" s="198" t="s">
        <v>213</v>
      </c>
      <c r="H484" s="199">
        <v>947.55</v>
      </c>
      <c r="I484" s="155"/>
      <c r="J484" s="287">
        <f t="shared" si="120"/>
        <v>0</v>
      </c>
      <c r="K484" s="157"/>
      <c r="L484" s="31"/>
      <c r="M484" s="158" t="s">
        <v>1</v>
      </c>
      <c r="N484" s="159" t="s">
        <v>38</v>
      </c>
      <c r="O484" s="59"/>
      <c r="P484" s="160">
        <f t="shared" si="121"/>
        <v>0</v>
      </c>
      <c r="Q484" s="160">
        <v>1.1860000000000001E-2</v>
      </c>
      <c r="R484" s="160">
        <f t="shared" si="122"/>
        <v>11.237943</v>
      </c>
      <c r="S484" s="160">
        <v>0</v>
      </c>
      <c r="T484" s="161">
        <f t="shared" si="123"/>
        <v>0</v>
      </c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R484" s="162" t="s">
        <v>274</v>
      </c>
      <c r="AT484" s="162" t="s">
        <v>210</v>
      </c>
      <c r="AU484" s="162" t="s">
        <v>85</v>
      </c>
      <c r="AY484" s="15" t="s">
        <v>208</v>
      </c>
      <c r="BE484" s="163">
        <f t="shared" si="124"/>
        <v>0</v>
      </c>
      <c r="BF484" s="163">
        <f t="shared" si="125"/>
        <v>0</v>
      </c>
      <c r="BG484" s="163">
        <f t="shared" si="126"/>
        <v>0</v>
      </c>
      <c r="BH484" s="163">
        <f t="shared" si="127"/>
        <v>0</v>
      </c>
      <c r="BI484" s="163">
        <f t="shared" si="128"/>
        <v>0</v>
      </c>
      <c r="BJ484" s="15" t="s">
        <v>85</v>
      </c>
      <c r="BK484" s="163">
        <f t="shared" si="129"/>
        <v>0</v>
      </c>
      <c r="BL484" s="15" t="s">
        <v>274</v>
      </c>
      <c r="BM484" s="162" t="s">
        <v>2061</v>
      </c>
    </row>
    <row r="485" spans="1:65" s="2" customFormat="1" ht="49.15" customHeight="1">
      <c r="A485" s="30"/>
      <c r="B485" s="154"/>
      <c r="C485" s="195" t="s">
        <v>2062</v>
      </c>
      <c r="D485" s="195" t="s">
        <v>210</v>
      </c>
      <c r="E485" s="196" t="s">
        <v>2063</v>
      </c>
      <c r="F485" s="200" t="s">
        <v>2064</v>
      </c>
      <c r="G485" s="198" t="s">
        <v>213</v>
      </c>
      <c r="H485" s="199">
        <v>153.94</v>
      </c>
      <c r="I485" s="155"/>
      <c r="J485" s="287">
        <f t="shared" si="120"/>
        <v>0</v>
      </c>
      <c r="K485" s="157"/>
      <c r="L485" s="31"/>
      <c r="M485" s="158" t="s">
        <v>1</v>
      </c>
      <c r="N485" s="159" t="s">
        <v>38</v>
      </c>
      <c r="O485" s="59"/>
      <c r="P485" s="160">
        <f t="shared" si="121"/>
        <v>0</v>
      </c>
      <c r="Q485" s="160">
        <v>1.218E-2</v>
      </c>
      <c r="R485" s="160">
        <f t="shared" si="122"/>
        <v>1.8749891999999999</v>
      </c>
      <c r="S485" s="160">
        <v>0</v>
      </c>
      <c r="T485" s="161">
        <f t="shared" si="123"/>
        <v>0</v>
      </c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R485" s="162" t="s">
        <v>274</v>
      </c>
      <c r="AT485" s="162" t="s">
        <v>210</v>
      </c>
      <c r="AU485" s="162" t="s">
        <v>85</v>
      </c>
      <c r="AY485" s="15" t="s">
        <v>208</v>
      </c>
      <c r="BE485" s="163">
        <f t="shared" si="124"/>
        <v>0</v>
      </c>
      <c r="BF485" s="163">
        <f t="shared" si="125"/>
        <v>0</v>
      </c>
      <c r="BG485" s="163">
        <f t="shared" si="126"/>
        <v>0</v>
      </c>
      <c r="BH485" s="163">
        <f t="shared" si="127"/>
        <v>0</v>
      </c>
      <c r="BI485" s="163">
        <f t="shared" si="128"/>
        <v>0</v>
      </c>
      <c r="BJ485" s="15" t="s">
        <v>85</v>
      </c>
      <c r="BK485" s="163">
        <f t="shared" si="129"/>
        <v>0</v>
      </c>
      <c r="BL485" s="15" t="s">
        <v>274</v>
      </c>
      <c r="BM485" s="162" t="s">
        <v>2065</v>
      </c>
    </row>
    <row r="486" spans="1:65" s="2" customFormat="1" ht="49.15" customHeight="1">
      <c r="A486" s="30"/>
      <c r="B486" s="154"/>
      <c r="C486" s="195" t="s">
        <v>2066</v>
      </c>
      <c r="D486" s="195" t="s">
        <v>210</v>
      </c>
      <c r="E486" s="196" t="s">
        <v>2067</v>
      </c>
      <c r="F486" s="200" t="s">
        <v>2068</v>
      </c>
      <c r="G486" s="198" t="s">
        <v>213</v>
      </c>
      <c r="H486" s="199">
        <v>151.72</v>
      </c>
      <c r="I486" s="155"/>
      <c r="J486" s="287">
        <f t="shared" si="120"/>
        <v>0</v>
      </c>
      <c r="K486" s="157"/>
      <c r="L486" s="31"/>
      <c r="M486" s="158" t="s">
        <v>1</v>
      </c>
      <c r="N486" s="159" t="s">
        <v>38</v>
      </c>
      <c r="O486" s="59"/>
      <c r="P486" s="160">
        <f t="shared" si="121"/>
        <v>0</v>
      </c>
      <c r="Q486" s="160">
        <v>1.218E-2</v>
      </c>
      <c r="R486" s="160">
        <f t="shared" si="122"/>
        <v>1.8479496</v>
      </c>
      <c r="S486" s="160">
        <v>0</v>
      </c>
      <c r="T486" s="161">
        <f t="shared" si="123"/>
        <v>0</v>
      </c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R486" s="162" t="s">
        <v>274</v>
      </c>
      <c r="AT486" s="162" t="s">
        <v>210</v>
      </c>
      <c r="AU486" s="162" t="s">
        <v>85</v>
      </c>
      <c r="AY486" s="15" t="s">
        <v>208</v>
      </c>
      <c r="BE486" s="163">
        <f t="shared" si="124"/>
        <v>0</v>
      </c>
      <c r="BF486" s="163">
        <f t="shared" si="125"/>
        <v>0</v>
      </c>
      <c r="BG486" s="163">
        <f t="shared" si="126"/>
        <v>0</v>
      </c>
      <c r="BH486" s="163">
        <f t="shared" si="127"/>
        <v>0</v>
      </c>
      <c r="BI486" s="163">
        <f t="shared" si="128"/>
        <v>0</v>
      </c>
      <c r="BJ486" s="15" t="s">
        <v>85</v>
      </c>
      <c r="BK486" s="163">
        <f t="shared" si="129"/>
        <v>0</v>
      </c>
      <c r="BL486" s="15" t="s">
        <v>274</v>
      </c>
      <c r="BM486" s="162" t="s">
        <v>2069</v>
      </c>
    </row>
    <row r="487" spans="1:65" s="2" customFormat="1" ht="37.9" customHeight="1">
      <c r="A487" s="30"/>
      <c r="B487" s="154"/>
      <c r="C487" s="195" t="s">
        <v>2070</v>
      </c>
      <c r="D487" s="195" t="s">
        <v>210</v>
      </c>
      <c r="E487" s="196" t="s">
        <v>2071</v>
      </c>
      <c r="F487" s="200" t="s">
        <v>2072</v>
      </c>
      <c r="G487" s="198" t="s">
        <v>213</v>
      </c>
      <c r="H487" s="199">
        <v>115.91</v>
      </c>
      <c r="I487" s="155"/>
      <c r="J487" s="287">
        <f t="shared" si="120"/>
        <v>0</v>
      </c>
      <c r="K487" s="157"/>
      <c r="L487" s="31"/>
      <c r="M487" s="158" t="s">
        <v>1</v>
      </c>
      <c r="N487" s="159" t="s">
        <v>38</v>
      </c>
      <c r="O487" s="59"/>
      <c r="P487" s="160">
        <f t="shared" si="121"/>
        <v>0</v>
      </c>
      <c r="Q487" s="160">
        <v>1.41365E-2</v>
      </c>
      <c r="R487" s="160">
        <f t="shared" si="122"/>
        <v>1.638561715</v>
      </c>
      <c r="S487" s="160">
        <v>0</v>
      </c>
      <c r="T487" s="161">
        <f t="shared" si="123"/>
        <v>0</v>
      </c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R487" s="162" t="s">
        <v>274</v>
      </c>
      <c r="AT487" s="162" t="s">
        <v>210</v>
      </c>
      <c r="AU487" s="162" t="s">
        <v>85</v>
      </c>
      <c r="AY487" s="15" t="s">
        <v>208</v>
      </c>
      <c r="BE487" s="163">
        <f t="shared" si="124"/>
        <v>0</v>
      </c>
      <c r="BF487" s="163">
        <f t="shared" si="125"/>
        <v>0</v>
      </c>
      <c r="BG487" s="163">
        <f t="shared" si="126"/>
        <v>0</v>
      </c>
      <c r="BH487" s="163">
        <f t="shared" si="127"/>
        <v>0</v>
      </c>
      <c r="BI487" s="163">
        <f t="shared" si="128"/>
        <v>0</v>
      </c>
      <c r="BJ487" s="15" t="s">
        <v>85</v>
      </c>
      <c r="BK487" s="163">
        <f t="shared" si="129"/>
        <v>0</v>
      </c>
      <c r="BL487" s="15" t="s">
        <v>274</v>
      </c>
      <c r="BM487" s="162" t="s">
        <v>2073</v>
      </c>
    </row>
    <row r="488" spans="1:65" s="2" customFormat="1" ht="21.75" customHeight="1">
      <c r="A488" s="30"/>
      <c r="B488" s="154"/>
      <c r="C488" s="195" t="s">
        <v>2074</v>
      </c>
      <c r="D488" s="195" t="s">
        <v>210</v>
      </c>
      <c r="E488" s="196" t="s">
        <v>2075</v>
      </c>
      <c r="F488" s="200" t="s">
        <v>2076</v>
      </c>
      <c r="G488" s="198" t="s">
        <v>1614</v>
      </c>
      <c r="H488" s="182"/>
      <c r="I488" s="155"/>
      <c r="J488" s="287">
        <f t="shared" si="120"/>
        <v>0</v>
      </c>
      <c r="K488" s="157"/>
      <c r="L488" s="31"/>
      <c r="M488" s="158" t="s">
        <v>1</v>
      </c>
      <c r="N488" s="159" t="s">
        <v>38</v>
      </c>
      <c r="O488" s="59"/>
      <c r="P488" s="160">
        <f t="shared" si="121"/>
        <v>0</v>
      </c>
      <c r="Q488" s="160">
        <v>0</v>
      </c>
      <c r="R488" s="160">
        <f t="shared" si="122"/>
        <v>0</v>
      </c>
      <c r="S488" s="160">
        <v>0</v>
      </c>
      <c r="T488" s="161">
        <f t="shared" si="123"/>
        <v>0</v>
      </c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R488" s="162" t="s">
        <v>274</v>
      </c>
      <c r="AT488" s="162" t="s">
        <v>210</v>
      </c>
      <c r="AU488" s="162" t="s">
        <v>85</v>
      </c>
      <c r="AY488" s="15" t="s">
        <v>208</v>
      </c>
      <c r="BE488" s="163">
        <f t="shared" si="124"/>
        <v>0</v>
      </c>
      <c r="BF488" s="163">
        <f t="shared" si="125"/>
        <v>0</v>
      </c>
      <c r="BG488" s="163">
        <f t="shared" si="126"/>
        <v>0</v>
      </c>
      <c r="BH488" s="163">
        <f t="shared" si="127"/>
        <v>0</v>
      </c>
      <c r="BI488" s="163">
        <f t="shared" si="128"/>
        <v>0</v>
      </c>
      <c r="BJ488" s="15" t="s">
        <v>85</v>
      </c>
      <c r="BK488" s="163">
        <f t="shared" si="129"/>
        <v>0</v>
      </c>
      <c r="BL488" s="15" t="s">
        <v>274</v>
      </c>
      <c r="BM488" s="162" t="s">
        <v>2077</v>
      </c>
    </row>
    <row r="489" spans="1:65" s="12" customFormat="1" ht="22.9" customHeight="1">
      <c r="B489" s="142"/>
      <c r="C489" s="206"/>
      <c r="D489" s="207" t="s">
        <v>71</v>
      </c>
      <c r="E489" s="208" t="s">
        <v>698</v>
      </c>
      <c r="F489" s="208" t="s">
        <v>699</v>
      </c>
      <c r="G489" s="206"/>
      <c r="H489" s="206"/>
      <c r="I489" s="145"/>
      <c r="J489" s="286">
        <f>BK489</f>
        <v>0</v>
      </c>
      <c r="L489" s="142"/>
      <c r="M489" s="146"/>
      <c r="N489" s="147"/>
      <c r="O489" s="147"/>
      <c r="P489" s="148">
        <f>SUM(P490:P498)</f>
        <v>0</v>
      </c>
      <c r="Q489" s="147"/>
      <c r="R489" s="148">
        <f>SUM(R490:R498)</f>
        <v>1.7977609543999997</v>
      </c>
      <c r="S489" s="147"/>
      <c r="T489" s="149">
        <f>SUM(T490:T498)</f>
        <v>0</v>
      </c>
      <c r="AR489" s="143" t="s">
        <v>85</v>
      </c>
      <c r="AT489" s="150" t="s">
        <v>71</v>
      </c>
      <c r="AU489" s="150" t="s">
        <v>79</v>
      </c>
      <c r="AY489" s="143" t="s">
        <v>208</v>
      </c>
      <c r="BK489" s="151">
        <f>SUM(BK490:BK498)</f>
        <v>0</v>
      </c>
    </row>
    <row r="490" spans="1:65" s="2" customFormat="1" ht="37.9" customHeight="1">
      <c r="A490" s="30"/>
      <c r="B490" s="154"/>
      <c r="C490" s="195" t="s">
        <v>2078</v>
      </c>
      <c r="D490" s="195" t="s">
        <v>210</v>
      </c>
      <c r="E490" s="196" t="s">
        <v>2079</v>
      </c>
      <c r="F490" s="200" t="s">
        <v>2080</v>
      </c>
      <c r="G490" s="198" t="s">
        <v>252</v>
      </c>
      <c r="H490" s="199">
        <v>11.1</v>
      </c>
      <c r="I490" s="155"/>
      <c r="J490" s="287">
        <f t="shared" ref="J490:J498" si="130">ROUND(I490*H490,2)</f>
        <v>0</v>
      </c>
      <c r="K490" s="157"/>
      <c r="L490" s="31"/>
      <c r="M490" s="158" t="s">
        <v>1</v>
      </c>
      <c r="N490" s="159" t="s">
        <v>38</v>
      </c>
      <c r="O490" s="59"/>
      <c r="P490" s="160">
        <f t="shared" ref="P490:P498" si="131">O490*H490</f>
        <v>0</v>
      </c>
      <c r="Q490" s="160">
        <v>2.7512499999999998E-3</v>
      </c>
      <c r="R490" s="160">
        <f t="shared" ref="R490:R498" si="132">Q490*H490</f>
        <v>3.0538874999999997E-2</v>
      </c>
      <c r="S490" s="160">
        <v>0</v>
      </c>
      <c r="T490" s="161">
        <f t="shared" ref="T490:T498" si="133">S490*H490</f>
        <v>0</v>
      </c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R490" s="162" t="s">
        <v>274</v>
      </c>
      <c r="AT490" s="162" t="s">
        <v>210</v>
      </c>
      <c r="AU490" s="162" t="s">
        <v>85</v>
      </c>
      <c r="AY490" s="15" t="s">
        <v>208</v>
      </c>
      <c r="BE490" s="163">
        <f t="shared" ref="BE490:BE498" si="134">IF(N490="základná",J490,0)</f>
        <v>0</v>
      </c>
      <c r="BF490" s="163">
        <f t="shared" ref="BF490:BF498" si="135">IF(N490="znížená",J490,0)</f>
        <v>0</v>
      </c>
      <c r="BG490" s="163">
        <f t="shared" ref="BG490:BG498" si="136">IF(N490="zákl. prenesená",J490,0)</f>
        <v>0</v>
      </c>
      <c r="BH490" s="163">
        <f t="shared" ref="BH490:BH498" si="137">IF(N490="zníž. prenesená",J490,0)</f>
        <v>0</v>
      </c>
      <c r="BI490" s="163">
        <f t="shared" ref="BI490:BI498" si="138">IF(N490="nulová",J490,0)</f>
        <v>0</v>
      </c>
      <c r="BJ490" s="15" t="s">
        <v>85</v>
      </c>
      <c r="BK490" s="163">
        <f t="shared" ref="BK490:BK498" si="139">ROUND(I490*H490,2)</f>
        <v>0</v>
      </c>
      <c r="BL490" s="15" t="s">
        <v>274</v>
      </c>
      <c r="BM490" s="162" t="s">
        <v>2081</v>
      </c>
    </row>
    <row r="491" spans="1:65" s="2" customFormat="1" ht="33" customHeight="1">
      <c r="A491" s="30"/>
      <c r="B491" s="154"/>
      <c r="C491" s="195" t="s">
        <v>2082</v>
      </c>
      <c r="D491" s="195" t="s">
        <v>210</v>
      </c>
      <c r="E491" s="196" t="s">
        <v>2083</v>
      </c>
      <c r="F491" s="200" t="s">
        <v>2084</v>
      </c>
      <c r="G491" s="198" t="s">
        <v>252</v>
      </c>
      <c r="H491" s="199">
        <v>82.7</v>
      </c>
      <c r="I491" s="155"/>
      <c r="J491" s="287">
        <f t="shared" si="130"/>
        <v>0</v>
      </c>
      <c r="K491" s="157"/>
      <c r="L491" s="31"/>
      <c r="M491" s="158" t="s">
        <v>1</v>
      </c>
      <c r="N491" s="159" t="s">
        <v>38</v>
      </c>
      <c r="O491" s="59"/>
      <c r="P491" s="160">
        <f t="shared" si="131"/>
        <v>0</v>
      </c>
      <c r="Q491" s="160">
        <v>6.2984499999999997E-3</v>
      </c>
      <c r="R491" s="160">
        <f t="shared" si="132"/>
        <v>0.52088181499999997</v>
      </c>
      <c r="S491" s="160">
        <v>0</v>
      </c>
      <c r="T491" s="161">
        <f t="shared" si="133"/>
        <v>0</v>
      </c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R491" s="162" t="s">
        <v>274</v>
      </c>
      <c r="AT491" s="162" t="s">
        <v>210</v>
      </c>
      <c r="AU491" s="162" t="s">
        <v>85</v>
      </c>
      <c r="AY491" s="15" t="s">
        <v>208</v>
      </c>
      <c r="BE491" s="163">
        <f t="shared" si="134"/>
        <v>0</v>
      </c>
      <c r="BF491" s="163">
        <f t="shared" si="135"/>
        <v>0</v>
      </c>
      <c r="BG491" s="163">
        <f t="shared" si="136"/>
        <v>0</v>
      </c>
      <c r="BH491" s="163">
        <f t="shared" si="137"/>
        <v>0</v>
      </c>
      <c r="BI491" s="163">
        <f t="shared" si="138"/>
        <v>0</v>
      </c>
      <c r="BJ491" s="15" t="s">
        <v>85</v>
      </c>
      <c r="BK491" s="163">
        <f t="shared" si="139"/>
        <v>0</v>
      </c>
      <c r="BL491" s="15" t="s">
        <v>274</v>
      </c>
      <c r="BM491" s="162" t="s">
        <v>2085</v>
      </c>
    </row>
    <row r="492" spans="1:65" s="2" customFormat="1" ht="24.2" customHeight="1">
      <c r="A492" s="30"/>
      <c r="B492" s="154"/>
      <c r="C492" s="195" t="s">
        <v>2086</v>
      </c>
      <c r="D492" s="195" t="s">
        <v>210</v>
      </c>
      <c r="E492" s="196" t="s">
        <v>2087</v>
      </c>
      <c r="F492" s="200" t="s">
        <v>2088</v>
      </c>
      <c r="G492" s="198" t="s">
        <v>252</v>
      </c>
      <c r="H492" s="199">
        <v>52.3</v>
      </c>
      <c r="I492" s="155"/>
      <c r="J492" s="287">
        <f t="shared" si="130"/>
        <v>0</v>
      </c>
      <c r="K492" s="157"/>
      <c r="L492" s="31"/>
      <c r="M492" s="158" t="s">
        <v>1</v>
      </c>
      <c r="N492" s="159" t="s">
        <v>38</v>
      </c>
      <c r="O492" s="59"/>
      <c r="P492" s="160">
        <f t="shared" si="131"/>
        <v>0</v>
      </c>
      <c r="Q492" s="160">
        <v>1.1658899999999999E-3</v>
      </c>
      <c r="R492" s="160">
        <f t="shared" si="132"/>
        <v>6.0976046999999992E-2</v>
      </c>
      <c r="S492" s="160">
        <v>0</v>
      </c>
      <c r="T492" s="161">
        <f t="shared" si="133"/>
        <v>0</v>
      </c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R492" s="162" t="s">
        <v>274</v>
      </c>
      <c r="AT492" s="162" t="s">
        <v>210</v>
      </c>
      <c r="AU492" s="162" t="s">
        <v>85</v>
      </c>
      <c r="AY492" s="15" t="s">
        <v>208</v>
      </c>
      <c r="BE492" s="163">
        <f t="shared" si="134"/>
        <v>0</v>
      </c>
      <c r="BF492" s="163">
        <f t="shared" si="135"/>
        <v>0</v>
      </c>
      <c r="BG492" s="163">
        <f t="shared" si="136"/>
        <v>0</v>
      </c>
      <c r="BH492" s="163">
        <f t="shared" si="137"/>
        <v>0</v>
      </c>
      <c r="BI492" s="163">
        <f t="shared" si="138"/>
        <v>0</v>
      </c>
      <c r="BJ492" s="15" t="s">
        <v>85</v>
      </c>
      <c r="BK492" s="163">
        <f t="shared" si="139"/>
        <v>0</v>
      </c>
      <c r="BL492" s="15" t="s">
        <v>274</v>
      </c>
      <c r="BM492" s="162" t="s">
        <v>2089</v>
      </c>
    </row>
    <row r="493" spans="1:65" s="2" customFormat="1" ht="33" customHeight="1">
      <c r="A493" s="30"/>
      <c r="B493" s="154"/>
      <c r="C493" s="195" t="s">
        <v>2090</v>
      </c>
      <c r="D493" s="195" t="s">
        <v>210</v>
      </c>
      <c r="E493" s="196" t="s">
        <v>2091</v>
      </c>
      <c r="F493" s="200" t="s">
        <v>2092</v>
      </c>
      <c r="G493" s="198" t="s">
        <v>252</v>
      </c>
      <c r="H493" s="199">
        <v>328.7</v>
      </c>
      <c r="I493" s="155"/>
      <c r="J493" s="287">
        <f t="shared" si="130"/>
        <v>0</v>
      </c>
      <c r="K493" s="157"/>
      <c r="L493" s="31"/>
      <c r="M493" s="158" t="s">
        <v>1</v>
      </c>
      <c r="N493" s="159" t="s">
        <v>38</v>
      </c>
      <c r="O493" s="59"/>
      <c r="P493" s="160">
        <f t="shared" si="131"/>
        <v>0</v>
      </c>
      <c r="Q493" s="160">
        <v>3.4446899999999998E-3</v>
      </c>
      <c r="R493" s="160">
        <f t="shared" si="132"/>
        <v>1.1322696029999999</v>
      </c>
      <c r="S493" s="160">
        <v>0</v>
      </c>
      <c r="T493" s="161">
        <f t="shared" si="133"/>
        <v>0</v>
      </c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R493" s="162" t="s">
        <v>274</v>
      </c>
      <c r="AT493" s="162" t="s">
        <v>210</v>
      </c>
      <c r="AU493" s="162" t="s">
        <v>85</v>
      </c>
      <c r="AY493" s="15" t="s">
        <v>208</v>
      </c>
      <c r="BE493" s="163">
        <f t="shared" si="134"/>
        <v>0</v>
      </c>
      <c r="BF493" s="163">
        <f t="shared" si="135"/>
        <v>0</v>
      </c>
      <c r="BG493" s="163">
        <f t="shared" si="136"/>
        <v>0</v>
      </c>
      <c r="BH493" s="163">
        <f t="shared" si="137"/>
        <v>0</v>
      </c>
      <c r="BI493" s="163">
        <f t="shared" si="138"/>
        <v>0</v>
      </c>
      <c r="BJ493" s="15" t="s">
        <v>85</v>
      </c>
      <c r="BK493" s="163">
        <f t="shared" si="139"/>
        <v>0</v>
      </c>
      <c r="BL493" s="15" t="s">
        <v>274</v>
      </c>
      <c r="BM493" s="162" t="s">
        <v>2093</v>
      </c>
    </row>
    <row r="494" spans="1:65" s="2" customFormat="1" ht="24.2" customHeight="1">
      <c r="A494" s="30"/>
      <c r="B494" s="154"/>
      <c r="C494" s="195" t="s">
        <v>2094</v>
      </c>
      <c r="D494" s="195" t="s">
        <v>210</v>
      </c>
      <c r="E494" s="196" t="s">
        <v>2095</v>
      </c>
      <c r="F494" s="200" t="s">
        <v>2096</v>
      </c>
      <c r="G494" s="198" t="s">
        <v>213</v>
      </c>
      <c r="H494" s="199">
        <v>4.3040000000000003</v>
      </c>
      <c r="I494" s="155"/>
      <c r="J494" s="287">
        <f t="shared" si="130"/>
        <v>0</v>
      </c>
      <c r="K494" s="157"/>
      <c r="L494" s="31"/>
      <c r="M494" s="158" t="s">
        <v>1</v>
      </c>
      <c r="N494" s="159" t="s">
        <v>38</v>
      </c>
      <c r="O494" s="59"/>
      <c r="P494" s="160">
        <f t="shared" si="131"/>
        <v>0</v>
      </c>
      <c r="Q494" s="160">
        <v>8.4437999999999996E-3</v>
      </c>
      <c r="R494" s="160">
        <f t="shared" si="132"/>
        <v>3.6342115200000004E-2</v>
      </c>
      <c r="S494" s="160">
        <v>0</v>
      </c>
      <c r="T494" s="161">
        <f t="shared" si="133"/>
        <v>0</v>
      </c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R494" s="162" t="s">
        <v>274</v>
      </c>
      <c r="AT494" s="162" t="s">
        <v>210</v>
      </c>
      <c r="AU494" s="162" t="s">
        <v>85</v>
      </c>
      <c r="AY494" s="15" t="s">
        <v>208</v>
      </c>
      <c r="BE494" s="163">
        <f t="shared" si="134"/>
        <v>0</v>
      </c>
      <c r="BF494" s="163">
        <f t="shared" si="135"/>
        <v>0</v>
      </c>
      <c r="BG494" s="163">
        <f t="shared" si="136"/>
        <v>0</v>
      </c>
      <c r="BH494" s="163">
        <f t="shared" si="137"/>
        <v>0</v>
      </c>
      <c r="BI494" s="163">
        <f t="shared" si="138"/>
        <v>0</v>
      </c>
      <c r="BJ494" s="15" t="s">
        <v>85</v>
      </c>
      <c r="BK494" s="163">
        <f t="shared" si="139"/>
        <v>0</v>
      </c>
      <c r="BL494" s="15" t="s">
        <v>274</v>
      </c>
      <c r="BM494" s="162" t="s">
        <v>2097</v>
      </c>
    </row>
    <row r="495" spans="1:65" s="2" customFormat="1" ht="24.2" customHeight="1">
      <c r="A495" s="30"/>
      <c r="B495" s="154"/>
      <c r="C495" s="195" t="s">
        <v>2098</v>
      </c>
      <c r="D495" s="195" t="s">
        <v>210</v>
      </c>
      <c r="E495" s="196" t="s">
        <v>2099</v>
      </c>
      <c r="F495" s="200" t="s">
        <v>2100</v>
      </c>
      <c r="G495" s="198" t="s">
        <v>213</v>
      </c>
      <c r="H495" s="199">
        <v>1.5029999999999999</v>
      </c>
      <c r="I495" s="155"/>
      <c r="J495" s="287">
        <f t="shared" si="130"/>
        <v>0</v>
      </c>
      <c r="K495" s="157"/>
      <c r="L495" s="31"/>
      <c r="M495" s="158" t="s">
        <v>1</v>
      </c>
      <c r="N495" s="159" t="s">
        <v>38</v>
      </c>
      <c r="O495" s="59"/>
      <c r="P495" s="160">
        <f t="shared" si="131"/>
        <v>0</v>
      </c>
      <c r="Q495" s="160">
        <v>8.4437999999999996E-3</v>
      </c>
      <c r="R495" s="160">
        <f t="shared" si="132"/>
        <v>1.2691031399999999E-2</v>
      </c>
      <c r="S495" s="160">
        <v>0</v>
      </c>
      <c r="T495" s="161">
        <f t="shared" si="133"/>
        <v>0</v>
      </c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R495" s="162" t="s">
        <v>274</v>
      </c>
      <c r="AT495" s="162" t="s">
        <v>210</v>
      </c>
      <c r="AU495" s="162" t="s">
        <v>85</v>
      </c>
      <c r="AY495" s="15" t="s">
        <v>208</v>
      </c>
      <c r="BE495" s="163">
        <f t="shared" si="134"/>
        <v>0</v>
      </c>
      <c r="BF495" s="163">
        <f t="shared" si="135"/>
        <v>0</v>
      </c>
      <c r="BG495" s="163">
        <f t="shared" si="136"/>
        <v>0</v>
      </c>
      <c r="BH495" s="163">
        <f t="shared" si="137"/>
        <v>0</v>
      </c>
      <c r="BI495" s="163">
        <f t="shared" si="138"/>
        <v>0</v>
      </c>
      <c r="BJ495" s="15" t="s">
        <v>85</v>
      </c>
      <c r="BK495" s="163">
        <f t="shared" si="139"/>
        <v>0</v>
      </c>
      <c r="BL495" s="15" t="s">
        <v>274</v>
      </c>
      <c r="BM495" s="162" t="s">
        <v>2101</v>
      </c>
    </row>
    <row r="496" spans="1:65" s="2" customFormat="1" ht="24.2" customHeight="1">
      <c r="A496" s="30"/>
      <c r="B496" s="154"/>
      <c r="C496" s="195" t="s">
        <v>2102</v>
      </c>
      <c r="D496" s="195" t="s">
        <v>210</v>
      </c>
      <c r="E496" s="196" t="s">
        <v>2103</v>
      </c>
      <c r="F496" s="200" t="s">
        <v>2104</v>
      </c>
      <c r="G496" s="198" t="s">
        <v>213</v>
      </c>
      <c r="H496" s="199">
        <v>0.39500000000000002</v>
      </c>
      <c r="I496" s="155"/>
      <c r="J496" s="287">
        <f t="shared" si="130"/>
        <v>0</v>
      </c>
      <c r="K496" s="157"/>
      <c r="L496" s="31"/>
      <c r="M496" s="158" t="s">
        <v>1</v>
      </c>
      <c r="N496" s="159" t="s">
        <v>38</v>
      </c>
      <c r="O496" s="59"/>
      <c r="P496" s="160">
        <f t="shared" si="131"/>
        <v>0</v>
      </c>
      <c r="Q496" s="160">
        <v>8.4437999999999996E-3</v>
      </c>
      <c r="R496" s="160">
        <f t="shared" si="132"/>
        <v>3.3353010000000002E-3</v>
      </c>
      <c r="S496" s="160">
        <v>0</v>
      </c>
      <c r="T496" s="161">
        <f t="shared" si="133"/>
        <v>0</v>
      </c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R496" s="162" t="s">
        <v>274</v>
      </c>
      <c r="AT496" s="162" t="s">
        <v>210</v>
      </c>
      <c r="AU496" s="162" t="s">
        <v>85</v>
      </c>
      <c r="AY496" s="15" t="s">
        <v>208</v>
      </c>
      <c r="BE496" s="163">
        <f t="shared" si="134"/>
        <v>0</v>
      </c>
      <c r="BF496" s="163">
        <f t="shared" si="135"/>
        <v>0</v>
      </c>
      <c r="BG496" s="163">
        <f t="shared" si="136"/>
        <v>0</v>
      </c>
      <c r="BH496" s="163">
        <f t="shared" si="137"/>
        <v>0</v>
      </c>
      <c r="BI496" s="163">
        <f t="shared" si="138"/>
        <v>0</v>
      </c>
      <c r="BJ496" s="15" t="s">
        <v>85</v>
      </c>
      <c r="BK496" s="163">
        <f t="shared" si="139"/>
        <v>0</v>
      </c>
      <c r="BL496" s="15" t="s">
        <v>274</v>
      </c>
      <c r="BM496" s="162" t="s">
        <v>2105</v>
      </c>
    </row>
    <row r="497" spans="1:65" s="2" customFormat="1" ht="24.2" customHeight="1">
      <c r="A497" s="30"/>
      <c r="B497" s="154"/>
      <c r="C497" s="195" t="s">
        <v>2106</v>
      </c>
      <c r="D497" s="195" t="s">
        <v>210</v>
      </c>
      <c r="E497" s="196" t="s">
        <v>2107</v>
      </c>
      <c r="F497" s="200" t="s">
        <v>2108</v>
      </c>
      <c r="G497" s="198" t="s">
        <v>213</v>
      </c>
      <c r="H497" s="199">
        <v>8.5999999999999993E-2</v>
      </c>
      <c r="I497" s="155"/>
      <c r="J497" s="287">
        <f t="shared" si="130"/>
        <v>0</v>
      </c>
      <c r="K497" s="157"/>
      <c r="L497" s="31"/>
      <c r="M497" s="158" t="s">
        <v>1</v>
      </c>
      <c r="N497" s="159" t="s">
        <v>38</v>
      </c>
      <c r="O497" s="59"/>
      <c r="P497" s="160">
        <f t="shared" si="131"/>
        <v>0</v>
      </c>
      <c r="Q497" s="160">
        <v>8.4437999999999996E-3</v>
      </c>
      <c r="R497" s="160">
        <f t="shared" si="132"/>
        <v>7.2616679999999993E-4</v>
      </c>
      <c r="S497" s="160">
        <v>0</v>
      </c>
      <c r="T497" s="161">
        <f t="shared" si="133"/>
        <v>0</v>
      </c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R497" s="162" t="s">
        <v>274</v>
      </c>
      <c r="AT497" s="162" t="s">
        <v>210</v>
      </c>
      <c r="AU497" s="162" t="s">
        <v>85</v>
      </c>
      <c r="AY497" s="15" t="s">
        <v>208</v>
      </c>
      <c r="BE497" s="163">
        <f t="shared" si="134"/>
        <v>0</v>
      </c>
      <c r="BF497" s="163">
        <f t="shared" si="135"/>
        <v>0</v>
      </c>
      <c r="BG497" s="163">
        <f t="shared" si="136"/>
        <v>0</v>
      </c>
      <c r="BH497" s="163">
        <f t="shared" si="137"/>
        <v>0</v>
      </c>
      <c r="BI497" s="163">
        <f t="shared" si="138"/>
        <v>0</v>
      </c>
      <c r="BJ497" s="15" t="s">
        <v>85</v>
      </c>
      <c r="BK497" s="163">
        <f t="shared" si="139"/>
        <v>0</v>
      </c>
      <c r="BL497" s="15" t="s">
        <v>274</v>
      </c>
      <c r="BM497" s="162" t="s">
        <v>2109</v>
      </c>
    </row>
    <row r="498" spans="1:65" s="2" customFormat="1" ht="24.2" customHeight="1">
      <c r="A498" s="30"/>
      <c r="B498" s="154"/>
      <c r="C498" s="195" t="s">
        <v>2110</v>
      </c>
      <c r="D498" s="195" t="s">
        <v>210</v>
      </c>
      <c r="E498" s="196" t="s">
        <v>2111</v>
      </c>
      <c r="F498" s="200" t="s">
        <v>2112</v>
      </c>
      <c r="G498" s="198" t="s">
        <v>1614</v>
      </c>
      <c r="H498" s="182"/>
      <c r="I498" s="155"/>
      <c r="J498" s="287">
        <f t="shared" si="130"/>
        <v>0</v>
      </c>
      <c r="K498" s="157"/>
      <c r="L498" s="31"/>
      <c r="M498" s="158" t="s">
        <v>1</v>
      </c>
      <c r="N498" s="159" t="s">
        <v>38</v>
      </c>
      <c r="O498" s="59"/>
      <c r="P498" s="160">
        <f t="shared" si="131"/>
        <v>0</v>
      </c>
      <c r="Q498" s="160">
        <v>0</v>
      </c>
      <c r="R498" s="160">
        <f t="shared" si="132"/>
        <v>0</v>
      </c>
      <c r="S498" s="160">
        <v>0</v>
      </c>
      <c r="T498" s="161">
        <f t="shared" si="133"/>
        <v>0</v>
      </c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R498" s="162" t="s">
        <v>274</v>
      </c>
      <c r="AT498" s="162" t="s">
        <v>210</v>
      </c>
      <c r="AU498" s="162" t="s">
        <v>85</v>
      </c>
      <c r="AY498" s="15" t="s">
        <v>208</v>
      </c>
      <c r="BE498" s="163">
        <f t="shared" si="134"/>
        <v>0</v>
      </c>
      <c r="BF498" s="163">
        <f t="shared" si="135"/>
        <v>0</v>
      </c>
      <c r="BG498" s="163">
        <f t="shared" si="136"/>
        <v>0</v>
      </c>
      <c r="BH498" s="163">
        <f t="shared" si="137"/>
        <v>0</v>
      </c>
      <c r="BI498" s="163">
        <f t="shared" si="138"/>
        <v>0</v>
      </c>
      <c r="BJ498" s="15" t="s">
        <v>85</v>
      </c>
      <c r="BK498" s="163">
        <f t="shared" si="139"/>
        <v>0</v>
      </c>
      <c r="BL498" s="15" t="s">
        <v>274</v>
      </c>
      <c r="BM498" s="162" t="s">
        <v>2113</v>
      </c>
    </row>
    <row r="499" spans="1:65" s="12" customFormat="1" ht="22.9" customHeight="1">
      <c r="B499" s="142"/>
      <c r="C499" s="206"/>
      <c r="D499" s="207" t="s">
        <v>71</v>
      </c>
      <c r="E499" s="208" t="s">
        <v>716</v>
      </c>
      <c r="F499" s="208" t="s">
        <v>717</v>
      </c>
      <c r="G499" s="206"/>
      <c r="H499" s="206"/>
      <c r="I499" s="145"/>
      <c r="J499" s="286">
        <f>BK499</f>
        <v>0</v>
      </c>
      <c r="L499" s="142"/>
      <c r="M499" s="146"/>
      <c r="N499" s="147"/>
      <c r="O499" s="147"/>
      <c r="P499" s="148">
        <f>SUM(P500:P541)</f>
        <v>0</v>
      </c>
      <c r="Q499" s="147"/>
      <c r="R499" s="148">
        <f>SUM(R500:R541)</f>
        <v>1.4703083999999997E-3</v>
      </c>
      <c r="S499" s="147"/>
      <c r="T499" s="149">
        <f>SUM(T500:T541)</f>
        <v>0</v>
      </c>
      <c r="AR499" s="143" t="s">
        <v>85</v>
      </c>
      <c r="AT499" s="150" t="s">
        <v>71</v>
      </c>
      <c r="AU499" s="150" t="s">
        <v>79</v>
      </c>
      <c r="AY499" s="143" t="s">
        <v>208</v>
      </c>
      <c r="BK499" s="151">
        <f>SUM(BK500:BK541)</f>
        <v>0</v>
      </c>
    </row>
    <row r="500" spans="1:65" s="2" customFormat="1" ht="49.15" customHeight="1">
      <c r="A500" s="30"/>
      <c r="B500" s="154"/>
      <c r="C500" s="195" t="s">
        <v>2114</v>
      </c>
      <c r="D500" s="195" t="s">
        <v>210</v>
      </c>
      <c r="E500" s="196" t="s">
        <v>2115</v>
      </c>
      <c r="F500" s="200" t="s">
        <v>2116</v>
      </c>
      <c r="G500" s="198" t="s">
        <v>252</v>
      </c>
      <c r="H500" s="199">
        <v>11.42</v>
      </c>
      <c r="I500" s="155"/>
      <c r="J500" s="287">
        <f t="shared" ref="J500:J541" si="140">ROUND(I500*H500,2)</f>
        <v>0</v>
      </c>
      <c r="K500" s="157"/>
      <c r="L500" s="31"/>
      <c r="M500" s="158" t="s">
        <v>1</v>
      </c>
      <c r="N500" s="159" t="s">
        <v>38</v>
      </c>
      <c r="O500" s="59"/>
      <c r="P500" s="160">
        <f t="shared" ref="P500:P541" si="141">O500*H500</f>
        <v>0</v>
      </c>
      <c r="Q500" s="160">
        <v>6.2459999999999995E-5</v>
      </c>
      <c r="R500" s="160">
        <f t="shared" ref="R500:R541" si="142">Q500*H500</f>
        <v>7.1329319999999989E-4</v>
      </c>
      <c r="S500" s="160">
        <v>0</v>
      </c>
      <c r="T500" s="161">
        <f t="shared" ref="T500:T541" si="143">S500*H500</f>
        <v>0</v>
      </c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R500" s="162" t="s">
        <v>274</v>
      </c>
      <c r="AT500" s="162" t="s">
        <v>210</v>
      </c>
      <c r="AU500" s="162" t="s">
        <v>85</v>
      </c>
      <c r="AY500" s="15" t="s">
        <v>208</v>
      </c>
      <c r="BE500" s="163">
        <f t="shared" ref="BE500:BE541" si="144">IF(N500="základná",J500,0)</f>
        <v>0</v>
      </c>
      <c r="BF500" s="163">
        <f t="shared" ref="BF500:BF541" si="145">IF(N500="znížená",J500,0)</f>
        <v>0</v>
      </c>
      <c r="BG500" s="163">
        <f t="shared" ref="BG500:BG541" si="146">IF(N500="zákl. prenesená",J500,0)</f>
        <v>0</v>
      </c>
      <c r="BH500" s="163">
        <f t="shared" ref="BH500:BH541" si="147">IF(N500="zníž. prenesená",J500,0)</f>
        <v>0</v>
      </c>
      <c r="BI500" s="163">
        <f t="shared" ref="BI500:BI541" si="148">IF(N500="nulová",J500,0)</f>
        <v>0</v>
      </c>
      <c r="BJ500" s="15" t="s">
        <v>85</v>
      </c>
      <c r="BK500" s="163">
        <f t="shared" ref="BK500:BK541" si="149">ROUND(I500*H500,2)</f>
        <v>0</v>
      </c>
      <c r="BL500" s="15" t="s">
        <v>274</v>
      </c>
      <c r="BM500" s="162" t="s">
        <v>2117</v>
      </c>
    </row>
    <row r="501" spans="1:65" s="2" customFormat="1" ht="49.15" customHeight="1">
      <c r="A501" s="30"/>
      <c r="B501" s="154"/>
      <c r="C501" s="195" t="s">
        <v>2118</v>
      </c>
      <c r="D501" s="195" t="s">
        <v>210</v>
      </c>
      <c r="E501" s="196" t="s">
        <v>2119</v>
      </c>
      <c r="F501" s="200" t="s">
        <v>2120</v>
      </c>
      <c r="G501" s="198" t="s">
        <v>252</v>
      </c>
      <c r="H501" s="199">
        <v>8.1199999999999992</v>
      </c>
      <c r="I501" s="155"/>
      <c r="J501" s="287">
        <f t="shared" si="140"/>
        <v>0</v>
      </c>
      <c r="K501" s="157"/>
      <c r="L501" s="31"/>
      <c r="M501" s="158" t="s">
        <v>1</v>
      </c>
      <c r="N501" s="159" t="s">
        <v>38</v>
      </c>
      <c r="O501" s="59"/>
      <c r="P501" s="160">
        <f t="shared" si="141"/>
        <v>0</v>
      </c>
      <c r="Q501" s="160">
        <v>6.2459999999999995E-5</v>
      </c>
      <c r="R501" s="160">
        <f t="shared" si="142"/>
        <v>5.0717519999999986E-4</v>
      </c>
      <c r="S501" s="160">
        <v>0</v>
      </c>
      <c r="T501" s="161">
        <f t="shared" si="143"/>
        <v>0</v>
      </c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R501" s="162" t="s">
        <v>274</v>
      </c>
      <c r="AT501" s="162" t="s">
        <v>210</v>
      </c>
      <c r="AU501" s="162" t="s">
        <v>85</v>
      </c>
      <c r="AY501" s="15" t="s">
        <v>208</v>
      </c>
      <c r="BE501" s="163">
        <f t="shared" si="144"/>
        <v>0</v>
      </c>
      <c r="BF501" s="163">
        <f t="shared" si="145"/>
        <v>0</v>
      </c>
      <c r="BG501" s="163">
        <f t="shared" si="146"/>
        <v>0</v>
      </c>
      <c r="BH501" s="163">
        <f t="shared" si="147"/>
        <v>0</v>
      </c>
      <c r="BI501" s="163">
        <f t="shared" si="148"/>
        <v>0</v>
      </c>
      <c r="BJ501" s="15" t="s">
        <v>85</v>
      </c>
      <c r="BK501" s="163">
        <f t="shared" si="149"/>
        <v>0</v>
      </c>
      <c r="BL501" s="15" t="s">
        <v>274</v>
      </c>
      <c r="BM501" s="162" t="s">
        <v>2121</v>
      </c>
    </row>
    <row r="502" spans="1:65" s="2" customFormat="1" ht="44.25" customHeight="1">
      <c r="A502" s="30"/>
      <c r="B502" s="154"/>
      <c r="C502" s="195" t="s">
        <v>2122</v>
      </c>
      <c r="D502" s="195" t="s">
        <v>210</v>
      </c>
      <c r="E502" s="196" t="s">
        <v>2123</v>
      </c>
      <c r="F502" s="200" t="s">
        <v>2124</v>
      </c>
      <c r="G502" s="198" t="s">
        <v>404</v>
      </c>
      <c r="H502" s="199">
        <v>4</v>
      </c>
      <c r="I502" s="155"/>
      <c r="J502" s="287">
        <f t="shared" si="140"/>
        <v>0</v>
      </c>
      <c r="K502" s="157"/>
      <c r="L502" s="31"/>
      <c r="M502" s="158" t="s">
        <v>1</v>
      </c>
      <c r="N502" s="159" t="s">
        <v>38</v>
      </c>
      <c r="O502" s="59"/>
      <c r="P502" s="160">
        <f t="shared" si="141"/>
        <v>0</v>
      </c>
      <c r="Q502" s="160">
        <v>6.2459999999999995E-5</v>
      </c>
      <c r="R502" s="160">
        <f t="shared" si="142"/>
        <v>2.4983999999999998E-4</v>
      </c>
      <c r="S502" s="160">
        <v>0</v>
      </c>
      <c r="T502" s="161">
        <f t="shared" si="143"/>
        <v>0</v>
      </c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R502" s="162" t="s">
        <v>274</v>
      </c>
      <c r="AT502" s="162" t="s">
        <v>210</v>
      </c>
      <c r="AU502" s="162" t="s">
        <v>85</v>
      </c>
      <c r="AY502" s="15" t="s">
        <v>208</v>
      </c>
      <c r="BE502" s="163">
        <f t="shared" si="144"/>
        <v>0</v>
      </c>
      <c r="BF502" s="163">
        <f t="shared" si="145"/>
        <v>0</v>
      </c>
      <c r="BG502" s="163">
        <f t="shared" si="146"/>
        <v>0</v>
      </c>
      <c r="BH502" s="163">
        <f t="shared" si="147"/>
        <v>0</v>
      </c>
      <c r="BI502" s="163">
        <f t="shared" si="148"/>
        <v>0</v>
      </c>
      <c r="BJ502" s="15" t="s">
        <v>85</v>
      </c>
      <c r="BK502" s="163">
        <f t="shared" si="149"/>
        <v>0</v>
      </c>
      <c r="BL502" s="15" t="s">
        <v>274</v>
      </c>
      <c r="BM502" s="162" t="s">
        <v>2125</v>
      </c>
    </row>
    <row r="503" spans="1:65" s="2" customFormat="1" ht="55.5" customHeight="1">
      <c r="A503" s="30"/>
      <c r="B503" s="154"/>
      <c r="C503" s="195" t="s">
        <v>2126</v>
      </c>
      <c r="D503" s="195" t="s">
        <v>210</v>
      </c>
      <c r="E503" s="196" t="s">
        <v>2127</v>
      </c>
      <c r="F503" s="200" t="s">
        <v>2128</v>
      </c>
      <c r="G503" s="198" t="s">
        <v>404</v>
      </c>
      <c r="H503" s="199">
        <v>32</v>
      </c>
      <c r="I503" s="155"/>
      <c r="J503" s="287">
        <f t="shared" si="140"/>
        <v>0</v>
      </c>
      <c r="K503" s="157"/>
      <c r="L503" s="31"/>
      <c r="M503" s="158" t="s">
        <v>1</v>
      </c>
      <c r="N503" s="159" t="s">
        <v>38</v>
      </c>
      <c r="O503" s="59"/>
      <c r="P503" s="160">
        <f t="shared" si="141"/>
        <v>0</v>
      </c>
      <c r="Q503" s="160">
        <v>0</v>
      </c>
      <c r="R503" s="160">
        <f t="shared" si="142"/>
        <v>0</v>
      </c>
      <c r="S503" s="160">
        <v>0</v>
      </c>
      <c r="T503" s="161">
        <f t="shared" si="143"/>
        <v>0</v>
      </c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R503" s="162" t="s">
        <v>274</v>
      </c>
      <c r="AT503" s="162" t="s">
        <v>210</v>
      </c>
      <c r="AU503" s="162" t="s">
        <v>85</v>
      </c>
      <c r="AY503" s="15" t="s">
        <v>208</v>
      </c>
      <c r="BE503" s="163">
        <f t="shared" si="144"/>
        <v>0</v>
      </c>
      <c r="BF503" s="163">
        <f t="shared" si="145"/>
        <v>0</v>
      </c>
      <c r="BG503" s="163">
        <f t="shared" si="146"/>
        <v>0</v>
      </c>
      <c r="BH503" s="163">
        <f t="shared" si="147"/>
        <v>0</v>
      </c>
      <c r="BI503" s="163">
        <f t="shared" si="148"/>
        <v>0</v>
      </c>
      <c r="BJ503" s="15" t="s">
        <v>85</v>
      </c>
      <c r="BK503" s="163">
        <f t="shared" si="149"/>
        <v>0</v>
      </c>
      <c r="BL503" s="15" t="s">
        <v>274</v>
      </c>
      <c r="BM503" s="162" t="s">
        <v>2129</v>
      </c>
    </row>
    <row r="504" spans="1:65" s="2" customFormat="1" ht="55.5" customHeight="1">
      <c r="A504" s="30"/>
      <c r="B504" s="154"/>
      <c r="C504" s="195" t="s">
        <v>2130</v>
      </c>
      <c r="D504" s="195" t="s">
        <v>210</v>
      </c>
      <c r="E504" s="196" t="s">
        <v>2131</v>
      </c>
      <c r="F504" s="200" t="s">
        <v>2132</v>
      </c>
      <c r="G504" s="198" t="s">
        <v>404</v>
      </c>
      <c r="H504" s="199">
        <v>26</v>
      </c>
      <c r="I504" s="155"/>
      <c r="J504" s="287">
        <f t="shared" si="140"/>
        <v>0</v>
      </c>
      <c r="K504" s="157"/>
      <c r="L504" s="31"/>
      <c r="M504" s="158" t="s">
        <v>1</v>
      </c>
      <c r="N504" s="159" t="s">
        <v>38</v>
      </c>
      <c r="O504" s="59"/>
      <c r="P504" s="160">
        <f t="shared" si="141"/>
        <v>0</v>
      </c>
      <c r="Q504" s="160">
        <v>0</v>
      </c>
      <c r="R504" s="160">
        <f t="shared" si="142"/>
        <v>0</v>
      </c>
      <c r="S504" s="160">
        <v>0</v>
      </c>
      <c r="T504" s="161">
        <f t="shared" si="143"/>
        <v>0</v>
      </c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R504" s="162" t="s">
        <v>274</v>
      </c>
      <c r="AT504" s="162" t="s">
        <v>210</v>
      </c>
      <c r="AU504" s="162" t="s">
        <v>85</v>
      </c>
      <c r="AY504" s="15" t="s">
        <v>208</v>
      </c>
      <c r="BE504" s="163">
        <f t="shared" si="144"/>
        <v>0</v>
      </c>
      <c r="BF504" s="163">
        <f t="shared" si="145"/>
        <v>0</v>
      </c>
      <c r="BG504" s="163">
        <f t="shared" si="146"/>
        <v>0</v>
      </c>
      <c r="BH504" s="163">
        <f t="shared" si="147"/>
        <v>0</v>
      </c>
      <c r="BI504" s="163">
        <f t="shared" si="148"/>
        <v>0</v>
      </c>
      <c r="BJ504" s="15" t="s">
        <v>85</v>
      </c>
      <c r="BK504" s="163">
        <f t="shared" si="149"/>
        <v>0</v>
      </c>
      <c r="BL504" s="15" t="s">
        <v>274</v>
      </c>
      <c r="BM504" s="162" t="s">
        <v>2133</v>
      </c>
    </row>
    <row r="505" spans="1:65" s="2" customFormat="1" ht="55.5" customHeight="1">
      <c r="A505" s="30"/>
      <c r="B505" s="154"/>
      <c r="C505" s="195" t="s">
        <v>2134</v>
      </c>
      <c r="D505" s="195" t="s">
        <v>210</v>
      </c>
      <c r="E505" s="196" t="s">
        <v>2135</v>
      </c>
      <c r="F505" s="200" t="s">
        <v>2136</v>
      </c>
      <c r="G505" s="198" t="s">
        <v>404</v>
      </c>
      <c r="H505" s="199">
        <v>2</v>
      </c>
      <c r="I505" s="155"/>
      <c r="J505" s="287">
        <f t="shared" si="140"/>
        <v>0</v>
      </c>
      <c r="K505" s="157"/>
      <c r="L505" s="31"/>
      <c r="M505" s="158" t="s">
        <v>1</v>
      </c>
      <c r="N505" s="159" t="s">
        <v>38</v>
      </c>
      <c r="O505" s="59"/>
      <c r="P505" s="160">
        <f t="shared" si="141"/>
        <v>0</v>
      </c>
      <c r="Q505" s="160">
        <v>0</v>
      </c>
      <c r="R505" s="160">
        <f t="shared" si="142"/>
        <v>0</v>
      </c>
      <c r="S505" s="160">
        <v>0</v>
      </c>
      <c r="T505" s="161">
        <f t="shared" si="143"/>
        <v>0</v>
      </c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R505" s="162" t="s">
        <v>274</v>
      </c>
      <c r="AT505" s="162" t="s">
        <v>210</v>
      </c>
      <c r="AU505" s="162" t="s">
        <v>85</v>
      </c>
      <c r="AY505" s="15" t="s">
        <v>208</v>
      </c>
      <c r="BE505" s="163">
        <f t="shared" si="144"/>
        <v>0</v>
      </c>
      <c r="BF505" s="163">
        <f t="shared" si="145"/>
        <v>0</v>
      </c>
      <c r="BG505" s="163">
        <f t="shared" si="146"/>
        <v>0</v>
      </c>
      <c r="BH505" s="163">
        <f t="shared" si="147"/>
        <v>0</v>
      </c>
      <c r="BI505" s="163">
        <f t="shared" si="148"/>
        <v>0</v>
      </c>
      <c r="BJ505" s="15" t="s">
        <v>85</v>
      </c>
      <c r="BK505" s="163">
        <f t="shared" si="149"/>
        <v>0</v>
      </c>
      <c r="BL505" s="15" t="s">
        <v>274</v>
      </c>
      <c r="BM505" s="162" t="s">
        <v>2137</v>
      </c>
    </row>
    <row r="506" spans="1:65" s="2" customFormat="1" ht="55.5" customHeight="1">
      <c r="A506" s="30"/>
      <c r="B506" s="154"/>
      <c r="C506" s="195" t="s">
        <v>2138</v>
      </c>
      <c r="D506" s="195" t="s">
        <v>210</v>
      </c>
      <c r="E506" s="196" t="s">
        <v>2139</v>
      </c>
      <c r="F506" s="200" t="s">
        <v>2136</v>
      </c>
      <c r="G506" s="198" t="s">
        <v>404</v>
      </c>
      <c r="H506" s="199">
        <v>9</v>
      </c>
      <c r="I506" s="155"/>
      <c r="J506" s="287">
        <f t="shared" si="140"/>
        <v>0</v>
      </c>
      <c r="K506" s="157"/>
      <c r="L506" s="31"/>
      <c r="M506" s="158" t="s">
        <v>1</v>
      </c>
      <c r="N506" s="159" t="s">
        <v>38</v>
      </c>
      <c r="O506" s="59"/>
      <c r="P506" s="160">
        <f t="shared" si="141"/>
        <v>0</v>
      </c>
      <c r="Q506" s="160">
        <v>0</v>
      </c>
      <c r="R506" s="160">
        <f t="shared" si="142"/>
        <v>0</v>
      </c>
      <c r="S506" s="160">
        <v>0</v>
      </c>
      <c r="T506" s="161">
        <f t="shared" si="143"/>
        <v>0</v>
      </c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R506" s="162" t="s">
        <v>274</v>
      </c>
      <c r="AT506" s="162" t="s">
        <v>210</v>
      </c>
      <c r="AU506" s="162" t="s">
        <v>85</v>
      </c>
      <c r="AY506" s="15" t="s">
        <v>208</v>
      </c>
      <c r="BE506" s="163">
        <f t="shared" si="144"/>
        <v>0</v>
      </c>
      <c r="BF506" s="163">
        <f t="shared" si="145"/>
        <v>0</v>
      </c>
      <c r="BG506" s="163">
        <f t="shared" si="146"/>
        <v>0</v>
      </c>
      <c r="BH506" s="163">
        <f t="shared" si="147"/>
        <v>0</v>
      </c>
      <c r="BI506" s="163">
        <f t="shared" si="148"/>
        <v>0</v>
      </c>
      <c r="BJ506" s="15" t="s">
        <v>85</v>
      </c>
      <c r="BK506" s="163">
        <f t="shared" si="149"/>
        <v>0</v>
      </c>
      <c r="BL506" s="15" t="s">
        <v>274</v>
      </c>
      <c r="BM506" s="162" t="s">
        <v>2140</v>
      </c>
    </row>
    <row r="507" spans="1:65" s="2" customFormat="1" ht="55.5" customHeight="1">
      <c r="A507" s="30"/>
      <c r="B507" s="154"/>
      <c r="C507" s="195" t="s">
        <v>2141</v>
      </c>
      <c r="D507" s="195" t="s">
        <v>210</v>
      </c>
      <c r="E507" s="196" t="s">
        <v>2142</v>
      </c>
      <c r="F507" s="200" t="s">
        <v>2143</v>
      </c>
      <c r="G507" s="198" t="s">
        <v>404</v>
      </c>
      <c r="H507" s="199">
        <v>7</v>
      </c>
      <c r="I507" s="155"/>
      <c r="J507" s="287">
        <f t="shared" si="140"/>
        <v>0</v>
      </c>
      <c r="K507" s="157"/>
      <c r="L507" s="31"/>
      <c r="M507" s="158" t="s">
        <v>1</v>
      </c>
      <c r="N507" s="159" t="s">
        <v>38</v>
      </c>
      <c r="O507" s="59"/>
      <c r="P507" s="160">
        <f t="shared" si="141"/>
        <v>0</v>
      </c>
      <c r="Q507" s="160">
        <v>0</v>
      </c>
      <c r="R507" s="160">
        <f t="shared" si="142"/>
        <v>0</v>
      </c>
      <c r="S507" s="160">
        <v>0</v>
      </c>
      <c r="T507" s="161">
        <f t="shared" si="143"/>
        <v>0</v>
      </c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R507" s="162" t="s">
        <v>274</v>
      </c>
      <c r="AT507" s="162" t="s">
        <v>210</v>
      </c>
      <c r="AU507" s="162" t="s">
        <v>85</v>
      </c>
      <c r="AY507" s="15" t="s">
        <v>208</v>
      </c>
      <c r="BE507" s="163">
        <f t="shared" si="144"/>
        <v>0</v>
      </c>
      <c r="BF507" s="163">
        <f t="shared" si="145"/>
        <v>0</v>
      </c>
      <c r="BG507" s="163">
        <f t="shared" si="146"/>
        <v>0</v>
      </c>
      <c r="BH507" s="163">
        <f t="shared" si="147"/>
        <v>0</v>
      </c>
      <c r="BI507" s="163">
        <f t="shared" si="148"/>
        <v>0</v>
      </c>
      <c r="BJ507" s="15" t="s">
        <v>85</v>
      </c>
      <c r="BK507" s="163">
        <f t="shared" si="149"/>
        <v>0</v>
      </c>
      <c r="BL507" s="15" t="s">
        <v>274</v>
      </c>
      <c r="BM507" s="162" t="s">
        <v>2144</v>
      </c>
    </row>
    <row r="508" spans="1:65" s="2" customFormat="1" ht="55.5" customHeight="1">
      <c r="A508" s="30"/>
      <c r="B508" s="154"/>
      <c r="C508" s="195" t="s">
        <v>2145</v>
      </c>
      <c r="D508" s="195" t="s">
        <v>210</v>
      </c>
      <c r="E508" s="196" t="s">
        <v>2146</v>
      </c>
      <c r="F508" s="200" t="s">
        <v>2143</v>
      </c>
      <c r="G508" s="198" t="s">
        <v>404</v>
      </c>
      <c r="H508" s="199">
        <v>1</v>
      </c>
      <c r="I508" s="155"/>
      <c r="J508" s="287">
        <f t="shared" si="140"/>
        <v>0</v>
      </c>
      <c r="K508" s="157"/>
      <c r="L508" s="31"/>
      <c r="M508" s="158" t="s">
        <v>1</v>
      </c>
      <c r="N508" s="159" t="s">
        <v>38</v>
      </c>
      <c r="O508" s="59"/>
      <c r="P508" s="160">
        <f t="shared" si="141"/>
        <v>0</v>
      </c>
      <c r="Q508" s="160">
        <v>0</v>
      </c>
      <c r="R508" s="160">
        <f t="shared" si="142"/>
        <v>0</v>
      </c>
      <c r="S508" s="160">
        <v>0</v>
      </c>
      <c r="T508" s="161">
        <f t="shared" si="143"/>
        <v>0</v>
      </c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R508" s="162" t="s">
        <v>274</v>
      </c>
      <c r="AT508" s="162" t="s">
        <v>210</v>
      </c>
      <c r="AU508" s="162" t="s">
        <v>85</v>
      </c>
      <c r="AY508" s="15" t="s">
        <v>208</v>
      </c>
      <c r="BE508" s="163">
        <f t="shared" si="144"/>
        <v>0</v>
      </c>
      <c r="BF508" s="163">
        <f t="shared" si="145"/>
        <v>0</v>
      </c>
      <c r="BG508" s="163">
        <f t="shared" si="146"/>
        <v>0</v>
      </c>
      <c r="BH508" s="163">
        <f t="shared" si="147"/>
        <v>0</v>
      </c>
      <c r="BI508" s="163">
        <f t="shared" si="148"/>
        <v>0</v>
      </c>
      <c r="BJ508" s="15" t="s">
        <v>85</v>
      </c>
      <c r="BK508" s="163">
        <f t="shared" si="149"/>
        <v>0</v>
      </c>
      <c r="BL508" s="15" t="s">
        <v>274</v>
      </c>
      <c r="BM508" s="162" t="s">
        <v>2147</v>
      </c>
    </row>
    <row r="509" spans="1:65" s="2" customFormat="1" ht="55.5" customHeight="1">
      <c r="A509" s="30"/>
      <c r="B509" s="154"/>
      <c r="C509" s="195" t="s">
        <v>2148</v>
      </c>
      <c r="D509" s="195" t="s">
        <v>210</v>
      </c>
      <c r="E509" s="196" t="s">
        <v>2149</v>
      </c>
      <c r="F509" s="200" t="s">
        <v>2150</v>
      </c>
      <c r="G509" s="198" t="s">
        <v>404</v>
      </c>
      <c r="H509" s="199">
        <v>29</v>
      </c>
      <c r="I509" s="155"/>
      <c r="J509" s="287">
        <f t="shared" si="140"/>
        <v>0</v>
      </c>
      <c r="K509" s="157"/>
      <c r="L509" s="31"/>
      <c r="M509" s="158" t="s">
        <v>1</v>
      </c>
      <c r="N509" s="159" t="s">
        <v>38</v>
      </c>
      <c r="O509" s="59"/>
      <c r="P509" s="160">
        <f t="shared" si="141"/>
        <v>0</v>
      </c>
      <c r="Q509" s="160">
        <v>0</v>
      </c>
      <c r="R509" s="160">
        <f t="shared" si="142"/>
        <v>0</v>
      </c>
      <c r="S509" s="160">
        <v>0</v>
      </c>
      <c r="T509" s="161">
        <f t="shared" si="143"/>
        <v>0</v>
      </c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R509" s="162" t="s">
        <v>274</v>
      </c>
      <c r="AT509" s="162" t="s">
        <v>210</v>
      </c>
      <c r="AU509" s="162" t="s">
        <v>85</v>
      </c>
      <c r="AY509" s="15" t="s">
        <v>208</v>
      </c>
      <c r="BE509" s="163">
        <f t="shared" si="144"/>
        <v>0</v>
      </c>
      <c r="BF509" s="163">
        <f t="shared" si="145"/>
        <v>0</v>
      </c>
      <c r="BG509" s="163">
        <f t="shared" si="146"/>
        <v>0</v>
      </c>
      <c r="BH509" s="163">
        <f t="shared" si="147"/>
        <v>0</v>
      </c>
      <c r="BI509" s="163">
        <f t="shared" si="148"/>
        <v>0</v>
      </c>
      <c r="BJ509" s="15" t="s">
        <v>85</v>
      </c>
      <c r="BK509" s="163">
        <f t="shared" si="149"/>
        <v>0</v>
      </c>
      <c r="BL509" s="15" t="s">
        <v>274</v>
      </c>
      <c r="BM509" s="162" t="s">
        <v>2151</v>
      </c>
    </row>
    <row r="510" spans="1:65" s="2" customFormat="1" ht="55.5" customHeight="1">
      <c r="A510" s="30"/>
      <c r="B510" s="154"/>
      <c r="C510" s="195" t="s">
        <v>2152</v>
      </c>
      <c r="D510" s="195" t="s">
        <v>210</v>
      </c>
      <c r="E510" s="196" t="s">
        <v>2153</v>
      </c>
      <c r="F510" s="200" t="s">
        <v>2154</v>
      </c>
      <c r="G510" s="198" t="s">
        <v>404</v>
      </c>
      <c r="H510" s="199">
        <v>30</v>
      </c>
      <c r="I510" s="155"/>
      <c r="J510" s="287">
        <f t="shared" si="140"/>
        <v>0</v>
      </c>
      <c r="K510" s="157"/>
      <c r="L510" s="31"/>
      <c r="M510" s="158" t="s">
        <v>1</v>
      </c>
      <c r="N510" s="159" t="s">
        <v>38</v>
      </c>
      <c r="O510" s="59"/>
      <c r="P510" s="160">
        <f t="shared" si="141"/>
        <v>0</v>
      </c>
      <c r="Q510" s="160">
        <v>0</v>
      </c>
      <c r="R510" s="160">
        <f t="shared" si="142"/>
        <v>0</v>
      </c>
      <c r="S510" s="160">
        <v>0</v>
      </c>
      <c r="T510" s="161">
        <f t="shared" si="143"/>
        <v>0</v>
      </c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R510" s="162" t="s">
        <v>274</v>
      </c>
      <c r="AT510" s="162" t="s">
        <v>210</v>
      </c>
      <c r="AU510" s="162" t="s">
        <v>85</v>
      </c>
      <c r="AY510" s="15" t="s">
        <v>208</v>
      </c>
      <c r="BE510" s="163">
        <f t="shared" si="144"/>
        <v>0</v>
      </c>
      <c r="BF510" s="163">
        <f t="shared" si="145"/>
        <v>0</v>
      </c>
      <c r="BG510" s="163">
        <f t="shared" si="146"/>
        <v>0</v>
      </c>
      <c r="BH510" s="163">
        <f t="shared" si="147"/>
        <v>0</v>
      </c>
      <c r="BI510" s="163">
        <f t="shared" si="148"/>
        <v>0</v>
      </c>
      <c r="BJ510" s="15" t="s">
        <v>85</v>
      </c>
      <c r="BK510" s="163">
        <f t="shared" si="149"/>
        <v>0</v>
      </c>
      <c r="BL510" s="15" t="s">
        <v>274</v>
      </c>
      <c r="BM510" s="162" t="s">
        <v>2155</v>
      </c>
    </row>
    <row r="511" spans="1:65" s="2" customFormat="1" ht="55.5" customHeight="1">
      <c r="A511" s="30"/>
      <c r="B511" s="154"/>
      <c r="C511" s="195" t="s">
        <v>2156</v>
      </c>
      <c r="D511" s="195" t="s">
        <v>210</v>
      </c>
      <c r="E511" s="196" t="s">
        <v>2157</v>
      </c>
      <c r="F511" s="200" t="s">
        <v>2158</v>
      </c>
      <c r="G511" s="198" t="s">
        <v>404</v>
      </c>
      <c r="H511" s="199">
        <v>1</v>
      </c>
      <c r="I511" s="155"/>
      <c r="J511" s="287">
        <f t="shared" si="140"/>
        <v>0</v>
      </c>
      <c r="K511" s="157"/>
      <c r="L511" s="31"/>
      <c r="M511" s="158" t="s">
        <v>1</v>
      </c>
      <c r="N511" s="159" t="s">
        <v>38</v>
      </c>
      <c r="O511" s="59"/>
      <c r="P511" s="160">
        <f t="shared" si="141"/>
        <v>0</v>
      </c>
      <c r="Q511" s="160">
        <v>0</v>
      </c>
      <c r="R511" s="160">
        <f t="shared" si="142"/>
        <v>0</v>
      </c>
      <c r="S511" s="160">
        <v>0</v>
      </c>
      <c r="T511" s="161">
        <f t="shared" si="143"/>
        <v>0</v>
      </c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R511" s="162" t="s">
        <v>274</v>
      </c>
      <c r="AT511" s="162" t="s">
        <v>210</v>
      </c>
      <c r="AU511" s="162" t="s">
        <v>85</v>
      </c>
      <c r="AY511" s="15" t="s">
        <v>208</v>
      </c>
      <c r="BE511" s="163">
        <f t="shared" si="144"/>
        <v>0</v>
      </c>
      <c r="BF511" s="163">
        <f t="shared" si="145"/>
        <v>0</v>
      </c>
      <c r="BG511" s="163">
        <f t="shared" si="146"/>
        <v>0</v>
      </c>
      <c r="BH511" s="163">
        <f t="shared" si="147"/>
        <v>0</v>
      </c>
      <c r="BI511" s="163">
        <f t="shared" si="148"/>
        <v>0</v>
      </c>
      <c r="BJ511" s="15" t="s">
        <v>85</v>
      </c>
      <c r="BK511" s="163">
        <f t="shared" si="149"/>
        <v>0</v>
      </c>
      <c r="BL511" s="15" t="s">
        <v>274</v>
      </c>
      <c r="BM511" s="162" t="s">
        <v>2159</v>
      </c>
    </row>
    <row r="512" spans="1:65" s="2" customFormat="1" ht="55.5" customHeight="1">
      <c r="A512" s="30"/>
      <c r="B512" s="154"/>
      <c r="C512" s="195" t="s">
        <v>2160</v>
      </c>
      <c r="D512" s="195" t="s">
        <v>210</v>
      </c>
      <c r="E512" s="196" t="s">
        <v>2161</v>
      </c>
      <c r="F512" s="200" t="s">
        <v>2162</v>
      </c>
      <c r="G512" s="198" t="s">
        <v>404</v>
      </c>
      <c r="H512" s="199">
        <v>7</v>
      </c>
      <c r="I512" s="155"/>
      <c r="J512" s="287">
        <f t="shared" si="140"/>
        <v>0</v>
      </c>
      <c r="K512" s="157"/>
      <c r="L512" s="31"/>
      <c r="M512" s="158" t="s">
        <v>1</v>
      </c>
      <c r="N512" s="159" t="s">
        <v>38</v>
      </c>
      <c r="O512" s="59"/>
      <c r="P512" s="160">
        <f t="shared" si="141"/>
        <v>0</v>
      </c>
      <c r="Q512" s="160">
        <v>0</v>
      </c>
      <c r="R512" s="160">
        <f t="shared" si="142"/>
        <v>0</v>
      </c>
      <c r="S512" s="160">
        <v>0</v>
      </c>
      <c r="T512" s="161">
        <f t="shared" si="143"/>
        <v>0</v>
      </c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R512" s="162" t="s">
        <v>274</v>
      </c>
      <c r="AT512" s="162" t="s">
        <v>210</v>
      </c>
      <c r="AU512" s="162" t="s">
        <v>85</v>
      </c>
      <c r="AY512" s="15" t="s">
        <v>208</v>
      </c>
      <c r="BE512" s="163">
        <f t="shared" si="144"/>
        <v>0</v>
      </c>
      <c r="BF512" s="163">
        <f t="shared" si="145"/>
        <v>0</v>
      </c>
      <c r="BG512" s="163">
        <f t="shared" si="146"/>
        <v>0</v>
      </c>
      <c r="BH512" s="163">
        <f t="shared" si="147"/>
        <v>0</v>
      </c>
      <c r="BI512" s="163">
        <f t="shared" si="148"/>
        <v>0</v>
      </c>
      <c r="BJ512" s="15" t="s">
        <v>85</v>
      </c>
      <c r="BK512" s="163">
        <f t="shared" si="149"/>
        <v>0</v>
      </c>
      <c r="BL512" s="15" t="s">
        <v>274</v>
      </c>
      <c r="BM512" s="162" t="s">
        <v>2163</v>
      </c>
    </row>
    <row r="513" spans="1:65" s="2" customFormat="1" ht="55.5" customHeight="1">
      <c r="A513" s="30"/>
      <c r="B513" s="154"/>
      <c r="C513" s="195" t="s">
        <v>2164</v>
      </c>
      <c r="D513" s="195" t="s">
        <v>210</v>
      </c>
      <c r="E513" s="196" t="s">
        <v>2165</v>
      </c>
      <c r="F513" s="200" t="s">
        <v>2158</v>
      </c>
      <c r="G513" s="198" t="s">
        <v>404</v>
      </c>
      <c r="H513" s="199">
        <v>1</v>
      </c>
      <c r="I513" s="155"/>
      <c r="J513" s="287">
        <f t="shared" si="140"/>
        <v>0</v>
      </c>
      <c r="K513" s="157"/>
      <c r="L513" s="31"/>
      <c r="M513" s="158" t="s">
        <v>1</v>
      </c>
      <c r="N513" s="159" t="s">
        <v>38</v>
      </c>
      <c r="O513" s="59"/>
      <c r="P513" s="160">
        <f t="shared" si="141"/>
        <v>0</v>
      </c>
      <c r="Q513" s="160">
        <v>0</v>
      </c>
      <c r="R513" s="160">
        <f t="shared" si="142"/>
        <v>0</v>
      </c>
      <c r="S513" s="160">
        <v>0</v>
      </c>
      <c r="T513" s="161">
        <f t="shared" si="143"/>
        <v>0</v>
      </c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R513" s="162" t="s">
        <v>274</v>
      </c>
      <c r="AT513" s="162" t="s">
        <v>210</v>
      </c>
      <c r="AU513" s="162" t="s">
        <v>85</v>
      </c>
      <c r="AY513" s="15" t="s">
        <v>208</v>
      </c>
      <c r="BE513" s="163">
        <f t="shared" si="144"/>
        <v>0</v>
      </c>
      <c r="BF513" s="163">
        <f t="shared" si="145"/>
        <v>0</v>
      </c>
      <c r="BG513" s="163">
        <f t="shared" si="146"/>
        <v>0</v>
      </c>
      <c r="BH513" s="163">
        <f t="shared" si="147"/>
        <v>0</v>
      </c>
      <c r="BI513" s="163">
        <f t="shared" si="148"/>
        <v>0</v>
      </c>
      <c r="BJ513" s="15" t="s">
        <v>85</v>
      </c>
      <c r="BK513" s="163">
        <f t="shared" si="149"/>
        <v>0</v>
      </c>
      <c r="BL513" s="15" t="s">
        <v>274</v>
      </c>
      <c r="BM513" s="162" t="s">
        <v>2166</v>
      </c>
    </row>
    <row r="514" spans="1:65" s="2" customFormat="1" ht="55.5" customHeight="1">
      <c r="A514" s="30"/>
      <c r="B514" s="154"/>
      <c r="C514" s="195" t="s">
        <v>2167</v>
      </c>
      <c r="D514" s="195" t="s">
        <v>210</v>
      </c>
      <c r="E514" s="196" t="s">
        <v>2168</v>
      </c>
      <c r="F514" s="200" t="s">
        <v>2169</v>
      </c>
      <c r="G514" s="198" t="s">
        <v>404</v>
      </c>
      <c r="H514" s="199">
        <v>1</v>
      </c>
      <c r="I514" s="155"/>
      <c r="J514" s="287">
        <f t="shared" si="140"/>
        <v>0</v>
      </c>
      <c r="K514" s="157"/>
      <c r="L514" s="31"/>
      <c r="M514" s="158" t="s">
        <v>1</v>
      </c>
      <c r="N514" s="159" t="s">
        <v>38</v>
      </c>
      <c r="O514" s="59"/>
      <c r="P514" s="160">
        <f t="shared" si="141"/>
        <v>0</v>
      </c>
      <c r="Q514" s="160">
        <v>0</v>
      </c>
      <c r="R514" s="160">
        <f t="shared" si="142"/>
        <v>0</v>
      </c>
      <c r="S514" s="160">
        <v>0</v>
      </c>
      <c r="T514" s="161">
        <f t="shared" si="143"/>
        <v>0</v>
      </c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R514" s="162" t="s">
        <v>274</v>
      </c>
      <c r="AT514" s="162" t="s">
        <v>210</v>
      </c>
      <c r="AU514" s="162" t="s">
        <v>85</v>
      </c>
      <c r="AY514" s="15" t="s">
        <v>208</v>
      </c>
      <c r="BE514" s="163">
        <f t="shared" si="144"/>
        <v>0</v>
      </c>
      <c r="BF514" s="163">
        <f t="shared" si="145"/>
        <v>0</v>
      </c>
      <c r="BG514" s="163">
        <f t="shared" si="146"/>
        <v>0</v>
      </c>
      <c r="BH514" s="163">
        <f t="shared" si="147"/>
        <v>0</v>
      </c>
      <c r="BI514" s="163">
        <f t="shared" si="148"/>
        <v>0</v>
      </c>
      <c r="BJ514" s="15" t="s">
        <v>85</v>
      </c>
      <c r="BK514" s="163">
        <f t="shared" si="149"/>
        <v>0</v>
      </c>
      <c r="BL514" s="15" t="s">
        <v>274</v>
      </c>
      <c r="BM514" s="162" t="s">
        <v>2170</v>
      </c>
    </row>
    <row r="515" spans="1:65" s="2" customFormat="1" ht="55.5" customHeight="1">
      <c r="A515" s="30"/>
      <c r="B515" s="154"/>
      <c r="C515" s="195" t="s">
        <v>2171</v>
      </c>
      <c r="D515" s="195" t="s">
        <v>210</v>
      </c>
      <c r="E515" s="196" t="s">
        <v>2172</v>
      </c>
      <c r="F515" s="200" t="s">
        <v>2173</v>
      </c>
      <c r="G515" s="198" t="s">
        <v>404</v>
      </c>
      <c r="H515" s="199">
        <v>2</v>
      </c>
      <c r="I515" s="155"/>
      <c r="J515" s="287">
        <f t="shared" si="140"/>
        <v>0</v>
      </c>
      <c r="K515" s="157"/>
      <c r="L515" s="31"/>
      <c r="M515" s="158" t="s">
        <v>1</v>
      </c>
      <c r="N515" s="159" t="s">
        <v>38</v>
      </c>
      <c r="O515" s="59"/>
      <c r="P515" s="160">
        <f t="shared" si="141"/>
        <v>0</v>
      </c>
      <c r="Q515" s="160">
        <v>0</v>
      </c>
      <c r="R515" s="160">
        <f t="shared" si="142"/>
        <v>0</v>
      </c>
      <c r="S515" s="160">
        <v>0</v>
      </c>
      <c r="T515" s="161">
        <f t="shared" si="143"/>
        <v>0</v>
      </c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R515" s="162" t="s">
        <v>274</v>
      </c>
      <c r="AT515" s="162" t="s">
        <v>210</v>
      </c>
      <c r="AU515" s="162" t="s">
        <v>85</v>
      </c>
      <c r="AY515" s="15" t="s">
        <v>208</v>
      </c>
      <c r="BE515" s="163">
        <f t="shared" si="144"/>
        <v>0</v>
      </c>
      <c r="BF515" s="163">
        <f t="shared" si="145"/>
        <v>0</v>
      </c>
      <c r="BG515" s="163">
        <f t="shared" si="146"/>
        <v>0</v>
      </c>
      <c r="BH515" s="163">
        <f t="shared" si="147"/>
        <v>0</v>
      </c>
      <c r="BI515" s="163">
        <f t="shared" si="148"/>
        <v>0</v>
      </c>
      <c r="BJ515" s="15" t="s">
        <v>85</v>
      </c>
      <c r="BK515" s="163">
        <f t="shared" si="149"/>
        <v>0</v>
      </c>
      <c r="BL515" s="15" t="s">
        <v>274</v>
      </c>
      <c r="BM515" s="162" t="s">
        <v>2174</v>
      </c>
    </row>
    <row r="516" spans="1:65" s="2" customFormat="1" ht="55.5" customHeight="1">
      <c r="A516" s="30"/>
      <c r="B516" s="154"/>
      <c r="C516" s="195" t="s">
        <v>2175</v>
      </c>
      <c r="D516" s="195" t="s">
        <v>210</v>
      </c>
      <c r="E516" s="196" t="s">
        <v>2176</v>
      </c>
      <c r="F516" s="200" t="s">
        <v>2177</v>
      </c>
      <c r="G516" s="198" t="s">
        <v>404</v>
      </c>
      <c r="H516" s="199">
        <v>1</v>
      </c>
      <c r="I516" s="155"/>
      <c r="J516" s="287">
        <f t="shared" si="140"/>
        <v>0</v>
      </c>
      <c r="K516" s="157"/>
      <c r="L516" s="31"/>
      <c r="M516" s="158" t="s">
        <v>1</v>
      </c>
      <c r="N516" s="159" t="s">
        <v>38</v>
      </c>
      <c r="O516" s="59"/>
      <c r="P516" s="160">
        <f t="shared" si="141"/>
        <v>0</v>
      </c>
      <c r="Q516" s="160">
        <v>0</v>
      </c>
      <c r="R516" s="160">
        <f t="shared" si="142"/>
        <v>0</v>
      </c>
      <c r="S516" s="160">
        <v>0</v>
      </c>
      <c r="T516" s="161">
        <f t="shared" si="143"/>
        <v>0</v>
      </c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R516" s="162" t="s">
        <v>274</v>
      </c>
      <c r="AT516" s="162" t="s">
        <v>210</v>
      </c>
      <c r="AU516" s="162" t="s">
        <v>85</v>
      </c>
      <c r="AY516" s="15" t="s">
        <v>208</v>
      </c>
      <c r="BE516" s="163">
        <f t="shared" si="144"/>
        <v>0</v>
      </c>
      <c r="BF516" s="163">
        <f t="shared" si="145"/>
        <v>0</v>
      </c>
      <c r="BG516" s="163">
        <f t="shared" si="146"/>
        <v>0</v>
      </c>
      <c r="BH516" s="163">
        <f t="shared" si="147"/>
        <v>0</v>
      </c>
      <c r="BI516" s="163">
        <f t="shared" si="148"/>
        <v>0</v>
      </c>
      <c r="BJ516" s="15" t="s">
        <v>85</v>
      </c>
      <c r="BK516" s="163">
        <f t="shared" si="149"/>
        <v>0</v>
      </c>
      <c r="BL516" s="15" t="s">
        <v>274</v>
      </c>
      <c r="BM516" s="162" t="s">
        <v>2178</v>
      </c>
    </row>
    <row r="517" spans="1:65" s="2" customFormat="1" ht="55.5" customHeight="1">
      <c r="A517" s="30"/>
      <c r="B517" s="154"/>
      <c r="C517" s="195" t="s">
        <v>2179</v>
      </c>
      <c r="D517" s="195" t="s">
        <v>210</v>
      </c>
      <c r="E517" s="196" t="s">
        <v>2180</v>
      </c>
      <c r="F517" s="200" t="s">
        <v>2181</v>
      </c>
      <c r="G517" s="198" t="s">
        <v>404</v>
      </c>
      <c r="H517" s="199">
        <v>2</v>
      </c>
      <c r="I517" s="155"/>
      <c r="J517" s="287">
        <f t="shared" si="140"/>
        <v>0</v>
      </c>
      <c r="K517" s="157"/>
      <c r="L517" s="31"/>
      <c r="M517" s="158" t="s">
        <v>1</v>
      </c>
      <c r="N517" s="159" t="s">
        <v>38</v>
      </c>
      <c r="O517" s="59"/>
      <c r="P517" s="160">
        <f t="shared" si="141"/>
        <v>0</v>
      </c>
      <c r="Q517" s="160">
        <v>0</v>
      </c>
      <c r="R517" s="160">
        <f t="shared" si="142"/>
        <v>0</v>
      </c>
      <c r="S517" s="160">
        <v>0</v>
      </c>
      <c r="T517" s="161">
        <f t="shared" si="143"/>
        <v>0</v>
      </c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R517" s="162" t="s">
        <v>274</v>
      </c>
      <c r="AT517" s="162" t="s">
        <v>210</v>
      </c>
      <c r="AU517" s="162" t="s">
        <v>85</v>
      </c>
      <c r="AY517" s="15" t="s">
        <v>208</v>
      </c>
      <c r="BE517" s="163">
        <f t="shared" si="144"/>
        <v>0</v>
      </c>
      <c r="BF517" s="163">
        <f t="shared" si="145"/>
        <v>0</v>
      </c>
      <c r="BG517" s="163">
        <f t="shared" si="146"/>
        <v>0</v>
      </c>
      <c r="BH517" s="163">
        <f t="shared" si="147"/>
        <v>0</v>
      </c>
      <c r="BI517" s="163">
        <f t="shared" si="148"/>
        <v>0</v>
      </c>
      <c r="BJ517" s="15" t="s">
        <v>85</v>
      </c>
      <c r="BK517" s="163">
        <f t="shared" si="149"/>
        <v>0</v>
      </c>
      <c r="BL517" s="15" t="s">
        <v>274</v>
      </c>
      <c r="BM517" s="162" t="s">
        <v>2182</v>
      </c>
    </row>
    <row r="518" spans="1:65" s="2" customFormat="1" ht="55.5" customHeight="1">
      <c r="A518" s="30"/>
      <c r="B518" s="154"/>
      <c r="C518" s="195" t="s">
        <v>2183</v>
      </c>
      <c r="D518" s="195" t="s">
        <v>210</v>
      </c>
      <c r="E518" s="196" t="s">
        <v>2184</v>
      </c>
      <c r="F518" s="200" t="s">
        <v>2185</v>
      </c>
      <c r="G518" s="198" t="s">
        <v>404</v>
      </c>
      <c r="H518" s="199">
        <v>2</v>
      </c>
      <c r="I518" s="155"/>
      <c r="J518" s="287">
        <f t="shared" si="140"/>
        <v>0</v>
      </c>
      <c r="K518" s="157"/>
      <c r="L518" s="31"/>
      <c r="M518" s="158" t="s">
        <v>1</v>
      </c>
      <c r="N518" s="159" t="s">
        <v>38</v>
      </c>
      <c r="O518" s="59"/>
      <c r="P518" s="160">
        <f t="shared" si="141"/>
        <v>0</v>
      </c>
      <c r="Q518" s="160">
        <v>0</v>
      </c>
      <c r="R518" s="160">
        <f t="shared" si="142"/>
        <v>0</v>
      </c>
      <c r="S518" s="160">
        <v>0</v>
      </c>
      <c r="T518" s="161">
        <f t="shared" si="143"/>
        <v>0</v>
      </c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R518" s="162" t="s">
        <v>274</v>
      </c>
      <c r="AT518" s="162" t="s">
        <v>210</v>
      </c>
      <c r="AU518" s="162" t="s">
        <v>85</v>
      </c>
      <c r="AY518" s="15" t="s">
        <v>208</v>
      </c>
      <c r="BE518" s="163">
        <f t="shared" si="144"/>
        <v>0</v>
      </c>
      <c r="BF518" s="163">
        <f t="shared" si="145"/>
        <v>0</v>
      </c>
      <c r="BG518" s="163">
        <f t="shared" si="146"/>
        <v>0</v>
      </c>
      <c r="BH518" s="163">
        <f t="shared" si="147"/>
        <v>0</v>
      </c>
      <c r="BI518" s="163">
        <f t="shared" si="148"/>
        <v>0</v>
      </c>
      <c r="BJ518" s="15" t="s">
        <v>85</v>
      </c>
      <c r="BK518" s="163">
        <f t="shared" si="149"/>
        <v>0</v>
      </c>
      <c r="BL518" s="15" t="s">
        <v>274</v>
      </c>
      <c r="BM518" s="162" t="s">
        <v>2186</v>
      </c>
    </row>
    <row r="519" spans="1:65" s="2" customFormat="1" ht="55.5" customHeight="1">
      <c r="A519" s="30"/>
      <c r="B519" s="154"/>
      <c r="C519" s="195" t="s">
        <v>2187</v>
      </c>
      <c r="D519" s="195" t="s">
        <v>210</v>
      </c>
      <c r="E519" s="196" t="s">
        <v>2188</v>
      </c>
      <c r="F519" s="200" t="s">
        <v>2189</v>
      </c>
      <c r="G519" s="198" t="s">
        <v>404</v>
      </c>
      <c r="H519" s="199">
        <v>1</v>
      </c>
      <c r="I519" s="155"/>
      <c r="J519" s="287">
        <f t="shared" si="140"/>
        <v>0</v>
      </c>
      <c r="K519" s="157"/>
      <c r="L519" s="31"/>
      <c r="M519" s="158" t="s">
        <v>1</v>
      </c>
      <c r="N519" s="159" t="s">
        <v>38</v>
      </c>
      <c r="O519" s="59"/>
      <c r="P519" s="160">
        <f t="shared" si="141"/>
        <v>0</v>
      </c>
      <c r="Q519" s="160">
        <v>0</v>
      </c>
      <c r="R519" s="160">
        <f t="shared" si="142"/>
        <v>0</v>
      </c>
      <c r="S519" s="160">
        <v>0</v>
      </c>
      <c r="T519" s="161">
        <f t="shared" si="143"/>
        <v>0</v>
      </c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R519" s="162" t="s">
        <v>274</v>
      </c>
      <c r="AT519" s="162" t="s">
        <v>210</v>
      </c>
      <c r="AU519" s="162" t="s">
        <v>85</v>
      </c>
      <c r="AY519" s="15" t="s">
        <v>208</v>
      </c>
      <c r="BE519" s="163">
        <f t="shared" si="144"/>
        <v>0</v>
      </c>
      <c r="BF519" s="163">
        <f t="shared" si="145"/>
        <v>0</v>
      </c>
      <c r="BG519" s="163">
        <f t="shared" si="146"/>
        <v>0</v>
      </c>
      <c r="BH519" s="163">
        <f t="shared" si="147"/>
        <v>0</v>
      </c>
      <c r="BI519" s="163">
        <f t="shared" si="148"/>
        <v>0</v>
      </c>
      <c r="BJ519" s="15" t="s">
        <v>85</v>
      </c>
      <c r="BK519" s="163">
        <f t="shared" si="149"/>
        <v>0</v>
      </c>
      <c r="BL519" s="15" t="s">
        <v>274</v>
      </c>
      <c r="BM519" s="162" t="s">
        <v>2190</v>
      </c>
    </row>
    <row r="520" spans="1:65" s="2" customFormat="1" ht="55.5" customHeight="1">
      <c r="A520" s="30"/>
      <c r="B520" s="154"/>
      <c r="C520" s="195" t="s">
        <v>2191</v>
      </c>
      <c r="D520" s="195" t="s">
        <v>210</v>
      </c>
      <c r="E520" s="196" t="s">
        <v>2192</v>
      </c>
      <c r="F520" s="200" t="s">
        <v>2189</v>
      </c>
      <c r="G520" s="198" t="s">
        <v>404</v>
      </c>
      <c r="H520" s="199">
        <v>1</v>
      </c>
      <c r="I520" s="155"/>
      <c r="J520" s="287">
        <f t="shared" si="140"/>
        <v>0</v>
      </c>
      <c r="K520" s="157"/>
      <c r="L520" s="31"/>
      <c r="M520" s="158" t="s">
        <v>1</v>
      </c>
      <c r="N520" s="159" t="s">
        <v>38</v>
      </c>
      <c r="O520" s="59"/>
      <c r="P520" s="160">
        <f t="shared" si="141"/>
        <v>0</v>
      </c>
      <c r="Q520" s="160">
        <v>0</v>
      </c>
      <c r="R520" s="160">
        <f t="shared" si="142"/>
        <v>0</v>
      </c>
      <c r="S520" s="160">
        <v>0</v>
      </c>
      <c r="T520" s="161">
        <f t="shared" si="143"/>
        <v>0</v>
      </c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R520" s="162" t="s">
        <v>274</v>
      </c>
      <c r="AT520" s="162" t="s">
        <v>210</v>
      </c>
      <c r="AU520" s="162" t="s">
        <v>85</v>
      </c>
      <c r="AY520" s="15" t="s">
        <v>208</v>
      </c>
      <c r="BE520" s="163">
        <f t="shared" si="144"/>
        <v>0</v>
      </c>
      <c r="BF520" s="163">
        <f t="shared" si="145"/>
        <v>0</v>
      </c>
      <c r="BG520" s="163">
        <f t="shared" si="146"/>
        <v>0</v>
      </c>
      <c r="BH520" s="163">
        <f t="shared" si="147"/>
        <v>0</v>
      </c>
      <c r="BI520" s="163">
        <f t="shared" si="148"/>
        <v>0</v>
      </c>
      <c r="BJ520" s="15" t="s">
        <v>85</v>
      </c>
      <c r="BK520" s="163">
        <f t="shared" si="149"/>
        <v>0</v>
      </c>
      <c r="BL520" s="15" t="s">
        <v>274</v>
      </c>
      <c r="BM520" s="162" t="s">
        <v>2193</v>
      </c>
    </row>
    <row r="521" spans="1:65" s="2" customFormat="1" ht="55.5" customHeight="1">
      <c r="A521" s="30"/>
      <c r="B521" s="154"/>
      <c r="C521" s="195" t="s">
        <v>2194</v>
      </c>
      <c r="D521" s="195" t="s">
        <v>210</v>
      </c>
      <c r="E521" s="196" t="s">
        <v>2195</v>
      </c>
      <c r="F521" s="200" t="s">
        <v>2196</v>
      </c>
      <c r="G521" s="198" t="s">
        <v>404</v>
      </c>
      <c r="H521" s="199">
        <v>1</v>
      </c>
      <c r="I521" s="155"/>
      <c r="J521" s="287">
        <f t="shared" si="140"/>
        <v>0</v>
      </c>
      <c r="K521" s="157"/>
      <c r="L521" s="31"/>
      <c r="M521" s="158" t="s">
        <v>1</v>
      </c>
      <c r="N521" s="159" t="s">
        <v>38</v>
      </c>
      <c r="O521" s="59"/>
      <c r="P521" s="160">
        <f t="shared" si="141"/>
        <v>0</v>
      </c>
      <c r="Q521" s="160">
        <v>0</v>
      </c>
      <c r="R521" s="160">
        <f t="shared" si="142"/>
        <v>0</v>
      </c>
      <c r="S521" s="160">
        <v>0</v>
      </c>
      <c r="T521" s="161">
        <f t="shared" si="143"/>
        <v>0</v>
      </c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R521" s="162" t="s">
        <v>274</v>
      </c>
      <c r="AT521" s="162" t="s">
        <v>210</v>
      </c>
      <c r="AU521" s="162" t="s">
        <v>85</v>
      </c>
      <c r="AY521" s="15" t="s">
        <v>208</v>
      </c>
      <c r="BE521" s="163">
        <f t="shared" si="144"/>
        <v>0</v>
      </c>
      <c r="BF521" s="163">
        <f t="shared" si="145"/>
        <v>0</v>
      </c>
      <c r="BG521" s="163">
        <f t="shared" si="146"/>
        <v>0</v>
      </c>
      <c r="BH521" s="163">
        <f t="shared" si="147"/>
        <v>0</v>
      </c>
      <c r="BI521" s="163">
        <f t="shared" si="148"/>
        <v>0</v>
      </c>
      <c r="BJ521" s="15" t="s">
        <v>85</v>
      </c>
      <c r="BK521" s="163">
        <f t="shared" si="149"/>
        <v>0</v>
      </c>
      <c r="BL521" s="15" t="s">
        <v>274</v>
      </c>
      <c r="BM521" s="162" t="s">
        <v>2197</v>
      </c>
    </row>
    <row r="522" spans="1:65" s="2" customFormat="1" ht="62.65" customHeight="1">
      <c r="A522" s="30"/>
      <c r="B522" s="154"/>
      <c r="C522" s="195" t="s">
        <v>2198</v>
      </c>
      <c r="D522" s="195" t="s">
        <v>210</v>
      </c>
      <c r="E522" s="196" t="s">
        <v>2199</v>
      </c>
      <c r="F522" s="200" t="s">
        <v>2200</v>
      </c>
      <c r="G522" s="198" t="s">
        <v>404</v>
      </c>
      <c r="H522" s="199">
        <v>1</v>
      </c>
      <c r="I522" s="155"/>
      <c r="J522" s="287">
        <f t="shared" si="140"/>
        <v>0</v>
      </c>
      <c r="K522" s="157"/>
      <c r="L522" s="31"/>
      <c r="M522" s="158" t="s">
        <v>1</v>
      </c>
      <c r="N522" s="159" t="s">
        <v>38</v>
      </c>
      <c r="O522" s="59"/>
      <c r="P522" s="160">
        <f t="shared" si="141"/>
        <v>0</v>
      </c>
      <c r="Q522" s="160">
        <v>0</v>
      </c>
      <c r="R522" s="160">
        <f t="shared" si="142"/>
        <v>0</v>
      </c>
      <c r="S522" s="160">
        <v>0</v>
      </c>
      <c r="T522" s="161">
        <f t="shared" si="143"/>
        <v>0</v>
      </c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R522" s="162" t="s">
        <v>274</v>
      </c>
      <c r="AT522" s="162" t="s">
        <v>210</v>
      </c>
      <c r="AU522" s="162" t="s">
        <v>85</v>
      </c>
      <c r="AY522" s="15" t="s">
        <v>208</v>
      </c>
      <c r="BE522" s="163">
        <f t="shared" si="144"/>
        <v>0</v>
      </c>
      <c r="BF522" s="163">
        <f t="shared" si="145"/>
        <v>0</v>
      </c>
      <c r="BG522" s="163">
        <f t="shared" si="146"/>
        <v>0</v>
      </c>
      <c r="BH522" s="163">
        <f t="shared" si="147"/>
        <v>0</v>
      </c>
      <c r="BI522" s="163">
        <f t="shared" si="148"/>
        <v>0</v>
      </c>
      <c r="BJ522" s="15" t="s">
        <v>85</v>
      </c>
      <c r="BK522" s="163">
        <f t="shared" si="149"/>
        <v>0</v>
      </c>
      <c r="BL522" s="15" t="s">
        <v>274</v>
      </c>
      <c r="BM522" s="162" t="s">
        <v>2201</v>
      </c>
    </row>
    <row r="523" spans="1:65" s="2" customFormat="1" ht="62.65" customHeight="1">
      <c r="A523" s="30"/>
      <c r="B523" s="154"/>
      <c r="C523" s="195" t="s">
        <v>2202</v>
      </c>
      <c r="D523" s="195" t="s">
        <v>210</v>
      </c>
      <c r="E523" s="196" t="s">
        <v>2203</v>
      </c>
      <c r="F523" s="200" t="s">
        <v>2204</v>
      </c>
      <c r="G523" s="198" t="s">
        <v>404</v>
      </c>
      <c r="H523" s="199">
        <v>1</v>
      </c>
      <c r="I523" s="155"/>
      <c r="J523" s="287">
        <f t="shared" si="140"/>
        <v>0</v>
      </c>
      <c r="K523" s="157"/>
      <c r="L523" s="31"/>
      <c r="M523" s="158" t="s">
        <v>1</v>
      </c>
      <c r="N523" s="159" t="s">
        <v>38</v>
      </c>
      <c r="O523" s="59"/>
      <c r="P523" s="160">
        <f t="shared" si="141"/>
        <v>0</v>
      </c>
      <c r="Q523" s="160">
        <v>0</v>
      </c>
      <c r="R523" s="160">
        <f t="shared" si="142"/>
        <v>0</v>
      </c>
      <c r="S523" s="160">
        <v>0</v>
      </c>
      <c r="T523" s="161">
        <f t="shared" si="143"/>
        <v>0</v>
      </c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R523" s="162" t="s">
        <v>274</v>
      </c>
      <c r="AT523" s="162" t="s">
        <v>210</v>
      </c>
      <c r="AU523" s="162" t="s">
        <v>85</v>
      </c>
      <c r="AY523" s="15" t="s">
        <v>208</v>
      </c>
      <c r="BE523" s="163">
        <f t="shared" si="144"/>
        <v>0</v>
      </c>
      <c r="BF523" s="163">
        <f t="shared" si="145"/>
        <v>0</v>
      </c>
      <c r="BG523" s="163">
        <f t="shared" si="146"/>
        <v>0</v>
      </c>
      <c r="BH523" s="163">
        <f t="shared" si="147"/>
        <v>0</v>
      </c>
      <c r="BI523" s="163">
        <f t="shared" si="148"/>
        <v>0</v>
      </c>
      <c r="BJ523" s="15" t="s">
        <v>85</v>
      </c>
      <c r="BK523" s="163">
        <f t="shared" si="149"/>
        <v>0</v>
      </c>
      <c r="BL523" s="15" t="s">
        <v>274</v>
      </c>
      <c r="BM523" s="162" t="s">
        <v>2205</v>
      </c>
    </row>
    <row r="524" spans="1:65" s="2" customFormat="1" ht="62.65" customHeight="1">
      <c r="A524" s="30"/>
      <c r="B524" s="154"/>
      <c r="C524" s="195" t="s">
        <v>2206</v>
      </c>
      <c r="D524" s="195" t="s">
        <v>210</v>
      </c>
      <c r="E524" s="196" t="s">
        <v>2207</v>
      </c>
      <c r="F524" s="200" t="s">
        <v>2208</v>
      </c>
      <c r="G524" s="198" t="s">
        <v>404</v>
      </c>
      <c r="H524" s="199">
        <v>1</v>
      </c>
      <c r="I524" s="155"/>
      <c r="J524" s="287">
        <f t="shared" si="140"/>
        <v>0</v>
      </c>
      <c r="K524" s="157"/>
      <c r="L524" s="31"/>
      <c r="M524" s="158" t="s">
        <v>1</v>
      </c>
      <c r="N524" s="159" t="s">
        <v>38</v>
      </c>
      <c r="O524" s="59"/>
      <c r="P524" s="160">
        <f t="shared" si="141"/>
        <v>0</v>
      </c>
      <c r="Q524" s="160">
        <v>0</v>
      </c>
      <c r="R524" s="160">
        <f t="shared" si="142"/>
        <v>0</v>
      </c>
      <c r="S524" s="160">
        <v>0</v>
      </c>
      <c r="T524" s="161">
        <f t="shared" si="143"/>
        <v>0</v>
      </c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R524" s="162" t="s">
        <v>274</v>
      </c>
      <c r="AT524" s="162" t="s">
        <v>210</v>
      </c>
      <c r="AU524" s="162" t="s">
        <v>85</v>
      </c>
      <c r="AY524" s="15" t="s">
        <v>208</v>
      </c>
      <c r="BE524" s="163">
        <f t="shared" si="144"/>
        <v>0</v>
      </c>
      <c r="BF524" s="163">
        <f t="shared" si="145"/>
        <v>0</v>
      </c>
      <c r="BG524" s="163">
        <f t="shared" si="146"/>
        <v>0</v>
      </c>
      <c r="BH524" s="163">
        <f t="shared" si="147"/>
        <v>0</v>
      </c>
      <c r="BI524" s="163">
        <f t="shared" si="148"/>
        <v>0</v>
      </c>
      <c r="BJ524" s="15" t="s">
        <v>85</v>
      </c>
      <c r="BK524" s="163">
        <f t="shared" si="149"/>
        <v>0</v>
      </c>
      <c r="BL524" s="15" t="s">
        <v>274</v>
      </c>
      <c r="BM524" s="162" t="s">
        <v>2209</v>
      </c>
    </row>
    <row r="525" spans="1:65" s="2" customFormat="1" ht="62.65" customHeight="1">
      <c r="A525" s="30"/>
      <c r="B525" s="154"/>
      <c r="C525" s="195" t="s">
        <v>2210</v>
      </c>
      <c r="D525" s="195" t="s">
        <v>210</v>
      </c>
      <c r="E525" s="196" t="s">
        <v>2211</v>
      </c>
      <c r="F525" s="200" t="s">
        <v>2212</v>
      </c>
      <c r="G525" s="198" t="s">
        <v>404</v>
      </c>
      <c r="H525" s="199">
        <v>2</v>
      </c>
      <c r="I525" s="155"/>
      <c r="J525" s="287">
        <f t="shared" si="140"/>
        <v>0</v>
      </c>
      <c r="K525" s="157"/>
      <c r="L525" s="31"/>
      <c r="M525" s="158" t="s">
        <v>1</v>
      </c>
      <c r="N525" s="159" t="s">
        <v>38</v>
      </c>
      <c r="O525" s="59"/>
      <c r="P525" s="160">
        <f t="shared" si="141"/>
        <v>0</v>
      </c>
      <c r="Q525" s="160">
        <v>0</v>
      </c>
      <c r="R525" s="160">
        <f t="shared" si="142"/>
        <v>0</v>
      </c>
      <c r="S525" s="160">
        <v>0</v>
      </c>
      <c r="T525" s="161">
        <f t="shared" si="143"/>
        <v>0</v>
      </c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R525" s="162" t="s">
        <v>274</v>
      </c>
      <c r="AT525" s="162" t="s">
        <v>210</v>
      </c>
      <c r="AU525" s="162" t="s">
        <v>85</v>
      </c>
      <c r="AY525" s="15" t="s">
        <v>208</v>
      </c>
      <c r="BE525" s="163">
        <f t="shared" si="144"/>
        <v>0</v>
      </c>
      <c r="BF525" s="163">
        <f t="shared" si="145"/>
        <v>0</v>
      </c>
      <c r="BG525" s="163">
        <f t="shared" si="146"/>
        <v>0</v>
      </c>
      <c r="BH525" s="163">
        <f t="shared" si="147"/>
        <v>0</v>
      </c>
      <c r="BI525" s="163">
        <f t="shared" si="148"/>
        <v>0</v>
      </c>
      <c r="BJ525" s="15" t="s">
        <v>85</v>
      </c>
      <c r="BK525" s="163">
        <f t="shared" si="149"/>
        <v>0</v>
      </c>
      <c r="BL525" s="15" t="s">
        <v>274</v>
      </c>
      <c r="BM525" s="162" t="s">
        <v>2213</v>
      </c>
    </row>
    <row r="526" spans="1:65" s="2" customFormat="1" ht="62.65" customHeight="1">
      <c r="A526" s="30"/>
      <c r="B526" s="154"/>
      <c r="C526" s="195" t="s">
        <v>2214</v>
      </c>
      <c r="D526" s="195" t="s">
        <v>210</v>
      </c>
      <c r="E526" s="196" t="s">
        <v>2215</v>
      </c>
      <c r="F526" s="200" t="s">
        <v>2216</v>
      </c>
      <c r="G526" s="198" t="s">
        <v>404</v>
      </c>
      <c r="H526" s="199">
        <v>15</v>
      </c>
      <c r="I526" s="155"/>
      <c r="J526" s="287">
        <f t="shared" si="140"/>
        <v>0</v>
      </c>
      <c r="K526" s="157"/>
      <c r="L526" s="31"/>
      <c r="M526" s="158" t="s">
        <v>1</v>
      </c>
      <c r="N526" s="159" t="s">
        <v>38</v>
      </c>
      <c r="O526" s="59"/>
      <c r="P526" s="160">
        <f t="shared" si="141"/>
        <v>0</v>
      </c>
      <c r="Q526" s="160">
        <v>0</v>
      </c>
      <c r="R526" s="160">
        <f t="shared" si="142"/>
        <v>0</v>
      </c>
      <c r="S526" s="160">
        <v>0</v>
      </c>
      <c r="T526" s="161">
        <f t="shared" si="143"/>
        <v>0</v>
      </c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R526" s="162" t="s">
        <v>274</v>
      </c>
      <c r="AT526" s="162" t="s">
        <v>210</v>
      </c>
      <c r="AU526" s="162" t="s">
        <v>85</v>
      </c>
      <c r="AY526" s="15" t="s">
        <v>208</v>
      </c>
      <c r="BE526" s="163">
        <f t="shared" si="144"/>
        <v>0</v>
      </c>
      <c r="BF526" s="163">
        <f t="shared" si="145"/>
        <v>0</v>
      </c>
      <c r="BG526" s="163">
        <f t="shared" si="146"/>
        <v>0</v>
      </c>
      <c r="BH526" s="163">
        <f t="shared" si="147"/>
        <v>0</v>
      </c>
      <c r="BI526" s="163">
        <f t="shared" si="148"/>
        <v>0</v>
      </c>
      <c r="BJ526" s="15" t="s">
        <v>85</v>
      </c>
      <c r="BK526" s="163">
        <f t="shared" si="149"/>
        <v>0</v>
      </c>
      <c r="BL526" s="15" t="s">
        <v>274</v>
      </c>
      <c r="BM526" s="162" t="s">
        <v>2217</v>
      </c>
    </row>
    <row r="527" spans="1:65" s="2" customFormat="1" ht="62.65" customHeight="1">
      <c r="A527" s="30"/>
      <c r="B527" s="154"/>
      <c r="C527" s="195" t="s">
        <v>2218</v>
      </c>
      <c r="D527" s="195" t="s">
        <v>210</v>
      </c>
      <c r="E527" s="196" t="s">
        <v>2219</v>
      </c>
      <c r="F527" s="200" t="s">
        <v>2220</v>
      </c>
      <c r="G527" s="198" t="s">
        <v>404</v>
      </c>
      <c r="H527" s="199">
        <v>14</v>
      </c>
      <c r="I527" s="155"/>
      <c r="J527" s="287">
        <f t="shared" si="140"/>
        <v>0</v>
      </c>
      <c r="K527" s="157"/>
      <c r="L527" s="31"/>
      <c r="M527" s="158" t="s">
        <v>1</v>
      </c>
      <c r="N527" s="159" t="s">
        <v>38</v>
      </c>
      <c r="O527" s="59"/>
      <c r="P527" s="160">
        <f t="shared" si="141"/>
        <v>0</v>
      </c>
      <c r="Q527" s="160">
        <v>0</v>
      </c>
      <c r="R527" s="160">
        <f t="shared" si="142"/>
        <v>0</v>
      </c>
      <c r="S527" s="160">
        <v>0</v>
      </c>
      <c r="T527" s="161">
        <f t="shared" si="143"/>
        <v>0</v>
      </c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R527" s="162" t="s">
        <v>274</v>
      </c>
      <c r="AT527" s="162" t="s">
        <v>210</v>
      </c>
      <c r="AU527" s="162" t="s">
        <v>85</v>
      </c>
      <c r="AY527" s="15" t="s">
        <v>208</v>
      </c>
      <c r="BE527" s="163">
        <f t="shared" si="144"/>
        <v>0</v>
      </c>
      <c r="BF527" s="163">
        <f t="shared" si="145"/>
        <v>0</v>
      </c>
      <c r="BG527" s="163">
        <f t="shared" si="146"/>
        <v>0</v>
      </c>
      <c r="BH527" s="163">
        <f t="shared" si="147"/>
        <v>0</v>
      </c>
      <c r="BI527" s="163">
        <f t="shared" si="148"/>
        <v>0</v>
      </c>
      <c r="BJ527" s="15" t="s">
        <v>85</v>
      </c>
      <c r="BK527" s="163">
        <f t="shared" si="149"/>
        <v>0</v>
      </c>
      <c r="BL527" s="15" t="s">
        <v>274</v>
      </c>
      <c r="BM527" s="162" t="s">
        <v>2221</v>
      </c>
    </row>
    <row r="528" spans="1:65" s="2" customFormat="1" ht="62.65" customHeight="1">
      <c r="A528" s="30"/>
      <c r="B528" s="154"/>
      <c r="C528" s="195" t="s">
        <v>2222</v>
      </c>
      <c r="D528" s="195" t="s">
        <v>210</v>
      </c>
      <c r="E528" s="196" t="s">
        <v>2223</v>
      </c>
      <c r="F528" s="200" t="s">
        <v>2224</v>
      </c>
      <c r="G528" s="198" t="s">
        <v>404</v>
      </c>
      <c r="H528" s="199">
        <v>1</v>
      </c>
      <c r="I528" s="155"/>
      <c r="J528" s="287">
        <f t="shared" si="140"/>
        <v>0</v>
      </c>
      <c r="K528" s="157"/>
      <c r="L528" s="31"/>
      <c r="M528" s="158" t="s">
        <v>1</v>
      </c>
      <c r="N528" s="159" t="s">
        <v>38</v>
      </c>
      <c r="O528" s="59"/>
      <c r="P528" s="160">
        <f t="shared" si="141"/>
        <v>0</v>
      </c>
      <c r="Q528" s="160">
        <v>0</v>
      </c>
      <c r="R528" s="160">
        <f t="shared" si="142"/>
        <v>0</v>
      </c>
      <c r="S528" s="160">
        <v>0</v>
      </c>
      <c r="T528" s="161">
        <f t="shared" si="143"/>
        <v>0</v>
      </c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R528" s="162" t="s">
        <v>274</v>
      </c>
      <c r="AT528" s="162" t="s">
        <v>210</v>
      </c>
      <c r="AU528" s="162" t="s">
        <v>85</v>
      </c>
      <c r="AY528" s="15" t="s">
        <v>208</v>
      </c>
      <c r="BE528" s="163">
        <f t="shared" si="144"/>
        <v>0</v>
      </c>
      <c r="BF528" s="163">
        <f t="shared" si="145"/>
        <v>0</v>
      </c>
      <c r="BG528" s="163">
        <f t="shared" si="146"/>
        <v>0</v>
      </c>
      <c r="BH528" s="163">
        <f t="shared" si="147"/>
        <v>0</v>
      </c>
      <c r="BI528" s="163">
        <f t="shared" si="148"/>
        <v>0</v>
      </c>
      <c r="BJ528" s="15" t="s">
        <v>85</v>
      </c>
      <c r="BK528" s="163">
        <f t="shared" si="149"/>
        <v>0</v>
      </c>
      <c r="BL528" s="15" t="s">
        <v>274</v>
      </c>
      <c r="BM528" s="162" t="s">
        <v>2225</v>
      </c>
    </row>
    <row r="529" spans="1:65" s="2" customFormat="1" ht="62.65" customHeight="1">
      <c r="A529" s="30"/>
      <c r="B529" s="154"/>
      <c r="C529" s="195" t="s">
        <v>2226</v>
      </c>
      <c r="D529" s="195" t="s">
        <v>210</v>
      </c>
      <c r="E529" s="196" t="s">
        <v>2227</v>
      </c>
      <c r="F529" s="200" t="s">
        <v>2228</v>
      </c>
      <c r="G529" s="198" t="s">
        <v>404</v>
      </c>
      <c r="H529" s="199">
        <v>1</v>
      </c>
      <c r="I529" s="155"/>
      <c r="J529" s="287">
        <f t="shared" si="140"/>
        <v>0</v>
      </c>
      <c r="K529" s="157"/>
      <c r="L529" s="31"/>
      <c r="M529" s="158" t="s">
        <v>1</v>
      </c>
      <c r="N529" s="159" t="s">
        <v>38</v>
      </c>
      <c r="O529" s="59"/>
      <c r="P529" s="160">
        <f t="shared" si="141"/>
        <v>0</v>
      </c>
      <c r="Q529" s="160">
        <v>0</v>
      </c>
      <c r="R529" s="160">
        <f t="shared" si="142"/>
        <v>0</v>
      </c>
      <c r="S529" s="160">
        <v>0</v>
      </c>
      <c r="T529" s="161">
        <f t="shared" si="143"/>
        <v>0</v>
      </c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R529" s="162" t="s">
        <v>274</v>
      </c>
      <c r="AT529" s="162" t="s">
        <v>210</v>
      </c>
      <c r="AU529" s="162" t="s">
        <v>85</v>
      </c>
      <c r="AY529" s="15" t="s">
        <v>208</v>
      </c>
      <c r="BE529" s="163">
        <f t="shared" si="144"/>
        <v>0</v>
      </c>
      <c r="BF529" s="163">
        <f t="shared" si="145"/>
        <v>0</v>
      </c>
      <c r="BG529" s="163">
        <f t="shared" si="146"/>
        <v>0</v>
      </c>
      <c r="BH529" s="163">
        <f t="shared" si="147"/>
        <v>0</v>
      </c>
      <c r="BI529" s="163">
        <f t="shared" si="148"/>
        <v>0</v>
      </c>
      <c r="BJ529" s="15" t="s">
        <v>85</v>
      </c>
      <c r="BK529" s="163">
        <f t="shared" si="149"/>
        <v>0</v>
      </c>
      <c r="BL529" s="15" t="s">
        <v>274</v>
      </c>
      <c r="BM529" s="162" t="s">
        <v>2229</v>
      </c>
    </row>
    <row r="530" spans="1:65" s="2" customFormat="1" ht="62.65" customHeight="1">
      <c r="A530" s="30"/>
      <c r="B530" s="154"/>
      <c r="C530" s="195" t="s">
        <v>2230</v>
      </c>
      <c r="D530" s="195" t="s">
        <v>210</v>
      </c>
      <c r="E530" s="196" t="s">
        <v>2231</v>
      </c>
      <c r="F530" s="200" t="s">
        <v>2232</v>
      </c>
      <c r="G530" s="198" t="s">
        <v>404</v>
      </c>
      <c r="H530" s="199">
        <v>5</v>
      </c>
      <c r="I530" s="155"/>
      <c r="J530" s="287">
        <f t="shared" si="140"/>
        <v>0</v>
      </c>
      <c r="K530" s="157"/>
      <c r="L530" s="31"/>
      <c r="M530" s="158" t="s">
        <v>1</v>
      </c>
      <c r="N530" s="159" t="s">
        <v>38</v>
      </c>
      <c r="O530" s="59"/>
      <c r="P530" s="160">
        <f t="shared" si="141"/>
        <v>0</v>
      </c>
      <c r="Q530" s="160">
        <v>0</v>
      </c>
      <c r="R530" s="160">
        <f t="shared" si="142"/>
        <v>0</v>
      </c>
      <c r="S530" s="160">
        <v>0</v>
      </c>
      <c r="T530" s="161">
        <f t="shared" si="143"/>
        <v>0</v>
      </c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R530" s="162" t="s">
        <v>274</v>
      </c>
      <c r="AT530" s="162" t="s">
        <v>210</v>
      </c>
      <c r="AU530" s="162" t="s">
        <v>85</v>
      </c>
      <c r="AY530" s="15" t="s">
        <v>208</v>
      </c>
      <c r="BE530" s="163">
        <f t="shared" si="144"/>
        <v>0</v>
      </c>
      <c r="BF530" s="163">
        <f t="shared" si="145"/>
        <v>0</v>
      </c>
      <c r="BG530" s="163">
        <f t="shared" si="146"/>
        <v>0</v>
      </c>
      <c r="BH530" s="163">
        <f t="shared" si="147"/>
        <v>0</v>
      </c>
      <c r="BI530" s="163">
        <f t="shared" si="148"/>
        <v>0</v>
      </c>
      <c r="BJ530" s="15" t="s">
        <v>85</v>
      </c>
      <c r="BK530" s="163">
        <f t="shared" si="149"/>
        <v>0</v>
      </c>
      <c r="BL530" s="15" t="s">
        <v>274</v>
      </c>
      <c r="BM530" s="162" t="s">
        <v>2233</v>
      </c>
    </row>
    <row r="531" spans="1:65" s="2" customFormat="1" ht="62.65" customHeight="1">
      <c r="A531" s="30"/>
      <c r="B531" s="154"/>
      <c r="C531" s="195" t="s">
        <v>2234</v>
      </c>
      <c r="D531" s="195" t="s">
        <v>210</v>
      </c>
      <c r="E531" s="196" t="s">
        <v>2235</v>
      </c>
      <c r="F531" s="200" t="s">
        <v>2236</v>
      </c>
      <c r="G531" s="198" t="s">
        <v>404</v>
      </c>
      <c r="H531" s="199">
        <v>4</v>
      </c>
      <c r="I531" s="155"/>
      <c r="J531" s="287">
        <f t="shared" si="140"/>
        <v>0</v>
      </c>
      <c r="K531" s="157"/>
      <c r="L531" s="31"/>
      <c r="M531" s="158" t="s">
        <v>1</v>
      </c>
      <c r="N531" s="159" t="s">
        <v>38</v>
      </c>
      <c r="O531" s="59"/>
      <c r="P531" s="160">
        <f t="shared" si="141"/>
        <v>0</v>
      </c>
      <c r="Q531" s="160">
        <v>0</v>
      </c>
      <c r="R531" s="160">
        <f t="shared" si="142"/>
        <v>0</v>
      </c>
      <c r="S531" s="160">
        <v>0</v>
      </c>
      <c r="T531" s="161">
        <f t="shared" si="143"/>
        <v>0</v>
      </c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R531" s="162" t="s">
        <v>274</v>
      </c>
      <c r="AT531" s="162" t="s">
        <v>210</v>
      </c>
      <c r="AU531" s="162" t="s">
        <v>85</v>
      </c>
      <c r="AY531" s="15" t="s">
        <v>208</v>
      </c>
      <c r="BE531" s="163">
        <f t="shared" si="144"/>
        <v>0</v>
      </c>
      <c r="BF531" s="163">
        <f t="shared" si="145"/>
        <v>0</v>
      </c>
      <c r="BG531" s="163">
        <f t="shared" si="146"/>
        <v>0</v>
      </c>
      <c r="BH531" s="163">
        <f t="shared" si="147"/>
        <v>0</v>
      </c>
      <c r="BI531" s="163">
        <f t="shared" si="148"/>
        <v>0</v>
      </c>
      <c r="BJ531" s="15" t="s">
        <v>85</v>
      </c>
      <c r="BK531" s="163">
        <f t="shared" si="149"/>
        <v>0</v>
      </c>
      <c r="BL531" s="15" t="s">
        <v>274</v>
      </c>
      <c r="BM531" s="162" t="s">
        <v>2237</v>
      </c>
    </row>
    <row r="532" spans="1:65" s="2" customFormat="1" ht="62.65" customHeight="1">
      <c r="A532" s="30"/>
      <c r="B532" s="154"/>
      <c r="C532" s="195" t="s">
        <v>2238</v>
      </c>
      <c r="D532" s="195" t="s">
        <v>210</v>
      </c>
      <c r="E532" s="196" t="s">
        <v>2239</v>
      </c>
      <c r="F532" s="200" t="s">
        <v>2240</v>
      </c>
      <c r="G532" s="198" t="s">
        <v>404</v>
      </c>
      <c r="H532" s="199">
        <v>1</v>
      </c>
      <c r="I532" s="155"/>
      <c r="J532" s="287">
        <f t="shared" si="140"/>
        <v>0</v>
      </c>
      <c r="K532" s="157"/>
      <c r="L532" s="31"/>
      <c r="M532" s="158" t="s">
        <v>1</v>
      </c>
      <c r="N532" s="159" t="s">
        <v>38</v>
      </c>
      <c r="O532" s="59"/>
      <c r="P532" s="160">
        <f t="shared" si="141"/>
        <v>0</v>
      </c>
      <c r="Q532" s="160">
        <v>0</v>
      </c>
      <c r="R532" s="160">
        <f t="shared" si="142"/>
        <v>0</v>
      </c>
      <c r="S532" s="160">
        <v>0</v>
      </c>
      <c r="T532" s="161">
        <f t="shared" si="143"/>
        <v>0</v>
      </c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R532" s="162" t="s">
        <v>274</v>
      </c>
      <c r="AT532" s="162" t="s">
        <v>210</v>
      </c>
      <c r="AU532" s="162" t="s">
        <v>85</v>
      </c>
      <c r="AY532" s="15" t="s">
        <v>208</v>
      </c>
      <c r="BE532" s="163">
        <f t="shared" si="144"/>
        <v>0</v>
      </c>
      <c r="BF532" s="163">
        <f t="shared" si="145"/>
        <v>0</v>
      </c>
      <c r="BG532" s="163">
        <f t="shared" si="146"/>
        <v>0</v>
      </c>
      <c r="BH532" s="163">
        <f t="shared" si="147"/>
        <v>0</v>
      </c>
      <c r="BI532" s="163">
        <f t="shared" si="148"/>
        <v>0</v>
      </c>
      <c r="BJ532" s="15" t="s">
        <v>85</v>
      </c>
      <c r="BK532" s="163">
        <f t="shared" si="149"/>
        <v>0</v>
      </c>
      <c r="BL532" s="15" t="s">
        <v>274</v>
      </c>
      <c r="BM532" s="162" t="s">
        <v>2241</v>
      </c>
    </row>
    <row r="533" spans="1:65" s="2" customFormat="1" ht="62.65" customHeight="1">
      <c r="A533" s="30"/>
      <c r="B533" s="154"/>
      <c r="C533" s="195" t="s">
        <v>2242</v>
      </c>
      <c r="D533" s="195" t="s">
        <v>210</v>
      </c>
      <c r="E533" s="196" t="s">
        <v>2243</v>
      </c>
      <c r="F533" s="200" t="s">
        <v>2244</v>
      </c>
      <c r="G533" s="198" t="s">
        <v>404</v>
      </c>
      <c r="H533" s="199">
        <v>1</v>
      </c>
      <c r="I533" s="155"/>
      <c r="J533" s="287">
        <f t="shared" si="140"/>
        <v>0</v>
      </c>
      <c r="K533" s="157"/>
      <c r="L533" s="31"/>
      <c r="M533" s="158" t="s">
        <v>1</v>
      </c>
      <c r="N533" s="159" t="s">
        <v>38</v>
      </c>
      <c r="O533" s="59"/>
      <c r="P533" s="160">
        <f t="shared" si="141"/>
        <v>0</v>
      </c>
      <c r="Q533" s="160">
        <v>0</v>
      </c>
      <c r="R533" s="160">
        <f t="shared" si="142"/>
        <v>0</v>
      </c>
      <c r="S533" s="160">
        <v>0</v>
      </c>
      <c r="T533" s="161">
        <f t="shared" si="143"/>
        <v>0</v>
      </c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R533" s="162" t="s">
        <v>274</v>
      </c>
      <c r="AT533" s="162" t="s">
        <v>210</v>
      </c>
      <c r="AU533" s="162" t="s">
        <v>85</v>
      </c>
      <c r="AY533" s="15" t="s">
        <v>208</v>
      </c>
      <c r="BE533" s="163">
        <f t="shared" si="144"/>
        <v>0</v>
      </c>
      <c r="BF533" s="163">
        <f t="shared" si="145"/>
        <v>0</v>
      </c>
      <c r="BG533" s="163">
        <f t="shared" si="146"/>
        <v>0</v>
      </c>
      <c r="BH533" s="163">
        <f t="shared" si="147"/>
        <v>0</v>
      </c>
      <c r="BI533" s="163">
        <f t="shared" si="148"/>
        <v>0</v>
      </c>
      <c r="BJ533" s="15" t="s">
        <v>85</v>
      </c>
      <c r="BK533" s="163">
        <f t="shared" si="149"/>
        <v>0</v>
      </c>
      <c r="BL533" s="15" t="s">
        <v>274</v>
      </c>
      <c r="BM533" s="162" t="s">
        <v>2245</v>
      </c>
    </row>
    <row r="534" spans="1:65" s="2" customFormat="1" ht="62.65" customHeight="1">
      <c r="A534" s="30"/>
      <c r="B534" s="154"/>
      <c r="C534" s="195" t="s">
        <v>2246</v>
      </c>
      <c r="D534" s="195" t="s">
        <v>210</v>
      </c>
      <c r="E534" s="196" t="s">
        <v>2247</v>
      </c>
      <c r="F534" s="200" t="s">
        <v>2248</v>
      </c>
      <c r="G534" s="198" t="s">
        <v>404</v>
      </c>
      <c r="H534" s="199">
        <v>1</v>
      </c>
      <c r="I534" s="155"/>
      <c r="J534" s="287">
        <f t="shared" si="140"/>
        <v>0</v>
      </c>
      <c r="K534" s="157"/>
      <c r="L534" s="31"/>
      <c r="M534" s="158" t="s">
        <v>1</v>
      </c>
      <c r="N534" s="159" t="s">
        <v>38</v>
      </c>
      <c r="O534" s="59"/>
      <c r="P534" s="160">
        <f t="shared" si="141"/>
        <v>0</v>
      </c>
      <c r="Q534" s="160">
        <v>0</v>
      </c>
      <c r="R534" s="160">
        <f t="shared" si="142"/>
        <v>0</v>
      </c>
      <c r="S534" s="160">
        <v>0</v>
      </c>
      <c r="T534" s="161">
        <f t="shared" si="143"/>
        <v>0</v>
      </c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R534" s="162" t="s">
        <v>274</v>
      </c>
      <c r="AT534" s="162" t="s">
        <v>210</v>
      </c>
      <c r="AU534" s="162" t="s">
        <v>85</v>
      </c>
      <c r="AY534" s="15" t="s">
        <v>208</v>
      </c>
      <c r="BE534" s="163">
        <f t="shared" si="144"/>
        <v>0</v>
      </c>
      <c r="BF534" s="163">
        <f t="shared" si="145"/>
        <v>0</v>
      </c>
      <c r="BG534" s="163">
        <f t="shared" si="146"/>
        <v>0</v>
      </c>
      <c r="BH534" s="163">
        <f t="shared" si="147"/>
        <v>0</v>
      </c>
      <c r="BI534" s="163">
        <f t="shared" si="148"/>
        <v>0</v>
      </c>
      <c r="BJ534" s="15" t="s">
        <v>85</v>
      </c>
      <c r="BK534" s="163">
        <f t="shared" si="149"/>
        <v>0</v>
      </c>
      <c r="BL534" s="15" t="s">
        <v>274</v>
      </c>
      <c r="BM534" s="162" t="s">
        <v>2249</v>
      </c>
    </row>
    <row r="535" spans="1:65" s="2" customFormat="1" ht="76.349999999999994" customHeight="1">
      <c r="A535" s="30"/>
      <c r="B535" s="154"/>
      <c r="C535" s="195" t="s">
        <v>2250</v>
      </c>
      <c r="D535" s="195" t="s">
        <v>210</v>
      </c>
      <c r="E535" s="196" t="s">
        <v>2251</v>
      </c>
      <c r="F535" s="200" t="s">
        <v>2252</v>
      </c>
      <c r="G535" s="198" t="s">
        <v>404</v>
      </c>
      <c r="H535" s="199">
        <v>46</v>
      </c>
      <c r="I535" s="155"/>
      <c r="J535" s="287">
        <f t="shared" si="140"/>
        <v>0</v>
      </c>
      <c r="K535" s="157"/>
      <c r="L535" s="31"/>
      <c r="M535" s="158" t="s">
        <v>1</v>
      </c>
      <c r="N535" s="159" t="s">
        <v>38</v>
      </c>
      <c r="O535" s="59"/>
      <c r="P535" s="160">
        <f t="shared" si="141"/>
        <v>0</v>
      </c>
      <c r="Q535" s="160">
        <v>0</v>
      </c>
      <c r="R535" s="160">
        <f t="shared" si="142"/>
        <v>0</v>
      </c>
      <c r="S535" s="160">
        <v>0</v>
      </c>
      <c r="T535" s="161">
        <f t="shared" si="143"/>
        <v>0</v>
      </c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R535" s="162" t="s">
        <v>274</v>
      </c>
      <c r="AT535" s="162" t="s">
        <v>210</v>
      </c>
      <c r="AU535" s="162" t="s">
        <v>85</v>
      </c>
      <c r="AY535" s="15" t="s">
        <v>208</v>
      </c>
      <c r="BE535" s="163">
        <f t="shared" si="144"/>
        <v>0</v>
      </c>
      <c r="BF535" s="163">
        <f t="shared" si="145"/>
        <v>0</v>
      </c>
      <c r="BG535" s="163">
        <f t="shared" si="146"/>
        <v>0</v>
      </c>
      <c r="BH535" s="163">
        <f t="shared" si="147"/>
        <v>0</v>
      </c>
      <c r="BI535" s="163">
        <f t="shared" si="148"/>
        <v>0</v>
      </c>
      <c r="BJ535" s="15" t="s">
        <v>85</v>
      </c>
      <c r="BK535" s="163">
        <f t="shared" si="149"/>
        <v>0</v>
      </c>
      <c r="BL535" s="15" t="s">
        <v>274</v>
      </c>
      <c r="BM535" s="162" t="s">
        <v>2253</v>
      </c>
    </row>
    <row r="536" spans="1:65" s="2" customFormat="1" ht="62.65" customHeight="1">
      <c r="A536" s="30"/>
      <c r="B536" s="154"/>
      <c r="C536" s="195" t="s">
        <v>2254</v>
      </c>
      <c r="D536" s="195" t="s">
        <v>210</v>
      </c>
      <c r="E536" s="196" t="s">
        <v>2255</v>
      </c>
      <c r="F536" s="200" t="s">
        <v>2256</v>
      </c>
      <c r="G536" s="198" t="s">
        <v>404</v>
      </c>
      <c r="H536" s="199">
        <v>1</v>
      </c>
      <c r="I536" s="155"/>
      <c r="J536" s="287">
        <f t="shared" si="140"/>
        <v>0</v>
      </c>
      <c r="K536" s="157"/>
      <c r="L536" s="31"/>
      <c r="M536" s="158" t="s">
        <v>1</v>
      </c>
      <c r="N536" s="159" t="s">
        <v>38</v>
      </c>
      <c r="O536" s="59"/>
      <c r="P536" s="160">
        <f t="shared" si="141"/>
        <v>0</v>
      </c>
      <c r="Q536" s="160">
        <v>0</v>
      </c>
      <c r="R536" s="160">
        <f t="shared" si="142"/>
        <v>0</v>
      </c>
      <c r="S536" s="160">
        <v>0</v>
      </c>
      <c r="T536" s="161">
        <f t="shared" si="143"/>
        <v>0</v>
      </c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R536" s="162" t="s">
        <v>274</v>
      </c>
      <c r="AT536" s="162" t="s">
        <v>210</v>
      </c>
      <c r="AU536" s="162" t="s">
        <v>85</v>
      </c>
      <c r="AY536" s="15" t="s">
        <v>208</v>
      </c>
      <c r="BE536" s="163">
        <f t="shared" si="144"/>
        <v>0</v>
      </c>
      <c r="BF536" s="163">
        <f t="shared" si="145"/>
        <v>0</v>
      </c>
      <c r="BG536" s="163">
        <f t="shared" si="146"/>
        <v>0</v>
      </c>
      <c r="BH536" s="163">
        <f t="shared" si="147"/>
        <v>0</v>
      </c>
      <c r="BI536" s="163">
        <f t="shared" si="148"/>
        <v>0</v>
      </c>
      <c r="BJ536" s="15" t="s">
        <v>85</v>
      </c>
      <c r="BK536" s="163">
        <f t="shared" si="149"/>
        <v>0</v>
      </c>
      <c r="BL536" s="15" t="s">
        <v>274</v>
      </c>
      <c r="BM536" s="162" t="s">
        <v>2257</v>
      </c>
    </row>
    <row r="537" spans="1:65" s="2" customFormat="1" ht="62.65" customHeight="1">
      <c r="A537" s="30"/>
      <c r="B537" s="154"/>
      <c r="C537" s="195" t="s">
        <v>2258</v>
      </c>
      <c r="D537" s="195" t="s">
        <v>210</v>
      </c>
      <c r="E537" s="196" t="s">
        <v>2259</v>
      </c>
      <c r="F537" s="200" t="s">
        <v>2260</v>
      </c>
      <c r="G537" s="198" t="s">
        <v>404</v>
      </c>
      <c r="H537" s="199">
        <v>1</v>
      </c>
      <c r="I537" s="155"/>
      <c r="J537" s="287">
        <f t="shared" si="140"/>
        <v>0</v>
      </c>
      <c r="K537" s="157"/>
      <c r="L537" s="31"/>
      <c r="M537" s="158" t="s">
        <v>1</v>
      </c>
      <c r="N537" s="159" t="s">
        <v>38</v>
      </c>
      <c r="O537" s="59"/>
      <c r="P537" s="160">
        <f t="shared" si="141"/>
        <v>0</v>
      </c>
      <c r="Q537" s="160">
        <v>0</v>
      </c>
      <c r="R537" s="160">
        <f t="shared" si="142"/>
        <v>0</v>
      </c>
      <c r="S537" s="160">
        <v>0</v>
      </c>
      <c r="T537" s="161">
        <f t="shared" si="143"/>
        <v>0</v>
      </c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R537" s="162" t="s">
        <v>274</v>
      </c>
      <c r="AT537" s="162" t="s">
        <v>210</v>
      </c>
      <c r="AU537" s="162" t="s">
        <v>85</v>
      </c>
      <c r="AY537" s="15" t="s">
        <v>208</v>
      </c>
      <c r="BE537" s="163">
        <f t="shared" si="144"/>
        <v>0</v>
      </c>
      <c r="BF537" s="163">
        <f t="shared" si="145"/>
        <v>0</v>
      </c>
      <c r="BG537" s="163">
        <f t="shared" si="146"/>
        <v>0</v>
      </c>
      <c r="BH537" s="163">
        <f t="shared" si="147"/>
        <v>0</v>
      </c>
      <c r="BI537" s="163">
        <f t="shared" si="148"/>
        <v>0</v>
      </c>
      <c r="BJ537" s="15" t="s">
        <v>85</v>
      </c>
      <c r="BK537" s="163">
        <f t="shared" si="149"/>
        <v>0</v>
      </c>
      <c r="BL537" s="15" t="s">
        <v>274</v>
      </c>
      <c r="BM537" s="162" t="s">
        <v>2261</v>
      </c>
    </row>
    <row r="538" spans="1:65" s="2" customFormat="1" ht="62.65" customHeight="1">
      <c r="A538" s="30"/>
      <c r="B538" s="154"/>
      <c r="C538" s="195" t="s">
        <v>2262</v>
      </c>
      <c r="D538" s="195" t="s">
        <v>210</v>
      </c>
      <c r="E538" s="196" t="s">
        <v>2263</v>
      </c>
      <c r="F538" s="200" t="s">
        <v>2264</v>
      </c>
      <c r="G538" s="198" t="s">
        <v>404</v>
      </c>
      <c r="H538" s="199">
        <v>1</v>
      </c>
      <c r="I538" s="155"/>
      <c r="J538" s="287">
        <f t="shared" si="140"/>
        <v>0</v>
      </c>
      <c r="K538" s="157"/>
      <c r="L538" s="31"/>
      <c r="M538" s="158" t="s">
        <v>1</v>
      </c>
      <c r="N538" s="159" t="s">
        <v>38</v>
      </c>
      <c r="O538" s="59"/>
      <c r="P538" s="160">
        <f t="shared" si="141"/>
        <v>0</v>
      </c>
      <c r="Q538" s="160">
        <v>0</v>
      </c>
      <c r="R538" s="160">
        <f t="shared" si="142"/>
        <v>0</v>
      </c>
      <c r="S538" s="160">
        <v>0</v>
      </c>
      <c r="T538" s="161">
        <f t="shared" si="143"/>
        <v>0</v>
      </c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R538" s="162" t="s">
        <v>274</v>
      </c>
      <c r="AT538" s="162" t="s">
        <v>210</v>
      </c>
      <c r="AU538" s="162" t="s">
        <v>85</v>
      </c>
      <c r="AY538" s="15" t="s">
        <v>208</v>
      </c>
      <c r="BE538" s="163">
        <f t="shared" si="144"/>
        <v>0</v>
      </c>
      <c r="BF538" s="163">
        <f t="shared" si="145"/>
        <v>0</v>
      </c>
      <c r="BG538" s="163">
        <f t="shared" si="146"/>
        <v>0</v>
      </c>
      <c r="BH538" s="163">
        <f t="shared" si="147"/>
        <v>0</v>
      </c>
      <c r="BI538" s="163">
        <f t="shared" si="148"/>
        <v>0</v>
      </c>
      <c r="BJ538" s="15" t="s">
        <v>85</v>
      </c>
      <c r="BK538" s="163">
        <f t="shared" si="149"/>
        <v>0</v>
      </c>
      <c r="BL538" s="15" t="s">
        <v>274</v>
      </c>
      <c r="BM538" s="162" t="s">
        <v>2265</v>
      </c>
    </row>
    <row r="539" spans="1:65" s="2" customFormat="1" ht="62.65" customHeight="1">
      <c r="A539" s="30"/>
      <c r="B539" s="154"/>
      <c r="C539" s="195" t="s">
        <v>2266</v>
      </c>
      <c r="D539" s="195" t="s">
        <v>210</v>
      </c>
      <c r="E539" s="196" t="s">
        <v>2267</v>
      </c>
      <c r="F539" s="200" t="s">
        <v>2268</v>
      </c>
      <c r="G539" s="198" t="s">
        <v>404</v>
      </c>
      <c r="H539" s="199">
        <v>1</v>
      </c>
      <c r="I539" s="155"/>
      <c r="J539" s="287">
        <f t="shared" si="140"/>
        <v>0</v>
      </c>
      <c r="K539" s="157"/>
      <c r="L539" s="31"/>
      <c r="M539" s="158" t="s">
        <v>1</v>
      </c>
      <c r="N539" s="159" t="s">
        <v>38</v>
      </c>
      <c r="O539" s="59"/>
      <c r="P539" s="160">
        <f t="shared" si="141"/>
        <v>0</v>
      </c>
      <c r="Q539" s="160">
        <v>0</v>
      </c>
      <c r="R539" s="160">
        <f t="shared" si="142"/>
        <v>0</v>
      </c>
      <c r="S539" s="160">
        <v>0</v>
      </c>
      <c r="T539" s="161">
        <f t="shared" si="143"/>
        <v>0</v>
      </c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R539" s="162" t="s">
        <v>274</v>
      </c>
      <c r="AT539" s="162" t="s">
        <v>210</v>
      </c>
      <c r="AU539" s="162" t="s">
        <v>85</v>
      </c>
      <c r="AY539" s="15" t="s">
        <v>208</v>
      </c>
      <c r="BE539" s="163">
        <f t="shared" si="144"/>
        <v>0</v>
      </c>
      <c r="BF539" s="163">
        <f t="shared" si="145"/>
        <v>0</v>
      </c>
      <c r="BG539" s="163">
        <f t="shared" si="146"/>
        <v>0</v>
      </c>
      <c r="BH539" s="163">
        <f t="shared" si="147"/>
        <v>0</v>
      </c>
      <c r="BI539" s="163">
        <f t="shared" si="148"/>
        <v>0</v>
      </c>
      <c r="BJ539" s="15" t="s">
        <v>85</v>
      </c>
      <c r="BK539" s="163">
        <f t="shared" si="149"/>
        <v>0</v>
      </c>
      <c r="BL539" s="15" t="s">
        <v>274</v>
      </c>
      <c r="BM539" s="162" t="s">
        <v>2269</v>
      </c>
    </row>
    <row r="540" spans="1:65" s="2" customFormat="1" ht="62.65" customHeight="1">
      <c r="A540" s="30"/>
      <c r="B540" s="154"/>
      <c r="C540" s="195" t="s">
        <v>2270</v>
      </c>
      <c r="D540" s="195" t="s">
        <v>210</v>
      </c>
      <c r="E540" s="196" t="s">
        <v>2271</v>
      </c>
      <c r="F540" s="200" t="s">
        <v>2272</v>
      </c>
      <c r="G540" s="198" t="s">
        <v>404</v>
      </c>
      <c r="H540" s="199">
        <v>1</v>
      </c>
      <c r="I540" s="155"/>
      <c r="J540" s="287">
        <f t="shared" si="140"/>
        <v>0</v>
      </c>
      <c r="K540" s="157"/>
      <c r="L540" s="31"/>
      <c r="M540" s="158" t="s">
        <v>1</v>
      </c>
      <c r="N540" s="159" t="s">
        <v>38</v>
      </c>
      <c r="O540" s="59"/>
      <c r="P540" s="160">
        <f t="shared" si="141"/>
        <v>0</v>
      </c>
      <c r="Q540" s="160">
        <v>0</v>
      </c>
      <c r="R540" s="160">
        <f t="shared" si="142"/>
        <v>0</v>
      </c>
      <c r="S540" s="160">
        <v>0</v>
      </c>
      <c r="T540" s="161">
        <f t="shared" si="143"/>
        <v>0</v>
      </c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R540" s="162" t="s">
        <v>274</v>
      </c>
      <c r="AT540" s="162" t="s">
        <v>210</v>
      </c>
      <c r="AU540" s="162" t="s">
        <v>85</v>
      </c>
      <c r="AY540" s="15" t="s">
        <v>208</v>
      </c>
      <c r="BE540" s="163">
        <f t="shared" si="144"/>
        <v>0</v>
      </c>
      <c r="BF540" s="163">
        <f t="shared" si="145"/>
        <v>0</v>
      </c>
      <c r="BG540" s="163">
        <f t="shared" si="146"/>
        <v>0</v>
      </c>
      <c r="BH540" s="163">
        <f t="shared" si="147"/>
        <v>0</v>
      </c>
      <c r="BI540" s="163">
        <f t="shared" si="148"/>
        <v>0</v>
      </c>
      <c r="BJ540" s="15" t="s">
        <v>85</v>
      </c>
      <c r="BK540" s="163">
        <f t="shared" si="149"/>
        <v>0</v>
      </c>
      <c r="BL540" s="15" t="s">
        <v>274</v>
      </c>
      <c r="BM540" s="162" t="s">
        <v>2273</v>
      </c>
    </row>
    <row r="541" spans="1:65" s="2" customFormat="1" ht="24.2" customHeight="1">
      <c r="A541" s="30"/>
      <c r="B541" s="154"/>
      <c r="C541" s="195" t="s">
        <v>2274</v>
      </c>
      <c r="D541" s="195" t="s">
        <v>210</v>
      </c>
      <c r="E541" s="196" t="s">
        <v>2275</v>
      </c>
      <c r="F541" s="200" t="s">
        <v>2276</v>
      </c>
      <c r="G541" s="198" t="s">
        <v>1614</v>
      </c>
      <c r="H541" s="182"/>
      <c r="I541" s="155"/>
      <c r="J541" s="287">
        <f t="shared" si="140"/>
        <v>0</v>
      </c>
      <c r="K541" s="157"/>
      <c r="L541" s="31"/>
      <c r="M541" s="158" t="s">
        <v>1</v>
      </c>
      <c r="N541" s="159" t="s">
        <v>38</v>
      </c>
      <c r="O541" s="59"/>
      <c r="P541" s="160">
        <f t="shared" si="141"/>
        <v>0</v>
      </c>
      <c r="Q541" s="160">
        <v>0</v>
      </c>
      <c r="R541" s="160">
        <f t="shared" si="142"/>
        <v>0</v>
      </c>
      <c r="S541" s="160">
        <v>0</v>
      </c>
      <c r="T541" s="161">
        <f t="shared" si="143"/>
        <v>0</v>
      </c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R541" s="162" t="s">
        <v>274</v>
      </c>
      <c r="AT541" s="162" t="s">
        <v>210</v>
      </c>
      <c r="AU541" s="162" t="s">
        <v>85</v>
      </c>
      <c r="AY541" s="15" t="s">
        <v>208</v>
      </c>
      <c r="BE541" s="163">
        <f t="shared" si="144"/>
        <v>0</v>
      </c>
      <c r="BF541" s="163">
        <f t="shared" si="145"/>
        <v>0</v>
      </c>
      <c r="BG541" s="163">
        <f t="shared" si="146"/>
        <v>0</v>
      </c>
      <c r="BH541" s="163">
        <f t="shared" si="147"/>
        <v>0</v>
      </c>
      <c r="BI541" s="163">
        <f t="shared" si="148"/>
        <v>0</v>
      </c>
      <c r="BJ541" s="15" t="s">
        <v>85</v>
      </c>
      <c r="BK541" s="163">
        <f t="shared" si="149"/>
        <v>0</v>
      </c>
      <c r="BL541" s="15" t="s">
        <v>274</v>
      </c>
      <c r="BM541" s="162" t="s">
        <v>2277</v>
      </c>
    </row>
    <row r="542" spans="1:65" s="12" customFormat="1" ht="22.9" customHeight="1">
      <c r="B542" s="142"/>
      <c r="C542" s="206"/>
      <c r="D542" s="207" t="s">
        <v>71</v>
      </c>
      <c r="E542" s="208" t="s">
        <v>730</v>
      </c>
      <c r="F542" s="208" t="s">
        <v>731</v>
      </c>
      <c r="G542" s="206"/>
      <c r="H542" s="206"/>
      <c r="I542" s="145"/>
      <c r="J542" s="286">
        <f>BK542</f>
        <v>0</v>
      </c>
      <c r="L542" s="142"/>
      <c r="M542" s="146"/>
      <c r="N542" s="147"/>
      <c r="O542" s="147"/>
      <c r="P542" s="148">
        <f>SUM(P543:P868)</f>
        <v>0</v>
      </c>
      <c r="Q542" s="147"/>
      <c r="R542" s="148">
        <f>SUM(R543:R868)</f>
        <v>154.22587430564005</v>
      </c>
      <c r="S542" s="147"/>
      <c r="T542" s="149">
        <f>SUM(T543:T868)</f>
        <v>0</v>
      </c>
      <c r="AR542" s="143" t="s">
        <v>85</v>
      </c>
      <c r="AT542" s="150" t="s">
        <v>71</v>
      </c>
      <c r="AU542" s="150" t="s">
        <v>79</v>
      </c>
      <c r="AY542" s="143" t="s">
        <v>208</v>
      </c>
      <c r="BK542" s="151">
        <f>SUM(BK543:BK868)</f>
        <v>0</v>
      </c>
    </row>
    <row r="543" spans="1:65" s="2" customFormat="1" ht="24.2" customHeight="1">
      <c r="A543" s="30"/>
      <c r="B543" s="154"/>
      <c r="C543" s="195" t="s">
        <v>2278</v>
      </c>
      <c r="D543" s="195" t="s">
        <v>210</v>
      </c>
      <c r="E543" s="196" t="s">
        <v>2279</v>
      </c>
      <c r="F543" s="200" t="s">
        <v>2280</v>
      </c>
      <c r="G543" s="198" t="s">
        <v>213</v>
      </c>
      <c r="H543" s="199">
        <v>114.68</v>
      </c>
      <c r="I543" s="155"/>
      <c r="J543" s="287">
        <f t="shared" ref="J543:J606" si="150">ROUND(I543*H543,2)</f>
        <v>0</v>
      </c>
      <c r="K543" s="157"/>
      <c r="L543" s="31"/>
      <c r="M543" s="158" t="s">
        <v>1</v>
      </c>
      <c r="N543" s="159" t="s">
        <v>38</v>
      </c>
      <c r="O543" s="59"/>
      <c r="P543" s="160">
        <f t="shared" ref="P543:P606" si="151">O543*H543</f>
        <v>0</v>
      </c>
      <c r="Q543" s="160">
        <v>1.45E-5</v>
      </c>
      <c r="R543" s="160">
        <f t="shared" ref="R543:R606" si="152">Q543*H543</f>
        <v>1.6628600000000002E-3</v>
      </c>
      <c r="S543" s="160">
        <v>0</v>
      </c>
      <c r="T543" s="161">
        <f t="shared" ref="T543:T606" si="153">S543*H543</f>
        <v>0</v>
      </c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R543" s="162" t="s">
        <v>274</v>
      </c>
      <c r="AT543" s="162" t="s">
        <v>210</v>
      </c>
      <c r="AU543" s="162" t="s">
        <v>85</v>
      </c>
      <c r="AY543" s="15" t="s">
        <v>208</v>
      </c>
      <c r="BE543" s="163">
        <f t="shared" ref="BE543:BE606" si="154">IF(N543="základná",J543,0)</f>
        <v>0</v>
      </c>
      <c r="BF543" s="163">
        <f t="shared" ref="BF543:BF606" si="155">IF(N543="znížená",J543,0)</f>
        <v>0</v>
      </c>
      <c r="BG543" s="163">
        <f t="shared" ref="BG543:BG606" si="156">IF(N543="zákl. prenesená",J543,0)</f>
        <v>0</v>
      </c>
      <c r="BH543" s="163">
        <f t="shared" ref="BH543:BH606" si="157">IF(N543="zníž. prenesená",J543,0)</f>
        <v>0</v>
      </c>
      <c r="BI543" s="163">
        <f t="shared" ref="BI543:BI606" si="158">IF(N543="nulová",J543,0)</f>
        <v>0</v>
      </c>
      <c r="BJ543" s="15" t="s">
        <v>85</v>
      </c>
      <c r="BK543" s="163">
        <f t="shared" ref="BK543:BK606" si="159">ROUND(I543*H543,2)</f>
        <v>0</v>
      </c>
      <c r="BL543" s="15" t="s">
        <v>274</v>
      </c>
      <c r="BM543" s="162" t="s">
        <v>2281</v>
      </c>
    </row>
    <row r="544" spans="1:65" s="2" customFormat="1" ht="37.9" customHeight="1">
      <c r="A544" s="30"/>
      <c r="B544" s="154"/>
      <c r="C544" s="201" t="s">
        <v>2282</v>
      </c>
      <c r="D544" s="201" t="s">
        <v>751</v>
      </c>
      <c r="E544" s="202" t="s">
        <v>2283</v>
      </c>
      <c r="F544" s="203" t="s">
        <v>2284</v>
      </c>
      <c r="G544" s="204" t="s">
        <v>213</v>
      </c>
      <c r="H544" s="205">
        <v>120.414</v>
      </c>
      <c r="I544" s="177"/>
      <c r="J544" s="290">
        <f t="shared" si="150"/>
        <v>0</v>
      </c>
      <c r="K544" s="178"/>
      <c r="L544" s="179"/>
      <c r="M544" s="180" t="s">
        <v>1</v>
      </c>
      <c r="N544" s="181" t="s">
        <v>38</v>
      </c>
      <c r="O544" s="59"/>
      <c r="P544" s="160">
        <f t="shared" si="151"/>
        <v>0</v>
      </c>
      <c r="Q544" s="160">
        <v>4.5399999999999998E-3</v>
      </c>
      <c r="R544" s="160">
        <f t="shared" si="152"/>
        <v>0.54667955999999995</v>
      </c>
      <c r="S544" s="160">
        <v>0</v>
      </c>
      <c r="T544" s="161">
        <f t="shared" si="153"/>
        <v>0</v>
      </c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R544" s="162" t="s">
        <v>337</v>
      </c>
      <c r="AT544" s="162" t="s">
        <v>751</v>
      </c>
      <c r="AU544" s="162" t="s">
        <v>85</v>
      </c>
      <c r="AY544" s="15" t="s">
        <v>208</v>
      </c>
      <c r="BE544" s="163">
        <f t="shared" si="154"/>
        <v>0</v>
      </c>
      <c r="BF544" s="163">
        <f t="shared" si="155"/>
        <v>0</v>
      </c>
      <c r="BG544" s="163">
        <f t="shared" si="156"/>
        <v>0</v>
      </c>
      <c r="BH544" s="163">
        <f t="shared" si="157"/>
        <v>0</v>
      </c>
      <c r="BI544" s="163">
        <f t="shared" si="158"/>
        <v>0</v>
      </c>
      <c r="BJ544" s="15" t="s">
        <v>85</v>
      </c>
      <c r="BK544" s="163">
        <f t="shared" si="159"/>
        <v>0</v>
      </c>
      <c r="BL544" s="15" t="s">
        <v>274</v>
      </c>
      <c r="BM544" s="162" t="s">
        <v>2285</v>
      </c>
    </row>
    <row r="545" spans="1:65" s="2" customFormat="1" ht="24.2" customHeight="1">
      <c r="A545" s="30"/>
      <c r="B545" s="154"/>
      <c r="C545" s="195" t="s">
        <v>2286</v>
      </c>
      <c r="D545" s="195" t="s">
        <v>210</v>
      </c>
      <c r="E545" s="196" t="s">
        <v>2287</v>
      </c>
      <c r="F545" s="200" t="s">
        <v>2288</v>
      </c>
      <c r="G545" s="198" t="s">
        <v>252</v>
      </c>
      <c r="H545" s="199">
        <v>7.9649999999999999</v>
      </c>
      <c r="I545" s="155"/>
      <c r="J545" s="287">
        <f t="shared" si="150"/>
        <v>0</v>
      </c>
      <c r="K545" s="157"/>
      <c r="L545" s="31"/>
      <c r="M545" s="158" t="s">
        <v>1</v>
      </c>
      <c r="N545" s="159" t="s">
        <v>38</v>
      </c>
      <c r="O545" s="59"/>
      <c r="P545" s="160">
        <f t="shared" si="151"/>
        <v>0</v>
      </c>
      <c r="Q545" s="160">
        <v>4.5899999999999998E-5</v>
      </c>
      <c r="R545" s="160">
        <f t="shared" si="152"/>
        <v>3.6559349999999995E-4</v>
      </c>
      <c r="S545" s="160">
        <v>0</v>
      </c>
      <c r="T545" s="161">
        <f t="shared" si="153"/>
        <v>0</v>
      </c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R545" s="162" t="s">
        <v>274</v>
      </c>
      <c r="AT545" s="162" t="s">
        <v>210</v>
      </c>
      <c r="AU545" s="162" t="s">
        <v>85</v>
      </c>
      <c r="AY545" s="15" t="s">
        <v>208</v>
      </c>
      <c r="BE545" s="163">
        <f t="shared" si="154"/>
        <v>0</v>
      </c>
      <c r="BF545" s="163">
        <f t="shared" si="155"/>
        <v>0</v>
      </c>
      <c r="BG545" s="163">
        <f t="shared" si="156"/>
        <v>0</v>
      </c>
      <c r="BH545" s="163">
        <f t="shared" si="157"/>
        <v>0</v>
      </c>
      <c r="BI545" s="163">
        <f t="shared" si="158"/>
        <v>0</v>
      </c>
      <c r="BJ545" s="15" t="s">
        <v>85</v>
      </c>
      <c r="BK545" s="163">
        <f t="shared" si="159"/>
        <v>0</v>
      </c>
      <c r="BL545" s="15" t="s">
        <v>274</v>
      </c>
      <c r="BM545" s="162" t="s">
        <v>2289</v>
      </c>
    </row>
    <row r="546" spans="1:65" s="2" customFormat="1" ht="24.2" customHeight="1">
      <c r="A546" s="30"/>
      <c r="B546" s="154"/>
      <c r="C546" s="195" t="s">
        <v>2290</v>
      </c>
      <c r="D546" s="195" t="s">
        <v>210</v>
      </c>
      <c r="E546" s="196" t="s">
        <v>2291</v>
      </c>
      <c r="F546" s="200" t="s">
        <v>2292</v>
      </c>
      <c r="G546" s="198" t="s">
        <v>252</v>
      </c>
      <c r="H546" s="199">
        <v>31.664999999999999</v>
      </c>
      <c r="I546" s="155"/>
      <c r="J546" s="287">
        <f t="shared" si="150"/>
        <v>0</v>
      </c>
      <c r="K546" s="157"/>
      <c r="L546" s="31"/>
      <c r="M546" s="158" t="s">
        <v>1</v>
      </c>
      <c r="N546" s="159" t="s">
        <v>38</v>
      </c>
      <c r="O546" s="59"/>
      <c r="P546" s="160">
        <f t="shared" si="151"/>
        <v>0</v>
      </c>
      <c r="Q546" s="160">
        <v>1.3770000000000001E-4</v>
      </c>
      <c r="R546" s="160">
        <f t="shared" si="152"/>
        <v>4.3602705E-3</v>
      </c>
      <c r="S546" s="160">
        <v>0</v>
      </c>
      <c r="T546" s="161">
        <f t="shared" si="153"/>
        <v>0</v>
      </c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R546" s="162" t="s">
        <v>274</v>
      </c>
      <c r="AT546" s="162" t="s">
        <v>210</v>
      </c>
      <c r="AU546" s="162" t="s">
        <v>85</v>
      </c>
      <c r="AY546" s="15" t="s">
        <v>208</v>
      </c>
      <c r="BE546" s="163">
        <f t="shared" si="154"/>
        <v>0</v>
      </c>
      <c r="BF546" s="163">
        <f t="shared" si="155"/>
        <v>0</v>
      </c>
      <c r="BG546" s="163">
        <f t="shared" si="156"/>
        <v>0</v>
      </c>
      <c r="BH546" s="163">
        <f t="shared" si="157"/>
        <v>0</v>
      </c>
      <c r="BI546" s="163">
        <f t="shared" si="158"/>
        <v>0</v>
      </c>
      <c r="BJ546" s="15" t="s">
        <v>85</v>
      </c>
      <c r="BK546" s="163">
        <f t="shared" si="159"/>
        <v>0</v>
      </c>
      <c r="BL546" s="15" t="s">
        <v>274</v>
      </c>
      <c r="BM546" s="162" t="s">
        <v>2293</v>
      </c>
    </row>
    <row r="547" spans="1:65" s="2" customFormat="1" ht="24.2" customHeight="1">
      <c r="A547" s="30"/>
      <c r="B547" s="154"/>
      <c r="C547" s="195" t="s">
        <v>2294</v>
      </c>
      <c r="D547" s="195" t="s">
        <v>210</v>
      </c>
      <c r="E547" s="196" t="s">
        <v>2295</v>
      </c>
      <c r="F547" s="200" t="s">
        <v>2296</v>
      </c>
      <c r="G547" s="198" t="s">
        <v>252</v>
      </c>
      <c r="H547" s="199">
        <v>33.929000000000002</v>
      </c>
      <c r="I547" s="155"/>
      <c r="J547" s="287">
        <f t="shared" si="150"/>
        <v>0</v>
      </c>
      <c r="K547" s="157"/>
      <c r="L547" s="31"/>
      <c r="M547" s="158" t="s">
        <v>1</v>
      </c>
      <c r="N547" s="159" t="s">
        <v>38</v>
      </c>
      <c r="O547" s="59"/>
      <c r="P547" s="160">
        <f t="shared" si="151"/>
        <v>0</v>
      </c>
      <c r="Q547" s="160">
        <v>0</v>
      </c>
      <c r="R547" s="160">
        <f t="shared" si="152"/>
        <v>0</v>
      </c>
      <c r="S547" s="160">
        <v>0</v>
      </c>
      <c r="T547" s="161">
        <f t="shared" si="153"/>
        <v>0</v>
      </c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R547" s="162" t="s">
        <v>274</v>
      </c>
      <c r="AT547" s="162" t="s">
        <v>210</v>
      </c>
      <c r="AU547" s="162" t="s">
        <v>85</v>
      </c>
      <c r="AY547" s="15" t="s">
        <v>208</v>
      </c>
      <c r="BE547" s="163">
        <f t="shared" si="154"/>
        <v>0</v>
      </c>
      <c r="BF547" s="163">
        <f t="shared" si="155"/>
        <v>0</v>
      </c>
      <c r="BG547" s="163">
        <f t="shared" si="156"/>
        <v>0</v>
      </c>
      <c r="BH547" s="163">
        <f t="shared" si="157"/>
        <v>0</v>
      </c>
      <c r="BI547" s="163">
        <f t="shared" si="158"/>
        <v>0</v>
      </c>
      <c r="BJ547" s="15" t="s">
        <v>85</v>
      </c>
      <c r="BK547" s="163">
        <f t="shared" si="159"/>
        <v>0</v>
      </c>
      <c r="BL547" s="15" t="s">
        <v>274</v>
      </c>
      <c r="BM547" s="162" t="s">
        <v>2297</v>
      </c>
    </row>
    <row r="548" spans="1:65" s="2" customFormat="1" ht="24.2" customHeight="1">
      <c r="A548" s="30"/>
      <c r="B548" s="154"/>
      <c r="C548" s="195" t="s">
        <v>2298</v>
      </c>
      <c r="D548" s="195" t="s">
        <v>210</v>
      </c>
      <c r="E548" s="196" t="s">
        <v>2299</v>
      </c>
      <c r="F548" s="200" t="s">
        <v>2300</v>
      </c>
      <c r="G548" s="198" t="s">
        <v>690</v>
      </c>
      <c r="H548" s="199">
        <v>10</v>
      </c>
      <c r="I548" s="155"/>
      <c r="J548" s="287">
        <f t="shared" si="150"/>
        <v>0</v>
      </c>
      <c r="K548" s="157"/>
      <c r="L548" s="31"/>
      <c r="M548" s="158" t="s">
        <v>1</v>
      </c>
      <c r="N548" s="159" t="s">
        <v>38</v>
      </c>
      <c r="O548" s="59"/>
      <c r="P548" s="160">
        <f t="shared" si="151"/>
        <v>0</v>
      </c>
      <c r="Q548" s="160">
        <v>0</v>
      </c>
      <c r="R548" s="160">
        <f t="shared" si="152"/>
        <v>0</v>
      </c>
      <c r="S548" s="160">
        <v>0</v>
      </c>
      <c r="T548" s="161">
        <f t="shared" si="153"/>
        <v>0</v>
      </c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R548" s="162" t="s">
        <v>274</v>
      </c>
      <c r="AT548" s="162" t="s">
        <v>210</v>
      </c>
      <c r="AU548" s="162" t="s">
        <v>85</v>
      </c>
      <c r="AY548" s="15" t="s">
        <v>208</v>
      </c>
      <c r="BE548" s="163">
        <f t="shared" si="154"/>
        <v>0</v>
      </c>
      <c r="BF548" s="163">
        <f t="shared" si="155"/>
        <v>0</v>
      </c>
      <c r="BG548" s="163">
        <f t="shared" si="156"/>
        <v>0</v>
      </c>
      <c r="BH548" s="163">
        <f t="shared" si="157"/>
        <v>0</v>
      </c>
      <c r="BI548" s="163">
        <f t="shared" si="158"/>
        <v>0</v>
      </c>
      <c r="BJ548" s="15" t="s">
        <v>85</v>
      </c>
      <c r="BK548" s="163">
        <f t="shared" si="159"/>
        <v>0</v>
      </c>
      <c r="BL548" s="15" t="s">
        <v>274</v>
      </c>
      <c r="BM548" s="162" t="s">
        <v>2301</v>
      </c>
    </row>
    <row r="549" spans="1:65" s="2" customFormat="1" ht="24.2" customHeight="1">
      <c r="A549" s="30"/>
      <c r="B549" s="154"/>
      <c r="C549" s="201" t="s">
        <v>2302</v>
      </c>
      <c r="D549" s="201" t="s">
        <v>751</v>
      </c>
      <c r="E549" s="202" t="s">
        <v>2303</v>
      </c>
      <c r="F549" s="203" t="s">
        <v>2304</v>
      </c>
      <c r="G549" s="204" t="s">
        <v>404</v>
      </c>
      <c r="H549" s="205">
        <v>10</v>
      </c>
      <c r="I549" s="177"/>
      <c r="J549" s="290">
        <f t="shared" si="150"/>
        <v>0</v>
      </c>
      <c r="K549" s="178"/>
      <c r="L549" s="179"/>
      <c r="M549" s="180" t="s">
        <v>1</v>
      </c>
      <c r="N549" s="181" t="s">
        <v>38</v>
      </c>
      <c r="O549" s="59"/>
      <c r="P549" s="160">
        <f t="shared" si="151"/>
        <v>0</v>
      </c>
      <c r="Q549" s="160">
        <v>1.4300000000000001E-3</v>
      </c>
      <c r="R549" s="160">
        <f t="shared" si="152"/>
        <v>1.43E-2</v>
      </c>
      <c r="S549" s="160">
        <v>0</v>
      </c>
      <c r="T549" s="161">
        <f t="shared" si="153"/>
        <v>0</v>
      </c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R549" s="162" t="s">
        <v>337</v>
      </c>
      <c r="AT549" s="162" t="s">
        <v>751</v>
      </c>
      <c r="AU549" s="162" t="s">
        <v>85</v>
      </c>
      <c r="AY549" s="15" t="s">
        <v>208</v>
      </c>
      <c r="BE549" s="163">
        <f t="shared" si="154"/>
        <v>0</v>
      </c>
      <c r="BF549" s="163">
        <f t="shared" si="155"/>
        <v>0</v>
      </c>
      <c r="BG549" s="163">
        <f t="shared" si="156"/>
        <v>0</v>
      </c>
      <c r="BH549" s="163">
        <f t="shared" si="157"/>
        <v>0</v>
      </c>
      <c r="BI549" s="163">
        <f t="shared" si="158"/>
        <v>0</v>
      </c>
      <c r="BJ549" s="15" t="s">
        <v>85</v>
      </c>
      <c r="BK549" s="163">
        <f t="shared" si="159"/>
        <v>0</v>
      </c>
      <c r="BL549" s="15" t="s">
        <v>274</v>
      </c>
      <c r="BM549" s="162" t="s">
        <v>2305</v>
      </c>
    </row>
    <row r="550" spans="1:65" s="2" customFormat="1" ht="24.2" customHeight="1">
      <c r="A550" s="30"/>
      <c r="B550" s="154"/>
      <c r="C550" s="201" t="s">
        <v>2306</v>
      </c>
      <c r="D550" s="201" t="s">
        <v>751</v>
      </c>
      <c r="E550" s="202" t="s">
        <v>2307</v>
      </c>
      <c r="F550" s="203" t="s">
        <v>2308</v>
      </c>
      <c r="G550" s="204" t="s">
        <v>404</v>
      </c>
      <c r="H550" s="205">
        <v>30</v>
      </c>
      <c r="I550" s="177"/>
      <c r="J550" s="290">
        <f t="shared" si="150"/>
        <v>0</v>
      </c>
      <c r="K550" s="178"/>
      <c r="L550" s="179"/>
      <c r="M550" s="180" t="s">
        <v>1</v>
      </c>
      <c r="N550" s="181" t="s">
        <v>38</v>
      </c>
      <c r="O550" s="59"/>
      <c r="P550" s="160">
        <f t="shared" si="151"/>
        <v>0</v>
      </c>
      <c r="Q550" s="160">
        <v>1.5E-3</v>
      </c>
      <c r="R550" s="160">
        <f t="shared" si="152"/>
        <v>4.4999999999999998E-2</v>
      </c>
      <c r="S550" s="160">
        <v>0</v>
      </c>
      <c r="T550" s="161">
        <f t="shared" si="153"/>
        <v>0</v>
      </c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R550" s="162" t="s">
        <v>337</v>
      </c>
      <c r="AT550" s="162" t="s">
        <v>751</v>
      </c>
      <c r="AU550" s="162" t="s">
        <v>85</v>
      </c>
      <c r="AY550" s="15" t="s">
        <v>208</v>
      </c>
      <c r="BE550" s="163">
        <f t="shared" si="154"/>
        <v>0</v>
      </c>
      <c r="BF550" s="163">
        <f t="shared" si="155"/>
        <v>0</v>
      </c>
      <c r="BG550" s="163">
        <f t="shared" si="156"/>
        <v>0</v>
      </c>
      <c r="BH550" s="163">
        <f t="shared" si="157"/>
        <v>0</v>
      </c>
      <c r="BI550" s="163">
        <f t="shared" si="158"/>
        <v>0</v>
      </c>
      <c r="BJ550" s="15" t="s">
        <v>85</v>
      </c>
      <c r="BK550" s="163">
        <f t="shared" si="159"/>
        <v>0</v>
      </c>
      <c r="BL550" s="15" t="s">
        <v>274</v>
      </c>
      <c r="BM550" s="162" t="s">
        <v>2309</v>
      </c>
    </row>
    <row r="551" spans="1:65" s="2" customFormat="1" ht="37.9" customHeight="1">
      <c r="A551" s="30"/>
      <c r="B551" s="154"/>
      <c r="C551" s="195" t="s">
        <v>2310</v>
      </c>
      <c r="D551" s="195" t="s">
        <v>210</v>
      </c>
      <c r="E551" s="196" t="s">
        <v>2311</v>
      </c>
      <c r="F551" s="200" t="s">
        <v>2312</v>
      </c>
      <c r="G551" s="198" t="s">
        <v>404</v>
      </c>
      <c r="H551" s="199">
        <v>1</v>
      </c>
      <c r="I551" s="155"/>
      <c r="J551" s="287">
        <f t="shared" si="150"/>
        <v>0</v>
      </c>
      <c r="K551" s="157"/>
      <c r="L551" s="31"/>
      <c r="M551" s="158" t="s">
        <v>1</v>
      </c>
      <c r="N551" s="159" t="s">
        <v>38</v>
      </c>
      <c r="O551" s="59"/>
      <c r="P551" s="160">
        <f t="shared" si="151"/>
        <v>0</v>
      </c>
      <c r="Q551" s="160">
        <v>1.3200000000000001E-4</v>
      </c>
      <c r="R551" s="160">
        <f t="shared" si="152"/>
        <v>1.3200000000000001E-4</v>
      </c>
      <c r="S551" s="160">
        <v>0</v>
      </c>
      <c r="T551" s="161">
        <f t="shared" si="153"/>
        <v>0</v>
      </c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R551" s="162" t="s">
        <v>274</v>
      </c>
      <c r="AT551" s="162" t="s">
        <v>210</v>
      </c>
      <c r="AU551" s="162" t="s">
        <v>85</v>
      </c>
      <c r="AY551" s="15" t="s">
        <v>208</v>
      </c>
      <c r="BE551" s="163">
        <f t="shared" si="154"/>
        <v>0</v>
      </c>
      <c r="BF551" s="163">
        <f t="shared" si="155"/>
        <v>0</v>
      </c>
      <c r="BG551" s="163">
        <f t="shared" si="156"/>
        <v>0</v>
      </c>
      <c r="BH551" s="163">
        <f t="shared" si="157"/>
        <v>0</v>
      </c>
      <c r="BI551" s="163">
        <f t="shared" si="158"/>
        <v>0</v>
      </c>
      <c r="BJ551" s="15" t="s">
        <v>85</v>
      </c>
      <c r="BK551" s="163">
        <f t="shared" si="159"/>
        <v>0</v>
      </c>
      <c r="BL551" s="15" t="s">
        <v>274</v>
      </c>
      <c r="BM551" s="162" t="s">
        <v>2313</v>
      </c>
    </row>
    <row r="552" spans="1:65" s="2" customFormat="1" ht="37.9" customHeight="1">
      <c r="A552" s="30"/>
      <c r="B552" s="154"/>
      <c r="C552" s="195" t="s">
        <v>2314</v>
      </c>
      <c r="D552" s="195" t="s">
        <v>210</v>
      </c>
      <c r="E552" s="196" t="s">
        <v>2315</v>
      </c>
      <c r="F552" s="200" t="s">
        <v>2316</v>
      </c>
      <c r="G552" s="198" t="s">
        <v>404</v>
      </c>
      <c r="H552" s="199">
        <v>1</v>
      </c>
      <c r="I552" s="155"/>
      <c r="J552" s="287">
        <f t="shared" si="150"/>
        <v>0</v>
      </c>
      <c r="K552" s="157"/>
      <c r="L552" s="31"/>
      <c r="M552" s="158" t="s">
        <v>1</v>
      </c>
      <c r="N552" s="159" t="s">
        <v>38</v>
      </c>
      <c r="O552" s="59"/>
      <c r="P552" s="160">
        <f t="shared" si="151"/>
        <v>0</v>
      </c>
      <c r="Q552" s="160">
        <v>1.3200000000000001E-4</v>
      </c>
      <c r="R552" s="160">
        <f t="shared" si="152"/>
        <v>1.3200000000000001E-4</v>
      </c>
      <c r="S552" s="160">
        <v>0</v>
      </c>
      <c r="T552" s="161">
        <f t="shared" si="153"/>
        <v>0</v>
      </c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R552" s="162" t="s">
        <v>274</v>
      </c>
      <c r="AT552" s="162" t="s">
        <v>210</v>
      </c>
      <c r="AU552" s="162" t="s">
        <v>85</v>
      </c>
      <c r="AY552" s="15" t="s">
        <v>208</v>
      </c>
      <c r="BE552" s="163">
        <f t="shared" si="154"/>
        <v>0</v>
      </c>
      <c r="BF552" s="163">
        <f t="shared" si="155"/>
        <v>0</v>
      </c>
      <c r="BG552" s="163">
        <f t="shared" si="156"/>
        <v>0</v>
      </c>
      <c r="BH552" s="163">
        <f t="shared" si="157"/>
        <v>0</v>
      </c>
      <c r="BI552" s="163">
        <f t="shared" si="158"/>
        <v>0</v>
      </c>
      <c r="BJ552" s="15" t="s">
        <v>85</v>
      </c>
      <c r="BK552" s="163">
        <f t="shared" si="159"/>
        <v>0</v>
      </c>
      <c r="BL552" s="15" t="s">
        <v>274</v>
      </c>
      <c r="BM552" s="162" t="s">
        <v>2317</v>
      </c>
    </row>
    <row r="553" spans="1:65" s="2" customFormat="1" ht="37.9" customHeight="1">
      <c r="A553" s="30"/>
      <c r="B553" s="154"/>
      <c r="C553" s="195" t="s">
        <v>2318</v>
      </c>
      <c r="D553" s="195" t="s">
        <v>210</v>
      </c>
      <c r="E553" s="196" t="s">
        <v>2319</v>
      </c>
      <c r="F553" s="200" t="s">
        <v>2320</v>
      </c>
      <c r="G553" s="198" t="s">
        <v>404</v>
      </c>
      <c r="H553" s="199">
        <v>1</v>
      </c>
      <c r="I553" s="155"/>
      <c r="J553" s="287">
        <f t="shared" si="150"/>
        <v>0</v>
      </c>
      <c r="K553" s="157"/>
      <c r="L553" s="31"/>
      <c r="M553" s="158" t="s">
        <v>1</v>
      </c>
      <c r="N553" s="159" t="s">
        <v>38</v>
      </c>
      <c r="O553" s="59"/>
      <c r="P553" s="160">
        <f t="shared" si="151"/>
        <v>0</v>
      </c>
      <c r="Q553" s="160">
        <v>1.3200000000000001E-4</v>
      </c>
      <c r="R553" s="160">
        <f t="shared" si="152"/>
        <v>1.3200000000000001E-4</v>
      </c>
      <c r="S553" s="160">
        <v>0</v>
      </c>
      <c r="T553" s="161">
        <f t="shared" si="153"/>
        <v>0</v>
      </c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R553" s="162" t="s">
        <v>274</v>
      </c>
      <c r="AT553" s="162" t="s">
        <v>210</v>
      </c>
      <c r="AU553" s="162" t="s">
        <v>85</v>
      </c>
      <c r="AY553" s="15" t="s">
        <v>208</v>
      </c>
      <c r="BE553" s="163">
        <f t="shared" si="154"/>
        <v>0</v>
      </c>
      <c r="BF553" s="163">
        <f t="shared" si="155"/>
        <v>0</v>
      </c>
      <c r="BG553" s="163">
        <f t="shared" si="156"/>
        <v>0</v>
      </c>
      <c r="BH553" s="163">
        <f t="shared" si="157"/>
        <v>0</v>
      </c>
      <c r="BI553" s="163">
        <f t="shared" si="158"/>
        <v>0</v>
      </c>
      <c r="BJ553" s="15" t="s">
        <v>85</v>
      </c>
      <c r="BK553" s="163">
        <f t="shared" si="159"/>
        <v>0</v>
      </c>
      <c r="BL553" s="15" t="s">
        <v>274</v>
      </c>
      <c r="BM553" s="162" t="s">
        <v>2321</v>
      </c>
    </row>
    <row r="554" spans="1:65" s="2" customFormat="1" ht="37.9" customHeight="1">
      <c r="A554" s="30"/>
      <c r="B554" s="154"/>
      <c r="C554" s="195" t="s">
        <v>2322</v>
      </c>
      <c r="D554" s="195" t="s">
        <v>210</v>
      </c>
      <c r="E554" s="196" t="s">
        <v>2323</v>
      </c>
      <c r="F554" s="200" t="s">
        <v>2324</v>
      </c>
      <c r="G554" s="198" t="s">
        <v>404</v>
      </c>
      <c r="H554" s="199">
        <v>1</v>
      </c>
      <c r="I554" s="155"/>
      <c r="J554" s="287">
        <f t="shared" si="150"/>
        <v>0</v>
      </c>
      <c r="K554" s="157"/>
      <c r="L554" s="31"/>
      <c r="M554" s="158" t="s">
        <v>1</v>
      </c>
      <c r="N554" s="159" t="s">
        <v>38</v>
      </c>
      <c r="O554" s="59"/>
      <c r="P554" s="160">
        <f t="shared" si="151"/>
        <v>0</v>
      </c>
      <c r="Q554" s="160">
        <v>1.3200000000000001E-4</v>
      </c>
      <c r="R554" s="160">
        <f t="shared" si="152"/>
        <v>1.3200000000000001E-4</v>
      </c>
      <c r="S554" s="160">
        <v>0</v>
      </c>
      <c r="T554" s="161">
        <f t="shared" si="153"/>
        <v>0</v>
      </c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R554" s="162" t="s">
        <v>274</v>
      </c>
      <c r="AT554" s="162" t="s">
        <v>210</v>
      </c>
      <c r="AU554" s="162" t="s">
        <v>85</v>
      </c>
      <c r="AY554" s="15" t="s">
        <v>208</v>
      </c>
      <c r="BE554" s="163">
        <f t="shared" si="154"/>
        <v>0</v>
      </c>
      <c r="BF554" s="163">
        <f t="shared" si="155"/>
        <v>0</v>
      </c>
      <c r="BG554" s="163">
        <f t="shared" si="156"/>
        <v>0</v>
      </c>
      <c r="BH554" s="163">
        <f t="shared" si="157"/>
        <v>0</v>
      </c>
      <c r="BI554" s="163">
        <f t="shared" si="158"/>
        <v>0</v>
      </c>
      <c r="BJ554" s="15" t="s">
        <v>85</v>
      </c>
      <c r="BK554" s="163">
        <f t="shared" si="159"/>
        <v>0</v>
      </c>
      <c r="BL554" s="15" t="s">
        <v>274</v>
      </c>
      <c r="BM554" s="162" t="s">
        <v>2325</v>
      </c>
    </row>
    <row r="555" spans="1:65" s="2" customFormat="1" ht="24.2" customHeight="1">
      <c r="A555" s="30"/>
      <c r="B555" s="154"/>
      <c r="C555" s="195" t="s">
        <v>2326</v>
      </c>
      <c r="D555" s="195" t="s">
        <v>210</v>
      </c>
      <c r="E555" s="196" t="s">
        <v>2327</v>
      </c>
      <c r="F555" s="200" t="s">
        <v>2328</v>
      </c>
      <c r="G555" s="198" t="s">
        <v>404</v>
      </c>
      <c r="H555" s="199">
        <v>1</v>
      </c>
      <c r="I555" s="155"/>
      <c r="J555" s="287">
        <f t="shared" si="150"/>
        <v>0</v>
      </c>
      <c r="K555" s="157"/>
      <c r="L555" s="31"/>
      <c r="M555" s="158" t="s">
        <v>1</v>
      </c>
      <c r="N555" s="159" t="s">
        <v>38</v>
      </c>
      <c r="O555" s="59"/>
      <c r="P555" s="160">
        <f t="shared" si="151"/>
        <v>0</v>
      </c>
      <c r="Q555" s="160">
        <v>1.3200000000000001E-4</v>
      </c>
      <c r="R555" s="160">
        <f t="shared" si="152"/>
        <v>1.3200000000000001E-4</v>
      </c>
      <c r="S555" s="160">
        <v>0</v>
      </c>
      <c r="T555" s="161">
        <f t="shared" si="153"/>
        <v>0</v>
      </c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R555" s="162" t="s">
        <v>274</v>
      </c>
      <c r="AT555" s="162" t="s">
        <v>210</v>
      </c>
      <c r="AU555" s="162" t="s">
        <v>85</v>
      </c>
      <c r="AY555" s="15" t="s">
        <v>208</v>
      </c>
      <c r="BE555" s="163">
        <f t="shared" si="154"/>
        <v>0</v>
      </c>
      <c r="BF555" s="163">
        <f t="shared" si="155"/>
        <v>0</v>
      </c>
      <c r="BG555" s="163">
        <f t="shared" si="156"/>
        <v>0</v>
      </c>
      <c r="BH555" s="163">
        <f t="shared" si="157"/>
        <v>0</v>
      </c>
      <c r="BI555" s="163">
        <f t="shared" si="158"/>
        <v>0</v>
      </c>
      <c r="BJ555" s="15" t="s">
        <v>85</v>
      </c>
      <c r="BK555" s="163">
        <f t="shared" si="159"/>
        <v>0</v>
      </c>
      <c r="BL555" s="15" t="s">
        <v>274</v>
      </c>
      <c r="BM555" s="162" t="s">
        <v>2329</v>
      </c>
    </row>
    <row r="556" spans="1:65" s="2" customFormat="1" ht="24.2" customHeight="1">
      <c r="A556" s="30"/>
      <c r="B556" s="154"/>
      <c r="C556" s="195" t="s">
        <v>2330</v>
      </c>
      <c r="D556" s="195" t="s">
        <v>210</v>
      </c>
      <c r="E556" s="196" t="s">
        <v>2331</v>
      </c>
      <c r="F556" s="200" t="s">
        <v>2332</v>
      </c>
      <c r="G556" s="198" t="s">
        <v>404</v>
      </c>
      <c r="H556" s="199">
        <v>1</v>
      </c>
      <c r="I556" s="155"/>
      <c r="J556" s="287">
        <f t="shared" si="150"/>
        <v>0</v>
      </c>
      <c r="K556" s="157"/>
      <c r="L556" s="31"/>
      <c r="M556" s="158" t="s">
        <v>1</v>
      </c>
      <c r="N556" s="159" t="s">
        <v>38</v>
      </c>
      <c r="O556" s="59"/>
      <c r="P556" s="160">
        <f t="shared" si="151"/>
        <v>0</v>
      </c>
      <c r="Q556" s="160">
        <v>1.3200000000000001E-4</v>
      </c>
      <c r="R556" s="160">
        <f t="shared" si="152"/>
        <v>1.3200000000000001E-4</v>
      </c>
      <c r="S556" s="160">
        <v>0</v>
      </c>
      <c r="T556" s="161">
        <f t="shared" si="153"/>
        <v>0</v>
      </c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R556" s="162" t="s">
        <v>274</v>
      </c>
      <c r="AT556" s="162" t="s">
        <v>210</v>
      </c>
      <c r="AU556" s="162" t="s">
        <v>85</v>
      </c>
      <c r="AY556" s="15" t="s">
        <v>208</v>
      </c>
      <c r="BE556" s="163">
        <f t="shared" si="154"/>
        <v>0</v>
      </c>
      <c r="BF556" s="163">
        <f t="shared" si="155"/>
        <v>0</v>
      </c>
      <c r="BG556" s="163">
        <f t="shared" si="156"/>
        <v>0</v>
      </c>
      <c r="BH556" s="163">
        <f t="shared" si="157"/>
        <v>0</v>
      </c>
      <c r="BI556" s="163">
        <f t="shared" si="158"/>
        <v>0</v>
      </c>
      <c r="BJ556" s="15" t="s">
        <v>85</v>
      </c>
      <c r="BK556" s="163">
        <f t="shared" si="159"/>
        <v>0</v>
      </c>
      <c r="BL556" s="15" t="s">
        <v>274</v>
      </c>
      <c r="BM556" s="162" t="s">
        <v>2333</v>
      </c>
    </row>
    <row r="557" spans="1:65" s="2" customFormat="1" ht="24.2" customHeight="1">
      <c r="A557" s="30"/>
      <c r="B557" s="154"/>
      <c r="C557" s="195" t="s">
        <v>2334</v>
      </c>
      <c r="D557" s="195" t="s">
        <v>210</v>
      </c>
      <c r="E557" s="196" t="s">
        <v>2335</v>
      </c>
      <c r="F557" s="200" t="s">
        <v>2336</v>
      </c>
      <c r="G557" s="198" t="s">
        <v>404</v>
      </c>
      <c r="H557" s="199">
        <v>1</v>
      </c>
      <c r="I557" s="155"/>
      <c r="J557" s="287">
        <f t="shared" si="150"/>
        <v>0</v>
      </c>
      <c r="K557" s="157"/>
      <c r="L557" s="31"/>
      <c r="M557" s="158" t="s">
        <v>1</v>
      </c>
      <c r="N557" s="159" t="s">
        <v>38</v>
      </c>
      <c r="O557" s="59"/>
      <c r="P557" s="160">
        <f t="shared" si="151"/>
        <v>0</v>
      </c>
      <c r="Q557" s="160">
        <v>1.3200000000000001E-4</v>
      </c>
      <c r="R557" s="160">
        <f t="shared" si="152"/>
        <v>1.3200000000000001E-4</v>
      </c>
      <c r="S557" s="160">
        <v>0</v>
      </c>
      <c r="T557" s="161">
        <f t="shared" si="153"/>
        <v>0</v>
      </c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R557" s="162" t="s">
        <v>274</v>
      </c>
      <c r="AT557" s="162" t="s">
        <v>210</v>
      </c>
      <c r="AU557" s="162" t="s">
        <v>85</v>
      </c>
      <c r="AY557" s="15" t="s">
        <v>208</v>
      </c>
      <c r="BE557" s="163">
        <f t="shared" si="154"/>
        <v>0</v>
      </c>
      <c r="BF557" s="163">
        <f t="shared" si="155"/>
        <v>0</v>
      </c>
      <c r="BG557" s="163">
        <f t="shared" si="156"/>
        <v>0</v>
      </c>
      <c r="BH557" s="163">
        <f t="shared" si="157"/>
        <v>0</v>
      </c>
      <c r="BI557" s="163">
        <f t="shared" si="158"/>
        <v>0</v>
      </c>
      <c r="BJ557" s="15" t="s">
        <v>85</v>
      </c>
      <c r="BK557" s="163">
        <f t="shared" si="159"/>
        <v>0</v>
      </c>
      <c r="BL557" s="15" t="s">
        <v>274</v>
      </c>
      <c r="BM557" s="162" t="s">
        <v>2337</v>
      </c>
    </row>
    <row r="558" spans="1:65" s="2" customFormat="1" ht="24.2" customHeight="1">
      <c r="A558" s="30"/>
      <c r="B558" s="154"/>
      <c r="C558" s="195" t="s">
        <v>2338</v>
      </c>
      <c r="D558" s="195" t="s">
        <v>210</v>
      </c>
      <c r="E558" s="196" t="s">
        <v>2339</v>
      </c>
      <c r="F558" s="200" t="s">
        <v>2340</v>
      </c>
      <c r="G558" s="198" t="s">
        <v>404</v>
      </c>
      <c r="H558" s="199">
        <v>1</v>
      </c>
      <c r="I558" s="155"/>
      <c r="J558" s="287">
        <f t="shared" si="150"/>
        <v>0</v>
      </c>
      <c r="K558" s="157"/>
      <c r="L558" s="31"/>
      <c r="M558" s="158" t="s">
        <v>1</v>
      </c>
      <c r="N558" s="159" t="s">
        <v>38</v>
      </c>
      <c r="O558" s="59"/>
      <c r="P558" s="160">
        <f t="shared" si="151"/>
        <v>0</v>
      </c>
      <c r="Q558" s="160">
        <v>1.3200000000000001E-4</v>
      </c>
      <c r="R558" s="160">
        <f t="shared" si="152"/>
        <v>1.3200000000000001E-4</v>
      </c>
      <c r="S558" s="160">
        <v>0</v>
      </c>
      <c r="T558" s="161">
        <f t="shared" si="153"/>
        <v>0</v>
      </c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R558" s="162" t="s">
        <v>274</v>
      </c>
      <c r="AT558" s="162" t="s">
        <v>210</v>
      </c>
      <c r="AU558" s="162" t="s">
        <v>85</v>
      </c>
      <c r="AY558" s="15" t="s">
        <v>208</v>
      </c>
      <c r="BE558" s="163">
        <f t="shared" si="154"/>
        <v>0</v>
      </c>
      <c r="BF558" s="163">
        <f t="shared" si="155"/>
        <v>0</v>
      </c>
      <c r="BG558" s="163">
        <f t="shared" si="156"/>
        <v>0</v>
      </c>
      <c r="BH558" s="163">
        <f t="shared" si="157"/>
        <v>0</v>
      </c>
      <c r="BI558" s="163">
        <f t="shared" si="158"/>
        <v>0</v>
      </c>
      <c r="BJ558" s="15" t="s">
        <v>85</v>
      </c>
      <c r="BK558" s="163">
        <f t="shared" si="159"/>
        <v>0</v>
      </c>
      <c r="BL558" s="15" t="s">
        <v>274</v>
      </c>
      <c r="BM558" s="162" t="s">
        <v>2341</v>
      </c>
    </row>
    <row r="559" spans="1:65" s="2" customFormat="1" ht="16.5" customHeight="1">
      <c r="A559" s="30"/>
      <c r="B559" s="154"/>
      <c r="C559" s="195" t="s">
        <v>2342</v>
      </c>
      <c r="D559" s="195" t="s">
        <v>210</v>
      </c>
      <c r="E559" s="196" t="s">
        <v>2343</v>
      </c>
      <c r="F559" s="200" t="s">
        <v>2344</v>
      </c>
      <c r="G559" s="198" t="s">
        <v>739</v>
      </c>
      <c r="H559" s="199">
        <v>638.23599999999999</v>
      </c>
      <c r="I559" s="155"/>
      <c r="J559" s="287">
        <f t="shared" si="150"/>
        <v>0</v>
      </c>
      <c r="K559" s="157"/>
      <c r="L559" s="31"/>
      <c r="M559" s="158" t="s">
        <v>1</v>
      </c>
      <c r="N559" s="159" t="s">
        <v>38</v>
      </c>
      <c r="O559" s="59"/>
      <c r="P559" s="160">
        <f t="shared" si="151"/>
        <v>0</v>
      </c>
      <c r="Q559" s="160">
        <v>4.5899999999999998E-5</v>
      </c>
      <c r="R559" s="160">
        <f t="shared" si="152"/>
        <v>2.9295032399999997E-2</v>
      </c>
      <c r="S559" s="160">
        <v>0</v>
      </c>
      <c r="T559" s="161">
        <f t="shared" si="153"/>
        <v>0</v>
      </c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R559" s="162" t="s">
        <v>274</v>
      </c>
      <c r="AT559" s="162" t="s">
        <v>210</v>
      </c>
      <c r="AU559" s="162" t="s">
        <v>85</v>
      </c>
      <c r="AY559" s="15" t="s">
        <v>208</v>
      </c>
      <c r="BE559" s="163">
        <f t="shared" si="154"/>
        <v>0</v>
      </c>
      <c r="BF559" s="163">
        <f t="shared" si="155"/>
        <v>0</v>
      </c>
      <c r="BG559" s="163">
        <f t="shared" si="156"/>
        <v>0</v>
      </c>
      <c r="BH559" s="163">
        <f t="shared" si="157"/>
        <v>0</v>
      </c>
      <c r="BI559" s="163">
        <f t="shared" si="158"/>
        <v>0</v>
      </c>
      <c r="BJ559" s="15" t="s">
        <v>85</v>
      </c>
      <c r="BK559" s="163">
        <f t="shared" si="159"/>
        <v>0</v>
      </c>
      <c r="BL559" s="15" t="s">
        <v>274</v>
      </c>
      <c r="BM559" s="162" t="s">
        <v>2345</v>
      </c>
    </row>
    <row r="560" spans="1:65" s="2" customFormat="1" ht="37.9" customHeight="1">
      <c r="A560" s="30"/>
      <c r="B560" s="154"/>
      <c r="C560" s="195" t="s">
        <v>2346</v>
      </c>
      <c r="D560" s="195" t="s">
        <v>210</v>
      </c>
      <c r="E560" s="196" t="s">
        <v>2347</v>
      </c>
      <c r="F560" s="200" t="s">
        <v>2348</v>
      </c>
      <c r="G560" s="198" t="s">
        <v>404</v>
      </c>
      <c r="H560" s="199">
        <v>4</v>
      </c>
      <c r="I560" s="155"/>
      <c r="J560" s="287">
        <f t="shared" si="150"/>
        <v>0</v>
      </c>
      <c r="K560" s="157"/>
      <c r="L560" s="31"/>
      <c r="M560" s="158" t="s">
        <v>1</v>
      </c>
      <c r="N560" s="159" t="s">
        <v>38</v>
      </c>
      <c r="O560" s="59"/>
      <c r="P560" s="160">
        <f t="shared" si="151"/>
        <v>0</v>
      </c>
      <c r="Q560" s="160">
        <v>0</v>
      </c>
      <c r="R560" s="160">
        <f t="shared" si="152"/>
        <v>0</v>
      </c>
      <c r="S560" s="160">
        <v>0</v>
      </c>
      <c r="T560" s="161">
        <f t="shared" si="153"/>
        <v>0</v>
      </c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R560" s="162" t="s">
        <v>274</v>
      </c>
      <c r="AT560" s="162" t="s">
        <v>210</v>
      </c>
      <c r="AU560" s="162" t="s">
        <v>85</v>
      </c>
      <c r="AY560" s="15" t="s">
        <v>208</v>
      </c>
      <c r="BE560" s="163">
        <f t="shared" si="154"/>
        <v>0</v>
      </c>
      <c r="BF560" s="163">
        <f t="shared" si="155"/>
        <v>0</v>
      </c>
      <c r="BG560" s="163">
        <f t="shared" si="156"/>
        <v>0</v>
      </c>
      <c r="BH560" s="163">
        <f t="shared" si="157"/>
        <v>0</v>
      </c>
      <c r="BI560" s="163">
        <f t="shared" si="158"/>
        <v>0</v>
      </c>
      <c r="BJ560" s="15" t="s">
        <v>85</v>
      </c>
      <c r="BK560" s="163">
        <f t="shared" si="159"/>
        <v>0</v>
      </c>
      <c r="BL560" s="15" t="s">
        <v>274</v>
      </c>
      <c r="BM560" s="162" t="s">
        <v>2349</v>
      </c>
    </row>
    <row r="561" spans="1:65" s="2" customFormat="1" ht="62.65" customHeight="1">
      <c r="A561" s="30"/>
      <c r="B561" s="154"/>
      <c r="C561" s="195" t="s">
        <v>2350</v>
      </c>
      <c r="D561" s="195" t="s">
        <v>210</v>
      </c>
      <c r="E561" s="196" t="s">
        <v>2351</v>
      </c>
      <c r="F561" s="200" t="s">
        <v>2352</v>
      </c>
      <c r="G561" s="198" t="s">
        <v>404</v>
      </c>
      <c r="H561" s="199">
        <v>1</v>
      </c>
      <c r="I561" s="155"/>
      <c r="J561" s="287">
        <f t="shared" si="150"/>
        <v>0</v>
      </c>
      <c r="K561" s="157"/>
      <c r="L561" s="31"/>
      <c r="M561" s="158" t="s">
        <v>1</v>
      </c>
      <c r="N561" s="159" t="s">
        <v>38</v>
      </c>
      <c r="O561" s="59"/>
      <c r="P561" s="160">
        <f t="shared" si="151"/>
        <v>0</v>
      </c>
      <c r="Q561" s="160">
        <v>2.1499999999999999E-4</v>
      </c>
      <c r="R561" s="160">
        <f t="shared" si="152"/>
        <v>2.1499999999999999E-4</v>
      </c>
      <c r="S561" s="160">
        <v>0</v>
      </c>
      <c r="T561" s="161">
        <f t="shared" si="153"/>
        <v>0</v>
      </c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R561" s="162" t="s">
        <v>274</v>
      </c>
      <c r="AT561" s="162" t="s">
        <v>210</v>
      </c>
      <c r="AU561" s="162" t="s">
        <v>85</v>
      </c>
      <c r="AY561" s="15" t="s">
        <v>208</v>
      </c>
      <c r="BE561" s="163">
        <f t="shared" si="154"/>
        <v>0</v>
      </c>
      <c r="BF561" s="163">
        <f t="shared" si="155"/>
        <v>0</v>
      </c>
      <c r="BG561" s="163">
        <f t="shared" si="156"/>
        <v>0</v>
      </c>
      <c r="BH561" s="163">
        <f t="shared" si="157"/>
        <v>0</v>
      </c>
      <c r="BI561" s="163">
        <f t="shared" si="158"/>
        <v>0</v>
      </c>
      <c r="BJ561" s="15" t="s">
        <v>85</v>
      </c>
      <c r="BK561" s="163">
        <f t="shared" si="159"/>
        <v>0</v>
      </c>
      <c r="BL561" s="15" t="s">
        <v>274</v>
      </c>
      <c r="BM561" s="162" t="s">
        <v>2353</v>
      </c>
    </row>
    <row r="562" spans="1:65" s="2" customFormat="1" ht="62.65" customHeight="1">
      <c r="A562" s="30"/>
      <c r="B562" s="154"/>
      <c r="C562" s="195" t="s">
        <v>2354</v>
      </c>
      <c r="D562" s="195" t="s">
        <v>210</v>
      </c>
      <c r="E562" s="196" t="s">
        <v>2355</v>
      </c>
      <c r="F562" s="200" t="s">
        <v>2356</v>
      </c>
      <c r="G562" s="198" t="s">
        <v>404</v>
      </c>
      <c r="H562" s="199">
        <v>1</v>
      </c>
      <c r="I562" s="155"/>
      <c r="J562" s="287">
        <f t="shared" si="150"/>
        <v>0</v>
      </c>
      <c r="K562" s="157"/>
      <c r="L562" s="31"/>
      <c r="M562" s="158" t="s">
        <v>1</v>
      </c>
      <c r="N562" s="159" t="s">
        <v>38</v>
      </c>
      <c r="O562" s="59"/>
      <c r="P562" s="160">
        <f t="shared" si="151"/>
        <v>0</v>
      </c>
      <c r="Q562" s="160">
        <v>2.1499999999999999E-4</v>
      </c>
      <c r="R562" s="160">
        <f t="shared" si="152"/>
        <v>2.1499999999999999E-4</v>
      </c>
      <c r="S562" s="160">
        <v>0</v>
      </c>
      <c r="T562" s="161">
        <f t="shared" si="153"/>
        <v>0</v>
      </c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R562" s="162" t="s">
        <v>274</v>
      </c>
      <c r="AT562" s="162" t="s">
        <v>210</v>
      </c>
      <c r="AU562" s="162" t="s">
        <v>85</v>
      </c>
      <c r="AY562" s="15" t="s">
        <v>208</v>
      </c>
      <c r="BE562" s="163">
        <f t="shared" si="154"/>
        <v>0</v>
      </c>
      <c r="BF562" s="163">
        <f t="shared" si="155"/>
        <v>0</v>
      </c>
      <c r="BG562" s="163">
        <f t="shared" si="156"/>
        <v>0</v>
      </c>
      <c r="BH562" s="163">
        <f t="shared" si="157"/>
        <v>0</v>
      </c>
      <c r="BI562" s="163">
        <f t="shared" si="158"/>
        <v>0</v>
      </c>
      <c r="BJ562" s="15" t="s">
        <v>85</v>
      </c>
      <c r="BK562" s="163">
        <f t="shared" si="159"/>
        <v>0</v>
      </c>
      <c r="BL562" s="15" t="s">
        <v>274</v>
      </c>
      <c r="BM562" s="162" t="s">
        <v>2357</v>
      </c>
    </row>
    <row r="563" spans="1:65" s="2" customFormat="1" ht="66.75" customHeight="1">
      <c r="A563" s="30"/>
      <c r="B563" s="154"/>
      <c r="C563" s="195" t="s">
        <v>2358</v>
      </c>
      <c r="D563" s="195" t="s">
        <v>210</v>
      </c>
      <c r="E563" s="196" t="s">
        <v>2359</v>
      </c>
      <c r="F563" s="200" t="s">
        <v>2360</v>
      </c>
      <c r="G563" s="198" t="s">
        <v>404</v>
      </c>
      <c r="H563" s="199">
        <v>2</v>
      </c>
      <c r="I563" s="155"/>
      <c r="J563" s="287">
        <f t="shared" si="150"/>
        <v>0</v>
      </c>
      <c r="K563" s="157"/>
      <c r="L563" s="31"/>
      <c r="M563" s="158" t="s">
        <v>1</v>
      </c>
      <c r="N563" s="159" t="s">
        <v>38</v>
      </c>
      <c r="O563" s="59"/>
      <c r="P563" s="160">
        <f t="shared" si="151"/>
        <v>0</v>
      </c>
      <c r="Q563" s="160">
        <v>2.1499999999999999E-4</v>
      </c>
      <c r="R563" s="160">
        <f t="shared" si="152"/>
        <v>4.2999999999999999E-4</v>
      </c>
      <c r="S563" s="160">
        <v>0</v>
      </c>
      <c r="T563" s="161">
        <f t="shared" si="153"/>
        <v>0</v>
      </c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R563" s="162" t="s">
        <v>274</v>
      </c>
      <c r="AT563" s="162" t="s">
        <v>210</v>
      </c>
      <c r="AU563" s="162" t="s">
        <v>85</v>
      </c>
      <c r="AY563" s="15" t="s">
        <v>208</v>
      </c>
      <c r="BE563" s="163">
        <f t="shared" si="154"/>
        <v>0</v>
      </c>
      <c r="BF563" s="163">
        <f t="shared" si="155"/>
        <v>0</v>
      </c>
      <c r="BG563" s="163">
        <f t="shared" si="156"/>
        <v>0</v>
      </c>
      <c r="BH563" s="163">
        <f t="shared" si="157"/>
        <v>0</v>
      </c>
      <c r="BI563" s="163">
        <f t="shared" si="158"/>
        <v>0</v>
      </c>
      <c r="BJ563" s="15" t="s">
        <v>85</v>
      </c>
      <c r="BK563" s="163">
        <f t="shared" si="159"/>
        <v>0</v>
      </c>
      <c r="BL563" s="15" t="s">
        <v>274</v>
      </c>
      <c r="BM563" s="162" t="s">
        <v>2361</v>
      </c>
    </row>
    <row r="564" spans="1:65" s="2" customFormat="1" ht="66.75" customHeight="1">
      <c r="A564" s="30"/>
      <c r="B564" s="154"/>
      <c r="C564" s="195" t="s">
        <v>2362</v>
      </c>
      <c r="D564" s="195" t="s">
        <v>210</v>
      </c>
      <c r="E564" s="196" t="s">
        <v>2363</v>
      </c>
      <c r="F564" s="200" t="s">
        <v>2364</v>
      </c>
      <c r="G564" s="198" t="s">
        <v>404</v>
      </c>
      <c r="H564" s="199">
        <v>28</v>
      </c>
      <c r="I564" s="155"/>
      <c r="J564" s="287">
        <f t="shared" si="150"/>
        <v>0</v>
      </c>
      <c r="K564" s="157"/>
      <c r="L564" s="31"/>
      <c r="M564" s="158" t="s">
        <v>1</v>
      </c>
      <c r="N564" s="159" t="s">
        <v>38</v>
      </c>
      <c r="O564" s="59"/>
      <c r="P564" s="160">
        <f t="shared" si="151"/>
        <v>0</v>
      </c>
      <c r="Q564" s="160">
        <v>2.1499999999999999E-4</v>
      </c>
      <c r="R564" s="160">
        <f t="shared" si="152"/>
        <v>6.0200000000000002E-3</v>
      </c>
      <c r="S564" s="160">
        <v>0</v>
      </c>
      <c r="T564" s="161">
        <f t="shared" si="153"/>
        <v>0</v>
      </c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R564" s="162" t="s">
        <v>274</v>
      </c>
      <c r="AT564" s="162" t="s">
        <v>210</v>
      </c>
      <c r="AU564" s="162" t="s">
        <v>85</v>
      </c>
      <c r="AY564" s="15" t="s">
        <v>208</v>
      </c>
      <c r="BE564" s="163">
        <f t="shared" si="154"/>
        <v>0</v>
      </c>
      <c r="BF564" s="163">
        <f t="shared" si="155"/>
        <v>0</v>
      </c>
      <c r="BG564" s="163">
        <f t="shared" si="156"/>
        <v>0</v>
      </c>
      <c r="BH564" s="163">
        <f t="shared" si="157"/>
        <v>0</v>
      </c>
      <c r="BI564" s="163">
        <f t="shared" si="158"/>
        <v>0</v>
      </c>
      <c r="BJ564" s="15" t="s">
        <v>85</v>
      </c>
      <c r="BK564" s="163">
        <f t="shared" si="159"/>
        <v>0</v>
      </c>
      <c r="BL564" s="15" t="s">
        <v>274</v>
      </c>
      <c r="BM564" s="162" t="s">
        <v>2365</v>
      </c>
    </row>
    <row r="565" spans="1:65" s="2" customFormat="1" ht="66.75" customHeight="1">
      <c r="A565" s="30"/>
      <c r="B565" s="154"/>
      <c r="C565" s="195" t="s">
        <v>2366</v>
      </c>
      <c r="D565" s="195" t="s">
        <v>210</v>
      </c>
      <c r="E565" s="196" t="s">
        <v>2367</v>
      </c>
      <c r="F565" s="200" t="s">
        <v>2368</v>
      </c>
      <c r="G565" s="198" t="s">
        <v>404</v>
      </c>
      <c r="H565" s="199">
        <v>4</v>
      </c>
      <c r="I565" s="155"/>
      <c r="J565" s="287">
        <f t="shared" si="150"/>
        <v>0</v>
      </c>
      <c r="K565" s="157"/>
      <c r="L565" s="31"/>
      <c r="M565" s="158" t="s">
        <v>1</v>
      </c>
      <c r="N565" s="159" t="s">
        <v>38</v>
      </c>
      <c r="O565" s="59"/>
      <c r="P565" s="160">
        <f t="shared" si="151"/>
        <v>0</v>
      </c>
      <c r="Q565" s="160">
        <v>2.1499999999999999E-4</v>
      </c>
      <c r="R565" s="160">
        <f t="shared" si="152"/>
        <v>8.5999999999999998E-4</v>
      </c>
      <c r="S565" s="160">
        <v>0</v>
      </c>
      <c r="T565" s="161">
        <f t="shared" si="153"/>
        <v>0</v>
      </c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R565" s="162" t="s">
        <v>274</v>
      </c>
      <c r="AT565" s="162" t="s">
        <v>210</v>
      </c>
      <c r="AU565" s="162" t="s">
        <v>85</v>
      </c>
      <c r="AY565" s="15" t="s">
        <v>208</v>
      </c>
      <c r="BE565" s="163">
        <f t="shared" si="154"/>
        <v>0</v>
      </c>
      <c r="BF565" s="163">
        <f t="shared" si="155"/>
        <v>0</v>
      </c>
      <c r="BG565" s="163">
        <f t="shared" si="156"/>
        <v>0</v>
      </c>
      <c r="BH565" s="163">
        <f t="shared" si="157"/>
        <v>0</v>
      </c>
      <c r="BI565" s="163">
        <f t="shared" si="158"/>
        <v>0</v>
      </c>
      <c r="BJ565" s="15" t="s">
        <v>85</v>
      </c>
      <c r="BK565" s="163">
        <f t="shared" si="159"/>
        <v>0</v>
      </c>
      <c r="BL565" s="15" t="s">
        <v>274</v>
      </c>
      <c r="BM565" s="162" t="s">
        <v>2369</v>
      </c>
    </row>
    <row r="566" spans="1:65" s="2" customFormat="1" ht="66.75" customHeight="1">
      <c r="A566" s="30"/>
      <c r="B566" s="154"/>
      <c r="C566" s="195" t="s">
        <v>2370</v>
      </c>
      <c r="D566" s="195" t="s">
        <v>210</v>
      </c>
      <c r="E566" s="196" t="s">
        <v>2371</v>
      </c>
      <c r="F566" s="200" t="s">
        <v>2372</v>
      </c>
      <c r="G566" s="198" t="s">
        <v>404</v>
      </c>
      <c r="H566" s="199">
        <v>35</v>
      </c>
      <c r="I566" s="155"/>
      <c r="J566" s="287">
        <f t="shared" si="150"/>
        <v>0</v>
      </c>
      <c r="K566" s="157"/>
      <c r="L566" s="31"/>
      <c r="M566" s="158" t="s">
        <v>1</v>
      </c>
      <c r="N566" s="159" t="s">
        <v>38</v>
      </c>
      <c r="O566" s="59"/>
      <c r="P566" s="160">
        <f t="shared" si="151"/>
        <v>0</v>
      </c>
      <c r="Q566" s="160">
        <v>2.1499999999999999E-4</v>
      </c>
      <c r="R566" s="160">
        <f t="shared" si="152"/>
        <v>7.5249999999999996E-3</v>
      </c>
      <c r="S566" s="160">
        <v>0</v>
      </c>
      <c r="T566" s="161">
        <f t="shared" si="153"/>
        <v>0</v>
      </c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R566" s="162" t="s">
        <v>274</v>
      </c>
      <c r="AT566" s="162" t="s">
        <v>210</v>
      </c>
      <c r="AU566" s="162" t="s">
        <v>85</v>
      </c>
      <c r="AY566" s="15" t="s">
        <v>208</v>
      </c>
      <c r="BE566" s="163">
        <f t="shared" si="154"/>
        <v>0</v>
      </c>
      <c r="BF566" s="163">
        <f t="shared" si="155"/>
        <v>0</v>
      </c>
      <c r="BG566" s="163">
        <f t="shared" si="156"/>
        <v>0</v>
      </c>
      <c r="BH566" s="163">
        <f t="shared" si="157"/>
        <v>0</v>
      </c>
      <c r="BI566" s="163">
        <f t="shared" si="158"/>
        <v>0</v>
      </c>
      <c r="BJ566" s="15" t="s">
        <v>85</v>
      </c>
      <c r="BK566" s="163">
        <f t="shared" si="159"/>
        <v>0</v>
      </c>
      <c r="BL566" s="15" t="s">
        <v>274</v>
      </c>
      <c r="BM566" s="162" t="s">
        <v>2373</v>
      </c>
    </row>
    <row r="567" spans="1:65" s="2" customFormat="1" ht="66.75" customHeight="1">
      <c r="A567" s="30"/>
      <c r="B567" s="154"/>
      <c r="C567" s="195" t="s">
        <v>2374</v>
      </c>
      <c r="D567" s="195" t="s">
        <v>210</v>
      </c>
      <c r="E567" s="196" t="s">
        <v>2375</v>
      </c>
      <c r="F567" s="200" t="s">
        <v>2376</v>
      </c>
      <c r="G567" s="198" t="s">
        <v>404</v>
      </c>
      <c r="H567" s="199">
        <v>1</v>
      </c>
      <c r="I567" s="155"/>
      <c r="J567" s="287">
        <f t="shared" si="150"/>
        <v>0</v>
      </c>
      <c r="K567" s="157"/>
      <c r="L567" s="31"/>
      <c r="M567" s="158" t="s">
        <v>1</v>
      </c>
      <c r="N567" s="159" t="s">
        <v>38</v>
      </c>
      <c r="O567" s="59"/>
      <c r="P567" s="160">
        <f t="shared" si="151"/>
        <v>0</v>
      </c>
      <c r="Q567" s="160">
        <v>2.1499999999999999E-4</v>
      </c>
      <c r="R567" s="160">
        <f t="shared" si="152"/>
        <v>2.1499999999999999E-4</v>
      </c>
      <c r="S567" s="160">
        <v>0</v>
      </c>
      <c r="T567" s="161">
        <f t="shared" si="153"/>
        <v>0</v>
      </c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R567" s="162" t="s">
        <v>274</v>
      </c>
      <c r="AT567" s="162" t="s">
        <v>210</v>
      </c>
      <c r="AU567" s="162" t="s">
        <v>85</v>
      </c>
      <c r="AY567" s="15" t="s">
        <v>208</v>
      </c>
      <c r="BE567" s="163">
        <f t="shared" si="154"/>
        <v>0</v>
      </c>
      <c r="BF567" s="163">
        <f t="shared" si="155"/>
        <v>0</v>
      </c>
      <c r="BG567" s="163">
        <f t="shared" si="156"/>
        <v>0</v>
      </c>
      <c r="BH567" s="163">
        <f t="shared" si="157"/>
        <v>0</v>
      </c>
      <c r="BI567" s="163">
        <f t="shared" si="158"/>
        <v>0</v>
      </c>
      <c r="BJ567" s="15" t="s">
        <v>85</v>
      </c>
      <c r="BK567" s="163">
        <f t="shared" si="159"/>
        <v>0</v>
      </c>
      <c r="BL567" s="15" t="s">
        <v>274</v>
      </c>
      <c r="BM567" s="162" t="s">
        <v>2377</v>
      </c>
    </row>
    <row r="568" spans="1:65" s="2" customFormat="1" ht="66.75" customHeight="1">
      <c r="A568" s="30"/>
      <c r="B568" s="154"/>
      <c r="C568" s="195" t="s">
        <v>2378</v>
      </c>
      <c r="D568" s="195" t="s">
        <v>210</v>
      </c>
      <c r="E568" s="196" t="s">
        <v>2379</v>
      </c>
      <c r="F568" s="200" t="s">
        <v>2380</v>
      </c>
      <c r="G568" s="198" t="s">
        <v>404</v>
      </c>
      <c r="H568" s="199">
        <v>1</v>
      </c>
      <c r="I568" s="155"/>
      <c r="J568" s="287">
        <f t="shared" si="150"/>
        <v>0</v>
      </c>
      <c r="K568" s="157"/>
      <c r="L568" s="31"/>
      <c r="M568" s="158" t="s">
        <v>1</v>
      </c>
      <c r="N568" s="159" t="s">
        <v>38</v>
      </c>
      <c r="O568" s="59"/>
      <c r="P568" s="160">
        <f t="shared" si="151"/>
        <v>0</v>
      </c>
      <c r="Q568" s="160">
        <v>2.1499999999999999E-4</v>
      </c>
      <c r="R568" s="160">
        <f t="shared" si="152"/>
        <v>2.1499999999999999E-4</v>
      </c>
      <c r="S568" s="160">
        <v>0</v>
      </c>
      <c r="T568" s="161">
        <f t="shared" si="153"/>
        <v>0</v>
      </c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R568" s="162" t="s">
        <v>274</v>
      </c>
      <c r="AT568" s="162" t="s">
        <v>210</v>
      </c>
      <c r="AU568" s="162" t="s">
        <v>85</v>
      </c>
      <c r="AY568" s="15" t="s">
        <v>208</v>
      </c>
      <c r="BE568" s="163">
        <f t="shared" si="154"/>
        <v>0</v>
      </c>
      <c r="BF568" s="163">
        <f t="shared" si="155"/>
        <v>0</v>
      </c>
      <c r="BG568" s="163">
        <f t="shared" si="156"/>
        <v>0</v>
      </c>
      <c r="BH568" s="163">
        <f t="shared" si="157"/>
        <v>0</v>
      </c>
      <c r="BI568" s="163">
        <f t="shared" si="158"/>
        <v>0</v>
      </c>
      <c r="BJ568" s="15" t="s">
        <v>85</v>
      </c>
      <c r="BK568" s="163">
        <f t="shared" si="159"/>
        <v>0</v>
      </c>
      <c r="BL568" s="15" t="s">
        <v>274</v>
      </c>
      <c r="BM568" s="162" t="s">
        <v>2381</v>
      </c>
    </row>
    <row r="569" spans="1:65" s="2" customFormat="1" ht="66.75" customHeight="1">
      <c r="A569" s="30"/>
      <c r="B569" s="154"/>
      <c r="C569" s="195" t="s">
        <v>2382</v>
      </c>
      <c r="D569" s="195" t="s">
        <v>210</v>
      </c>
      <c r="E569" s="196" t="s">
        <v>2383</v>
      </c>
      <c r="F569" s="200" t="s">
        <v>2384</v>
      </c>
      <c r="G569" s="198" t="s">
        <v>404</v>
      </c>
      <c r="H569" s="199">
        <v>1</v>
      </c>
      <c r="I569" s="155"/>
      <c r="J569" s="287">
        <f t="shared" si="150"/>
        <v>0</v>
      </c>
      <c r="K569" s="157"/>
      <c r="L569" s="31"/>
      <c r="M569" s="158" t="s">
        <v>1</v>
      </c>
      <c r="N569" s="159" t="s">
        <v>38</v>
      </c>
      <c r="O569" s="59"/>
      <c r="P569" s="160">
        <f t="shared" si="151"/>
        <v>0</v>
      </c>
      <c r="Q569" s="160">
        <v>2.1499999999999999E-4</v>
      </c>
      <c r="R569" s="160">
        <f t="shared" si="152"/>
        <v>2.1499999999999999E-4</v>
      </c>
      <c r="S569" s="160">
        <v>0</v>
      </c>
      <c r="T569" s="161">
        <f t="shared" si="153"/>
        <v>0</v>
      </c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R569" s="162" t="s">
        <v>274</v>
      </c>
      <c r="AT569" s="162" t="s">
        <v>210</v>
      </c>
      <c r="AU569" s="162" t="s">
        <v>85</v>
      </c>
      <c r="AY569" s="15" t="s">
        <v>208</v>
      </c>
      <c r="BE569" s="163">
        <f t="shared" si="154"/>
        <v>0</v>
      </c>
      <c r="BF569" s="163">
        <f t="shared" si="155"/>
        <v>0</v>
      </c>
      <c r="BG569" s="163">
        <f t="shared" si="156"/>
        <v>0</v>
      </c>
      <c r="BH569" s="163">
        <f t="shared" si="157"/>
        <v>0</v>
      </c>
      <c r="BI569" s="163">
        <f t="shared" si="158"/>
        <v>0</v>
      </c>
      <c r="BJ569" s="15" t="s">
        <v>85</v>
      </c>
      <c r="BK569" s="163">
        <f t="shared" si="159"/>
        <v>0</v>
      </c>
      <c r="BL569" s="15" t="s">
        <v>274</v>
      </c>
      <c r="BM569" s="162" t="s">
        <v>2385</v>
      </c>
    </row>
    <row r="570" spans="1:65" s="2" customFormat="1" ht="62.65" customHeight="1">
      <c r="A570" s="30"/>
      <c r="B570" s="154"/>
      <c r="C570" s="195" t="s">
        <v>2386</v>
      </c>
      <c r="D570" s="195" t="s">
        <v>210</v>
      </c>
      <c r="E570" s="196" t="s">
        <v>2387</v>
      </c>
      <c r="F570" s="200" t="s">
        <v>2388</v>
      </c>
      <c r="G570" s="198" t="s">
        <v>404</v>
      </c>
      <c r="H570" s="199">
        <v>4</v>
      </c>
      <c r="I570" s="155"/>
      <c r="J570" s="287">
        <f t="shared" si="150"/>
        <v>0</v>
      </c>
      <c r="K570" s="157"/>
      <c r="L570" s="31"/>
      <c r="M570" s="158" t="s">
        <v>1</v>
      </c>
      <c r="N570" s="159" t="s">
        <v>38</v>
      </c>
      <c r="O570" s="59"/>
      <c r="P570" s="160">
        <f t="shared" si="151"/>
        <v>0</v>
      </c>
      <c r="Q570" s="160">
        <v>2.1499999999999999E-4</v>
      </c>
      <c r="R570" s="160">
        <f t="shared" si="152"/>
        <v>8.5999999999999998E-4</v>
      </c>
      <c r="S570" s="160">
        <v>0</v>
      </c>
      <c r="T570" s="161">
        <f t="shared" si="153"/>
        <v>0</v>
      </c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R570" s="162" t="s">
        <v>274</v>
      </c>
      <c r="AT570" s="162" t="s">
        <v>210</v>
      </c>
      <c r="AU570" s="162" t="s">
        <v>85</v>
      </c>
      <c r="AY570" s="15" t="s">
        <v>208</v>
      </c>
      <c r="BE570" s="163">
        <f t="shared" si="154"/>
        <v>0</v>
      </c>
      <c r="BF570" s="163">
        <f t="shared" si="155"/>
        <v>0</v>
      </c>
      <c r="BG570" s="163">
        <f t="shared" si="156"/>
        <v>0</v>
      </c>
      <c r="BH570" s="163">
        <f t="shared" si="157"/>
        <v>0</v>
      </c>
      <c r="BI570" s="163">
        <f t="shared" si="158"/>
        <v>0</v>
      </c>
      <c r="BJ570" s="15" t="s">
        <v>85</v>
      </c>
      <c r="BK570" s="163">
        <f t="shared" si="159"/>
        <v>0</v>
      </c>
      <c r="BL570" s="15" t="s">
        <v>274</v>
      </c>
      <c r="BM570" s="162" t="s">
        <v>2389</v>
      </c>
    </row>
    <row r="571" spans="1:65" s="2" customFormat="1" ht="62.65" customHeight="1">
      <c r="A571" s="30"/>
      <c r="B571" s="154"/>
      <c r="C571" s="195" t="s">
        <v>2390</v>
      </c>
      <c r="D571" s="195" t="s">
        <v>210</v>
      </c>
      <c r="E571" s="196" t="s">
        <v>2391</v>
      </c>
      <c r="F571" s="200" t="s">
        <v>2392</v>
      </c>
      <c r="G571" s="198" t="s">
        <v>404</v>
      </c>
      <c r="H571" s="199">
        <v>9</v>
      </c>
      <c r="I571" s="155"/>
      <c r="J571" s="287">
        <f t="shared" si="150"/>
        <v>0</v>
      </c>
      <c r="K571" s="157"/>
      <c r="L571" s="31"/>
      <c r="M571" s="158" t="s">
        <v>1</v>
      </c>
      <c r="N571" s="159" t="s">
        <v>38</v>
      </c>
      <c r="O571" s="59"/>
      <c r="P571" s="160">
        <f t="shared" si="151"/>
        <v>0</v>
      </c>
      <c r="Q571" s="160">
        <v>2.1499999999999999E-4</v>
      </c>
      <c r="R571" s="160">
        <f t="shared" si="152"/>
        <v>1.9349999999999999E-3</v>
      </c>
      <c r="S571" s="160">
        <v>0</v>
      </c>
      <c r="T571" s="161">
        <f t="shared" si="153"/>
        <v>0</v>
      </c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R571" s="162" t="s">
        <v>274</v>
      </c>
      <c r="AT571" s="162" t="s">
        <v>210</v>
      </c>
      <c r="AU571" s="162" t="s">
        <v>85</v>
      </c>
      <c r="AY571" s="15" t="s">
        <v>208</v>
      </c>
      <c r="BE571" s="163">
        <f t="shared" si="154"/>
        <v>0</v>
      </c>
      <c r="BF571" s="163">
        <f t="shared" si="155"/>
        <v>0</v>
      </c>
      <c r="BG571" s="163">
        <f t="shared" si="156"/>
        <v>0</v>
      </c>
      <c r="BH571" s="163">
        <f t="shared" si="157"/>
        <v>0</v>
      </c>
      <c r="BI571" s="163">
        <f t="shared" si="158"/>
        <v>0</v>
      </c>
      <c r="BJ571" s="15" t="s">
        <v>85</v>
      </c>
      <c r="BK571" s="163">
        <f t="shared" si="159"/>
        <v>0</v>
      </c>
      <c r="BL571" s="15" t="s">
        <v>274</v>
      </c>
      <c r="BM571" s="162" t="s">
        <v>2393</v>
      </c>
    </row>
    <row r="572" spans="1:65" s="2" customFormat="1" ht="66.75" customHeight="1">
      <c r="A572" s="30"/>
      <c r="B572" s="154"/>
      <c r="C572" s="195" t="s">
        <v>2394</v>
      </c>
      <c r="D572" s="195" t="s">
        <v>210</v>
      </c>
      <c r="E572" s="196" t="s">
        <v>2395</v>
      </c>
      <c r="F572" s="200" t="s">
        <v>2396</v>
      </c>
      <c r="G572" s="198" t="s">
        <v>404</v>
      </c>
      <c r="H572" s="199">
        <v>1</v>
      </c>
      <c r="I572" s="155"/>
      <c r="J572" s="287">
        <f t="shared" si="150"/>
        <v>0</v>
      </c>
      <c r="K572" s="157"/>
      <c r="L572" s="31"/>
      <c r="M572" s="158" t="s">
        <v>1</v>
      </c>
      <c r="N572" s="159" t="s">
        <v>38</v>
      </c>
      <c r="O572" s="59"/>
      <c r="P572" s="160">
        <f t="shared" si="151"/>
        <v>0</v>
      </c>
      <c r="Q572" s="160">
        <v>2.1499999999999999E-4</v>
      </c>
      <c r="R572" s="160">
        <f t="shared" si="152"/>
        <v>2.1499999999999999E-4</v>
      </c>
      <c r="S572" s="160">
        <v>0</v>
      </c>
      <c r="T572" s="161">
        <f t="shared" si="153"/>
        <v>0</v>
      </c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R572" s="162" t="s">
        <v>274</v>
      </c>
      <c r="AT572" s="162" t="s">
        <v>210</v>
      </c>
      <c r="AU572" s="162" t="s">
        <v>85</v>
      </c>
      <c r="AY572" s="15" t="s">
        <v>208</v>
      </c>
      <c r="BE572" s="163">
        <f t="shared" si="154"/>
        <v>0</v>
      </c>
      <c r="BF572" s="163">
        <f t="shared" si="155"/>
        <v>0</v>
      </c>
      <c r="BG572" s="163">
        <f t="shared" si="156"/>
        <v>0</v>
      </c>
      <c r="BH572" s="163">
        <f t="shared" si="157"/>
        <v>0</v>
      </c>
      <c r="BI572" s="163">
        <f t="shared" si="158"/>
        <v>0</v>
      </c>
      <c r="BJ572" s="15" t="s">
        <v>85</v>
      </c>
      <c r="BK572" s="163">
        <f t="shared" si="159"/>
        <v>0</v>
      </c>
      <c r="BL572" s="15" t="s">
        <v>274</v>
      </c>
      <c r="BM572" s="162" t="s">
        <v>2397</v>
      </c>
    </row>
    <row r="573" spans="1:65" s="2" customFormat="1" ht="66.75" customHeight="1">
      <c r="A573" s="30"/>
      <c r="B573" s="154"/>
      <c r="C573" s="195" t="s">
        <v>2398</v>
      </c>
      <c r="D573" s="195" t="s">
        <v>210</v>
      </c>
      <c r="E573" s="196" t="s">
        <v>2399</v>
      </c>
      <c r="F573" s="200" t="s">
        <v>2400</v>
      </c>
      <c r="G573" s="198" t="s">
        <v>404</v>
      </c>
      <c r="H573" s="199">
        <v>1</v>
      </c>
      <c r="I573" s="155"/>
      <c r="J573" s="287">
        <f t="shared" si="150"/>
        <v>0</v>
      </c>
      <c r="K573" s="157"/>
      <c r="L573" s="31"/>
      <c r="M573" s="158" t="s">
        <v>1</v>
      </c>
      <c r="N573" s="159" t="s">
        <v>38</v>
      </c>
      <c r="O573" s="59"/>
      <c r="P573" s="160">
        <f t="shared" si="151"/>
        <v>0</v>
      </c>
      <c r="Q573" s="160">
        <v>2.1499999999999999E-4</v>
      </c>
      <c r="R573" s="160">
        <f t="shared" si="152"/>
        <v>2.1499999999999999E-4</v>
      </c>
      <c r="S573" s="160">
        <v>0</v>
      </c>
      <c r="T573" s="161">
        <f t="shared" si="153"/>
        <v>0</v>
      </c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R573" s="162" t="s">
        <v>274</v>
      </c>
      <c r="AT573" s="162" t="s">
        <v>210</v>
      </c>
      <c r="AU573" s="162" t="s">
        <v>85</v>
      </c>
      <c r="AY573" s="15" t="s">
        <v>208</v>
      </c>
      <c r="BE573" s="163">
        <f t="shared" si="154"/>
        <v>0</v>
      </c>
      <c r="BF573" s="163">
        <f t="shared" si="155"/>
        <v>0</v>
      </c>
      <c r="BG573" s="163">
        <f t="shared" si="156"/>
        <v>0</v>
      </c>
      <c r="BH573" s="163">
        <f t="shared" si="157"/>
        <v>0</v>
      </c>
      <c r="BI573" s="163">
        <f t="shared" si="158"/>
        <v>0</v>
      </c>
      <c r="BJ573" s="15" t="s">
        <v>85</v>
      </c>
      <c r="BK573" s="163">
        <f t="shared" si="159"/>
        <v>0</v>
      </c>
      <c r="BL573" s="15" t="s">
        <v>274</v>
      </c>
      <c r="BM573" s="162" t="s">
        <v>2401</v>
      </c>
    </row>
    <row r="574" spans="1:65" s="2" customFormat="1" ht="62.65" customHeight="1">
      <c r="A574" s="30"/>
      <c r="B574" s="154"/>
      <c r="C574" s="195" t="s">
        <v>2402</v>
      </c>
      <c r="D574" s="195" t="s">
        <v>210</v>
      </c>
      <c r="E574" s="196" t="s">
        <v>2403</v>
      </c>
      <c r="F574" s="200" t="s">
        <v>2404</v>
      </c>
      <c r="G574" s="198" t="s">
        <v>404</v>
      </c>
      <c r="H574" s="199">
        <v>1</v>
      </c>
      <c r="I574" s="155"/>
      <c r="J574" s="287">
        <f t="shared" si="150"/>
        <v>0</v>
      </c>
      <c r="K574" s="157"/>
      <c r="L574" s="31"/>
      <c r="M574" s="158" t="s">
        <v>1</v>
      </c>
      <c r="N574" s="159" t="s">
        <v>38</v>
      </c>
      <c r="O574" s="59"/>
      <c r="P574" s="160">
        <f t="shared" si="151"/>
        <v>0</v>
      </c>
      <c r="Q574" s="160">
        <v>2.1499999999999999E-4</v>
      </c>
      <c r="R574" s="160">
        <f t="shared" si="152"/>
        <v>2.1499999999999999E-4</v>
      </c>
      <c r="S574" s="160">
        <v>0</v>
      </c>
      <c r="T574" s="161">
        <f t="shared" si="153"/>
        <v>0</v>
      </c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R574" s="162" t="s">
        <v>274</v>
      </c>
      <c r="AT574" s="162" t="s">
        <v>210</v>
      </c>
      <c r="AU574" s="162" t="s">
        <v>85</v>
      </c>
      <c r="AY574" s="15" t="s">
        <v>208</v>
      </c>
      <c r="BE574" s="163">
        <f t="shared" si="154"/>
        <v>0</v>
      </c>
      <c r="BF574" s="163">
        <f t="shared" si="155"/>
        <v>0</v>
      </c>
      <c r="BG574" s="163">
        <f t="shared" si="156"/>
        <v>0</v>
      </c>
      <c r="BH574" s="163">
        <f t="shared" si="157"/>
        <v>0</v>
      </c>
      <c r="BI574" s="163">
        <f t="shared" si="158"/>
        <v>0</v>
      </c>
      <c r="BJ574" s="15" t="s">
        <v>85</v>
      </c>
      <c r="BK574" s="163">
        <f t="shared" si="159"/>
        <v>0</v>
      </c>
      <c r="BL574" s="15" t="s">
        <v>274</v>
      </c>
      <c r="BM574" s="162" t="s">
        <v>2405</v>
      </c>
    </row>
    <row r="575" spans="1:65" s="2" customFormat="1" ht="66.75" customHeight="1">
      <c r="A575" s="30"/>
      <c r="B575" s="154"/>
      <c r="C575" s="195" t="s">
        <v>2406</v>
      </c>
      <c r="D575" s="195" t="s">
        <v>210</v>
      </c>
      <c r="E575" s="196" t="s">
        <v>2407</v>
      </c>
      <c r="F575" s="200" t="s">
        <v>2408</v>
      </c>
      <c r="G575" s="198" t="s">
        <v>404</v>
      </c>
      <c r="H575" s="199">
        <v>1</v>
      </c>
      <c r="I575" s="155"/>
      <c r="J575" s="287">
        <f t="shared" si="150"/>
        <v>0</v>
      </c>
      <c r="K575" s="157"/>
      <c r="L575" s="31"/>
      <c r="M575" s="158" t="s">
        <v>1</v>
      </c>
      <c r="N575" s="159" t="s">
        <v>38</v>
      </c>
      <c r="O575" s="59"/>
      <c r="P575" s="160">
        <f t="shared" si="151"/>
        <v>0</v>
      </c>
      <c r="Q575" s="160">
        <v>2.1499999999999999E-4</v>
      </c>
      <c r="R575" s="160">
        <f t="shared" si="152"/>
        <v>2.1499999999999999E-4</v>
      </c>
      <c r="S575" s="160">
        <v>0</v>
      </c>
      <c r="T575" s="161">
        <f t="shared" si="153"/>
        <v>0</v>
      </c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R575" s="162" t="s">
        <v>274</v>
      </c>
      <c r="AT575" s="162" t="s">
        <v>210</v>
      </c>
      <c r="AU575" s="162" t="s">
        <v>85</v>
      </c>
      <c r="AY575" s="15" t="s">
        <v>208</v>
      </c>
      <c r="BE575" s="163">
        <f t="shared" si="154"/>
        <v>0</v>
      </c>
      <c r="BF575" s="163">
        <f t="shared" si="155"/>
        <v>0</v>
      </c>
      <c r="BG575" s="163">
        <f t="shared" si="156"/>
        <v>0</v>
      </c>
      <c r="BH575" s="163">
        <f t="shared" si="157"/>
        <v>0</v>
      </c>
      <c r="BI575" s="163">
        <f t="shared" si="158"/>
        <v>0</v>
      </c>
      <c r="BJ575" s="15" t="s">
        <v>85</v>
      </c>
      <c r="BK575" s="163">
        <f t="shared" si="159"/>
        <v>0</v>
      </c>
      <c r="BL575" s="15" t="s">
        <v>274</v>
      </c>
      <c r="BM575" s="162" t="s">
        <v>2409</v>
      </c>
    </row>
    <row r="576" spans="1:65" s="2" customFormat="1" ht="66.75" customHeight="1">
      <c r="A576" s="30"/>
      <c r="B576" s="154"/>
      <c r="C576" s="195" t="s">
        <v>2410</v>
      </c>
      <c r="D576" s="195" t="s">
        <v>210</v>
      </c>
      <c r="E576" s="196" t="s">
        <v>2411</v>
      </c>
      <c r="F576" s="200" t="s">
        <v>2412</v>
      </c>
      <c r="G576" s="198" t="s">
        <v>404</v>
      </c>
      <c r="H576" s="199">
        <v>1</v>
      </c>
      <c r="I576" s="155"/>
      <c r="J576" s="287">
        <f t="shared" si="150"/>
        <v>0</v>
      </c>
      <c r="K576" s="157"/>
      <c r="L576" s="31"/>
      <c r="M576" s="158" t="s">
        <v>1</v>
      </c>
      <c r="N576" s="159" t="s">
        <v>38</v>
      </c>
      <c r="O576" s="59"/>
      <c r="P576" s="160">
        <f t="shared" si="151"/>
        <v>0</v>
      </c>
      <c r="Q576" s="160">
        <v>2.1499999999999999E-4</v>
      </c>
      <c r="R576" s="160">
        <f t="shared" si="152"/>
        <v>2.1499999999999999E-4</v>
      </c>
      <c r="S576" s="160">
        <v>0</v>
      </c>
      <c r="T576" s="161">
        <f t="shared" si="153"/>
        <v>0</v>
      </c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R576" s="162" t="s">
        <v>274</v>
      </c>
      <c r="AT576" s="162" t="s">
        <v>210</v>
      </c>
      <c r="AU576" s="162" t="s">
        <v>85</v>
      </c>
      <c r="AY576" s="15" t="s">
        <v>208</v>
      </c>
      <c r="BE576" s="163">
        <f t="shared" si="154"/>
        <v>0</v>
      </c>
      <c r="BF576" s="163">
        <f t="shared" si="155"/>
        <v>0</v>
      </c>
      <c r="BG576" s="163">
        <f t="shared" si="156"/>
        <v>0</v>
      </c>
      <c r="BH576" s="163">
        <f t="shared" si="157"/>
        <v>0</v>
      </c>
      <c r="BI576" s="163">
        <f t="shared" si="158"/>
        <v>0</v>
      </c>
      <c r="BJ576" s="15" t="s">
        <v>85</v>
      </c>
      <c r="BK576" s="163">
        <f t="shared" si="159"/>
        <v>0</v>
      </c>
      <c r="BL576" s="15" t="s">
        <v>274</v>
      </c>
      <c r="BM576" s="162" t="s">
        <v>2413</v>
      </c>
    </row>
    <row r="577" spans="1:65" s="2" customFormat="1" ht="66.75" customHeight="1">
      <c r="A577" s="30"/>
      <c r="B577" s="154"/>
      <c r="C577" s="195" t="s">
        <v>2414</v>
      </c>
      <c r="D577" s="195" t="s">
        <v>210</v>
      </c>
      <c r="E577" s="196" t="s">
        <v>2415</v>
      </c>
      <c r="F577" s="200" t="s">
        <v>2416</v>
      </c>
      <c r="G577" s="198" t="s">
        <v>404</v>
      </c>
      <c r="H577" s="199">
        <v>2</v>
      </c>
      <c r="I577" s="155"/>
      <c r="J577" s="287">
        <f t="shared" si="150"/>
        <v>0</v>
      </c>
      <c r="K577" s="157"/>
      <c r="L577" s="31"/>
      <c r="M577" s="158" t="s">
        <v>1</v>
      </c>
      <c r="N577" s="159" t="s">
        <v>38</v>
      </c>
      <c r="O577" s="59"/>
      <c r="P577" s="160">
        <f t="shared" si="151"/>
        <v>0</v>
      </c>
      <c r="Q577" s="160">
        <v>2.1499999999999999E-4</v>
      </c>
      <c r="R577" s="160">
        <f t="shared" si="152"/>
        <v>4.2999999999999999E-4</v>
      </c>
      <c r="S577" s="160">
        <v>0</v>
      </c>
      <c r="T577" s="161">
        <f t="shared" si="153"/>
        <v>0</v>
      </c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R577" s="162" t="s">
        <v>274</v>
      </c>
      <c r="AT577" s="162" t="s">
        <v>210</v>
      </c>
      <c r="AU577" s="162" t="s">
        <v>85</v>
      </c>
      <c r="AY577" s="15" t="s">
        <v>208</v>
      </c>
      <c r="BE577" s="163">
        <f t="shared" si="154"/>
        <v>0</v>
      </c>
      <c r="BF577" s="163">
        <f t="shared" si="155"/>
        <v>0</v>
      </c>
      <c r="BG577" s="163">
        <f t="shared" si="156"/>
        <v>0</v>
      </c>
      <c r="BH577" s="163">
        <f t="shared" si="157"/>
        <v>0</v>
      </c>
      <c r="BI577" s="163">
        <f t="shared" si="158"/>
        <v>0</v>
      </c>
      <c r="BJ577" s="15" t="s">
        <v>85</v>
      </c>
      <c r="BK577" s="163">
        <f t="shared" si="159"/>
        <v>0</v>
      </c>
      <c r="BL577" s="15" t="s">
        <v>274</v>
      </c>
      <c r="BM577" s="162" t="s">
        <v>2417</v>
      </c>
    </row>
    <row r="578" spans="1:65" s="2" customFormat="1" ht="66.75" customHeight="1">
      <c r="A578" s="30"/>
      <c r="B578" s="154"/>
      <c r="C578" s="195" t="s">
        <v>2418</v>
      </c>
      <c r="D578" s="195" t="s">
        <v>210</v>
      </c>
      <c r="E578" s="196" t="s">
        <v>2419</v>
      </c>
      <c r="F578" s="200" t="s">
        <v>2420</v>
      </c>
      <c r="G578" s="198" t="s">
        <v>404</v>
      </c>
      <c r="H578" s="199">
        <v>18</v>
      </c>
      <c r="I578" s="155"/>
      <c r="J578" s="287">
        <f t="shared" si="150"/>
        <v>0</v>
      </c>
      <c r="K578" s="157"/>
      <c r="L578" s="31"/>
      <c r="M578" s="158" t="s">
        <v>1</v>
      </c>
      <c r="N578" s="159" t="s">
        <v>38</v>
      </c>
      <c r="O578" s="59"/>
      <c r="P578" s="160">
        <f t="shared" si="151"/>
        <v>0</v>
      </c>
      <c r="Q578" s="160">
        <v>2.1499999999999999E-4</v>
      </c>
      <c r="R578" s="160">
        <f t="shared" si="152"/>
        <v>3.8699999999999997E-3</v>
      </c>
      <c r="S578" s="160">
        <v>0</v>
      </c>
      <c r="T578" s="161">
        <f t="shared" si="153"/>
        <v>0</v>
      </c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R578" s="162" t="s">
        <v>274</v>
      </c>
      <c r="AT578" s="162" t="s">
        <v>210</v>
      </c>
      <c r="AU578" s="162" t="s">
        <v>85</v>
      </c>
      <c r="AY578" s="15" t="s">
        <v>208</v>
      </c>
      <c r="BE578" s="163">
        <f t="shared" si="154"/>
        <v>0</v>
      </c>
      <c r="BF578" s="163">
        <f t="shared" si="155"/>
        <v>0</v>
      </c>
      <c r="BG578" s="163">
        <f t="shared" si="156"/>
        <v>0</v>
      </c>
      <c r="BH578" s="163">
        <f t="shared" si="157"/>
        <v>0</v>
      </c>
      <c r="BI578" s="163">
        <f t="shared" si="158"/>
        <v>0</v>
      </c>
      <c r="BJ578" s="15" t="s">
        <v>85</v>
      </c>
      <c r="BK578" s="163">
        <f t="shared" si="159"/>
        <v>0</v>
      </c>
      <c r="BL578" s="15" t="s">
        <v>274</v>
      </c>
      <c r="BM578" s="162" t="s">
        <v>2421</v>
      </c>
    </row>
    <row r="579" spans="1:65" s="2" customFormat="1" ht="66.75" customHeight="1">
      <c r="A579" s="30"/>
      <c r="B579" s="154"/>
      <c r="C579" s="195" t="s">
        <v>2422</v>
      </c>
      <c r="D579" s="195" t="s">
        <v>210</v>
      </c>
      <c r="E579" s="196" t="s">
        <v>2423</v>
      </c>
      <c r="F579" s="200" t="s">
        <v>2424</v>
      </c>
      <c r="G579" s="198" t="s">
        <v>404</v>
      </c>
      <c r="H579" s="199">
        <v>1</v>
      </c>
      <c r="I579" s="155"/>
      <c r="J579" s="287">
        <f t="shared" si="150"/>
        <v>0</v>
      </c>
      <c r="K579" s="157"/>
      <c r="L579" s="31"/>
      <c r="M579" s="158" t="s">
        <v>1</v>
      </c>
      <c r="N579" s="159" t="s">
        <v>38</v>
      </c>
      <c r="O579" s="59"/>
      <c r="P579" s="160">
        <f t="shared" si="151"/>
        <v>0</v>
      </c>
      <c r="Q579" s="160">
        <v>2.1499999999999999E-4</v>
      </c>
      <c r="R579" s="160">
        <f t="shared" si="152"/>
        <v>2.1499999999999999E-4</v>
      </c>
      <c r="S579" s="160">
        <v>0</v>
      </c>
      <c r="T579" s="161">
        <f t="shared" si="153"/>
        <v>0</v>
      </c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R579" s="162" t="s">
        <v>274</v>
      </c>
      <c r="AT579" s="162" t="s">
        <v>210</v>
      </c>
      <c r="AU579" s="162" t="s">
        <v>85</v>
      </c>
      <c r="AY579" s="15" t="s">
        <v>208</v>
      </c>
      <c r="BE579" s="163">
        <f t="shared" si="154"/>
        <v>0</v>
      </c>
      <c r="BF579" s="163">
        <f t="shared" si="155"/>
        <v>0</v>
      </c>
      <c r="BG579" s="163">
        <f t="shared" si="156"/>
        <v>0</v>
      </c>
      <c r="BH579" s="163">
        <f t="shared" si="157"/>
        <v>0</v>
      </c>
      <c r="BI579" s="163">
        <f t="shared" si="158"/>
        <v>0</v>
      </c>
      <c r="BJ579" s="15" t="s">
        <v>85</v>
      </c>
      <c r="BK579" s="163">
        <f t="shared" si="159"/>
        <v>0</v>
      </c>
      <c r="BL579" s="15" t="s">
        <v>274</v>
      </c>
      <c r="BM579" s="162" t="s">
        <v>2425</v>
      </c>
    </row>
    <row r="580" spans="1:65" s="2" customFormat="1" ht="62.65" customHeight="1">
      <c r="A580" s="30"/>
      <c r="B580" s="154"/>
      <c r="C580" s="195" t="s">
        <v>2426</v>
      </c>
      <c r="D580" s="195" t="s">
        <v>210</v>
      </c>
      <c r="E580" s="196" t="s">
        <v>2427</v>
      </c>
      <c r="F580" s="200" t="s">
        <v>2428</v>
      </c>
      <c r="G580" s="198" t="s">
        <v>404</v>
      </c>
      <c r="H580" s="199">
        <v>1</v>
      </c>
      <c r="I580" s="155"/>
      <c r="J580" s="287">
        <f t="shared" si="150"/>
        <v>0</v>
      </c>
      <c r="K580" s="157"/>
      <c r="L580" s="31"/>
      <c r="M580" s="158" t="s">
        <v>1</v>
      </c>
      <c r="N580" s="159" t="s">
        <v>38</v>
      </c>
      <c r="O580" s="59"/>
      <c r="P580" s="160">
        <f t="shared" si="151"/>
        <v>0</v>
      </c>
      <c r="Q580" s="160">
        <v>2.1499999999999999E-4</v>
      </c>
      <c r="R580" s="160">
        <f t="shared" si="152"/>
        <v>2.1499999999999999E-4</v>
      </c>
      <c r="S580" s="160">
        <v>0</v>
      </c>
      <c r="T580" s="161">
        <f t="shared" si="153"/>
        <v>0</v>
      </c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R580" s="162" t="s">
        <v>274</v>
      </c>
      <c r="AT580" s="162" t="s">
        <v>210</v>
      </c>
      <c r="AU580" s="162" t="s">
        <v>85</v>
      </c>
      <c r="AY580" s="15" t="s">
        <v>208</v>
      </c>
      <c r="BE580" s="163">
        <f t="shared" si="154"/>
        <v>0</v>
      </c>
      <c r="BF580" s="163">
        <f t="shared" si="155"/>
        <v>0</v>
      </c>
      <c r="BG580" s="163">
        <f t="shared" si="156"/>
        <v>0</v>
      </c>
      <c r="BH580" s="163">
        <f t="shared" si="157"/>
        <v>0</v>
      </c>
      <c r="BI580" s="163">
        <f t="shared" si="158"/>
        <v>0</v>
      </c>
      <c r="BJ580" s="15" t="s">
        <v>85</v>
      </c>
      <c r="BK580" s="163">
        <f t="shared" si="159"/>
        <v>0</v>
      </c>
      <c r="BL580" s="15" t="s">
        <v>274</v>
      </c>
      <c r="BM580" s="162" t="s">
        <v>2429</v>
      </c>
    </row>
    <row r="581" spans="1:65" s="2" customFormat="1" ht="66.75" customHeight="1">
      <c r="A581" s="30"/>
      <c r="B581" s="154"/>
      <c r="C581" s="195" t="s">
        <v>2430</v>
      </c>
      <c r="D581" s="195" t="s">
        <v>210</v>
      </c>
      <c r="E581" s="196" t="s">
        <v>2431</v>
      </c>
      <c r="F581" s="200" t="s">
        <v>2432</v>
      </c>
      <c r="G581" s="198" t="s">
        <v>404</v>
      </c>
      <c r="H581" s="199">
        <v>1</v>
      </c>
      <c r="I581" s="155"/>
      <c r="J581" s="287">
        <f t="shared" si="150"/>
        <v>0</v>
      </c>
      <c r="K581" s="157"/>
      <c r="L581" s="31"/>
      <c r="M581" s="158" t="s">
        <v>1</v>
      </c>
      <c r="N581" s="159" t="s">
        <v>38</v>
      </c>
      <c r="O581" s="59"/>
      <c r="P581" s="160">
        <f t="shared" si="151"/>
        <v>0</v>
      </c>
      <c r="Q581" s="160">
        <v>2.1499999999999999E-4</v>
      </c>
      <c r="R581" s="160">
        <f t="shared" si="152"/>
        <v>2.1499999999999999E-4</v>
      </c>
      <c r="S581" s="160">
        <v>0</v>
      </c>
      <c r="T581" s="161">
        <f t="shared" si="153"/>
        <v>0</v>
      </c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R581" s="162" t="s">
        <v>274</v>
      </c>
      <c r="AT581" s="162" t="s">
        <v>210</v>
      </c>
      <c r="AU581" s="162" t="s">
        <v>85</v>
      </c>
      <c r="AY581" s="15" t="s">
        <v>208</v>
      </c>
      <c r="BE581" s="163">
        <f t="shared" si="154"/>
        <v>0</v>
      </c>
      <c r="BF581" s="163">
        <f t="shared" si="155"/>
        <v>0</v>
      </c>
      <c r="BG581" s="163">
        <f t="shared" si="156"/>
        <v>0</v>
      </c>
      <c r="BH581" s="163">
        <f t="shared" si="157"/>
        <v>0</v>
      </c>
      <c r="BI581" s="163">
        <f t="shared" si="158"/>
        <v>0</v>
      </c>
      <c r="BJ581" s="15" t="s">
        <v>85</v>
      </c>
      <c r="BK581" s="163">
        <f t="shared" si="159"/>
        <v>0</v>
      </c>
      <c r="BL581" s="15" t="s">
        <v>274</v>
      </c>
      <c r="BM581" s="162" t="s">
        <v>2433</v>
      </c>
    </row>
    <row r="582" spans="1:65" s="2" customFormat="1" ht="66.75" customHeight="1">
      <c r="A582" s="30"/>
      <c r="B582" s="154"/>
      <c r="C582" s="195" t="s">
        <v>2434</v>
      </c>
      <c r="D582" s="195" t="s">
        <v>210</v>
      </c>
      <c r="E582" s="196" t="s">
        <v>2435</v>
      </c>
      <c r="F582" s="200" t="s">
        <v>2436</v>
      </c>
      <c r="G582" s="198" t="s">
        <v>404</v>
      </c>
      <c r="H582" s="199">
        <v>1</v>
      </c>
      <c r="I582" s="155"/>
      <c r="J582" s="287">
        <f t="shared" si="150"/>
        <v>0</v>
      </c>
      <c r="K582" s="157"/>
      <c r="L582" s="31"/>
      <c r="M582" s="158" t="s">
        <v>1</v>
      </c>
      <c r="N582" s="159" t="s">
        <v>38</v>
      </c>
      <c r="O582" s="59"/>
      <c r="P582" s="160">
        <f t="shared" si="151"/>
        <v>0</v>
      </c>
      <c r="Q582" s="160">
        <v>2.1499999999999999E-4</v>
      </c>
      <c r="R582" s="160">
        <f t="shared" si="152"/>
        <v>2.1499999999999999E-4</v>
      </c>
      <c r="S582" s="160">
        <v>0</v>
      </c>
      <c r="T582" s="161">
        <f t="shared" si="153"/>
        <v>0</v>
      </c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R582" s="162" t="s">
        <v>274</v>
      </c>
      <c r="AT582" s="162" t="s">
        <v>210</v>
      </c>
      <c r="AU582" s="162" t="s">
        <v>85</v>
      </c>
      <c r="AY582" s="15" t="s">
        <v>208</v>
      </c>
      <c r="BE582" s="163">
        <f t="shared" si="154"/>
        <v>0</v>
      </c>
      <c r="BF582" s="163">
        <f t="shared" si="155"/>
        <v>0</v>
      </c>
      <c r="BG582" s="163">
        <f t="shared" si="156"/>
        <v>0</v>
      </c>
      <c r="BH582" s="163">
        <f t="shared" si="157"/>
        <v>0</v>
      </c>
      <c r="BI582" s="163">
        <f t="shared" si="158"/>
        <v>0</v>
      </c>
      <c r="BJ582" s="15" t="s">
        <v>85</v>
      </c>
      <c r="BK582" s="163">
        <f t="shared" si="159"/>
        <v>0</v>
      </c>
      <c r="BL582" s="15" t="s">
        <v>274</v>
      </c>
      <c r="BM582" s="162" t="s">
        <v>2437</v>
      </c>
    </row>
    <row r="583" spans="1:65" s="2" customFormat="1" ht="66.75" customHeight="1">
      <c r="A583" s="30"/>
      <c r="B583" s="154"/>
      <c r="C583" s="195" t="s">
        <v>2438</v>
      </c>
      <c r="D583" s="195" t="s">
        <v>210</v>
      </c>
      <c r="E583" s="196" t="s">
        <v>2439</v>
      </c>
      <c r="F583" s="200" t="s">
        <v>2440</v>
      </c>
      <c r="G583" s="198" t="s">
        <v>404</v>
      </c>
      <c r="H583" s="199">
        <v>1</v>
      </c>
      <c r="I583" s="155"/>
      <c r="J583" s="287">
        <f t="shared" si="150"/>
        <v>0</v>
      </c>
      <c r="K583" s="157"/>
      <c r="L583" s="31"/>
      <c r="M583" s="158" t="s">
        <v>1</v>
      </c>
      <c r="N583" s="159" t="s">
        <v>38</v>
      </c>
      <c r="O583" s="59"/>
      <c r="P583" s="160">
        <f t="shared" si="151"/>
        <v>0</v>
      </c>
      <c r="Q583" s="160">
        <v>2.1499999999999999E-4</v>
      </c>
      <c r="R583" s="160">
        <f t="shared" si="152"/>
        <v>2.1499999999999999E-4</v>
      </c>
      <c r="S583" s="160">
        <v>0</v>
      </c>
      <c r="T583" s="161">
        <f t="shared" si="153"/>
        <v>0</v>
      </c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R583" s="162" t="s">
        <v>274</v>
      </c>
      <c r="AT583" s="162" t="s">
        <v>210</v>
      </c>
      <c r="AU583" s="162" t="s">
        <v>85</v>
      </c>
      <c r="AY583" s="15" t="s">
        <v>208</v>
      </c>
      <c r="BE583" s="163">
        <f t="shared" si="154"/>
        <v>0</v>
      </c>
      <c r="BF583" s="163">
        <f t="shared" si="155"/>
        <v>0</v>
      </c>
      <c r="BG583" s="163">
        <f t="shared" si="156"/>
        <v>0</v>
      </c>
      <c r="BH583" s="163">
        <f t="shared" si="157"/>
        <v>0</v>
      </c>
      <c r="BI583" s="163">
        <f t="shared" si="158"/>
        <v>0</v>
      </c>
      <c r="BJ583" s="15" t="s">
        <v>85</v>
      </c>
      <c r="BK583" s="163">
        <f t="shared" si="159"/>
        <v>0</v>
      </c>
      <c r="BL583" s="15" t="s">
        <v>274</v>
      </c>
      <c r="BM583" s="162" t="s">
        <v>2441</v>
      </c>
    </row>
    <row r="584" spans="1:65" s="2" customFormat="1" ht="66.75" customHeight="1">
      <c r="A584" s="30"/>
      <c r="B584" s="154"/>
      <c r="C584" s="195" t="s">
        <v>2442</v>
      </c>
      <c r="D584" s="195" t="s">
        <v>210</v>
      </c>
      <c r="E584" s="196" t="s">
        <v>2443</v>
      </c>
      <c r="F584" s="200" t="s">
        <v>2444</v>
      </c>
      <c r="G584" s="198" t="s">
        <v>404</v>
      </c>
      <c r="H584" s="199">
        <v>1</v>
      </c>
      <c r="I584" s="155"/>
      <c r="J584" s="287">
        <f t="shared" si="150"/>
        <v>0</v>
      </c>
      <c r="K584" s="157"/>
      <c r="L584" s="31"/>
      <c r="M584" s="158" t="s">
        <v>1</v>
      </c>
      <c r="N584" s="159" t="s">
        <v>38</v>
      </c>
      <c r="O584" s="59"/>
      <c r="P584" s="160">
        <f t="shared" si="151"/>
        <v>0</v>
      </c>
      <c r="Q584" s="160">
        <v>0</v>
      </c>
      <c r="R584" s="160">
        <f t="shared" si="152"/>
        <v>0</v>
      </c>
      <c r="S584" s="160">
        <v>0</v>
      </c>
      <c r="T584" s="161">
        <f t="shared" si="153"/>
        <v>0</v>
      </c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R584" s="162" t="s">
        <v>274</v>
      </c>
      <c r="AT584" s="162" t="s">
        <v>210</v>
      </c>
      <c r="AU584" s="162" t="s">
        <v>85</v>
      </c>
      <c r="AY584" s="15" t="s">
        <v>208</v>
      </c>
      <c r="BE584" s="163">
        <f t="shared" si="154"/>
        <v>0</v>
      </c>
      <c r="BF584" s="163">
        <f t="shared" si="155"/>
        <v>0</v>
      </c>
      <c r="BG584" s="163">
        <f t="shared" si="156"/>
        <v>0</v>
      </c>
      <c r="BH584" s="163">
        <f t="shared" si="157"/>
        <v>0</v>
      </c>
      <c r="BI584" s="163">
        <f t="shared" si="158"/>
        <v>0</v>
      </c>
      <c r="BJ584" s="15" t="s">
        <v>85</v>
      </c>
      <c r="BK584" s="163">
        <f t="shared" si="159"/>
        <v>0</v>
      </c>
      <c r="BL584" s="15" t="s">
        <v>274</v>
      </c>
      <c r="BM584" s="162" t="s">
        <v>2445</v>
      </c>
    </row>
    <row r="585" spans="1:65" s="2" customFormat="1" ht="66.75" customHeight="1">
      <c r="A585" s="30"/>
      <c r="B585" s="154"/>
      <c r="C585" s="195" t="s">
        <v>2446</v>
      </c>
      <c r="D585" s="195" t="s">
        <v>210</v>
      </c>
      <c r="E585" s="196" t="s">
        <v>2447</v>
      </c>
      <c r="F585" s="200" t="s">
        <v>2448</v>
      </c>
      <c r="G585" s="198" t="s">
        <v>404</v>
      </c>
      <c r="H585" s="199">
        <v>1</v>
      </c>
      <c r="I585" s="155"/>
      <c r="J585" s="287">
        <f t="shared" si="150"/>
        <v>0</v>
      </c>
      <c r="K585" s="157"/>
      <c r="L585" s="31"/>
      <c r="M585" s="158" t="s">
        <v>1</v>
      </c>
      <c r="N585" s="159" t="s">
        <v>38</v>
      </c>
      <c r="O585" s="59"/>
      <c r="P585" s="160">
        <f t="shared" si="151"/>
        <v>0</v>
      </c>
      <c r="Q585" s="160">
        <v>0</v>
      </c>
      <c r="R585" s="160">
        <f t="shared" si="152"/>
        <v>0</v>
      </c>
      <c r="S585" s="160">
        <v>0</v>
      </c>
      <c r="T585" s="161">
        <f t="shared" si="153"/>
        <v>0</v>
      </c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R585" s="162" t="s">
        <v>274</v>
      </c>
      <c r="AT585" s="162" t="s">
        <v>210</v>
      </c>
      <c r="AU585" s="162" t="s">
        <v>85</v>
      </c>
      <c r="AY585" s="15" t="s">
        <v>208</v>
      </c>
      <c r="BE585" s="163">
        <f t="shared" si="154"/>
        <v>0</v>
      </c>
      <c r="BF585" s="163">
        <f t="shared" si="155"/>
        <v>0</v>
      </c>
      <c r="BG585" s="163">
        <f t="shared" si="156"/>
        <v>0</v>
      </c>
      <c r="BH585" s="163">
        <f t="shared" si="157"/>
        <v>0</v>
      </c>
      <c r="BI585" s="163">
        <f t="shared" si="158"/>
        <v>0</v>
      </c>
      <c r="BJ585" s="15" t="s">
        <v>85</v>
      </c>
      <c r="BK585" s="163">
        <f t="shared" si="159"/>
        <v>0</v>
      </c>
      <c r="BL585" s="15" t="s">
        <v>274</v>
      </c>
      <c r="BM585" s="162" t="s">
        <v>2449</v>
      </c>
    </row>
    <row r="586" spans="1:65" s="2" customFormat="1" ht="66.75" customHeight="1">
      <c r="A586" s="30"/>
      <c r="B586" s="154"/>
      <c r="C586" s="195" t="s">
        <v>2450</v>
      </c>
      <c r="D586" s="195" t="s">
        <v>210</v>
      </c>
      <c r="E586" s="196" t="s">
        <v>2451</v>
      </c>
      <c r="F586" s="200" t="s">
        <v>2452</v>
      </c>
      <c r="G586" s="198" t="s">
        <v>404</v>
      </c>
      <c r="H586" s="199">
        <v>2</v>
      </c>
      <c r="I586" s="155"/>
      <c r="J586" s="287">
        <f t="shared" si="150"/>
        <v>0</v>
      </c>
      <c r="K586" s="157"/>
      <c r="L586" s="31"/>
      <c r="M586" s="158" t="s">
        <v>1</v>
      </c>
      <c r="N586" s="159" t="s">
        <v>38</v>
      </c>
      <c r="O586" s="59"/>
      <c r="P586" s="160">
        <f t="shared" si="151"/>
        <v>0</v>
      </c>
      <c r="Q586" s="160">
        <v>0</v>
      </c>
      <c r="R586" s="160">
        <f t="shared" si="152"/>
        <v>0</v>
      </c>
      <c r="S586" s="160">
        <v>0</v>
      </c>
      <c r="T586" s="161">
        <f t="shared" si="153"/>
        <v>0</v>
      </c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R586" s="162" t="s">
        <v>274</v>
      </c>
      <c r="AT586" s="162" t="s">
        <v>210</v>
      </c>
      <c r="AU586" s="162" t="s">
        <v>85</v>
      </c>
      <c r="AY586" s="15" t="s">
        <v>208</v>
      </c>
      <c r="BE586" s="163">
        <f t="shared" si="154"/>
        <v>0</v>
      </c>
      <c r="BF586" s="163">
        <f t="shared" si="155"/>
        <v>0</v>
      </c>
      <c r="BG586" s="163">
        <f t="shared" si="156"/>
        <v>0</v>
      </c>
      <c r="BH586" s="163">
        <f t="shared" si="157"/>
        <v>0</v>
      </c>
      <c r="BI586" s="163">
        <f t="shared" si="158"/>
        <v>0</v>
      </c>
      <c r="BJ586" s="15" t="s">
        <v>85</v>
      </c>
      <c r="BK586" s="163">
        <f t="shared" si="159"/>
        <v>0</v>
      </c>
      <c r="BL586" s="15" t="s">
        <v>274</v>
      </c>
      <c r="BM586" s="162" t="s">
        <v>2453</v>
      </c>
    </row>
    <row r="587" spans="1:65" s="2" customFormat="1" ht="66.75" customHeight="1">
      <c r="A587" s="30"/>
      <c r="B587" s="154"/>
      <c r="C587" s="195" t="s">
        <v>2454</v>
      </c>
      <c r="D587" s="195" t="s">
        <v>210</v>
      </c>
      <c r="E587" s="196" t="s">
        <v>2455</v>
      </c>
      <c r="F587" s="200" t="s">
        <v>2456</v>
      </c>
      <c r="G587" s="198" t="s">
        <v>404</v>
      </c>
      <c r="H587" s="199">
        <v>1</v>
      </c>
      <c r="I587" s="155"/>
      <c r="J587" s="287">
        <f t="shared" si="150"/>
        <v>0</v>
      </c>
      <c r="K587" s="157"/>
      <c r="L587" s="31"/>
      <c r="M587" s="158" t="s">
        <v>1</v>
      </c>
      <c r="N587" s="159" t="s">
        <v>38</v>
      </c>
      <c r="O587" s="59"/>
      <c r="P587" s="160">
        <f t="shared" si="151"/>
        <v>0</v>
      </c>
      <c r="Q587" s="160">
        <v>0</v>
      </c>
      <c r="R587" s="160">
        <f t="shared" si="152"/>
        <v>0</v>
      </c>
      <c r="S587" s="160">
        <v>0</v>
      </c>
      <c r="T587" s="161">
        <f t="shared" si="153"/>
        <v>0</v>
      </c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R587" s="162" t="s">
        <v>274</v>
      </c>
      <c r="AT587" s="162" t="s">
        <v>210</v>
      </c>
      <c r="AU587" s="162" t="s">
        <v>85</v>
      </c>
      <c r="AY587" s="15" t="s">
        <v>208</v>
      </c>
      <c r="BE587" s="163">
        <f t="shared" si="154"/>
        <v>0</v>
      </c>
      <c r="BF587" s="163">
        <f t="shared" si="155"/>
        <v>0</v>
      </c>
      <c r="BG587" s="163">
        <f t="shared" si="156"/>
        <v>0</v>
      </c>
      <c r="BH587" s="163">
        <f t="shared" si="157"/>
        <v>0</v>
      </c>
      <c r="BI587" s="163">
        <f t="shared" si="158"/>
        <v>0</v>
      </c>
      <c r="BJ587" s="15" t="s">
        <v>85</v>
      </c>
      <c r="BK587" s="163">
        <f t="shared" si="159"/>
        <v>0</v>
      </c>
      <c r="BL587" s="15" t="s">
        <v>274</v>
      </c>
      <c r="BM587" s="162" t="s">
        <v>2457</v>
      </c>
    </row>
    <row r="588" spans="1:65" s="2" customFormat="1" ht="55.5" customHeight="1">
      <c r="A588" s="30"/>
      <c r="B588" s="154"/>
      <c r="C588" s="195" t="s">
        <v>2458</v>
      </c>
      <c r="D588" s="195" t="s">
        <v>210</v>
      </c>
      <c r="E588" s="196" t="s">
        <v>2459</v>
      </c>
      <c r="F588" s="200" t="s">
        <v>2460</v>
      </c>
      <c r="G588" s="198" t="s">
        <v>404</v>
      </c>
      <c r="H588" s="199">
        <v>10</v>
      </c>
      <c r="I588" s="155"/>
      <c r="J588" s="287">
        <f t="shared" si="150"/>
        <v>0</v>
      </c>
      <c r="K588" s="157"/>
      <c r="L588" s="31"/>
      <c r="M588" s="158" t="s">
        <v>1</v>
      </c>
      <c r="N588" s="159" t="s">
        <v>38</v>
      </c>
      <c r="O588" s="59"/>
      <c r="P588" s="160">
        <f t="shared" si="151"/>
        <v>0</v>
      </c>
      <c r="Q588" s="160">
        <v>0</v>
      </c>
      <c r="R588" s="160">
        <f t="shared" si="152"/>
        <v>0</v>
      </c>
      <c r="S588" s="160">
        <v>0</v>
      </c>
      <c r="T588" s="161">
        <f t="shared" si="153"/>
        <v>0</v>
      </c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R588" s="162" t="s">
        <v>274</v>
      </c>
      <c r="AT588" s="162" t="s">
        <v>210</v>
      </c>
      <c r="AU588" s="162" t="s">
        <v>85</v>
      </c>
      <c r="AY588" s="15" t="s">
        <v>208</v>
      </c>
      <c r="BE588" s="163">
        <f t="shared" si="154"/>
        <v>0</v>
      </c>
      <c r="BF588" s="163">
        <f t="shared" si="155"/>
        <v>0</v>
      </c>
      <c r="BG588" s="163">
        <f t="shared" si="156"/>
        <v>0</v>
      </c>
      <c r="BH588" s="163">
        <f t="shared" si="157"/>
        <v>0</v>
      </c>
      <c r="BI588" s="163">
        <f t="shared" si="158"/>
        <v>0</v>
      </c>
      <c r="BJ588" s="15" t="s">
        <v>85</v>
      </c>
      <c r="BK588" s="163">
        <f t="shared" si="159"/>
        <v>0</v>
      </c>
      <c r="BL588" s="15" t="s">
        <v>274</v>
      </c>
      <c r="BM588" s="162" t="s">
        <v>2461</v>
      </c>
    </row>
    <row r="589" spans="1:65" s="2" customFormat="1" ht="55.5" customHeight="1">
      <c r="A589" s="30"/>
      <c r="B589" s="154"/>
      <c r="C589" s="195" t="s">
        <v>2462</v>
      </c>
      <c r="D589" s="195" t="s">
        <v>210</v>
      </c>
      <c r="E589" s="196" t="s">
        <v>2463</v>
      </c>
      <c r="F589" s="200" t="s">
        <v>2464</v>
      </c>
      <c r="G589" s="198" t="s">
        <v>404</v>
      </c>
      <c r="H589" s="199">
        <v>13</v>
      </c>
      <c r="I589" s="155"/>
      <c r="J589" s="287">
        <f t="shared" si="150"/>
        <v>0</v>
      </c>
      <c r="K589" s="157"/>
      <c r="L589" s="31"/>
      <c r="M589" s="158" t="s">
        <v>1</v>
      </c>
      <c r="N589" s="159" t="s">
        <v>38</v>
      </c>
      <c r="O589" s="59"/>
      <c r="P589" s="160">
        <f t="shared" si="151"/>
        <v>0</v>
      </c>
      <c r="Q589" s="160">
        <v>0</v>
      </c>
      <c r="R589" s="160">
        <f t="shared" si="152"/>
        <v>0</v>
      </c>
      <c r="S589" s="160">
        <v>0</v>
      </c>
      <c r="T589" s="161">
        <f t="shared" si="153"/>
        <v>0</v>
      </c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R589" s="162" t="s">
        <v>274</v>
      </c>
      <c r="AT589" s="162" t="s">
        <v>210</v>
      </c>
      <c r="AU589" s="162" t="s">
        <v>85</v>
      </c>
      <c r="AY589" s="15" t="s">
        <v>208</v>
      </c>
      <c r="BE589" s="163">
        <f t="shared" si="154"/>
        <v>0</v>
      </c>
      <c r="BF589" s="163">
        <f t="shared" si="155"/>
        <v>0</v>
      </c>
      <c r="BG589" s="163">
        <f t="shared" si="156"/>
        <v>0</v>
      </c>
      <c r="BH589" s="163">
        <f t="shared" si="157"/>
        <v>0</v>
      </c>
      <c r="BI589" s="163">
        <f t="shared" si="158"/>
        <v>0</v>
      </c>
      <c r="BJ589" s="15" t="s">
        <v>85</v>
      </c>
      <c r="BK589" s="163">
        <f t="shared" si="159"/>
        <v>0</v>
      </c>
      <c r="BL589" s="15" t="s">
        <v>274</v>
      </c>
      <c r="BM589" s="162" t="s">
        <v>2465</v>
      </c>
    </row>
    <row r="590" spans="1:65" s="2" customFormat="1" ht="55.5" customHeight="1">
      <c r="A590" s="30"/>
      <c r="B590" s="154"/>
      <c r="C590" s="195" t="s">
        <v>2466</v>
      </c>
      <c r="D590" s="195" t="s">
        <v>210</v>
      </c>
      <c r="E590" s="196" t="s">
        <v>2467</v>
      </c>
      <c r="F590" s="200" t="s">
        <v>2468</v>
      </c>
      <c r="G590" s="198" t="s">
        <v>404</v>
      </c>
      <c r="H590" s="199">
        <v>11</v>
      </c>
      <c r="I590" s="155"/>
      <c r="J590" s="287">
        <f t="shared" si="150"/>
        <v>0</v>
      </c>
      <c r="K590" s="157"/>
      <c r="L590" s="31"/>
      <c r="M590" s="158" t="s">
        <v>1</v>
      </c>
      <c r="N590" s="159" t="s">
        <v>38</v>
      </c>
      <c r="O590" s="59"/>
      <c r="P590" s="160">
        <f t="shared" si="151"/>
        <v>0</v>
      </c>
      <c r="Q590" s="160">
        <v>0</v>
      </c>
      <c r="R590" s="160">
        <f t="shared" si="152"/>
        <v>0</v>
      </c>
      <c r="S590" s="160">
        <v>0</v>
      </c>
      <c r="T590" s="161">
        <f t="shared" si="153"/>
        <v>0</v>
      </c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R590" s="162" t="s">
        <v>274</v>
      </c>
      <c r="AT590" s="162" t="s">
        <v>210</v>
      </c>
      <c r="AU590" s="162" t="s">
        <v>85</v>
      </c>
      <c r="AY590" s="15" t="s">
        <v>208</v>
      </c>
      <c r="BE590" s="163">
        <f t="shared" si="154"/>
        <v>0</v>
      </c>
      <c r="BF590" s="163">
        <f t="shared" si="155"/>
        <v>0</v>
      </c>
      <c r="BG590" s="163">
        <f t="shared" si="156"/>
        <v>0</v>
      </c>
      <c r="BH590" s="163">
        <f t="shared" si="157"/>
        <v>0</v>
      </c>
      <c r="BI590" s="163">
        <f t="shared" si="158"/>
        <v>0</v>
      </c>
      <c r="BJ590" s="15" t="s">
        <v>85</v>
      </c>
      <c r="BK590" s="163">
        <f t="shared" si="159"/>
        <v>0</v>
      </c>
      <c r="BL590" s="15" t="s">
        <v>274</v>
      </c>
      <c r="BM590" s="162" t="s">
        <v>2469</v>
      </c>
    </row>
    <row r="591" spans="1:65" s="2" customFormat="1" ht="62.65" customHeight="1">
      <c r="A591" s="30"/>
      <c r="B591" s="154"/>
      <c r="C591" s="195" t="s">
        <v>2470</v>
      </c>
      <c r="D591" s="195" t="s">
        <v>210</v>
      </c>
      <c r="E591" s="196" t="s">
        <v>2471</v>
      </c>
      <c r="F591" s="200" t="s">
        <v>2472</v>
      </c>
      <c r="G591" s="198" t="s">
        <v>404</v>
      </c>
      <c r="H591" s="199">
        <v>1</v>
      </c>
      <c r="I591" s="155"/>
      <c r="J591" s="287">
        <f t="shared" si="150"/>
        <v>0</v>
      </c>
      <c r="K591" s="157"/>
      <c r="L591" s="31"/>
      <c r="M591" s="158" t="s">
        <v>1</v>
      </c>
      <c r="N591" s="159" t="s">
        <v>38</v>
      </c>
      <c r="O591" s="59"/>
      <c r="P591" s="160">
        <f t="shared" si="151"/>
        <v>0</v>
      </c>
      <c r="Q591" s="160">
        <v>0</v>
      </c>
      <c r="R591" s="160">
        <f t="shared" si="152"/>
        <v>0</v>
      </c>
      <c r="S591" s="160">
        <v>0</v>
      </c>
      <c r="T591" s="161">
        <f t="shared" si="153"/>
        <v>0</v>
      </c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R591" s="162" t="s">
        <v>274</v>
      </c>
      <c r="AT591" s="162" t="s">
        <v>210</v>
      </c>
      <c r="AU591" s="162" t="s">
        <v>85</v>
      </c>
      <c r="AY591" s="15" t="s">
        <v>208</v>
      </c>
      <c r="BE591" s="163">
        <f t="shared" si="154"/>
        <v>0</v>
      </c>
      <c r="BF591" s="163">
        <f t="shared" si="155"/>
        <v>0</v>
      </c>
      <c r="BG591" s="163">
        <f t="shared" si="156"/>
        <v>0</v>
      </c>
      <c r="BH591" s="163">
        <f t="shared" si="157"/>
        <v>0</v>
      </c>
      <c r="BI591" s="163">
        <f t="shared" si="158"/>
        <v>0</v>
      </c>
      <c r="BJ591" s="15" t="s">
        <v>85</v>
      </c>
      <c r="BK591" s="163">
        <f t="shared" si="159"/>
        <v>0</v>
      </c>
      <c r="BL591" s="15" t="s">
        <v>274</v>
      </c>
      <c r="BM591" s="162" t="s">
        <v>2473</v>
      </c>
    </row>
    <row r="592" spans="1:65" s="2" customFormat="1" ht="55.5" customHeight="1">
      <c r="A592" s="30"/>
      <c r="B592" s="154"/>
      <c r="C592" s="195" t="s">
        <v>2474</v>
      </c>
      <c r="D592" s="195" t="s">
        <v>210</v>
      </c>
      <c r="E592" s="196" t="s">
        <v>2475</v>
      </c>
      <c r="F592" s="200" t="s">
        <v>2476</v>
      </c>
      <c r="G592" s="198" t="s">
        <v>404</v>
      </c>
      <c r="H592" s="199">
        <v>1</v>
      </c>
      <c r="I592" s="155"/>
      <c r="J592" s="287">
        <f t="shared" si="150"/>
        <v>0</v>
      </c>
      <c r="K592" s="157"/>
      <c r="L592" s="31"/>
      <c r="M592" s="158" t="s">
        <v>1</v>
      </c>
      <c r="N592" s="159" t="s">
        <v>38</v>
      </c>
      <c r="O592" s="59"/>
      <c r="P592" s="160">
        <f t="shared" si="151"/>
        <v>0</v>
      </c>
      <c r="Q592" s="160">
        <v>0</v>
      </c>
      <c r="R592" s="160">
        <f t="shared" si="152"/>
        <v>0</v>
      </c>
      <c r="S592" s="160">
        <v>0</v>
      </c>
      <c r="T592" s="161">
        <f t="shared" si="153"/>
        <v>0</v>
      </c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R592" s="162" t="s">
        <v>274</v>
      </c>
      <c r="AT592" s="162" t="s">
        <v>210</v>
      </c>
      <c r="AU592" s="162" t="s">
        <v>85</v>
      </c>
      <c r="AY592" s="15" t="s">
        <v>208</v>
      </c>
      <c r="BE592" s="163">
        <f t="shared" si="154"/>
        <v>0</v>
      </c>
      <c r="BF592" s="163">
        <f t="shared" si="155"/>
        <v>0</v>
      </c>
      <c r="BG592" s="163">
        <f t="shared" si="156"/>
        <v>0</v>
      </c>
      <c r="BH592" s="163">
        <f t="shared" si="157"/>
        <v>0</v>
      </c>
      <c r="BI592" s="163">
        <f t="shared" si="158"/>
        <v>0</v>
      </c>
      <c r="BJ592" s="15" t="s">
        <v>85</v>
      </c>
      <c r="BK592" s="163">
        <f t="shared" si="159"/>
        <v>0</v>
      </c>
      <c r="BL592" s="15" t="s">
        <v>274</v>
      </c>
      <c r="BM592" s="162" t="s">
        <v>2477</v>
      </c>
    </row>
    <row r="593" spans="1:65" s="2" customFormat="1" ht="55.5" customHeight="1">
      <c r="A593" s="30"/>
      <c r="B593" s="154"/>
      <c r="C593" s="195" t="s">
        <v>2478</v>
      </c>
      <c r="D593" s="195" t="s">
        <v>210</v>
      </c>
      <c r="E593" s="196" t="s">
        <v>2479</v>
      </c>
      <c r="F593" s="200" t="s">
        <v>2480</v>
      </c>
      <c r="G593" s="198" t="s">
        <v>404</v>
      </c>
      <c r="H593" s="199">
        <v>3</v>
      </c>
      <c r="I593" s="155"/>
      <c r="J593" s="287">
        <f t="shared" si="150"/>
        <v>0</v>
      </c>
      <c r="K593" s="157"/>
      <c r="L593" s="31"/>
      <c r="M593" s="158" t="s">
        <v>1</v>
      </c>
      <c r="N593" s="159" t="s">
        <v>38</v>
      </c>
      <c r="O593" s="59"/>
      <c r="P593" s="160">
        <f t="shared" si="151"/>
        <v>0</v>
      </c>
      <c r="Q593" s="160">
        <v>0</v>
      </c>
      <c r="R593" s="160">
        <f t="shared" si="152"/>
        <v>0</v>
      </c>
      <c r="S593" s="160">
        <v>0</v>
      </c>
      <c r="T593" s="161">
        <f t="shared" si="153"/>
        <v>0</v>
      </c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R593" s="162" t="s">
        <v>274</v>
      </c>
      <c r="AT593" s="162" t="s">
        <v>210</v>
      </c>
      <c r="AU593" s="162" t="s">
        <v>85</v>
      </c>
      <c r="AY593" s="15" t="s">
        <v>208</v>
      </c>
      <c r="BE593" s="163">
        <f t="shared" si="154"/>
        <v>0</v>
      </c>
      <c r="BF593" s="163">
        <f t="shared" si="155"/>
        <v>0</v>
      </c>
      <c r="BG593" s="163">
        <f t="shared" si="156"/>
        <v>0</v>
      </c>
      <c r="BH593" s="163">
        <f t="shared" si="157"/>
        <v>0</v>
      </c>
      <c r="BI593" s="163">
        <f t="shared" si="158"/>
        <v>0</v>
      </c>
      <c r="BJ593" s="15" t="s">
        <v>85</v>
      </c>
      <c r="BK593" s="163">
        <f t="shared" si="159"/>
        <v>0</v>
      </c>
      <c r="BL593" s="15" t="s">
        <v>274</v>
      </c>
      <c r="BM593" s="162" t="s">
        <v>2481</v>
      </c>
    </row>
    <row r="594" spans="1:65" s="2" customFormat="1" ht="55.5" customHeight="1">
      <c r="A594" s="30"/>
      <c r="B594" s="154"/>
      <c r="C594" s="195" t="s">
        <v>2482</v>
      </c>
      <c r="D594" s="195" t="s">
        <v>210</v>
      </c>
      <c r="E594" s="196" t="s">
        <v>2483</v>
      </c>
      <c r="F594" s="200" t="s">
        <v>2484</v>
      </c>
      <c r="G594" s="198" t="s">
        <v>404</v>
      </c>
      <c r="H594" s="199">
        <v>1</v>
      </c>
      <c r="I594" s="155"/>
      <c r="J594" s="287">
        <f t="shared" si="150"/>
        <v>0</v>
      </c>
      <c r="K594" s="157"/>
      <c r="L594" s="31"/>
      <c r="M594" s="158" t="s">
        <v>1</v>
      </c>
      <c r="N594" s="159" t="s">
        <v>38</v>
      </c>
      <c r="O594" s="59"/>
      <c r="P594" s="160">
        <f t="shared" si="151"/>
        <v>0</v>
      </c>
      <c r="Q594" s="160">
        <v>0</v>
      </c>
      <c r="R594" s="160">
        <f t="shared" si="152"/>
        <v>0</v>
      </c>
      <c r="S594" s="160">
        <v>0</v>
      </c>
      <c r="T594" s="161">
        <f t="shared" si="153"/>
        <v>0</v>
      </c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R594" s="162" t="s">
        <v>274</v>
      </c>
      <c r="AT594" s="162" t="s">
        <v>210</v>
      </c>
      <c r="AU594" s="162" t="s">
        <v>85</v>
      </c>
      <c r="AY594" s="15" t="s">
        <v>208</v>
      </c>
      <c r="BE594" s="163">
        <f t="shared" si="154"/>
        <v>0</v>
      </c>
      <c r="BF594" s="163">
        <f t="shared" si="155"/>
        <v>0</v>
      </c>
      <c r="BG594" s="163">
        <f t="shared" si="156"/>
        <v>0</v>
      </c>
      <c r="BH594" s="163">
        <f t="shared" si="157"/>
        <v>0</v>
      </c>
      <c r="BI594" s="163">
        <f t="shared" si="158"/>
        <v>0</v>
      </c>
      <c r="BJ594" s="15" t="s">
        <v>85</v>
      </c>
      <c r="BK594" s="163">
        <f t="shared" si="159"/>
        <v>0</v>
      </c>
      <c r="BL594" s="15" t="s">
        <v>274</v>
      </c>
      <c r="BM594" s="162" t="s">
        <v>2485</v>
      </c>
    </row>
    <row r="595" spans="1:65" s="2" customFormat="1" ht="55.5" customHeight="1">
      <c r="A595" s="30"/>
      <c r="B595" s="154"/>
      <c r="C595" s="195" t="s">
        <v>2486</v>
      </c>
      <c r="D595" s="195" t="s">
        <v>210</v>
      </c>
      <c r="E595" s="196" t="s">
        <v>2487</v>
      </c>
      <c r="F595" s="200" t="s">
        <v>2488</v>
      </c>
      <c r="G595" s="198" t="s">
        <v>404</v>
      </c>
      <c r="H595" s="199">
        <v>1</v>
      </c>
      <c r="I595" s="155"/>
      <c r="J595" s="287">
        <f t="shared" si="150"/>
        <v>0</v>
      </c>
      <c r="K595" s="157"/>
      <c r="L595" s="31"/>
      <c r="M595" s="158" t="s">
        <v>1</v>
      </c>
      <c r="N595" s="159" t="s">
        <v>38</v>
      </c>
      <c r="O595" s="59"/>
      <c r="P595" s="160">
        <f t="shared" si="151"/>
        <v>0</v>
      </c>
      <c r="Q595" s="160">
        <v>0</v>
      </c>
      <c r="R595" s="160">
        <f t="shared" si="152"/>
        <v>0</v>
      </c>
      <c r="S595" s="160">
        <v>0</v>
      </c>
      <c r="T595" s="161">
        <f t="shared" si="153"/>
        <v>0</v>
      </c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R595" s="162" t="s">
        <v>274</v>
      </c>
      <c r="AT595" s="162" t="s">
        <v>210</v>
      </c>
      <c r="AU595" s="162" t="s">
        <v>85</v>
      </c>
      <c r="AY595" s="15" t="s">
        <v>208</v>
      </c>
      <c r="BE595" s="163">
        <f t="shared" si="154"/>
        <v>0</v>
      </c>
      <c r="BF595" s="163">
        <f t="shared" si="155"/>
        <v>0</v>
      </c>
      <c r="BG595" s="163">
        <f t="shared" si="156"/>
        <v>0</v>
      </c>
      <c r="BH595" s="163">
        <f t="shared" si="157"/>
        <v>0</v>
      </c>
      <c r="BI595" s="163">
        <f t="shared" si="158"/>
        <v>0</v>
      </c>
      <c r="BJ595" s="15" t="s">
        <v>85</v>
      </c>
      <c r="BK595" s="163">
        <f t="shared" si="159"/>
        <v>0</v>
      </c>
      <c r="BL595" s="15" t="s">
        <v>274</v>
      </c>
      <c r="BM595" s="162" t="s">
        <v>2489</v>
      </c>
    </row>
    <row r="596" spans="1:65" s="2" customFormat="1" ht="66.75" customHeight="1">
      <c r="A596" s="30"/>
      <c r="B596" s="154"/>
      <c r="C596" s="195" t="s">
        <v>2490</v>
      </c>
      <c r="D596" s="195" t="s">
        <v>210</v>
      </c>
      <c r="E596" s="196" t="s">
        <v>2491</v>
      </c>
      <c r="F596" s="200" t="s">
        <v>2492</v>
      </c>
      <c r="G596" s="198" t="s">
        <v>404</v>
      </c>
      <c r="H596" s="199">
        <v>1</v>
      </c>
      <c r="I596" s="155"/>
      <c r="J596" s="287">
        <f t="shared" si="150"/>
        <v>0</v>
      </c>
      <c r="K596" s="157"/>
      <c r="L596" s="31"/>
      <c r="M596" s="158" t="s">
        <v>1</v>
      </c>
      <c r="N596" s="159" t="s">
        <v>38</v>
      </c>
      <c r="O596" s="59"/>
      <c r="P596" s="160">
        <f t="shared" si="151"/>
        <v>0</v>
      </c>
      <c r="Q596" s="160">
        <v>0</v>
      </c>
      <c r="R596" s="160">
        <f t="shared" si="152"/>
        <v>0</v>
      </c>
      <c r="S596" s="160">
        <v>0</v>
      </c>
      <c r="T596" s="161">
        <f t="shared" si="153"/>
        <v>0</v>
      </c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R596" s="162" t="s">
        <v>274</v>
      </c>
      <c r="AT596" s="162" t="s">
        <v>210</v>
      </c>
      <c r="AU596" s="162" t="s">
        <v>85</v>
      </c>
      <c r="AY596" s="15" t="s">
        <v>208</v>
      </c>
      <c r="BE596" s="163">
        <f t="shared" si="154"/>
        <v>0</v>
      </c>
      <c r="BF596" s="163">
        <f t="shared" si="155"/>
        <v>0</v>
      </c>
      <c r="BG596" s="163">
        <f t="shared" si="156"/>
        <v>0</v>
      </c>
      <c r="BH596" s="163">
        <f t="shared" si="157"/>
        <v>0</v>
      </c>
      <c r="BI596" s="163">
        <f t="shared" si="158"/>
        <v>0</v>
      </c>
      <c r="BJ596" s="15" t="s">
        <v>85</v>
      </c>
      <c r="BK596" s="163">
        <f t="shared" si="159"/>
        <v>0</v>
      </c>
      <c r="BL596" s="15" t="s">
        <v>274</v>
      </c>
      <c r="BM596" s="162" t="s">
        <v>2493</v>
      </c>
    </row>
    <row r="597" spans="1:65" s="2" customFormat="1" ht="44.25" customHeight="1">
      <c r="A597" s="30"/>
      <c r="B597" s="154"/>
      <c r="C597" s="195" t="s">
        <v>2494</v>
      </c>
      <c r="D597" s="195" t="s">
        <v>210</v>
      </c>
      <c r="E597" s="196" t="s">
        <v>2495</v>
      </c>
      <c r="F597" s="200" t="s">
        <v>2496</v>
      </c>
      <c r="G597" s="198" t="s">
        <v>404</v>
      </c>
      <c r="H597" s="199">
        <v>2</v>
      </c>
      <c r="I597" s="155"/>
      <c r="J597" s="287">
        <f t="shared" si="150"/>
        <v>0</v>
      </c>
      <c r="K597" s="157"/>
      <c r="L597" s="31"/>
      <c r="M597" s="158" t="s">
        <v>1</v>
      </c>
      <c r="N597" s="159" t="s">
        <v>38</v>
      </c>
      <c r="O597" s="59"/>
      <c r="P597" s="160">
        <f t="shared" si="151"/>
        <v>0</v>
      </c>
      <c r="Q597" s="160">
        <v>0</v>
      </c>
      <c r="R597" s="160">
        <f t="shared" si="152"/>
        <v>0</v>
      </c>
      <c r="S597" s="160">
        <v>0</v>
      </c>
      <c r="T597" s="161">
        <f t="shared" si="153"/>
        <v>0</v>
      </c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R597" s="162" t="s">
        <v>274</v>
      </c>
      <c r="AT597" s="162" t="s">
        <v>210</v>
      </c>
      <c r="AU597" s="162" t="s">
        <v>85</v>
      </c>
      <c r="AY597" s="15" t="s">
        <v>208</v>
      </c>
      <c r="BE597" s="163">
        <f t="shared" si="154"/>
        <v>0</v>
      </c>
      <c r="BF597" s="163">
        <f t="shared" si="155"/>
        <v>0</v>
      </c>
      <c r="BG597" s="163">
        <f t="shared" si="156"/>
        <v>0</v>
      </c>
      <c r="BH597" s="163">
        <f t="shared" si="157"/>
        <v>0</v>
      </c>
      <c r="BI597" s="163">
        <f t="shared" si="158"/>
        <v>0</v>
      </c>
      <c r="BJ597" s="15" t="s">
        <v>85</v>
      </c>
      <c r="BK597" s="163">
        <f t="shared" si="159"/>
        <v>0</v>
      </c>
      <c r="BL597" s="15" t="s">
        <v>274</v>
      </c>
      <c r="BM597" s="162" t="s">
        <v>2497</v>
      </c>
    </row>
    <row r="598" spans="1:65" s="2" customFormat="1" ht="44.25" customHeight="1">
      <c r="A598" s="30"/>
      <c r="B598" s="154"/>
      <c r="C598" s="195" t="s">
        <v>2498</v>
      </c>
      <c r="D598" s="195" t="s">
        <v>210</v>
      </c>
      <c r="E598" s="196" t="s">
        <v>2499</v>
      </c>
      <c r="F598" s="200" t="s">
        <v>2500</v>
      </c>
      <c r="G598" s="198" t="s">
        <v>404</v>
      </c>
      <c r="H598" s="199">
        <v>1</v>
      </c>
      <c r="I598" s="155"/>
      <c r="J598" s="287">
        <f t="shared" si="150"/>
        <v>0</v>
      </c>
      <c r="K598" s="157"/>
      <c r="L598" s="31"/>
      <c r="M598" s="158" t="s">
        <v>1</v>
      </c>
      <c r="N598" s="159" t="s">
        <v>38</v>
      </c>
      <c r="O598" s="59"/>
      <c r="P598" s="160">
        <f t="shared" si="151"/>
        <v>0</v>
      </c>
      <c r="Q598" s="160">
        <v>0</v>
      </c>
      <c r="R598" s="160">
        <f t="shared" si="152"/>
        <v>0</v>
      </c>
      <c r="S598" s="160">
        <v>0</v>
      </c>
      <c r="T598" s="161">
        <f t="shared" si="153"/>
        <v>0</v>
      </c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R598" s="162" t="s">
        <v>274</v>
      </c>
      <c r="AT598" s="162" t="s">
        <v>210</v>
      </c>
      <c r="AU598" s="162" t="s">
        <v>85</v>
      </c>
      <c r="AY598" s="15" t="s">
        <v>208</v>
      </c>
      <c r="BE598" s="163">
        <f t="shared" si="154"/>
        <v>0</v>
      </c>
      <c r="BF598" s="163">
        <f t="shared" si="155"/>
        <v>0</v>
      </c>
      <c r="BG598" s="163">
        <f t="shared" si="156"/>
        <v>0</v>
      </c>
      <c r="BH598" s="163">
        <f t="shared" si="157"/>
        <v>0</v>
      </c>
      <c r="BI598" s="163">
        <f t="shared" si="158"/>
        <v>0</v>
      </c>
      <c r="BJ598" s="15" t="s">
        <v>85</v>
      </c>
      <c r="BK598" s="163">
        <f t="shared" si="159"/>
        <v>0</v>
      </c>
      <c r="BL598" s="15" t="s">
        <v>274</v>
      </c>
      <c r="BM598" s="162" t="s">
        <v>2501</v>
      </c>
    </row>
    <row r="599" spans="1:65" s="2" customFormat="1" ht="44.25" customHeight="1">
      <c r="A599" s="30"/>
      <c r="B599" s="154"/>
      <c r="C599" s="195" t="s">
        <v>2502</v>
      </c>
      <c r="D599" s="195" t="s">
        <v>210</v>
      </c>
      <c r="E599" s="196" t="s">
        <v>2503</v>
      </c>
      <c r="F599" s="200" t="s">
        <v>2504</v>
      </c>
      <c r="G599" s="198" t="s">
        <v>404</v>
      </c>
      <c r="H599" s="199">
        <v>1</v>
      </c>
      <c r="I599" s="155"/>
      <c r="J599" s="287">
        <f t="shared" si="150"/>
        <v>0</v>
      </c>
      <c r="K599" s="157"/>
      <c r="L599" s="31"/>
      <c r="M599" s="158" t="s">
        <v>1</v>
      </c>
      <c r="N599" s="159" t="s">
        <v>38</v>
      </c>
      <c r="O599" s="59"/>
      <c r="P599" s="160">
        <f t="shared" si="151"/>
        <v>0</v>
      </c>
      <c r="Q599" s="160">
        <v>0</v>
      </c>
      <c r="R599" s="160">
        <f t="shared" si="152"/>
        <v>0</v>
      </c>
      <c r="S599" s="160">
        <v>0</v>
      </c>
      <c r="T599" s="161">
        <f t="shared" si="153"/>
        <v>0</v>
      </c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R599" s="162" t="s">
        <v>274</v>
      </c>
      <c r="AT599" s="162" t="s">
        <v>210</v>
      </c>
      <c r="AU599" s="162" t="s">
        <v>85</v>
      </c>
      <c r="AY599" s="15" t="s">
        <v>208</v>
      </c>
      <c r="BE599" s="163">
        <f t="shared" si="154"/>
        <v>0</v>
      </c>
      <c r="BF599" s="163">
        <f t="shared" si="155"/>
        <v>0</v>
      </c>
      <c r="BG599" s="163">
        <f t="shared" si="156"/>
        <v>0</v>
      </c>
      <c r="BH599" s="163">
        <f t="shared" si="157"/>
        <v>0</v>
      </c>
      <c r="BI599" s="163">
        <f t="shared" si="158"/>
        <v>0</v>
      </c>
      <c r="BJ599" s="15" t="s">
        <v>85</v>
      </c>
      <c r="BK599" s="163">
        <f t="shared" si="159"/>
        <v>0</v>
      </c>
      <c r="BL599" s="15" t="s">
        <v>274</v>
      </c>
      <c r="BM599" s="162" t="s">
        <v>2505</v>
      </c>
    </row>
    <row r="600" spans="1:65" s="2" customFormat="1" ht="55.5" customHeight="1">
      <c r="A600" s="30"/>
      <c r="B600" s="154"/>
      <c r="C600" s="195" t="s">
        <v>2506</v>
      </c>
      <c r="D600" s="195" t="s">
        <v>210</v>
      </c>
      <c r="E600" s="196" t="s">
        <v>2507</v>
      </c>
      <c r="F600" s="200" t="s">
        <v>2508</v>
      </c>
      <c r="G600" s="198" t="s">
        <v>404</v>
      </c>
      <c r="H600" s="199">
        <v>3</v>
      </c>
      <c r="I600" s="155"/>
      <c r="J600" s="287">
        <f t="shared" si="150"/>
        <v>0</v>
      </c>
      <c r="K600" s="157"/>
      <c r="L600" s="31"/>
      <c r="M600" s="158" t="s">
        <v>1</v>
      </c>
      <c r="N600" s="159" t="s">
        <v>38</v>
      </c>
      <c r="O600" s="59"/>
      <c r="P600" s="160">
        <f t="shared" si="151"/>
        <v>0</v>
      </c>
      <c r="Q600" s="160">
        <v>0</v>
      </c>
      <c r="R600" s="160">
        <f t="shared" si="152"/>
        <v>0</v>
      </c>
      <c r="S600" s="160">
        <v>0</v>
      </c>
      <c r="T600" s="161">
        <f t="shared" si="153"/>
        <v>0</v>
      </c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R600" s="162" t="s">
        <v>274</v>
      </c>
      <c r="AT600" s="162" t="s">
        <v>210</v>
      </c>
      <c r="AU600" s="162" t="s">
        <v>85</v>
      </c>
      <c r="AY600" s="15" t="s">
        <v>208</v>
      </c>
      <c r="BE600" s="163">
        <f t="shared" si="154"/>
        <v>0</v>
      </c>
      <c r="BF600" s="163">
        <f t="shared" si="155"/>
        <v>0</v>
      </c>
      <c r="BG600" s="163">
        <f t="shared" si="156"/>
        <v>0</v>
      </c>
      <c r="BH600" s="163">
        <f t="shared" si="157"/>
        <v>0</v>
      </c>
      <c r="BI600" s="163">
        <f t="shared" si="158"/>
        <v>0</v>
      </c>
      <c r="BJ600" s="15" t="s">
        <v>85</v>
      </c>
      <c r="BK600" s="163">
        <f t="shared" si="159"/>
        <v>0</v>
      </c>
      <c r="BL600" s="15" t="s">
        <v>274</v>
      </c>
      <c r="BM600" s="162" t="s">
        <v>2509</v>
      </c>
    </row>
    <row r="601" spans="1:65" s="2" customFormat="1" ht="55.5" customHeight="1">
      <c r="A601" s="30"/>
      <c r="B601" s="154"/>
      <c r="C601" s="195" t="s">
        <v>2510</v>
      </c>
      <c r="D601" s="195" t="s">
        <v>210</v>
      </c>
      <c r="E601" s="196" t="s">
        <v>2511</v>
      </c>
      <c r="F601" s="200" t="s">
        <v>2512</v>
      </c>
      <c r="G601" s="198" t="s">
        <v>404</v>
      </c>
      <c r="H601" s="199">
        <v>2</v>
      </c>
      <c r="I601" s="155"/>
      <c r="J601" s="287">
        <f t="shared" si="150"/>
        <v>0</v>
      </c>
      <c r="K601" s="157"/>
      <c r="L601" s="31"/>
      <c r="M601" s="158" t="s">
        <v>1</v>
      </c>
      <c r="N601" s="159" t="s">
        <v>38</v>
      </c>
      <c r="O601" s="59"/>
      <c r="P601" s="160">
        <f t="shared" si="151"/>
        <v>0</v>
      </c>
      <c r="Q601" s="160">
        <v>0</v>
      </c>
      <c r="R601" s="160">
        <f t="shared" si="152"/>
        <v>0</v>
      </c>
      <c r="S601" s="160">
        <v>0</v>
      </c>
      <c r="T601" s="161">
        <f t="shared" si="153"/>
        <v>0</v>
      </c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R601" s="162" t="s">
        <v>274</v>
      </c>
      <c r="AT601" s="162" t="s">
        <v>210</v>
      </c>
      <c r="AU601" s="162" t="s">
        <v>85</v>
      </c>
      <c r="AY601" s="15" t="s">
        <v>208</v>
      </c>
      <c r="BE601" s="163">
        <f t="shared" si="154"/>
        <v>0</v>
      </c>
      <c r="BF601" s="163">
        <f t="shared" si="155"/>
        <v>0</v>
      </c>
      <c r="BG601" s="163">
        <f t="shared" si="156"/>
        <v>0</v>
      </c>
      <c r="BH601" s="163">
        <f t="shared" si="157"/>
        <v>0</v>
      </c>
      <c r="BI601" s="163">
        <f t="shared" si="158"/>
        <v>0</v>
      </c>
      <c r="BJ601" s="15" t="s">
        <v>85</v>
      </c>
      <c r="BK601" s="163">
        <f t="shared" si="159"/>
        <v>0</v>
      </c>
      <c r="BL601" s="15" t="s">
        <v>274</v>
      </c>
      <c r="BM601" s="162" t="s">
        <v>2513</v>
      </c>
    </row>
    <row r="602" spans="1:65" s="2" customFormat="1" ht="49.15" customHeight="1">
      <c r="A602" s="30"/>
      <c r="B602" s="154"/>
      <c r="C602" s="195" t="s">
        <v>2514</v>
      </c>
      <c r="D602" s="195" t="s">
        <v>210</v>
      </c>
      <c r="E602" s="196" t="s">
        <v>2515</v>
      </c>
      <c r="F602" s="200" t="s">
        <v>2516</v>
      </c>
      <c r="G602" s="198" t="s">
        <v>404</v>
      </c>
      <c r="H602" s="199">
        <v>1</v>
      </c>
      <c r="I602" s="155"/>
      <c r="J602" s="287">
        <f t="shared" si="150"/>
        <v>0</v>
      </c>
      <c r="K602" s="157"/>
      <c r="L602" s="31"/>
      <c r="M602" s="158" t="s">
        <v>1</v>
      </c>
      <c r="N602" s="159" t="s">
        <v>38</v>
      </c>
      <c r="O602" s="59"/>
      <c r="P602" s="160">
        <f t="shared" si="151"/>
        <v>0</v>
      </c>
      <c r="Q602" s="160">
        <v>0</v>
      </c>
      <c r="R602" s="160">
        <f t="shared" si="152"/>
        <v>0</v>
      </c>
      <c r="S602" s="160">
        <v>0</v>
      </c>
      <c r="T602" s="161">
        <f t="shared" si="153"/>
        <v>0</v>
      </c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R602" s="162" t="s">
        <v>274</v>
      </c>
      <c r="AT602" s="162" t="s">
        <v>210</v>
      </c>
      <c r="AU602" s="162" t="s">
        <v>85</v>
      </c>
      <c r="AY602" s="15" t="s">
        <v>208</v>
      </c>
      <c r="BE602" s="163">
        <f t="shared" si="154"/>
        <v>0</v>
      </c>
      <c r="BF602" s="163">
        <f t="shared" si="155"/>
        <v>0</v>
      </c>
      <c r="BG602" s="163">
        <f t="shared" si="156"/>
        <v>0</v>
      </c>
      <c r="BH602" s="163">
        <f t="shared" si="157"/>
        <v>0</v>
      </c>
      <c r="BI602" s="163">
        <f t="shared" si="158"/>
        <v>0</v>
      </c>
      <c r="BJ602" s="15" t="s">
        <v>85</v>
      </c>
      <c r="BK602" s="163">
        <f t="shared" si="159"/>
        <v>0</v>
      </c>
      <c r="BL602" s="15" t="s">
        <v>274</v>
      </c>
      <c r="BM602" s="162" t="s">
        <v>2517</v>
      </c>
    </row>
    <row r="603" spans="1:65" s="2" customFormat="1" ht="44.25" customHeight="1">
      <c r="A603" s="30"/>
      <c r="B603" s="154"/>
      <c r="C603" s="195" t="s">
        <v>2518</v>
      </c>
      <c r="D603" s="195" t="s">
        <v>210</v>
      </c>
      <c r="E603" s="196" t="s">
        <v>2519</v>
      </c>
      <c r="F603" s="200" t="s">
        <v>2520</v>
      </c>
      <c r="G603" s="198" t="s">
        <v>404</v>
      </c>
      <c r="H603" s="199">
        <v>1</v>
      </c>
      <c r="I603" s="155"/>
      <c r="J603" s="287">
        <f t="shared" si="150"/>
        <v>0</v>
      </c>
      <c r="K603" s="157"/>
      <c r="L603" s="31"/>
      <c r="M603" s="158" t="s">
        <v>1</v>
      </c>
      <c r="N603" s="159" t="s">
        <v>38</v>
      </c>
      <c r="O603" s="59"/>
      <c r="P603" s="160">
        <f t="shared" si="151"/>
        <v>0</v>
      </c>
      <c r="Q603" s="160">
        <v>0</v>
      </c>
      <c r="R603" s="160">
        <f t="shared" si="152"/>
        <v>0</v>
      </c>
      <c r="S603" s="160">
        <v>0</v>
      </c>
      <c r="T603" s="161">
        <f t="shared" si="153"/>
        <v>0</v>
      </c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R603" s="162" t="s">
        <v>274</v>
      </c>
      <c r="AT603" s="162" t="s">
        <v>210</v>
      </c>
      <c r="AU603" s="162" t="s">
        <v>85</v>
      </c>
      <c r="AY603" s="15" t="s">
        <v>208</v>
      </c>
      <c r="BE603" s="163">
        <f t="shared" si="154"/>
        <v>0</v>
      </c>
      <c r="BF603" s="163">
        <f t="shared" si="155"/>
        <v>0</v>
      </c>
      <c r="BG603" s="163">
        <f t="shared" si="156"/>
        <v>0</v>
      </c>
      <c r="BH603" s="163">
        <f t="shared" si="157"/>
        <v>0</v>
      </c>
      <c r="BI603" s="163">
        <f t="shared" si="158"/>
        <v>0</v>
      </c>
      <c r="BJ603" s="15" t="s">
        <v>85</v>
      </c>
      <c r="BK603" s="163">
        <f t="shared" si="159"/>
        <v>0</v>
      </c>
      <c r="BL603" s="15" t="s">
        <v>274</v>
      </c>
      <c r="BM603" s="162" t="s">
        <v>2521</v>
      </c>
    </row>
    <row r="604" spans="1:65" s="2" customFormat="1" ht="49.15" customHeight="1">
      <c r="A604" s="30"/>
      <c r="B604" s="154"/>
      <c r="C604" s="195" t="s">
        <v>2522</v>
      </c>
      <c r="D604" s="195" t="s">
        <v>210</v>
      </c>
      <c r="E604" s="196" t="s">
        <v>2523</v>
      </c>
      <c r="F604" s="200" t="s">
        <v>2524</v>
      </c>
      <c r="G604" s="198" t="s">
        <v>404</v>
      </c>
      <c r="H604" s="199">
        <v>2</v>
      </c>
      <c r="I604" s="155"/>
      <c r="J604" s="287">
        <f t="shared" si="150"/>
        <v>0</v>
      </c>
      <c r="K604" s="157"/>
      <c r="L604" s="31"/>
      <c r="M604" s="158" t="s">
        <v>1</v>
      </c>
      <c r="N604" s="159" t="s">
        <v>38</v>
      </c>
      <c r="O604" s="59"/>
      <c r="P604" s="160">
        <f t="shared" si="151"/>
        <v>0</v>
      </c>
      <c r="Q604" s="160">
        <v>0</v>
      </c>
      <c r="R604" s="160">
        <f t="shared" si="152"/>
        <v>0</v>
      </c>
      <c r="S604" s="160">
        <v>0</v>
      </c>
      <c r="T604" s="161">
        <f t="shared" si="153"/>
        <v>0</v>
      </c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R604" s="162" t="s">
        <v>274</v>
      </c>
      <c r="AT604" s="162" t="s">
        <v>210</v>
      </c>
      <c r="AU604" s="162" t="s">
        <v>85</v>
      </c>
      <c r="AY604" s="15" t="s">
        <v>208</v>
      </c>
      <c r="BE604" s="163">
        <f t="shared" si="154"/>
        <v>0</v>
      </c>
      <c r="BF604" s="163">
        <f t="shared" si="155"/>
        <v>0</v>
      </c>
      <c r="BG604" s="163">
        <f t="shared" si="156"/>
        <v>0</v>
      </c>
      <c r="BH604" s="163">
        <f t="shared" si="157"/>
        <v>0</v>
      </c>
      <c r="BI604" s="163">
        <f t="shared" si="158"/>
        <v>0</v>
      </c>
      <c r="BJ604" s="15" t="s">
        <v>85</v>
      </c>
      <c r="BK604" s="163">
        <f t="shared" si="159"/>
        <v>0</v>
      </c>
      <c r="BL604" s="15" t="s">
        <v>274</v>
      </c>
      <c r="BM604" s="162" t="s">
        <v>2525</v>
      </c>
    </row>
    <row r="605" spans="1:65" s="2" customFormat="1" ht="49.15" customHeight="1">
      <c r="A605" s="30"/>
      <c r="B605" s="154"/>
      <c r="C605" s="195" t="s">
        <v>2526</v>
      </c>
      <c r="D605" s="195" t="s">
        <v>210</v>
      </c>
      <c r="E605" s="196" t="s">
        <v>2527</v>
      </c>
      <c r="F605" s="200" t="s">
        <v>2528</v>
      </c>
      <c r="G605" s="198" t="s">
        <v>404</v>
      </c>
      <c r="H605" s="199">
        <v>2</v>
      </c>
      <c r="I605" s="155"/>
      <c r="J605" s="287">
        <f t="shared" si="150"/>
        <v>0</v>
      </c>
      <c r="K605" s="157"/>
      <c r="L605" s="31"/>
      <c r="M605" s="158" t="s">
        <v>1</v>
      </c>
      <c r="N605" s="159" t="s">
        <v>38</v>
      </c>
      <c r="O605" s="59"/>
      <c r="P605" s="160">
        <f t="shared" si="151"/>
        <v>0</v>
      </c>
      <c r="Q605" s="160">
        <v>0</v>
      </c>
      <c r="R605" s="160">
        <f t="shared" si="152"/>
        <v>0</v>
      </c>
      <c r="S605" s="160">
        <v>0</v>
      </c>
      <c r="T605" s="161">
        <f t="shared" si="153"/>
        <v>0</v>
      </c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R605" s="162" t="s">
        <v>274</v>
      </c>
      <c r="AT605" s="162" t="s">
        <v>210</v>
      </c>
      <c r="AU605" s="162" t="s">
        <v>85</v>
      </c>
      <c r="AY605" s="15" t="s">
        <v>208</v>
      </c>
      <c r="BE605" s="163">
        <f t="shared" si="154"/>
        <v>0</v>
      </c>
      <c r="BF605" s="163">
        <f t="shared" si="155"/>
        <v>0</v>
      </c>
      <c r="BG605" s="163">
        <f t="shared" si="156"/>
        <v>0</v>
      </c>
      <c r="BH605" s="163">
        <f t="shared" si="157"/>
        <v>0</v>
      </c>
      <c r="BI605" s="163">
        <f t="shared" si="158"/>
        <v>0</v>
      </c>
      <c r="BJ605" s="15" t="s">
        <v>85</v>
      </c>
      <c r="BK605" s="163">
        <f t="shared" si="159"/>
        <v>0</v>
      </c>
      <c r="BL605" s="15" t="s">
        <v>274</v>
      </c>
      <c r="BM605" s="162" t="s">
        <v>2529</v>
      </c>
    </row>
    <row r="606" spans="1:65" s="2" customFormat="1" ht="49.15" customHeight="1">
      <c r="A606" s="30"/>
      <c r="B606" s="154"/>
      <c r="C606" s="195" t="s">
        <v>2530</v>
      </c>
      <c r="D606" s="195" t="s">
        <v>210</v>
      </c>
      <c r="E606" s="196" t="s">
        <v>2531</v>
      </c>
      <c r="F606" s="200" t="s">
        <v>2532</v>
      </c>
      <c r="G606" s="198" t="s">
        <v>404</v>
      </c>
      <c r="H606" s="199">
        <v>1</v>
      </c>
      <c r="I606" s="155"/>
      <c r="J606" s="287">
        <f t="shared" si="150"/>
        <v>0</v>
      </c>
      <c r="K606" s="157"/>
      <c r="L606" s="31"/>
      <c r="M606" s="158" t="s">
        <v>1</v>
      </c>
      <c r="N606" s="159" t="s">
        <v>38</v>
      </c>
      <c r="O606" s="59"/>
      <c r="P606" s="160">
        <f t="shared" si="151"/>
        <v>0</v>
      </c>
      <c r="Q606" s="160">
        <v>0</v>
      </c>
      <c r="R606" s="160">
        <f t="shared" si="152"/>
        <v>0</v>
      </c>
      <c r="S606" s="160">
        <v>0</v>
      </c>
      <c r="T606" s="161">
        <f t="shared" si="153"/>
        <v>0</v>
      </c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R606" s="162" t="s">
        <v>274</v>
      </c>
      <c r="AT606" s="162" t="s">
        <v>210</v>
      </c>
      <c r="AU606" s="162" t="s">
        <v>85</v>
      </c>
      <c r="AY606" s="15" t="s">
        <v>208</v>
      </c>
      <c r="BE606" s="163">
        <f t="shared" si="154"/>
        <v>0</v>
      </c>
      <c r="BF606" s="163">
        <f t="shared" si="155"/>
        <v>0</v>
      </c>
      <c r="BG606" s="163">
        <f t="shared" si="156"/>
        <v>0</v>
      </c>
      <c r="BH606" s="163">
        <f t="shared" si="157"/>
        <v>0</v>
      </c>
      <c r="BI606" s="163">
        <f t="shared" si="158"/>
        <v>0</v>
      </c>
      <c r="BJ606" s="15" t="s">
        <v>85</v>
      </c>
      <c r="BK606" s="163">
        <f t="shared" si="159"/>
        <v>0</v>
      </c>
      <c r="BL606" s="15" t="s">
        <v>274</v>
      </c>
      <c r="BM606" s="162" t="s">
        <v>2533</v>
      </c>
    </row>
    <row r="607" spans="1:65" s="2" customFormat="1" ht="49.15" customHeight="1">
      <c r="A607" s="30"/>
      <c r="B607" s="154"/>
      <c r="C607" s="195" t="s">
        <v>2534</v>
      </c>
      <c r="D607" s="195" t="s">
        <v>210</v>
      </c>
      <c r="E607" s="196" t="s">
        <v>2535</v>
      </c>
      <c r="F607" s="200" t="s">
        <v>2536</v>
      </c>
      <c r="G607" s="198" t="s">
        <v>404</v>
      </c>
      <c r="H607" s="199">
        <v>1</v>
      </c>
      <c r="I607" s="155"/>
      <c r="J607" s="287">
        <f t="shared" ref="J607:J670" si="160">ROUND(I607*H607,2)</f>
        <v>0</v>
      </c>
      <c r="K607" s="157"/>
      <c r="L607" s="31"/>
      <c r="M607" s="158" t="s">
        <v>1</v>
      </c>
      <c r="N607" s="159" t="s">
        <v>38</v>
      </c>
      <c r="O607" s="59"/>
      <c r="P607" s="160">
        <f t="shared" ref="P607:P670" si="161">O607*H607</f>
        <v>0</v>
      </c>
      <c r="Q607" s="160">
        <v>0</v>
      </c>
      <c r="R607" s="160">
        <f t="shared" ref="R607:R670" si="162">Q607*H607</f>
        <v>0</v>
      </c>
      <c r="S607" s="160">
        <v>0</v>
      </c>
      <c r="T607" s="161">
        <f t="shared" ref="T607:T670" si="163">S607*H607</f>
        <v>0</v>
      </c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R607" s="162" t="s">
        <v>274</v>
      </c>
      <c r="AT607" s="162" t="s">
        <v>210</v>
      </c>
      <c r="AU607" s="162" t="s">
        <v>85</v>
      </c>
      <c r="AY607" s="15" t="s">
        <v>208</v>
      </c>
      <c r="BE607" s="163">
        <f t="shared" ref="BE607:BE670" si="164">IF(N607="základná",J607,0)</f>
        <v>0</v>
      </c>
      <c r="BF607" s="163">
        <f t="shared" ref="BF607:BF670" si="165">IF(N607="znížená",J607,0)</f>
        <v>0</v>
      </c>
      <c r="BG607" s="163">
        <f t="shared" ref="BG607:BG670" si="166">IF(N607="zákl. prenesená",J607,0)</f>
        <v>0</v>
      </c>
      <c r="BH607" s="163">
        <f t="shared" ref="BH607:BH670" si="167">IF(N607="zníž. prenesená",J607,0)</f>
        <v>0</v>
      </c>
      <c r="BI607" s="163">
        <f t="shared" ref="BI607:BI670" si="168">IF(N607="nulová",J607,0)</f>
        <v>0</v>
      </c>
      <c r="BJ607" s="15" t="s">
        <v>85</v>
      </c>
      <c r="BK607" s="163">
        <f t="shared" ref="BK607:BK670" si="169">ROUND(I607*H607,2)</f>
        <v>0</v>
      </c>
      <c r="BL607" s="15" t="s">
        <v>274</v>
      </c>
      <c r="BM607" s="162" t="s">
        <v>2537</v>
      </c>
    </row>
    <row r="608" spans="1:65" s="2" customFormat="1" ht="49.15" customHeight="1">
      <c r="A608" s="30"/>
      <c r="B608" s="154"/>
      <c r="C608" s="195" t="s">
        <v>2538</v>
      </c>
      <c r="D608" s="195" t="s">
        <v>210</v>
      </c>
      <c r="E608" s="196" t="s">
        <v>2539</v>
      </c>
      <c r="F608" s="200" t="s">
        <v>2540</v>
      </c>
      <c r="G608" s="198" t="s">
        <v>404</v>
      </c>
      <c r="H608" s="199">
        <v>1</v>
      </c>
      <c r="I608" s="155"/>
      <c r="J608" s="287">
        <f t="shared" si="160"/>
        <v>0</v>
      </c>
      <c r="K608" s="157"/>
      <c r="L608" s="31"/>
      <c r="M608" s="158" t="s">
        <v>1</v>
      </c>
      <c r="N608" s="159" t="s">
        <v>38</v>
      </c>
      <c r="O608" s="59"/>
      <c r="P608" s="160">
        <f t="shared" si="161"/>
        <v>0</v>
      </c>
      <c r="Q608" s="160">
        <v>0</v>
      </c>
      <c r="R608" s="160">
        <f t="shared" si="162"/>
        <v>0</v>
      </c>
      <c r="S608" s="160">
        <v>0</v>
      </c>
      <c r="T608" s="161">
        <f t="shared" si="163"/>
        <v>0</v>
      </c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R608" s="162" t="s">
        <v>274</v>
      </c>
      <c r="AT608" s="162" t="s">
        <v>210</v>
      </c>
      <c r="AU608" s="162" t="s">
        <v>85</v>
      </c>
      <c r="AY608" s="15" t="s">
        <v>208</v>
      </c>
      <c r="BE608" s="163">
        <f t="shared" si="164"/>
        <v>0</v>
      </c>
      <c r="BF608" s="163">
        <f t="shared" si="165"/>
        <v>0</v>
      </c>
      <c r="BG608" s="163">
        <f t="shared" si="166"/>
        <v>0</v>
      </c>
      <c r="BH608" s="163">
        <f t="shared" si="167"/>
        <v>0</v>
      </c>
      <c r="BI608" s="163">
        <f t="shared" si="168"/>
        <v>0</v>
      </c>
      <c r="BJ608" s="15" t="s">
        <v>85</v>
      </c>
      <c r="BK608" s="163">
        <f t="shared" si="169"/>
        <v>0</v>
      </c>
      <c r="BL608" s="15" t="s">
        <v>274</v>
      </c>
      <c r="BM608" s="162" t="s">
        <v>2541</v>
      </c>
    </row>
    <row r="609" spans="1:65" s="2" customFormat="1" ht="55.5" customHeight="1">
      <c r="A609" s="30"/>
      <c r="B609" s="154"/>
      <c r="C609" s="195" t="s">
        <v>2542</v>
      </c>
      <c r="D609" s="195" t="s">
        <v>210</v>
      </c>
      <c r="E609" s="196" t="s">
        <v>2543</v>
      </c>
      <c r="F609" s="200" t="s">
        <v>2544</v>
      </c>
      <c r="G609" s="198" t="s">
        <v>404</v>
      </c>
      <c r="H609" s="199">
        <v>1</v>
      </c>
      <c r="I609" s="155"/>
      <c r="J609" s="287">
        <f t="shared" si="160"/>
        <v>0</v>
      </c>
      <c r="K609" s="157"/>
      <c r="L609" s="31"/>
      <c r="M609" s="158" t="s">
        <v>1</v>
      </c>
      <c r="N609" s="159" t="s">
        <v>38</v>
      </c>
      <c r="O609" s="59"/>
      <c r="P609" s="160">
        <f t="shared" si="161"/>
        <v>0</v>
      </c>
      <c r="Q609" s="160">
        <v>0</v>
      </c>
      <c r="R609" s="160">
        <f t="shared" si="162"/>
        <v>0</v>
      </c>
      <c r="S609" s="160">
        <v>0</v>
      </c>
      <c r="T609" s="161">
        <f t="shared" si="163"/>
        <v>0</v>
      </c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R609" s="162" t="s">
        <v>274</v>
      </c>
      <c r="AT609" s="162" t="s">
        <v>210</v>
      </c>
      <c r="AU609" s="162" t="s">
        <v>85</v>
      </c>
      <c r="AY609" s="15" t="s">
        <v>208</v>
      </c>
      <c r="BE609" s="163">
        <f t="shared" si="164"/>
        <v>0</v>
      </c>
      <c r="BF609" s="163">
        <f t="shared" si="165"/>
        <v>0</v>
      </c>
      <c r="BG609" s="163">
        <f t="shared" si="166"/>
        <v>0</v>
      </c>
      <c r="BH609" s="163">
        <f t="shared" si="167"/>
        <v>0</v>
      </c>
      <c r="BI609" s="163">
        <f t="shared" si="168"/>
        <v>0</v>
      </c>
      <c r="BJ609" s="15" t="s">
        <v>85</v>
      </c>
      <c r="BK609" s="163">
        <f t="shared" si="169"/>
        <v>0</v>
      </c>
      <c r="BL609" s="15" t="s">
        <v>274</v>
      </c>
      <c r="BM609" s="162" t="s">
        <v>2545</v>
      </c>
    </row>
    <row r="610" spans="1:65" s="2" customFormat="1" ht="55.5" customHeight="1">
      <c r="A610" s="30"/>
      <c r="B610" s="154"/>
      <c r="C610" s="195" t="s">
        <v>2546</v>
      </c>
      <c r="D610" s="195" t="s">
        <v>210</v>
      </c>
      <c r="E610" s="196" t="s">
        <v>2547</v>
      </c>
      <c r="F610" s="200" t="s">
        <v>2548</v>
      </c>
      <c r="G610" s="198" t="s">
        <v>404</v>
      </c>
      <c r="H610" s="199">
        <v>1</v>
      </c>
      <c r="I610" s="155"/>
      <c r="J610" s="287">
        <f t="shared" si="160"/>
        <v>0</v>
      </c>
      <c r="K610" s="157"/>
      <c r="L610" s="31"/>
      <c r="M610" s="158" t="s">
        <v>1</v>
      </c>
      <c r="N610" s="159" t="s">
        <v>38</v>
      </c>
      <c r="O610" s="59"/>
      <c r="P610" s="160">
        <f t="shared" si="161"/>
        <v>0</v>
      </c>
      <c r="Q610" s="160">
        <v>0</v>
      </c>
      <c r="R610" s="160">
        <f t="shared" si="162"/>
        <v>0</v>
      </c>
      <c r="S610" s="160">
        <v>0</v>
      </c>
      <c r="T610" s="161">
        <f t="shared" si="163"/>
        <v>0</v>
      </c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R610" s="162" t="s">
        <v>274</v>
      </c>
      <c r="AT610" s="162" t="s">
        <v>210</v>
      </c>
      <c r="AU610" s="162" t="s">
        <v>85</v>
      </c>
      <c r="AY610" s="15" t="s">
        <v>208</v>
      </c>
      <c r="BE610" s="163">
        <f t="shared" si="164"/>
        <v>0</v>
      </c>
      <c r="BF610" s="163">
        <f t="shared" si="165"/>
        <v>0</v>
      </c>
      <c r="BG610" s="163">
        <f t="shared" si="166"/>
        <v>0</v>
      </c>
      <c r="BH610" s="163">
        <f t="shared" si="167"/>
        <v>0</v>
      </c>
      <c r="BI610" s="163">
        <f t="shared" si="168"/>
        <v>0</v>
      </c>
      <c r="BJ610" s="15" t="s">
        <v>85</v>
      </c>
      <c r="BK610" s="163">
        <f t="shared" si="169"/>
        <v>0</v>
      </c>
      <c r="BL610" s="15" t="s">
        <v>274</v>
      </c>
      <c r="BM610" s="162" t="s">
        <v>2549</v>
      </c>
    </row>
    <row r="611" spans="1:65" s="2" customFormat="1" ht="55.5" customHeight="1">
      <c r="A611" s="30"/>
      <c r="B611" s="154"/>
      <c r="C611" s="195" t="s">
        <v>2550</v>
      </c>
      <c r="D611" s="195" t="s">
        <v>210</v>
      </c>
      <c r="E611" s="196" t="s">
        <v>2551</v>
      </c>
      <c r="F611" s="200" t="s">
        <v>2552</v>
      </c>
      <c r="G611" s="198" t="s">
        <v>404</v>
      </c>
      <c r="H611" s="199">
        <v>1</v>
      </c>
      <c r="I611" s="155"/>
      <c r="J611" s="287">
        <f t="shared" si="160"/>
        <v>0</v>
      </c>
      <c r="K611" s="157"/>
      <c r="L611" s="31"/>
      <c r="M611" s="158" t="s">
        <v>1</v>
      </c>
      <c r="N611" s="159" t="s">
        <v>38</v>
      </c>
      <c r="O611" s="59"/>
      <c r="P611" s="160">
        <f t="shared" si="161"/>
        <v>0</v>
      </c>
      <c r="Q611" s="160">
        <v>0</v>
      </c>
      <c r="R611" s="160">
        <f t="shared" si="162"/>
        <v>0</v>
      </c>
      <c r="S611" s="160">
        <v>0</v>
      </c>
      <c r="T611" s="161">
        <f t="shared" si="163"/>
        <v>0</v>
      </c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R611" s="162" t="s">
        <v>274</v>
      </c>
      <c r="AT611" s="162" t="s">
        <v>210</v>
      </c>
      <c r="AU611" s="162" t="s">
        <v>85</v>
      </c>
      <c r="AY611" s="15" t="s">
        <v>208</v>
      </c>
      <c r="BE611" s="163">
        <f t="shared" si="164"/>
        <v>0</v>
      </c>
      <c r="BF611" s="163">
        <f t="shared" si="165"/>
        <v>0</v>
      </c>
      <c r="BG611" s="163">
        <f t="shared" si="166"/>
        <v>0</v>
      </c>
      <c r="BH611" s="163">
        <f t="shared" si="167"/>
        <v>0</v>
      </c>
      <c r="BI611" s="163">
        <f t="shared" si="168"/>
        <v>0</v>
      </c>
      <c r="BJ611" s="15" t="s">
        <v>85</v>
      </c>
      <c r="BK611" s="163">
        <f t="shared" si="169"/>
        <v>0</v>
      </c>
      <c r="BL611" s="15" t="s">
        <v>274</v>
      </c>
      <c r="BM611" s="162" t="s">
        <v>2553</v>
      </c>
    </row>
    <row r="612" spans="1:65" s="2" customFormat="1" ht="55.5" customHeight="1">
      <c r="A612" s="30"/>
      <c r="B612" s="154"/>
      <c r="C612" s="195" t="s">
        <v>2554</v>
      </c>
      <c r="D612" s="195" t="s">
        <v>210</v>
      </c>
      <c r="E612" s="196" t="s">
        <v>2555</v>
      </c>
      <c r="F612" s="200" t="s">
        <v>2556</v>
      </c>
      <c r="G612" s="198" t="s">
        <v>404</v>
      </c>
      <c r="H612" s="199">
        <v>1</v>
      </c>
      <c r="I612" s="155"/>
      <c r="J612" s="287">
        <f t="shared" si="160"/>
        <v>0</v>
      </c>
      <c r="K612" s="157"/>
      <c r="L612" s="31"/>
      <c r="M612" s="158" t="s">
        <v>1</v>
      </c>
      <c r="N612" s="159" t="s">
        <v>38</v>
      </c>
      <c r="O612" s="59"/>
      <c r="P612" s="160">
        <f t="shared" si="161"/>
        <v>0</v>
      </c>
      <c r="Q612" s="160">
        <v>0</v>
      </c>
      <c r="R612" s="160">
        <f t="shared" si="162"/>
        <v>0</v>
      </c>
      <c r="S612" s="160">
        <v>0</v>
      </c>
      <c r="T612" s="161">
        <f t="shared" si="163"/>
        <v>0</v>
      </c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R612" s="162" t="s">
        <v>274</v>
      </c>
      <c r="AT612" s="162" t="s">
        <v>210</v>
      </c>
      <c r="AU612" s="162" t="s">
        <v>85</v>
      </c>
      <c r="AY612" s="15" t="s">
        <v>208</v>
      </c>
      <c r="BE612" s="163">
        <f t="shared" si="164"/>
        <v>0</v>
      </c>
      <c r="BF612" s="163">
        <f t="shared" si="165"/>
        <v>0</v>
      </c>
      <c r="BG612" s="163">
        <f t="shared" si="166"/>
        <v>0</v>
      </c>
      <c r="BH612" s="163">
        <f t="shared" si="167"/>
        <v>0</v>
      </c>
      <c r="BI612" s="163">
        <f t="shared" si="168"/>
        <v>0</v>
      </c>
      <c r="BJ612" s="15" t="s">
        <v>85</v>
      </c>
      <c r="BK612" s="163">
        <f t="shared" si="169"/>
        <v>0</v>
      </c>
      <c r="BL612" s="15" t="s">
        <v>274</v>
      </c>
      <c r="BM612" s="162" t="s">
        <v>2557</v>
      </c>
    </row>
    <row r="613" spans="1:65" s="2" customFormat="1" ht="55.5" customHeight="1">
      <c r="A613" s="30"/>
      <c r="B613" s="154"/>
      <c r="C613" s="195" t="s">
        <v>2558</v>
      </c>
      <c r="D613" s="195" t="s">
        <v>210</v>
      </c>
      <c r="E613" s="196" t="s">
        <v>2559</v>
      </c>
      <c r="F613" s="200" t="s">
        <v>2560</v>
      </c>
      <c r="G613" s="198" t="s">
        <v>404</v>
      </c>
      <c r="H613" s="199">
        <v>1</v>
      </c>
      <c r="I613" s="155"/>
      <c r="J613" s="287">
        <f t="shared" si="160"/>
        <v>0</v>
      </c>
      <c r="K613" s="157"/>
      <c r="L613" s="31"/>
      <c r="M613" s="158" t="s">
        <v>1</v>
      </c>
      <c r="N613" s="159" t="s">
        <v>38</v>
      </c>
      <c r="O613" s="59"/>
      <c r="P613" s="160">
        <f t="shared" si="161"/>
        <v>0</v>
      </c>
      <c r="Q613" s="160">
        <v>0</v>
      </c>
      <c r="R613" s="160">
        <f t="shared" si="162"/>
        <v>0</v>
      </c>
      <c r="S613" s="160">
        <v>0</v>
      </c>
      <c r="T613" s="161">
        <f t="shared" si="163"/>
        <v>0</v>
      </c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R613" s="162" t="s">
        <v>274</v>
      </c>
      <c r="AT613" s="162" t="s">
        <v>210</v>
      </c>
      <c r="AU613" s="162" t="s">
        <v>85</v>
      </c>
      <c r="AY613" s="15" t="s">
        <v>208</v>
      </c>
      <c r="BE613" s="163">
        <f t="shared" si="164"/>
        <v>0</v>
      </c>
      <c r="BF613" s="163">
        <f t="shared" si="165"/>
        <v>0</v>
      </c>
      <c r="BG613" s="163">
        <f t="shared" si="166"/>
        <v>0</v>
      </c>
      <c r="BH613" s="163">
        <f t="shared" si="167"/>
        <v>0</v>
      </c>
      <c r="BI613" s="163">
        <f t="shared" si="168"/>
        <v>0</v>
      </c>
      <c r="BJ613" s="15" t="s">
        <v>85</v>
      </c>
      <c r="BK613" s="163">
        <f t="shared" si="169"/>
        <v>0</v>
      </c>
      <c r="BL613" s="15" t="s">
        <v>274</v>
      </c>
      <c r="BM613" s="162" t="s">
        <v>2561</v>
      </c>
    </row>
    <row r="614" spans="1:65" s="2" customFormat="1" ht="55.5" customHeight="1">
      <c r="A614" s="30"/>
      <c r="B614" s="154"/>
      <c r="C614" s="195" t="s">
        <v>2562</v>
      </c>
      <c r="D614" s="195" t="s">
        <v>210</v>
      </c>
      <c r="E614" s="196" t="s">
        <v>2563</v>
      </c>
      <c r="F614" s="200" t="s">
        <v>2564</v>
      </c>
      <c r="G614" s="198" t="s">
        <v>404</v>
      </c>
      <c r="H614" s="199">
        <v>1</v>
      </c>
      <c r="I614" s="155"/>
      <c r="J614" s="287">
        <f t="shared" si="160"/>
        <v>0</v>
      </c>
      <c r="K614" s="157"/>
      <c r="L614" s="31"/>
      <c r="M614" s="158" t="s">
        <v>1</v>
      </c>
      <c r="N614" s="159" t="s">
        <v>38</v>
      </c>
      <c r="O614" s="59"/>
      <c r="P614" s="160">
        <f t="shared" si="161"/>
        <v>0</v>
      </c>
      <c r="Q614" s="160">
        <v>0</v>
      </c>
      <c r="R614" s="160">
        <f t="shared" si="162"/>
        <v>0</v>
      </c>
      <c r="S614" s="160">
        <v>0</v>
      </c>
      <c r="T614" s="161">
        <f t="shared" si="163"/>
        <v>0</v>
      </c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R614" s="162" t="s">
        <v>274</v>
      </c>
      <c r="AT614" s="162" t="s">
        <v>210</v>
      </c>
      <c r="AU614" s="162" t="s">
        <v>85</v>
      </c>
      <c r="AY614" s="15" t="s">
        <v>208</v>
      </c>
      <c r="BE614" s="163">
        <f t="shared" si="164"/>
        <v>0</v>
      </c>
      <c r="BF614" s="163">
        <f t="shared" si="165"/>
        <v>0</v>
      </c>
      <c r="BG614" s="163">
        <f t="shared" si="166"/>
        <v>0</v>
      </c>
      <c r="BH614" s="163">
        <f t="shared" si="167"/>
        <v>0</v>
      </c>
      <c r="BI614" s="163">
        <f t="shared" si="168"/>
        <v>0</v>
      </c>
      <c r="BJ614" s="15" t="s">
        <v>85</v>
      </c>
      <c r="BK614" s="163">
        <f t="shared" si="169"/>
        <v>0</v>
      </c>
      <c r="BL614" s="15" t="s">
        <v>274</v>
      </c>
      <c r="BM614" s="162" t="s">
        <v>2565</v>
      </c>
    </row>
    <row r="615" spans="1:65" s="2" customFormat="1" ht="62.65" customHeight="1">
      <c r="A615" s="30"/>
      <c r="B615" s="154"/>
      <c r="C615" s="195" t="s">
        <v>2566</v>
      </c>
      <c r="D615" s="195" t="s">
        <v>210</v>
      </c>
      <c r="E615" s="196" t="s">
        <v>2567</v>
      </c>
      <c r="F615" s="200" t="s">
        <v>2568</v>
      </c>
      <c r="G615" s="198" t="s">
        <v>404</v>
      </c>
      <c r="H615" s="199">
        <v>1</v>
      </c>
      <c r="I615" s="155"/>
      <c r="J615" s="287">
        <f t="shared" si="160"/>
        <v>0</v>
      </c>
      <c r="K615" s="157"/>
      <c r="L615" s="31"/>
      <c r="M615" s="158" t="s">
        <v>1</v>
      </c>
      <c r="N615" s="159" t="s">
        <v>38</v>
      </c>
      <c r="O615" s="59"/>
      <c r="P615" s="160">
        <f t="shared" si="161"/>
        <v>0</v>
      </c>
      <c r="Q615" s="160">
        <v>0</v>
      </c>
      <c r="R615" s="160">
        <f t="shared" si="162"/>
        <v>0</v>
      </c>
      <c r="S615" s="160">
        <v>0</v>
      </c>
      <c r="T615" s="161">
        <f t="shared" si="163"/>
        <v>0</v>
      </c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R615" s="162" t="s">
        <v>274</v>
      </c>
      <c r="AT615" s="162" t="s">
        <v>210</v>
      </c>
      <c r="AU615" s="162" t="s">
        <v>85</v>
      </c>
      <c r="AY615" s="15" t="s">
        <v>208</v>
      </c>
      <c r="BE615" s="163">
        <f t="shared" si="164"/>
        <v>0</v>
      </c>
      <c r="BF615" s="163">
        <f t="shared" si="165"/>
        <v>0</v>
      </c>
      <c r="BG615" s="163">
        <f t="shared" si="166"/>
        <v>0</v>
      </c>
      <c r="BH615" s="163">
        <f t="shared" si="167"/>
        <v>0</v>
      </c>
      <c r="BI615" s="163">
        <f t="shared" si="168"/>
        <v>0</v>
      </c>
      <c r="BJ615" s="15" t="s">
        <v>85</v>
      </c>
      <c r="BK615" s="163">
        <f t="shared" si="169"/>
        <v>0</v>
      </c>
      <c r="BL615" s="15" t="s">
        <v>274</v>
      </c>
      <c r="BM615" s="162" t="s">
        <v>2569</v>
      </c>
    </row>
    <row r="616" spans="1:65" s="2" customFormat="1" ht="55.5" customHeight="1">
      <c r="A616" s="30"/>
      <c r="B616" s="154"/>
      <c r="C616" s="195" t="s">
        <v>2570</v>
      </c>
      <c r="D616" s="195" t="s">
        <v>210</v>
      </c>
      <c r="E616" s="196" t="s">
        <v>2571</v>
      </c>
      <c r="F616" s="200" t="s">
        <v>2572</v>
      </c>
      <c r="G616" s="198" t="s">
        <v>404</v>
      </c>
      <c r="H616" s="199">
        <v>1</v>
      </c>
      <c r="I616" s="155"/>
      <c r="J616" s="287">
        <f t="shared" si="160"/>
        <v>0</v>
      </c>
      <c r="K616" s="157"/>
      <c r="L616" s="31"/>
      <c r="M616" s="158" t="s">
        <v>1</v>
      </c>
      <c r="N616" s="159" t="s">
        <v>38</v>
      </c>
      <c r="O616" s="59"/>
      <c r="P616" s="160">
        <f t="shared" si="161"/>
        <v>0</v>
      </c>
      <c r="Q616" s="160">
        <v>0</v>
      </c>
      <c r="R616" s="160">
        <f t="shared" si="162"/>
        <v>0</v>
      </c>
      <c r="S616" s="160">
        <v>0</v>
      </c>
      <c r="T616" s="161">
        <f t="shared" si="163"/>
        <v>0</v>
      </c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R616" s="162" t="s">
        <v>274</v>
      </c>
      <c r="AT616" s="162" t="s">
        <v>210</v>
      </c>
      <c r="AU616" s="162" t="s">
        <v>85</v>
      </c>
      <c r="AY616" s="15" t="s">
        <v>208</v>
      </c>
      <c r="BE616" s="163">
        <f t="shared" si="164"/>
        <v>0</v>
      </c>
      <c r="BF616" s="163">
        <f t="shared" si="165"/>
        <v>0</v>
      </c>
      <c r="BG616" s="163">
        <f t="shared" si="166"/>
        <v>0</v>
      </c>
      <c r="BH616" s="163">
        <f t="shared" si="167"/>
        <v>0</v>
      </c>
      <c r="BI616" s="163">
        <f t="shared" si="168"/>
        <v>0</v>
      </c>
      <c r="BJ616" s="15" t="s">
        <v>85</v>
      </c>
      <c r="BK616" s="163">
        <f t="shared" si="169"/>
        <v>0</v>
      </c>
      <c r="BL616" s="15" t="s">
        <v>274</v>
      </c>
      <c r="BM616" s="162" t="s">
        <v>2573</v>
      </c>
    </row>
    <row r="617" spans="1:65" s="2" customFormat="1" ht="55.5" customHeight="1">
      <c r="A617" s="30"/>
      <c r="B617" s="154"/>
      <c r="C617" s="195" t="s">
        <v>2574</v>
      </c>
      <c r="D617" s="195" t="s">
        <v>210</v>
      </c>
      <c r="E617" s="196" t="s">
        <v>2575</v>
      </c>
      <c r="F617" s="200" t="s">
        <v>2576</v>
      </c>
      <c r="G617" s="198" t="s">
        <v>404</v>
      </c>
      <c r="H617" s="199">
        <v>1</v>
      </c>
      <c r="I617" s="155"/>
      <c r="J617" s="287">
        <f t="shared" si="160"/>
        <v>0</v>
      </c>
      <c r="K617" s="157"/>
      <c r="L617" s="31"/>
      <c r="M617" s="158" t="s">
        <v>1</v>
      </c>
      <c r="N617" s="159" t="s">
        <v>38</v>
      </c>
      <c r="O617" s="59"/>
      <c r="P617" s="160">
        <f t="shared" si="161"/>
        <v>0</v>
      </c>
      <c r="Q617" s="160">
        <v>0</v>
      </c>
      <c r="R617" s="160">
        <f t="shared" si="162"/>
        <v>0</v>
      </c>
      <c r="S617" s="160">
        <v>0</v>
      </c>
      <c r="T617" s="161">
        <f t="shared" si="163"/>
        <v>0</v>
      </c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R617" s="162" t="s">
        <v>274</v>
      </c>
      <c r="AT617" s="162" t="s">
        <v>210</v>
      </c>
      <c r="AU617" s="162" t="s">
        <v>85</v>
      </c>
      <c r="AY617" s="15" t="s">
        <v>208</v>
      </c>
      <c r="BE617" s="163">
        <f t="shared" si="164"/>
        <v>0</v>
      </c>
      <c r="BF617" s="163">
        <f t="shared" si="165"/>
        <v>0</v>
      </c>
      <c r="BG617" s="163">
        <f t="shared" si="166"/>
        <v>0</v>
      </c>
      <c r="BH617" s="163">
        <f t="shared" si="167"/>
        <v>0</v>
      </c>
      <c r="BI617" s="163">
        <f t="shared" si="168"/>
        <v>0</v>
      </c>
      <c r="BJ617" s="15" t="s">
        <v>85</v>
      </c>
      <c r="BK617" s="163">
        <f t="shared" si="169"/>
        <v>0</v>
      </c>
      <c r="BL617" s="15" t="s">
        <v>274</v>
      </c>
      <c r="BM617" s="162" t="s">
        <v>2577</v>
      </c>
    </row>
    <row r="618" spans="1:65" s="2" customFormat="1" ht="55.5" customHeight="1">
      <c r="A618" s="30"/>
      <c r="B618" s="154"/>
      <c r="C618" s="195" t="s">
        <v>2578</v>
      </c>
      <c r="D618" s="195" t="s">
        <v>210</v>
      </c>
      <c r="E618" s="196" t="s">
        <v>2579</v>
      </c>
      <c r="F618" s="200" t="s">
        <v>2580</v>
      </c>
      <c r="G618" s="198" t="s">
        <v>404</v>
      </c>
      <c r="H618" s="199">
        <v>1</v>
      </c>
      <c r="I618" s="155"/>
      <c r="J618" s="287">
        <f t="shared" si="160"/>
        <v>0</v>
      </c>
      <c r="K618" s="157"/>
      <c r="L618" s="31"/>
      <c r="M618" s="158" t="s">
        <v>1</v>
      </c>
      <c r="N618" s="159" t="s">
        <v>38</v>
      </c>
      <c r="O618" s="59"/>
      <c r="P618" s="160">
        <f t="shared" si="161"/>
        <v>0</v>
      </c>
      <c r="Q618" s="160">
        <v>0</v>
      </c>
      <c r="R618" s="160">
        <f t="shared" si="162"/>
        <v>0</v>
      </c>
      <c r="S618" s="160">
        <v>0</v>
      </c>
      <c r="T618" s="161">
        <f t="shared" si="163"/>
        <v>0</v>
      </c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R618" s="162" t="s">
        <v>274</v>
      </c>
      <c r="AT618" s="162" t="s">
        <v>210</v>
      </c>
      <c r="AU618" s="162" t="s">
        <v>85</v>
      </c>
      <c r="AY618" s="15" t="s">
        <v>208</v>
      </c>
      <c r="BE618" s="163">
        <f t="shared" si="164"/>
        <v>0</v>
      </c>
      <c r="BF618" s="163">
        <f t="shared" si="165"/>
        <v>0</v>
      </c>
      <c r="BG618" s="163">
        <f t="shared" si="166"/>
        <v>0</v>
      </c>
      <c r="BH618" s="163">
        <f t="shared" si="167"/>
        <v>0</v>
      </c>
      <c r="BI618" s="163">
        <f t="shared" si="168"/>
        <v>0</v>
      </c>
      <c r="BJ618" s="15" t="s">
        <v>85</v>
      </c>
      <c r="BK618" s="163">
        <f t="shared" si="169"/>
        <v>0</v>
      </c>
      <c r="BL618" s="15" t="s">
        <v>274</v>
      </c>
      <c r="BM618" s="162" t="s">
        <v>2581</v>
      </c>
    </row>
    <row r="619" spans="1:65" s="2" customFormat="1" ht="55.5" customHeight="1">
      <c r="A619" s="30"/>
      <c r="B619" s="154"/>
      <c r="C619" s="195" t="s">
        <v>2582</v>
      </c>
      <c r="D619" s="195" t="s">
        <v>210</v>
      </c>
      <c r="E619" s="196" t="s">
        <v>2583</v>
      </c>
      <c r="F619" s="200" t="s">
        <v>2584</v>
      </c>
      <c r="G619" s="198" t="s">
        <v>404</v>
      </c>
      <c r="H619" s="199">
        <v>1</v>
      </c>
      <c r="I619" s="155"/>
      <c r="J619" s="287">
        <f t="shared" si="160"/>
        <v>0</v>
      </c>
      <c r="K619" s="157"/>
      <c r="L619" s="31"/>
      <c r="M619" s="158" t="s">
        <v>1</v>
      </c>
      <c r="N619" s="159" t="s">
        <v>38</v>
      </c>
      <c r="O619" s="59"/>
      <c r="P619" s="160">
        <f t="shared" si="161"/>
        <v>0</v>
      </c>
      <c r="Q619" s="160">
        <v>0</v>
      </c>
      <c r="R619" s="160">
        <f t="shared" si="162"/>
        <v>0</v>
      </c>
      <c r="S619" s="160">
        <v>0</v>
      </c>
      <c r="T619" s="161">
        <f t="shared" si="163"/>
        <v>0</v>
      </c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R619" s="162" t="s">
        <v>274</v>
      </c>
      <c r="AT619" s="162" t="s">
        <v>210</v>
      </c>
      <c r="AU619" s="162" t="s">
        <v>85</v>
      </c>
      <c r="AY619" s="15" t="s">
        <v>208</v>
      </c>
      <c r="BE619" s="163">
        <f t="shared" si="164"/>
        <v>0</v>
      </c>
      <c r="BF619" s="163">
        <f t="shared" si="165"/>
        <v>0</v>
      </c>
      <c r="BG619" s="163">
        <f t="shared" si="166"/>
        <v>0</v>
      </c>
      <c r="BH619" s="163">
        <f t="shared" si="167"/>
        <v>0</v>
      </c>
      <c r="BI619" s="163">
        <f t="shared" si="168"/>
        <v>0</v>
      </c>
      <c r="BJ619" s="15" t="s">
        <v>85</v>
      </c>
      <c r="BK619" s="163">
        <f t="shared" si="169"/>
        <v>0</v>
      </c>
      <c r="BL619" s="15" t="s">
        <v>274</v>
      </c>
      <c r="BM619" s="162" t="s">
        <v>2585</v>
      </c>
    </row>
    <row r="620" spans="1:65" s="2" customFormat="1" ht="55.5" customHeight="1">
      <c r="A620" s="30"/>
      <c r="B620" s="154"/>
      <c r="C620" s="195" t="s">
        <v>2586</v>
      </c>
      <c r="D620" s="195" t="s">
        <v>210</v>
      </c>
      <c r="E620" s="196" t="s">
        <v>2587</v>
      </c>
      <c r="F620" s="200" t="s">
        <v>2588</v>
      </c>
      <c r="G620" s="198" t="s">
        <v>404</v>
      </c>
      <c r="H620" s="199">
        <v>2</v>
      </c>
      <c r="I620" s="155"/>
      <c r="J620" s="287">
        <f t="shared" si="160"/>
        <v>0</v>
      </c>
      <c r="K620" s="157"/>
      <c r="L620" s="31"/>
      <c r="M620" s="158" t="s">
        <v>1</v>
      </c>
      <c r="N620" s="159" t="s">
        <v>38</v>
      </c>
      <c r="O620" s="59"/>
      <c r="P620" s="160">
        <f t="shared" si="161"/>
        <v>0</v>
      </c>
      <c r="Q620" s="160">
        <v>0</v>
      </c>
      <c r="R620" s="160">
        <f t="shared" si="162"/>
        <v>0</v>
      </c>
      <c r="S620" s="160">
        <v>0</v>
      </c>
      <c r="T620" s="161">
        <f t="shared" si="163"/>
        <v>0</v>
      </c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R620" s="162" t="s">
        <v>274</v>
      </c>
      <c r="AT620" s="162" t="s">
        <v>210</v>
      </c>
      <c r="AU620" s="162" t="s">
        <v>85</v>
      </c>
      <c r="AY620" s="15" t="s">
        <v>208</v>
      </c>
      <c r="BE620" s="163">
        <f t="shared" si="164"/>
        <v>0</v>
      </c>
      <c r="BF620" s="163">
        <f t="shared" si="165"/>
        <v>0</v>
      </c>
      <c r="BG620" s="163">
        <f t="shared" si="166"/>
        <v>0</v>
      </c>
      <c r="BH620" s="163">
        <f t="shared" si="167"/>
        <v>0</v>
      </c>
      <c r="BI620" s="163">
        <f t="shared" si="168"/>
        <v>0</v>
      </c>
      <c r="BJ620" s="15" t="s">
        <v>85</v>
      </c>
      <c r="BK620" s="163">
        <f t="shared" si="169"/>
        <v>0</v>
      </c>
      <c r="BL620" s="15" t="s">
        <v>274</v>
      </c>
      <c r="BM620" s="162" t="s">
        <v>2589</v>
      </c>
    </row>
    <row r="621" spans="1:65" s="2" customFormat="1" ht="55.5" customHeight="1">
      <c r="A621" s="30"/>
      <c r="B621" s="154"/>
      <c r="C621" s="195" t="s">
        <v>2590</v>
      </c>
      <c r="D621" s="195" t="s">
        <v>210</v>
      </c>
      <c r="E621" s="196" t="s">
        <v>2591</v>
      </c>
      <c r="F621" s="200" t="s">
        <v>2592</v>
      </c>
      <c r="G621" s="198" t="s">
        <v>404</v>
      </c>
      <c r="H621" s="199">
        <v>1</v>
      </c>
      <c r="I621" s="155"/>
      <c r="J621" s="287">
        <f t="shared" si="160"/>
        <v>0</v>
      </c>
      <c r="K621" s="157"/>
      <c r="L621" s="31"/>
      <c r="M621" s="158" t="s">
        <v>1</v>
      </c>
      <c r="N621" s="159" t="s">
        <v>38</v>
      </c>
      <c r="O621" s="59"/>
      <c r="P621" s="160">
        <f t="shared" si="161"/>
        <v>0</v>
      </c>
      <c r="Q621" s="160">
        <v>0</v>
      </c>
      <c r="R621" s="160">
        <f t="shared" si="162"/>
        <v>0</v>
      </c>
      <c r="S621" s="160">
        <v>0</v>
      </c>
      <c r="T621" s="161">
        <f t="shared" si="163"/>
        <v>0</v>
      </c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R621" s="162" t="s">
        <v>274</v>
      </c>
      <c r="AT621" s="162" t="s">
        <v>210</v>
      </c>
      <c r="AU621" s="162" t="s">
        <v>85</v>
      </c>
      <c r="AY621" s="15" t="s">
        <v>208</v>
      </c>
      <c r="BE621" s="163">
        <f t="shared" si="164"/>
        <v>0</v>
      </c>
      <c r="BF621" s="163">
        <f t="shared" si="165"/>
        <v>0</v>
      </c>
      <c r="BG621" s="163">
        <f t="shared" si="166"/>
        <v>0</v>
      </c>
      <c r="BH621" s="163">
        <f t="shared" si="167"/>
        <v>0</v>
      </c>
      <c r="BI621" s="163">
        <f t="shared" si="168"/>
        <v>0</v>
      </c>
      <c r="BJ621" s="15" t="s">
        <v>85</v>
      </c>
      <c r="BK621" s="163">
        <f t="shared" si="169"/>
        <v>0</v>
      </c>
      <c r="BL621" s="15" t="s">
        <v>274</v>
      </c>
      <c r="BM621" s="162" t="s">
        <v>2593</v>
      </c>
    </row>
    <row r="622" spans="1:65" s="2" customFormat="1" ht="24.2" customHeight="1">
      <c r="A622" s="30"/>
      <c r="B622" s="154"/>
      <c r="C622" s="195" t="s">
        <v>2594</v>
      </c>
      <c r="D622" s="195" t="s">
        <v>210</v>
      </c>
      <c r="E622" s="196" t="s">
        <v>2595</v>
      </c>
      <c r="F622" s="200" t="s">
        <v>2596</v>
      </c>
      <c r="G622" s="198" t="s">
        <v>404</v>
      </c>
      <c r="H622" s="199">
        <v>1</v>
      </c>
      <c r="I622" s="155"/>
      <c r="J622" s="287">
        <f t="shared" si="160"/>
        <v>0</v>
      </c>
      <c r="K622" s="157"/>
      <c r="L622" s="31"/>
      <c r="M622" s="158" t="s">
        <v>1</v>
      </c>
      <c r="N622" s="159" t="s">
        <v>38</v>
      </c>
      <c r="O622" s="59"/>
      <c r="P622" s="160">
        <f t="shared" si="161"/>
        <v>0</v>
      </c>
      <c r="Q622" s="160">
        <v>0</v>
      </c>
      <c r="R622" s="160">
        <f t="shared" si="162"/>
        <v>0</v>
      </c>
      <c r="S622" s="160">
        <v>0</v>
      </c>
      <c r="T622" s="161">
        <f t="shared" si="163"/>
        <v>0</v>
      </c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R622" s="162" t="s">
        <v>274</v>
      </c>
      <c r="AT622" s="162" t="s">
        <v>210</v>
      </c>
      <c r="AU622" s="162" t="s">
        <v>85</v>
      </c>
      <c r="AY622" s="15" t="s">
        <v>208</v>
      </c>
      <c r="BE622" s="163">
        <f t="shared" si="164"/>
        <v>0</v>
      </c>
      <c r="BF622" s="163">
        <f t="shared" si="165"/>
        <v>0</v>
      </c>
      <c r="BG622" s="163">
        <f t="shared" si="166"/>
        <v>0</v>
      </c>
      <c r="BH622" s="163">
        <f t="shared" si="167"/>
        <v>0</v>
      </c>
      <c r="BI622" s="163">
        <f t="shared" si="168"/>
        <v>0</v>
      </c>
      <c r="BJ622" s="15" t="s">
        <v>85</v>
      </c>
      <c r="BK622" s="163">
        <f t="shared" si="169"/>
        <v>0</v>
      </c>
      <c r="BL622" s="15" t="s">
        <v>274</v>
      </c>
      <c r="BM622" s="162" t="s">
        <v>2597</v>
      </c>
    </row>
    <row r="623" spans="1:65" s="2" customFormat="1" ht="37.9" customHeight="1">
      <c r="A623" s="30"/>
      <c r="B623" s="154"/>
      <c r="C623" s="201" t="s">
        <v>2598</v>
      </c>
      <c r="D623" s="201" t="s">
        <v>751</v>
      </c>
      <c r="E623" s="202" t="s">
        <v>2599</v>
      </c>
      <c r="F623" s="203" t="s">
        <v>2600</v>
      </c>
      <c r="G623" s="204" t="s">
        <v>404</v>
      </c>
      <c r="H623" s="205">
        <v>1</v>
      </c>
      <c r="I623" s="177"/>
      <c r="J623" s="290">
        <f t="shared" si="160"/>
        <v>0</v>
      </c>
      <c r="K623" s="178"/>
      <c r="L623" s="179"/>
      <c r="M623" s="180" t="s">
        <v>1</v>
      </c>
      <c r="N623" s="181" t="s">
        <v>38</v>
      </c>
      <c r="O623" s="59"/>
      <c r="P623" s="160">
        <f t="shared" si="161"/>
        <v>0</v>
      </c>
      <c r="Q623" s="160">
        <v>0.44700000000000001</v>
      </c>
      <c r="R623" s="160">
        <f t="shared" si="162"/>
        <v>0.44700000000000001</v>
      </c>
      <c r="S623" s="160">
        <v>0</v>
      </c>
      <c r="T623" s="161">
        <f t="shared" si="163"/>
        <v>0</v>
      </c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R623" s="162" t="s">
        <v>337</v>
      </c>
      <c r="AT623" s="162" t="s">
        <v>751</v>
      </c>
      <c r="AU623" s="162" t="s">
        <v>85</v>
      </c>
      <c r="AY623" s="15" t="s">
        <v>208</v>
      </c>
      <c r="BE623" s="163">
        <f t="shared" si="164"/>
        <v>0</v>
      </c>
      <c r="BF623" s="163">
        <f t="shared" si="165"/>
        <v>0</v>
      </c>
      <c r="BG623" s="163">
        <f t="shared" si="166"/>
        <v>0</v>
      </c>
      <c r="BH623" s="163">
        <f t="shared" si="167"/>
        <v>0</v>
      </c>
      <c r="BI623" s="163">
        <f t="shared" si="168"/>
        <v>0</v>
      </c>
      <c r="BJ623" s="15" t="s">
        <v>85</v>
      </c>
      <c r="BK623" s="163">
        <f t="shared" si="169"/>
        <v>0</v>
      </c>
      <c r="BL623" s="15" t="s">
        <v>274</v>
      </c>
      <c r="BM623" s="162" t="s">
        <v>2601</v>
      </c>
    </row>
    <row r="624" spans="1:65" s="2" customFormat="1" ht="44.25" customHeight="1">
      <c r="A624" s="30"/>
      <c r="B624" s="154"/>
      <c r="C624" s="195" t="s">
        <v>2602</v>
      </c>
      <c r="D624" s="195" t="s">
        <v>210</v>
      </c>
      <c r="E624" s="196" t="s">
        <v>2603</v>
      </c>
      <c r="F624" s="200" t="s">
        <v>2604</v>
      </c>
      <c r="G624" s="198" t="s">
        <v>404</v>
      </c>
      <c r="H624" s="199">
        <v>1</v>
      </c>
      <c r="I624" s="155"/>
      <c r="J624" s="287">
        <f t="shared" si="160"/>
        <v>0</v>
      </c>
      <c r="K624" s="157"/>
      <c r="L624" s="31"/>
      <c r="M624" s="158" t="s">
        <v>1</v>
      </c>
      <c r="N624" s="159" t="s">
        <v>38</v>
      </c>
      <c r="O624" s="59"/>
      <c r="P624" s="160">
        <f t="shared" si="161"/>
        <v>0</v>
      </c>
      <c r="Q624" s="160">
        <v>0</v>
      </c>
      <c r="R624" s="160">
        <f t="shared" si="162"/>
        <v>0</v>
      </c>
      <c r="S624" s="160">
        <v>0</v>
      </c>
      <c r="T624" s="161">
        <f t="shared" si="163"/>
        <v>0</v>
      </c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R624" s="162" t="s">
        <v>274</v>
      </c>
      <c r="AT624" s="162" t="s">
        <v>210</v>
      </c>
      <c r="AU624" s="162" t="s">
        <v>85</v>
      </c>
      <c r="AY624" s="15" t="s">
        <v>208</v>
      </c>
      <c r="BE624" s="163">
        <f t="shared" si="164"/>
        <v>0</v>
      </c>
      <c r="BF624" s="163">
        <f t="shared" si="165"/>
        <v>0</v>
      </c>
      <c r="BG624" s="163">
        <f t="shared" si="166"/>
        <v>0</v>
      </c>
      <c r="BH624" s="163">
        <f t="shared" si="167"/>
        <v>0</v>
      </c>
      <c r="BI624" s="163">
        <f t="shared" si="168"/>
        <v>0</v>
      </c>
      <c r="BJ624" s="15" t="s">
        <v>85</v>
      </c>
      <c r="BK624" s="163">
        <f t="shared" si="169"/>
        <v>0</v>
      </c>
      <c r="BL624" s="15" t="s">
        <v>274</v>
      </c>
      <c r="BM624" s="162" t="s">
        <v>2605</v>
      </c>
    </row>
    <row r="625" spans="1:65" s="2" customFormat="1" ht="44.25" customHeight="1">
      <c r="A625" s="30"/>
      <c r="B625" s="154"/>
      <c r="C625" s="195" t="s">
        <v>2606</v>
      </c>
      <c r="D625" s="195" t="s">
        <v>210</v>
      </c>
      <c r="E625" s="196" t="s">
        <v>2607</v>
      </c>
      <c r="F625" s="200" t="s">
        <v>2608</v>
      </c>
      <c r="G625" s="198" t="s">
        <v>404</v>
      </c>
      <c r="H625" s="199">
        <v>2</v>
      </c>
      <c r="I625" s="155"/>
      <c r="J625" s="287">
        <f t="shared" si="160"/>
        <v>0</v>
      </c>
      <c r="K625" s="157"/>
      <c r="L625" s="31"/>
      <c r="M625" s="158" t="s">
        <v>1</v>
      </c>
      <c r="N625" s="159" t="s">
        <v>38</v>
      </c>
      <c r="O625" s="59"/>
      <c r="P625" s="160">
        <f t="shared" si="161"/>
        <v>0</v>
      </c>
      <c r="Q625" s="160">
        <v>0</v>
      </c>
      <c r="R625" s="160">
        <f t="shared" si="162"/>
        <v>0</v>
      </c>
      <c r="S625" s="160">
        <v>0</v>
      </c>
      <c r="T625" s="161">
        <f t="shared" si="163"/>
        <v>0</v>
      </c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R625" s="162" t="s">
        <v>274</v>
      </c>
      <c r="AT625" s="162" t="s">
        <v>210</v>
      </c>
      <c r="AU625" s="162" t="s">
        <v>85</v>
      </c>
      <c r="AY625" s="15" t="s">
        <v>208</v>
      </c>
      <c r="BE625" s="163">
        <f t="shared" si="164"/>
        <v>0</v>
      </c>
      <c r="BF625" s="163">
        <f t="shared" si="165"/>
        <v>0</v>
      </c>
      <c r="BG625" s="163">
        <f t="shared" si="166"/>
        <v>0</v>
      </c>
      <c r="BH625" s="163">
        <f t="shared" si="167"/>
        <v>0</v>
      </c>
      <c r="BI625" s="163">
        <f t="shared" si="168"/>
        <v>0</v>
      </c>
      <c r="BJ625" s="15" t="s">
        <v>85</v>
      </c>
      <c r="BK625" s="163">
        <f t="shared" si="169"/>
        <v>0</v>
      </c>
      <c r="BL625" s="15" t="s">
        <v>274</v>
      </c>
      <c r="BM625" s="162" t="s">
        <v>2609</v>
      </c>
    </row>
    <row r="626" spans="1:65" s="2" customFormat="1" ht="44.25" customHeight="1">
      <c r="A626" s="30"/>
      <c r="B626" s="154"/>
      <c r="C626" s="195" t="s">
        <v>2610</v>
      </c>
      <c r="D626" s="195" t="s">
        <v>210</v>
      </c>
      <c r="E626" s="196" t="s">
        <v>2611</v>
      </c>
      <c r="F626" s="200" t="s">
        <v>2612</v>
      </c>
      <c r="G626" s="198" t="s">
        <v>404</v>
      </c>
      <c r="H626" s="199">
        <v>2</v>
      </c>
      <c r="I626" s="155"/>
      <c r="J626" s="287">
        <f t="shared" si="160"/>
        <v>0</v>
      </c>
      <c r="K626" s="157"/>
      <c r="L626" s="31"/>
      <c r="M626" s="158" t="s">
        <v>1</v>
      </c>
      <c r="N626" s="159" t="s">
        <v>38</v>
      </c>
      <c r="O626" s="59"/>
      <c r="P626" s="160">
        <f t="shared" si="161"/>
        <v>0</v>
      </c>
      <c r="Q626" s="160">
        <v>0</v>
      </c>
      <c r="R626" s="160">
        <f t="shared" si="162"/>
        <v>0</v>
      </c>
      <c r="S626" s="160">
        <v>0</v>
      </c>
      <c r="T626" s="161">
        <f t="shared" si="163"/>
        <v>0</v>
      </c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R626" s="162" t="s">
        <v>274</v>
      </c>
      <c r="AT626" s="162" t="s">
        <v>210</v>
      </c>
      <c r="AU626" s="162" t="s">
        <v>85</v>
      </c>
      <c r="AY626" s="15" t="s">
        <v>208</v>
      </c>
      <c r="BE626" s="163">
        <f t="shared" si="164"/>
        <v>0</v>
      </c>
      <c r="BF626" s="163">
        <f t="shared" si="165"/>
        <v>0</v>
      </c>
      <c r="BG626" s="163">
        <f t="shared" si="166"/>
        <v>0</v>
      </c>
      <c r="BH626" s="163">
        <f t="shared" si="167"/>
        <v>0</v>
      </c>
      <c r="BI626" s="163">
        <f t="shared" si="168"/>
        <v>0</v>
      </c>
      <c r="BJ626" s="15" t="s">
        <v>85</v>
      </c>
      <c r="BK626" s="163">
        <f t="shared" si="169"/>
        <v>0</v>
      </c>
      <c r="BL626" s="15" t="s">
        <v>274</v>
      </c>
      <c r="BM626" s="162" t="s">
        <v>2613</v>
      </c>
    </row>
    <row r="627" spans="1:65" s="2" customFormat="1" ht="44.25" customHeight="1">
      <c r="A627" s="30"/>
      <c r="B627" s="154"/>
      <c r="C627" s="195" t="s">
        <v>2614</v>
      </c>
      <c r="D627" s="195" t="s">
        <v>210</v>
      </c>
      <c r="E627" s="196" t="s">
        <v>2615</v>
      </c>
      <c r="F627" s="200" t="s">
        <v>2616</v>
      </c>
      <c r="G627" s="198" t="s">
        <v>404</v>
      </c>
      <c r="H627" s="199">
        <v>87</v>
      </c>
      <c r="I627" s="155"/>
      <c r="J627" s="287">
        <f t="shared" si="160"/>
        <v>0</v>
      </c>
      <c r="K627" s="157"/>
      <c r="L627" s="31"/>
      <c r="M627" s="158" t="s">
        <v>1</v>
      </c>
      <c r="N627" s="159" t="s">
        <v>38</v>
      </c>
      <c r="O627" s="59"/>
      <c r="P627" s="160">
        <f t="shared" si="161"/>
        <v>0</v>
      </c>
      <c r="Q627" s="160">
        <v>0</v>
      </c>
      <c r="R627" s="160">
        <f t="shared" si="162"/>
        <v>0</v>
      </c>
      <c r="S627" s="160">
        <v>0</v>
      </c>
      <c r="T627" s="161">
        <f t="shared" si="163"/>
        <v>0</v>
      </c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R627" s="162" t="s">
        <v>274</v>
      </c>
      <c r="AT627" s="162" t="s">
        <v>210</v>
      </c>
      <c r="AU627" s="162" t="s">
        <v>85</v>
      </c>
      <c r="AY627" s="15" t="s">
        <v>208</v>
      </c>
      <c r="BE627" s="163">
        <f t="shared" si="164"/>
        <v>0</v>
      </c>
      <c r="BF627" s="163">
        <f t="shared" si="165"/>
        <v>0</v>
      </c>
      <c r="BG627" s="163">
        <f t="shared" si="166"/>
        <v>0</v>
      </c>
      <c r="BH627" s="163">
        <f t="shared" si="167"/>
        <v>0</v>
      </c>
      <c r="BI627" s="163">
        <f t="shared" si="168"/>
        <v>0</v>
      </c>
      <c r="BJ627" s="15" t="s">
        <v>85</v>
      </c>
      <c r="BK627" s="163">
        <f t="shared" si="169"/>
        <v>0</v>
      </c>
      <c r="BL627" s="15" t="s">
        <v>274</v>
      </c>
      <c r="BM627" s="162" t="s">
        <v>2617</v>
      </c>
    </row>
    <row r="628" spans="1:65" s="2" customFormat="1" ht="44.25" customHeight="1">
      <c r="A628" s="30"/>
      <c r="B628" s="154"/>
      <c r="C628" s="195" t="s">
        <v>2618</v>
      </c>
      <c r="D628" s="195" t="s">
        <v>210</v>
      </c>
      <c r="E628" s="196" t="s">
        <v>2619</v>
      </c>
      <c r="F628" s="200" t="s">
        <v>2620</v>
      </c>
      <c r="G628" s="198" t="s">
        <v>404</v>
      </c>
      <c r="H628" s="199">
        <v>34</v>
      </c>
      <c r="I628" s="155"/>
      <c r="J628" s="287">
        <f t="shared" si="160"/>
        <v>0</v>
      </c>
      <c r="K628" s="157"/>
      <c r="L628" s="31"/>
      <c r="M628" s="158" t="s">
        <v>1</v>
      </c>
      <c r="N628" s="159" t="s">
        <v>38</v>
      </c>
      <c r="O628" s="59"/>
      <c r="P628" s="160">
        <f t="shared" si="161"/>
        <v>0</v>
      </c>
      <c r="Q628" s="160">
        <v>0</v>
      </c>
      <c r="R628" s="160">
        <f t="shared" si="162"/>
        <v>0</v>
      </c>
      <c r="S628" s="160">
        <v>0</v>
      </c>
      <c r="T628" s="161">
        <f t="shared" si="163"/>
        <v>0</v>
      </c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R628" s="162" t="s">
        <v>274</v>
      </c>
      <c r="AT628" s="162" t="s">
        <v>210</v>
      </c>
      <c r="AU628" s="162" t="s">
        <v>85</v>
      </c>
      <c r="AY628" s="15" t="s">
        <v>208</v>
      </c>
      <c r="BE628" s="163">
        <f t="shared" si="164"/>
        <v>0</v>
      </c>
      <c r="BF628" s="163">
        <f t="shared" si="165"/>
        <v>0</v>
      </c>
      <c r="BG628" s="163">
        <f t="shared" si="166"/>
        <v>0</v>
      </c>
      <c r="BH628" s="163">
        <f t="shared" si="167"/>
        <v>0</v>
      </c>
      <c r="BI628" s="163">
        <f t="shared" si="168"/>
        <v>0</v>
      </c>
      <c r="BJ628" s="15" t="s">
        <v>85</v>
      </c>
      <c r="BK628" s="163">
        <f t="shared" si="169"/>
        <v>0</v>
      </c>
      <c r="BL628" s="15" t="s">
        <v>274</v>
      </c>
      <c r="BM628" s="162" t="s">
        <v>2621</v>
      </c>
    </row>
    <row r="629" spans="1:65" s="2" customFormat="1" ht="44.25" customHeight="1">
      <c r="A629" s="30"/>
      <c r="B629" s="154"/>
      <c r="C629" s="195" t="s">
        <v>2622</v>
      </c>
      <c r="D629" s="195" t="s">
        <v>210</v>
      </c>
      <c r="E629" s="196" t="s">
        <v>2623</v>
      </c>
      <c r="F629" s="200" t="s">
        <v>2624</v>
      </c>
      <c r="G629" s="198" t="s">
        <v>404</v>
      </c>
      <c r="H629" s="199">
        <v>1</v>
      </c>
      <c r="I629" s="155"/>
      <c r="J629" s="287">
        <f t="shared" si="160"/>
        <v>0</v>
      </c>
      <c r="K629" s="157"/>
      <c r="L629" s="31"/>
      <c r="M629" s="158" t="s">
        <v>1</v>
      </c>
      <c r="N629" s="159" t="s">
        <v>38</v>
      </c>
      <c r="O629" s="59"/>
      <c r="P629" s="160">
        <f t="shared" si="161"/>
        <v>0</v>
      </c>
      <c r="Q629" s="160">
        <v>0</v>
      </c>
      <c r="R629" s="160">
        <f t="shared" si="162"/>
        <v>0</v>
      </c>
      <c r="S629" s="160">
        <v>0</v>
      </c>
      <c r="T629" s="161">
        <f t="shared" si="163"/>
        <v>0</v>
      </c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R629" s="162" t="s">
        <v>274</v>
      </c>
      <c r="AT629" s="162" t="s">
        <v>210</v>
      </c>
      <c r="AU629" s="162" t="s">
        <v>85</v>
      </c>
      <c r="AY629" s="15" t="s">
        <v>208</v>
      </c>
      <c r="BE629" s="163">
        <f t="shared" si="164"/>
        <v>0</v>
      </c>
      <c r="BF629" s="163">
        <f t="shared" si="165"/>
        <v>0</v>
      </c>
      <c r="BG629" s="163">
        <f t="shared" si="166"/>
        <v>0</v>
      </c>
      <c r="BH629" s="163">
        <f t="shared" si="167"/>
        <v>0</v>
      </c>
      <c r="BI629" s="163">
        <f t="shared" si="168"/>
        <v>0</v>
      </c>
      <c r="BJ629" s="15" t="s">
        <v>85</v>
      </c>
      <c r="BK629" s="163">
        <f t="shared" si="169"/>
        <v>0</v>
      </c>
      <c r="BL629" s="15" t="s">
        <v>274</v>
      </c>
      <c r="BM629" s="162" t="s">
        <v>2625</v>
      </c>
    </row>
    <row r="630" spans="1:65" s="2" customFormat="1" ht="44.25" customHeight="1">
      <c r="A630" s="30"/>
      <c r="B630" s="154"/>
      <c r="C630" s="195" t="s">
        <v>2626</v>
      </c>
      <c r="D630" s="195" t="s">
        <v>210</v>
      </c>
      <c r="E630" s="196" t="s">
        <v>2627</v>
      </c>
      <c r="F630" s="200" t="s">
        <v>2628</v>
      </c>
      <c r="G630" s="198" t="s">
        <v>404</v>
      </c>
      <c r="H630" s="199">
        <v>1</v>
      </c>
      <c r="I630" s="155"/>
      <c r="J630" s="287">
        <f t="shared" si="160"/>
        <v>0</v>
      </c>
      <c r="K630" s="157"/>
      <c r="L630" s="31"/>
      <c r="M630" s="158" t="s">
        <v>1</v>
      </c>
      <c r="N630" s="159" t="s">
        <v>38</v>
      </c>
      <c r="O630" s="59"/>
      <c r="P630" s="160">
        <f t="shared" si="161"/>
        <v>0</v>
      </c>
      <c r="Q630" s="160">
        <v>0</v>
      </c>
      <c r="R630" s="160">
        <f t="shared" si="162"/>
        <v>0</v>
      </c>
      <c r="S630" s="160">
        <v>0</v>
      </c>
      <c r="T630" s="161">
        <f t="shared" si="163"/>
        <v>0</v>
      </c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R630" s="162" t="s">
        <v>274</v>
      </c>
      <c r="AT630" s="162" t="s">
        <v>210</v>
      </c>
      <c r="AU630" s="162" t="s">
        <v>85</v>
      </c>
      <c r="AY630" s="15" t="s">
        <v>208</v>
      </c>
      <c r="BE630" s="163">
        <f t="shared" si="164"/>
        <v>0</v>
      </c>
      <c r="BF630" s="163">
        <f t="shared" si="165"/>
        <v>0</v>
      </c>
      <c r="BG630" s="163">
        <f t="shared" si="166"/>
        <v>0</v>
      </c>
      <c r="BH630" s="163">
        <f t="shared" si="167"/>
        <v>0</v>
      </c>
      <c r="BI630" s="163">
        <f t="shared" si="168"/>
        <v>0</v>
      </c>
      <c r="BJ630" s="15" t="s">
        <v>85</v>
      </c>
      <c r="BK630" s="163">
        <f t="shared" si="169"/>
        <v>0</v>
      </c>
      <c r="BL630" s="15" t="s">
        <v>274</v>
      </c>
      <c r="BM630" s="162" t="s">
        <v>2629</v>
      </c>
    </row>
    <row r="631" spans="1:65" s="2" customFormat="1" ht="44.25" customHeight="1">
      <c r="A631" s="30"/>
      <c r="B631" s="154"/>
      <c r="C631" s="195" t="s">
        <v>2630</v>
      </c>
      <c r="D631" s="195" t="s">
        <v>210</v>
      </c>
      <c r="E631" s="196" t="s">
        <v>2631</v>
      </c>
      <c r="F631" s="200" t="s">
        <v>2632</v>
      </c>
      <c r="G631" s="198" t="s">
        <v>404</v>
      </c>
      <c r="H631" s="199">
        <v>7</v>
      </c>
      <c r="I631" s="155"/>
      <c r="J631" s="287">
        <f t="shared" si="160"/>
        <v>0</v>
      </c>
      <c r="K631" s="157"/>
      <c r="L631" s="31"/>
      <c r="M631" s="158" t="s">
        <v>1</v>
      </c>
      <c r="N631" s="159" t="s">
        <v>38</v>
      </c>
      <c r="O631" s="59"/>
      <c r="P631" s="160">
        <f t="shared" si="161"/>
        <v>0</v>
      </c>
      <c r="Q631" s="160">
        <v>0</v>
      </c>
      <c r="R631" s="160">
        <f t="shared" si="162"/>
        <v>0</v>
      </c>
      <c r="S631" s="160">
        <v>0</v>
      </c>
      <c r="T631" s="161">
        <f t="shared" si="163"/>
        <v>0</v>
      </c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R631" s="162" t="s">
        <v>274</v>
      </c>
      <c r="AT631" s="162" t="s">
        <v>210</v>
      </c>
      <c r="AU631" s="162" t="s">
        <v>85</v>
      </c>
      <c r="AY631" s="15" t="s">
        <v>208</v>
      </c>
      <c r="BE631" s="163">
        <f t="shared" si="164"/>
        <v>0</v>
      </c>
      <c r="BF631" s="163">
        <f t="shared" si="165"/>
        <v>0</v>
      </c>
      <c r="BG631" s="163">
        <f t="shared" si="166"/>
        <v>0</v>
      </c>
      <c r="BH631" s="163">
        <f t="shared" si="167"/>
        <v>0</v>
      </c>
      <c r="BI631" s="163">
        <f t="shared" si="168"/>
        <v>0</v>
      </c>
      <c r="BJ631" s="15" t="s">
        <v>85</v>
      </c>
      <c r="BK631" s="163">
        <f t="shared" si="169"/>
        <v>0</v>
      </c>
      <c r="BL631" s="15" t="s">
        <v>274</v>
      </c>
      <c r="BM631" s="162" t="s">
        <v>2633</v>
      </c>
    </row>
    <row r="632" spans="1:65" s="2" customFormat="1" ht="44.25" customHeight="1">
      <c r="A632" s="30"/>
      <c r="B632" s="154"/>
      <c r="C632" s="195" t="s">
        <v>2634</v>
      </c>
      <c r="D632" s="195" t="s">
        <v>210</v>
      </c>
      <c r="E632" s="196" t="s">
        <v>2635</v>
      </c>
      <c r="F632" s="200" t="s">
        <v>2636</v>
      </c>
      <c r="G632" s="198" t="s">
        <v>404</v>
      </c>
      <c r="H632" s="199">
        <v>1</v>
      </c>
      <c r="I632" s="155"/>
      <c r="J632" s="287">
        <f t="shared" si="160"/>
        <v>0</v>
      </c>
      <c r="K632" s="157"/>
      <c r="L632" s="31"/>
      <c r="M632" s="158" t="s">
        <v>1</v>
      </c>
      <c r="N632" s="159" t="s">
        <v>38</v>
      </c>
      <c r="O632" s="59"/>
      <c r="P632" s="160">
        <f t="shared" si="161"/>
        <v>0</v>
      </c>
      <c r="Q632" s="160">
        <v>0</v>
      </c>
      <c r="R632" s="160">
        <f t="shared" si="162"/>
        <v>0</v>
      </c>
      <c r="S632" s="160">
        <v>0</v>
      </c>
      <c r="T632" s="161">
        <f t="shared" si="163"/>
        <v>0</v>
      </c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R632" s="162" t="s">
        <v>274</v>
      </c>
      <c r="AT632" s="162" t="s">
        <v>210</v>
      </c>
      <c r="AU632" s="162" t="s">
        <v>85</v>
      </c>
      <c r="AY632" s="15" t="s">
        <v>208</v>
      </c>
      <c r="BE632" s="163">
        <f t="shared" si="164"/>
        <v>0</v>
      </c>
      <c r="BF632" s="163">
        <f t="shared" si="165"/>
        <v>0</v>
      </c>
      <c r="BG632" s="163">
        <f t="shared" si="166"/>
        <v>0</v>
      </c>
      <c r="BH632" s="163">
        <f t="shared" si="167"/>
        <v>0</v>
      </c>
      <c r="BI632" s="163">
        <f t="shared" si="168"/>
        <v>0</v>
      </c>
      <c r="BJ632" s="15" t="s">
        <v>85</v>
      </c>
      <c r="BK632" s="163">
        <f t="shared" si="169"/>
        <v>0</v>
      </c>
      <c r="BL632" s="15" t="s">
        <v>274</v>
      </c>
      <c r="BM632" s="162" t="s">
        <v>2637</v>
      </c>
    </row>
    <row r="633" spans="1:65" s="2" customFormat="1" ht="44.25" customHeight="1">
      <c r="A633" s="30"/>
      <c r="B633" s="154"/>
      <c r="C633" s="195" t="s">
        <v>2638</v>
      </c>
      <c r="D633" s="195" t="s">
        <v>210</v>
      </c>
      <c r="E633" s="196" t="s">
        <v>2639</v>
      </c>
      <c r="F633" s="200" t="s">
        <v>2640</v>
      </c>
      <c r="G633" s="198" t="s">
        <v>404</v>
      </c>
      <c r="H633" s="199">
        <v>3</v>
      </c>
      <c r="I633" s="155"/>
      <c r="J633" s="287">
        <f t="shared" si="160"/>
        <v>0</v>
      </c>
      <c r="K633" s="157"/>
      <c r="L633" s="31"/>
      <c r="M633" s="158" t="s">
        <v>1</v>
      </c>
      <c r="N633" s="159" t="s">
        <v>38</v>
      </c>
      <c r="O633" s="59"/>
      <c r="P633" s="160">
        <f t="shared" si="161"/>
        <v>0</v>
      </c>
      <c r="Q633" s="160">
        <v>0</v>
      </c>
      <c r="R633" s="160">
        <f t="shared" si="162"/>
        <v>0</v>
      </c>
      <c r="S633" s="160">
        <v>0</v>
      </c>
      <c r="T633" s="161">
        <f t="shared" si="163"/>
        <v>0</v>
      </c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R633" s="162" t="s">
        <v>274</v>
      </c>
      <c r="AT633" s="162" t="s">
        <v>210</v>
      </c>
      <c r="AU633" s="162" t="s">
        <v>85</v>
      </c>
      <c r="AY633" s="15" t="s">
        <v>208</v>
      </c>
      <c r="BE633" s="163">
        <f t="shared" si="164"/>
        <v>0</v>
      </c>
      <c r="BF633" s="163">
        <f t="shared" si="165"/>
        <v>0</v>
      </c>
      <c r="BG633" s="163">
        <f t="shared" si="166"/>
        <v>0</v>
      </c>
      <c r="BH633" s="163">
        <f t="shared" si="167"/>
        <v>0</v>
      </c>
      <c r="BI633" s="163">
        <f t="shared" si="168"/>
        <v>0</v>
      </c>
      <c r="BJ633" s="15" t="s">
        <v>85</v>
      </c>
      <c r="BK633" s="163">
        <f t="shared" si="169"/>
        <v>0</v>
      </c>
      <c r="BL633" s="15" t="s">
        <v>274</v>
      </c>
      <c r="BM633" s="162" t="s">
        <v>2641</v>
      </c>
    </row>
    <row r="634" spans="1:65" s="2" customFormat="1" ht="44.25" customHeight="1">
      <c r="A634" s="30"/>
      <c r="B634" s="154"/>
      <c r="C634" s="195" t="s">
        <v>2642</v>
      </c>
      <c r="D634" s="195" t="s">
        <v>210</v>
      </c>
      <c r="E634" s="196" t="s">
        <v>2643</v>
      </c>
      <c r="F634" s="200" t="s">
        <v>2644</v>
      </c>
      <c r="G634" s="198" t="s">
        <v>404</v>
      </c>
      <c r="H634" s="199">
        <v>3</v>
      </c>
      <c r="I634" s="155"/>
      <c r="J634" s="287">
        <f t="shared" si="160"/>
        <v>0</v>
      </c>
      <c r="K634" s="157"/>
      <c r="L634" s="31"/>
      <c r="M634" s="158" t="s">
        <v>1</v>
      </c>
      <c r="N634" s="159" t="s">
        <v>38</v>
      </c>
      <c r="O634" s="59"/>
      <c r="P634" s="160">
        <f t="shared" si="161"/>
        <v>0</v>
      </c>
      <c r="Q634" s="160">
        <v>0</v>
      </c>
      <c r="R634" s="160">
        <f t="shared" si="162"/>
        <v>0</v>
      </c>
      <c r="S634" s="160">
        <v>0</v>
      </c>
      <c r="T634" s="161">
        <f t="shared" si="163"/>
        <v>0</v>
      </c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R634" s="162" t="s">
        <v>274</v>
      </c>
      <c r="AT634" s="162" t="s">
        <v>210</v>
      </c>
      <c r="AU634" s="162" t="s">
        <v>85</v>
      </c>
      <c r="AY634" s="15" t="s">
        <v>208</v>
      </c>
      <c r="BE634" s="163">
        <f t="shared" si="164"/>
        <v>0</v>
      </c>
      <c r="BF634" s="163">
        <f t="shared" si="165"/>
        <v>0</v>
      </c>
      <c r="BG634" s="163">
        <f t="shared" si="166"/>
        <v>0</v>
      </c>
      <c r="BH634" s="163">
        <f t="shared" si="167"/>
        <v>0</v>
      </c>
      <c r="BI634" s="163">
        <f t="shared" si="168"/>
        <v>0</v>
      </c>
      <c r="BJ634" s="15" t="s">
        <v>85</v>
      </c>
      <c r="BK634" s="163">
        <f t="shared" si="169"/>
        <v>0</v>
      </c>
      <c r="BL634" s="15" t="s">
        <v>274</v>
      </c>
      <c r="BM634" s="162" t="s">
        <v>2645</v>
      </c>
    </row>
    <row r="635" spans="1:65" s="2" customFormat="1" ht="44.25" customHeight="1">
      <c r="A635" s="30"/>
      <c r="B635" s="154"/>
      <c r="C635" s="195" t="s">
        <v>2646</v>
      </c>
      <c r="D635" s="195" t="s">
        <v>210</v>
      </c>
      <c r="E635" s="196" t="s">
        <v>2647</v>
      </c>
      <c r="F635" s="200" t="s">
        <v>2648</v>
      </c>
      <c r="G635" s="198" t="s">
        <v>404</v>
      </c>
      <c r="H635" s="199">
        <v>2</v>
      </c>
      <c r="I635" s="155"/>
      <c r="J635" s="287">
        <f t="shared" si="160"/>
        <v>0</v>
      </c>
      <c r="K635" s="157"/>
      <c r="L635" s="31"/>
      <c r="M635" s="158" t="s">
        <v>1</v>
      </c>
      <c r="N635" s="159" t="s">
        <v>38</v>
      </c>
      <c r="O635" s="59"/>
      <c r="P635" s="160">
        <f t="shared" si="161"/>
        <v>0</v>
      </c>
      <c r="Q635" s="160">
        <v>0</v>
      </c>
      <c r="R635" s="160">
        <f t="shared" si="162"/>
        <v>0</v>
      </c>
      <c r="S635" s="160">
        <v>0</v>
      </c>
      <c r="T635" s="161">
        <f t="shared" si="163"/>
        <v>0</v>
      </c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R635" s="162" t="s">
        <v>274</v>
      </c>
      <c r="AT635" s="162" t="s">
        <v>210</v>
      </c>
      <c r="AU635" s="162" t="s">
        <v>85</v>
      </c>
      <c r="AY635" s="15" t="s">
        <v>208</v>
      </c>
      <c r="BE635" s="163">
        <f t="shared" si="164"/>
        <v>0</v>
      </c>
      <c r="BF635" s="163">
        <f t="shared" si="165"/>
        <v>0</v>
      </c>
      <c r="BG635" s="163">
        <f t="shared" si="166"/>
        <v>0</v>
      </c>
      <c r="BH635" s="163">
        <f t="shared" si="167"/>
        <v>0</v>
      </c>
      <c r="BI635" s="163">
        <f t="shared" si="168"/>
        <v>0</v>
      </c>
      <c r="BJ635" s="15" t="s">
        <v>85</v>
      </c>
      <c r="BK635" s="163">
        <f t="shared" si="169"/>
        <v>0</v>
      </c>
      <c r="BL635" s="15" t="s">
        <v>274</v>
      </c>
      <c r="BM635" s="162" t="s">
        <v>2649</v>
      </c>
    </row>
    <row r="636" spans="1:65" s="2" customFormat="1" ht="44.25" customHeight="1">
      <c r="A636" s="30"/>
      <c r="B636" s="154"/>
      <c r="C636" s="195" t="s">
        <v>2650</v>
      </c>
      <c r="D636" s="195" t="s">
        <v>210</v>
      </c>
      <c r="E636" s="196" t="s">
        <v>2651</v>
      </c>
      <c r="F636" s="200" t="s">
        <v>2652</v>
      </c>
      <c r="G636" s="198" t="s">
        <v>404</v>
      </c>
      <c r="H636" s="199">
        <v>2</v>
      </c>
      <c r="I636" s="155"/>
      <c r="J636" s="287">
        <f t="shared" si="160"/>
        <v>0</v>
      </c>
      <c r="K636" s="157"/>
      <c r="L636" s="31"/>
      <c r="M636" s="158" t="s">
        <v>1</v>
      </c>
      <c r="N636" s="159" t="s">
        <v>38</v>
      </c>
      <c r="O636" s="59"/>
      <c r="P636" s="160">
        <f t="shared" si="161"/>
        <v>0</v>
      </c>
      <c r="Q636" s="160">
        <v>0</v>
      </c>
      <c r="R636" s="160">
        <f t="shared" si="162"/>
        <v>0</v>
      </c>
      <c r="S636" s="160">
        <v>0</v>
      </c>
      <c r="T636" s="161">
        <f t="shared" si="163"/>
        <v>0</v>
      </c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R636" s="162" t="s">
        <v>274</v>
      </c>
      <c r="AT636" s="162" t="s">
        <v>210</v>
      </c>
      <c r="AU636" s="162" t="s">
        <v>85</v>
      </c>
      <c r="AY636" s="15" t="s">
        <v>208</v>
      </c>
      <c r="BE636" s="163">
        <f t="shared" si="164"/>
        <v>0</v>
      </c>
      <c r="BF636" s="163">
        <f t="shared" si="165"/>
        <v>0</v>
      </c>
      <c r="BG636" s="163">
        <f t="shared" si="166"/>
        <v>0</v>
      </c>
      <c r="BH636" s="163">
        <f t="shared" si="167"/>
        <v>0</v>
      </c>
      <c r="BI636" s="163">
        <f t="shared" si="168"/>
        <v>0</v>
      </c>
      <c r="BJ636" s="15" t="s">
        <v>85</v>
      </c>
      <c r="BK636" s="163">
        <f t="shared" si="169"/>
        <v>0</v>
      </c>
      <c r="BL636" s="15" t="s">
        <v>274</v>
      </c>
      <c r="BM636" s="162" t="s">
        <v>2653</v>
      </c>
    </row>
    <row r="637" spans="1:65" s="2" customFormat="1" ht="24.2" customHeight="1">
      <c r="A637" s="30"/>
      <c r="B637" s="154"/>
      <c r="C637" s="195" t="s">
        <v>2654</v>
      </c>
      <c r="D637" s="195" t="s">
        <v>210</v>
      </c>
      <c r="E637" s="196" t="s">
        <v>2655</v>
      </c>
      <c r="F637" s="200" t="s">
        <v>2656</v>
      </c>
      <c r="G637" s="198" t="s">
        <v>252</v>
      </c>
      <c r="H637" s="199">
        <v>10.62</v>
      </c>
      <c r="I637" s="155"/>
      <c r="J637" s="287">
        <f t="shared" si="160"/>
        <v>0</v>
      </c>
      <c r="K637" s="157"/>
      <c r="L637" s="31"/>
      <c r="M637" s="158" t="s">
        <v>1</v>
      </c>
      <c r="N637" s="159" t="s">
        <v>38</v>
      </c>
      <c r="O637" s="59"/>
      <c r="P637" s="160">
        <f t="shared" si="161"/>
        <v>0</v>
      </c>
      <c r="Q637" s="160">
        <v>9.1799999999999995E-5</v>
      </c>
      <c r="R637" s="160">
        <f t="shared" si="162"/>
        <v>9.7491599999999983E-4</v>
      </c>
      <c r="S637" s="160">
        <v>0</v>
      </c>
      <c r="T637" s="161">
        <f t="shared" si="163"/>
        <v>0</v>
      </c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R637" s="162" t="s">
        <v>274</v>
      </c>
      <c r="AT637" s="162" t="s">
        <v>210</v>
      </c>
      <c r="AU637" s="162" t="s">
        <v>85</v>
      </c>
      <c r="AY637" s="15" t="s">
        <v>208</v>
      </c>
      <c r="BE637" s="163">
        <f t="shared" si="164"/>
        <v>0</v>
      </c>
      <c r="BF637" s="163">
        <f t="shared" si="165"/>
        <v>0</v>
      </c>
      <c r="BG637" s="163">
        <f t="shared" si="166"/>
        <v>0</v>
      </c>
      <c r="BH637" s="163">
        <f t="shared" si="167"/>
        <v>0</v>
      </c>
      <c r="BI637" s="163">
        <f t="shared" si="168"/>
        <v>0</v>
      </c>
      <c r="BJ637" s="15" t="s">
        <v>85</v>
      </c>
      <c r="BK637" s="163">
        <f t="shared" si="169"/>
        <v>0</v>
      </c>
      <c r="BL637" s="15" t="s">
        <v>274</v>
      </c>
      <c r="BM637" s="162" t="s">
        <v>2657</v>
      </c>
    </row>
    <row r="638" spans="1:65" s="2" customFormat="1" ht="24.2" customHeight="1">
      <c r="A638" s="30"/>
      <c r="B638" s="154"/>
      <c r="C638" s="195" t="s">
        <v>2658</v>
      </c>
      <c r="D638" s="195" t="s">
        <v>210</v>
      </c>
      <c r="E638" s="196" t="s">
        <v>2659</v>
      </c>
      <c r="F638" s="200" t="s">
        <v>2660</v>
      </c>
      <c r="G638" s="198" t="s">
        <v>739</v>
      </c>
      <c r="H638" s="199">
        <v>12.87</v>
      </c>
      <c r="I638" s="155"/>
      <c r="J638" s="287">
        <f t="shared" si="160"/>
        <v>0</v>
      </c>
      <c r="K638" s="157"/>
      <c r="L638" s="31"/>
      <c r="M638" s="158" t="s">
        <v>1</v>
      </c>
      <c r="N638" s="159" t="s">
        <v>38</v>
      </c>
      <c r="O638" s="59"/>
      <c r="P638" s="160">
        <f t="shared" si="161"/>
        <v>0</v>
      </c>
      <c r="Q638" s="160">
        <v>6.3800000000000006E-5</v>
      </c>
      <c r="R638" s="160">
        <f t="shared" si="162"/>
        <v>8.2110600000000005E-4</v>
      </c>
      <c r="S638" s="160">
        <v>0</v>
      </c>
      <c r="T638" s="161">
        <f t="shared" si="163"/>
        <v>0</v>
      </c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R638" s="162" t="s">
        <v>274</v>
      </c>
      <c r="AT638" s="162" t="s">
        <v>210</v>
      </c>
      <c r="AU638" s="162" t="s">
        <v>85</v>
      </c>
      <c r="AY638" s="15" t="s">
        <v>208</v>
      </c>
      <c r="BE638" s="163">
        <f t="shared" si="164"/>
        <v>0</v>
      </c>
      <c r="BF638" s="163">
        <f t="shared" si="165"/>
        <v>0</v>
      </c>
      <c r="BG638" s="163">
        <f t="shared" si="166"/>
        <v>0</v>
      </c>
      <c r="BH638" s="163">
        <f t="shared" si="167"/>
        <v>0</v>
      </c>
      <c r="BI638" s="163">
        <f t="shared" si="168"/>
        <v>0</v>
      </c>
      <c r="BJ638" s="15" t="s">
        <v>85</v>
      </c>
      <c r="BK638" s="163">
        <f t="shared" si="169"/>
        <v>0</v>
      </c>
      <c r="BL638" s="15" t="s">
        <v>274</v>
      </c>
      <c r="BM638" s="162" t="s">
        <v>2661</v>
      </c>
    </row>
    <row r="639" spans="1:65" s="2" customFormat="1" ht="24.2" customHeight="1">
      <c r="A639" s="30"/>
      <c r="B639" s="154"/>
      <c r="C639" s="195" t="s">
        <v>2662</v>
      </c>
      <c r="D639" s="195" t="s">
        <v>210</v>
      </c>
      <c r="E639" s="196" t="s">
        <v>2663</v>
      </c>
      <c r="F639" s="200" t="s">
        <v>2664</v>
      </c>
      <c r="G639" s="198" t="s">
        <v>739</v>
      </c>
      <c r="H639" s="199">
        <v>919.88800000000003</v>
      </c>
      <c r="I639" s="155"/>
      <c r="J639" s="287">
        <f t="shared" si="160"/>
        <v>0</v>
      </c>
      <c r="K639" s="157"/>
      <c r="L639" s="31"/>
      <c r="M639" s="158" t="s">
        <v>1</v>
      </c>
      <c r="N639" s="159" t="s">
        <v>38</v>
      </c>
      <c r="O639" s="59"/>
      <c r="P639" s="160">
        <f t="shared" si="161"/>
        <v>0</v>
      </c>
      <c r="Q639" s="160">
        <v>6.0730000000000003E-5</v>
      </c>
      <c r="R639" s="160">
        <f t="shared" si="162"/>
        <v>5.5864798240000006E-2</v>
      </c>
      <c r="S639" s="160">
        <v>0</v>
      </c>
      <c r="T639" s="161">
        <f t="shared" si="163"/>
        <v>0</v>
      </c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R639" s="162" t="s">
        <v>274</v>
      </c>
      <c r="AT639" s="162" t="s">
        <v>210</v>
      </c>
      <c r="AU639" s="162" t="s">
        <v>85</v>
      </c>
      <c r="AY639" s="15" t="s">
        <v>208</v>
      </c>
      <c r="BE639" s="163">
        <f t="shared" si="164"/>
        <v>0</v>
      </c>
      <c r="BF639" s="163">
        <f t="shared" si="165"/>
        <v>0</v>
      </c>
      <c r="BG639" s="163">
        <f t="shared" si="166"/>
        <v>0</v>
      </c>
      <c r="BH639" s="163">
        <f t="shared" si="167"/>
        <v>0</v>
      </c>
      <c r="BI639" s="163">
        <f t="shared" si="168"/>
        <v>0</v>
      </c>
      <c r="BJ639" s="15" t="s">
        <v>85</v>
      </c>
      <c r="BK639" s="163">
        <f t="shared" si="169"/>
        <v>0</v>
      </c>
      <c r="BL639" s="15" t="s">
        <v>274</v>
      </c>
      <c r="BM639" s="162" t="s">
        <v>2665</v>
      </c>
    </row>
    <row r="640" spans="1:65" s="2" customFormat="1" ht="24.2" customHeight="1">
      <c r="A640" s="30"/>
      <c r="B640" s="154"/>
      <c r="C640" s="195" t="s">
        <v>2666</v>
      </c>
      <c r="D640" s="195" t="s">
        <v>210</v>
      </c>
      <c r="E640" s="196" t="s">
        <v>2667</v>
      </c>
      <c r="F640" s="200" t="s">
        <v>2668</v>
      </c>
      <c r="G640" s="198" t="s">
        <v>739</v>
      </c>
      <c r="H640" s="199">
        <v>91491.81</v>
      </c>
      <c r="I640" s="155"/>
      <c r="J640" s="287">
        <f t="shared" si="160"/>
        <v>0</v>
      </c>
      <c r="K640" s="157"/>
      <c r="L640" s="31"/>
      <c r="M640" s="158" t="s">
        <v>1</v>
      </c>
      <c r="N640" s="159" t="s">
        <v>38</v>
      </c>
      <c r="O640" s="59"/>
      <c r="P640" s="160">
        <f t="shared" si="161"/>
        <v>0</v>
      </c>
      <c r="Q640" s="160">
        <v>4.5899999999999998E-5</v>
      </c>
      <c r="R640" s="160">
        <f t="shared" si="162"/>
        <v>4.1994740789999998</v>
      </c>
      <c r="S640" s="160">
        <v>0</v>
      </c>
      <c r="T640" s="161">
        <f t="shared" si="163"/>
        <v>0</v>
      </c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R640" s="162" t="s">
        <v>274</v>
      </c>
      <c r="AT640" s="162" t="s">
        <v>210</v>
      </c>
      <c r="AU640" s="162" t="s">
        <v>85</v>
      </c>
      <c r="AY640" s="15" t="s">
        <v>208</v>
      </c>
      <c r="BE640" s="163">
        <f t="shared" si="164"/>
        <v>0</v>
      </c>
      <c r="BF640" s="163">
        <f t="shared" si="165"/>
        <v>0</v>
      </c>
      <c r="BG640" s="163">
        <f t="shared" si="166"/>
        <v>0</v>
      </c>
      <c r="BH640" s="163">
        <f t="shared" si="167"/>
        <v>0</v>
      </c>
      <c r="BI640" s="163">
        <f t="shared" si="168"/>
        <v>0</v>
      </c>
      <c r="BJ640" s="15" t="s">
        <v>85</v>
      </c>
      <c r="BK640" s="163">
        <f t="shared" si="169"/>
        <v>0</v>
      </c>
      <c r="BL640" s="15" t="s">
        <v>274</v>
      </c>
      <c r="BM640" s="162" t="s">
        <v>2669</v>
      </c>
    </row>
    <row r="641" spans="1:65" s="2" customFormat="1" ht="24.2" customHeight="1">
      <c r="A641" s="30"/>
      <c r="B641" s="154"/>
      <c r="C641" s="195" t="s">
        <v>2670</v>
      </c>
      <c r="D641" s="195" t="s">
        <v>210</v>
      </c>
      <c r="E641" s="196" t="s">
        <v>2671</v>
      </c>
      <c r="F641" s="200" t="s">
        <v>2672</v>
      </c>
      <c r="G641" s="198" t="s">
        <v>739</v>
      </c>
      <c r="H641" s="199">
        <v>12.87</v>
      </c>
      <c r="I641" s="155"/>
      <c r="J641" s="287">
        <f t="shared" si="160"/>
        <v>0</v>
      </c>
      <c r="K641" s="157"/>
      <c r="L641" s="31"/>
      <c r="M641" s="158" t="s">
        <v>1</v>
      </c>
      <c r="N641" s="159" t="s">
        <v>38</v>
      </c>
      <c r="O641" s="59"/>
      <c r="P641" s="160">
        <f t="shared" si="161"/>
        <v>0</v>
      </c>
      <c r="Q641" s="160">
        <v>0</v>
      </c>
      <c r="R641" s="160">
        <f t="shared" si="162"/>
        <v>0</v>
      </c>
      <c r="S641" s="160">
        <v>0</v>
      </c>
      <c r="T641" s="161">
        <f t="shared" si="163"/>
        <v>0</v>
      </c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R641" s="162" t="s">
        <v>274</v>
      </c>
      <c r="AT641" s="162" t="s">
        <v>210</v>
      </c>
      <c r="AU641" s="162" t="s">
        <v>85</v>
      </c>
      <c r="AY641" s="15" t="s">
        <v>208</v>
      </c>
      <c r="BE641" s="163">
        <f t="shared" si="164"/>
        <v>0</v>
      </c>
      <c r="BF641" s="163">
        <f t="shared" si="165"/>
        <v>0</v>
      </c>
      <c r="BG641" s="163">
        <f t="shared" si="166"/>
        <v>0</v>
      </c>
      <c r="BH641" s="163">
        <f t="shared" si="167"/>
        <v>0</v>
      </c>
      <c r="BI641" s="163">
        <f t="shared" si="168"/>
        <v>0</v>
      </c>
      <c r="BJ641" s="15" t="s">
        <v>85</v>
      </c>
      <c r="BK641" s="163">
        <f t="shared" si="169"/>
        <v>0</v>
      </c>
      <c r="BL641" s="15" t="s">
        <v>274</v>
      </c>
      <c r="BM641" s="162" t="s">
        <v>2673</v>
      </c>
    </row>
    <row r="642" spans="1:65" s="2" customFormat="1" ht="24.2" customHeight="1">
      <c r="A642" s="30"/>
      <c r="B642" s="154"/>
      <c r="C642" s="201" t="s">
        <v>2674</v>
      </c>
      <c r="D642" s="201" t="s">
        <v>751</v>
      </c>
      <c r="E642" s="202" t="s">
        <v>2675</v>
      </c>
      <c r="F642" s="203" t="s">
        <v>2676</v>
      </c>
      <c r="G642" s="204" t="s">
        <v>564</v>
      </c>
      <c r="H642" s="205">
        <v>7.0000000000000001E-3</v>
      </c>
      <c r="I642" s="177"/>
      <c r="J642" s="290">
        <f t="shared" si="160"/>
        <v>0</v>
      </c>
      <c r="K642" s="178"/>
      <c r="L642" s="179"/>
      <c r="M642" s="180" t="s">
        <v>1</v>
      </c>
      <c r="N642" s="181" t="s">
        <v>38</v>
      </c>
      <c r="O642" s="59"/>
      <c r="P642" s="160">
        <f t="shared" si="161"/>
        <v>0</v>
      </c>
      <c r="Q642" s="160">
        <v>1</v>
      </c>
      <c r="R642" s="160">
        <f t="shared" si="162"/>
        <v>7.0000000000000001E-3</v>
      </c>
      <c r="S642" s="160">
        <v>0</v>
      </c>
      <c r="T642" s="161">
        <f t="shared" si="163"/>
        <v>0</v>
      </c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R642" s="162" t="s">
        <v>741</v>
      </c>
      <c r="AT642" s="162" t="s">
        <v>751</v>
      </c>
      <c r="AU642" s="162" t="s">
        <v>85</v>
      </c>
      <c r="AY642" s="15" t="s">
        <v>208</v>
      </c>
      <c r="BE642" s="163">
        <f t="shared" si="164"/>
        <v>0</v>
      </c>
      <c r="BF642" s="163">
        <f t="shared" si="165"/>
        <v>0</v>
      </c>
      <c r="BG642" s="163">
        <f t="shared" si="166"/>
        <v>0</v>
      </c>
      <c r="BH642" s="163">
        <f t="shared" si="167"/>
        <v>0</v>
      </c>
      <c r="BI642" s="163">
        <f t="shared" si="168"/>
        <v>0</v>
      </c>
      <c r="BJ642" s="15" t="s">
        <v>85</v>
      </c>
      <c r="BK642" s="163">
        <f t="shared" si="169"/>
        <v>0</v>
      </c>
      <c r="BL642" s="15" t="s">
        <v>741</v>
      </c>
      <c r="BM642" s="162" t="s">
        <v>2677</v>
      </c>
    </row>
    <row r="643" spans="1:65" s="2" customFormat="1" ht="24.2" customHeight="1">
      <c r="A643" s="30"/>
      <c r="B643" s="154"/>
      <c r="C643" s="201" t="s">
        <v>2678</v>
      </c>
      <c r="D643" s="201" t="s">
        <v>751</v>
      </c>
      <c r="E643" s="202" t="s">
        <v>2679</v>
      </c>
      <c r="F643" s="203" t="s">
        <v>2680</v>
      </c>
      <c r="G643" s="204" t="s">
        <v>564</v>
      </c>
      <c r="H643" s="205">
        <v>1E-3</v>
      </c>
      <c r="I643" s="177"/>
      <c r="J643" s="290">
        <f t="shared" si="160"/>
        <v>0</v>
      </c>
      <c r="K643" s="178"/>
      <c r="L643" s="179"/>
      <c r="M643" s="180" t="s">
        <v>1</v>
      </c>
      <c r="N643" s="181" t="s">
        <v>38</v>
      </c>
      <c r="O643" s="59"/>
      <c r="P643" s="160">
        <f t="shared" si="161"/>
        <v>0</v>
      </c>
      <c r="Q643" s="160">
        <v>1</v>
      </c>
      <c r="R643" s="160">
        <f t="shared" si="162"/>
        <v>1E-3</v>
      </c>
      <c r="S643" s="160">
        <v>0</v>
      </c>
      <c r="T643" s="161">
        <f t="shared" si="163"/>
        <v>0</v>
      </c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R643" s="162" t="s">
        <v>741</v>
      </c>
      <c r="AT643" s="162" t="s">
        <v>751</v>
      </c>
      <c r="AU643" s="162" t="s">
        <v>85</v>
      </c>
      <c r="AY643" s="15" t="s">
        <v>208</v>
      </c>
      <c r="BE643" s="163">
        <f t="shared" si="164"/>
        <v>0</v>
      </c>
      <c r="BF643" s="163">
        <f t="shared" si="165"/>
        <v>0</v>
      </c>
      <c r="BG643" s="163">
        <f t="shared" si="166"/>
        <v>0</v>
      </c>
      <c r="BH643" s="163">
        <f t="shared" si="167"/>
        <v>0</v>
      </c>
      <c r="BI643" s="163">
        <f t="shared" si="168"/>
        <v>0</v>
      </c>
      <c r="BJ643" s="15" t="s">
        <v>85</v>
      </c>
      <c r="BK643" s="163">
        <f t="shared" si="169"/>
        <v>0</v>
      </c>
      <c r="BL643" s="15" t="s">
        <v>741</v>
      </c>
      <c r="BM643" s="162" t="s">
        <v>2681</v>
      </c>
    </row>
    <row r="644" spans="1:65" s="2" customFormat="1" ht="24.2" customHeight="1">
      <c r="A644" s="30"/>
      <c r="B644" s="154"/>
      <c r="C644" s="201" t="s">
        <v>2682</v>
      </c>
      <c r="D644" s="201" t="s">
        <v>751</v>
      </c>
      <c r="E644" s="202" t="s">
        <v>2683</v>
      </c>
      <c r="F644" s="203" t="s">
        <v>2684</v>
      </c>
      <c r="G644" s="204" t="s">
        <v>213</v>
      </c>
      <c r="H644" s="205">
        <v>0.13500000000000001</v>
      </c>
      <c r="I644" s="177"/>
      <c r="J644" s="290">
        <f t="shared" si="160"/>
        <v>0</v>
      </c>
      <c r="K644" s="178"/>
      <c r="L644" s="179"/>
      <c r="M644" s="180" t="s">
        <v>1</v>
      </c>
      <c r="N644" s="181" t="s">
        <v>38</v>
      </c>
      <c r="O644" s="59"/>
      <c r="P644" s="160">
        <f t="shared" si="161"/>
        <v>0</v>
      </c>
      <c r="Q644" s="160">
        <v>1.7500000000000002E-2</v>
      </c>
      <c r="R644" s="160">
        <f t="shared" si="162"/>
        <v>2.3625000000000005E-3</v>
      </c>
      <c r="S644" s="160">
        <v>0</v>
      </c>
      <c r="T644" s="161">
        <f t="shared" si="163"/>
        <v>0</v>
      </c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R644" s="162" t="s">
        <v>741</v>
      </c>
      <c r="AT644" s="162" t="s">
        <v>751</v>
      </c>
      <c r="AU644" s="162" t="s">
        <v>85</v>
      </c>
      <c r="AY644" s="15" t="s">
        <v>208</v>
      </c>
      <c r="BE644" s="163">
        <f t="shared" si="164"/>
        <v>0</v>
      </c>
      <c r="BF644" s="163">
        <f t="shared" si="165"/>
        <v>0</v>
      </c>
      <c r="BG644" s="163">
        <f t="shared" si="166"/>
        <v>0</v>
      </c>
      <c r="BH644" s="163">
        <f t="shared" si="167"/>
        <v>0</v>
      </c>
      <c r="BI644" s="163">
        <f t="shared" si="168"/>
        <v>0</v>
      </c>
      <c r="BJ644" s="15" t="s">
        <v>85</v>
      </c>
      <c r="BK644" s="163">
        <f t="shared" si="169"/>
        <v>0</v>
      </c>
      <c r="BL644" s="15" t="s">
        <v>741</v>
      </c>
      <c r="BM644" s="162" t="s">
        <v>2685</v>
      </c>
    </row>
    <row r="645" spans="1:65" s="2" customFormat="1" ht="24.2" customHeight="1">
      <c r="A645" s="30"/>
      <c r="B645" s="154"/>
      <c r="C645" s="201" t="s">
        <v>2686</v>
      </c>
      <c r="D645" s="201" t="s">
        <v>751</v>
      </c>
      <c r="E645" s="202" t="s">
        <v>2687</v>
      </c>
      <c r="F645" s="203" t="s">
        <v>2688</v>
      </c>
      <c r="G645" s="204" t="s">
        <v>2689</v>
      </c>
      <c r="H645" s="205">
        <v>4.2000000000000003E-2</v>
      </c>
      <c r="I645" s="177"/>
      <c r="J645" s="290">
        <f t="shared" si="160"/>
        <v>0</v>
      </c>
      <c r="K645" s="178"/>
      <c r="L645" s="179"/>
      <c r="M645" s="180" t="s">
        <v>1</v>
      </c>
      <c r="N645" s="181" t="s">
        <v>38</v>
      </c>
      <c r="O645" s="59"/>
      <c r="P645" s="160">
        <f t="shared" si="161"/>
        <v>0</v>
      </c>
      <c r="Q645" s="160">
        <v>3.09E-2</v>
      </c>
      <c r="R645" s="160">
        <f t="shared" si="162"/>
        <v>1.2978E-3</v>
      </c>
      <c r="S645" s="160">
        <v>0</v>
      </c>
      <c r="T645" s="161">
        <f t="shared" si="163"/>
        <v>0</v>
      </c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R645" s="162" t="s">
        <v>337</v>
      </c>
      <c r="AT645" s="162" t="s">
        <v>751</v>
      </c>
      <c r="AU645" s="162" t="s">
        <v>85</v>
      </c>
      <c r="AY645" s="15" t="s">
        <v>208</v>
      </c>
      <c r="BE645" s="163">
        <f t="shared" si="164"/>
        <v>0</v>
      </c>
      <c r="BF645" s="163">
        <f t="shared" si="165"/>
        <v>0</v>
      </c>
      <c r="BG645" s="163">
        <f t="shared" si="166"/>
        <v>0</v>
      </c>
      <c r="BH645" s="163">
        <f t="shared" si="167"/>
        <v>0</v>
      </c>
      <c r="BI645" s="163">
        <f t="shared" si="168"/>
        <v>0</v>
      </c>
      <c r="BJ645" s="15" t="s">
        <v>85</v>
      </c>
      <c r="BK645" s="163">
        <f t="shared" si="169"/>
        <v>0</v>
      </c>
      <c r="BL645" s="15" t="s">
        <v>274</v>
      </c>
      <c r="BM645" s="162" t="s">
        <v>2690</v>
      </c>
    </row>
    <row r="646" spans="1:65" s="2" customFormat="1" ht="24.2" customHeight="1">
      <c r="A646" s="30"/>
      <c r="B646" s="154"/>
      <c r="C646" s="195" t="s">
        <v>2691</v>
      </c>
      <c r="D646" s="195" t="s">
        <v>210</v>
      </c>
      <c r="E646" s="196" t="s">
        <v>2692</v>
      </c>
      <c r="F646" s="200" t="s">
        <v>2693</v>
      </c>
      <c r="G646" s="198" t="s">
        <v>739</v>
      </c>
      <c r="H646" s="199">
        <v>173.85</v>
      </c>
      <c r="I646" s="155"/>
      <c r="J646" s="287">
        <f t="shared" si="160"/>
        <v>0</v>
      </c>
      <c r="K646" s="157"/>
      <c r="L646" s="31"/>
      <c r="M646" s="158" t="s">
        <v>1</v>
      </c>
      <c r="N646" s="159" t="s">
        <v>38</v>
      </c>
      <c r="O646" s="59"/>
      <c r="P646" s="160">
        <f t="shared" si="161"/>
        <v>0</v>
      </c>
      <c r="Q646" s="160">
        <v>0</v>
      </c>
      <c r="R646" s="160">
        <f t="shared" si="162"/>
        <v>0</v>
      </c>
      <c r="S646" s="160">
        <v>0</v>
      </c>
      <c r="T646" s="161">
        <f t="shared" si="163"/>
        <v>0</v>
      </c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R646" s="162" t="s">
        <v>274</v>
      </c>
      <c r="AT646" s="162" t="s">
        <v>210</v>
      </c>
      <c r="AU646" s="162" t="s">
        <v>85</v>
      </c>
      <c r="AY646" s="15" t="s">
        <v>208</v>
      </c>
      <c r="BE646" s="163">
        <f t="shared" si="164"/>
        <v>0</v>
      </c>
      <c r="BF646" s="163">
        <f t="shared" si="165"/>
        <v>0</v>
      </c>
      <c r="BG646" s="163">
        <f t="shared" si="166"/>
        <v>0</v>
      </c>
      <c r="BH646" s="163">
        <f t="shared" si="167"/>
        <v>0</v>
      </c>
      <c r="BI646" s="163">
        <f t="shared" si="168"/>
        <v>0</v>
      </c>
      <c r="BJ646" s="15" t="s">
        <v>85</v>
      </c>
      <c r="BK646" s="163">
        <f t="shared" si="169"/>
        <v>0</v>
      </c>
      <c r="BL646" s="15" t="s">
        <v>274</v>
      </c>
      <c r="BM646" s="162" t="s">
        <v>2694</v>
      </c>
    </row>
    <row r="647" spans="1:65" s="2" customFormat="1" ht="24.2" customHeight="1">
      <c r="A647" s="30"/>
      <c r="B647" s="154"/>
      <c r="C647" s="201" t="s">
        <v>2695</v>
      </c>
      <c r="D647" s="201" t="s">
        <v>751</v>
      </c>
      <c r="E647" s="202" t="s">
        <v>2696</v>
      </c>
      <c r="F647" s="203" t="s">
        <v>2697</v>
      </c>
      <c r="G647" s="204" t="s">
        <v>564</v>
      </c>
      <c r="H647" s="205">
        <v>4.1000000000000002E-2</v>
      </c>
      <c r="I647" s="177"/>
      <c r="J647" s="290">
        <f t="shared" si="160"/>
        <v>0</v>
      </c>
      <c r="K647" s="178"/>
      <c r="L647" s="179"/>
      <c r="M647" s="180" t="s">
        <v>1</v>
      </c>
      <c r="N647" s="181" t="s">
        <v>38</v>
      </c>
      <c r="O647" s="59"/>
      <c r="P647" s="160">
        <f t="shared" si="161"/>
        <v>0</v>
      </c>
      <c r="Q647" s="160">
        <v>1</v>
      </c>
      <c r="R647" s="160">
        <f t="shared" si="162"/>
        <v>4.1000000000000002E-2</v>
      </c>
      <c r="S647" s="160">
        <v>0</v>
      </c>
      <c r="T647" s="161">
        <f t="shared" si="163"/>
        <v>0</v>
      </c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R647" s="162" t="s">
        <v>337</v>
      </c>
      <c r="AT647" s="162" t="s">
        <v>751</v>
      </c>
      <c r="AU647" s="162" t="s">
        <v>85</v>
      </c>
      <c r="AY647" s="15" t="s">
        <v>208</v>
      </c>
      <c r="BE647" s="163">
        <f t="shared" si="164"/>
        <v>0</v>
      </c>
      <c r="BF647" s="163">
        <f t="shared" si="165"/>
        <v>0</v>
      </c>
      <c r="BG647" s="163">
        <f t="shared" si="166"/>
        <v>0</v>
      </c>
      <c r="BH647" s="163">
        <f t="shared" si="167"/>
        <v>0</v>
      </c>
      <c r="BI647" s="163">
        <f t="shared" si="168"/>
        <v>0</v>
      </c>
      <c r="BJ647" s="15" t="s">
        <v>85</v>
      </c>
      <c r="BK647" s="163">
        <f t="shared" si="169"/>
        <v>0</v>
      </c>
      <c r="BL647" s="15" t="s">
        <v>274</v>
      </c>
      <c r="BM647" s="162" t="s">
        <v>2698</v>
      </c>
    </row>
    <row r="648" spans="1:65" s="2" customFormat="1" ht="24.2" customHeight="1">
      <c r="A648" s="30"/>
      <c r="B648" s="154"/>
      <c r="C648" s="201" t="s">
        <v>2699</v>
      </c>
      <c r="D648" s="201" t="s">
        <v>751</v>
      </c>
      <c r="E648" s="202" t="s">
        <v>2700</v>
      </c>
      <c r="F648" s="203" t="s">
        <v>2701</v>
      </c>
      <c r="G648" s="204" t="s">
        <v>252</v>
      </c>
      <c r="H648" s="205">
        <v>10.45</v>
      </c>
      <c r="I648" s="177"/>
      <c r="J648" s="290">
        <f t="shared" si="160"/>
        <v>0</v>
      </c>
      <c r="K648" s="178"/>
      <c r="L648" s="179"/>
      <c r="M648" s="180" t="s">
        <v>1</v>
      </c>
      <c r="N648" s="181" t="s">
        <v>38</v>
      </c>
      <c r="O648" s="59"/>
      <c r="P648" s="160">
        <f t="shared" si="161"/>
        <v>0</v>
      </c>
      <c r="Q648" s="160">
        <v>4.64E-3</v>
      </c>
      <c r="R648" s="160">
        <f t="shared" si="162"/>
        <v>4.8487999999999996E-2</v>
      </c>
      <c r="S648" s="160">
        <v>0</v>
      </c>
      <c r="T648" s="161">
        <f t="shared" si="163"/>
        <v>0</v>
      </c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R648" s="162" t="s">
        <v>337</v>
      </c>
      <c r="AT648" s="162" t="s">
        <v>751</v>
      </c>
      <c r="AU648" s="162" t="s">
        <v>85</v>
      </c>
      <c r="AY648" s="15" t="s">
        <v>208</v>
      </c>
      <c r="BE648" s="163">
        <f t="shared" si="164"/>
        <v>0</v>
      </c>
      <c r="BF648" s="163">
        <f t="shared" si="165"/>
        <v>0</v>
      </c>
      <c r="BG648" s="163">
        <f t="shared" si="166"/>
        <v>0</v>
      </c>
      <c r="BH648" s="163">
        <f t="shared" si="167"/>
        <v>0</v>
      </c>
      <c r="BI648" s="163">
        <f t="shared" si="168"/>
        <v>0</v>
      </c>
      <c r="BJ648" s="15" t="s">
        <v>85</v>
      </c>
      <c r="BK648" s="163">
        <f t="shared" si="169"/>
        <v>0</v>
      </c>
      <c r="BL648" s="15" t="s">
        <v>274</v>
      </c>
      <c r="BM648" s="162" t="s">
        <v>2702</v>
      </c>
    </row>
    <row r="649" spans="1:65" s="2" customFormat="1" ht="24.2" customHeight="1">
      <c r="A649" s="30"/>
      <c r="B649" s="154"/>
      <c r="C649" s="201" t="s">
        <v>2703</v>
      </c>
      <c r="D649" s="201" t="s">
        <v>751</v>
      </c>
      <c r="E649" s="202" t="s">
        <v>2704</v>
      </c>
      <c r="F649" s="203" t="s">
        <v>2705</v>
      </c>
      <c r="G649" s="204" t="s">
        <v>564</v>
      </c>
      <c r="H649" s="205">
        <v>1E-3</v>
      </c>
      <c r="I649" s="177"/>
      <c r="J649" s="290">
        <f t="shared" si="160"/>
        <v>0</v>
      </c>
      <c r="K649" s="178"/>
      <c r="L649" s="179"/>
      <c r="M649" s="180" t="s">
        <v>1</v>
      </c>
      <c r="N649" s="181" t="s">
        <v>38</v>
      </c>
      <c r="O649" s="59"/>
      <c r="P649" s="160">
        <f t="shared" si="161"/>
        <v>0</v>
      </c>
      <c r="Q649" s="160">
        <v>1</v>
      </c>
      <c r="R649" s="160">
        <f t="shared" si="162"/>
        <v>1E-3</v>
      </c>
      <c r="S649" s="160">
        <v>0</v>
      </c>
      <c r="T649" s="161">
        <f t="shared" si="163"/>
        <v>0</v>
      </c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R649" s="162" t="s">
        <v>337</v>
      </c>
      <c r="AT649" s="162" t="s">
        <v>751</v>
      </c>
      <c r="AU649" s="162" t="s">
        <v>85</v>
      </c>
      <c r="AY649" s="15" t="s">
        <v>208</v>
      </c>
      <c r="BE649" s="163">
        <f t="shared" si="164"/>
        <v>0</v>
      </c>
      <c r="BF649" s="163">
        <f t="shared" si="165"/>
        <v>0</v>
      </c>
      <c r="BG649" s="163">
        <f t="shared" si="166"/>
        <v>0</v>
      </c>
      <c r="BH649" s="163">
        <f t="shared" si="167"/>
        <v>0</v>
      </c>
      <c r="BI649" s="163">
        <f t="shared" si="168"/>
        <v>0</v>
      </c>
      <c r="BJ649" s="15" t="s">
        <v>85</v>
      </c>
      <c r="BK649" s="163">
        <f t="shared" si="169"/>
        <v>0</v>
      </c>
      <c r="BL649" s="15" t="s">
        <v>274</v>
      </c>
      <c r="BM649" s="162" t="s">
        <v>2706</v>
      </c>
    </row>
    <row r="650" spans="1:65" s="2" customFormat="1" ht="24.2" customHeight="1">
      <c r="A650" s="30"/>
      <c r="B650" s="154"/>
      <c r="C650" s="201" t="s">
        <v>2707</v>
      </c>
      <c r="D650" s="201" t="s">
        <v>751</v>
      </c>
      <c r="E650" s="202" t="s">
        <v>2708</v>
      </c>
      <c r="F650" s="203" t="s">
        <v>2709</v>
      </c>
      <c r="G650" s="204" t="s">
        <v>564</v>
      </c>
      <c r="H650" s="205">
        <v>4.3999999999999997E-2</v>
      </c>
      <c r="I650" s="177"/>
      <c r="J650" s="290">
        <f t="shared" si="160"/>
        <v>0</v>
      </c>
      <c r="K650" s="178"/>
      <c r="L650" s="179"/>
      <c r="M650" s="180" t="s">
        <v>1</v>
      </c>
      <c r="N650" s="181" t="s">
        <v>38</v>
      </c>
      <c r="O650" s="59"/>
      <c r="P650" s="160">
        <f t="shared" si="161"/>
        <v>0</v>
      </c>
      <c r="Q650" s="160">
        <v>1</v>
      </c>
      <c r="R650" s="160">
        <f t="shared" si="162"/>
        <v>4.3999999999999997E-2</v>
      </c>
      <c r="S650" s="160">
        <v>0</v>
      </c>
      <c r="T650" s="161">
        <f t="shared" si="163"/>
        <v>0</v>
      </c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R650" s="162" t="s">
        <v>337</v>
      </c>
      <c r="AT650" s="162" t="s">
        <v>751</v>
      </c>
      <c r="AU650" s="162" t="s">
        <v>85</v>
      </c>
      <c r="AY650" s="15" t="s">
        <v>208</v>
      </c>
      <c r="BE650" s="163">
        <f t="shared" si="164"/>
        <v>0</v>
      </c>
      <c r="BF650" s="163">
        <f t="shared" si="165"/>
        <v>0</v>
      </c>
      <c r="BG650" s="163">
        <f t="shared" si="166"/>
        <v>0</v>
      </c>
      <c r="BH650" s="163">
        <f t="shared" si="167"/>
        <v>0</v>
      </c>
      <c r="BI650" s="163">
        <f t="shared" si="168"/>
        <v>0</v>
      </c>
      <c r="BJ650" s="15" t="s">
        <v>85</v>
      </c>
      <c r="BK650" s="163">
        <f t="shared" si="169"/>
        <v>0</v>
      </c>
      <c r="BL650" s="15" t="s">
        <v>274</v>
      </c>
      <c r="BM650" s="162" t="s">
        <v>2710</v>
      </c>
    </row>
    <row r="651" spans="1:65" s="2" customFormat="1" ht="24.2" customHeight="1">
      <c r="A651" s="30"/>
      <c r="B651" s="154"/>
      <c r="C651" s="201" t="s">
        <v>2711</v>
      </c>
      <c r="D651" s="201" t="s">
        <v>751</v>
      </c>
      <c r="E651" s="202" t="s">
        <v>2712</v>
      </c>
      <c r="F651" s="203" t="s">
        <v>2713</v>
      </c>
      <c r="G651" s="204" t="s">
        <v>564</v>
      </c>
      <c r="H651" s="205">
        <v>3.1E-2</v>
      </c>
      <c r="I651" s="177"/>
      <c r="J651" s="290">
        <f t="shared" si="160"/>
        <v>0</v>
      </c>
      <c r="K651" s="178"/>
      <c r="L651" s="179"/>
      <c r="M651" s="180" t="s">
        <v>1</v>
      </c>
      <c r="N651" s="181" t="s">
        <v>38</v>
      </c>
      <c r="O651" s="59"/>
      <c r="P651" s="160">
        <f t="shared" si="161"/>
        <v>0</v>
      </c>
      <c r="Q651" s="160">
        <v>1</v>
      </c>
      <c r="R651" s="160">
        <f t="shared" si="162"/>
        <v>3.1E-2</v>
      </c>
      <c r="S651" s="160">
        <v>0</v>
      </c>
      <c r="T651" s="161">
        <f t="shared" si="163"/>
        <v>0</v>
      </c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R651" s="162" t="s">
        <v>337</v>
      </c>
      <c r="AT651" s="162" t="s">
        <v>751</v>
      </c>
      <c r="AU651" s="162" t="s">
        <v>85</v>
      </c>
      <c r="AY651" s="15" t="s">
        <v>208</v>
      </c>
      <c r="BE651" s="163">
        <f t="shared" si="164"/>
        <v>0</v>
      </c>
      <c r="BF651" s="163">
        <f t="shared" si="165"/>
        <v>0</v>
      </c>
      <c r="BG651" s="163">
        <f t="shared" si="166"/>
        <v>0</v>
      </c>
      <c r="BH651" s="163">
        <f t="shared" si="167"/>
        <v>0</v>
      </c>
      <c r="BI651" s="163">
        <f t="shared" si="168"/>
        <v>0</v>
      </c>
      <c r="BJ651" s="15" t="s">
        <v>85</v>
      </c>
      <c r="BK651" s="163">
        <f t="shared" si="169"/>
        <v>0</v>
      </c>
      <c r="BL651" s="15" t="s">
        <v>274</v>
      </c>
      <c r="BM651" s="162" t="s">
        <v>2714</v>
      </c>
    </row>
    <row r="652" spans="1:65" s="2" customFormat="1" ht="24.2" customHeight="1">
      <c r="A652" s="30"/>
      <c r="B652" s="154"/>
      <c r="C652" s="201" t="s">
        <v>2715</v>
      </c>
      <c r="D652" s="201" t="s">
        <v>751</v>
      </c>
      <c r="E652" s="202" t="s">
        <v>2716</v>
      </c>
      <c r="F652" s="203" t="s">
        <v>2717</v>
      </c>
      <c r="G652" s="204" t="s">
        <v>564</v>
      </c>
      <c r="H652" s="205">
        <v>0.01</v>
      </c>
      <c r="I652" s="177"/>
      <c r="J652" s="290">
        <f t="shared" si="160"/>
        <v>0</v>
      </c>
      <c r="K652" s="178"/>
      <c r="L652" s="179"/>
      <c r="M652" s="180" t="s">
        <v>1</v>
      </c>
      <c r="N652" s="181" t="s">
        <v>38</v>
      </c>
      <c r="O652" s="59"/>
      <c r="P652" s="160">
        <f t="shared" si="161"/>
        <v>0</v>
      </c>
      <c r="Q652" s="160">
        <v>1</v>
      </c>
      <c r="R652" s="160">
        <f t="shared" si="162"/>
        <v>0.01</v>
      </c>
      <c r="S652" s="160">
        <v>0</v>
      </c>
      <c r="T652" s="161">
        <f t="shared" si="163"/>
        <v>0</v>
      </c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R652" s="162" t="s">
        <v>337</v>
      </c>
      <c r="AT652" s="162" t="s">
        <v>751</v>
      </c>
      <c r="AU652" s="162" t="s">
        <v>85</v>
      </c>
      <c r="AY652" s="15" t="s">
        <v>208</v>
      </c>
      <c r="BE652" s="163">
        <f t="shared" si="164"/>
        <v>0</v>
      </c>
      <c r="BF652" s="163">
        <f t="shared" si="165"/>
        <v>0</v>
      </c>
      <c r="BG652" s="163">
        <f t="shared" si="166"/>
        <v>0</v>
      </c>
      <c r="BH652" s="163">
        <f t="shared" si="167"/>
        <v>0</v>
      </c>
      <c r="BI652" s="163">
        <f t="shared" si="168"/>
        <v>0</v>
      </c>
      <c r="BJ652" s="15" t="s">
        <v>85</v>
      </c>
      <c r="BK652" s="163">
        <f t="shared" si="169"/>
        <v>0</v>
      </c>
      <c r="BL652" s="15" t="s">
        <v>274</v>
      </c>
      <c r="BM652" s="162" t="s">
        <v>2718</v>
      </c>
    </row>
    <row r="653" spans="1:65" s="2" customFormat="1" ht="24.2" customHeight="1">
      <c r="A653" s="30"/>
      <c r="B653" s="154"/>
      <c r="C653" s="201" t="s">
        <v>2719</v>
      </c>
      <c r="D653" s="201" t="s">
        <v>751</v>
      </c>
      <c r="E653" s="202" t="s">
        <v>2687</v>
      </c>
      <c r="F653" s="203" t="s">
        <v>2688</v>
      </c>
      <c r="G653" s="204" t="s">
        <v>2689</v>
      </c>
      <c r="H653" s="205">
        <v>0.56299999999999994</v>
      </c>
      <c r="I653" s="177"/>
      <c r="J653" s="290">
        <f t="shared" si="160"/>
        <v>0</v>
      </c>
      <c r="K653" s="178"/>
      <c r="L653" s="179"/>
      <c r="M653" s="180" t="s">
        <v>1</v>
      </c>
      <c r="N653" s="181" t="s">
        <v>38</v>
      </c>
      <c r="O653" s="59"/>
      <c r="P653" s="160">
        <f t="shared" si="161"/>
        <v>0</v>
      </c>
      <c r="Q653" s="160">
        <v>3.09E-2</v>
      </c>
      <c r="R653" s="160">
        <f t="shared" si="162"/>
        <v>1.7396699999999998E-2</v>
      </c>
      <c r="S653" s="160">
        <v>0</v>
      </c>
      <c r="T653" s="161">
        <f t="shared" si="163"/>
        <v>0</v>
      </c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R653" s="162" t="s">
        <v>337</v>
      </c>
      <c r="AT653" s="162" t="s">
        <v>751</v>
      </c>
      <c r="AU653" s="162" t="s">
        <v>85</v>
      </c>
      <c r="AY653" s="15" t="s">
        <v>208</v>
      </c>
      <c r="BE653" s="163">
        <f t="shared" si="164"/>
        <v>0</v>
      </c>
      <c r="BF653" s="163">
        <f t="shared" si="165"/>
        <v>0</v>
      </c>
      <c r="BG653" s="163">
        <f t="shared" si="166"/>
        <v>0</v>
      </c>
      <c r="BH653" s="163">
        <f t="shared" si="167"/>
        <v>0</v>
      </c>
      <c r="BI653" s="163">
        <f t="shared" si="168"/>
        <v>0</v>
      </c>
      <c r="BJ653" s="15" t="s">
        <v>85</v>
      </c>
      <c r="BK653" s="163">
        <f t="shared" si="169"/>
        <v>0</v>
      </c>
      <c r="BL653" s="15" t="s">
        <v>274</v>
      </c>
      <c r="BM653" s="162" t="s">
        <v>2720</v>
      </c>
    </row>
    <row r="654" spans="1:65" s="2" customFormat="1" ht="33" customHeight="1">
      <c r="A654" s="30"/>
      <c r="B654" s="154"/>
      <c r="C654" s="195" t="s">
        <v>2721</v>
      </c>
      <c r="D654" s="195" t="s">
        <v>210</v>
      </c>
      <c r="E654" s="196" t="s">
        <v>2722</v>
      </c>
      <c r="F654" s="200" t="s">
        <v>2723</v>
      </c>
      <c r="G654" s="198" t="s">
        <v>739</v>
      </c>
      <c r="H654" s="199">
        <v>40.340000000000003</v>
      </c>
      <c r="I654" s="155"/>
      <c r="J654" s="287">
        <f t="shared" si="160"/>
        <v>0</v>
      </c>
      <c r="K654" s="157"/>
      <c r="L654" s="31"/>
      <c r="M654" s="158" t="s">
        <v>1</v>
      </c>
      <c r="N654" s="159" t="s">
        <v>38</v>
      </c>
      <c r="O654" s="59"/>
      <c r="P654" s="160">
        <f t="shared" si="161"/>
        <v>0</v>
      </c>
      <c r="Q654" s="160">
        <v>0</v>
      </c>
      <c r="R654" s="160">
        <f t="shared" si="162"/>
        <v>0</v>
      </c>
      <c r="S654" s="160">
        <v>0</v>
      </c>
      <c r="T654" s="161">
        <f t="shared" si="163"/>
        <v>0</v>
      </c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R654" s="162" t="s">
        <v>274</v>
      </c>
      <c r="AT654" s="162" t="s">
        <v>210</v>
      </c>
      <c r="AU654" s="162" t="s">
        <v>85</v>
      </c>
      <c r="AY654" s="15" t="s">
        <v>208</v>
      </c>
      <c r="BE654" s="163">
        <f t="shared" si="164"/>
        <v>0</v>
      </c>
      <c r="BF654" s="163">
        <f t="shared" si="165"/>
        <v>0</v>
      </c>
      <c r="BG654" s="163">
        <f t="shared" si="166"/>
        <v>0</v>
      </c>
      <c r="BH654" s="163">
        <f t="shared" si="167"/>
        <v>0</v>
      </c>
      <c r="BI654" s="163">
        <f t="shared" si="168"/>
        <v>0</v>
      </c>
      <c r="BJ654" s="15" t="s">
        <v>85</v>
      </c>
      <c r="BK654" s="163">
        <f t="shared" si="169"/>
        <v>0</v>
      </c>
      <c r="BL654" s="15" t="s">
        <v>274</v>
      </c>
      <c r="BM654" s="162" t="s">
        <v>2724</v>
      </c>
    </row>
    <row r="655" spans="1:65" s="2" customFormat="1" ht="24.2" customHeight="1">
      <c r="A655" s="30"/>
      <c r="B655" s="154"/>
      <c r="C655" s="201" t="s">
        <v>2725</v>
      </c>
      <c r="D655" s="201" t="s">
        <v>751</v>
      </c>
      <c r="E655" s="202" t="s">
        <v>2700</v>
      </c>
      <c r="F655" s="203" t="s">
        <v>2701</v>
      </c>
      <c r="G655" s="204" t="s">
        <v>252</v>
      </c>
      <c r="H655" s="205">
        <v>8.14</v>
      </c>
      <c r="I655" s="177"/>
      <c r="J655" s="290">
        <f t="shared" si="160"/>
        <v>0</v>
      </c>
      <c r="K655" s="178"/>
      <c r="L655" s="179"/>
      <c r="M655" s="180" t="s">
        <v>1</v>
      </c>
      <c r="N655" s="181" t="s">
        <v>38</v>
      </c>
      <c r="O655" s="59"/>
      <c r="P655" s="160">
        <f t="shared" si="161"/>
        <v>0</v>
      </c>
      <c r="Q655" s="160">
        <v>4.64E-3</v>
      </c>
      <c r="R655" s="160">
        <f t="shared" si="162"/>
        <v>3.77696E-2</v>
      </c>
      <c r="S655" s="160">
        <v>0</v>
      </c>
      <c r="T655" s="161">
        <f t="shared" si="163"/>
        <v>0</v>
      </c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R655" s="162" t="s">
        <v>337</v>
      </c>
      <c r="AT655" s="162" t="s">
        <v>751</v>
      </c>
      <c r="AU655" s="162" t="s">
        <v>85</v>
      </c>
      <c r="AY655" s="15" t="s">
        <v>208</v>
      </c>
      <c r="BE655" s="163">
        <f t="shared" si="164"/>
        <v>0</v>
      </c>
      <c r="BF655" s="163">
        <f t="shared" si="165"/>
        <v>0</v>
      </c>
      <c r="BG655" s="163">
        <f t="shared" si="166"/>
        <v>0</v>
      </c>
      <c r="BH655" s="163">
        <f t="shared" si="167"/>
        <v>0</v>
      </c>
      <c r="BI655" s="163">
        <f t="shared" si="168"/>
        <v>0</v>
      </c>
      <c r="BJ655" s="15" t="s">
        <v>85</v>
      </c>
      <c r="BK655" s="163">
        <f t="shared" si="169"/>
        <v>0</v>
      </c>
      <c r="BL655" s="15" t="s">
        <v>274</v>
      </c>
      <c r="BM655" s="162" t="s">
        <v>2726</v>
      </c>
    </row>
    <row r="656" spans="1:65" s="2" customFormat="1" ht="24.2" customHeight="1">
      <c r="A656" s="30"/>
      <c r="B656" s="154"/>
      <c r="C656" s="201" t="s">
        <v>2727</v>
      </c>
      <c r="D656" s="201" t="s">
        <v>751</v>
      </c>
      <c r="E656" s="202" t="s">
        <v>2728</v>
      </c>
      <c r="F656" s="203" t="s">
        <v>2729</v>
      </c>
      <c r="G656" s="204" t="s">
        <v>564</v>
      </c>
      <c r="H656" s="205">
        <v>1E-3</v>
      </c>
      <c r="I656" s="177"/>
      <c r="J656" s="290">
        <f t="shared" si="160"/>
        <v>0</v>
      </c>
      <c r="K656" s="178"/>
      <c r="L656" s="179"/>
      <c r="M656" s="180" t="s">
        <v>1</v>
      </c>
      <c r="N656" s="181" t="s">
        <v>38</v>
      </c>
      <c r="O656" s="59"/>
      <c r="P656" s="160">
        <f t="shared" si="161"/>
        <v>0</v>
      </c>
      <c r="Q656" s="160">
        <v>1</v>
      </c>
      <c r="R656" s="160">
        <f t="shared" si="162"/>
        <v>1E-3</v>
      </c>
      <c r="S656" s="160">
        <v>0</v>
      </c>
      <c r="T656" s="161">
        <f t="shared" si="163"/>
        <v>0</v>
      </c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R656" s="162" t="s">
        <v>337</v>
      </c>
      <c r="AT656" s="162" t="s">
        <v>751</v>
      </c>
      <c r="AU656" s="162" t="s">
        <v>85</v>
      </c>
      <c r="AY656" s="15" t="s">
        <v>208</v>
      </c>
      <c r="BE656" s="163">
        <f t="shared" si="164"/>
        <v>0</v>
      </c>
      <c r="BF656" s="163">
        <f t="shared" si="165"/>
        <v>0</v>
      </c>
      <c r="BG656" s="163">
        <f t="shared" si="166"/>
        <v>0</v>
      </c>
      <c r="BH656" s="163">
        <f t="shared" si="167"/>
        <v>0</v>
      </c>
      <c r="BI656" s="163">
        <f t="shared" si="168"/>
        <v>0</v>
      </c>
      <c r="BJ656" s="15" t="s">
        <v>85</v>
      </c>
      <c r="BK656" s="163">
        <f t="shared" si="169"/>
        <v>0</v>
      </c>
      <c r="BL656" s="15" t="s">
        <v>274</v>
      </c>
      <c r="BM656" s="162" t="s">
        <v>2730</v>
      </c>
    </row>
    <row r="657" spans="1:65" s="2" customFormat="1" ht="24.2" customHeight="1">
      <c r="A657" s="30"/>
      <c r="B657" s="154"/>
      <c r="C657" s="201" t="s">
        <v>2731</v>
      </c>
      <c r="D657" s="201" t="s">
        <v>751</v>
      </c>
      <c r="E657" s="202" t="s">
        <v>2708</v>
      </c>
      <c r="F657" s="203" t="s">
        <v>2709</v>
      </c>
      <c r="G657" s="204" t="s">
        <v>564</v>
      </c>
      <c r="H657" s="205">
        <v>1E-3</v>
      </c>
      <c r="I657" s="177"/>
      <c r="J657" s="290">
        <f t="shared" si="160"/>
        <v>0</v>
      </c>
      <c r="K657" s="178"/>
      <c r="L657" s="179"/>
      <c r="M657" s="180" t="s">
        <v>1</v>
      </c>
      <c r="N657" s="181" t="s">
        <v>38</v>
      </c>
      <c r="O657" s="59"/>
      <c r="P657" s="160">
        <f t="shared" si="161"/>
        <v>0</v>
      </c>
      <c r="Q657" s="160">
        <v>1</v>
      </c>
      <c r="R657" s="160">
        <f t="shared" si="162"/>
        <v>1E-3</v>
      </c>
      <c r="S657" s="160">
        <v>0</v>
      </c>
      <c r="T657" s="161">
        <f t="shared" si="163"/>
        <v>0</v>
      </c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R657" s="162" t="s">
        <v>337</v>
      </c>
      <c r="AT657" s="162" t="s">
        <v>751</v>
      </c>
      <c r="AU657" s="162" t="s">
        <v>85</v>
      </c>
      <c r="AY657" s="15" t="s">
        <v>208</v>
      </c>
      <c r="BE657" s="163">
        <f t="shared" si="164"/>
        <v>0</v>
      </c>
      <c r="BF657" s="163">
        <f t="shared" si="165"/>
        <v>0</v>
      </c>
      <c r="BG657" s="163">
        <f t="shared" si="166"/>
        <v>0</v>
      </c>
      <c r="BH657" s="163">
        <f t="shared" si="167"/>
        <v>0</v>
      </c>
      <c r="BI657" s="163">
        <f t="shared" si="168"/>
        <v>0</v>
      </c>
      <c r="BJ657" s="15" t="s">
        <v>85</v>
      </c>
      <c r="BK657" s="163">
        <f t="shared" si="169"/>
        <v>0</v>
      </c>
      <c r="BL657" s="15" t="s">
        <v>274</v>
      </c>
      <c r="BM657" s="162" t="s">
        <v>2732</v>
      </c>
    </row>
    <row r="658" spans="1:65" s="2" customFormat="1" ht="24.2" customHeight="1">
      <c r="A658" s="30"/>
      <c r="B658" s="154"/>
      <c r="C658" s="201" t="s">
        <v>2733</v>
      </c>
      <c r="D658" s="201" t="s">
        <v>751</v>
      </c>
      <c r="E658" s="202" t="s">
        <v>2687</v>
      </c>
      <c r="F658" s="203" t="s">
        <v>2688</v>
      </c>
      <c r="G658" s="204" t="s">
        <v>2689</v>
      </c>
      <c r="H658" s="205">
        <v>0.13100000000000001</v>
      </c>
      <c r="I658" s="177"/>
      <c r="J658" s="290">
        <f t="shared" si="160"/>
        <v>0</v>
      </c>
      <c r="K658" s="178"/>
      <c r="L658" s="179"/>
      <c r="M658" s="180" t="s">
        <v>1</v>
      </c>
      <c r="N658" s="181" t="s">
        <v>38</v>
      </c>
      <c r="O658" s="59"/>
      <c r="P658" s="160">
        <f t="shared" si="161"/>
        <v>0</v>
      </c>
      <c r="Q658" s="160">
        <v>3.09E-2</v>
      </c>
      <c r="R658" s="160">
        <f t="shared" si="162"/>
        <v>4.0479000000000001E-3</v>
      </c>
      <c r="S658" s="160">
        <v>0</v>
      </c>
      <c r="T658" s="161">
        <f t="shared" si="163"/>
        <v>0</v>
      </c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R658" s="162" t="s">
        <v>337</v>
      </c>
      <c r="AT658" s="162" t="s">
        <v>751</v>
      </c>
      <c r="AU658" s="162" t="s">
        <v>85</v>
      </c>
      <c r="AY658" s="15" t="s">
        <v>208</v>
      </c>
      <c r="BE658" s="163">
        <f t="shared" si="164"/>
        <v>0</v>
      </c>
      <c r="BF658" s="163">
        <f t="shared" si="165"/>
        <v>0</v>
      </c>
      <c r="BG658" s="163">
        <f t="shared" si="166"/>
        <v>0</v>
      </c>
      <c r="BH658" s="163">
        <f t="shared" si="167"/>
        <v>0</v>
      </c>
      <c r="BI658" s="163">
        <f t="shared" si="168"/>
        <v>0</v>
      </c>
      <c r="BJ658" s="15" t="s">
        <v>85</v>
      </c>
      <c r="BK658" s="163">
        <f t="shared" si="169"/>
        <v>0</v>
      </c>
      <c r="BL658" s="15" t="s">
        <v>274</v>
      </c>
      <c r="BM658" s="162" t="s">
        <v>2734</v>
      </c>
    </row>
    <row r="659" spans="1:65" s="2" customFormat="1" ht="24.2" customHeight="1">
      <c r="A659" s="30"/>
      <c r="B659" s="154"/>
      <c r="C659" s="195" t="s">
        <v>2735</v>
      </c>
      <c r="D659" s="195" t="s">
        <v>210</v>
      </c>
      <c r="E659" s="196" t="s">
        <v>2736</v>
      </c>
      <c r="F659" s="200" t="s">
        <v>2737</v>
      </c>
      <c r="G659" s="198" t="s">
        <v>739</v>
      </c>
      <c r="H659" s="199">
        <v>290.14</v>
      </c>
      <c r="I659" s="155"/>
      <c r="J659" s="287">
        <f t="shared" si="160"/>
        <v>0</v>
      </c>
      <c r="K659" s="157"/>
      <c r="L659" s="31"/>
      <c r="M659" s="158" t="s">
        <v>1</v>
      </c>
      <c r="N659" s="159" t="s">
        <v>38</v>
      </c>
      <c r="O659" s="59"/>
      <c r="P659" s="160">
        <f t="shared" si="161"/>
        <v>0</v>
      </c>
      <c r="Q659" s="160">
        <v>0</v>
      </c>
      <c r="R659" s="160">
        <f t="shared" si="162"/>
        <v>0</v>
      </c>
      <c r="S659" s="160">
        <v>0</v>
      </c>
      <c r="T659" s="161">
        <f t="shared" si="163"/>
        <v>0</v>
      </c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R659" s="162" t="s">
        <v>274</v>
      </c>
      <c r="AT659" s="162" t="s">
        <v>210</v>
      </c>
      <c r="AU659" s="162" t="s">
        <v>85</v>
      </c>
      <c r="AY659" s="15" t="s">
        <v>208</v>
      </c>
      <c r="BE659" s="163">
        <f t="shared" si="164"/>
        <v>0</v>
      </c>
      <c r="BF659" s="163">
        <f t="shared" si="165"/>
        <v>0</v>
      </c>
      <c r="BG659" s="163">
        <f t="shared" si="166"/>
        <v>0</v>
      </c>
      <c r="BH659" s="163">
        <f t="shared" si="167"/>
        <v>0</v>
      </c>
      <c r="BI659" s="163">
        <f t="shared" si="168"/>
        <v>0</v>
      </c>
      <c r="BJ659" s="15" t="s">
        <v>85</v>
      </c>
      <c r="BK659" s="163">
        <f t="shared" si="169"/>
        <v>0</v>
      </c>
      <c r="BL659" s="15" t="s">
        <v>274</v>
      </c>
      <c r="BM659" s="162" t="s">
        <v>2738</v>
      </c>
    </row>
    <row r="660" spans="1:65" s="2" customFormat="1" ht="24.2" customHeight="1">
      <c r="A660" s="30"/>
      <c r="B660" s="154"/>
      <c r="C660" s="201" t="s">
        <v>2739</v>
      </c>
      <c r="D660" s="201" t="s">
        <v>751</v>
      </c>
      <c r="E660" s="202" t="s">
        <v>2696</v>
      </c>
      <c r="F660" s="203" t="s">
        <v>2697</v>
      </c>
      <c r="G660" s="204" t="s">
        <v>564</v>
      </c>
      <c r="H660" s="205">
        <v>7.6999999999999999E-2</v>
      </c>
      <c r="I660" s="177"/>
      <c r="J660" s="290">
        <f t="shared" si="160"/>
        <v>0</v>
      </c>
      <c r="K660" s="178"/>
      <c r="L660" s="179"/>
      <c r="M660" s="180" t="s">
        <v>1</v>
      </c>
      <c r="N660" s="181" t="s">
        <v>38</v>
      </c>
      <c r="O660" s="59"/>
      <c r="P660" s="160">
        <f t="shared" si="161"/>
        <v>0</v>
      </c>
      <c r="Q660" s="160">
        <v>1</v>
      </c>
      <c r="R660" s="160">
        <f t="shared" si="162"/>
        <v>7.6999999999999999E-2</v>
      </c>
      <c r="S660" s="160">
        <v>0</v>
      </c>
      <c r="T660" s="161">
        <f t="shared" si="163"/>
        <v>0</v>
      </c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R660" s="162" t="s">
        <v>337</v>
      </c>
      <c r="AT660" s="162" t="s">
        <v>751</v>
      </c>
      <c r="AU660" s="162" t="s">
        <v>85</v>
      </c>
      <c r="AY660" s="15" t="s">
        <v>208</v>
      </c>
      <c r="BE660" s="163">
        <f t="shared" si="164"/>
        <v>0</v>
      </c>
      <c r="BF660" s="163">
        <f t="shared" si="165"/>
        <v>0</v>
      </c>
      <c r="BG660" s="163">
        <f t="shared" si="166"/>
        <v>0</v>
      </c>
      <c r="BH660" s="163">
        <f t="shared" si="167"/>
        <v>0</v>
      </c>
      <c r="BI660" s="163">
        <f t="shared" si="168"/>
        <v>0</v>
      </c>
      <c r="BJ660" s="15" t="s">
        <v>85</v>
      </c>
      <c r="BK660" s="163">
        <f t="shared" si="169"/>
        <v>0</v>
      </c>
      <c r="BL660" s="15" t="s">
        <v>274</v>
      </c>
      <c r="BM660" s="162" t="s">
        <v>2740</v>
      </c>
    </row>
    <row r="661" spans="1:65" s="2" customFormat="1" ht="24.2" customHeight="1">
      <c r="A661" s="30"/>
      <c r="B661" s="154"/>
      <c r="C661" s="201" t="s">
        <v>2741</v>
      </c>
      <c r="D661" s="201" t="s">
        <v>751</v>
      </c>
      <c r="E661" s="202" t="s">
        <v>2700</v>
      </c>
      <c r="F661" s="203" t="s">
        <v>2701</v>
      </c>
      <c r="G661" s="204" t="s">
        <v>252</v>
      </c>
      <c r="H661" s="205">
        <v>16.5</v>
      </c>
      <c r="I661" s="177"/>
      <c r="J661" s="290">
        <f t="shared" si="160"/>
        <v>0</v>
      </c>
      <c r="K661" s="178"/>
      <c r="L661" s="179"/>
      <c r="M661" s="180" t="s">
        <v>1</v>
      </c>
      <c r="N661" s="181" t="s">
        <v>38</v>
      </c>
      <c r="O661" s="59"/>
      <c r="P661" s="160">
        <f t="shared" si="161"/>
        <v>0</v>
      </c>
      <c r="Q661" s="160">
        <v>4.64E-3</v>
      </c>
      <c r="R661" s="160">
        <f t="shared" si="162"/>
        <v>7.6560000000000003E-2</v>
      </c>
      <c r="S661" s="160">
        <v>0</v>
      </c>
      <c r="T661" s="161">
        <f t="shared" si="163"/>
        <v>0</v>
      </c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R661" s="162" t="s">
        <v>337</v>
      </c>
      <c r="AT661" s="162" t="s">
        <v>751</v>
      </c>
      <c r="AU661" s="162" t="s">
        <v>85</v>
      </c>
      <c r="AY661" s="15" t="s">
        <v>208</v>
      </c>
      <c r="BE661" s="163">
        <f t="shared" si="164"/>
        <v>0</v>
      </c>
      <c r="BF661" s="163">
        <f t="shared" si="165"/>
        <v>0</v>
      </c>
      <c r="BG661" s="163">
        <f t="shared" si="166"/>
        <v>0</v>
      </c>
      <c r="BH661" s="163">
        <f t="shared" si="167"/>
        <v>0</v>
      </c>
      <c r="BI661" s="163">
        <f t="shared" si="168"/>
        <v>0</v>
      </c>
      <c r="BJ661" s="15" t="s">
        <v>85</v>
      </c>
      <c r="BK661" s="163">
        <f t="shared" si="169"/>
        <v>0</v>
      </c>
      <c r="BL661" s="15" t="s">
        <v>274</v>
      </c>
      <c r="BM661" s="162" t="s">
        <v>2742</v>
      </c>
    </row>
    <row r="662" spans="1:65" s="2" customFormat="1" ht="24.2" customHeight="1">
      <c r="A662" s="30"/>
      <c r="B662" s="154"/>
      <c r="C662" s="201" t="s">
        <v>2743</v>
      </c>
      <c r="D662" s="201" t="s">
        <v>751</v>
      </c>
      <c r="E662" s="202" t="s">
        <v>2704</v>
      </c>
      <c r="F662" s="203" t="s">
        <v>2705</v>
      </c>
      <c r="G662" s="204" t="s">
        <v>564</v>
      </c>
      <c r="H662" s="205">
        <v>1E-3</v>
      </c>
      <c r="I662" s="177"/>
      <c r="J662" s="290">
        <f t="shared" si="160"/>
        <v>0</v>
      </c>
      <c r="K662" s="178"/>
      <c r="L662" s="179"/>
      <c r="M662" s="180" t="s">
        <v>1</v>
      </c>
      <c r="N662" s="181" t="s">
        <v>38</v>
      </c>
      <c r="O662" s="59"/>
      <c r="P662" s="160">
        <f t="shared" si="161"/>
        <v>0</v>
      </c>
      <c r="Q662" s="160">
        <v>1</v>
      </c>
      <c r="R662" s="160">
        <f t="shared" si="162"/>
        <v>1E-3</v>
      </c>
      <c r="S662" s="160">
        <v>0</v>
      </c>
      <c r="T662" s="161">
        <f t="shared" si="163"/>
        <v>0</v>
      </c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R662" s="162" t="s">
        <v>337</v>
      </c>
      <c r="AT662" s="162" t="s">
        <v>751</v>
      </c>
      <c r="AU662" s="162" t="s">
        <v>85</v>
      </c>
      <c r="AY662" s="15" t="s">
        <v>208</v>
      </c>
      <c r="BE662" s="163">
        <f t="shared" si="164"/>
        <v>0</v>
      </c>
      <c r="BF662" s="163">
        <f t="shared" si="165"/>
        <v>0</v>
      </c>
      <c r="BG662" s="163">
        <f t="shared" si="166"/>
        <v>0</v>
      </c>
      <c r="BH662" s="163">
        <f t="shared" si="167"/>
        <v>0</v>
      </c>
      <c r="BI662" s="163">
        <f t="shared" si="168"/>
        <v>0</v>
      </c>
      <c r="BJ662" s="15" t="s">
        <v>85</v>
      </c>
      <c r="BK662" s="163">
        <f t="shared" si="169"/>
        <v>0</v>
      </c>
      <c r="BL662" s="15" t="s">
        <v>274</v>
      </c>
      <c r="BM662" s="162" t="s">
        <v>2744</v>
      </c>
    </row>
    <row r="663" spans="1:65" s="2" customFormat="1" ht="24.2" customHeight="1">
      <c r="A663" s="30"/>
      <c r="B663" s="154"/>
      <c r="C663" s="201" t="s">
        <v>2745</v>
      </c>
      <c r="D663" s="201" t="s">
        <v>751</v>
      </c>
      <c r="E663" s="202" t="s">
        <v>2708</v>
      </c>
      <c r="F663" s="203" t="s">
        <v>2709</v>
      </c>
      <c r="G663" s="204" t="s">
        <v>564</v>
      </c>
      <c r="H663" s="205">
        <v>6.3E-2</v>
      </c>
      <c r="I663" s="177"/>
      <c r="J663" s="290">
        <f t="shared" si="160"/>
        <v>0</v>
      </c>
      <c r="K663" s="178"/>
      <c r="L663" s="179"/>
      <c r="M663" s="180" t="s">
        <v>1</v>
      </c>
      <c r="N663" s="181" t="s">
        <v>38</v>
      </c>
      <c r="O663" s="59"/>
      <c r="P663" s="160">
        <f t="shared" si="161"/>
        <v>0</v>
      </c>
      <c r="Q663" s="160">
        <v>1</v>
      </c>
      <c r="R663" s="160">
        <f t="shared" si="162"/>
        <v>6.3E-2</v>
      </c>
      <c r="S663" s="160">
        <v>0</v>
      </c>
      <c r="T663" s="161">
        <f t="shared" si="163"/>
        <v>0</v>
      </c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R663" s="162" t="s">
        <v>337</v>
      </c>
      <c r="AT663" s="162" t="s">
        <v>751</v>
      </c>
      <c r="AU663" s="162" t="s">
        <v>85</v>
      </c>
      <c r="AY663" s="15" t="s">
        <v>208</v>
      </c>
      <c r="BE663" s="163">
        <f t="shared" si="164"/>
        <v>0</v>
      </c>
      <c r="BF663" s="163">
        <f t="shared" si="165"/>
        <v>0</v>
      </c>
      <c r="BG663" s="163">
        <f t="shared" si="166"/>
        <v>0</v>
      </c>
      <c r="BH663" s="163">
        <f t="shared" si="167"/>
        <v>0</v>
      </c>
      <c r="BI663" s="163">
        <f t="shared" si="168"/>
        <v>0</v>
      </c>
      <c r="BJ663" s="15" t="s">
        <v>85</v>
      </c>
      <c r="BK663" s="163">
        <f t="shared" si="169"/>
        <v>0</v>
      </c>
      <c r="BL663" s="15" t="s">
        <v>274</v>
      </c>
      <c r="BM663" s="162" t="s">
        <v>2746</v>
      </c>
    </row>
    <row r="664" spans="1:65" s="2" customFormat="1" ht="24.2" customHeight="1">
      <c r="A664" s="30"/>
      <c r="B664" s="154"/>
      <c r="C664" s="201" t="s">
        <v>2747</v>
      </c>
      <c r="D664" s="201" t="s">
        <v>751</v>
      </c>
      <c r="E664" s="202" t="s">
        <v>2712</v>
      </c>
      <c r="F664" s="203" t="s">
        <v>2713</v>
      </c>
      <c r="G664" s="204" t="s">
        <v>564</v>
      </c>
      <c r="H664" s="205">
        <v>5.5E-2</v>
      </c>
      <c r="I664" s="177"/>
      <c r="J664" s="290">
        <f t="shared" si="160"/>
        <v>0</v>
      </c>
      <c r="K664" s="178"/>
      <c r="L664" s="179"/>
      <c r="M664" s="180" t="s">
        <v>1</v>
      </c>
      <c r="N664" s="181" t="s">
        <v>38</v>
      </c>
      <c r="O664" s="59"/>
      <c r="P664" s="160">
        <f t="shared" si="161"/>
        <v>0</v>
      </c>
      <c r="Q664" s="160">
        <v>1</v>
      </c>
      <c r="R664" s="160">
        <f t="shared" si="162"/>
        <v>5.5E-2</v>
      </c>
      <c r="S664" s="160">
        <v>0</v>
      </c>
      <c r="T664" s="161">
        <f t="shared" si="163"/>
        <v>0</v>
      </c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R664" s="162" t="s">
        <v>337</v>
      </c>
      <c r="AT664" s="162" t="s">
        <v>751</v>
      </c>
      <c r="AU664" s="162" t="s">
        <v>85</v>
      </c>
      <c r="AY664" s="15" t="s">
        <v>208</v>
      </c>
      <c r="BE664" s="163">
        <f t="shared" si="164"/>
        <v>0</v>
      </c>
      <c r="BF664" s="163">
        <f t="shared" si="165"/>
        <v>0</v>
      </c>
      <c r="BG664" s="163">
        <f t="shared" si="166"/>
        <v>0</v>
      </c>
      <c r="BH664" s="163">
        <f t="shared" si="167"/>
        <v>0</v>
      </c>
      <c r="BI664" s="163">
        <f t="shared" si="168"/>
        <v>0</v>
      </c>
      <c r="BJ664" s="15" t="s">
        <v>85</v>
      </c>
      <c r="BK664" s="163">
        <f t="shared" si="169"/>
        <v>0</v>
      </c>
      <c r="BL664" s="15" t="s">
        <v>274</v>
      </c>
      <c r="BM664" s="162" t="s">
        <v>2748</v>
      </c>
    </row>
    <row r="665" spans="1:65" s="2" customFormat="1" ht="24.2" customHeight="1">
      <c r="A665" s="30"/>
      <c r="B665" s="154"/>
      <c r="C665" s="201" t="s">
        <v>2749</v>
      </c>
      <c r="D665" s="201" t="s">
        <v>751</v>
      </c>
      <c r="E665" s="202" t="s">
        <v>2716</v>
      </c>
      <c r="F665" s="203" t="s">
        <v>2717</v>
      </c>
      <c r="G665" s="204" t="s">
        <v>564</v>
      </c>
      <c r="H665" s="205">
        <v>1.9E-2</v>
      </c>
      <c r="I665" s="177"/>
      <c r="J665" s="290">
        <f t="shared" si="160"/>
        <v>0</v>
      </c>
      <c r="K665" s="178"/>
      <c r="L665" s="179"/>
      <c r="M665" s="180" t="s">
        <v>1</v>
      </c>
      <c r="N665" s="181" t="s">
        <v>38</v>
      </c>
      <c r="O665" s="59"/>
      <c r="P665" s="160">
        <f t="shared" si="161"/>
        <v>0</v>
      </c>
      <c r="Q665" s="160">
        <v>1</v>
      </c>
      <c r="R665" s="160">
        <f t="shared" si="162"/>
        <v>1.9E-2</v>
      </c>
      <c r="S665" s="160">
        <v>0</v>
      </c>
      <c r="T665" s="161">
        <f t="shared" si="163"/>
        <v>0</v>
      </c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R665" s="162" t="s">
        <v>337</v>
      </c>
      <c r="AT665" s="162" t="s">
        <v>751</v>
      </c>
      <c r="AU665" s="162" t="s">
        <v>85</v>
      </c>
      <c r="AY665" s="15" t="s">
        <v>208</v>
      </c>
      <c r="BE665" s="163">
        <f t="shared" si="164"/>
        <v>0</v>
      </c>
      <c r="BF665" s="163">
        <f t="shared" si="165"/>
        <v>0</v>
      </c>
      <c r="BG665" s="163">
        <f t="shared" si="166"/>
        <v>0</v>
      </c>
      <c r="BH665" s="163">
        <f t="shared" si="167"/>
        <v>0</v>
      </c>
      <c r="BI665" s="163">
        <f t="shared" si="168"/>
        <v>0</v>
      </c>
      <c r="BJ665" s="15" t="s">
        <v>85</v>
      </c>
      <c r="BK665" s="163">
        <f t="shared" si="169"/>
        <v>0</v>
      </c>
      <c r="BL665" s="15" t="s">
        <v>274</v>
      </c>
      <c r="BM665" s="162" t="s">
        <v>2750</v>
      </c>
    </row>
    <row r="666" spans="1:65" s="2" customFormat="1" ht="24.2" customHeight="1">
      <c r="A666" s="30"/>
      <c r="B666" s="154"/>
      <c r="C666" s="201" t="s">
        <v>2751</v>
      </c>
      <c r="D666" s="201" t="s">
        <v>751</v>
      </c>
      <c r="E666" s="202" t="s">
        <v>2687</v>
      </c>
      <c r="F666" s="203" t="s">
        <v>2688</v>
      </c>
      <c r="G666" s="204" t="s">
        <v>2689</v>
      </c>
      <c r="H666" s="205">
        <v>0.93899999999999995</v>
      </c>
      <c r="I666" s="177"/>
      <c r="J666" s="290">
        <f t="shared" si="160"/>
        <v>0</v>
      </c>
      <c r="K666" s="178"/>
      <c r="L666" s="179"/>
      <c r="M666" s="180" t="s">
        <v>1</v>
      </c>
      <c r="N666" s="181" t="s">
        <v>38</v>
      </c>
      <c r="O666" s="59"/>
      <c r="P666" s="160">
        <f t="shared" si="161"/>
        <v>0</v>
      </c>
      <c r="Q666" s="160">
        <v>3.09E-2</v>
      </c>
      <c r="R666" s="160">
        <f t="shared" si="162"/>
        <v>2.9015099999999999E-2</v>
      </c>
      <c r="S666" s="160">
        <v>0</v>
      </c>
      <c r="T666" s="161">
        <f t="shared" si="163"/>
        <v>0</v>
      </c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R666" s="162" t="s">
        <v>337</v>
      </c>
      <c r="AT666" s="162" t="s">
        <v>751</v>
      </c>
      <c r="AU666" s="162" t="s">
        <v>85</v>
      </c>
      <c r="AY666" s="15" t="s">
        <v>208</v>
      </c>
      <c r="BE666" s="163">
        <f t="shared" si="164"/>
        <v>0</v>
      </c>
      <c r="BF666" s="163">
        <f t="shared" si="165"/>
        <v>0</v>
      </c>
      <c r="BG666" s="163">
        <f t="shared" si="166"/>
        <v>0</v>
      </c>
      <c r="BH666" s="163">
        <f t="shared" si="167"/>
        <v>0</v>
      </c>
      <c r="BI666" s="163">
        <f t="shared" si="168"/>
        <v>0</v>
      </c>
      <c r="BJ666" s="15" t="s">
        <v>85</v>
      </c>
      <c r="BK666" s="163">
        <f t="shared" si="169"/>
        <v>0</v>
      </c>
      <c r="BL666" s="15" t="s">
        <v>274</v>
      </c>
      <c r="BM666" s="162" t="s">
        <v>2752</v>
      </c>
    </row>
    <row r="667" spans="1:65" s="2" customFormat="1" ht="24.2" customHeight="1">
      <c r="A667" s="30"/>
      <c r="B667" s="154"/>
      <c r="C667" s="195" t="s">
        <v>2753</v>
      </c>
      <c r="D667" s="195" t="s">
        <v>210</v>
      </c>
      <c r="E667" s="196" t="s">
        <v>2754</v>
      </c>
      <c r="F667" s="200" t="s">
        <v>2755</v>
      </c>
      <c r="G667" s="198" t="s">
        <v>739</v>
      </c>
      <c r="H667" s="199">
        <v>264.58</v>
      </c>
      <c r="I667" s="155"/>
      <c r="J667" s="287">
        <f t="shared" si="160"/>
        <v>0</v>
      </c>
      <c r="K667" s="157"/>
      <c r="L667" s="31"/>
      <c r="M667" s="158" t="s">
        <v>1</v>
      </c>
      <c r="N667" s="159" t="s">
        <v>38</v>
      </c>
      <c r="O667" s="59"/>
      <c r="P667" s="160">
        <f t="shared" si="161"/>
        <v>0</v>
      </c>
      <c r="Q667" s="160">
        <v>0</v>
      </c>
      <c r="R667" s="160">
        <f t="shared" si="162"/>
        <v>0</v>
      </c>
      <c r="S667" s="160">
        <v>0</v>
      </c>
      <c r="T667" s="161">
        <f t="shared" si="163"/>
        <v>0</v>
      </c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R667" s="162" t="s">
        <v>274</v>
      </c>
      <c r="AT667" s="162" t="s">
        <v>210</v>
      </c>
      <c r="AU667" s="162" t="s">
        <v>85</v>
      </c>
      <c r="AY667" s="15" t="s">
        <v>208</v>
      </c>
      <c r="BE667" s="163">
        <f t="shared" si="164"/>
        <v>0</v>
      </c>
      <c r="BF667" s="163">
        <f t="shared" si="165"/>
        <v>0</v>
      </c>
      <c r="BG667" s="163">
        <f t="shared" si="166"/>
        <v>0</v>
      </c>
      <c r="BH667" s="163">
        <f t="shared" si="167"/>
        <v>0</v>
      </c>
      <c r="BI667" s="163">
        <f t="shared" si="168"/>
        <v>0</v>
      </c>
      <c r="BJ667" s="15" t="s">
        <v>85</v>
      </c>
      <c r="BK667" s="163">
        <f t="shared" si="169"/>
        <v>0</v>
      </c>
      <c r="BL667" s="15" t="s">
        <v>274</v>
      </c>
      <c r="BM667" s="162" t="s">
        <v>2756</v>
      </c>
    </row>
    <row r="668" spans="1:65" s="2" customFormat="1" ht="24.2" customHeight="1">
      <c r="A668" s="30"/>
      <c r="B668" s="154"/>
      <c r="C668" s="201" t="s">
        <v>2757</v>
      </c>
      <c r="D668" s="201" t="s">
        <v>751</v>
      </c>
      <c r="E668" s="202" t="s">
        <v>2696</v>
      </c>
      <c r="F668" s="203" t="s">
        <v>2697</v>
      </c>
      <c r="G668" s="204" t="s">
        <v>564</v>
      </c>
      <c r="H668" s="205">
        <v>5.8999999999999997E-2</v>
      </c>
      <c r="I668" s="177"/>
      <c r="J668" s="290">
        <f t="shared" si="160"/>
        <v>0</v>
      </c>
      <c r="K668" s="178"/>
      <c r="L668" s="179"/>
      <c r="M668" s="180" t="s">
        <v>1</v>
      </c>
      <c r="N668" s="181" t="s">
        <v>38</v>
      </c>
      <c r="O668" s="59"/>
      <c r="P668" s="160">
        <f t="shared" si="161"/>
        <v>0</v>
      </c>
      <c r="Q668" s="160">
        <v>1</v>
      </c>
      <c r="R668" s="160">
        <f t="shared" si="162"/>
        <v>5.8999999999999997E-2</v>
      </c>
      <c r="S668" s="160">
        <v>0</v>
      </c>
      <c r="T668" s="161">
        <f t="shared" si="163"/>
        <v>0</v>
      </c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R668" s="162" t="s">
        <v>337</v>
      </c>
      <c r="AT668" s="162" t="s">
        <v>751</v>
      </c>
      <c r="AU668" s="162" t="s">
        <v>85</v>
      </c>
      <c r="AY668" s="15" t="s">
        <v>208</v>
      </c>
      <c r="BE668" s="163">
        <f t="shared" si="164"/>
        <v>0</v>
      </c>
      <c r="BF668" s="163">
        <f t="shared" si="165"/>
        <v>0</v>
      </c>
      <c r="BG668" s="163">
        <f t="shared" si="166"/>
        <v>0</v>
      </c>
      <c r="BH668" s="163">
        <f t="shared" si="167"/>
        <v>0</v>
      </c>
      <c r="BI668" s="163">
        <f t="shared" si="168"/>
        <v>0</v>
      </c>
      <c r="BJ668" s="15" t="s">
        <v>85</v>
      </c>
      <c r="BK668" s="163">
        <f t="shared" si="169"/>
        <v>0</v>
      </c>
      <c r="BL668" s="15" t="s">
        <v>274</v>
      </c>
      <c r="BM668" s="162" t="s">
        <v>2758</v>
      </c>
    </row>
    <row r="669" spans="1:65" s="2" customFormat="1" ht="24.2" customHeight="1">
      <c r="A669" s="30"/>
      <c r="B669" s="154"/>
      <c r="C669" s="201" t="s">
        <v>2759</v>
      </c>
      <c r="D669" s="201" t="s">
        <v>751</v>
      </c>
      <c r="E669" s="202" t="s">
        <v>2700</v>
      </c>
      <c r="F669" s="203" t="s">
        <v>2701</v>
      </c>
      <c r="G669" s="204" t="s">
        <v>252</v>
      </c>
      <c r="H669" s="205">
        <v>18.48</v>
      </c>
      <c r="I669" s="177"/>
      <c r="J669" s="290">
        <f t="shared" si="160"/>
        <v>0</v>
      </c>
      <c r="K669" s="178"/>
      <c r="L669" s="179"/>
      <c r="M669" s="180" t="s">
        <v>1</v>
      </c>
      <c r="N669" s="181" t="s">
        <v>38</v>
      </c>
      <c r="O669" s="59"/>
      <c r="P669" s="160">
        <f t="shared" si="161"/>
        <v>0</v>
      </c>
      <c r="Q669" s="160">
        <v>4.64E-3</v>
      </c>
      <c r="R669" s="160">
        <f t="shared" si="162"/>
        <v>8.5747199999999996E-2</v>
      </c>
      <c r="S669" s="160">
        <v>0</v>
      </c>
      <c r="T669" s="161">
        <f t="shared" si="163"/>
        <v>0</v>
      </c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R669" s="162" t="s">
        <v>337</v>
      </c>
      <c r="AT669" s="162" t="s">
        <v>751</v>
      </c>
      <c r="AU669" s="162" t="s">
        <v>85</v>
      </c>
      <c r="AY669" s="15" t="s">
        <v>208</v>
      </c>
      <c r="BE669" s="163">
        <f t="shared" si="164"/>
        <v>0</v>
      </c>
      <c r="BF669" s="163">
        <f t="shared" si="165"/>
        <v>0</v>
      </c>
      <c r="BG669" s="163">
        <f t="shared" si="166"/>
        <v>0</v>
      </c>
      <c r="BH669" s="163">
        <f t="shared" si="167"/>
        <v>0</v>
      </c>
      <c r="BI669" s="163">
        <f t="shared" si="168"/>
        <v>0</v>
      </c>
      <c r="BJ669" s="15" t="s">
        <v>85</v>
      </c>
      <c r="BK669" s="163">
        <f t="shared" si="169"/>
        <v>0</v>
      </c>
      <c r="BL669" s="15" t="s">
        <v>274</v>
      </c>
      <c r="BM669" s="162" t="s">
        <v>2760</v>
      </c>
    </row>
    <row r="670" spans="1:65" s="2" customFormat="1" ht="24.2" customHeight="1">
      <c r="A670" s="30"/>
      <c r="B670" s="154"/>
      <c r="C670" s="201" t="s">
        <v>2761</v>
      </c>
      <c r="D670" s="201" t="s">
        <v>751</v>
      </c>
      <c r="E670" s="202" t="s">
        <v>2704</v>
      </c>
      <c r="F670" s="203" t="s">
        <v>2705</v>
      </c>
      <c r="G670" s="204" t="s">
        <v>564</v>
      </c>
      <c r="H670" s="205">
        <v>1E-3</v>
      </c>
      <c r="I670" s="177"/>
      <c r="J670" s="290">
        <f t="shared" si="160"/>
        <v>0</v>
      </c>
      <c r="K670" s="178"/>
      <c r="L670" s="179"/>
      <c r="M670" s="180" t="s">
        <v>1</v>
      </c>
      <c r="N670" s="181" t="s">
        <v>38</v>
      </c>
      <c r="O670" s="59"/>
      <c r="P670" s="160">
        <f t="shared" si="161"/>
        <v>0</v>
      </c>
      <c r="Q670" s="160">
        <v>1</v>
      </c>
      <c r="R670" s="160">
        <f t="shared" si="162"/>
        <v>1E-3</v>
      </c>
      <c r="S670" s="160">
        <v>0</v>
      </c>
      <c r="T670" s="161">
        <f t="shared" si="163"/>
        <v>0</v>
      </c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R670" s="162" t="s">
        <v>337</v>
      </c>
      <c r="AT670" s="162" t="s">
        <v>751</v>
      </c>
      <c r="AU670" s="162" t="s">
        <v>85</v>
      </c>
      <c r="AY670" s="15" t="s">
        <v>208</v>
      </c>
      <c r="BE670" s="163">
        <f t="shared" si="164"/>
        <v>0</v>
      </c>
      <c r="BF670" s="163">
        <f t="shared" si="165"/>
        <v>0</v>
      </c>
      <c r="BG670" s="163">
        <f t="shared" si="166"/>
        <v>0</v>
      </c>
      <c r="BH670" s="163">
        <f t="shared" si="167"/>
        <v>0</v>
      </c>
      <c r="BI670" s="163">
        <f t="shared" si="168"/>
        <v>0</v>
      </c>
      <c r="BJ670" s="15" t="s">
        <v>85</v>
      </c>
      <c r="BK670" s="163">
        <f t="shared" si="169"/>
        <v>0</v>
      </c>
      <c r="BL670" s="15" t="s">
        <v>274</v>
      </c>
      <c r="BM670" s="162" t="s">
        <v>2762</v>
      </c>
    </row>
    <row r="671" spans="1:65" s="2" customFormat="1" ht="24.2" customHeight="1">
      <c r="A671" s="30"/>
      <c r="B671" s="154"/>
      <c r="C671" s="201" t="s">
        <v>2763</v>
      </c>
      <c r="D671" s="201" t="s">
        <v>751</v>
      </c>
      <c r="E671" s="202" t="s">
        <v>2708</v>
      </c>
      <c r="F671" s="203" t="s">
        <v>2709</v>
      </c>
      <c r="G671" s="204" t="s">
        <v>564</v>
      </c>
      <c r="H671" s="205">
        <v>5.8999999999999997E-2</v>
      </c>
      <c r="I671" s="177"/>
      <c r="J671" s="290">
        <f t="shared" ref="J671:J734" si="170">ROUND(I671*H671,2)</f>
        <v>0</v>
      </c>
      <c r="K671" s="178"/>
      <c r="L671" s="179"/>
      <c r="M671" s="180" t="s">
        <v>1</v>
      </c>
      <c r="N671" s="181" t="s">
        <v>38</v>
      </c>
      <c r="O671" s="59"/>
      <c r="P671" s="160">
        <f t="shared" ref="P671:P734" si="171">O671*H671</f>
        <v>0</v>
      </c>
      <c r="Q671" s="160">
        <v>1</v>
      </c>
      <c r="R671" s="160">
        <f t="shared" ref="R671:R734" si="172">Q671*H671</f>
        <v>5.8999999999999997E-2</v>
      </c>
      <c r="S671" s="160">
        <v>0</v>
      </c>
      <c r="T671" s="161">
        <f t="shared" ref="T671:T734" si="173">S671*H671</f>
        <v>0</v>
      </c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R671" s="162" t="s">
        <v>337</v>
      </c>
      <c r="AT671" s="162" t="s">
        <v>751</v>
      </c>
      <c r="AU671" s="162" t="s">
        <v>85</v>
      </c>
      <c r="AY671" s="15" t="s">
        <v>208</v>
      </c>
      <c r="BE671" s="163">
        <f t="shared" ref="BE671:BE734" si="174">IF(N671="základná",J671,0)</f>
        <v>0</v>
      </c>
      <c r="BF671" s="163">
        <f t="shared" ref="BF671:BF734" si="175">IF(N671="znížená",J671,0)</f>
        <v>0</v>
      </c>
      <c r="BG671" s="163">
        <f t="shared" ref="BG671:BG734" si="176">IF(N671="zákl. prenesená",J671,0)</f>
        <v>0</v>
      </c>
      <c r="BH671" s="163">
        <f t="shared" ref="BH671:BH734" si="177">IF(N671="zníž. prenesená",J671,0)</f>
        <v>0</v>
      </c>
      <c r="BI671" s="163">
        <f t="shared" ref="BI671:BI734" si="178">IF(N671="nulová",J671,0)</f>
        <v>0</v>
      </c>
      <c r="BJ671" s="15" t="s">
        <v>85</v>
      </c>
      <c r="BK671" s="163">
        <f t="shared" ref="BK671:BK734" si="179">ROUND(I671*H671,2)</f>
        <v>0</v>
      </c>
      <c r="BL671" s="15" t="s">
        <v>274</v>
      </c>
      <c r="BM671" s="162" t="s">
        <v>2764</v>
      </c>
    </row>
    <row r="672" spans="1:65" s="2" customFormat="1" ht="24.2" customHeight="1">
      <c r="A672" s="30"/>
      <c r="B672" s="154"/>
      <c r="C672" s="201" t="s">
        <v>2765</v>
      </c>
      <c r="D672" s="201" t="s">
        <v>751</v>
      </c>
      <c r="E672" s="202" t="s">
        <v>2712</v>
      </c>
      <c r="F672" s="203" t="s">
        <v>2713</v>
      </c>
      <c r="G672" s="204" t="s">
        <v>564</v>
      </c>
      <c r="H672" s="205">
        <v>4.7E-2</v>
      </c>
      <c r="I672" s="177"/>
      <c r="J672" s="290">
        <f t="shared" si="170"/>
        <v>0</v>
      </c>
      <c r="K672" s="178"/>
      <c r="L672" s="179"/>
      <c r="M672" s="180" t="s">
        <v>1</v>
      </c>
      <c r="N672" s="181" t="s">
        <v>38</v>
      </c>
      <c r="O672" s="59"/>
      <c r="P672" s="160">
        <f t="shared" si="171"/>
        <v>0</v>
      </c>
      <c r="Q672" s="160">
        <v>1</v>
      </c>
      <c r="R672" s="160">
        <f t="shared" si="172"/>
        <v>4.7E-2</v>
      </c>
      <c r="S672" s="160">
        <v>0</v>
      </c>
      <c r="T672" s="161">
        <f t="shared" si="173"/>
        <v>0</v>
      </c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R672" s="162" t="s">
        <v>337</v>
      </c>
      <c r="AT672" s="162" t="s">
        <v>751</v>
      </c>
      <c r="AU672" s="162" t="s">
        <v>85</v>
      </c>
      <c r="AY672" s="15" t="s">
        <v>208</v>
      </c>
      <c r="BE672" s="163">
        <f t="shared" si="174"/>
        <v>0</v>
      </c>
      <c r="BF672" s="163">
        <f t="shared" si="175"/>
        <v>0</v>
      </c>
      <c r="BG672" s="163">
        <f t="shared" si="176"/>
        <v>0</v>
      </c>
      <c r="BH672" s="163">
        <f t="shared" si="177"/>
        <v>0</v>
      </c>
      <c r="BI672" s="163">
        <f t="shared" si="178"/>
        <v>0</v>
      </c>
      <c r="BJ672" s="15" t="s">
        <v>85</v>
      </c>
      <c r="BK672" s="163">
        <f t="shared" si="179"/>
        <v>0</v>
      </c>
      <c r="BL672" s="15" t="s">
        <v>274</v>
      </c>
      <c r="BM672" s="162" t="s">
        <v>2766</v>
      </c>
    </row>
    <row r="673" spans="1:65" s="2" customFormat="1" ht="24.2" customHeight="1">
      <c r="A673" s="30"/>
      <c r="B673" s="154"/>
      <c r="C673" s="201" t="s">
        <v>2767</v>
      </c>
      <c r="D673" s="201" t="s">
        <v>751</v>
      </c>
      <c r="E673" s="202" t="s">
        <v>2716</v>
      </c>
      <c r="F673" s="203" t="s">
        <v>2717</v>
      </c>
      <c r="G673" s="204" t="s">
        <v>564</v>
      </c>
      <c r="H673" s="205">
        <v>1.4E-2</v>
      </c>
      <c r="I673" s="177"/>
      <c r="J673" s="290">
        <f t="shared" si="170"/>
        <v>0</v>
      </c>
      <c r="K673" s="178"/>
      <c r="L673" s="179"/>
      <c r="M673" s="180" t="s">
        <v>1</v>
      </c>
      <c r="N673" s="181" t="s">
        <v>38</v>
      </c>
      <c r="O673" s="59"/>
      <c r="P673" s="160">
        <f t="shared" si="171"/>
        <v>0</v>
      </c>
      <c r="Q673" s="160">
        <v>1</v>
      </c>
      <c r="R673" s="160">
        <f t="shared" si="172"/>
        <v>1.4E-2</v>
      </c>
      <c r="S673" s="160">
        <v>0</v>
      </c>
      <c r="T673" s="161">
        <f t="shared" si="173"/>
        <v>0</v>
      </c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R673" s="162" t="s">
        <v>337</v>
      </c>
      <c r="AT673" s="162" t="s">
        <v>751</v>
      </c>
      <c r="AU673" s="162" t="s">
        <v>85</v>
      </c>
      <c r="AY673" s="15" t="s">
        <v>208</v>
      </c>
      <c r="BE673" s="163">
        <f t="shared" si="174"/>
        <v>0</v>
      </c>
      <c r="BF673" s="163">
        <f t="shared" si="175"/>
        <v>0</v>
      </c>
      <c r="BG673" s="163">
        <f t="shared" si="176"/>
        <v>0</v>
      </c>
      <c r="BH673" s="163">
        <f t="shared" si="177"/>
        <v>0</v>
      </c>
      <c r="BI673" s="163">
        <f t="shared" si="178"/>
        <v>0</v>
      </c>
      <c r="BJ673" s="15" t="s">
        <v>85</v>
      </c>
      <c r="BK673" s="163">
        <f t="shared" si="179"/>
        <v>0</v>
      </c>
      <c r="BL673" s="15" t="s">
        <v>274</v>
      </c>
      <c r="BM673" s="162" t="s">
        <v>2768</v>
      </c>
    </row>
    <row r="674" spans="1:65" s="2" customFormat="1" ht="24.2" customHeight="1">
      <c r="A674" s="30"/>
      <c r="B674" s="154"/>
      <c r="C674" s="201" t="s">
        <v>2769</v>
      </c>
      <c r="D674" s="201" t="s">
        <v>751</v>
      </c>
      <c r="E674" s="202" t="s">
        <v>2728</v>
      </c>
      <c r="F674" s="203" t="s">
        <v>2729</v>
      </c>
      <c r="G674" s="204" t="s">
        <v>564</v>
      </c>
      <c r="H674" s="205">
        <v>1E-3</v>
      </c>
      <c r="I674" s="177"/>
      <c r="J674" s="290">
        <f t="shared" si="170"/>
        <v>0</v>
      </c>
      <c r="K674" s="178"/>
      <c r="L674" s="179"/>
      <c r="M674" s="180" t="s">
        <v>1</v>
      </c>
      <c r="N674" s="181" t="s">
        <v>38</v>
      </c>
      <c r="O674" s="59"/>
      <c r="P674" s="160">
        <f t="shared" si="171"/>
        <v>0</v>
      </c>
      <c r="Q674" s="160">
        <v>1</v>
      </c>
      <c r="R674" s="160">
        <f t="shared" si="172"/>
        <v>1E-3</v>
      </c>
      <c r="S674" s="160">
        <v>0</v>
      </c>
      <c r="T674" s="161">
        <f t="shared" si="173"/>
        <v>0</v>
      </c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R674" s="162" t="s">
        <v>337</v>
      </c>
      <c r="AT674" s="162" t="s">
        <v>751</v>
      </c>
      <c r="AU674" s="162" t="s">
        <v>85</v>
      </c>
      <c r="AY674" s="15" t="s">
        <v>208</v>
      </c>
      <c r="BE674" s="163">
        <f t="shared" si="174"/>
        <v>0</v>
      </c>
      <c r="BF674" s="163">
        <f t="shared" si="175"/>
        <v>0</v>
      </c>
      <c r="BG674" s="163">
        <f t="shared" si="176"/>
        <v>0</v>
      </c>
      <c r="BH674" s="163">
        <f t="shared" si="177"/>
        <v>0</v>
      </c>
      <c r="BI674" s="163">
        <f t="shared" si="178"/>
        <v>0</v>
      </c>
      <c r="BJ674" s="15" t="s">
        <v>85</v>
      </c>
      <c r="BK674" s="163">
        <f t="shared" si="179"/>
        <v>0</v>
      </c>
      <c r="BL674" s="15" t="s">
        <v>274</v>
      </c>
      <c r="BM674" s="162" t="s">
        <v>2770</v>
      </c>
    </row>
    <row r="675" spans="1:65" s="2" customFormat="1" ht="24.2" customHeight="1">
      <c r="A675" s="30"/>
      <c r="B675" s="154"/>
      <c r="C675" s="201" t="s">
        <v>2771</v>
      </c>
      <c r="D675" s="201" t="s">
        <v>751</v>
      </c>
      <c r="E675" s="202" t="s">
        <v>2687</v>
      </c>
      <c r="F675" s="203" t="s">
        <v>2688</v>
      </c>
      <c r="G675" s="204" t="s">
        <v>2689</v>
      </c>
      <c r="H675" s="205">
        <v>0.85599999999999998</v>
      </c>
      <c r="I675" s="177"/>
      <c r="J675" s="290">
        <f t="shared" si="170"/>
        <v>0</v>
      </c>
      <c r="K675" s="178"/>
      <c r="L675" s="179"/>
      <c r="M675" s="180" t="s">
        <v>1</v>
      </c>
      <c r="N675" s="181" t="s">
        <v>38</v>
      </c>
      <c r="O675" s="59"/>
      <c r="P675" s="160">
        <f t="shared" si="171"/>
        <v>0</v>
      </c>
      <c r="Q675" s="160">
        <v>3.09E-2</v>
      </c>
      <c r="R675" s="160">
        <f t="shared" si="172"/>
        <v>2.6450399999999999E-2</v>
      </c>
      <c r="S675" s="160">
        <v>0</v>
      </c>
      <c r="T675" s="161">
        <f t="shared" si="173"/>
        <v>0</v>
      </c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R675" s="162" t="s">
        <v>337</v>
      </c>
      <c r="AT675" s="162" t="s">
        <v>751</v>
      </c>
      <c r="AU675" s="162" t="s">
        <v>85</v>
      </c>
      <c r="AY675" s="15" t="s">
        <v>208</v>
      </c>
      <c r="BE675" s="163">
        <f t="shared" si="174"/>
        <v>0</v>
      </c>
      <c r="BF675" s="163">
        <f t="shared" si="175"/>
        <v>0</v>
      </c>
      <c r="BG675" s="163">
        <f t="shared" si="176"/>
        <v>0</v>
      </c>
      <c r="BH675" s="163">
        <f t="shared" si="177"/>
        <v>0</v>
      </c>
      <c r="BI675" s="163">
        <f t="shared" si="178"/>
        <v>0</v>
      </c>
      <c r="BJ675" s="15" t="s">
        <v>85</v>
      </c>
      <c r="BK675" s="163">
        <f t="shared" si="179"/>
        <v>0</v>
      </c>
      <c r="BL675" s="15" t="s">
        <v>274</v>
      </c>
      <c r="BM675" s="162" t="s">
        <v>2772</v>
      </c>
    </row>
    <row r="676" spans="1:65" s="2" customFormat="1" ht="24.2" customHeight="1">
      <c r="A676" s="30"/>
      <c r="B676" s="154"/>
      <c r="C676" s="195" t="s">
        <v>2773</v>
      </c>
      <c r="D676" s="195" t="s">
        <v>210</v>
      </c>
      <c r="E676" s="196" t="s">
        <v>2774</v>
      </c>
      <c r="F676" s="200" t="s">
        <v>2775</v>
      </c>
      <c r="G676" s="198" t="s">
        <v>739</v>
      </c>
      <c r="H676" s="199">
        <v>26.36</v>
      </c>
      <c r="I676" s="155"/>
      <c r="J676" s="287">
        <f t="shared" si="170"/>
        <v>0</v>
      </c>
      <c r="K676" s="157"/>
      <c r="L676" s="31"/>
      <c r="M676" s="158" t="s">
        <v>1</v>
      </c>
      <c r="N676" s="159" t="s">
        <v>38</v>
      </c>
      <c r="O676" s="59"/>
      <c r="P676" s="160">
        <f t="shared" si="171"/>
        <v>0</v>
      </c>
      <c r="Q676" s="160">
        <v>0</v>
      </c>
      <c r="R676" s="160">
        <f t="shared" si="172"/>
        <v>0</v>
      </c>
      <c r="S676" s="160">
        <v>0</v>
      </c>
      <c r="T676" s="161">
        <f t="shared" si="173"/>
        <v>0</v>
      </c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R676" s="162" t="s">
        <v>274</v>
      </c>
      <c r="AT676" s="162" t="s">
        <v>210</v>
      </c>
      <c r="AU676" s="162" t="s">
        <v>85</v>
      </c>
      <c r="AY676" s="15" t="s">
        <v>208</v>
      </c>
      <c r="BE676" s="163">
        <f t="shared" si="174"/>
        <v>0</v>
      </c>
      <c r="BF676" s="163">
        <f t="shared" si="175"/>
        <v>0</v>
      </c>
      <c r="BG676" s="163">
        <f t="shared" si="176"/>
        <v>0</v>
      </c>
      <c r="BH676" s="163">
        <f t="shared" si="177"/>
        <v>0</v>
      </c>
      <c r="BI676" s="163">
        <f t="shared" si="178"/>
        <v>0</v>
      </c>
      <c r="BJ676" s="15" t="s">
        <v>85</v>
      </c>
      <c r="BK676" s="163">
        <f t="shared" si="179"/>
        <v>0</v>
      </c>
      <c r="BL676" s="15" t="s">
        <v>274</v>
      </c>
      <c r="BM676" s="162" t="s">
        <v>2776</v>
      </c>
    </row>
    <row r="677" spans="1:65" s="2" customFormat="1" ht="24.2" customHeight="1">
      <c r="A677" s="30"/>
      <c r="B677" s="154"/>
      <c r="C677" s="201" t="s">
        <v>2777</v>
      </c>
      <c r="D677" s="201" t="s">
        <v>751</v>
      </c>
      <c r="E677" s="202" t="s">
        <v>2700</v>
      </c>
      <c r="F677" s="203" t="s">
        <v>2701</v>
      </c>
      <c r="G677" s="204" t="s">
        <v>252</v>
      </c>
      <c r="H677" s="205">
        <v>4.4889999999999999</v>
      </c>
      <c r="I677" s="177"/>
      <c r="J677" s="290">
        <f t="shared" si="170"/>
        <v>0</v>
      </c>
      <c r="K677" s="178"/>
      <c r="L677" s="179"/>
      <c r="M677" s="180" t="s">
        <v>1</v>
      </c>
      <c r="N677" s="181" t="s">
        <v>38</v>
      </c>
      <c r="O677" s="59"/>
      <c r="P677" s="160">
        <f t="shared" si="171"/>
        <v>0</v>
      </c>
      <c r="Q677" s="160">
        <v>4.64E-3</v>
      </c>
      <c r="R677" s="160">
        <f t="shared" si="172"/>
        <v>2.0828960000000001E-2</v>
      </c>
      <c r="S677" s="160">
        <v>0</v>
      </c>
      <c r="T677" s="161">
        <f t="shared" si="173"/>
        <v>0</v>
      </c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R677" s="162" t="s">
        <v>337</v>
      </c>
      <c r="AT677" s="162" t="s">
        <v>751</v>
      </c>
      <c r="AU677" s="162" t="s">
        <v>85</v>
      </c>
      <c r="AY677" s="15" t="s">
        <v>208</v>
      </c>
      <c r="BE677" s="163">
        <f t="shared" si="174"/>
        <v>0</v>
      </c>
      <c r="BF677" s="163">
        <f t="shared" si="175"/>
        <v>0</v>
      </c>
      <c r="BG677" s="163">
        <f t="shared" si="176"/>
        <v>0</v>
      </c>
      <c r="BH677" s="163">
        <f t="shared" si="177"/>
        <v>0</v>
      </c>
      <c r="BI677" s="163">
        <f t="shared" si="178"/>
        <v>0</v>
      </c>
      <c r="BJ677" s="15" t="s">
        <v>85</v>
      </c>
      <c r="BK677" s="163">
        <f t="shared" si="179"/>
        <v>0</v>
      </c>
      <c r="BL677" s="15" t="s">
        <v>274</v>
      </c>
      <c r="BM677" s="162" t="s">
        <v>2778</v>
      </c>
    </row>
    <row r="678" spans="1:65" s="2" customFormat="1" ht="24.2" customHeight="1">
      <c r="A678" s="30"/>
      <c r="B678" s="154"/>
      <c r="C678" s="201" t="s">
        <v>2779</v>
      </c>
      <c r="D678" s="201" t="s">
        <v>751</v>
      </c>
      <c r="E678" s="202" t="s">
        <v>2728</v>
      </c>
      <c r="F678" s="203" t="s">
        <v>2729</v>
      </c>
      <c r="G678" s="204" t="s">
        <v>564</v>
      </c>
      <c r="H678" s="205">
        <v>1E-3</v>
      </c>
      <c r="I678" s="177"/>
      <c r="J678" s="290">
        <f t="shared" si="170"/>
        <v>0</v>
      </c>
      <c r="K678" s="178"/>
      <c r="L678" s="179"/>
      <c r="M678" s="180" t="s">
        <v>1</v>
      </c>
      <c r="N678" s="181" t="s">
        <v>38</v>
      </c>
      <c r="O678" s="59"/>
      <c r="P678" s="160">
        <f t="shared" si="171"/>
        <v>0</v>
      </c>
      <c r="Q678" s="160">
        <v>1</v>
      </c>
      <c r="R678" s="160">
        <f t="shared" si="172"/>
        <v>1E-3</v>
      </c>
      <c r="S678" s="160">
        <v>0</v>
      </c>
      <c r="T678" s="161">
        <f t="shared" si="173"/>
        <v>0</v>
      </c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R678" s="162" t="s">
        <v>337</v>
      </c>
      <c r="AT678" s="162" t="s">
        <v>751</v>
      </c>
      <c r="AU678" s="162" t="s">
        <v>85</v>
      </c>
      <c r="AY678" s="15" t="s">
        <v>208</v>
      </c>
      <c r="BE678" s="163">
        <f t="shared" si="174"/>
        <v>0</v>
      </c>
      <c r="BF678" s="163">
        <f t="shared" si="175"/>
        <v>0</v>
      </c>
      <c r="BG678" s="163">
        <f t="shared" si="176"/>
        <v>0</v>
      </c>
      <c r="BH678" s="163">
        <f t="shared" si="177"/>
        <v>0</v>
      </c>
      <c r="BI678" s="163">
        <f t="shared" si="178"/>
        <v>0</v>
      </c>
      <c r="BJ678" s="15" t="s">
        <v>85</v>
      </c>
      <c r="BK678" s="163">
        <f t="shared" si="179"/>
        <v>0</v>
      </c>
      <c r="BL678" s="15" t="s">
        <v>274</v>
      </c>
      <c r="BM678" s="162" t="s">
        <v>2780</v>
      </c>
    </row>
    <row r="679" spans="1:65" s="2" customFormat="1" ht="24.2" customHeight="1">
      <c r="A679" s="30"/>
      <c r="B679" s="154"/>
      <c r="C679" s="201" t="s">
        <v>2781</v>
      </c>
      <c r="D679" s="201" t="s">
        <v>751</v>
      </c>
      <c r="E679" s="202" t="s">
        <v>2708</v>
      </c>
      <c r="F679" s="203" t="s">
        <v>2709</v>
      </c>
      <c r="G679" s="204" t="s">
        <v>564</v>
      </c>
      <c r="H679" s="205">
        <v>1E-3</v>
      </c>
      <c r="I679" s="177"/>
      <c r="J679" s="290">
        <f t="shared" si="170"/>
        <v>0</v>
      </c>
      <c r="K679" s="178"/>
      <c r="L679" s="179"/>
      <c r="M679" s="180" t="s">
        <v>1</v>
      </c>
      <c r="N679" s="181" t="s">
        <v>38</v>
      </c>
      <c r="O679" s="59"/>
      <c r="P679" s="160">
        <f t="shared" si="171"/>
        <v>0</v>
      </c>
      <c r="Q679" s="160">
        <v>1</v>
      </c>
      <c r="R679" s="160">
        <f t="shared" si="172"/>
        <v>1E-3</v>
      </c>
      <c r="S679" s="160">
        <v>0</v>
      </c>
      <c r="T679" s="161">
        <f t="shared" si="173"/>
        <v>0</v>
      </c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R679" s="162" t="s">
        <v>337</v>
      </c>
      <c r="AT679" s="162" t="s">
        <v>751</v>
      </c>
      <c r="AU679" s="162" t="s">
        <v>85</v>
      </c>
      <c r="AY679" s="15" t="s">
        <v>208</v>
      </c>
      <c r="BE679" s="163">
        <f t="shared" si="174"/>
        <v>0</v>
      </c>
      <c r="BF679" s="163">
        <f t="shared" si="175"/>
        <v>0</v>
      </c>
      <c r="BG679" s="163">
        <f t="shared" si="176"/>
        <v>0</v>
      </c>
      <c r="BH679" s="163">
        <f t="shared" si="177"/>
        <v>0</v>
      </c>
      <c r="BI679" s="163">
        <f t="shared" si="178"/>
        <v>0</v>
      </c>
      <c r="BJ679" s="15" t="s">
        <v>85</v>
      </c>
      <c r="BK679" s="163">
        <f t="shared" si="179"/>
        <v>0</v>
      </c>
      <c r="BL679" s="15" t="s">
        <v>274</v>
      </c>
      <c r="BM679" s="162" t="s">
        <v>2782</v>
      </c>
    </row>
    <row r="680" spans="1:65" s="2" customFormat="1" ht="24.2" customHeight="1">
      <c r="A680" s="30"/>
      <c r="B680" s="154"/>
      <c r="C680" s="201" t="s">
        <v>2783</v>
      </c>
      <c r="D680" s="201" t="s">
        <v>751</v>
      </c>
      <c r="E680" s="202" t="s">
        <v>2687</v>
      </c>
      <c r="F680" s="203" t="s">
        <v>2688</v>
      </c>
      <c r="G680" s="204" t="s">
        <v>2689</v>
      </c>
      <c r="H680" s="205">
        <v>8.5000000000000006E-2</v>
      </c>
      <c r="I680" s="177"/>
      <c r="J680" s="290">
        <f t="shared" si="170"/>
        <v>0</v>
      </c>
      <c r="K680" s="178"/>
      <c r="L680" s="179"/>
      <c r="M680" s="180" t="s">
        <v>1</v>
      </c>
      <c r="N680" s="181" t="s">
        <v>38</v>
      </c>
      <c r="O680" s="59"/>
      <c r="P680" s="160">
        <f t="shared" si="171"/>
        <v>0</v>
      </c>
      <c r="Q680" s="160">
        <v>3.09E-2</v>
      </c>
      <c r="R680" s="160">
        <f t="shared" si="172"/>
        <v>2.6265000000000004E-3</v>
      </c>
      <c r="S680" s="160">
        <v>0</v>
      </c>
      <c r="T680" s="161">
        <f t="shared" si="173"/>
        <v>0</v>
      </c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R680" s="162" t="s">
        <v>337</v>
      </c>
      <c r="AT680" s="162" t="s">
        <v>751</v>
      </c>
      <c r="AU680" s="162" t="s">
        <v>85</v>
      </c>
      <c r="AY680" s="15" t="s">
        <v>208</v>
      </c>
      <c r="BE680" s="163">
        <f t="shared" si="174"/>
        <v>0</v>
      </c>
      <c r="BF680" s="163">
        <f t="shared" si="175"/>
        <v>0</v>
      </c>
      <c r="BG680" s="163">
        <f t="shared" si="176"/>
        <v>0</v>
      </c>
      <c r="BH680" s="163">
        <f t="shared" si="177"/>
        <v>0</v>
      </c>
      <c r="BI680" s="163">
        <f t="shared" si="178"/>
        <v>0</v>
      </c>
      <c r="BJ680" s="15" t="s">
        <v>85</v>
      </c>
      <c r="BK680" s="163">
        <f t="shared" si="179"/>
        <v>0</v>
      </c>
      <c r="BL680" s="15" t="s">
        <v>274</v>
      </c>
      <c r="BM680" s="162" t="s">
        <v>2784</v>
      </c>
    </row>
    <row r="681" spans="1:65" s="2" customFormat="1" ht="24.2" customHeight="1">
      <c r="A681" s="30"/>
      <c r="B681" s="154"/>
      <c r="C681" s="195" t="s">
        <v>2785</v>
      </c>
      <c r="D681" s="195" t="s">
        <v>210</v>
      </c>
      <c r="E681" s="196" t="s">
        <v>2786</v>
      </c>
      <c r="F681" s="200" t="s">
        <v>2787</v>
      </c>
      <c r="G681" s="198" t="s">
        <v>739</v>
      </c>
      <c r="H681" s="199">
        <v>48.6</v>
      </c>
      <c r="I681" s="155"/>
      <c r="J681" s="287">
        <f t="shared" si="170"/>
        <v>0</v>
      </c>
      <c r="K681" s="157"/>
      <c r="L681" s="31"/>
      <c r="M681" s="158" t="s">
        <v>1</v>
      </c>
      <c r="N681" s="159" t="s">
        <v>38</v>
      </c>
      <c r="O681" s="59"/>
      <c r="P681" s="160">
        <f t="shared" si="171"/>
        <v>0</v>
      </c>
      <c r="Q681" s="160">
        <v>0</v>
      </c>
      <c r="R681" s="160">
        <f t="shared" si="172"/>
        <v>0</v>
      </c>
      <c r="S681" s="160">
        <v>0</v>
      </c>
      <c r="T681" s="161">
        <f t="shared" si="173"/>
        <v>0</v>
      </c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R681" s="162" t="s">
        <v>274</v>
      </c>
      <c r="AT681" s="162" t="s">
        <v>210</v>
      </c>
      <c r="AU681" s="162" t="s">
        <v>85</v>
      </c>
      <c r="AY681" s="15" t="s">
        <v>208</v>
      </c>
      <c r="BE681" s="163">
        <f t="shared" si="174"/>
        <v>0</v>
      </c>
      <c r="BF681" s="163">
        <f t="shared" si="175"/>
        <v>0</v>
      </c>
      <c r="BG681" s="163">
        <f t="shared" si="176"/>
        <v>0</v>
      </c>
      <c r="BH681" s="163">
        <f t="shared" si="177"/>
        <v>0</v>
      </c>
      <c r="BI681" s="163">
        <f t="shared" si="178"/>
        <v>0</v>
      </c>
      <c r="BJ681" s="15" t="s">
        <v>85</v>
      </c>
      <c r="BK681" s="163">
        <f t="shared" si="179"/>
        <v>0</v>
      </c>
      <c r="BL681" s="15" t="s">
        <v>274</v>
      </c>
      <c r="BM681" s="162" t="s">
        <v>2788</v>
      </c>
    </row>
    <row r="682" spans="1:65" s="2" customFormat="1" ht="24.2" customHeight="1">
      <c r="A682" s="30"/>
      <c r="B682" s="154"/>
      <c r="C682" s="201" t="s">
        <v>2789</v>
      </c>
      <c r="D682" s="201" t="s">
        <v>751</v>
      </c>
      <c r="E682" s="202" t="s">
        <v>2700</v>
      </c>
      <c r="F682" s="203" t="s">
        <v>2701</v>
      </c>
      <c r="G682" s="204" t="s">
        <v>252</v>
      </c>
      <c r="H682" s="205">
        <v>8.2319999999999993</v>
      </c>
      <c r="I682" s="177"/>
      <c r="J682" s="290">
        <f t="shared" si="170"/>
        <v>0</v>
      </c>
      <c r="K682" s="178"/>
      <c r="L682" s="179"/>
      <c r="M682" s="180" t="s">
        <v>1</v>
      </c>
      <c r="N682" s="181" t="s">
        <v>38</v>
      </c>
      <c r="O682" s="59"/>
      <c r="P682" s="160">
        <f t="shared" si="171"/>
        <v>0</v>
      </c>
      <c r="Q682" s="160">
        <v>4.64E-3</v>
      </c>
      <c r="R682" s="160">
        <f t="shared" si="172"/>
        <v>3.8196479999999998E-2</v>
      </c>
      <c r="S682" s="160">
        <v>0</v>
      </c>
      <c r="T682" s="161">
        <f t="shared" si="173"/>
        <v>0</v>
      </c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R682" s="162" t="s">
        <v>337</v>
      </c>
      <c r="AT682" s="162" t="s">
        <v>751</v>
      </c>
      <c r="AU682" s="162" t="s">
        <v>85</v>
      </c>
      <c r="AY682" s="15" t="s">
        <v>208</v>
      </c>
      <c r="BE682" s="163">
        <f t="shared" si="174"/>
        <v>0</v>
      </c>
      <c r="BF682" s="163">
        <f t="shared" si="175"/>
        <v>0</v>
      </c>
      <c r="BG682" s="163">
        <f t="shared" si="176"/>
        <v>0</v>
      </c>
      <c r="BH682" s="163">
        <f t="shared" si="177"/>
        <v>0</v>
      </c>
      <c r="BI682" s="163">
        <f t="shared" si="178"/>
        <v>0</v>
      </c>
      <c r="BJ682" s="15" t="s">
        <v>85</v>
      </c>
      <c r="BK682" s="163">
        <f t="shared" si="179"/>
        <v>0</v>
      </c>
      <c r="BL682" s="15" t="s">
        <v>274</v>
      </c>
      <c r="BM682" s="162" t="s">
        <v>2790</v>
      </c>
    </row>
    <row r="683" spans="1:65" s="2" customFormat="1" ht="24.2" customHeight="1">
      <c r="A683" s="30"/>
      <c r="B683" s="154"/>
      <c r="C683" s="201" t="s">
        <v>2791</v>
      </c>
      <c r="D683" s="201" t="s">
        <v>751</v>
      </c>
      <c r="E683" s="202" t="s">
        <v>2728</v>
      </c>
      <c r="F683" s="203" t="s">
        <v>2729</v>
      </c>
      <c r="G683" s="204" t="s">
        <v>564</v>
      </c>
      <c r="H683" s="205">
        <v>1.0999999999999999E-2</v>
      </c>
      <c r="I683" s="177"/>
      <c r="J683" s="290">
        <f t="shared" si="170"/>
        <v>0</v>
      </c>
      <c r="K683" s="178"/>
      <c r="L683" s="179"/>
      <c r="M683" s="180" t="s">
        <v>1</v>
      </c>
      <c r="N683" s="181" t="s">
        <v>38</v>
      </c>
      <c r="O683" s="59"/>
      <c r="P683" s="160">
        <f t="shared" si="171"/>
        <v>0</v>
      </c>
      <c r="Q683" s="160">
        <v>1</v>
      </c>
      <c r="R683" s="160">
        <f t="shared" si="172"/>
        <v>1.0999999999999999E-2</v>
      </c>
      <c r="S683" s="160">
        <v>0</v>
      </c>
      <c r="T683" s="161">
        <f t="shared" si="173"/>
        <v>0</v>
      </c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R683" s="162" t="s">
        <v>337</v>
      </c>
      <c r="AT683" s="162" t="s">
        <v>751</v>
      </c>
      <c r="AU683" s="162" t="s">
        <v>85</v>
      </c>
      <c r="AY683" s="15" t="s">
        <v>208</v>
      </c>
      <c r="BE683" s="163">
        <f t="shared" si="174"/>
        <v>0</v>
      </c>
      <c r="BF683" s="163">
        <f t="shared" si="175"/>
        <v>0</v>
      </c>
      <c r="BG683" s="163">
        <f t="shared" si="176"/>
        <v>0</v>
      </c>
      <c r="BH683" s="163">
        <f t="shared" si="177"/>
        <v>0</v>
      </c>
      <c r="BI683" s="163">
        <f t="shared" si="178"/>
        <v>0</v>
      </c>
      <c r="BJ683" s="15" t="s">
        <v>85</v>
      </c>
      <c r="BK683" s="163">
        <f t="shared" si="179"/>
        <v>0</v>
      </c>
      <c r="BL683" s="15" t="s">
        <v>274</v>
      </c>
      <c r="BM683" s="162" t="s">
        <v>2792</v>
      </c>
    </row>
    <row r="684" spans="1:65" s="2" customFormat="1" ht="24.2" customHeight="1">
      <c r="A684" s="30"/>
      <c r="B684" s="154"/>
      <c r="C684" s="201" t="s">
        <v>2793</v>
      </c>
      <c r="D684" s="201" t="s">
        <v>751</v>
      </c>
      <c r="E684" s="202" t="s">
        <v>2708</v>
      </c>
      <c r="F684" s="203" t="s">
        <v>2709</v>
      </c>
      <c r="G684" s="204" t="s">
        <v>564</v>
      </c>
      <c r="H684" s="205">
        <v>1E-3</v>
      </c>
      <c r="I684" s="177"/>
      <c r="J684" s="290">
        <f t="shared" si="170"/>
        <v>0</v>
      </c>
      <c r="K684" s="178"/>
      <c r="L684" s="179"/>
      <c r="M684" s="180" t="s">
        <v>1</v>
      </c>
      <c r="N684" s="181" t="s">
        <v>38</v>
      </c>
      <c r="O684" s="59"/>
      <c r="P684" s="160">
        <f t="shared" si="171"/>
        <v>0</v>
      </c>
      <c r="Q684" s="160">
        <v>1</v>
      </c>
      <c r="R684" s="160">
        <f t="shared" si="172"/>
        <v>1E-3</v>
      </c>
      <c r="S684" s="160">
        <v>0</v>
      </c>
      <c r="T684" s="161">
        <f t="shared" si="173"/>
        <v>0</v>
      </c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R684" s="162" t="s">
        <v>337</v>
      </c>
      <c r="AT684" s="162" t="s">
        <v>751</v>
      </c>
      <c r="AU684" s="162" t="s">
        <v>85</v>
      </c>
      <c r="AY684" s="15" t="s">
        <v>208</v>
      </c>
      <c r="BE684" s="163">
        <f t="shared" si="174"/>
        <v>0</v>
      </c>
      <c r="BF684" s="163">
        <f t="shared" si="175"/>
        <v>0</v>
      </c>
      <c r="BG684" s="163">
        <f t="shared" si="176"/>
        <v>0</v>
      </c>
      <c r="BH684" s="163">
        <f t="shared" si="177"/>
        <v>0</v>
      </c>
      <c r="BI684" s="163">
        <f t="shared" si="178"/>
        <v>0</v>
      </c>
      <c r="BJ684" s="15" t="s">
        <v>85</v>
      </c>
      <c r="BK684" s="163">
        <f t="shared" si="179"/>
        <v>0</v>
      </c>
      <c r="BL684" s="15" t="s">
        <v>274</v>
      </c>
      <c r="BM684" s="162" t="s">
        <v>2794</v>
      </c>
    </row>
    <row r="685" spans="1:65" s="2" customFormat="1" ht="24.2" customHeight="1">
      <c r="A685" s="30"/>
      <c r="B685" s="154"/>
      <c r="C685" s="201" t="s">
        <v>2795</v>
      </c>
      <c r="D685" s="201" t="s">
        <v>751</v>
      </c>
      <c r="E685" s="202" t="s">
        <v>2687</v>
      </c>
      <c r="F685" s="203" t="s">
        <v>2688</v>
      </c>
      <c r="G685" s="204" t="s">
        <v>2689</v>
      </c>
      <c r="H685" s="205">
        <v>0.157</v>
      </c>
      <c r="I685" s="177"/>
      <c r="J685" s="290">
        <f t="shared" si="170"/>
        <v>0</v>
      </c>
      <c r="K685" s="178"/>
      <c r="L685" s="179"/>
      <c r="M685" s="180" t="s">
        <v>1</v>
      </c>
      <c r="N685" s="181" t="s">
        <v>38</v>
      </c>
      <c r="O685" s="59"/>
      <c r="P685" s="160">
        <f t="shared" si="171"/>
        <v>0</v>
      </c>
      <c r="Q685" s="160">
        <v>3.09E-2</v>
      </c>
      <c r="R685" s="160">
        <f t="shared" si="172"/>
        <v>4.8513000000000002E-3</v>
      </c>
      <c r="S685" s="160">
        <v>0</v>
      </c>
      <c r="T685" s="161">
        <f t="shared" si="173"/>
        <v>0</v>
      </c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R685" s="162" t="s">
        <v>337</v>
      </c>
      <c r="AT685" s="162" t="s">
        <v>751</v>
      </c>
      <c r="AU685" s="162" t="s">
        <v>85</v>
      </c>
      <c r="AY685" s="15" t="s">
        <v>208</v>
      </c>
      <c r="BE685" s="163">
        <f t="shared" si="174"/>
        <v>0</v>
      </c>
      <c r="BF685" s="163">
        <f t="shared" si="175"/>
        <v>0</v>
      </c>
      <c r="BG685" s="163">
        <f t="shared" si="176"/>
        <v>0</v>
      </c>
      <c r="BH685" s="163">
        <f t="shared" si="177"/>
        <v>0</v>
      </c>
      <c r="BI685" s="163">
        <f t="shared" si="178"/>
        <v>0</v>
      </c>
      <c r="BJ685" s="15" t="s">
        <v>85</v>
      </c>
      <c r="BK685" s="163">
        <f t="shared" si="179"/>
        <v>0</v>
      </c>
      <c r="BL685" s="15" t="s">
        <v>274</v>
      </c>
      <c r="BM685" s="162" t="s">
        <v>2796</v>
      </c>
    </row>
    <row r="686" spans="1:65" s="2" customFormat="1" ht="24.2" customHeight="1">
      <c r="A686" s="30"/>
      <c r="B686" s="154"/>
      <c r="C686" s="195" t="s">
        <v>2797</v>
      </c>
      <c r="D686" s="195" t="s">
        <v>210</v>
      </c>
      <c r="E686" s="196" t="s">
        <v>2798</v>
      </c>
      <c r="F686" s="200" t="s">
        <v>2799</v>
      </c>
      <c r="G686" s="198" t="s">
        <v>739</v>
      </c>
      <c r="H686" s="199">
        <v>15.61</v>
      </c>
      <c r="I686" s="155"/>
      <c r="J686" s="287">
        <f t="shared" si="170"/>
        <v>0</v>
      </c>
      <c r="K686" s="157"/>
      <c r="L686" s="31"/>
      <c r="M686" s="158" t="s">
        <v>1</v>
      </c>
      <c r="N686" s="159" t="s">
        <v>38</v>
      </c>
      <c r="O686" s="59"/>
      <c r="P686" s="160">
        <f t="shared" si="171"/>
        <v>0</v>
      </c>
      <c r="Q686" s="160">
        <v>0</v>
      </c>
      <c r="R686" s="160">
        <f t="shared" si="172"/>
        <v>0</v>
      </c>
      <c r="S686" s="160">
        <v>0</v>
      </c>
      <c r="T686" s="161">
        <f t="shared" si="173"/>
        <v>0</v>
      </c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R686" s="162" t="s">
        <v>274</v>
      </c>
      <c r="AT686" s="162" t="s">
        <v>210</v>
      </c>
      <c r="AU686" s="162" t="s">
        <v>85</v>
      </c>
      <c r="AY686" s="15" t="s">
        <v>208</v>
      </c>
      <c r="BE686" s="163">
        <f t="shared" si="174"/>
        <v>0</v>
      </c>
      <c r="BF686" s="163">
        <f t="shared" si="175"/>
        <v>0</v>
      </c>
      <c r="BG686" s="163">
        <f t="shared" si="176"/>
        <v>0</v>
      </c>
      <c r="BH686" s="163">
        <f t="shared" si="177"/>
        <v>0</v>
      </c>
      <c r="BI686" s="163">
        <f t="shared" si="178"/>
        <v>0</v>
      </c>
      <c r="BJ686" s="15" t="s">
        <v>85</v>
      </c>
      <c r="BK686" s="163">
        <f t="shared" si="179"/>
        <v>0</v>
      </c>
      <c r="BL686" s="15" t="s">
        <v>274</v>
      </c>
      <c r="BM686" s="162" t="s">
        <v>2800</v>
      </c>
    </row>
    <row r="687" spans="1:65" s="2" customFormat="1" ht="24.2" customHeight="1">
      <c r="A687" s="30"/>
      <c r="B687" s="154"/>
      <c r="C687" s="201" t="s">
        <v>2801</v>
      </c>
      <c r="D687" s="201" t="s">
        <v>751</v>
      </c>
      <c r="E687" s="202" t="s">
        <v>2700</v>
      </c>
      <c r="F687" s="203" t="s">
        <v>2701</v>
      </c>
      <c r="G687" s="204" t="s">
        <v>252</v>
      </c>
      <c r="H687" s="205">
        <v>2.6240000000000001</v>
      </c>
      <c r="I687" s="177"/>
      <c r="J687" s="290">
        <f t="shared" si="170"/>
        <v>0</v>
      </c>
      <c r="K687" s="178"/>
      <c r="L687" s="179"/>
      <c r="M687" s="180" t="s">
        <v>1</v>
      </c>
      <c r="N687" s="181" t="s">
        <v>38</v>
      </c>
      <c r="O687" s="59"/>
      <c r="P687" s="160">
        <f t="shared" si="171"/>
        <v>0</v>
      </c>
      <c r="Q687" s="160">
        <v>4.64E-3</v>
      </c>
      <c r="R687" s="160">
        <f t="shared" si="172"/>
        <v>1.2175360000000001E-2</v>
      </c>
      <c r="S687" s="160">
        <v>0</v>
      </c>
      <c r="T687" s="161">
        <f t="shared" si="173"/>
        <v>0</v>
      </c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R687" s="162" t="s">
        <v>337</v>
      </c>
      <c r="AT687" s="162" t="s">
        <v>751</v>
      </c>
      <c r="AU687" s="162" t="s">
        <v>85</v>
      </c>
      <c r="AY687" s="15" t="s">
        <v>208</v>
      </c>
      <c r="BE687" s="163">
        <f t="shared" si="174"/>
        <v>0</v>
      </c>
      <c r="BF687" s="163">
        <f t="shared" si="175"/>
        <v>0</v>
      </c>
      <c r="BG687" s="163">
        <f t="shared" si="176"/>
        <v>0</v>
      </c>
      <c r="BH687" s="163">
        <f t="shared" si="177"/>
        <v>0</v>
      </c>
      <c r="BI687" s="163">
        <f t="shared" si="178"/>
        <v>0</v>
      </c>
      <c r="BJ687" s="15" t="s">
        <v>85</v>
      </c>
      <c r="BK687" s="163">
        <f t="shared" si="179"/>
        <v>0</v>
      </c>
      <c r="BL687" s="15" t="s">
        <v>274</v>
      </c>
      <c r="BM687" s="162" t="s">
        <v>2802</v>
      </c>
    </row>
    <row r="688" spans="1:65" s="2" customFormat="1" ht="24.2" customHeight="1">
      <c r="A688" s="30"/>
      <c r="B688" s="154"/>
      <c r="C688" s="201" t="s">
        <v>2803</v>
      </c>
      <c r="D688" s="201" t="s">
        <v>751</v>
      </c>
      <c r="E688" s="202" t="s">
        <v>2728</v>
      </c>
      <c r="F688" s="203" t="s">
        <v>2729</v>
      </c>
      <c r="G688" s="204" t="s">
        <v>564</v>
      </c>
      <c r="H688" s="205">
        <v>1E-3</v>
      </c>
      <c r="I688" s="177"/>
      <c r="J688" s="290">
        <f t="shared" si="170"/>
        <v>0</v>
      </c>
      <c r="K688" s="178"/>
      <c r="L688" s="179"/>
      <c r="M688" s="180" t="s">
        <v>1</v>
      </c>
      <c r="N688" s="181" t="s">
        <v>38</v>
      </c>
      <c r="O688" s="59"/>
      <c r="P688" s="160">
        <f t="shared" si="171"/>
        <v>0</v>
      </c>
      <c r="Q688" s="160">
        <v>1</v>
      </c>
      <c r="R688" s="160">
        <f t="shared" si="172"/>
        <v>1E-3</v>
      </c>
      <c r="S688" s="160">
        <v>0</v>
      </c>
      <c r="T688" s="161">
        <f t="shared" si="173"/>
        <v>0</v>
      </c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R688" s="162" t="s">
        <v>337</v>
      </c>
      <c r="AT688" s="162" t="s">
        <v>751</v>
      </c>
      <c r="AU688" s="162" t="s">
        <v>85</v>
      </c>
      <c r="AY688" s="15" t="s">
        <v>208</v>
      </c>
      <c r="BE688" s="163">
        <f t="shared" si="174"/>
        <v>0</v>
      </c>
      <c r="BF688" s="163">
        <f t="shared" si="175"/>
        <v>0</v>
      </c>
      <c r="BG688" s="163">
        <f t="shared" si="176"/>
        <v>0</v>
      </c>
      <c r="BH688" s="163">
        <f t="shared" si="177"/>
        <v>0</v>
      </c>
      <c r="BI688" s="163">
        <f t="shared" si="178"/>
        <v>0</v>
      </c>
      <c r="BJ688" s="15" t="s">
        <v>85</v>
      </c>
      <c r="BK688" s="163">
        <f t="shared" si="179"/>
        <v>0</v>
      </c>
      <c r="BL688" s="15" t="s">
        <v>274</v>
      </c>
      <c r="BM688" s="162" t="s">
        <v>2804</v>
      </c>
    </row>
    <row r="689" spans="1:65" s="2" customFormat="1" ht="24.2" customHeight="1">
      <c r="A689" s="30"/>
      <c r="B689" s="154"/>
      <c r="C689" s="201" t="s">
        <v>2805</v>
      </c>
      <c r="D689" s="201" t="s">
        <v>751</v>
      </c>
      <c r="E689" s="202" t="s">
        <v>2708</v>
      </c>
      <c r="F689" s="203" t="s">
        <v>2709</v>
      </c>
      <c r="G689" s="204" t="s">
        <v>564</v>
      </c>
      <c r="H689" s="205">
        <v>1E-3</v>
      </c>
      <c r="I689" s="177"/>
      <c r="J689" s="290">
        <f t="shared" si="170"/>
        <v>0</v>
      </c>
      <c r="K689" s="178"/>
      <c r="L689" s="179"/>
      <c r="M689" s="180" t="s">
        <v>1</v>
      </c>
      <c r="N689" s="181" t="s">
        <v>38</v>
      </c>
      <c r="O689" s="59"/>
      <c r="P689" s="160">
        <f t="shared" si="171"/>
        <v>0</v>
      </c>
      <c r="Q689" s="160">
        <v>1</v>
      </c>
      <c r="R689" s="160">
        <f t="shared" si="172"/>
        <v>1E-3</v>
      </c>
      <c r="S689" s="160">
        <v>0</v>
      </c>
      <c r="T689" s="161">
        <f t="shared" si="173"/>
        <v>0</v>
      </c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R689" s="162" t="s">
        <v>337</v>
      </c>
      <c r="AT689" s="162" t="s">
        <v>751</v>
      </c>
      <c r="AU689" s="162" t="s">
        <v>85</v>
      </c>
      <c r="AY689" s="15" t="s">
        <v>208</v>
      </c>
      <c r="BE689" s="163">
        <f t="shared" si="174"/>
        <v>0</v>
      </c>
      <c r="BF689" s="163">
        <f t="shared" si="175"/>
        <v>0</v>
      </c>
      <c r="BG689" s="163">
        <f t="shared" si="176"/>
        <v>0</v>
      </c>
      <c r="BH689" s="163">
        <f t="shared" si="177"/>
        <v>0</v>
      </c>
      <c r="BI689" s="163">
        <f t="shared" si="178"/>
        <v>0</v>
      </c>
      <c r="BJ689" s="15" t="s">
        <v>85</v>
      </c>
      <c r="BK689" s="163">
        <f t="shared" si="179"/>
        <v>0</v>
      </c>
      <c r="BL689" s="15" t="s">
        <v>274</v>
      </c>
      <c r="BM689" s="162" t="s">
        <v>2806</v>
      </c>
    </row>
    <row r="690" spans="1:65" s="2" customFormat="1" ht="24.2" customHeight="1">
      <c r="A690" s="30"/>
      <c r="B690" s="154"/>
      <c r="C690" s="201" t="s">
        <v>2807</v>
      </c>
      <c r="D690" s="201" t="s">
        <v>751</v>
      </c>
      <c r="E690" s="202" t="s">
        <v>2687</v>
      </c>
      <c r="F690" s="203" t="s">
        <v>2688</v>
      </c>
      <c r="G690" s="204" t="s">
        <v>2689</v>
      </c>
      <c r="H690" s="205">
        <v>5.0999999999999997E-2</v>
      </c>
      <c r="I690" s="177"/>
      <c r="J690" s="290">
        <f t="shared" si="170"/>
        <v>0</v>
      </c>
      <c r="K690" s="178"/>
      <c r="L690" s="179"/>
      <c r="M690" s="180" t="s">
        <v>1</v>
      </c>
      <c r="N690" s="181" t="s">
        <v>38</v>
      </c>
      <c r="O690" s="59"/>
      <c r="P690" s="160">
        <f t="shared" si="171"/>
        <v>0</v>
      </c>
      <c r="Q690" s="160">
        <v>3.09E-2</v>
      </c>
      <c r="R690" s="160">
        <f t="shared" si="172"/>
        <v>1.5758999999999999E-3</v>
      </c>
      <c r="S690" s="160">
        <v>0</v>
      </c>
      <c r="T690" s="161">
        <f t="shared" si="173"/>
        <v>0</v>
      </c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R690" s="162" t="s">
        <v>337</v>
      </c>
      <c r="AT690" s="162" t="s">
        <v>751</v>
      </c>
      <c r="AU690" s="162" t="s">
        <v>85</v>
      </c>
      <c r="AY690" s="15" t="s">
        <v>208</v>
      </c>
      <c r="BE690" s="163">
        <f t="shared" si="174"/>
        <v>0</v>
      </c>
      <c r="BF690" s="163">
        <f t="shared" si="175"/>
        <v>0</v>
      </c>
      <c r="BG690" s="163">
        <f t="shared" si="176"/>
        <v>0</v>
      </c>
      <c r="BH690" s="163">
        <f t="shared" si="177"/>
        <v>0</v>
      </c>
      <c r="BI690" s="163">
        <f t="shared" si="178"/>
        <v>0</v>
      </c>
      <c r="BJ690" s="15" t="s">
        <v>85</v>
      </c>
      <c r="BK690" s="163">
        <f t="shared" si="179"/>
        <v>0</v>
      </c>
      <c r="BL690" s="15" t="s">
        <v>274</v>
      </c>
      <c r="BM690" s="162" t="s">
        <v>2808</v>
      </c>
    </row>
    <row r="691" spans="1:65" s="2" customFormat="1" ht="24.2" customHeight="1">
      <c r="A691" s="30"/>
      <c r="B691" s="154"/>
      <c r="C691" s="195" t="s">
        <v>2809</v>
      </c>
      <c r="D691" s="195" t="s">
        <v>210</v>
      </c>
      <c r="E691" s="196" t="s">
        <v>2810</v>
      </c>
      <c r="F691" s="200" t="s">
        <v>2811</v>
      </c>
      <c r="G691" s="198" t="s">
        <v>739</v>
      </c>
      <c r="H691" s="199">
        <v>85.54</v>
      </c>
      <c r="I691" s="155"/>
      <c r="J691" s="287">
        <f t="shared" si="170"/>
        <v>0</v>
      </c>
      <c r="K691" s="157"/>
      <c r="L691" s="31"/>
      <c r="M691" s="158" t="s">
        <v>1</v>
      </c>
      <c r="N691" s="159" t="s">
        <v>38</v>
      </c>
      <c r="O691" s="59"/>
      <c r="P691" s="160">
        <f t="shared" si="171"/>
        <v>0</v>
      </c>
      <c r="Q691" s="160">
        <v>0</v>
      </c>
      <c r="R691" s="160">
        <f t="shared" si="172"/>
        <v>0</v>
      </c>
      <c r="S691" s="160">
        <v>0</v>
      </c>
      <c r="T691" s="161">
        <f t="shared" si="173"/>
        <v>0</v>
      </c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R691" s="162" t="s">
        <v>274</v>
      </c>
      <c r="AT691" s="162" t="s">
        <v>210</v>
      </c>
      <c r="AU691" s="162" t="s">
        <v>85</v>
      </c>
      <c r="AY691" s="15" t="s">
        <v>208</v>
      </c>
      <c r="BE691" s="163">
        <f t="shared" si="174"/>
        <v>0</v>
      </c>
      <c r="BF691" s="163">
        <f t="shared" si="175"/>
        <v>0</v>
      </c>
      <c r="BG691" s="163">
        <f t="shared" si="176"/>
        <v>0</v>
      </c>
      <c r="BH691" s="163">
        <f t="shared" si="177"/>
        <v>0</v>
      </c>
      <c r="BI691" s="163">
        <f t="shared" si="178"/>
        <v>0</v>
      </c>
      <c r="BJ691" s="15" t="s">
        <v>85</v>
      </c>
      <c r="BK691" s="163">
        <f t="shared" si="179"/>
        <v>0</v>
      </c>
      <c r="BL691" s="15" t="s">
        <v>274</v>
      </c>
      <c r="BM691" s="162" t="s">
        <v>2812</v>
      </c>
    </row>
    <row r="692" spans="1:65" s="2" customFormat="1" ht="24.2" customHeight="1">
      <c r="A692" s="30"/>
      <c r="B692" s="154"/>
      <c r="C692" s="201" t="s">
        <v>2813</v>
      </c>
      <c r="D692" s="201" t="s">
        <v>751</v>
      </c>
      <c r="E692" s="202" t="s">
        <v>2696</v>
      </c>
      <c r="F692" s="203" t="s">
        <v>2697</v>
      </c>
      <c r="G692" s="204" t="s">
        <v>564</v>
      </c>
      <c r="H692" s="205">
        <v>1.7000000000000001E-2</v>
      </c>
      <c r="I692" s="177"/>
      <c r="J692" s="290">
        <f t="shared" si="170"/>
        <v>0</v>
      </c>
      <c r="K692" s="178"/>
      <c r="L692" s="179"/>
      <c r="M692" s="180" t="s">
        <v>1</v>
      </c>
      <c r="N692" s="181" t="s">
        <v>38</v>
      </c>
      <c r="O692" s="59"/>
      <c r="P692" s="160">
        <f t="shared" si="171"/>
        <v>0</v>
      </c>
      <c r="Q692" s="160">
        <v>1</v>
      </c>
      <c r="R692" s="160">
        <f t="shared" si="172"/>
        <v>1.7000000000000001E-2</v>
      </c>
      <c r="S692" s="160">
        <v>0</v>
      </c>
      <c r="T692" s="161">
        <f t="shared" si="173"/>
        <v>0</v>
      </c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R692" s="162" t="s">
        <v>337</v>
      </c>
      <c r="AT692" s="162" t="s">
        <v>751</v>
      </c>
      <c r="AU692" s="162" t="s">
        <v>85</v>
      </c>
      <c r="AY692" s="15" t="s">
        <v>208</v>
      </c>
      <c r="BE692" s="163">
        <f t="shared" si="174"/>
        <v>0</v>
      </c>
      <c r="BF692" s="163">
        <f t="shared" si="175"/>
        <v>0</v>
      </c>
      <c r="BG692" s="163">
        <f t="shared" si="176"/>
        <v>0</v>
      </c>
      <c r="BH692" s="163">
        <f t="shared" si="177"/>
        <v>0</v>
      </c>
      <c r="BI692" s="163">
        <f t="shared" si="178"/>
        <v>0</v>
      </c>
      <c r="BJ692" s="15" t="s">
        <v>85</v>
      </c>
      <c r="BK692" s="163">
        <f t="shared" si="179"/>
        <v>0</v>
      </c>
      <c r="BL692" s="15" t="s">
        <v>274</v>
      </c>
      <c r="BM692" s="162" t="s">
        <v>2814</v>
      </c>
    </row>
    <row r="693" spans="1:65" s="2" customFormat="1" ht="24.2" customHeight="1">
      <c r="A693" s="30"/>
      <c r="B693" s="154"/>
      <c r="C693" s="201" t="s">
        <v>2815</v>
      </c>
      <c r="D693" s="201" t="s">
        <v>751</v>
      </c>
      <c r="E693" s="202" t="s">
        <v>2700</v>
      </c>
      <c r="F693" s="203" t="s">
        <v>2701</v>
      </c>
      <c r="G693" s="204" t="s">
        <v>252</v>
      </c>
      <c r="H693" s="205">
        <v>12.238</v>
      </c>
      <c r="I693" s="177"/>
      <c r="J693" s="290">
        <f t="shared" si="170"/>
        <v>0</v>
      </c>
      <c r="K693" s="178"/>
      <c r="L693" s="179"/>
      <c r="M693" s="180" t="s">
        <v>1</v>
      </c>
      <c r="N693" s="181" t="s">
        <v>38</v>
      </c>
      <c r="O693" s="59"/>
      <c r="P693" s="160">
        <f t="shared" si="171"/>
        <v>0</v>
      </c>
      <c r="Q693" s="160">
        <v>4.64E-3</v>
      </c>
      <c r="R693" s="160">
        <f t="shared" si="172"/>
        <v>5.6784319999999999E-2</v>
      </c>
      <c r="S693" s="160">
        <v>0</v>
      </c>
      <c r="T693" s="161">
        <f t="shared" si="173"/>
        <v>0</v>
      </c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R693" s="162" t="s">
        <v>337</v>
      </c>
      <c r="AT693" s="162" t="s">
        <v>751</v>
      </c>
      <c r="AU693" s="162" t="s">
        <v>85</v>
      </c>
      <c r="AY693" s="15" t="s">
        <v>208</v>
      </c>
      <c r="BE693" s="163">
        <f t="shared" si="174"/>
        <v>0</v>
      </c>
      <c r="BF693" s="163">
        <f t="shared" si="175"/>
        <v>0</v>
      </c>
      <c r="BG693" s="163">
        <f t="shared" si="176"/>
        <v>0</v>
      </c>
      <c r="BH693" s="163">
        <f t="shared" si="177"/>
        <v>0</v>
      </c>
      <c r="BI693" s="163">
        <f t="shared" si="178"/>
        <v>0</v>
      </c>
      <c r="BJ693" s="15" t="s">
        <v>85</v>
      </c>
      <c r="BK693" s="163">
        <f t="shared" si="179"/>
        <v>0</v>
      </c>
      <c r="BL693" s="15" t="s">
        <v>274</v>
      </c>
      <c r="BM693" s="162" t="s">
        <v>2816</v>
      </c>
    </row>
    <row r="694" spans="1:65" s="2" customFormat="1" ht="24.2" customHeight="1">
      <c r="A694" s="30"/>
      <c r="B694" s="154"/>
      <c r="C694" s="201" t="s">
        <v>2817</v>
      </c>
      <c r="D694" s="201" t="s">
        <v>751</v>
      </c>
      <c r="E694" s="202" t="s">
        <v>2704</v>
      </c>
      <c r="F694" s="203" t="s">
        <v>2705</v>
      </c>
      <c r="G694" s="204" t="s">
        <v>564</v>
      </c>
      <c r="H694" s="205">
        <v>1E-3</v>
      </c>
      <c r="I694" s="177"/>
      <c r="J694" s="290">
        <f t="shared" si="170"/>
        <v>0</v>
      </c>
      <c r="K694" s="178"/>
      <c r="L694" s="179"/>
      <c r="M694" s="180" t="s">
        <v>1</v>
      </c>
      <c r="N694" s="181" t="s">
        <v>38</v>
      </c>
      <c r="O694" s="59"/>
      <c r="P694" s="160">
        <f t="shared" si="171"/>
        <v>0</v>
      </c>
      <c r="Q694" s="160">
        <v>1</v>
      </c>
      <c r="R694" s="160">
        <f t="shared" si="172"/>
        <v>1E-3</v>
      </c>
      <c r="S694" s="160">
        <v>0</v>
      </c>
      <c r="T694" s="161">
        <f t="shared" si="173"/>
        <v>0</v>
      </c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R694" s="162" t="s">
        <v>337</v>
      </c>
      <c r="AT694" s="162" t="s">
        <v>751</v>
      </c>
      <c r="AU694" s="162" t="s">
        <v>85</v>
      </c>
      <c r="AY694" s="15" t="s">
        <v>208</v>
      </c>
      <c r="BE694" s="163">
        <f t="shared" si="174"/>
        <v>0</v>
      </c>
      <c r="BF694" s="163">
        <f t="shared" si="175"/>
        <v>0</v>
      </c>
      <c r="BG694" s="163">
        <f t="shared" si="176"/>
        <v>0</v>
      </c>
      <c r="BH694" s="163">
        <f t="shared" si="177"/>
        <v>0</v>
      </c>
      <c r="BI694" s="163">
        <f t="shared" si="178"/>
        <v>0</v>
      </c>
      <c r="BJ694" s="15" t="s">
        <v>85</v>
      </c>
      <c r="BK694" s="163">
        <f t="shared" si="179"/>
        <v>0</v>
      </c>
      <c r="BL694" s="15" t="s">
        <v>274</v>
      </c>
      <c r="BM694" s="162" t="s">
        <v>2818</v>
      </c>
    </row>
    <row r="695" spans="1:65" s="2" customFormat="1" ht="24.2" customHeight="1">
      <c r="A695" s="30"/>
      <c r="B695" s="154"/>
      <c r="C695" s="201" t="s">
        <v>2819</v>
      </c>
      <c r="D695" s="201" t="s">
        <v>751</v>
      </c>
      <c r="E695" s="202" t="s">
        <v>2708</v>
      </c>
      <c r="F695" s="203" t="s">
        <v>2709</v>
      </c>
      <c r="G695" s="204" t="s">
        <v>564</v>
      </c>
      <c r="H695" s="205">
        <v>8.0000000000000002E-3</v>
      </c>
      <c r="I695" s="177"/>
      <c r="J695" s="290">
        <f t="shared" si="170"/>
        <v>0</v>
      </c>
      <c r="K695" s="178"/>
      <c r="L695" s="179"/>
      <c r="M695" s="180" t="s">
        <v>1</v>
      </c>
      <c r="N695" s="181" t="s">
        <v>38</v>
      </c>
      <c r="O695" s="59"/>
      <c r="P695" s="160">
        <f t="shared" si="171"/>
        <v>0</v>
      </c>
      <c r="Q695" s="160">
        <v>1</v>
      </c>
      <c r="R695" s="160">
        <f t="shared" si="172"/>
        <v>8.0000000000000002E-3</v>
      </c>
      <c r="S695" s="160">
        <v>0</v>
      </c>
      <c r="T695" s="161">
        <f t="shared" si="173"/>
        <v>0</v>
      </c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R695" s="162" t="s">
        <v>337</v>
      </c>
      <c r="AT695" s="162" t="s">
        <v>751</v>
      </c>
      <c r="AU695" s="162" t="s">
        <v>85</v>
      </c>
      <c r="AY695" s="15" t="s">
        <v>208</v>
      </c>
      <c r="BE695" s="163">
        <f t="shared" si="174"/>
        <v>0</v>
      </c>
      <c r="BF695" s="163">
        <f t="shared" si="175"/>
        <v>0</v>
      </c>
      <c r="BG695" s="163">
        <f t="shared" si="176"/>
        <v>0</v>
      </c>
      <c r="BH695" s="163">
        <f t="shared" si="177"/>
        <v>0</v>
      </c>
      <c r="BI695" s="163">
        <f t="shared" si="178"/>
        <v>0</v>
      </c>
      <c r="BJ695" s="15" t="s">
        <v>85</v>
      </c>
      <c r="BK695" s="163">
        <f t="shared" si="179"/>
        <v>0</v>
      </c>
      <c r="BL695" s="15" t="s">
        <v>274</v>
      </c>
      <c r="BM695" s="162" t="s">
        <v>2820</v>
      </c>
    </row>
    <row r="696" spans="1:65" s="2" customFormat="1" ht="24.2" customHeight="1">
      <c r="A696" s="30"/>
      <c r="B696" s="154"/>
      <c r="C696" s="201" t="s">
        <v>2821</v>
      </c>
      <c r="D696" s="201" t="s">
        <v>751</v>
      </c>
      <c r="E696" s="202" t="s">
        <v>2728</v>
      </c>
      <c r="F696" s="203" t="s">
        <v>2729</v>
      </c>
      <c r="G696" s="204" t="s">
        <v>564</v>
      </c>
      <c r="H696" s="205">
        <v>2E-3</v>
      </c>
      <c r="I696" s="177"/>
      <c r="J696" s="290">
        <f t="shared" si="170"/>
        <v>0</v>
      </c>
      <c r="K696" s="178"/>
      <c r="L696" s="179"/>
      <c r="M696" s="180" t="s">
        <v>1</v>
      </c>
      <c r="N696" s="181" t="s">
        <v>38</v>
      </c>
      <c r="O696" s="59"/>
      <c r="P696" s="160">
        <f t="shared" si="171"/>
        <v>0</v>
      </c>
      <c r="Q696" s="160">
        <v>1</v>
      </c>
      <c r="R696" s="160">
        <f t="shared" si="172"/>
        <v>2E-3</v>
      </c>
      <c r="S696" s="160">
        <v>0</v>
      </c>
      <c r="T696" s="161">
        <f t="shared" si="173"/>
        <v>0</v>
      </c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R696" s="162" t="s">
        <v>337</v>
      </c>
      <c r="AT696" s="162" t="s">
        <v>751</v>
      </c>
      <c r="AU696" s="162" t="s">
        <v>85</v>
      </c>
      <c r="AY696" s="15" t="s">
        <v>208</v>
      </c>
      <c r="BE696" s="163">
        <f t="shared" si="174"/>
        <v>0</v>
      </c>
      <c r="BF696" s="163">
        <f t="shared" si="175"/>
        <v>0</v>
      </c>
      <c r="BG696" s="163">
        <f t="shared" si="176"/>
        <v>0</v>
      </c>
      <c r="BH696" s="163">
        <f t="shared" si="177"/>
        <v>0</v>
      </c>
      <c r="BI696" s="163">
        <f t="shared" si="178"/>
        <v>0</v>
      </c>
      <c r="BJ696" s="15" t="s">
        <v>85</v>
      </c>
      <c r="BK696" s="163">
        <f t="shared" si="179"/>
        <v>0</v>
      </c>
      <c r="BL696" s="15" t="s">
        <v>274</v>
      </c>
      <c r="BM696" s="162" t="s">
        <v>2822</v>
      </c>
    </row>
    <row r="697" spans="1:65" s="2" customFormat="1" ht="24.2" customHeight="1">
      <c r="A697" s="30"/>
      <c r="B697" s="154"/>
      <c r="C697" s="201" t="s">
        <v>2823</v>
      </c>
      <c r="D697" s="201" t="s">
        <v>751</v>
      </c>
      <c r="E697" s="202" t="s">
        <v>2824</v>
      </c>
      <c r="F697" s="203" t="s">
        <v>2825</v>
      </c>
      <c r="G697" s="204" t="s">
        <v>564</v>
      </c>
      <c r="H697" s="205">
        <v>2E-3</v>
      </c>
      <c r="I697" s="177"/>
      <c r="J697" s="290">
        <f t="shared" si="170"/>
        <v>0</v>
      </c>
      <c r="K697" s="178"/>
      <c r="L697" s="179"/>
      <c r="M697" s="180" t="s">
        <v>1</v>
      </c>
      <c r="N697" s="181" t="s">
        <v>38</v>
      </c>
      <c r="O697" s="59"/>
      <c r="P697" s="160">
        <f t="shared" si="171"/>
        <v>0</v>
      </c>
      <c r="Q697" s="160">
        <v>1</v>
      </c>
      <c r="R697" s="160">
        <f t="shared" si="172"/>
        <v>2E-3</v>
      </c>
      <c r="S697" s="160">
        <v>0</v>
      </c>
      <c r="T697" s="161">
        <f t="shared" si="173"/>
        <v>0</v>
      </c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R697" s="162" t="s">
        <v>337</v>
      </c>
      <c r="AT697" s="162" t="s">
        <v>751</v>
      </c>
      <c r="AU697" s="162" t="s">
        <v>85</v>
      </c>
      <c r="AY697" s="15" t="s">
        <v>208</v>
      </c>
      <c r="BE697" s="163">
        <f t="shared" si="174"/>
        <v>0</v>
      </c>
      <c r="BF697" s="163">
        <f t="shared" si="175"/>
        <v>0</v>
      </c>
      <c r="BG697" s="163">
        <f t="shared" si="176"/>
        <v>0</v>
      </c>
      <c r="BH697" s="163">
        <f t="shared" si="177"/>
        <v>0</v>
      </c>
      <c r="BI697" s="163">
        <f t="shared" si="178"/>
        <v>0</v>
      </c>
      <c r="BJ697" s="15" t="s">
        <v>85</v>
      </c>
      <c r="BK697" s="163">
        <f t="shared" si="179"/>
        <v>0</v>
      </c>
      <c r="BL697" s="15" t="s">
        <v>274</v>
      </c>
      <c r="BM697" s="162" t="s">
        <v>2826</v>
      </c>
    </row>
    <row r="698" spans="1:65" s="2" customFormat="1" ht="24.2" customHeight="1">
      <c r="A698" s="30"/>
      <c r="B698" s="154"/>
      <c r="C698" s="201" t="s">
        <v>2827</v>
      </c>
      <c r="D698" s="201" t="s">
        <v>751</v>
      </c>
      <c r="E698" s="202" t="s">
        <v>2687</v>
      </c>
      <c r="F698" s="203" t="s">
        <v>2688</v>
      </c>
      <c r="G698" s="204" t="s">
        <v>2689</v>
      </c>
      <c r="H698" s="205">
        <v>0.27700000000000002</v>
      </c>
      <c r="I698" s="177"/>
      <c r="J698" s="290">
        <f t="shared" si="170"/>
        <v>0</v>
      </c>
      <c r="K698" s="178"/>
      <c r="L698" s="179"/>
      <c r="M698" s="180" t="s">
        <v>1</v>
      </c>
      <c r="N698" s="181" t="s">
        <v>38</v>
      </c>
      <c r="O698" s="59"/>
      <c r="P698" s="160">
        <f t="shared" si="171"/>
        <v>0</v>
      </c>
      <c r="Q698" s="160">
        <v>3.09E-2</v>
      </c>
      <c r="R698" s="160">
        <f t="shared" si="172"/>
        <v>8.5593000000000006E-3</v>
      </c>
      <c r="S698" s="160">
        <v>0</v>
      </c>
      <c r="T698" s="161">
        <f t="shared" si="173"/>
        <v>0</v>
      </c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R698" s="162" t="s">
        <v>337</v>
      </c>
      <c r="AT698" s="162" t="s">
        <v>751</v>
      </c>
      <c r="AU698" s="162" t="s">
        <v>85</v>
      </c>
      <c r="AY698" s="15" t="s">
        <v>208</v>
      </c>
      <c r="BE698" s="163">
        <f t="shared" si="174"/>
        <v>0</v>
      </c>
      <c r="BF698" s="163">
        <f t="shared" si="175"/>
        <v>0</v>
      </c>
      <c r="BG698" s="163">
        <f t="shared" si="176"/>
        <v>0</v>
      </c>
      <c r="BH698" s="163">
        <f t="shared" si="177"/>
        <v>0</v>
      </c>
      <c r="BI698" s="163">
        <f t="shared" si="178"/>
        <v>0</v>
      </c>
      <c r="BJ698" s="15" t="s">
        <v>85</v>
      </c>
      <c r="BK698" s="163">
        <f t="shared" si="179"/>
        <v>0</v>
      </c>
      <c r="BL698" s="15" t="s">
        <v>274</v>
      </c>
      <c r="BM698" s="162" t="s">
        <v>2828</v>
      </c>
    </row>
    <row r="699" spans="1:65" s="2" customFormat="1" ht="16.5" customHeight="1">
      <c r="A699" s="30"/>
      <c r="B699" s="154"/>
      <c r="C699" s="195" t="s">
        <v>2829</v>
      </c>
      <c r="D699" s="195" t="s">
        <v>210</v>
      </c>
      <c r="E699" s="196" t="s">
        <v>2830</v>
      </c>
      <c r="F699" s="200" t="s">
        <v>2831</v>
      </c>
      <c r="G699" s="198" t="s">
        <v>739</v>
      </c>
      <c r="H699" s="199">
        <v>236.59700000000001</v>
      </c>
      <c r="I699" s="155"/>
      <c r="J699" s="287">
        <f t="shared" si="170"/>
        <v>0</v>
      </c>
      <c r="K699" s="157"/>
      <c r="L699" s="31"/>
      <c r="M699" s="158" t="s">
        <v>1</v>
      </c>
      <c r="N699" s="159" t="s">
        <v>38</v>
      </c>
      <c r="O699" s="59"/>
      <c r="P699" s="160">
        <f t="shared" si="171"/>
        <v>0</v>
      </c>
      <c r="Q699" s="160">
        <v>0</v>
      </c>
      <c r="R699" s="160">
        <f t="shared" si="172"/>
        <v>0</v>
      </c>
      <c r="S699" s="160">
        <v>0</v>
      </c>
      <c r="T699" s="161">
        <f t="shared" si="173"/>
        <v>0</v>
      </c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R699" s="162" t="s">
        <v>274</v>
      </c>
      <c r="AT699" s="162" t="s">
        <v>210</v>
      </c>
      <c r="AU699" s="162" t="s">
        <v>85</v>
      </c>
      <c r="AY699" s="15" t="s">
        <v>208</v>
      </c>
      <c r="BE699" s="163">
        <f t="shared" si="174"/>
        <v>0</v>
      </c>
      <c r="BF699" s="163">
        <f t="shared" si="175"/>
        <v>0</v>
      </c>
      <c r="BG699" s="163">
        <f t="shared" si="176"/>
        <v>0</v>
      </c>
      <c r="BH699" s="163">
        <f t="shared" si="177"/>
        <v>0</v>
      </c>
      <c r="BI699" s="163">
        <f t="shared" si="178"/>
        <v>0</v>
      </c>
      <c r="BJ699" s="15" t="s">
        <v>85</v>
      </c>
      <c r="BK699" s="163">
        <f t="shared" si="179"/>
        <v>0</v>
      </c>
      <c r="BL699" s="15" t="s">
        <v>274</v>
      </c>
      <c r="BM699" s="162" t="s">
        <v>2832</v>
      </c>
    </row>
    <row r="700" spans="1:65" s="2" customFormat="1" ht="24.2" customHeight="1">
      <c r="A700" s="30"/>
      <c r="B700" s="154"/>
      <c r="C700" s="201" t="s">
        <v>2833</v>
      </c>
      <c r="D700" s="201" t="s">
        <v>751</v>
      </c>
      <c r="E700" s="202" t="s">
        <v>2834</v>
      </c>
      <c r="F700" s="203" t="s">
        <v>2835</v>
      </c>
      <c r="G700" s="204" t="s">
        <v>252</v>
      </c>
      <c r="H700" s="205">
        <v>15.334</v>
      </c>
      <c r="I700" s="177"/>
      <c r="J700" s="290">
        <f t="shared" si="170"/>
        <v>0</v>
      </c>
      <c r="K700" s="178"/>
      <c r="L700" s="179"/>
      <c r="M700" s="180" t="s">
        <v>1</v>
      </c>
      <c r="N700" s="181" t="s">
        <v>38</v>
      </c>
      <c r="O700" s="59"/>
      <c r="P700" s="160">
        <f t="shared" si="171"/>
        <v>0</v>
      </c>
      <c r="Q700" s="160">
        <v>5.2300000000000003E-3</v>
      </c>
      <c r="R700" s="160">
        <f t="shared" si="172"/>
        <v>8.0196820000000002E-2</v>
      </c>
      <c r="S700" s="160">
        <v>0</v>
      </c>
      <c r="T700" s="161">
        <f t="shared" si="173"/>
        <v>0</v>
      </c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R700" s="162" t="s">
        <v>337</v>
      </c>
      <c r="AT700" s="162" t="s">
        <v>751</v>
      </c>
      <c r="AU700" s="162" t="s">
        <v>85</v>
      </c>
      <c r="AY700" s="15" t="s">
        <v>208</v>
      </c>
      <c r="BE700" s="163">
        <f t="shared" si="174"/>
        <v>0</v>
      </c>
      <c r="BF700" s="163">
        <f t="shared" si="175"/>
        <v>0</v>
      </c>
      <c r="BG700" s="163">
        <f t="shared" si="176"/>
        <v>0</v>
      </c>
      <c r="BH700" s="163">
        <f t="shared" si="177"/>
        <v>0</v>
      </c>
      <c r="BI700" s="163">
        <f t="shared" si="178"/>
        <v>0</v>
      </c>
      <c r="BJ700" s="15" t="s">
        <v>85</v>
      </c>
      <c r="BK700" s="163">
        <f t="shared" si="179"/>
        <v>0</v>
      </c>
      <c r="BL700" s="15" t="s">
        <v>274</v>
      </c>
      <c r="BM700" s="162" t="s">
        <v>2836</v>
      </c>
    </row>
    <row r="701" spans="1:65" s="2" customFormat="1" ht="24.2" customHeight="1">
      <c r="A701" s="30"/>
      <c r="B701" s="154"/>
      <c r="C701" s="201" t="s">
        <v>2837</v>
      </c>
      <c r="D701" s="201" t="s">
        <v>751</v>
      </c>
      <c r="E701" s="202" t="s">
        <v>2838</v>
      </c>
      <c r="F701" s="203" t="s">
        <v>2839</v>
      </c>
      <c r="G701" s="204" t="s">
        <v>252</v>
      </c>
      <c r="H701" s="205">
        <v>5.44</v>
      </c>
      <c r="I701" s="177"/>
      <c r="J701" s="290">
        <f t="shared" si="170"/>
        <v>0</v>
      </c>
      <c r="K701" s="178"/>
      <c r="L701" s="179"/>
      <c r="M701" s="180" t="s">
        <v>1</v>
      </c>
      <c r="N701" s="181" t="s">
        <v>38</v>
      </c>
      <c r="O701" s="59"/>
      <c r="P701" s="160">
        <f t="shared" si="171"/>
        <v>0</v>
      </c>
      <c r="Q701" s="160">
        <v>5.7499999999999999E-3</v>
      </c>
      <c r="R701" s="160">
        <f t="shared" si="172"/>
        <v>3.1280000000000002E-2</v>
      </c>
      <c r="S701" s="160">
        <v>0</v>
      </c>
      <c r="T701" s="161">
        <f t="shared" si="173"/>
        <v>0</v>
      </c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R701" s="162" t="s">
        <v>337</v>
      </c>
      <c r="AT701" s="162" t="s">
        <v>751</v>
      </c>
      <c r="AU701" s="162" t="s">
        <v>85</v>
      </c>
      <c r="AY701" s="15" t="s">
        <v>208</v>
      </c>
      <c r="BE701" s="163">
        <f t="shared" si="174"/>
        <v>0</v>
      </c>
      <c r="BF701" s="163">
        <f t="shared" si="175"/>
        <v>0</v>
      </c>
      <c r="BG701" s="163">
        <f t="shared" si="176"/>
        <v>0</v>
      </c>
      <c r="BH701" s="163">
        <f t="shared" si="177"/>
        <v>0</v>
      </c>
      <c r="BI701" s="163">
        <f t="shared" si="178"/>
        <v>0</v>
      </c>
      <c r="BJ701" s="15" t="s">
        <v>85</v>
      </c>
      <c r="BK701" s="163">
        <f t="shared" si="179"/>
        <v>0</v>
      </c>
      <c r="BL701" s="15" t="s">
        <v>274</v>
      </c>
      <c r="BM701" s="162" t="s">
        <v>2840</v>
      </c>
    </row>
    <row r="702" spans="1:65" s="2" customFormat="1" ht="24.2" customHeight="1">
      <c r="A702" s="30"/>
      <c r="B702" s="154"/>
      <c r="C702" s="201" t="s">
        <v>2841</v>
      </c>
      <c r="D702" s="201" t="s">
        <v>751</v>
      </c>
      <c r="E702" s="202" t="s">
        <v>2842</v>
      </c>
      <c r="F702" s="203" t="s">
        <v>2843</v>
      </c>
      <c r="G702" s="204" t="s">
        <v>564</v>
      </c>
      <c r="H702" s="205">
        <v>1.4999999999999999E-2</v>
      </c>
      <c r="I702" s="177"/>
      <c r="J702" s="290">
        <f t="shared" si="170"/>
        <v>0</v>
      </c>
      <c r="K702" s="178"/>
      <c r="L702" s="179"/>
      <c r="M702" s="180" t="s">
        <v>1</v>
      </c>
      <c r="N702" s="181" t="s">
        <v>38</v>
      </c>
      <c r="O702" s="59"/>
      <c r="P702" s="160">
        <f t="shared" si="171"/>
        <v>0</v>
      </c>
      <c r="Q702" s="160">
        <v>1</v>
      </c>
      <c r="R702" s="160">
        <f t="shared" si="172"/>
        <v>1.4999999999999999E-2</v>
      </c>
      <c r="S702" s="160">
        <v>0</v>
      </c>
      <c r="T702" s="161">
        <f t="shared" si="173"/>
        <v>0</v>
      </c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R702" s="162" t="s">
        <v>337</v>
      </c>
      <c r="AT702" s="162" t="s">
        <v>751</v>
      </c>
      <c r="AU702" s="162" t="s">
        <v>85</v>
      </c>
      <c r="AY702" s="15" t="s">
        <v>208</v>
      </c>
      <c r="BE702" s="163">
        <f t="shared" si="174"/>
        <v>0</v>
      </c>
      <c r="BF702" s="163">
        <f t="shared" si="175"/>
        <v>0</v>
      </c>
      <c r="BG702" s="163">
        <f t="shared" si="176"/>
        <v>0</v>
      </c>
      <c r="BH702" s="163">
        <f t="shared" si="177"/>
        <v>0</v>
      </c>
      <c r="BI702" s="163">
        <f t="shared" si="178"/>
        <v>0</v>
      </c>
      <c r="BJ702" s="15" t="s">
        <v>85</v>
      </c>
      <c r="BK702" s="163">
        <f t="shared" si="179"/>
        <v>0</v>
      </c>
      <c r="BL702" s="15" t="s">
        <v>274</v>
      </c>
      <c r="BM702" s="162" t="s">
        <v>2844</v>
      </c>
    </row>
    <row r="703" spans="1:65" s="2" customFormat="1" ht="24.2" customHeight="1">
      <c r="A703" s="30"/>
      <c r="B703" s="154"/>
      <c r="C703" s="201" t="s">
        <v>2845</v>
      </c>
      <c r="D703" s="201" t="s">
        <v>751</v>
      </c>
      <c r="E703" s="202" t="s">
        <v>2846</v>
      </c>
      <c r="F703" s="203" t="s">
        <v>2847</v>
      </c>
      <c r="G703" s="204" t="s">
        <v>564</v>
      </c>
      <c r="H703" s="205">
        <v>1.2E-2</v>
      </c>
      <c r="I703" s="177"/>
      <c r="J703" s="290">
        <f t="shared" si="170"/>
        <v>0</v>
      </c>
      <c r="K703" s="178"/>
      <c r="L703" s="179"/>
      <c r="M703" s="180" t="s">
        <v>1</v>
      </c>
      <c r="N703" s="181" t="s">
        <v>38</v>
      </c>
      <c r="O703" s="59"/>
      <c r="P703" s="160">
        <f t="shared" si="171"/>
        <v>0</v>
      </c>
      <c r="Q703" s="160">
        <v>1</v>
      </c>
      <c r="R703" s="160">
        <f t="shared" si="172"/>
        <v>1.2E-2</v>
      </c>
      <c r="S703" s="160">
        <v>0</v>
      </c>
      <c r="T703" s="161">
        <f t="shared" si="173"/>
        <v>0</v>
      </c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R703" s="162" t="s">
        <v>337</v>
      </c>
      <c r="AT703" s="162" t="s">
        <v>751</v>
      </c>
      <c r="AU703" s="162" t="s">
        <v>85</v>
      </c>
      <c r="AY703" s="15" t="s">
        <v>208</v>
      </c>
      <c r="BE703" s="163">
        <f t="shared" si="174"/>
        <v>0</v>
      </c>
      <c r="BF703" s="163">
        <f t="shared" si="175"/>
        <v>0</v>
      </c>
      <c r="BG703" s="163">
        <f t="shared" si="176"/>
        <v>0</v>
      </c>
      <c r="BH703" s="163">
        <f t="shared" si="177"/>
        <v>0</v>
      </c>
      <c r="BI703" s="163">
        <f t="shared" si="178"/>
        <v>0</v>
      </c>
      <c r="BJ703" s="15" t="s">
        <v>85</v>
      </c>
      <c r="BK703" s="163">
        <f t="shared" si="179"/>
        <v>0</v>
      </c>
      <c r="BL703" s="15" t="s">
        <v>274</v>
      </c>
      <c r="BM703" s="162" t="s">
        <v>2848</v>
      </c>
    </row>
    <row r="704" spans="1:65" s="2" customFormat="1" ht="16.5" customHeight="1">
      <c r="A704" s="30"/>
      <c r="B704" s="154"/>
      <c r="C704" s="201" t="s">
        <v>2849</v>
      </c>
      <c r="D704" s="201" t="s">
        <v>751</v>
      </c>
      <c r="E704" s="202" t="s">
        <v>2850</v>
      </c>
      <c r="F704" s="203" t="s">
        <v>2851</v>
      </c>
      <c r="G704" s="204" t="s">
        <v>2689</v>
      </c>
      <c r="H704" s="205">
        <v>2</v>
      </c>
      <c r="I704" s="177"/>
      <c r="J704" s="290">
        <f t="shared" si="170"/>
        <v>0</v>
      </c>
      <c r="K704" s="178"/>
      <c r="L704" s="179"/>
      <c r="M704" s="180" t="s">
        <v>1</v>
      </c>
      <c r="N704" s="181" t="s">
        <v>38</v>
      </c>
      <c r="O704" s="59"/>
      <c r="P704" s="160">
        <f t="shared" si="171"/>
        <v>0</v>
      </c>
      <c r="Q704" s="160">
        <v>1</v>
      </c>
      <c r="R704" s="160">
        <f t="shared" si="172"/>
        <v>2</v>
      </c>
      <c r="S704" s="160">
        <v>0</v>
      </c>
      <c r="T704" s="161">
        <f t="shared" si="173"/>
        <v>0</v>
      </c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R704" s="162" t="s">
        <v>337</v>
      </c>
      <c r="AT704" s="162" t="s">
        <v>751</v>
      </c>
      <c r="AU704" s="162" t="s">
        <v>85</v>
      </c>
      <c r="AY704" s="15" t="s">
        <v>208</v>
      </c>
      <c r="BE704" s="163">
        <f t="shared" si="174"/>
        <v>0</v>
      </c>
      <c r="BF704" s="163">
        <f t="shared" si="175"/>
        <v>0</v>
      </c>
      <c r="BG704" s="163">
        <f t="shared" si="176"/>
        <v>0</v>
      </c>
      <c r="BH704" s="163">
        <f t="shared" si="177"/>
        <v>0</v>
      </c>
      <c r="BI704" s="163">
        <f t="shared" si="178"/>
        <v>0</v>
      </c>
      <c r="BJ704" s="15" t="s">
        <v>85</v>
      </c>
      <c r="BK704" s="163">
        <f t="shared" si="179"/>
        <v>0</v>
      </c>
      <c r="BL704" s="15" t="s">
        <v>274</v>
      </c>
      <c r="BM704" s="162" t="s">
        <v>2852</v>
      </c>
    </row>
    <row r="705" spans="1:65" s="2" customFormat="1" ht="24.2" customHeight="1">
      <c r="A705" s="30"/>
      <c r="B705" s="154"/>
      <c r="C705" s="201" t="s">
        <v>2853</v>
      </c>
      <c r="D705" s="201" t="s">
        <v>751</v>
      </c>
      <c r="E705" s="202" t="s">
        <v>2854</v>
      </c>
      <c r="F705" s="203" t="s">
        <v>2855</v>
      </c>
      <c r="G705" s="204" t="s">
        <v>213</v>
      </c>
      <c r="H705" s="205">
        <v>0.4</v>
      </c>
      <c r="I705" s="177"/>
      <c r="J705" s="290">
        <f t="shared" si="170"/>
        <v>0</v>
      </c>
      <c r="K705" s="178"/>
      <c r="L705" s="179"/>
      <c r="M705" s="180" t="s">
        <v>1</v>
      </c>
      <c r="N705" s="181" t="s">
        <v>38</v>
      </c>
      <c r="O705" s="59"/>
      <c r="P705" s="160">
        <f t="shared" si="171"/>
        <v>0</v>
      </c>
      <c r="Q705" s="160">
        <v>1.7500000000000002E-2</v>
      </c>
      <c r="R705" s="160">
        <f t="shared" si="172"/>
        <v>7.000000000000001E-3</v>
      </c>
      <c r="S705" s="160">
        <v>0</v>
      </c>
      <c r="T705" s="161">
        <f t="shared" si="173"/>
        <v>0</v>
      </c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R705" s="162" t="s">
        <v>741</v>
      </c>
      <c r="AT705" s="162" t="s">
        <v>751</v>
      </c>
      <c r="AU705" s="162" t="s">
        <v>85</v>
      </c>
      <c r="AY705" s="15" t="s">
        <v>208</v>
      </c>
      <c r="BE705" s="163">
        <f t="shared" si="174"/>
        <v>0</v>
      </c>
      <c r="BF705" s="163">
        <f t="shared" si="175"/>
        <v>0</v>
      </c>
      <c r="BG705" s="163">
        <f t="shared" si="176"/>
        <v>0</v>
      </c>
      <c r="BH705" s="163">
        <f t="shared" si="177"/>
        <v>0</v>
      </c>
      <c r="BI705" s="163">
        <f t="shared" si="178"/>
        <v>0</v>
      </c>
      <c r="BJ705" s="15" t="s">
        <v>85</v>
      </c>
      <c r="BK705" s="163">
        <f t="shared" si="179"/>
        <v>0</v>
      </c>
      <c r="BL705" s="15" t="s">
        <v>741</v>
      </c>
      <c r="BM705" s="162" t="s">
        <v>2856</v>
      </c>
    </row>
    <row r="706" spans="1:65" s="2" customFormat="1" ht="24.2" customHeight="1">
      <c r="A706" s="30"/>
      <c r="B706" s="154"/>
      <c r="C706" s="201" t="s">
        <v>2857</v>
      </c>
      <c r="D706" s="201" t="s">
        <v>751</v>
      </c>
      <c r="E706" s="202" t="s">
        <v>2858</v>
      </c>
      <c r="F706" s="203" t="s">
        <v>2859</v>
      </c>
      <c r="G706" s="204" t="s">
        <v>564</v>
      </c>
      <c r="H706" s="205">
        <v>7.0000000000000007E-2</v>
      </c>
      <c r="I706" s="177"/>
      <c r="J706" s="290">
        <f t="shared" si="170"/>
        <v>0</v>
      </c>
      <c r="K706" s="178"/>
      <c r="L706" s="179"/>
      <c r="M706" s="180" t="s">
        <v>1</v>
      </c>
      <c r="N706" s="181" t="s">
        <v>38</v>
      </c>
      <c r="O706" s="59"/>
      <c r="P706" s="160">
        <f t="shared" si="171"/>
        <v>0</v>
      </c>
      <c r="Q706" s="160">
        <v>1</v>
      </c>
      <c r="R706" s="160">
        <f t="shared" si="172"/>
        <v>7.0000000000000007E-2</v>
      </c>
      <c r="S706" s="160">
        <v>0</v>
      </c>
      <c r="T706" s="161">
        <f t="shared" si="173"/>
        <v>0</v>
      </c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R706" s="162" t="s">
        <v>741</v>
      </c>
      <c r="AT706" s="162" t="s">
        <v>751</v>
      </c>
      <c r="AU706" s="162" t="s">
        <v>85</v>
      </c>
      <c r="AY706" s="15" t="s">
        <v>208</v>
      </c>
      <c r="BE706" s="163">
        <f t="shared" si="174"/>
        <v>0</v>
      </c>
      <c r="BF706" s="163">
        <f t="shared" si="175"/>
        <v>0</v>
      </c>
      <c r="BG706" s="163">
        <f t="shared" si="176"/>
        <v>0</v>
      </c>
      <c r="BH706" s="163">
        <f t="shared" si="177"/>
        <v>0</v>
      </c>
      <c r="BI706" s="163">
        <f t="shared" si="178"/>
        <v>0</v>
      </c>
      <c r="BJ706" s="15" t="s">
        <v>85</v>
      </c>
      <c r="BK706" s="163">
        <f t="shared" si="179"/>
        <v>0</v>
      </c>
      <c r="BL706" s="15" t="s">
        <v>741</v>
      </c>
      <c r="BM706" s="162" t="s">
        <v>2860</v>
      </c>
    </row>
    <row r="707" spans="1:65" s="2" customFormat="1" ht="24.2" customHeight="1">
      <c r="A707" s="30"/>
      <c r="B707" s="154"/>
      <c r="C707" s="201" t="s">
        <v>2861</v>
      </c>
      <c r="D707" s="201" t="s">
        <v>751</v>
      </c>
      <c r="E707" s="202" t="s">
        <v>2862</v>
      </c>
      <c r="F707" s="203" t="s">
        <v>2863</v>
      </c>
      <c r="G707" s="204" t="s">
        <v>564</v>
      </c>
      <c r="H707" s="205">
        <v>6.0000000000000001E-3</v>
      </c>
      <c r="I707" s="177"/>
      <c r="J707" s="290">
        <f t="shared" si="170"/>
        <v>0</v>
      </c>
      <c r="K707" s="178"/>
      <c r="L707" s="179"/>
      <c r="M707" s="180" t="s">
        <v>1</v>
      </c>
      <c r="N707" s="181" t="s">
        <v>38</v>
      </c>
      <c r="O707" s="59"/>
      <c r="P707" s="160">
        <f t="shared" si="171"/>
        <v>0</v>
      </c>
      <c r="Q707" s="160">
        <v>1</v>
      </c>
      <c r="R707" s="160">
        <f t="shared" si="172"/>
        <v>6.0000000000000001E-3</v>
      </c>
      <c r="S707" s="160">
        <v>0</v>
      </c>
      <c r="T707" s="161">
        <f t="shared" si="173"/>
        <v>0</v>
      </c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R707" s="162" t="s">
        <v>741</v>
      </c>
      <c r="AT707" s="162" t="s">
        <v>751</v>
      </c>
      <c r="AU707" s="162" t="s">
        <v>85</v>
      </c>
      <c r="AY707" s="15" t="s">
        <v>208</v>
      </c>
      <c r="BE707" s="163">
        <f t="shared" si="174"/>
        <v>0</v>
      </c>
      <c r="BF707" s="163">
        <f t="shared" si="175"/>
        <v>0</v>
      </c>
      <c r="BG707" s="163">
        <f t="shared" si="176"/>
        <v>0</v>
      </c>
      <c r="BH707" s="163">
        <f t="shared" si="177"/>
        <v>0</v>
      </c>
      <c r="BI707" s="163">
        <f t="shared" si="178"/>
        <v>0</v>
      </c>
      <c r="BJ707" s="15" t="s">
        <v>85</v>
      </c>
      <c r="BK707" s="163">
        <f t="shared" si="179"/>
        <v>0</v>
      </c>
      <c r="BL707" s="15" t="s">
        <v>741</v>
      </c>
      <c r="BM707" s="162" t="s">
        <v>2864</v>
      </c>
    </row>
    <row r="708" spans="1:65" s="2" customFormat="1" ht="24.2" customHeight="1">
      <c r="A708" s="30"/>
      <c r="B708" s="154"/>
      <c r="C708" s="201" t="s">
        <v>2865</v>
      </c>
      <c r="D708" s="201" t="s">
        <v>751</v>
      </c>
      <c r="E708" s="202" t="s">
        <v>2716</v>
      </c>
      <c r="F708" s="203" t="s">
        <v>2717</v>
      </c>
      <c r="G708" s="204" t="s">
        <v>564</v>
      </c>
      <c r="H708" s="205">
        <v>6.0000000000000001E-3</v>
      </c>
      <c r="I708" s="177"/>
      <c r="J708" s="290">
        <f t="shared" si="170"/>
        <v>0</v>
      </c>
      <c r="K708" s="178"/>
      <c r="L708" s="179"/>
      <c r="M708" s="180" t="s">
        <v>1</v>
      </c>
      <c r="N708" s="181" t="s">
        <v>38</v>
      </c>
      <c r="O708" s="59"/>
      <c r="P708" s="160">
        <f t="shared" si="171"/>
        <v>0</v>
      </c>
      <c r="Q708" s="160">
        <v>1</v>
      </c>
      <c r="R708" s="160">
        <f t="shared" si="172"/>
        <v>6.0000000000000001E-3</v>
      </c>
      <c r="S708" s="160">
        <v>0</v>
      </c>
      <c r="T708" s="161">
        <f t="shared" si="173"/>
        <v>0</v>
      </c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R708" s="162" t="s">
        <v>741</v>
      </c>
      <c r="AT708" s="162" t="s">
        <v>751</v>
      </c>
      <c r="AU708" s="162" t="s">
        <v>85</v>
      </c>
      <c r="AY708" s="15" t="s">
        <v>208</v>
      </c>
      <c r="BE708" s="163">
        <f t="shared" si="174"/>
        <v>0</v>
      </c>
      <c r="BF708" s="163">
        <f t="shared" si="175"/>
        <v>0</v>
      </c>
      <c r="BG708" s="163">
        <f t="shared" si="176"/>
        <v>0</v>
      </c>
      <c r="BH708" s="163">
        <f t="shared" si="177"/>
        <v>0</v>
      </c>
      <c r="BI708" s="163">
        <f t="shared" si="178"/>
        <v>0</v>
      </c>
      <c r="BJ708" s="15" t="s">
        <v>85</v>
      </c>
      <c r="BK708" s="163">
        <f t="shared" si="179"/>
        <v>0</v>
      </c>
      <c r="BL708" s="15" t="s">
        <v>741</v>
      </c>
      <c r="BM708" s="162" t="s">
        <v>2866</v>
      </c>
    </row>
    <row r="709" spans="1:65" s="2" customFormat="1" ht="24.2" customHeight="1">
      <c r="A709" s="30"/>
      <c r="B709" s="154"/>
      <c r="C709" s="201" t="s">
        <v>2867</v>
      </c>
      <c r="D709" s="201" t="s">
        <v>751</v>
      </c>
      <c r="E709" s="202" t="s">
        <v>2868</v>
      </c>
      <c r="F709" s="203" t="s">
        <v>2869</v>
      </c>
      <c r="G709" s="204" t="s">
        <v>252</v>
      </c>
      <c r="H709" s="205">
        <v>1.3380000000000001</v>
      </c>
      <c r="I709" s="177"/>
      <c r="J709" s="290">
        <f t="shared" si="170"/>
        <v>0</v>
      </c>
      <c r="K709" s="178"/>
      <c r="L709" s="179"/>
      <c r="M709" s="180" t="s">
        <v>1</v>
      </c>
      <c r="N709" s="181" t="s">
        <v>38</v>
      </c>
      <c r="O709" s="59"/>
      <c r="P709" s="160">
        <f t="shared" si="171"/>
        <v>0</v>
      </c>
      <c r="Q709" s="160">
        <v>4.3699999999999998E-3</v>
      </c>
      <c r="R709" s="160">
        <f t="shared" si="172"/>
        <v>5.8470600000000003E-3</v>
      </c>
      <c r="S709" s="160">
        <v>0</v>
      </c>
      <c r="T709" s="161">
        <f t="shared" si="173"/>
        <v>0</v>
      </c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R709" s="162" t="s">
        <v>741</v>
      </c>
      <c r="AT709" s="162" t="s">
        <v>751</v>
      </c>
      <c r="AU709" s="162" t="s">
        <v>85</v>
      </c>
      <c r="AY709" s="15" t="s">
        <v>208</v>
      </c>
      <c r="BE709" s="163">
        <f t="shared" si="174"/>
        <v>0</v>
      </c>
      <c r="BF709" s="163">
        <f t="shared" si="175"/>
        <v>0</v>
      </c>
      <c r="BG709" s="163">
        <f t="shared" si="176"/>
        <v>0</v>
      </c>
      <c r="BH709" s="163">
        <f t="shared" si="177"/>
        <v>0</v>
      </c>
      <c r="BI709" s="163">
        <f t="shared" si="178"/>
        <v>0</v>
      </c>
      <c r="BJ709" s="15" t="s">
        <v>85</v>
      </c>
      <c r="BK709" s="163">
        <f t="shared" si="179"/>
        <v>0</v>
      </c>
      <c r="BL709" s="15" t="s">
        <v>741</v>
      </c>
      <c r="BM709" s="162" t="s">
        <v>2870</v>
      </c>
    </row>
    <row r="710" spans="1:65" s="2" customFormat="1" ht="24.2" customHeight="1">
      <c r="A710" s="30"/>
      <c r="B710" s="154"/>
      <c r="C710" s="201" t="s">
        <v>2871</v>
      </c>
      <c r="D710" s="201" t="s">
        <v>751</v>
      </c>
      <c r="E710" s="202" t="s">
        <v>2834</v>
      </c>
      <c r="F710" s="203" t="s">
        <v>2835</v>
      </c>
      <c r="G710" s="204" t="s">
        <v>252</v>
      </c>
      <c r="H710" s="205">
        <v>0.748</v>
      </c>
      <c r="I710" s="177"/>
      <c r="J710" s="290">
        <f t="shared" si="170"/>
        <v>0</v>
      </c>
      <c r="K710" s="178"/>
      <c r="L710" s="179"/>
      <c r="M710" s="180" t="s">
        <v>1</v>
      </c>
      <c r="N710" s="181" t="s">
        <v>38</v>
      </c>
      <c r="O710" s="59"/>
      <c r="P710" s="160">
        <f t="shared" si="171"/>
        <v>0</v>
      </c>
      <c r="Q710" s="160">
        <v>5.2300000000000003E-3</v>
      </c>
      <c r="R710" s="160">
        <f t="shared" si="172"/>
        <v>3.9120400000000003E-3</v>
      </c>
      <c r="S710" s="160">
        <v>0</v>
      </c>
      <c r="T710" s="161">
        <f t="shared" si="173"/>
        <v>0</v>
      </c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R710" s="162" t="s">
        <v>741</v>
      </c>
      <c r="AT710" s="162" t="s">
        <v>751</v>
      </c>
      <c r="AU710" s="162" t="s">
        <v>85</v>
      </c>
      <c r="AY710" s="15" t="s">
        <v>208</v>
      </c>
      <c r="BE710" s="163">
        <f t="shared" si="174"/>
        <v>0</v>
      </c>
      <c r="BF710" s="163">
        <f t="shared" si="175"/>
        <v>0</v>
      </c>
      <c r="BG710" s="163">
        <f t="shared" si="176"/>
        <v>0</v>
      </c>
      <c r="BH710" s="163">
        <f t="shared" si="177"/>
        <v>0</v>
      </c>
      <c r="BI710" s="163">
        <f t="shared" si="178"/>
        <v>0</v>
      </c>
      <c r="BJ710" s="15" t="s">
        <v>85</v>
      </c>
      <c r="BK710" s="163">
        <f t="shared" si="179"/>
        <v>0</v>
      </c>
      <c r="BL710" s="15" t="s">
        <v>741</v>
      </c>
      <c r="BM710" s="162" t="s">
        <v>2872</v>
      </c>
    </row>
    <row r="711" spans="1:65" s="2" customFormat="1" ht="24.2" customHeight="1">
      <c r="A711" s="30"/>
      <c r="B711" s="154"/>
      <c r="C711" s="201" t="s">
        <v>2873</v>
      </c>
      <c r="D711" s="201" t="s">
        <v>751</v>
      </c>
      <c r="E711" s="202" t="s">
        <v>2874</v>
      </c>
      <c r="F711" s="203" t="s">
        <v>2875</v>
      </c>
      <c r="G711" s="204" t="s">
        <v>404</v>
      </c>
      <c r="H711" s="205">
        <v>4</v>
      </c>
      <c r="I711" s="177"/>
      <c r="J711" s="290">
        <f t="shared" si="170"/>
        <v>0</v>
      </c>
      <c r="K711" s="178"/>
      <c r="L711" s="179"/>
      <c r="M711" s="180" t="s">
        <v>1</v>
      </c>
      <c r="N711" s="181" t="s">
        <v>38</v>
      </c>
      <c r="O711" s="59"/>
      <c r="P711" s="160">
        <f t="shared" si="171"/>
        <v>0</v>
      </c>
      <c r="Q711" s="160">
        <v>7.2000000000000005E-4</v>
      </c>
      <c r="R711" s="160">
        <f t="shared" si="172"/>
        <v>2.8800000000000002E-3</v>
      </c>
      <c r="S711" s="160">
        <v>0</v>
      </c>
      <c r="T711" s="161">
        <f t="shared" si="173"/>
        <v>0</v>
      </c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R711" s="162" t="s">
        <v>741</v>
      </c>
      <c r="AT711" s="162" t="s">
        <v>751</v>
      </c>
      <c r="AU711" s="162" t="s">
        <v>85</v>
      </c>
      <c r="AY711" s="15" t="s">
        <v>208</v>
      </c>
      <c r="BE711" s="163">
        <f t="shared" si="174"/>
        <v>0</v>
      </c>
      <c r="BF711" s="163">
        <f t="shared" si="175"/>
        <v>0</v>
      </c>
      <c r="BG711" s="163">
        <f t="shared" si="176"/>
        <v>0</v>
      </c>
      <c r="BH711" s="163">
        <f t="shared" si="177"/>
        <v>0</v>
      </c>
      <c r="BI711" s="163">
        <f t="shared" si="178"/>
        <v>0</v>
      </c>
      <c r="BJ711" s="15" t="s">
        <v>85</v>
      </c>
      <c r="BK711" s="163">
        <f t="shared" si="179"/>
        <v>0</v>
      </c>
      <c r="BL711" s="15" t="s">
        <v>741</v>
      </c>
      <c r="BM711" s="162" t="s">
        <v>2876</v>
      </c>
    </row>
    <row r="712" spans="1:65" s="2" customFormat="1" ht="24.2" customHeight="1">
      <c r="A712" s="30"/>
      <c r="B712" s="154"/>
      <c r="C712" s="201" t="s">
        <v>2877</v>
      </c>
      <c r="D712" s="201" t="s">
        <v>751</v>
      </c>
      <c r="E712" s="202" t="s">
        <v>2687</v>
      </c>
      <c r="F712" s="203" t="s">
        <v>2688</v>
      </c>
      <c r="G712" s="204" t="s">
        <v>2689</v>
      </c>
      <c r="H712" s="205">
        <v>0.76600000000000001</v>
      </c>
      <c r="I712" s="177"/>
      <c r="J712" s="290">
        <f t="shared" si="170"/>
        <v>0</v>
      </c>
      <c r="K712" s="178"/>
      <c r="L712" s="179"/>
      <c r="M712" s="180" t="s">
        <v>1</v>
      </c>
      <c r="N712" s="181" t="s">
        <v>38</v>
      </c>
      <c r="O712" s="59"/>
      <c r="P712" s="160">
        <f t="shared" si="171"/>
        <v>0</v>
      </c>
      <c r="Q712" s="160">
        <v>3.09E-2</v>
      </c>
      <c r="R712" s="160">
        <f t="shared" si="172"/>
        <v>2.36694E-2</v>
      </c>
      <c r="S712" s="160">
        <v>0</v>
      </c>
      <c r="T712" s="161">
        <f t="shared" si="173"/>
        <v>0</v>
      </c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R712" s="162" t="s">
        <v>337</v>
      </c>
      <c r="AT712" s="162" t="s">
        <v>751</v>
      </c>
      <c r="AU712" s="162" t="s">
        <v>85</v>
      </c>
      <c r="AY712" s="15" t="s">
        <v>208</v>
      </c>
      <c r="BE712" s="163">
        <f t="shared" si="174"/>
        <v>0</v>
      </c>
      <c r="BF712" s="163">
        <f t="shared" si="175"/>
        <v>0</v>
      </c>
      <c r="BG712" s="163">
        <f t="shared" si="176"/>
        <v>0</v>
      </c>
      <c r="BH712" s="163">
        <f t="shared" si="177"/>
        <v>0</v>
      </c>
      <c r="BI712" s="163">
        <f t="shared" si="178"/>
        <v>0</v>
      </c>
      <c r="BJ712" s="15" t="s">
        <v>85</v>
      </c>
      <c r="BK712" s="163">
        <f t="shared" si="179"/>
        <v>0</v>
      </c>
      <c r="BL712" s="15" t="s">
        <v>274</v>
      </c>
      <c r="BM712" s="162" t="s">
        <v>2878</v>
      </c>
    </row>
    <row r="713" spans="1:65" s="2" customFormat="1" ht="16.5" customHeight="1">
      <c r="A713" s="30"/>
      <c r="B713" s="154"/>
      <c r="C713" s="195" t="s">
        <v>2879</v>
      </c>
      <c r="D713" s="195" t="s">
        <v>210</v>
      </c>
      <c r="E713" s="196" t="s">
        <v>2880</v>
      </c>
      <c r="F713" s="200" t="s">
        <v>2881</v>
      </c>
      <c r="G713" s="198" t="s">
        <v>739</v>
      </c>
      <c r="H713" s="199">
        <v>287.05200000000002</v>
      </c>
      <c r="I713" s="155"/>
      <c r="J713" s="287">
        <f t="shared" si="170"/>
        <v>0</v>
      </c>
      <c r="K713" s="157"/>
      <c r="L713" s="31"/>
      <c r="M713" s="158" t="s">
        <v>1</v>
      </c>
      <c r="N713" s="159" t="s">
        <v>38</v>
      </c>
      <c r="O713" s="59"/>
      <c r="P713" s="160">
        <f t="shared" si="171"/>
        <v>0</v>
      </c>
      <c r="Q713" s="160">
        <v>0</v>
      </c>
      <c r="R713" s="160">
        <f t="shared" si="172"/>
        <v>0</v>
      </c>
      <c r="S713" s="160">
        <v>0</v>
      </c>
      <c r="T713" s="161">
        <f t="shared" si="173"/>
        <v>0</v>
      </c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R713" s="162" t="s">
        <v>274</v>
      </c>
      <c r="AT713" s="162" t="s">
        <v>210</v>
      </c>
      <c r="AU713" s="162" t="s">
        <v>85</v>
      </c>
      <c r="AY713" s="15" t="s">
        <v>208</v>
      </c>
      <c r="BE713" s="163">
        <f t="shared" si="174"/>
        <v>0</v>
      </c>
      <c r="BF713" s="163">
        <f t="shared" si="175"/>
        <v>0</v>
      </c>
      <c r="BG713" s="163">
        <f t="shared" si="176"/>
        <v>0</v>
      </c>
      <c r="BH713" s="163">
        <f t="shared" si="177"/>
        <v>0</v>
      </c>
      <c r="BI713" s="163">
        <f t="shared" si="178"/>
        <v>0</v>
      </c>
      <c r="BJ713" s="15" t="s">
        <v>85</v>
      </c>
      <c r="BK713" s="163">
        <f t="shared" si="179"/>
        <v>0</v>
      </c>
      <c r="BL713" s="15" t="s">
        <v>274</v>
      </c>
      <c r="BM713" s="162" t="s">
        <v>2882</v>
      </c>
    </row>
    <row r="714" spans="1:65" s="2" customFormat="1" ht="24.2" customHeight="1">
      <c r="A714" s="30"/>
      <c r="B714" s="154"/>
      <c r="C714" s="201" t="s">
        <v>2883</v>
      </c>
      <c r="D714" s="201" t="s">
        <v>751</v>
      </c>
      <c r="E714" s="202" t="s">
        <v>2834</v>
      </c>
      <c r="F714" s="203" t="s">
        <v>2835</v>
      </c>
      <c r="G714" s="204" t="s">
        <v>252</v>
      </c>
      <c r="H714" s="205">
        <v>15.73</v>
      </c>
      <c r="I714" s="177"/>
      <c r="J714" s="290">
        <f t="shared" si="170"/>
        <v>0</v>
      </c>
      <c r="K714" s="178"/>
      <c r="L714" s="179"/>
      <c r="M714" s="180" t="s">
        <v>1</v>
      </c>
      <c r="N714" s="181" t="s">
        <v>38</v>
      </c>
      <c r="O714" s="59"/>
      <c r="P714" s="160">
        <f t="shared" si="171"/>
        <v>0</v>
      </c>
      <c r="Q714" s="160">
        <v>5.2300000000000003E-3</v>
      </c>
      <c r="R714" s="160">
        <f t="shared" si="172"/>
        <v>8.2267900000000005E-2</v>
      </c>
      <c r="S714" s="160">
        <v>0</v>
      </c>
      <c r="T714" s="161">
        <f t="shared" si="173"/>
        <v>0</v>
      </c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R714" s="162" t="s">
        <v>337</v>
      </c>
      <c r="AT714" s="162" t="s">
        <v>751</v>
      </c>
      <c r="AU714" s="162" t="s">
        <v>85</v>
      </c>
      <c r="AY714" s="15" t="s">
        <v>208</v>
      </c>
      <c r="BE714" s="163">
        <f t="shared" si="174"/>
        <v>0</v>
      </c>
      <c r="BF714" s="163">
        <f t="shared" si="175"/>
        <v>0</v>
      </c>
      <c r="BG714" s="163">
        <f t="shared" si="176"/>
        <v>0</v>
      </c>
      <c r="BH714" s="163">
        <f t="shared" si="177"/>
        <v>0</v>
      </c>
      <c r="BI714" s="163">
        <f t="shared" si="178"/>
        <v>0</v>
      </c>
      <c r="BJ714" s="15" t="s">
        <v>85</v>
      </c>
      <c r="BK714" s="163">
        <f t="shared" si="179"/>
        <v>0</v>
      </c>
      <c r="BL714" s="15" t="s">
        <v>274</v>
      </c>
      <c r="BM714" s="162" t="s">
        <v>2884</v>
      </c>
    </row>
    <row r="715" spans="1:65" s="2" customFormat="1" ht="24.2" customHeight="1">
      <c r="A715" s="30"/>
      <c r="B715" s="154"/>
      <c r="C715" s="201" t="s">
        <v>2885</v>
      </c>
      <c r="D715" s="201" t="s">
        <v>751</v>
      </c>
      <c r="E715" s="202" t="s">
        <v>2838</v>
      </c>
      <c r="F715" s="203" t="s">
        <v>2839</v>
      </c>
      <c r="G715" s="204" t="s">
        <v>252</v>
      </c>
      <c r="H715" s="205">
        <v>5.39</v>
      </c>
      <c r="I715" s="177"/>
      <c r="J715" s="290">
        <f t="shared" si="170"/>
        <v>0</v>
      </c>
      <c r="K715" s="178"/>
      <c r="L715" s="179"/>
      <c r="M715" s="180" t="s">
        <v>1</v>
      </c>
      <c r="N715" s="181" t="s">
        <v>38</v>
      </c>
      <c r="O715" s="59"/>
      <c r="P715" s="160">
        <f t="shared" si="171"/>
        <v>0</v>
      </c>
      <c r="Q715" s="160">
        <v>5.7499999999999999E-3</v>
      </c>
      <c r="R715" s="160">
        <f t="shared" si="172"/>
        <v>3.0992499999999999E-2</v>
      </c>
      <c r="S715" s="160">
        <v>0</v>
      </c>
      <c r="T715" s="161">
        <f t="shared" si="173"/>
        <v>0</v>
      </c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R715" s="162" t="s">
        <v>337</v>
      </c>
      <c r="AT715" s="162" t="s">
        <v>751</v>
      </c>
      <c r="AU715" s="162" t="s">
        <v>85</v>
      </c>
      <c r="AY715" s="15" t="s">
        <v>208</v>
      </c>
      <c r="BE715" s="163">
        <f t="shared" si="174"/>
        <v>0</v>
      </c>
      <c r="BF715" s="163">
        <f t="shared" si="175"/>
        <v>0</v>
      </c>
      <c r="BG715" s="163">
        <f t="shared" si="176"/>
        <v>0</v>
      </c>
      <c r="BH715" s="163">
        <f t="shared" si="177"/>
        <v>0</v>
      </c>
      <c r="BI715" s="163">
        <f t="shared" si="178"/>
        <v>0</v>
      </c>
      <c r="BJ715" s="15" t="s">
        <v>85</v>
      </c>
      <c r="BK715" s="163">
        <f t="shared" si="179"/>
        <v>0</v>
      </c>
      <c r="BL715" s="15" t="s">
        <v>274</v>
      </c>
      <c r="BM715" s="162" t="s">
        <v>2886</v>
      </c>
    </row>
    <row r="716" spans="1:65" s="2" customFormat="1" ht="24.2" customHeight="1">
      <c r="A716" s="30"/>
      <c r="B716" s="154"/>
      <c r="C716" s="201" t="s">
        <v>2887</v>
      </c>
      <c r="D716" s="201" t="s">
        <v>751</v>
      </c>
      <c r="E716" s="202" t="s">
        <v>2842</v>
      </c>
      <c r="F716" s="203" t="s">
        <v>2843</v>
      </c>
      <c r="G716" s="204" t="s">
        <v>564</v>
      </c>
      <c r="H716" s="205">
        <v>1.4999999999999999E-2</v>
      </c>
      <c r="I716" s="177"/>
      <c r="J716" s="290">
        <f t="shared" si="170"/>
        <v>0</v>
      </c>
      <c r="K716" s="178"/>
      <c r="L716" s="179"/>
      <c r="M716" s="180" t="s">
        <v>1</v>
      </c>
      <c r="N716" s="181" t="s">
        <v>38</v>
      </c>
      <c r="O716" s="59"/>
      <c r="P716" s="160">
        <f t="shared" si="171"/>
        <v>0</v>
      </c>
      <c r="Q716" s="160">
        <v>1</v>
      </c>
      <c r="R716" s="160">
        <f t="shared" si="172"/>
        <v>1.4999999999999999E-2</v>
      </c>
      <c r="S716" s="160">
        <v>0</v>
      </c>
      <c r="T716" s="161">
        <f t="shared" si="173"/>
        <v>0</v>
      </c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R716" s="162" t="s">
        <v>337</v>
      </c>
      <c r="AT716" s="162" t="s">
        <v>751</v>
      </c>
      <c r="AU716" s="162" t="s">
        <v>85</v>
      </c>
      <c r="AY716" s="15" t="s">
        <v>208</v>
      </c>
      <c r="BE716" s="163">
        <f t="shared" si="174"/>
        <v>0</v>
      </c>
      <c r="BF716" s="163">
        <f t="shared" si="175"/>
        <v>0</v>
      </c>
      <c r="BG716" s="163">
        <f t="shared" si="176"/>
        <v>0</v>
      </c>
      <c r="BH716" s="163">
        <f t="shared" si="177"/>
        <v>0</v>
      </c>
      <c r="BI716" s="163">
        <f t="shared" si="178"/>
        <v>0</v>
      </c>
      <c r="BJ716" s="15" t="s">
        <v>85</v>
      </c>
      <c r="BK716" s="163">
        <f t="shared" si="179"/>
        <v>0</v>
      </c>
      <c r="BL716" s="15" t="s">
        <v>274</v>
      </c>
      <c r="BM716" s="162" t="s">
        <v>2888</v>
      </c>
    </row>
    <row r="717" spans="1:65" s="2" customFormat="1" ht="24.2" customHeight="1">
      <c r="A717" s="30"/>
      <c r="B717" s="154"/>
      <c r="C717" s="201" t="s">
        <v>2889</v>
      </c>
      <c r="D717" s="201" t="s">
        <v>751</v>
      </c>
      <c r="E717" s="202" t="s">
        <v>2846</v>
      </c>
      <c r="F717" s="203" t="s">
        <v>2847</v>
      </c>
      <c r="G717" s="204" t="s">
        <v>564</v>
      </c>
      <c r="H717" s="205">
        <v>1.2E-2</v>
      </c>
      <c r="I717" s="177"/>
      <c r="J717" s="290">
        <f t="shared" si="170"/>
        <v>0</v>
      </c>
      <c r="K717" s="178"/>
      <c r="L717" s="179"/>
      <c r="M717" s="180" t="s">
        <v>1</v>
      </c>
      <c r="N717" s="181" t="s">
        <v>38</v>
      </c>
      <c r="O717" s="59"/>
      <c r="P717" s="160">
        <f t="shared" si="171"/>
        <v>0</v>
      </c>
      <c r="Q717" s="160">
        <v>1</v>
      </c>
      <c r="R717" s="160">
        <f t="shared" si="172"/>
        <v>1.2E-2</v>
      </c>
      <c r="S717" s="160">
        <v>0</v>
      </c>
      <c r="T717" s="161">
        <f t="shared" si="173"/>
        <v>0</v>
      </c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R717" s="162" t="s">
        <v>337</v>
      </c>
      <c r="AT717" s="162" t="s">
        <v>751</v>
      </c>
      <c r="AU717" s="162" t="s">
        <v>85</v>
      </c>
      <c r="AY717" s="15" t="s">
        <v>208</v>
      </c>
      <c r="BE717" s="163">
        <f t="shared" si="174"/>
        <v>0</v>
      </c>
      <c r="BF717" s="163">
        <f t="shared" si="175"/>
        <v>0</v>
      </c>
      <c r="BG717" s="163">
        <f t="shared" si="176"/>
        <v>0</v>
      </c>
      <c r="BH717" s="163">
        <f t="shared" si="177"/>
        <v>0</v>
      </c>
      <c r="BI717" s="163">
        <f t="shared" si="178"/>
        <v>0</v>
      </c>
      <c r="BJ717" s="15" t="s">
        <v>85</v>
      </c>
      <c r="BK717" s="163">
        <f t="shared" si="179"/>
        <v>0</v>
      </c>
      <c r="BL717" s="15" t="s">
        <v>274</v>
      </c>
      <c r="BM717" s="162" t="s">
        <v>2890</v>
      </c>
    </row>
    <row r="718" spans="1:65" s="2" customFormat="1" ht="16.5" customHeight="1">
      <c r="A718" s="30"/>
      <c r="B718" s="154"/>
      <c r="C718" s="201" t="s">
        <v>2891</v>
      </c>
      <c r="D718" s="201" t="s">
        <v>751</v>
      </c>
      <c r="E718" s="202" t="s">
        <v>2850</v>
      </c>
      <c r="F718" s="203" t="s">
        <v>2851</v>
      </c>
      <c r="G718" s="204" t="s">
        <v>2689</v>
      </c>
      <c r="H718" s="205">
        <v>2</v>
      </c>
      <c r="I718" s="177"/>
      <c r="J718" s="290">
        <f t="shared" si="170"/>
        <v>0</v>
      </c>
      <c r="K718" s="178"/>
      <c r="L718" s="179"/>
      <c r="M718" s="180" t="s">
        <v>1</v>
      </c>
      <c r="N718" s="181" t="s">
        <v>38</v>
      </c>
      <c r="O718" s="59"/>
      <c r="P718" s="160">
        <f t="shared" si="171"/>
        <v>0</v>
      </c>
      <c r="Q718" s="160">
        <v>1</v>
      </c>
      <c r="R718" s="160">
        <f t="shared" si="172"/>
        <v>2</v>
      </c>
      <c r="S718" s="160">
        <v>0</v>
      </c>
      <c r="T718" s="161">
        <f t="shared" si="173"/>
        <v>0</v>
      </c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R718" s="162" t="s">
        <v>337</v>
      </c>
      <c r="AT718" s="162" t="s">
        <v>751</v>
      </c>
      <c r="AU718" s="162" t="s">
        <v>85</v>
      </c>
      <c r="AY718" s="15" t="s">
        <v>208</v>
      </c>
      <c r="BE718" s="163">
        <f t="shared" si="174"/>
        <v>0</v>
      </c>
      <c r="BF718" s="163">
        <f t="shared" si="175"/>
        <v>0</v>
      </c>
      <c r="BG718" s="163">
        <f t="shared" si="176"/>
        <v>0</v>
      </c>
      <c r="BH718" s="163">
        <f t="shared" si="177"/>
        <v>0</v>
      </c>
      <c r="BI718" s="163">
        <f t="shared" si="178"/>
        <v>0</v>
      </c>
      <c r="BJ718" s="15" t="s">
        <v>85</v>
      </c>
      <c r="BK718" s="163">
        <f t="shared" si="179"/>
        <v>0</v>
      </c>
      <c r="BL718" s="15" t="s">
        <v>274</v>
      </c>
      <c r="BM718" s="162" t="s">
        <v>2892</v>
      </c>
    </row>
    <row r="719" spans="1:65" s="2" customFormat="1" ht="24.2" customHeight="1">
      <c r="A719" s="30"/>
      <c r="B719" s="154"/>
      <c r="C719" s="201" t="s">
        <v>2893</v>
      </c>
      <c r="D719" s="201" t="s">
        <v>751</v>
      </c>
      <c r="E719" s="202" t="s">
        <v>2854</v>
      </c>
      <c r="F719" s="203" t="s">
        <v>2855</v>
      </c>
      <c r="G719" s="204" t="s">
        <v>213</v>
      </c>
      <c r="H719" s="205">
        <v>0.4</v>
      </c>
      <c r="I719" s="177"/>
      <c r="J719" s="290">
        <f t="shared" si="170"/>
        <v>0</v>
      </c>
      <c r="K719" s="178"/>
      <c r="L719" s="179"/>
      <c r="M719" s="180" t="s">
        <v>1</v>
      </c>
      <c r="N719" s="181" t="s">
        <v>38</v>
      </c>
      <c r="O719" s="59"/>
      <c r="P719" s="160">
        <f t="shared" si="171"/>
        <v>0</v>
      </c>
      <c r="Q719" s="160">
        <v>1.7500000000000002E-2</v>
      </c>
      <c r="R719" s="160">
        <f t="shared" si="172"/>
        <v>7.000000000000001E-3</v>
      </c>
      <c r="S719" s="160">
        <v>0</v>
      </c>
      <c r="T719" s="161">
        <f t="shared" si="173"/>
        <v>0</v>
      </c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R719" s="162" t="s">
        <v>741</v>
      </c>
      <c r="AT719" s="162" t="s">
        <v>751</v>
      </c>
      <c r="AU719" s="162" t="s">
        <v>85</v>
      </c>
      <c r="AY719" s="15" t="s">
        <v>208</v>
      </c>
      <c r="BE719" s="163">
        <f t="shared" si="174"/>
        <v>0</v>
      </c>
      <c r="BF719" s="163">
        <f t="shared" si="175"/>
        <v>0</v>
      </c>
      <c r="BG719" s="163">
        <f t="shared" si="176"/>
        <v>0</v>
      </c>
      <c r="BH719" s="163">
        <f t="shared" si="177"/>
        <v>0</v>
      </c>
      <c r="BI719" s="163">
        <f t="shared" si="178"/>
        <v>0</v>
      </c>
      <c r="BJ719" s="15" t="s">
        <v>85</v>
      </c>
      <c r="BK719" s="163">
        <f t="shared" si="179"/>
        <v>0</v>
      </c>
      <c r="BL719" s="15" t="s">
        <v>741</v>
      </c>
      <c r="BM719" s="162" t="s">
        <v>2894</v>
      </c>
    </row>
    <row r="720" spans="1:65" s="2" customFormat="1" ht="24.2" customHeight="1">
      <c r="A720" s="30"/>
      <c r="B720" s="154"/>
      <c r="C720" s="201" t="s">
        <v>2895</v>
      </c>
      <c r="D720" s="201" t="s">
        <v>751</v>
      </c>
      <c r="E720" s="202" t="s">
        <v>2858</v>
      </c>
      <c r="F720" s="203" t="s">
        <v>2859</v>
      </c>
      <c r="G720" s="204" t="s">
        <v>564</v>
      </c>
      <c r="H720" s="205">
        <v>7.0000000000000007E-2</v>
      </c>
      <c r="I720" s="177"/>
      <c r="J720" s="290">
        <f t="shared" si="170"/>
        <v>0</v>
      </c>
      <c r="K720" s="178"/>
      <c r="L720" s="179"/>
      <c r="M720" s="180" t="s">
        <v>1</v>
      </c>
      <c r="N720" s="181" t="s">
        <v>38</v>
      </c>
      <c r="O720" s="59"/>
      <c r="P720" s="160">
        <f t="shared" si="171"/>
        <v>0</v>
      </c>
      <c r="Q720" s="160">
        <v>1</v>
      </c>
      <c r="R720" s="160">
        <f t="shared" si="172"/>
        <v>7.0000000000000007E-2</v>
      </c>
      <c r="S720" s="160">
        <v>0</v>
      </c>
      <c r="T720" s="161">
        <f t="shared" si="173"/>
        <v>0</v>
      </c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R720" s="162" t="s">
        <v>741</v>
      </c>
      <c r="AT720" s="162" t="s">
        <v>751</v>
      </c>
      <c r="AU720" s="162" t="s">
        <v>85</v>
      </c>
      <c r="AY720" s="15" t="s">
        <v>208</v>
      </c>
      <c r="BE720" s="163">
        <f t="shared" si="174"/>
        <v>0</v>
      </c>
      <c r="BF720" s="163">
        <f t="shared" si="175"/>
        <v>0</v>
      </c>
      <c r="BG720" s="163">
        <f t="shared" si="176"/>
        <v>0</v>
      </c>
      <c r="BH720" s="163">
        <f t="shared" si="177"/>
        <v>0</v>
      </c>
      <c r="BI720" s="163">
        <f t="shared" si="178"/>
        <v>0</v>
      </c>
      <c r="BJ720" s="15" t="s">
        <v>85</v>
      </c>
      <c r="BK720" s="163">
        <f t="shared" si="179"/>
        <v>0</v>
      </c>
      <c r="BL720" s="15" t="s">
        <v>741</v>
      </c>
      <c r="BM720" s="162" t="s">
        <v>2896</v>
      </c>
    </row>
    <row r="721" spans="1:65" s="2" customFormat="1" ht="24.2" customHeight="1">
      <c r="A721" s="30"/>
      <c r="B721" s="154"/>
      <c r="C721" s="201" t="s">
        <v>2897</v>
      </c>
      <c r="D721" s="201" t="s">
        <v>751</v>
      </c>
      <c r="E721" s="202" t="s">
        <v>2862</v>
      </c>
      <c r="F721" s="203" t="s">
        <v>2863</v>
      </c>
      <c r="G721" s="204" t="s">
        <v>564</v>
      </c>
      <c r="H721" s="205">
        <v>6.0000000000000001E-3</v>
      </c>
      <c r="I721" s="177"/>
      <c r="J721" s="290">
        <f t="shared" si="170"/>
        <v>0</v>
      </c>
      <c r="K721" s="178"/>
      <c r="L721" s="179"/>
      <c r="M721" s="180" t="s">
        <v>1</v>
      </c>
      <c r="N721" s="181" t="s">
        <v>38</v>
      </c>
      <c r="O721" s="59"/>
      <c r="P721" s="160">
        <f t="shared" si="171"/>
        <v>0</v>
      </c>
      <c r="Q721" s="160">
        <v>1</v>
      </c>
      <c r="R721" s="160">
        <f t="shared" si="172"/>
        <v>6.0000000000000001E-3</v>
      </c>
      <c r="S721" s="160">
        <v>0</v>
      </c>
      <c r="T721" s="161">
        <f t="shared" si="173"/>
        <v>0</v>
      </c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R721" s="162" t="s">
        <v>741</v>
      </c>
      <c r="AT721" s="162" t="s">
        <v>751</v>
      </c>
      <c r="AU721" s="162" t="s">
        <v>85</v>
      </c>
      <c r="AY721" s="15" t="s">
        <v>208</v>
      </c>
      <c r="BE721" s="163">
        <f t="shared" si="174"/>
        <v>0</v>
      </c>
      <c r="BF721" s="163">
        <f t="shared" si="175"/>
        <v>0</v>
      </c>
      <c r="BG721" s="163">
        <f t="shared" si="176"/>
        <v>0</v>
      </c>
      <c r="BH721" s="163">
        <f t="shared" si="177"/>
        <v>0</v>
      </c>
      <c r="BI721" s="163">
        <f t="shared" si="178"/>
        <v>0</v>
      </c>
      <c r="BJ721" s="15" t="s">
        <v>85</v>
      </c>
      <c r="BK721" s="163">
        <f t="shared" si="179"/>
        <v>0</v>
      </c>
      <c r="BL721" s="15" t="s">
        <v>741</v>
      </c>
      <c r="BM721" s="162" t="s">
        <v>2898</v>
      </c>
    </row>
    <row r="722" spans="1:65" s="2" customFormat="1" ht="24.2" customHeight="1">
      <c r="A722" s="30"/>
      <c r="B722" s="154"/>
      <c r="C722" s="201" t="s">
        <v>2899</v>
      </c>
      <c r="D722" s="201" t="s">
        <v>751</v>
      </c>
      <c r="E722" s="202" t="s">
        <v>2716</v>
      </c>
      <c r="F722" s="203" t="s">
        <v>2717</v>
      </c>
      <c r="G722" s="204" t="s">
        <v>564</v>
      </c>
      <c r="H722" s="205">
        <v>6.0000000000000001E-3</v>
      </c>
      <c r="I722" s="177"/>
      <c r="J722" s="290">
        <f t="shared" si="170"/>
        <v>0</v>
      </c>
      <c r="K722" s="178"/>
      <c r="L722" s="179"/>
      <c r="M722" s="180" t="s">
        <v>1</v>
      </c>
      <c r="N722" s="181" t="s">
        <v>38</v>
      </c>
      <c r="O722" s="59"/>
      <c r="P722" s="160">
        <f t="shared" si="171"/>
        <v>0</v>
      </c>
      <c r="Q722" s="160">
        <v>1</v>
      </c>
      <c r="R722" s="160">
        <f t="shared" si="172"/>
        <v>6.0000000000000001E-3</v>
      </c>
      <c r="S722" s="160">
        <v>0</v>
      </c>
      <c r="T722" s="161">
        <f t="shared" si="173"/>
        <v>0</v>
      </c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R722" s="162" t="s">
        <v>741</v>
      </c>
      <c r="AT722" s="162" t="s">
        <v>751</v>
      </c>
      <c r="AU722" s="162" t="s">
        <v>85</v>
      </c>
      <c r="AY722" s="15" t="s">
        <v>208</v>
      </c>
      <c r="BE722" s="163">
        <f t="shared" si="174"/>
        <v>0</v>
      </c>
      <c r="BF722" s="163">
        <f t="shared" si="175"/>
        <v>0</v>
      </c>
      <c r="BG722" s="163">
        <f t="shared" si="176"/>
        <v>0</v>
      </c>
      <c r="BH722" s="163">
        <f t="shared" si="177"/>
        <v>0</v>
      </c>
      <c r="BI722" s="163">
        <f t="shared" si="178"/>
        <v>0</v>
      </c>
      <c r="BJ722" s="15" t="s">
        <v>85</v>
      </c>
      <c r="BK722" s="163">
        <f t="shared" si="179"/>
        <v>0</v>
      </c>
      <c r="BL722" s="15" t="s">
        <v>741</v>
      </c>
      <c r="BM722" s="162" t="s">
        <v>2900</v>
      </c>
    </row>
    <row r="723" spans="1:65" s="2" customFormat="1" ht="24.2" customHeight="1">
      <c r="A723" s="30"/>
      <c r="B723" s="154"/>
      <c r="C723" s="201" t="s">
        <v>2901</v>
      </c>
      <c r="D723" s="201" t="s">
        <v>751</v>
      </c>
      <c r="E723" s="202" t="s">
        <v>2868</v>
      </c>
      <c r="F723" s="203" t="s">
        <v>2869</v>
      </c>
      <c r="G723" s="204" t="s">
        <v>252</v>
      </c>
      <c r="H723" s="205">
        <v>1.3380000000000001</v>
      </c>
      <c r="I723" s="177"/>
      <c r="J723" s="290">
        <f t="shared" si="170"/>
        <v>0</v>
      </c>
      <c r="K723" s="178"/>
      <c r="L723" s="179"/>
      <c r="M723" s="180" t="s">
        <v>1</v>
      </c>
      <c r="N723" s="181" t="s">
        <v>38</v>
      </c>
      <c r="O723" s="59"/>
      <c r="P723" s="160">
        <f t="shared" si="171"/>
        <v>0</v>
      </c>
      <c r="Q723" s="160">
        <v>4.3699999999999998E-3</v>
      </c>
      <c r="R723" s="160">
        <f t="shared" si="172"/>
        <v>5.8470600000000003E-3</v>
      </c>
      <c r="S723" s="160">
        <v>0</v>
      </c>
      <c r="T723" s="161">
        <f t="shared" si="173"/>
        <v>0</v>
      </c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R723" s="162" t="s">
        <v>741</v>
      </c>
      <c r="AT723" s="162" t="s">
        <v>751</v>
      </c>
      <c r="AU723" s="162" t="s">
        <v>85</v>
      </c>
      <c r="AY723" s="15" t="s">
        <v>208</v>
      </c>
      <c r="BE723" s="163">
        <f t="shared" si="174"/>
        <v>0</v>
      </c>
      <c r="BF723" s="163">
        <f t="shared" si="175"/>
        <v>0</v>
      </c>
      <c r="BG723" s="163">
        <f t="shared" si="176"/>
        <v>0</v>
      </c>
      <c r="BH723" s="163">
        <f t="shared" si="177"/>
        <v>0</v>
      </c>
      <c r="BI723" s="163">
        <f t="shared" si="178"/>
        <v>0</v>
      </c>
      <c r="BJ723" s="15" t="s">
        <v>85</v>
      </c>
      <c r="BK723" s="163">
        <f t="shared" si="179"/>
        <v>0</v>
      </c>
      <c r="BL723" s="15" t="s">
        <v>741</v>
      </c>
      <c r="BM723" s="162" t="s">
        <v>2902</v>
      </c>
    </row>
    <row r="724" spans="1:65" s="2" customFormat="1" ht="24.2" customHeight="1">
      <c r="A724" s="30"/>
      <c r="B724" s="154"/>
      <c r="C724" s="201" t="s">
        <v>2903</v>
      </c>
      <c r="D724" s="201" t="s">
        <v>751</v>
      </c>
      <c r="E724" s="202" t="s">
        <v>2834</v>
      </c>
      <c r="F724" s="203" t="s">
        <v>2835</v>
      </c>
      <c r="G724" s="204" t="s">
        <v>252</v>
      </c>
      <c r="H724" s="205">
        <v>0.748</v>
      </c>
      <c r="I724" s="177"/>
      <c r="J724" s="290">
        <f t="shared" si="170"/>
        <v>0</v>
      </c>
      <c r="K724" s="178"/>
      <c r="L724" s="179"/>
      <c r="M724" s="180" t="s">
        <v>1</v>
      </c>
      <c r="N724" s="181" t="s">
        <v>38</v>
      </c>
      <c r="O724" s="59"/>
      <c r="P724" s="160">
        <f t="shared" si="171"/>
        <v>0</v>
      </c>
      <c r="Q724" s="160">
        <v>5.2300000000000003E-3</v>
      </c>
      <c r="R724" s="160">
        <f t="shared" si="172"/>
        <v>3.9120400000000003E-3</v>
      </c>
      <c r="S724" s="160">
        <v>0</v>
      </c>
      <c r="T724" s="161">
        <f t="shared" si="173"/>
        <v>0</v>
      </c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R724" s="162" t="s">
        <v>741</v>
      </c>
      <c r="AT724" s="162" t="s">
        <v>751</v>
      </c>
      <c r="AU724" s="162" t="s">
        <v>85</v>
      </c>
      <c r="AY724" s="15" t="s">
        <v>208</v>
      </c>
      <c r="BE724" s="163">
        <f t="shared" si="174"/>
        <v>0</v>
      </c>
      <c r="BF724" s="163">
        <f t="shared" si="175"/>
        <v>0</v>
      </c>
      <c r="BG724" s="163">
        <f t="shared" si="176"/>
        <v>0</v>
      </c>
      <c r="BH724" s="163">
        <f t="shared" si="177"/>
        <v>0</v>
      </c>
      <c r="BI724" s="163">
        <f t="shared" si="178"/>
        <v>0</v>
      </c>
      <c r="BJ724" s="15" t="s">
        <v>85</v>
      </c>
      <c r="BK724" s="163">
        <f t="shared" si="179"/>
        <v>0</v>
      </c>
      <c r="BL724" s="15" t="s">
        <v>741</v>
      </c>
      <c r="BM724" s="162" t="s">
        <v>2904</v>
      </c>
    </row>
    <row r="725" spans="1:65" s="2" customFormat="1" ht="24.2" customHeight="1">
      <c r="A725" s="30"/>
      <c r="B725" s="154"/>
      <c r="C725" s="201" t="s">
        <v>2905</v>
      </c>
      <c r="D725" s="201" t="s">
        <v>751</v>
      </c>
      <c r="E725" s="202" t="s">
        <v>2874</v>
      </c>
      <c r="F725" s="203" t="s">
        <v>2875</v>
      </c>
      <c r="G725" s="204" t="s">
        <v>404</v>
      </c>
      <c r="H725" s="205">
        <v>4</v>
      </c>
      <c r="I725" s="177"/>
      <c r="J725" s="290">
        <f t="shared" si="170"/>
        <v>0</v>
      </c>
      <c r="K725" s="178"/>
      <c r="L725" s="179"/>
      <c r="M725" s="180" t="s">
        <v>1</v>
      </c>
      <c r="N725" s="181" t="s">
        <v>38</v>
      </c>
      <c r="O725" s="59"/>
      <c r="P725" s="160">
        <f t="shared" si="171"/>
        <v>0</v>
      </c>
      <c r="Q725" s="160">
        <v>7.2000000000000005E-4</v>
      </c>
      <c r="R725" s="160">
        <f t="shared" si="172"/>
        <v>2.8800000000000002E-3</v>
      </c>
      <c r="S725" s="160">
        <v>0</v>
      </c>
      <c r="T725" s="161">
        <f t="shared" si="173"/>
        <v>0</v>
      </c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R725" s="162" t="s">
        <v>741</v>
      </c>
      <c r="AT725" s="162" t="s">
        <v>751</v>
      </c>
      <c r="AU725" s="162" t="s">
        <v>85</v>
      </c>
      <c r="AY725" s="15" t="s">
        <v>208</v>
      </c>
      <c r="BE725" s="163">
        <f t="shared" si="174"/>
        <v>0</v>
      </c>
      <c r="BF725" s="163">
        <f t="shared" si="175"/>
        <v>0</v>
      </c>
      <c r="BG725" s="163">
        <f t="shared" si="176"/>
        <v>0</v>
      </c>
      <c r="BH725" s="163">
        <f t="shared" si="177"/>
        <v>0</v>
      </c>
      <c r="BI725" s="163">
        <f t="shared" si="178"/>
        <v>0</v>
      </c>
      <c r="BJ725" s="15" t="s">
        <v>85</v>
      </c>
      <c r="BK725" s="163">
        <f t="shared" si="179"/>
        <v>0</v>
      </c>
      <c r="BL725" s="15" t="s">
        <v>741</v>
      </c>
      <c r="BM725" s="162" t="s">
        <v>2906</v>
      </c>
    </row>
    <row r="726" spans="1:65" s="2" customFormat="1" ht="24.2" customHeight="1">
      <c r="A726" s="30"/>
      <c r="B726" s="154"/>
      <c r="C726" s="201" t="s">
        <v>2907</v>
      </c>
      <c r="D726" s="201" t="s">
        <v>751</v>
      </c>
      <c r="E726" s="202" t="s">
        <v>2687</v>
      </c>
      <c r="F726" s="203" t="s">
        <v>2688</v>
      </c>
      <c r="G726" s="204" t="s">
        <v>2689</v>
      </c>
      <c r="H726" s="205">
        <v>0.92900000000000005</v>
      </c>
      <c r="I726" s="177"/>
      <c r="J726" s="290">
        <f t="shared" si="170"/>
        <v>0</v>
      </c>
      <c r="K726" s="178"/>
      <c r="L726" s="179"/>
      <c r="M726" s="180" t="s">
        <v>1</v>
      </c>
      <c r="N726" s="181" t="s">
        <v>38</v>
      </c>
      <c r="O726" s="59"/>
      <c r="P726" s="160">
        <f t="shared" si="171"/>
        <v>0</v>
      </c>
      <c r="Q726" s="160">
        <v>3.09E-2</v>
      </c>
      <c r="R726" s="160">
        <f t="shared" si="172"/>
        <v>2.8706100000000002E-2</v>
      </c>
      <c r="S726" s="160">
        <v>0</v>
      </c>
      <c r="T726" s="161">
        <f t="shared" si="173"/>
        <v>0</v>
      </c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R726" s="162" t="s">
        <v>337</v>
      </c>
      <c r="AT726" s="162" t="s">
        <v>751</v>
      </c>
      <c r="AU726" s="162" t="s">
        <v>85</v>
      </c>
      <c r="AY726" s="15" t="s">
        <v>208</v>
      </c>
      <c r="BE726" s="163">
        <f t="shared" si="174"/>
        <v>0</v>
      </c>
      <c r="BF726" s="163">
        <f t="shared" si="175"/>
        <v>0</v>
      </c>
      <c r="BG726" s="163">
        <f t="shared" si="176"/>
        <v>0</v>
      </c>
      <c r="BH726" s="163">
        <f t="shared" si="177"/>
        <v>0</v>
      </c>
      <c r="BI726" s="163">
        <f t="shared" si="178"/>
        <v>0</v>
      </c>
      <c r="BJ726" s="15" t="s">
        <v>85</v>
      </c>
      <c r="BK726" s="163">
        <f t="shared" si="179"/>
        <v>0</v>
      </c>
      <c r="BL726" s="15" t="s">
        <v>274</v>
      </c>
      <c r="BM726" s="162" t="s">
        <v>2908</v>
      </c>
    </row>
    <row r="727" spans="1:65" s="2" customFormat="1" ht="33" customHeight="1">
      <c r="A727" s="30"/>
      <c r="B727" s="154"/>
      <c r="C727" s="195" t="s">
        <v>2909</v>
      </c>
      <c r="D727" s="195" t="s">
        <v>210</v>
      </c>
      <c r="E727" s="196" t="s">
        <v>2910</v>
      </c>
      <c r="F727" s="200" t="s">
        <v>2911</v>
      </c>
      <c r="G727" s="198" t="s">
        <v>739</v>
      </c>
      <c r="H727" s="199">
        <v>638.23599999999999</v>
      </c>
      <c r="I727" s="155"/>
      <c r="J727" s="287">
        <f t="shared" si="170"/>
        <v>0</v>
      </c>
      <c r="K727" s="157"/>
      <c r="L727" s="31"/>
      <c r="M727" s="158" t="s">
        <v>1</v>
      </c>
      <c r="N727" s="159" t="s">
        <v>38</v>
      </c>
      <c r="O727" s="59"/>
      <c r="P727" s="160">
        <f t="shared" si="171"/>
        <v>0</v>
      </c>
      <c r="Q727" s="160">
        <v>0</v>
      </c>
      <c r="R727" s="160">
        <f t="shared" si="172"/>
        <v>0</v>
      </c>
      <c r="S727" s="160">
        <v>0</v>
      </c>
      <c r="T727" s="161">
        <f t="shared" si="173"/>
        <v>0</v>
      </c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R727" s="162" t="s">
        <v>274</v>
      </c>
      <c r="AT727" s="162" t="s">
        <v>210</v>
      </c>
      <c r="AU727" s="162" t="s">
        <v>85</v>
      </c>
      <c r="AY727" s="15" t="s">
        <v>208</v>
      </c>
      <c r="BE727" s="163">
        <f t="shared" si="174"/>
        <v>0</v>
      </c>
      <c r="BF727" s="163">
        <f t="shared" si="175"/>
        <v>0</v>
      </c>
      <c r="BG727" s="163">
        <f t="shared" si="176"/>
        <v>0</v>
      </c>
      <c r="BH727" s="163">
        <f t="shared" si="177"/>
        <v>0</v>
      </c>
      <c r="BI727" s="163">
        <f t="shared" si="178"/>
        <v>0</v>
      </c>
      <c r="BJ727" s="15" t="s">
        <v>85</v>
      </c>
      <c r="BK727" s="163">
        <f t="shared" si="179"/>
        <v>0</v>
      </c>
      <c r="BL727" s="15" t="s">
        <v>274</v>
      </c>
      <c r="BM727" s="162" t="s">
        <v>2912</v>
      </c>
    </row>
    <row r="728" spans="1:65" s="2" customFormat="1" ht="24.2" customHeight="1">
      <c r="A728" s="30"/>
      <c r="B728" s="154"/>
      <c r="C728" s="201" t="s">
        <v>2913</v>
      </c>
      <c r="D728" s="201" t="s">
        <v>751</v>
      </c>
      <c r="E728" s="202" t="s">
        <v>2914</v>
      </c>
      <c r="F728" s="203" t="s">
        <v>2915</v>
      </c>
      <c r="G728" s="204" t="s">
        <v>564</v>
      </c>
      <c r="H728" s="205">
        <v>0.70199999999999996</v>
      </c>
      <c r="I728" s="177"/>
      <c r="J728" s="290">
        <f t="shared" si="170"/>
        <v>0</v>
      </c>
      <c r="K728" s="178"/>
      <c r="L728" s="179"/>
      <c r="M728" s="180" t="s">
        <v>1</v>
      </c>
      <c r="N728" s="181" t="s">
        <v>38</v>
      </c>
      <c r="O728" s="59"/>
      <c r="P728" s="160">
        <f t="shared" si="171"/>
        <v>0</v>
      </c>
      <c r="Q728" s="160">
        <v>1</v>
      </c>
      <c r="R728" s="160">
        <f t="shared" si="172"/>
        <v>0.70199999999999996</v>
      </c>
      <c r="S728" s="160">
        <v>0</v>
      </c>
      <c r="T728" s="161">
        <f t="shared" si="173"/>
        <v>0</v>
      </c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R728" s="162" t="s">
        <v>337</v>
      </c>
      <c r="AT728" s="162" t="s">
        <v>751</v>
      </c>
      <c r="AU728" s="162" t="s">
        <v>85</v>
      </c>
      <c r="AY728" s="15" t="s">
        <v>208</v>
      </c>
      <c r="BE728" s="163">
        <f t="shared" si="174"/>
        <v>0</v>
      </c>
      <c r="BF728" s="163">
        <f t="shared" si="175"/>
        <v>0</v>
      </c>
      <c r="BG728" s="163">
        <f t="shared" si="176"/>
        <v>0</v>
      </c>
      <c r="BH728" s="163">
        <f t="shared" si="177"/>
        <v>0</v>
      </c>
      <c r="BI728" s="163">
        <f t="shared" si="178"/>
        <v>0</v>
      </c>
      <c r="BJ728" s="15" t="s">
        <v>85</v>
      </c>
      <c r="BK728" s="163">
        <f t="shared" si="179"/>
        <v>0</v>
      </c>
      <c r="BL728" s="15" t="s">
        <v>274</v>
      </c>
      <c r="BM728" s="162" t="s">
        <v>2916</v>
      </c>
    </row>
    <row r="729" spans="1:65" s="2" customFormat="1" ht="37.9" customHeight="1">
      <c r="A729" s="30"/>
      <c r="B729" s="154"/>
      <c r="C729" s="195" t="s">
        <v>2917</v>
      </c>
      <c r="D729" s="195" t="s">
        <v>210</v>
      </c>
      <c r="E729" s="196" t="s">
        <v>2918</v>
      </c>
      <c r="F729" s="200" t="s">
        <v>2919</v>
      </c>
      <c r="G729" s="198" t="s">
        <v>739</v>
      </c>
      <c r="H729" s="199">
        <v>294.38</v>
      </c>
      <c r="I729" s="155"/>
      <c r="J729" s="287">
        <f t="shared" si="170"/>
        <v>0</v>
      </c>
      <c r="K729" s="157"/>
      <c r="L729" s="31"/>
      <c r="M729" s="158" t="s">
        <v>1</v>
      </c>
      <c r="N729" s="159" t="s">
        <v>38</v>
      </c>
      <c r="O729" s="59"/>
      <c r="P729" s="160">
        <f t="shared" si="171"/>
        <v>0</v>
      </c>
      <c r="Q729" s="160">
        <v>0</v>
      </c>
      <c r="R729" s="160">
        <f t="shared" si="172"/>
        <v>0</v>
      </c>
      <c r="S729" s="160">
        <v>0</v>
      </c>
      <c r="T729" s="161">
        <f t="shared" si="173"/>
        <v>0</v>
      </c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R729" s="162" t="s">
        <v>274</v>
      </c>
      <c r="AT729" s="162" t="s">
        <v>210</v>
      </c>
      <c r="AU729" s="162" t="s">
        <v>85</v>
      </c>
      <c r="AY729" s="15" t="s">
        <v>208</v>
      </c>
      <c r="BE729" s="163">
        <f t="shared" si="174"/>
        <v>0</v>
      </c>
      <c r="BF729" s="163">
        <f t="shared" si="175"/>
        <v>0</v>
      </c>
      <c r="BG729" s="163">
        <f t="shared" si="176"/>
        <v>0</v>
      </c>
      <c r="BH729" s="163">
        <f t="shared" si="177"/>
        <v>0</v>
      </c>
      <c r="BI729" s="163">
        <f t="shared" si="178"/>
        <v>0</v>
      </c>
      <c r="BJ729" s="15" t="s">
        <v>85</v>
      </c>
      <c r="BK729" s="163">
        <f t="shared" si="179"/>
        <v>0</v>
      </c>
      <c r="BL729" s="15" t="s">
        <v>274</v>
      </c>
      <c r="BM729" s="162" t="s">
        <v>2920</v>
      </c>
    </row>
    <row r="730" spans="1:65" s="2" customFormat="1" ht="33" customHeight="1">
      <c r="A730" s="30"/>
      <c r="B730" s="154"/>
      <c r="C730" s="201" t="s">
        <v>2921</v>
      </c>
      <c r="D730" s="201" t="s">
        <v>751</v>
      </c>
      <c r="E730" s="202" t="s">
        <v>2922</v>
      </c>
      <c r="F730" s="203" t="s">
        <v>2923</v>
      </c>
      <c r="G730" s="204" t="s">
        <v>564</v>
      </c>
      <c r="H730" s="205">
        <v>0.21</v>
      </c>
      <c r="I730" s="177"/>
      <c r="J730" s="290">
        <f t="shared" si="170"/>
        <v>0</v>
      </c>
      <c r="K730" s="178"/>
      <c r="L730" s="179"/>
      <c r="M730" s="180" t="s">
        <v>1</v>
      </c>
      <c r="N730" s="181" t="s">
        <v>38</v>
      </c>
      <c r="O730" s="59"/>
      <c r="P730" s="160">
        <f t="shared" si="171"/>
        <v>0</v>
      </c>
      <c r="Q730" s="160">
        <v>1</v>
      </c>
      <c r="R730" s="160">
        <f t="shared" si="172"/>
        <v>0.21</v>
      </c>
      <c r="S730" s="160">
        <v>0</v>
      </c>
      <c r="T730" s="161">
        <f t="shared" si="173"/>
        <v>0</v>
      </c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R730" s="162" t="s">
        <v>337</v>
      </c>
      <c r="AT730" s="162" t="s">
        <v>751</v>
      </c>
      <c r="AU730" s="162" t="s">
        <v>85</v>
      </c>
      <c r="AY730" s="15" t="s">
        <v>208</v>
      </c>
      <c r="BE730" s="163">
        <f t="shared" si="174"/>
        <v>0</v>
      </c>
      <c r="BF730" s="163">
        <f t="shared" si="175"/>
        <v>0</v>
      </c>
      <c r="BG730" s="163">
        <f t="shared" si="176"/>
        <v>0</v>
      </c>
      <c r="BH730" s="163">
        <f t="shared" si="177"/>
        <v>0</v>
      </c>
      <c r="BI730" s="163">
        <f t="shared" si="178"/>
        <v>0</v>
      </c>
      <c r="BJ730" s="15" t="s">
        <v>85</v>
      </c>
      <c r="BK730" s="163">
        <f t="shared" si="179"/>
        <v>0</v>
      </c>
      <c r="BL730" s="15" t="s">
        <v>274</v>
      </c>
      <c r="BM730" s="162" t="s">
        <v>2924</v>
      </c>
    </row>
    <row r="731" spans="1:65" s="2" customFormat="1" ht="24.2" customHeight="1">
      <c r="A731" s="30"/>
      <c r="B731" s="154"/>
      <c r="C731" s="201" t="s">
        <v>2925</v>
      </c>
      <c r="D731" s="201" t="s">
        <v>751</v>
      </c>
      <c r="E731" s="202" t="s">
        <v>2926</v>
      </c>
      <c r="F731" s="203" t="s">
        <v>2927</v>
      </c>
      <c r="G731" s="204" t="s">
        <v>564</v>
      </c>
      <c r="H731" s="205">
        <v>8.7999999999999995E-2</v>
      </c>
      <c r="I731" s="177"/>
      <c r="J731" s="290">
        <f t="shared" si="170"/>
        <v>0</v>
      </c>
      <c r="K731" s="178"/>
      <c r="L731" s="179"/>
      <c r="M731" s="180" t="s">
        <v>1</v>
      </c>
      <c r="N731" s="181" t="s">
        <v>38</v>
      </c>
      <c r="O731" s="59"/>
      <c r="P731" s="160">
        <f t="shared" si="171"/>
        <v>0</v>
      </c>
      <c r="Q731" s="160">
        <v>1</v>
      </c>
      <c r="R731" s="160">
        <f t="shared" si="172"/>
        <v>8.7999999999999995E-2</v>
      </c>
      <c r="S731" s="160">
        <v>0</v>
      </c>
      <c r="T731" s="161">
        <f t="shared" si="173"/>
        <v>0</v>
      </c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R731" s="162" t="s">
        <v>337</v>
      </c>
      <c r="AT731" s="162" t="s">
        <v>751</v>
      </c>
      <c r="AU731" s="162" t="s">
        <v>85</v>
      </c>
      <c r="AY731" s="15" t="s">
        <v>208</v>
      </c>
      <c r="BE731" s="163">
        <f t="shared" si="174"/>
        <v>0</v>
      </c>
      <c r="BF731" s="163">
        <f t="shared" si="175"/>
        <v>0</v>
      </c>
      <c r="BG731" s="163">
        <f t="shared" si="176"/>
        <v>0</v>
      </c>
      <c r="BH731" s="163">
        <f t="shared" si="177"/>
        <v>0</v>
      </c>
      <c r="BI731" s="163">
        <f t="shared" si="178"/>
        <v>0</v>
      </c>
      <c r="BJ731" s="15" t="s">
        <v>85</v>
      </c>
      <c r="BK731" s="163">
        <f t="shared" si="179"/>
        <v>0</v>
      </c>
      <c r="BL731" s="15" t="s">
        <v>274</v>
      </c>
      <c r="BM731" s="162" t="s">
        <v>2928</v>
      </c>
    </row>
    <row r="732" spans="1:65" s="2" customFormat="1" ht="24.2" customHeight="1">
      <c r="A732" s="30"/>
      <c r="B732" s="154"/>
      <c r="C732" s="201" t="s">
        <v>2929</v>
      </c>
      <c r="D732" s="201" t="s">
        <v>751</v>
      </c>
      <c r="E732" s="202" t="s">
        <v>2704</v>
      </c>
      <c r="F732" s="203" t="s">
        <v>2705</v>
      </c>
      <c r="G732" s="204" t="s">
        <v>564</v>
      </c>
      <c r="H732" s="205">
        <v>1.0999999999999999E-2</v>
      </c>
      <c r="I732" s="177"/>
      <c r="J732" s="290">
        <f t="shared" si="170"/>
        <v>0</v>
      </c>
      <c r="K732" s="178"/>
      <c r="L732" s="179"/>
      <c r="M732" s="180" t="s">
        <v>1</v>
      </c>
      <c r="N732" s="181" t="s">
        <v>38</v>
      </c>
      <c r="O732" s="59"/>
      <c r="P732" s="160">
        <f t="shared" si="171"/>
        <v>0</v>
      </c>
      <c r="Q732" s="160">
        <v>1</v>
      </c>
      <c r="R732" s="160">
        <f t="shared" si="172"/>
        <v>1.0999999999999999E-2</v>
      </c>
      <c r="S732" s="160">
        <v>0</v>
      </c>
      <c r="T732" s="161">
        <f t="shared" si="173"/>
        <v>0</v>
      </c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R732" s="162" t="s">
        <v>337</v>
      </c>
      <c r="AT732" s="162" t="s">
        <v>751</v>
      </c>
      <c r="AU732" s="162" t="s">
        <v>85</v>
      </c>
      <c r="AY732" s="15" t="s">
        <v>208</v>
      </c>
      <c r="BE732" s="163">
        <f t="shared" si="174"/>
        <v>0</v>
      </c>
      <c r="BF732" s="163">
        <f t="shared" si="175"/>
        <v>0</v>
      </c>
      <c r="BG732" s="163">
        <f t="shared" si="176"/>
        <v>0</v>
      </c>
      <c r="BH732" s="163">
        <f t="shared" si="177"/>
        <v>0</v>
      </c>
      <c r="BI732" s="163">
        <f t="shared" si="178"/>
        <v>0</v>
      </c>
      <c r="BJ732" s="15" t="s">
        <v>85</v>
      </c>
      <c r="BK732" s="163">
        <f t="shared" si="179"/>
        <v>0</v>
      </c>
      <c r="BL732" s="15" t="s">
        <v>274</v>
      </c>
      <c r="BM732" s="162" t="s">
        <v>2930</v>
      </c>
    </row>
    <row r="733" spans="1:65" s="2" customFormat="1" ht="24.2" customHeight="1">
      <c r="A733" s="30"/>
      <c r="B733" s="154"/>
      <c r="C733" s="201" t="s">
        <v>2931</v>
      </c>
      <c r="D733" s="201" t="s">
        <v>751</v>
      </c>
      <c r="E733" s="202" t="s">
        <v>2687</v>
      </c>
      <c r="F733" s="203" t="s">
        <v>2688</v>
      </c>
      <c r="G733" s="204" t="s">
        <v>2689</v>
      </c>
      <c r="H733" s="205">
        <v>0.95299999999999996</v>
      </c>
      <c r="I733" s="177"/>
      <c r="J733" s="290">
        <f t="shared" si="170"/>
        <v>0</v>
      </c>
      <c r="K733" s="178"/>
      <c r="L733" s="179"/>
      <c r="M733" s="180" t="s">
        <v>1</v>
      </c>
      <c r="N733" s="181" t="s">
        <v>38</v>
      </c>
      <c r="O733" s="59"/>
      <c r="P733" s="160">
        <f t="shared" si="171"/>
        <v>0</v>
      </c>
      <c r="Q733" s="160">
        <v>3.09E-2</v>
      </c>
      <c r="R733" s="160">
        <f t="shared" si="172"/>
        <v>2.94477E-2</v>
      </c>
      <c r="S733" s="160">
        <v>0</v>
      </c>
      <c r="T733" s="161">
        <f t="shared" si="173"/>
        <v>0</v>
      </c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R733" s="162" t="s">
        <v>337</v>
      </c>
      <c r="AT733" s="162" t="s">
        <v>751</v>
      </c>
      <c r="AU733" s="162" t="s">
        <v>85</v>
      </c>
      <c r="AY733" s="15" t="s">
        <v>208</v>
      </c>
      <c r="BE733" s="163">
        <f t="shared" si="174"/>
        <v>0</v>
      </c>
      <c r="BF733" s="163">
        <f t="shared" si="175"/>
        <v>0</v>
      </c>
      <c r="BG733" s="163">
        <f t="shared" si="176"/>
        <v>0</v>
      </c>
      <c r="BH733" s="163">
        <f t="shared" si="177"/>
        <v>0</v>
      </c>
      <c r="BI733" s="163">
        <f t="shared" si="178"/>
        <v>0</v>
      </c>
      <c r="BJ733" s="15" t="s">
        <v>85</v>
      </c>
      <c r="BK733" s="163">
        <f t="shared" si="179"/>
        <v>0</v>
      </c>
      <c r="BL733" s="15" t="s">
        <v>274</v>
      </c>
      <c r="BM733" s="162" t="s">
        <v>2932</v>
      </c>
    </row>
    <row r="734" spans="1:65" s="2" customFormat="1" ht="33" customHeight="1">
      <c r="A734" s="30"/>
      <c r="B734" s="154"/>
      <c r="C734" s="195" t="s">
        <v>2933</v>
      </c>
      <c r="D734" s="195" t="s">
        <v>210</v>
      </c>
      <c r="E734" s="196" t="s">
        <v>2934</v>
      </c>
      <c r="F734" s="200" t="s">
        <v>2935</v>
      </c>
      <c r="G734" s="198" t="s">
        <v>739</v>
      </c>
      <c r="H734" s="199">
        <v>787.53800000000001</v>
      </c>
      <c r="I734" s="155"/>
      <c r="J734" s="287">
        <f t="shared" si="170"/>
        <v>0</v>
      </c>
      <c r="K734" s="157"/>
      <c r="L734" s="31"/>
      <c r="M734" s="158" t="s">
        <v>1</v>
      </c>
      <c r="N734" s="159" t="s">
        <v>38</v>
      </c>
      <c r="O734" s="59"/>
      <c r="P734" s="160">
        <f t="shared" si="171"/>
        <v>0</v>
      </c>
      <c r="Q734" s="160">
        <v>0</v>
      </c>
      <c r="R734" s="160">
        <f t="shared" si="172"/>
        <v>0</v>
      </c>
      <c r="S734" s="160">
        <v>0</v>
      </c>
      <c r="T734" s="161">
        <f t="shared" si="173"/>
        <v>0</v>
      </c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R734" s="162" t="s">
        <v>274</v>
      </c>
      <c r="AT734" s="162" t="s">
        <v>210</v>
      </c>
      <c r="AU734" s="162" t="s">
        <v>85</v>
      </c>
      <c r="AY734" s="15" t="s">
        <v>208</v>
      </c>
      <c r="BE734" s="163">
        <f t="shared" si="174"/>
        <v>0</v>
      </c>
      <c r="BF734" s="163">
        <f t="shared" si="175"/>
        <v>0</v>
      </c>
      <c r="BG734" s="163">
        <f t="shared" si="176"/>
        <v>0</v>
      </c>
      <c r="BH734" s="163">
        <f t="shared" si="177"/>
        <v>0</v>
      </c>
      <c r="BI734" s="163">
        <f t="shared" si="178"/>
        <v>0</v>
      </c>
      <c r="BJ734" s="15" t="s">
        <v>85</v>
      </c>
      <c r="BK734" s="163">
        <f t="shared" si="179"/>
        <v>0</v>
      </c>
      <c r="BL734" s="15" t="s">
        <v>274</v>
      </c>
      <c r="BM734" s="162" t="s">
        <v>2936</v>
      </c>
    </row>
    <row r="735" spans="1:65" s="2" customFormat="1" ht="33" customHeight="1">
      <c r="A735" s="30"/>
      <c r="B735" s="154"/>
      <c r="C735" s="201" t="s">
        <v>2937</v>
      </c>
      <c r="D735" s="201" t="s">
        <v>751</v>
      </c>
      <c r="E735" s="202" t="s">
        <v>2938</v>
      </c>
      <c r="F735" s="203" t="s">
        <v>2939</v>
      </c>
      <c r="G735" s="204" t="s">
        <v>564</v>
      </c>
      <c r="H735" s="205">
        <v>0.86599999999999999</v>
      </c>
      <c r="I735" s="177"/>
      <c r="J735" s="290">
        <f t="shared" ref="J735:J798" si="180">ROUND(I735*H735,2)</f>
        <v>0</v>
      </c>
      <c r="K735" s="178"/>
      <c r="L735" s="179"/>
      <c r="M735" s="180" t="s">
        <v>1</v>
      </c>
      <c r="N735" s="181" t="s">
        <v>38</v>
      </c>
      <c r="O735" s="59"/>
      <c r="P735" s="160">
        <f t="shared" ref="P735:P798" si="181">O735*H735</f>
        <v>0</v>
      </c>
      <c r="Q735" s="160">
        <v>1</v>
      </c>
      <c r="R735" s="160">
        <f t="shared" ref="R735:R798" si="182">Q735*H735</f>
        <v>0.86599999999999999</v>
      </c>
      <c r="S735" s="160">
        <v>0</v>
      </c>
      <c r="T735" s="161">
        <f t="shared" ref="T735:T798" si="183">S735*H735</f>
        <v>0</v>
      </c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R735" s="162" t="s">
        <v>337</v>
      </c>
      <c r="AT735" s="162" t="s">
        <v>751</v>
      </c>
      <c r="AU735" s="162" t="s">
        <v>85</v>
      </c>
      <c r="AY735" s="15" t="s">
        <v>208</v>
      </c>
      <c r="BE735" s="163">
        <f t="shared" ref="BE735:BE798" si="184">IF(N735="základná",J735,0)</f>
        <v>0</v>
      </c>
      <c r="BF735" s="163">
        <f t="shared" ref="BF735:BF798" si="185">IF(N735="znížená",J735,0)</f>
        <v>0</v>
      </c>
      <c r="BG735" s="163">
        <f t="shared" ref="BG735:BG798" si="186">IF(N735="zákl. prenesená",J735,0)</f>
        <v>0</v>
      </c>
      <c r="BH735" s="163">
        <f t="shared" ref="BH735:BH798" si="187">IF(N735="zníž. prenesená",J735,0)</f>
        <v>0</v>
      </c>
      <c r="BI735" s="163">
        <f t="shared" ref="BI735:BI798" si="188">IF(N735="nulová",J735,0)</f>
        <v>0</v>
      </c>
      <c r="BJ735" s="15" t="s">
        <v>85</v>
      </c>
      <c r="BK735" s="163">
        <f t="shared" ref="BK735:BK798" si="189">ROUND(I735*H735,2)</f>
        <v>0</v>
      </c>
      <c r="BL735" s="15" t="s">
        <v>274</v>
      </c>
      <c r="BM735" s="162" t="s">
        <v>2940</v>
      </c>
    </row>
    <row r="736" spans="1:65" s="2" customFormat="1" ht="33" customHeight="1">
      <c r="A736" s="30"/>
      <c r="B736" s="154"/>
      <c r="C736" s="195" t="s">
        <v>2941</v>
      </c>
      <c r="D736" s="195" t="s">
        <v>210</v>
      </c>
      <c r="E736" s="196" t="s">
        <v>2942</v>
      </c>
      <c r="F736" s="200" t="s">
        <v>2943</v>
      </c>
      <c r="G736" s="198" t="s">
        <v>739</v>
      </c>
      <c r="H736" s="199">
        <v>63.71</v>
      </c>
      <c r="I736" s="155"/>
      <c r="J736" s="287">
        <f t="shared" si="180"/>
        <v>0</v>
      </c>
      <c r="K736" s="157"/>
      <c r="L736" s="31"/>
      <c r="M736" s="158" t="s">
        <v>1</v>
      </c>
      <c r="N736" s="159" t="s">
        <v>38</v>
      </c>
      <c r="O736" s="59"/>
      <c r="P736" s="160">
        <f t="shared" si="181"/>
        <v>0</v>
      </c>
      <c r="Q736" s="160">
        <v>0</v>
      </c>
      <c r="R736" s="160">
        <f t="shared" si="182"/>
        <v>0</v>
      </c>
      <c r="S736" s="160">
        <v>0</v>
      </c>
      <c r="T736" s="161">
        <f t="shared" si="183"/>
        <v>0</v>
      </c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R736" s="162" t="s">
        <v>274</v>
      </c>
      <c r="AT736" s="162" t="s">
        <v>210</v>
      </c>
      <c r="AU736" s="162" t="s">
        <v>85</v>
      </c>
      <c r="AY736" s="15" t="s">
        <v>208</v>
      </c>
      <c r="BE736" s="163">
        <f t="shared" si="184"/>
        <v>0</v>
      </c>
      <c r="BF736" s="163">
        <f t="shared" si="185"/>
        <v>0</v>
      </c>
      <c r="BG736" s="163">
        <f t="shared" si="186"/>
        <v>0</v>
      </c>
      <c r="BH736" s="163">
        <f t="shared" si="187"/>
        <v>0</v>
      </c>
      <c r="BI736" s="163">
        <f t="shared" si="188"/>
        <v>0</v>
      </c>
      <c r="BJ736" s="15" t="s">
        <v>85</v>
      </c>
      <c r="BK736" s="163">
        <f t="shared" si="189"/>
        <v>0</v>
      </c>
      <c r="BL736" s="15" t="s">
        <v>274</v>
      </c>
      <c r="BM736" s="162" t="s">
        <v>2944</v>
      </c>
    </row>
    <row r="737" spans="1:65" s="2" customFormat="1" ht="24.2" customHeight="1">
      <c r="A737" s="30"/>
      <c r="B737" s="154"/>
      <c r="C737" s="201" t="s">
        <v>2945</v>
      </c>
      <c r="D737" s="201" t="s">
        <v>751</v>
      </c>
      <c r="E737" s="202" t="s">
        <v>2946</v>
      </c>
      <c r="F737" s="203" t="s">
        <v>2947</v>
      </c>
      <c r="G737" s="204" t="s">
        <v>564</v>
      </c>
      <c r="H737" s="205">
        <v>0.04</v>
      </c>
      <c r="I737" s="177"/>
      <c r="J737" s="290">
        <f t="shared" si="180"/>
        <v>0</v>
      </c>
      <c r="K737" s="178"/>
      <c r="L737" s="179"/>
      <c r="M737" s="180" t="s">
        <v>1</v>
      </c>
      <c r="N737" s="181" t="s">
        <v>38</v>
      </c>
      <c r="O737" s="59"/>
      <c r="P737" s="160">
        <f t="shared" si="181"/>
        <v>0</v>
      </c>
      <c r="Q737" s="160">
        <v>1</v>
      </c>
      <c r="R737" s="160">
        <f t="shared" si="182"/>
        <v>0.04</v>
      </c>
      <c r="S737" s="160">
        <v>0</v>
      </c>
      <c r="T737" s="161">
        <f t="shared" si="183"/>
        <v>0</v>
      </c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R737" s="162" t="s">
        <v>337</v>
      </c>
      <c r="AT737" s="162" t="s">
        <v>751</v>
      </c>
      <c r="AU737" s="162" t="s">
        <v>85</v>
      </c>
      <c r="AY737" s="15" t="s">
        <v>208</v>
      </c>
      <c r="BE737" s="163">
        <f t="shared" si="184"/>
        <v>0</v>
      </c>
      <c r="BF737" s="163">
        <f t="shared" si="185"/>
        <v>0</v>
      </c>
      <c r="BG737" s="163">
        <f t="shared" si="186"/>
        <v>0</v>
      </c>
      <c r="BH737" s="163">
        <f t="shared" si="187"/>
        <v>0</v>
      </c>
      <c r="BI737" s="163">
        <f t="shared" si="188"/>
        <v>0</v>
      </c>
      <c r="BJ737" s="15" t="s">
        <v>85</v>
      </c>
      <c r="BK737" s="163">
        <f t="shared" si="189"/>
        <v>0</v>
      </c>
      <c r="BL737" s="15" t="s">
        <v>274</v>
      </c>
      <c r="BM737" s="162" t="s">
        <v>2948</v>
      </c>
    </row>
    <row r="738" spans="1:65" s="2" customFormat="1" ht="24.2" customHeight="1">
      <c r="A738" s="30"/>
      <c r="B738" s="154"/>
      <c r="C738" s="201" t="s">
        <v>2949</v>
      </c>
      <c r="D738" s="201" t="s">
        <v>751</v>
      </c>
      <c r="E738" s="202" t="s">
        <v>2862</v>
      </c>
      <c r="F738" s="203" t="s">
        <v>2863</v>
      </c>
      <c r="G738" s="204" t="s">
        <v>564</v>
      </c>
      <c r="H738" s="205">
        <v>2.1999999999999999E-2</v>
      </c>
      <c r="I738" s="177"/>
      <c r="J738" s="290">
        <f t="shared" si="180"/>
        <v>0</v>
      </c>
      <c r="K738" s="178"/>
      <c r="L738" s="179"/>
      <c r="M738" s="180" t="s">
        <v>1</v>
      </c>
      <c r="N738" s="181" t="s">
        <v>38</v>
      </c>
      <c r="O738" s="59"/>
      <c r="P738" s="160">
        <f t="shared" si="181"/>
        <v>0</v>
      </c>
      <c r="Q738" s="160">
        <v>1</v>
      </c>
      <c r="R738" s="160">
        <f t="shared" si="182"/>
        <v>2.1999999999999999E-2</v>
      </c>
      <c r="S738" s="160">
        <v>0</v>
      </c>
      <c r="T738" s="161">
        <f t="shared" si="183"/>
        <v>0</v>
      </c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R738" s="162" t="s">
        <v>741</v>
      </c>
      <c r="AT738" s="162" t="s">
        <v>751</v>
      </c>
      <c r="AU738" s="162" t="s">
        <v>85</v>
      </c>
      <c r="AY738" s="15" t="s">
        <v>208</v>
      </c>
      <c r="BE738" s="163">
        <f t="shared" si="184"/>
        <v>0</v>
      </c>
      <c r="BF738" s="163">
        <f t="shared" si="185"/>
        <v>0</v>
      </c>
      <c r="BG738" s="163">
        <f t="shared" si="186"/>
        <v>0</v>
      </c>
      <c r="BH738" s="163">
        <f t="shared" si="187"/>
        <v>0</v>
      </c>
      <c r="BI738" s="163">
        <f t="shared" si="188"/>
        <v>0</v>
      </c>
      <c r="BJ738" s="15" t="s">
        <v>85</v>
      </c>
      <c r="BK738" s="163">
        <f t="shared" si="189"/>
        <v>0</v>
      </c>
      <c r="BL738" s="15" t="s">
        <v>741</v>
      </c>
      <c r="BM738" s="162" t="s">
        <v>2950</v>
      </c>
    </row>
    <row r="739" spans="1:65" s="2" customFormat="1" ht="24.2" customHeight="1">
      <c r="A739" s="30"/>
      <c r="B739" s="154"/>
      <c r="C739" s="201" t="s">
        <v>2951</v>
      </c>
      <c r="D739" s="201" t="s">
        <v>751</v>
      </c>
      <c r="E739" s="202" t="s">
        <v>2728</v>
      </c>
      <c r="F739" s="203" t="s">
        <v>2729</v>
      </c>
      <c r="G739" s="204" t="s">
        <v>564</v>
      </c>
      <c r="H739" s="205">
        <v>5.0000000000000001E-3</v>
      </c>
      <c r="I739" s="177"/>
      <c r="J739" s="290">
        <f t="shared" si="180"/>
        <v>0</v>
      </c>
      <c r="K739" s="178"/>
      <c r="L739" s="179"/>
      <c r="M739" s="180" t="s">
        <v>1</v>
      </c>
      <c r="N739" s="181" t="s">
        <v>38</v>
      </c>
      <c r="O739" s="59"/>
      <c r="P739" s="160">
        <f t="shared" si="181"/>
        <v>0</v>
      </c>
      <c r="Q739" s="160">
        <v>1</v>
      </c>
      <c r="R739" s="160">
        <f t="shared" si="182"/>
        <v>5.0000000000000001E-3</v>
      </c>
      <c r="S739" s="160">
        <v>0</v>
      </c>
      <c r="T739" s="161">
        <f t="shared" si="183"/>
        <v>0</v>
      </c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R739" s="162" t="s">
        <v>741</v>
      </c>
      <c r="AT739" s="162" t="s">
        <v>751</v>
      </c>
      <c r="AU739" s="162" t="s">
        <v>85</v>
      </c>
      <c r="AY739" s="15" t="s">
        <v>208</v>
      </c>
      <c r="BE739" s="163">
        <f t="shared" si="184"/>
        <v>0</v>
      </c>
      <c r="BF739" s="163">
        <f t="shared" si="185"/>
        <v>0</v>
      </c>
      <c r="BG739" s="163">
        <f t="shared" si="186"/>
        <v>0</v>
      </c>
      <c r="BH739" s="163">
        <f t="shared" si="187"/>
        <v>0</v>
      </c>
      <c r="BI739" s="163">
        <f t="shared" si="188"/>
        <v>0</v>
      </c>
      <c r="BJ739" s="15" t="s">
        <v>85</v>
      </c>
      <c r="BK739" s="163">
        <f t="shared" si="189"/>
        <v>0</v>
      </c>
      <c r="BL739" s="15" t="s">
        <v>741</v>
      </c>
      <c r="BM739" s="162" t="s">
        <v>2952</v>
      </c>
    </row>
    <row r="740" spans="1:65" s="2" customFormat="1" ht="24.2" customHeight="1">
      <c r="A740" s="30"/>
      <c r="B740" s="154"/>
      <c r="C740" s="201" t="s">
        <v>2953</v>
      </c>
      <c r="D740" s="201" t="s">
        <v>751</v>
      </c>
      <c r="E740" s="202" t="s">
        <v>2687</v>
      </c>
      <c r="F740" s="203" t="s">
        <v>2688</v>
      </c>
      <c r="G740" s="204" t="s">
        <v>2689</v>
      </c>
      <c r="H740" s="205">
        <v>0.20599999999999999</v>
      </c>
      <c r="I740" s="177"/>
      <c r="J740" s="290">
        <f t="shared" si="180"/>
        <v>0</v>
      </c>
      <c r="K740" s="178"/>
      <c r="L740" s="179"/>
      <c r="M740" s="180" t="s">
        <v>1</v>
      </c>
      <c r="N740" s="181" t="s">
        <v>38</v>
      </c>
      <c r="O740" s="59"/>
      <c r="P740" s="160">
        <f t="shared" si="181"/>
        <v>0</v>
      </c>
      <c r="Q740" s="160">
        <v>3.09E-2</v>
      </c>
      <c r="R740" s="160">
        <f t="shared" si="182"/>
        <v>6.3653999999999994E-3</v>
      </c>
      <c r="S740" s="160">
        <v>0</v>
      </c>
      <c r="T740" s="161">
        <f t="shared" si="183"/>
        <v>0</v>
      </c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R740" s="162" t="s">
        <v>337</v>
      </c>
      <c r="AT740" s="162" t="s">
        <v>751</v>
      </c>
      <c r="AU740" s="162" t="s">
        <v>85</v>
      </c>
      <c r="AY740" s="15" t="s">
        <v>208</v>
      </c>
      <c r="BE740" s="163">
        <f t="shared" si="184"/>
        <v>0</v>
      </c>
      <c r="BF740" s="163">
        <f t="shared" si="185"/>
        <v>0</v>
      </c>
      <c r="BG740" s="163">
        <f t="shared" si="186"/>
        <v>0</v>
      </c>
      <c r="BH740" s="163">
        <f t="shared" si="187"/>
        <v>0</v>
      </c>
      <c r="BI740" s="163">
        <f t="shared" si="188"/>
        <v>0</v>
      </c>
      <c r="BJ740" s="15" t="s">
        <v>85</v>
      </c>
      <c r="BK740" s="163">
        <f t="shared" si="189"/>
        <v>0</v>
      </c>
      <c r="BL740" s="15" t="s">
        <v>274</v>
      </c>
      <c r="BM740" s="162" t="s">
        <v>2954</v>
      </c>
    </row>
    <row r="741" spans="1:65" s="2" customFormat="1" ht="33" customHeight="1">
      <c r="A741" s="30"/>
      <c r="B741" s="154"/>
      <c r="C741" s="195" t="s">
        <v>2955</v>
      </c>
      <c r="D741" s="195" t="s">
        <v>210</v>
      </c>
      <c r="E741" s="196" t="s">
        <v>2956</v>
      </c>
      <c r="F741" s="200" t="s">
        <v>2957</v>
      </c>
      <c r="G741" s="198" t="s">
        <v>739</v>
      </c>
      <c r="H741" s="199">
        <v>68.64</v>
      </c>
      <c r="I741" s="155"/>
      <c r="J741" s="287">
        <f t="shared" si="180"/>
        <v>0</v>
      </c>
      <c r="K741" s="157"/>
      <c r="L741" s="31"/>
      <c r="M741" s="158" t="s">
        <v>1</v>
      </c>
      <c r="N741" s="159" t="s">
        <v>38</v>
      </c>
      <c r="O741" s="59"/>
      <c r="P741" s="160">
        <f t="shared" si="181"/>
        <v>0</v>
      </c>
      <c r="Q741" s="160">
        <v>0</v>
      </c>
      <c r="R741" s="160">
        <f t="shared" si="182"/>
        <v>0</v>
      </c>
      <c r="S741" s="160">
        <v>0</v>
      </c>
      <c r="T741" s="161">
        <f t="shared" si="183"/>
        <v>0</v>
      </c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R741" s="162" t="s">
        <v>274</v>
      </c>
      <c r="AT741" s="162" t="s">
        <v>210</v>
      </c>
      <c r="AU741" s="162" t="s">
        <v>85</v>
      </c>
      <c r="AY741" s="15" t="s">
        <v>208</v>
      </c>
      <c r="BE741" s="163">
        <f t="shared" si="184"/>
        <v>0</v>
      </c>
      <c r="BF741" s="163">
        <f t="shared" si="185"/>
        <v>0</v>
      </c>
      <c r="BG741" s="163">
        <f t="shared" si="186"/>
        <v>0</v>
      </c>
      <c r="BH741" s="163">
        <f t="shared" si="187"/>
        <v>0</v>
      </c>
      <c r="BI741" s="163">
        <f t="shared" si="188"/>
        <v>0</v>
      </c>
      <c r="BJ741" s="15" t="s">
        <v>85</v>
      </c>
      <c r="BK741" s="163">
        <f t="shared" si="189"/>
        <v>0</v>
      </c>
      <c r="BL741" s="15" t="s">
        <v>274</v>
      </c>
      <c r="BM741" s="162" t="s">
        <v>2958</v>
      </c>
    </row>
    <row r="742" spans="1:65" s="2" customFormat="1" ht="33" customHeight="1">
      <c r="A742" s="30"/>
      <c r="B742" s="154"/>
      <c r="C742" s="201" t="s">
        <v>2959</v>
      </c>
      <c r="D742" s="201" t="s">
        <v>751</v>
      </c>
      <c r="E742" s="202" t="s">
        <v>2960</v>
      </c>
      <c r="F742" s="203" t="s">
        <v>2961</v>
      </c>
      <c r="G742" s="204" t="s">
        <v>564</v>
      </c>
      <c r="H742" s="205">
        <v>4.9000000000000002E-2</v>
      </c>
      <c r="I742" s="177"/>
      <c r="J742" s="290">
        <f t="shared" si="180"/>
        <v>0</v>
      </c>
      <c r="K742" s="178"/>
      <c r="L742" s="179"/>
      <c r="M742" s="180" t="s">
        <v>1</v>
      </c>
      <c r="N742" s="181" t="s">
        <v>38</v>
      </c>
      <c r="O742" s="59"/>
      <c r="P742" s="160">
        <f t="shared" si="181"/>
        <v>0</v>
      </c>
      <c r="Q742" s="160">
        <v>1</v>
      </c>
      <c r="R742" s="160">
        <f t="shared" si="182"/>
        <v>4.9000000000000002E-2</v>
      </c>
      <c r="S742" s="160">
        <v>0</v>
      </c>
      <c r="T742" s="161">
        <f t="shared" si="183"/>
        <v>0</v>
      </c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R742" s="162" t="s">
        <v>337</v>
      </c>
      <c r="AT742" s="162" t="s">
        <v>751</v>
      </c>
      <c r="AU742" s="162" t="s">
        <v>85</v>
      </c>
      <c r="AY742" s="15" t="s">
        <v>208</v>
      </c>
      <c r="BE742" s="163">
        <f t="shared" si="184"/>
        <v>0</v>
      </c>
      <c r="BF742" s="163">
        <f t="shared" si="185"/>
        <v>0</v>
      </c>
      <c r="BG742" s="163">
        <f t="shared" si="186"/>
        <v>0</v>
      </c>
      <c r="BH742" s="163">
        <f t="shared" si="187"/>
        <v>0</v>
      </c>
      <c r="BI742" s="163">
        <f t="shared" si="188"/>
        <v>0</v>
      </c>
      <c r="BJ742" s="15" t="s">
        <v>85</v>
      </c>
      <c r="BK742" s="163">
        <f t="shared" si="189"/>
        <v>0</v>
      </c>
      <c r="BL742" s="15" t="s">
        <v>274</v>
      </c>
      <c r="BM742" s="162" t="s">
        <v>2962</v>
      </c>
    </row>
    <row r="743" spans="1:65" s="2" customFormat="1" ht="24.2" customHeight="1">
      <c r="A743" s="30"/>
      <c r="B743" s="154"/>
      <c r="C743" s="201" t="s">
        <v>2963</v>
      </c>
      <c r="D743" s="201" t="s">
        <v>751</v>
      </c>
      <c r="E743" s="202" t="s">
        <v>2964</v>
      </c>
      <c r="F743" s="203" t="s">
        <v>2965</v>
      </c>
      <c r="G743" s="204" t="s">
        <v>564</v>
      </c>
      <c r="H743" s="205">
        <v>0.02</v>
      </c>
      <c r="I743" s="177"/>
      <c r="J743" s="290">
        <f t="shared" si="180"/>
        <v>0</v>
      </c>
      <c r="K743" s="178"/>
      <c r="L743" s="179"/>
      <c r="M743" s="180" t="s">
        <v>1</v>
      </c>
      <c r="N743" s="181" t="s">
        <v>38</v>
      </c>
      <c r="O743" s="59"/>
      <c r="P743" s="160">
        <f t="shared" si="181"/>
        <v>0</v>
      </c>
      <c r="Q743" s="160">
        <v>1</v>
      </c>
      <c r="R743" s="160">
        <f t="shared" si="182"/>
        <v>0.02</v>
      </c>
      <c r="S743" s="160">
        <v>0</v>
      </c>
      <c r="T743" s="161">
        <f t="shared" si="183"/>
        <v>0</v>
      </c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R743" s="162" t="s">
        <v>337</v>
      </c>
      <c r="AT743" s="162" t="s">
        <v>751</v>
      </c>
      <c r="AU743" s="162" t="s">
        <v>85</v>
      </c>
      <c r="AY743" s="15" t="s">
        <v>208</v>
      </c>
      <c r="BE743" s="163">
        <f t="shared" si="184"/>
        <v>0</v>
      </c>
      <c r="BF743" s="163">
        <f t="shared" si="185"/>
        <v>0</v>
      </c>
      <c r="BG743" s="163">
        <f t="shared" si="186"/>
        <v>0</v>
      </c>
      <c r="BH743" s="163">
        <f t="shared" si="187"/>
        <v>0</v>
      </c>
      <c r="BI743" s="163">
        <f t="shared" si="188"/>
        <v>0</v>
      </c>
      <c r="BJ743" s="15" t="s">
        <v>85</v>
      </c>
      <c r="BK743" s="163">
        <f t="shared" si="189"/>
        <v>0</v>
      </c>
      <c r="BL743" s="15" t="s">
        <v>274</v>
      </c>
      <c r="BM743" s="162" t="s">
        <v>2966</v>
      </c>
    </row>
    <row r="744" spans="1:65" s="2" customFormat="1" ht="24.2" customHeight="1">
      <c r="A744" s="30"/>
      <c r="B744" s="154"/>
      <c r="C744" s="201" t="s">
        <v>2967</v>
      </c>
      <c r="D744" s="201" t="s">
        <v>751</v>
      </c>
      <c r="E744" s="202" t="s">
        <v>2687</v>
      </c>
      <c r="F744" s="203" t="s">
        <v>2688</v>
      </c>
      <c r="G744" s="204" t="s">
        <v>2689</v>
      </c>
      <c r="H744" s="205">
        <v>0.222</v>
      </c>
      <c r="I744" s="177"/>
      <c r="J744" s="290">
        <f t="shared" si="180"/>
        <v>0</v>
      </c>
      <c r="K744" s="178"/>
      <c r="L744" s="179"/>
      <c r="M744" s="180" t="s">
        <v>1</v>
      </c>
      <c r="N744" s="181" t="s">
        <v>38</v>
      </c>
      <c r="O744" s="59"/>
      <c r="P744" s="160">
        <f t="shared" si="181"/>
        <v>0</v>
      </c>
      <c r="Q744" s="160">
        <v>3.09E-2</v>
      </c>
      <c r="R744" s="160">
        <f t="shared" si="182"/>
        <v>6.8598000000000001E-3</v>
      </c>
      <c r="S744" s="160">
        <v>0</v>
      </c>
      <c r="T744" s="161">
        <f t="shared" si="183"/>
        <v>0</v>
      </c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R744" s="162" t="s">
        <v>337</v>
      </c>
      <c r="AT744" s="162" t="s">
        <v>751</v>
      </c>
      <c r="AU744" s="162" t="s">
        <v>85</v>
      </c>
      <c r="AY744" s="15" t="s">
        <v>208</v>
      </c>
      <c r="BE744" s="163">
        <f t="shared" si="184"/>
        <v>0</v>
      </c>
      <c r="BF744" s="163">
        <f t="shared" si="185"/>
        <v>0</v>
      </c>
      <c r="BG744" s="163">
        <f t="shared" si="186"/>
        <v>0</v>
      </c>
      <c r="BH744" s="163">
        <f t="shared" si="187"/>
        <v>0</v>
      </c>
      <c r="BI744" s="163">
        <f t="shared" si="188"/>
        <v>0</v>
      </c>
      <c r="BJ744" s="15" t="s">
        <v>85</v>
      </c>
      <c r="BK744" s="163">
        <f t="shared" si="189"/>
        <v>0</v>
      </c>
      <c r="BL744" s="15" t="s">
        <v>274</v>
      </c>
      <c r="BM744" s="162" t="s">
        <v>2968</v>
      </c>
    </row>
    <row r="745" spans="1:65" s="2" customFormat="1" ht="33" customHeight="1">
      <c r="A745" s="30"/>
      <c r="B745" s="154"/>
      <c r="C745" s="195" t="s">
        <v>2969</v>
      </c>
      <c r="D745" s="195" t="s">
        <v>210</v>
      </c>
      <c r="E745" s="196" t="s">
        <v>2970</v>
      </c>
      <c r="F745" s="200" t="s">
        <v>2971</v>
      </c>
      <c r="G745" s="198" t="s">
        <v>739</v>
      </c>
      <c r="H745" s="199">
        <v>7662.56</v>
      </c>
      <c r="I745" s="155"/>
      <c r="J745" s="287">
        <f t="shared" si="180"/>
        <v>0</v>
      </c>
      <c r="K745" s="157"/>
      <c r="L745" s="31"/>
      <c r="M745" s="158" t="s">
        <v>1</v>
      </c>
      <c r="N745" s="159" t="s">
        <v>38</v>
      </c>
      <c r="O745" s="59"/>
      <c r="P745" s="160">
        <f t="shared" si="181"/>
        <v>0</v>
      </c>
      <c r="Q745" s="160">
        <v>0</v>
      </c>
      <c r="R745" s="160">
        <f t="shared" si="182"/>
        <v>0</v>
      </c>
      <c r="S745" s="160">
        <v>0</v>
      </c>
      <c r="T745" s="161">
        <f t="shared" si="183"/>
        <v>0</v>
      </c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R745" s="162" t="s">
        <v>274</v>
      </c>
      <c r="AT745" s="162" t="s">
        <v>210</v>
      </c>
      <c r="AU745" s="162" t="s">
        <v>85</v>
      </c>
      <c r="AY745" s="15" t="s">
        <v>208</v>
      </c>
      <c r="BE745" s="163">
        <f t="shared" si="184"/>
        <v>0</v>
      </c>
      <c r="BF745" s="163">
        <f t="shared" si="185"/>
        <v>0</v>
      </c>
      <c r="BG745" s="163">
        <f t="shared" si="186"/>
        <v>0</v>
      </c>
      <c r="BH745" s="163">
        <f t="shared" si="187"/>
        <v>0</v>
      </c>
      <c r="BI745" s="163">
        <f t="shared" si="188"/>
        <v>0</v>
      </c>
      <c r="BJ745" s="15" t="s">
        <v>85</v>
      </c>
      <c r="BK745" s="163">
        <f t="shared" si="189"/>
        <v>0</v>
      </c>
      <c r="BL745" s="15" t="s">
        <v>274</v>
      </c>
      <c r="BM745" s="162" t="s">
        <v>2972</v>
      </c>
    </row>
    <row r="746" spans="1:65" s="2" customFormat="1" ht="24.2" customHeight="1">
      <c r="A746" s="30"/>
      <c r="B746" s="154"/>
      <c r="C746" s="201" t="s">
        <v>2973</v>
      </c>
      <c r="D746" s="201" t="s">
        <v>751</v>
      </c>
      <c r="E746" s="202" t="s">
        <v>2974</v>
      </c>
      <c r="F746" s="203" t="s">
        <v>2975</v>
      </c>
      <c r="G746" s="204" t="s">
        <v>252</v>
      </c>
      <c r="H746" s="205">
        <v>22.22</v>
      </c>
      <c r="I746" s="177"/>
      <c r="J746" s="290">
        <f t="shared" si="180"/>
        <v>0</v>
      </c>
      <c r="K746" s="178"/>
      <c r="L746" s="179"/>
      <c r="M746" s="180" t="s">
        <v>1</v>
      </c>
      <c r="N746" s="181" t="s">
        <v>38</v>
      </c>
      <c r="O746" s="59"/>
      <c r="P746" s="160">
        <f t="shared" si="181"/>
        <v>0</v>
      </c>
      <c r="Q746" s="160">
        <v>3.3050000000000003E-2</v>
      </c>
      <c r="R746" s="160">
        <f t="shared" si="182"/>
        <v>0.734371</v>
      </c>
      <c r="S746" s="160">
        <v>0</v>
      </c>
      <c r="T746" s="161">
        <f t="shared" si="183"/>
        <v>0</v>
      </c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R746" s="162" t="s">
        <v>337</v>
      </c>
      <c r="AT746" s="162" t="s">
        <v>751</v>
      </c>
      <c r="AU746" s="162" t="s">
        <v>85</v>
      </c>
      <c r="AY746" s="15" t="s">
        <v>208</v>
      </c>
      <c r="BE746" s="163">
        <f t="shared" si="184"/>
        <v>0</v>
      </c>
      <c r="BF746" s="163">
        <f t="shared" si="185"/>
        <v>0</v>
      </c>
      <c r="BG746" s="163">
        <f t="shared" si="186"/>
        <v>0</v>
      </c>
      <c r="BH746" s="163">
        <f t="shared" si="187"/>
        <v>0</v>
      </c>
      <c r="BI746" s="163">
        <f t="shared" si="188"/>
        <v>0</v>
      </c>
      <c r="BJ746" s="15" t="s">
        <v>85</v>
      </c>
      <c r="BK746" s="163">
        <f t="shared" si="189"/>
        <v>0</v>
      </c>
      <c r="BL746" s="15" t="s">
        <v>274</v>
      </c>
      <c r="BM746" s="162" t="s">
        <v>2976</v>
      </c>
    </row>
    <row r="747" spans="1:65" s="2" customFormat="1" ht="24.2" customHeight="1">
      <c r="A747" s="30"/>
      <c r="B747" s="154"/>
      <c r="C747" s="201" t="s">
        <v>2977</v>
      </c>
      <c r="D747" s="201" t="s">
        <v>751</v>
      </c>
      <c r="E747" s="202" t="s">
        <v>2978</v>
      </c>
      <c r="F747" s="203" t="s">
        <v>2979</v>
      </c>
      <c r="G747" s="204" t="s">
        <v>252</v>
      </c>
      <c r="H747" s="205">
        <v>17.93</v>
      </c>
      <c r="I747" s="177"/>
      <c r="J747" s="290">
        <f t="shared" si="180"/>
        <v>0</v>
      </c>
      <c r="K747" s="178"/>
      <c r="L747" s="179"/>
      <c r="M747" s="180" t="s">
        <v>1</v>
      </c>
      <c r="N747" s="181" t="s">
        <v>38</v>
      </c>
      <c r="O747" s="59"/>
      <c r="P747" s="160">
        <f t="shared" si="181"/>
        <v>0</v>
      </c>
      <c r="Q747" s="160">
        <v>3.5599999999999998E-3</v>
      </c>
      <c r="R747" s="160">
        <f t="shared" si="182"/>
        <v>6.3830799999999993E-2</v>
      </c>
      <c r="S747" s="160">
        <v>0</v>
      </c>
      <c r="T747" s="161">
        <f t="shared" si="183"/>
        <v>0</v>
      </c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R747" s="162" t="s">
        <v>337</v>
      </c>
      <c r="AT747" s="162" t="s">
        <v>751</v>
      </c>
      <c r="AU747" s="162" t="s">
        <v>85</v>
      </c>
      <c r="AY747" s="15" t="s">
        <v>208</v>
      </c>
      <c r="BE747" s="163">
        <f t="shared" si="184"/>
        <v>0</v>
      </c>
      <c r="BF747" s="163">
        <f t="shared" si="185"/>
        <v>0</v>
      </c>
      <c r="BG747" s="163">
        <f t="shared" si="186"/>
        <v>0</v>
      </c>
      <c r="BH747" s="163">
        <f t="shared" si="187"/>
        <v>0</v>
      </c>
      <c r="BI747" s="163">
        <f t="shared" si="188"/>
        <v>0</v>
      </c>
      <c r="BJ747" s="15" t="s">
        <v>85</v>
      </c>
      <c r="BK747" s="163">
        <f t="shared" si="189"/>
        <v>0</v>
      </c>
      <c r="BL747" s="15" t="s">
        <v>274</v>
      </c>
      <c r="BM747" s="162" t="s">
        <v>2980</v>
      </c>
    </row>
    <row r="748" spans="1:65" s="2" customFormat="1" ht="24.2" customHeight="1">
      <c r="A748" s="30"/>
      <c r="B748" s="154"/>
      <c r="C748" s="201" t="s">
        <v>2981</v>
      </c>
      <c r="D748" s="201" t="s">
        <v>751</v>
      </c>
      <c r="E748" s="202" t="s">
        <v>2982</v>
      </c>
      <c r="F748" s="203" t="s">
        <v>2983</v>
      </c>
      <c r="G748" s="204" t="s">
        <v>252</v>
      </c>
      <c r="H748" s="205">
        <v>20.492999999999999</v>
      </c>
      <c r="I748" s="177"/>
      <c r="J748" s="290">
        <f t="shared" si="180"/>
        <v>0</v>
      </c>
      <c r="K748" s="178"/>
      <c r="L748" s="179"/>
      <c r="M748" s="180" t="s">
        <v>1</v>
      </c>
      <c r="N748" s="181" t="s">
        <v>38</v>
      </c>
      <c r="O748" s="59"/>
      <c r="P748" s="160">
        <f t="shared" si="181"/>
        <v>0</v>
      </c>
      <c r="Q748" s="160">
        <v>3.0899999999999999E-3</v>
      </c>
      <c r="R748" s="160">
        <f t="shared" si="182"/>
        <v>6.332336999999999E-2</v>
      </c>
      <c r="S748" s="160">
        <v>0</v>
      </c>
      <c r="T748" s="161">
        <f t="shared" si="183"/>
        <v>0</v>
      </c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R748" s="162" t="s">
        <v>337</v>
      </c>
      <c r="AT748" s="162" t="s">
        <v>751</v>
      </c>
      <c r="AU748" s="162" t="s">
        <v>85</v>
      </c>
      <c r="AY748" s="15" t="s">
        <v>208</v>
      </c>
      <c r="BE748" s="163">
        <f t="shared" si="184"/>
        <v>0</v>
      </c>
      <c r="BF748" s="163">
        <f t="shared" si="185"/>
        <v>0</v>
      </c>
      <c r="BG748" s="163">
        <f t="shared" si="186"/>
        <v>0</v>
      </c>
      <c r="BH748" s="163">
        <f t="shared" si="187"/>
        <v>0</v>
      </c>
      <c r="BI748" s="163">
        <f t="shared" si="188"/>
        <v>0</v>
      </c>
      <c r="BJ748" s="15" t="s">
        <v>85</v>
      </c>
      <c r="BK748" s="163">
        <f t="shared" si="189"/>
        <v>0</v>
      </c>
      <c r="BL748" s="15" t="s">
        <v>274</v>
      </c>
      <c r="BM748" s="162" t="s">
        <v>2984</v>
      </c>
    </row>
    <row r="749" spans="1:65" s="2" customFormat="1" ht="24.2" customHeight="1">
      <c r="A749" s="30"/>
      <c r="B749" s="154"/>
      <c r="C749" s="201" t="s">
        <v>2985</v>
      </c>
      <c r="D749" s="201" t="s">
        <v>751</v>
      </c>
      <c r="E749" s="202" t="s">
        <v>2986</v>
      </c>
      <c r="F749" s="203" t="s">
        <v>2987</v>
      </c>
      <c r="G749" s="204" t="s">
        <v>564</v>
      </c>
      <c r="H749" s="205">
        <v>0.57599999999999996</v>
      </c>
      <c r="I749" s="177"/>
      <c r="J749" s="290">
        <f t="shared" si="180"/>
        <v>0</v>
      </c>
      <c r="K749" s="178"/>
      <c r="L749" s="179"/>
      <c r="M749" s="180" t="s">
        <v>1</v>
      </c>
      <c r="N749" s="181" t="s">
        <v>38</v>
      </c>
      <c r="O749" s="59"/>
      <c r="P749" s="160">
        <f t="shared" si="181"/>
        <v>0</v>
      </c>
      <c r="Q749" s="160">
        <v>1</v>
      </c>
      <c r="R749" s="160">
        <f t="shared" si="182"/>
        <v>0.57599999999999996</v>
      </c>
      <c r="S749" s="160">
        <v>0</v>
      </c>
      <c r="T749" s="161">
        <f t="shared" si="183"/>
        <v>0</v>
      </c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R749" s="162" t="s">
        <v>337</v>
      </c>
      <c r="AT749" s="162" t="s">
        <v>751</v>
      </c>
      <c r="AU749" s="162" t="s">
        <v>85</v>
      </c>
      <c r="AY749" s="15" t="s">
        <v>208</v>
      </c>
      <c r="BE749" s="163">
        <f t="shared" si="184"/>
        <v>0</v>
      </c>
      <c r="BF749" s="163">
        <f t="shared" si="185"/>
        <v>0</v>
      </c>
      <c r="BG749" s="163">
        <f t="shared" si="186"/>
        <v>0</v>
      </c>
      <c r="BH749" s="163">
        <f t="shared" si="187"/>
        <v>0</v>
      </c>
      <c r="BI749" s="163">
        <f t="shared" si="188"/>
        <v>0</v>
      </c>
      <c r="BJ749" s="15" t="s">
        <v>85</v>
      </c>
      <c r="BK749" s="163">
        <f t="shared" si="189"/>
        <v>0</v>
      </c>
      <c r="BL749" s="15" t="s">
        <v>274</v>
      </c>
      <c r="BM749" s="162" t="s">
        <v>2988</v>
      </c>
    </row>
    <row r="750" spans="1:65" s="2" customFormat="1" ht="24.2" customHeight="1">
      <c r="A750" s="30"/>
      <c r="B750" s="154"/>
      <c r="C750" s="201" t="s">
        <v>2989</v>
      </c>
      <c r="D750" s="201" t="s">
        <v>751</v>
      </c>
      <c r="E750" s="202" t="s">
        <v>2990</v>
      </c>
      <c r="F750" s="203" t="s">
        <v>2991</v>
      </c>
      <c r="G750" s="204" t="s">
        <v>564</v>
      </c>
      <c r="H750" s="205">
        <v>1.1040000000000001</v>
      </c>
      <c r="I750" s="177"/>
      <c r="J750" s="290">
        <f t="shared" si="180"/>
        <v>0</v>
      </c>
      <c r="K750" s="178"/>
      <c r="L750" s="179"/>
      <c r="M750" s="180" t="s">
        <v>1</v>
      </c>
      <c r="N750" s="181" t="s">
        <v>38</v>
      </c>
      <c r="O750" s="59"/>
      <c r="P750" s="160">
        <f t="shared" si="181"/>
        <v>0</v>
      </c>
      <c r="Q750" s="160">
        <v>1</v>
      </c>
      <c r="R750" s="160">
        <f t="shared" si="182"/>
        <v>1.1040000000000001</v>
      </c>
      <c r="S750" s="160">
        <v>0</v>
      </c>
      <c r="T750" s="161">
        <f t="shared" si="183"/>
        <v>0</v>
      </c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R750" s="162" t="s">
        <v>337</v>
      </c>
      <c r="AT750" s="162" t="s">
        <v>751</v>
      </c>
      <c r="AU750" s="162" t="s">
        <v>85</v>
      </c>
      <c r="AY750" s="15" t="s">
        <v>208</v>
      </c>
      <c r="BE750" s="163">
        <f t="shared" si="184"/>
        <v>0</v>
      </c>
      <c r="BF750" s="163">
        <f t="shared" si="185"/>
        <v>0</v>
      </c>
      <c r="BG750" s="163">
        <f t="shared" si="186"/>
        <v>0</v>
      </c>
      <c r="BH750" s="163">
        <f t="shared" si="187"/>
        <v>0</v>
      </c>
      <c r="BI750" s="163">
        <f t="shared" si="188"/>
        <v>0</v>
      </c>
      <c r="BJ750" s="15" t="s">
        <v>85</v>
      </c>
      <c r="BK750" s="163">
        <f t="shared" si="189"/>
        <v>0</v>
      </c>
      <c r="BL750" s="15" t="s">
        <v>274</v>
      </c>
      <c r="BM750" s="162" t="s">
        <v>2992</v>
      </c>
    </row>
    <row r="751" spans="1:65" s="2" customFormat="1" ht="24.2" customHeight="1">
      <c r="A751" s="30"/>
      <c r="B751" s="154"/>
      <c r="C751" s="201" t="s">
        <v>2993</v>
      </c>
      <c r="D751" s="201" t="s">
        <v>751</v>
      </c>
      <c r="E751" s="202" t="s">
        <v>2994</v>
      </c>
      <c r="F751" s="203" t="s">
        <v>2995</v>
      </c>
      <c r="G751" s="204" t="s">
        <v>564</v>
      </c>
      <c r="H751" s="205">
        <v>1.383</v>
      </c>
      <c r="I751" s="177"/>
      <c r="J751" s="290">
        <f t="shared" si="180"/>
        <v>0</v>
      </c>
      <c r="K751" s="178"/>
      <c r="L751" s="179"/>
      <c r="M751" s="180" t="s">
        <v>1</v>
      </c>
      <c r="N751" s="181" t="s">
        <v>38</v>
      </c>
      <c r="O751" s="59"/>
      <c r="P751" s="160">
        <f t="shared" si="181"/>
        <v>0</v>
      </c>
      <c r="Q751" s="160">
        <v>1</v>
      </c>
      <c r="R751" s="160">
        <f t="shared" si="182"/>
        <v>1.383</v>
      </c>
      <c r="S751" s="160">
        <v>0</v>
      </c>
      <c r="T751" s="161">
        <f t="shared" si="183"/>
        <v>0</v>
      </c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R751" s="162" t="s">
        <v>337</v>
      </c>
      <c r="AT751" s="162" t="s">
        <v>751</v>
      </c>
      <c r="AU751" s="162" t="s">
        <v>85</v>
      </c>
      <c r="AY751" s="15" t="s">
        <v>208</v>
      </c>
      <c r="BE751" s="163">
        <f t="shared" si="184"/>
        <v>0</v>
      </c>
      <c r="BF751" s="163">
        <f t="shared" si="185"/>
        <v>0</v>
      </c>
      <c r="BG751" s="163">
        <f t="shared" si="186"/>
        <v>0</v>
      </c>
      <c r="BH751" s="163">
        <f t="shared" si="187"/>
        <v>0</v>
      </c>
      <c r="BI751" s="163">
        <f t="shared" si="188"/>
        <v>0</v>
      </c>
      <c r="BJ751" s="15" t="s">
        <v>85</v>
      </c>
      <c r="BK751" s="163">
        <f t="shared" si="189"/>
        <v>0</v>
      </c>
      <c r="BL751" s="15" t="s">
        <v>274</v>
      </c>
      <c r="BM751" s="162" t="s">
        <v>2996</v>
      </c>
    </row>
    <row r="752" spans="1:65" s="2" customFormat="1" ht="24.2" customHeight="1">
      <c r="A752" s="30"/>
      <c r="B752" s="154"/>
      <c r="C752" s="201" t="s">
        <v>2997</v>
      </c>
      <c r="D752" s="201" t="s">
        <v>751</v>
      </c>
      <c r="E752" s="202" t="s">
        <v>2998</v>
      </c>
      <c r="F752" s="203" t="s">
        <v>2999</v>
      </c>
      <c r="G752" s="204" t="s">
        <v>564</v>
      </c>
      <c r="H752" s="205">
        <v>6.5000000000000002E-2</v>
      </c>
      <c r="I752" s="177"/>
      <c r="J752" s="290">
        <f t="shared" si="180"/>
        <v>0</v>
      </c>
      <c r="K752" s="178"/>
      <c r="L752" s="179"/>
      <c r="M752" s="180" t="s">
        <v>1</v>
      </c>
      <c r="N752" s="181" t="s">
        <v>38</v>
      </c>
      <c r="O752" s="59"/>
      <c r="P752" s="160">
        <f t="shared" si="181"/>
        <v>0</v>
      </c>
      <c r="Q752" s="160">
        <v>1</v>
      </c>
      <c r="R752" s="160">
        <f t="shared" si="182"/>
        <v>6.5000000000000002E-2</v>
      </c>
      <c r="S752" s="160">
        <v>0</v>
      </c>
      <c r="T752" s="161">
        <f t="shared" si="183"/>
        <v>0</v>
      </c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R752" s="162" t="s">
        <v>337</v>
      </c>
      <c r="AT752" s="162" t="s">
        <v>751</v>
      </c>
      <c r="AU752" s="162" t="s">
        <v>85</v>
      </c>
      <c r="AY752" s="15" t="s">
        <v>208</v>
      </c>
      <c r="BE752" s="163">
        <f t="shared" si="184"/>
        <v>0</v>
      </c>
      <c r="BF752" s="163">
        <f t="shared" si="185"/>
        <v>0</v>
      </c>
      <c r="BG752" s="163">
        <f t="shared" si="186"/>
        <v>0</v>
      </c>
      <c r="BH752" s="163">
        <f t="shared" si="187"/>
        <v>0</v>
      </c>
      <c r="BI752" s="163">
        <f t="shared" si="188"/>
        <v>0</v>
      </c>
      <c r="BJ752" s="15" t="s">
        <v>85</v>
      </c>
      <c r="BK752" s="163">
        <f t="shared" si="189"/>
        <v>0</v>
      </c>
      <c r="BL752" s="15" t="s">
        <v>274</v>
      </c>
      <c r="BM752" s="162" t="s">
        <v>3000</v>
      </c>
    </row>
    <row r="753" spans="1:65" s="2" customFormat="1" ht="24.2" customHeight="1">
      <c r="A753" s="30"/>
      <c r="B753" s="154"/>
      <c r="C753" s="201" t="s">
        <v>3001</v>
      </c>
      <c r="D753" s="201" t="s">
        <v>751</v>
      </c>
      <c r="E753" s="202" t="s">
        <v>3002</v>
      </c>
      <c r="F753" s="203" t="s">
        <v>3003</v>
      </c>
      <c r="G753" s="204" t="s">
        <v>564</v>
      </c>
      <c r="H753" s="205">
        <v>0.28199999999999997</v>
      </c>
      <c r="I753" s="177"/>
      <c r="J753" s="290">
        <f t="shared" si="180"/>
        <v>0</v>
      </c>
      <c r="K753" s="178"/>
      <c r="L753" s="179"/>
      <c r="M753" s="180" t="s">
        <v>1</v>
      </c>
      <c r="N753" s="181" t="s">
        <v>38</v>
      </c>
      <c r="O753" s="59"/>
      <c r="P753" s="160">
        <f t="shared" si="181"/>
        <v>0</v>
      </c>
      <c r="Q753" s="160">
        <v>1</v>
      </c>
      <c r="R753" s="160">
        <f t="shared" si="182"/>
        <v>0.28199999999999997</v>
      </c>
      <c r="S753" s="160">
        <v>0</v>
      </c>
      <c r="T753" s="161">
        <f t="shared" si="183"/>
        <v>0</v>
      </c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R753" s="162" t="s">
        <v>337</v>
      </c>
      <c r="AT753" s="162" t="s">
        <v>751</v>
      </c>
      <c r="AU753" s="162" t="s">
        <v>85</v>
      </c>
      <c r="AY753" s="15" t="s">
        <v>208</v>
      </c>
      <c r="BE753" s="163">
        <f t="shared" si="184"/>
        <v>0</v>
      </c>
      <c r="BF753" s="163">
        <f t="shared" si="185"/>
        <v>0</v>
      </c>
      <c r="BG753" s="163">
        <f t="shared" si="186"/>
        <v>0</v>
      </c>
      <c r="BH753" s="163">
        <f t="shared" si="187"/>
        <v>0</v>
      </c>
      <c r="BI753" s="163">
        <f t="shared" si="188"/>
        <v>0</v>
      </c>
      <c r="BJ753" s="15" t="s">
        <v>85</v>
      </c>
      <c r="BK753" s="163">
        <f t="shared" si="189"/>
        <v>0</v>
      </c>
      <c r="BL753" s="15" t="s">
        <v>274</v>
      </c>
      <c r="BM753" s="162" t="s">
        <v>3004</v>
      </c>
    </row>
    <row r="754" spans="1:65" s="2" customFormat="1" ht="24.2" customHeight="1">
      <c r="A754" s="30"/>
      <c r="B754" s="154"/>
      <c r="C754" s="201" t="s">
        <v>3005</v>
      </c>
      <c r="D754" s="201" t="s">
        <v>751</v>
      </c>
      <c r="E754" s="202" t="s">
        <v>3006</v>
      </c>
      <c r="F754" s="203" t="s">
        <v>3007</v>
      </c>
      <c r="G754" s="204" t="s">
        <v>564</v>
      </c>
      <c r="H754" s="205">
        <v>0.30299999999999999</v>
      </c>
      <c r="I754" s="177"/>
      <c r="J754" s="290">
        <f t="shared" si="180"/>
        <v>0</v>
      </c>
      <c r="K754" s="178"/>
      <c r="L754" s="179"/>
      <c r="M754" s="180" t="s">
        <v>1</v>
      </c>
      <c r="N754" s="181" t="s">
        <v>38</v>
      </c>
      <c r="O754" s="59"/>
      <c r="P754" s="160">
        <f t="shared" si="181"/>
        <v>0</v>
      </c>
      <c r="Q754" s="160">
        <v>1</v>
      </c>
      <c r="R754" s="160">
        <f t="shared" si="182"/>
        <v>0.30299999999999999</v>
      </c>
      <c r="S754" s="160">
        <v>0</v>
      </c>
      <c r="T754" s="161">
        <f t="shared" si="183"/>
        <v>0</v>
      </c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R754" s="162" t="s">
        <v>337</v>
      </c>
      <c r="AT754" s="162" t="s">
        <v>751</v>
      </c>
      <c r="AU754" s="162" t="s">
        <v>85</v>
      </c>
      <c r="AY754" s="15" t="s">
        <v>208</v>
      </c>
      <c r="BE754" s="163">
        <f t="shared" si="184"/>
        <v>0</v>
      </c>
      <c r="BF754" s="163">
        <f t="shared" si="185"/>
        <v>0</v>
      </c>
      <c r="BG754" s="163">
        <f t="shared" si="186"/>
        <v>0</v>
      </c>
      <c r="BH754" s="163">
        <f t="shared" si="187"/>
        <v>0</v>
      </c>
      <c r="BI754" s="163">
        <f t="shared" si="188"/>
        <v>0</v>
      </c>
      <c r="BJ754" s="15" t="s">
        <v>85</v>
      </c>
      <c r="BK754" s="163">
        <f t="shared" si="189"/>
        <v>0</v>
      </c>
      <c r="BL754" s="15" t="s">
        <v>274</v>
      </c>
      <c r="BM754" s="162" t="s">
        <v>3008</v>
      </c>
    </row>
    <row r="755" spans="1:65" s="2" customFormat="1" ht="21.75" customHeight="1">
      <c r="A755" s="30"/>
      <c r="B755" s="154"/>
      <c r="C755" s="201" t="s">
        <v>3009</v>
      </c>
      <c r="D755" s="201" t="s">
        <v>751</v>
      </c>
      <c r="E755" s="202" t="s">
        <v>3010</v>
      </c>
      <c r="F755" s="203" t="s">
        <v>3011</v>
      </c>
      <c r="G755" s="204" t="s">
        <v>252</v>
      </c>
      <c r="H755" s="205">
        <v>39.753999999999998</v>
      </c>
      <c r="I755" s="177"/>
      <c r="J755" s="290">
        <f t="shared" si="180"/>
        <v>0</v>
      </c>
      <c r="K755" s="178"/>
      <c r="L755" s="179"/>
      <c r="M755" s="180" t="s">
        <v>1</v>
      </c>
      <c r="N755" s="181" t="s">
        <v>38</v>
      </c>
      <c r="O755" s="59"/>
      <c r="P755" s="160">
        <f t="shared" si="181"/>
        <v>0</v>
      </c>
      <c r="Q755" s="160">
        <v>3.04E-2</v>
      </c>
      <c r="R755" s="160">
        <f t="shared" si="182"/>
        <v>1.2085215999999999</v>
      </c>
      <c r="S755" s="160">
        <v>0</v>
      </c>
      <c r="T755" s="161">
        <f t="shared" si="183"/>
        <v>0</v>
      </c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R755" s="162" t="s">
        <v>337</v>
      </c>
      <c r="AT755" s="162" t="s">
        <v>751</v>
      </c>
      <c r="AU755" s="162" t="s">
        <v>85</v>
      </c>
      <c r="AY755" s="15" t="s">
        <v>208</v>
      </c>
      <c r="BE755" s="163">
        <f t="shared" si="184"/>
        <v>0</v>
      </c>
      <c r="BF755" s="163">
        <f t="shared" si="185"/>
        <v>0</v>
      </c>
      <c r="BG755" s="163">
        <f t="shared" si="186"/>
        <v>0</v>
      </c>
      <c r="BH755" s="163">
        <f t="shared" si="187"/>
        <v>0</v>
      </c>
      <c r="BI755" s="163">
        <f t="shared" si="188"/>
        <v>0</v>
      </c>
      <c r="BJ755" s="15" t="s">
        <v>85</v>
      </c>
      <c r="BK755" s="163">
        <f t="shared" si="189"/>
        <v>0</v>
      </c>
      <c r="BL755" s="15" t="s">
        <v>274</v>
      </c>
      <c r="BM755" s="162" t="s">
        <v>3012</v>
      </c>
    </row>
    <row r="756" spans="1:65" s="2" customFormat="1" ht="24.2" customHeight="1">
      <c r="A756" s="30"/>
      <c r="B756" s="154"/>
      <c r="C756" s="201" t="s">
        <v>3013</v>
      </c>
      <c r="D756" s="201" t="s">
        <v>751</v>
      </c>
      <c r="E756" s="202" t="s">
        <v>3014</v>
      </c>
      <c r="F756" s="203" t="s">
        <v>3015</v>
      </c>
      <c r="G756" s="204" t="s">
        <v>564</v>
      </c>
      <c r="H756" s="205">
        <v>0.16800000000000001</v>
      </c>
      <c r="I756" s="177"/>
      <c r="J756" s="290">
        <f t="shared" si="180"/>
        <v>0</v>
      </c>
      <c r="K756" s="178"/>
      <c r="L756" s="179"/>
      <c r="M756" s="180" t="s">
        <v>1</v>
      </c>
      <c r="N756" s="181" t="s">
        <v>38</v>
      </c>
      <c r="O756" s="59"/>
      <c r="P756" s="160">
        <f t="shared" si="181"/>
        <v>0</v>
      </c>
      <c r="Q756" s="160">
        <v>1</v>
      </c>
      <c r="R756" s="160">
        <f t="shared" si="182"/>
        <v>0.16800000000000001</v>
      </c>
      <c r="S756" s="160">
        <v>0</v>
      </c>
      <c r="T756" s="161">
        <f t="shared" si="183"/>
        <v>0</v>
      </c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R756" s="162" t="s">
        <v>337</v>
      </c>
      <c r="AT756" s="162" t="s">
        <v>751</v>
      </c>
      <c r="AU756" s="162" t="s">
        <v>85</v>
      </c>
      <c r="AY756" s="15" t="s">
        <v>208</v>
      </c>
      <c r="BE756" s="163">
        <f t="shared" si="184"/>
        <v>0</v>
      </c>
      <c r="BF756" s="163">
        <f t="shared" si="185"/>
        <v>0</v>
      </c>
      <c r="BG756" s="163">
        <f t="shared" si="186"/>
        <v>0</v>
      </c>
      <c r="BH756" s="163">
        <f t="shared" si="187"/>
        <v>0</v>
      </c>
      <c r="BI756" s="163">
        <f t="shared" si="188"/>
        <v>0</v>
      </c>
      <c r="BJ756" s="15" t="s">
        <v>85</v>
      </c>
      <c r="BK756" s="163">
        <f t="shared" si="189"/>
        <v>0</v>
      </c>
      <c r="BL756" s="15" t="s">
        <v>274</v>
      </c>
      <c r="BM756" s="162" t="s">
        <v>3016</v>
      </c>
    </row>
    <row r="757" spans="1:65" s="2" customFormat="1" ht="24.2" customHeight="1">
      <c r="A757" s="30"/>
      <c r="B757" s="154"/>
      <c r="C757" s="201" t="s">
        <v>3017</v>
      </c>
      <c r="D757" s="201" t="s">
        <v>751</v>
      </c>
      <c r="E757" s="202" t="s">
        <v>2728</v>
      </c>
      <c r="F757" s="203" t="s">
        <v>2729</v>
      </c>
      <c r="G757" s="204" t="s">
        <v>564</v>
      </c>
      <c r="H757" s="205">
        <v>4.5999999999999999E-2</v>
      </c>
      <c r="I757" s="177"/>
      <c r="J757" s="290">
        <f t="shared" si="180"/>
        <v>0</v>
      </c>
      <c r="K757" s="178"/>
      <c r="L757" s="179"/>
      <c r="M757" s="180" t="s">
        <v>1</v>
      </c>
      <c r="N757" s="181" t="s">
        <v>38</v>
      </c>
      <c r="O757" s="59"/>
      <c r="P757" s="160">
        <f t="shared" si="181"/>
        <v>0</v>
      </c>
      <c r="Q757" s="160">
        <v>1</v>
      </c>
      <c r="R757" s="160">
        <f t="shared" si="182"/>
        <v>4.5999999999999999E-2</v>
      </c>
      <c r="S757" s="160">
        <v>0</v>
      </c>
      <c r="T757" s="161">
        <f t="shared" si="183"/>
        <v>0</v>
      </c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R757" s="162" t="s">
        <v>337</v>
      </c>
      <c r="AT757" s="162" t="s">
        <v>751</v>
      </c>
      <c r="AU757" s="162" t="s">
        <v>85</v>
      </c>
      <c r="AY757" s="15" t="s">
        <v>208</v>
      </c>
      <c r="BE757" s="163">
        <f t="shared" si="184"/>
        <v>0</v>
      </c>
      <c r="BF757" s="163">
        <f t="shared" si="185"/>
        <v>0</v>
      </c>
      <c r="BG757" s="163">
        <f t="shared" si="186"/>
        <v>0</v>
      </c>
      <c r="BH757" s="163">
        <f t="shared" si="187"/>
        <v>0</v>
      </c>
      <c r="BI757" s="163">
        <f t="shared" si="188"/>
        <v>0</v>
      </c>
      <c r="BJ757" s="15" t="s">
        <v>85</v>
      </c>
      <c r="BK757" s="163">
        <f t="shared" si="189"/>
        <v>0</v>
      </c>
      <c r="BL757" s="15" t="s">
        <v>274</v>
      </c>
      <c r="BM757" s="162" t="s">
        <v>3018</v>
      </c>
    </row>
    <row r="758" spans="1:65" s="2" customFormat="1" ht="24.2" customHeight="1">
      <c r="A758" s="30"/>
      <c r="B758" s="154"/>
      <c r="C758" s="201" t="s">
        <v>3019</v>
      </c>
      <c r="D758" s="201" t="s">
        <v>751</v>
      </c>
      <c r="E758" s="202" t="s">
        <v>2862</v>
      </c>
      <c r="F758" s="203" t="s">
        <v>2863</v>
      </c>
      <c r="G758" s="204" t="s">
        <v>564</v>
      </c>
      <c r="H758" s="205">
        <v>0.1</v>
      </c>
      <c r="I758" s="177"/>
      <c r="J758" s="290">
        <f t="shared" si="180"/>
        <v>0</v>
      </c>
      <c r="K758" s="178"/>
      <c r="L758" s="179"/>
      <c r="M758" s="180" t="s">
        <v>1</v>
      </c>
      <c r="N758" s="181" t="s">
        <v>38</v>
      </c>
      <c r="O758" s="59"/>
      <c r="P758" s="160">
        <f t="shared" si="181"/>
        <v>0</v>
      </c>
      <c r="Q758" s="160">
        <v>1</v>
      </c>
      <c r="R758" s="160">
        <f t="shared" si="182"/>
        <v>0.1</v>
      </c>
      <c r="S758" s="160">
        <v>0</v>
      </c>
      <c r="T758" s="161">
        <f t="shared" si="183"/>
        <v>0</v>
      </c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  <c r="AR758" s="162" t="s">
        <v>337</v>
      </c>
      <c r="AT758" s="162" t="s">
        <v>751</v>
      </c>
      <c r="AU758" s="162" t="s">
        <v>85</v>
      </c>
      <c r="AY758" s="15" t="s">
        <v>208</v>
      </c>
      <c r="BE758" s="163">
        <f t="shared" si="184"/>
        <v>0</v>
      </c>
      <c r="BF758" s="163">
        <f t="shared" si="185"/>
        <v>0</v>
      </c>
      <c r="BG758" s="163">
        <f t="shared" si="186"/>
        <v>0</v>
      </c>
      <c r="BH758" s="163">
        <f t="shared" si="187"/>
        <v>0</v>
      </c>
      <c r="BI758" s="163">
        <f t="shared" si="188"/>
        <v>0</v>
      </c>
      <c r="BJ758" s="15" t="s">
        <v>85</v>
      </c>
      <c r="BK758" s="163">
        <f t="shared" si="189"/>
        <v>0</v>
      </c>
      <c r="BL758" s="15" t="s">
        <v>274</v>
      </c>
      <c r="BM758" s="162" t="s">
        <v>3020</v>
      </c>
    </row>
    <row r="759" spans="1:65" s="2" customFormat="1" ht="24.2" customHeight="1">
      <c r="A759" s="30"/>
      <c r="B759" s="154"/>
      <c r="C759" s="201" t="s">
        <v>3021</v>
      </c>
      <c r="D759" s="201" t="s">
        <v>751</v>
      </c>
      <c r="E759" s="202" t="s">
        <v>2824</v>
      </c>
      <c r="F759" s="203" t="s">
        <v>2825</v>
      </c>
      <c r="G759" s="204" t="s">
        <v>564</v>
      </c>
      <c r="H759" s="205">
        <v>3.2000000000000001E-2</v>
      </c>
      <c r="I759" s="177"/>
      <c r="J759" s="290">
        <f t="shared" si="180"/>
        <v>0</v>
      </c>
      <c r="K759" s="178"/>
      <c r="L759" s="179"/>
      <c r="M759" s="180" t="s">
        <v>1</v>
      </c>
      <c r="N759" s="181" t="s">
        <v>38</v>
      </c>
      <c r="O759" s="59"/>
      <c r="P759" s="160">
        <f t="shared" si="181"/>
        <v>0</v>
      </c>
      <c r="Q759" s="160">
        <v>1</v>
      </c>
      <c r="R759" s="160">
        <f t="shared" si="182"/>
        <v>3.2000000000000001E-2</v>
      </c>
      <c r="S759" s="160">
        <v>0</v>
      </c>
      <c r="T759" s="161">
        <f t="shared" si="183"/>
        <v>0</v>
      </c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  <c r="AR759" s="162" t="s">
        <v>337</v>
      </c>
      <c r="AT759" s="162" t="s">
        <v>751</v>
      </c>
      <c r="AU759" s="162" t="s">
        <v>85</v>
      </c>
      <c r="AY759" s="15" t="s">
        <v>208</v>
      </c>
      <c r="BE759" s="163">
        <f t="shared" si="184"/>
        <v>0</v>
      </c>
      <c r="BF759" s="163">
        <f t="shared" si="185"/>
        <v>0</v>
      </c>
      <c r="BG759" s="163">
        <f t="shared" si="186"/>
        <v>0</v>
      </c>
      <c r="BH759" s="163">
        <f t="shared" si="187"/>
        <v>0</v>
      </c>
      <c r="BI759" s="163">
        <f t="shared" si="188"/>
        <v>0</v>
      </c>
      <c r="BJ759" s="15" t="s">
        <v>85</v>
      </c>
      <c r="BK759" s="163">
        <f t="shared" si="189"/>
        <v>0</v>
      </c>
      <c r="BL759" s="15" t="s">
        <v>274</v>
      </c>
      <c r="BM759" s="162" t="s">
        <v>3022</v>
      </c>
    </row>
    <row r="760" spans="1:65" s="2" customFormat="1" ht="24.2" customHeight="1">
      <c r="A760" s="30"/>
      <c r="B760" s="154"/>
      <c r="C760" s="201" t="s">
        <v>3023</v>
      </c>
      <c r="D760" s="201" t="s">
        <v>751</v>
      </c>
      <c r="E760" s="202" t="s">
        <v>2716</v>
      </c>
      <c r="F760" s="203" t="s">
        <v>2717</v>
      </c>
      <c r="G760" s="204" t="s">
        <v>564</v>
      </c>
      <c r="H760" s="205">
        <v>0.14000000000000001</v>
      </c>
      <c r="I760" s="177"/>
      <c r="J760" s="290">
        <f t="shared" si="180"/>
        <v>0</v>
      </c>
      <c r="K760" s="178"/>
      <c r="L760" s="179"/>
      <c r="M760" s="180" t="s">
        <v>1</v>
      </c>
      <c r="N760" s="181" t="s">
        <v>38</v>
      </c>
      <c r="O760" s="59"/>
      <c r="P760" s="160">
        <f t="shared" si="181"/>
        <v>0</v>
      </c>
      <c r="Q760" s="160">
        <v>1</v>
      </c>
      <c r="R760" s="160">
        <f t="shared" si="182"/>
        <v>0.14000000000000001</v>
      </c>
      <c r="S760" s="160">
        <v>0</v>
      </c>
      <c r="T760" s="161">
        <f t="shared" si="183"/>
        <v>0</v>
      </c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R760" s="162" t="s">
        <v>337</v>
      </c>
      <c r="AT760" s="162" t="s">
        <v>751</v>
      </c>
      <c r="AU760" s="162" t="s">
        <v>85</v>
      </c>
      <c r="AY760" s="15" t="s">
        <v>208</v>
      </c>
      <c r="BE760" s="163">
        <f t="shared" si="184"/>
        <v>0</v>
      </c>
      <c r="BF760" s="163">
        <f t="shared" si="185"/>
        <v>0</v>
      </c>
      <c r="BG760" s="163">
        <f t="shared" si="186"/>
        <v>0</v>
      </c>
      <c r="BH760" s="163">
        <f t="shared" si="187"/>
        <v>0</v>
      </c>
      <c r="BI760" s="163">
        <f t="shared" si="188"/>
        <v>0</v>
      </c>
      <c r="BJ760" s="15" t="s">
        <v>85</v>
      </c>
      <c r="BK760" s="163">
        <f t="shared" si="189"/>
        <v>0</v>
      </c>
      <c r="BL760" s="15" t="s">
        <v>274</v>
      </c>
      <c r="BM760" s="162" t="s">
        <v>3024</v>
      </c>
    </row>
    <row r="761" spans="1:65" s="2" customFormat="1" ht="16.5" customHeight="1">
      <c r="A761" s="30"/>
      <c r="B761" s="154"/>
      <c r="C761" s="201" t="s">
        <v>3025</v>
      </c>
      <c r="D761" s="201" t="s">
        <v>751</v>
      </c>
      <c r="E761" s="202" t="s">
        <v>3026</v>
      </c>
      <c r="F761" s="203" t="s">
        <v>3027</v>
      </c>
      <c r="G761" s="204" t="s">
        <v>2689</v>
      </c>
      <c r="H761" s="205">
        <v>0.16300000000000001</v>
      </c>
      <c r="I761" s="177"/>
      <c r="J761" s="290">
        <f t="shared" si="180"/>
        <v>0</v>
      </c>
      <c r="K761" s="178"/>
      <c r="L761" s="179"/>
      <c r="M761" s="180" t="s">
        <v>1</v>
      </c>
      <c r="N761" s="181" t="s">
        <v>38</v>
      </c>
      <c r="O761" s="59"/>
      <c r="P761" s="160">
        <f t="shared" si="181"/>
        <v>0</v>
      </c>
      <c r="Q761" s="160">
        <v>0.188</v>
      </c>
      <c r="R761" s="160">
        <f t="shared" si="182"/>
        <v>3.0644000000000001E-2</v>
      </c>
      <c r="S761" s="160">
        <v>0</v>
      </c>
      <c r="T761" s="161">
        <f t="shared" si="183"/>
        <v>0</v>
      </c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R761" s="162" t="s">
        <v>337</v>
      </c>
      <c r="AT761" s="162" t="s">
        <v>751</v>
      </c>
      <c r="AU761" s="162" t="s">
        <v>85</v>
      </c>
      <c r="AY761" s="15" t="s">
        <v>208</v>
      </c>
      <c r="BE761" s="163">
        <f t="shared" si="184"/>
        <v>0</v>
      </c>
      <c r="BF761" s="163">
        <f t="shared" si="185"/>
        <v>0</v>
      </c>
      <c r="BG761" s="163">
        <f t="shared" si="186"/>
        <v>0</v>
      </c>
      <c r="BH761" s="163">
        <f t="shared" si="187"/>
        <v>0</v>
      </c>
      <c r="BI761" s="163">
        <f t="shared" si="188"/>
        <v>0</v>
      </c>
      <c r="BJ761" s="15" t="s">
        <v>85</v>
      </c>
      <c r="BK761" s="163">
        <f t="shared" si="189"/>
        <v>0</v>
      </c>
      <c r="BL761" s="15" t="s">
        <v>274</v>
      </c>
      <c r="BM761" s="162" t="s">
        <v>3028</v>
      </c>
    </row>
    <row r="762" spans="1:65" s="2" customFormat="1" ht="16.5" customHeight="1">
      <c r="A762" s="30"/>
      <c r="B762" s="154"/>
      <c r="C762" s="201" t="s">
        <v>3029</v>
      </c>
      <c r="D762" s="201" t="s">
        <v>751</v>
      </c>
      <c r="E762" s="202" t="s">
        <v>3030</v>
      </c>
      <c r="F762" s="203" t="s">
        <v>3031</v>
      </c>
      <c r="G762" s="204" t="s">
        <v>2689</v>
      </c>
      <c r="H762" s="205">
        <v>16</v>
      </c>
      <c r="I762" s="177"/>
      <c r="J762" s="290">
        <f t="shared" si="180"/>
        <v>0</v>
      </c>
      <c r="K762" s="178"/>
      <c r="L762" s="179"/>
      <c r="M762" s="180" t="s">
        <v>1</v>
      </c>
      <c r="N762" s="181" t="s">
        <v>38</v>
      </c>
      <c r="O762" s="59"/>
      <c r="P762" s="160">
        <f t="shared" si="181"/>
        <v>0</v>
      </c>
      <c r="Q762" s="160">
        <v>0.33800000000000002</v>
      </c>
      <c r="R762" s="160">
        <f t="shared" si="182"/>
        <v>5.4080000000000004</v>
      </c>
      <c r="S762" s="160">
        <v>0</v>
      </c>
      <c r="T762" s="161">
        <f t="shared" si="183"/>
        <v>0</v>
      </c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R762" s="162" t="s">
        <v>337</v>
      </c>
      <c r="AT762" s="162" t="s">
        <v>751</v>
      </c>
      <c r="AU762" s="162" t="s">
        <v>85</v>
      </c>
      <c r="AY762" s="15" t="s">
        <v>208</v>
      </c>
      <c r="BE762" s="163">
        <f t="shared" si="184"/>
        <v>0</v>
      </c>
      <c r="BF762" s="163">
        <f t="shared" si="185"/>
        <v>0</v>
      </c>
      <c r="BG762" s="163">
        <f t="shared" si="186"/>
        <v>0</v>
      </c>
      <c r="BH762" s="163">
        <f t="shared" si="187"/>
        <v>0</v>
      </c>
      <c r="BI762" s="163">
        <f t="shared" si="188"/>
        <v>0</v>
      </c>
      <c r="BJ762" s="15" t="s">
        <v>85</v>
      </c>
      <c r="BK762" s="163">
        <f t="shared" si="189"/>
        <v>0</v>
      </c>
      <c r="BL762" s="15" t="s">
        <v>274</v>
      </c>
      <c r="BM762" s="162" t="s">
        <v>3032</v>
      </c>
    </row>
    <row r="763" spans="1:65" s="2" customFormat="1" ht="16.5" customHeight="1">
      <c r="A763" s="30"/>
      <c r="B763" s="154"/>
      <c r="C763" s="201" t="s">
        <v>3033</v>
      </c>
      <c r="D763" s="201" t="s">
        <v>751</v>
      </c>
      <c r="E763" s="202" t="s">
        <v>3034</v>
      </c>
      <c r="F763" s="203" t="s">
        <v>3035</v>
      </c>
      <c r="G763" s="204" t="s">
        <v>2689</v>
      </c>
      <c r="H763" s="205">
        <v>0.14199999999999999</v>
      </c>
      <c r="I763" s="177"/>
      <c r="J763" s="290">
        <f t="shared" si="180"/>
        <v>0</v>
      </c>
      <c r="K763" s="178"/>
      <c r="L763" s="179"/>
      <c r="M763" s="180" t="s">
        <v>1</v>
      </c>
      <c r="N763" s="181" t="s">
        <v>38</v>
      </c>
      <c r="O763" s="59"/>
      <c r="P763" s="160">
        <f t="shared" si="181"/>
        <v>0</v>
      </c>
      <c r="Q763" s="160">
        <v>5.7599999999999998E-2</v>
      </c>
      <c r="R763" s="160">
        <f t="shared" si="182"/>
        <v>8.1791999999999993E-3</v>
      </c>
      <c r="S763" s="160">
        <v>0</v>
      </c>
      <c r="T763" s="161">
        <f t="shared" si="183"/>
        <v>0</v>
      </c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  <c r="AR763" s="162" t="s">
        <v>337</v>
      </c>
      <c r="AT763" s="162" t="s">
        <v>751</v>
      </c>
      <c r="AU763" s="162" t="s">
        <v>85</v>
      </c>
      <c r="AY763" s="15" t="s">
        <v>208</v>
      </c>
      <c r="BE763" s="163">
        <f t="shared" si="184"/>
        <v>0</v>
      </c>
      <c r="BF763" s="163">
        <f t="shared" si="185"/>
        <v>0</v>
      </c>
      <c r="BG763" s="163">
        <f t="shared" si="186"/>
        <v>0</v>
      </c>
      <c r="BH763" s="163">
        <f t="shared" si="187"/>
        <v>0</v>
      </c>
      <c r="BI763" s="163">
        <f t="shared" si="188"/>
        <v>0</v>
      </c>
      <c r="BJ763" s="15" t="s">
        <v>85</v>
      </c>
      <c r="BK763" s="163">
        <f t="shared" si="189"/>
        <v>0</v>
      </c>
      <c r="BL763" s="15" t="s">
        <v>274</v>
      </c>
      <c r="BM763" s="162" t="s">
        <v>3036</v>
      </c>
    </row>
    <row r="764" spans="1:65" s="2" customFormat="1" ht="24.2" customHeight="1">
      <c r="A764" s="30"/>
      <c r="B764" s="154"/>
      <c r="C764" s="201" t="s">
        <v>3037</v>
      </c>
      <c r="D764" s="201" t="s">
        <v>751</v>
      </c>
      <c r="E764" s="202" t="s">
        <v>3038</v>
      </c>
      <c r="F764" s="203" t="s">
        <v>3039</v>
      </c>
      <c r="G764" s="204" t="s">
        <v>2689</v>
      </c>
      <c r="H764" s="205">
        <v>0.14199999999999999</v>
      </c>
      <c r="I764" s="177"/>
      <c r="J764" s="290">
        <f t="shared" si="180"/>
        <v>0</v>
      </c>
      <c r="K764" s="178"/>
      <c r="L764" s="179"/>
      <c r="M764" s="180" t="s">
        <v>1</v>
      </c>
      <c r="N764" s="181" t="s">
        <v>38</v>
      </c>
      <c r="O764" s="59"/>
      <c r="P764" s="160">
        <f t="shared" si="181"/>
        <v>0</v>
      </c>
      <c r="Q764" s="160">
        <v>1.6500000000000001E-2</v>
      </c>
      <c r="R764" s="160">
        <f t="shared" si="182"/>
        <v>2.343E-3</v>
      </c>
      <c r="S764" s="160">
        <v>0</v>
      </c>
      <c r="T764" s="161">
        <f t="shared" si="183"/>
        <v>0</v>
      </c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R764" s="162" t="s">
        <v>337</v>
      </c>
      <c r="AT764" s="162" t="s">
        <v>751</v>
      </c>
      <c r="AU764" s="162" t="s">
        <v>85</v>
      </c>
      <c r="AY764" s="15" t="s">
        <v>208</v>
      </c>
      <c r="BE764" s="163">
        <f t="shared" si="184"/>
        <v>0</v>
      </c>
      <c r="BF764" s="163">
        <f t="shared" si="185"/>
        <v>0</v>
      </c>
      <c r="BG764" s="163">
        <f t="shared" si="186"/>
        <v>0</v>
      </c>
      <c r="BH764" s="163">
        <f t="shared" si="187"/>
        <v>0</v>
      </c>
      <c r="BI764" s="163">
        <f t="shared" si="188"/>
        <v>0</v>
      </c>
      <c r="BJ764" s="15" t="s">
        <v>85</v>
      </c>
      <c r="BK764" s="163">
        <f t="shared" si="189"/>
        <v>0</v>
      </c>
      <c r="BL764" s="15" t="s">
        <v>274</v>
      </c>
      <c r="BM764" s="162" t="s">
        <v>3040</v>
      </c>
    </row>
    <row r="765" spans="1:65" s="2" customFormat="1" ht="24.2" customHeight="1">
      <c r="A765" s="30"/>
      <c r="B765" s="154"/>
      <c r="C765" s="201" t="s">
        <v>3041</v>
      </c>
      <c r="D765" s="201" t="s">
        <v>751</v>
      </c>
      <c r="E765" s="202" t="s">
        <v>3042</v>
      </c>
      <c r="F765" s="203" t="s">
        <v>3043</v>
      </c>
      <c r="G765" s="204" t="s">
        <v>2689</v>
      </c>
      <c r="H765" s="205">
        <v>0.16300000000000001</v>
      </c>
      <c r="I765" s="177"/>
      <c r="J765" s="290">
        <f t="shared" si="180"/>
        <v>0</v>
      </c>
      <c r="K765" s="178"/>
      <c r="L765" s="179"/>
      <c r="M765" s="180" t="s">
        <v>1</v>
      </c>
      <c r="N765" s="181" t="s">
        <v>38</v>
      </c>
      <c r="O765" s="59"/>
      <c r="P765" s="160">
        <f t="shared" si="181"/>
        <v>0</v>
      </c>
      <c r="Q765" s="160">
        <v>3.3000000000000002E-2</v>
      </c>
      <c r="R765" s="160">
        <f t="shared" si="182"/>
        <v>5.3790000000000001E-3</v>
      </c>
      <c r="S765" s="160">
        <v>0</v>
      </c>
      <c r="T765" s="161">
        <f t="shared" si="183"/>
        <v>0</v>
      </c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R765" s="162" t="s">
        <v>337</v>
      </c>
      <c r="AT765" s="162" t="s">
        <v>751</v>
      </c>
      <c r="AU765" s="162" t="s">
        <v>85</v>
      </c>
      <c r="AY765" s="15" t="s">
        <v>208</v>
      </c>
      <c r="BE765" s="163">
        <f t="shared" si="184"/>
        <v>0</v>
      </c>
      <c r="BF765" s="163">
        <f t="shared" si="185"/>
        <v>0</v>
      </c>
      <c r="BG765" s="163">
        <f t="shared" si="186"/>
        <v>0</v>
      </c>
      <c r="BH765" s="163">
        <f t="shared" si="187"/>
        <v>0</v>
      </c>
      <c r="BI765" s="163">
        <f t="shared" si="188"/>
        <v>0</v>
      </c>
      <c r="BJ765" s="15" t="s">
        <v>85</v>
      </c>
      <c r="BK765" s="163">
        <f t="shared" si="189"/>
        <v>0</v>
      </c>
      <c r="BL765" s="15" t="s">
        <v>274</v>
      </c>
      <c r="BM765" s="162" t="s">
        <v>3044</v>
      </c>
    </row>
    <row r="766" spans="1:65" s="2" customFormat="1" ht="24.2" customHeight="1">
      <c r="A766" s="30"/>
      <c r="B766" s="154"/>
      <c r="C766" s="201" t="s">
        <v>3045</v>
      </c>
      <c r="D766" s="201" t="s">
        <v>751</v>
      </c>
      <c r="E766" s="202" t="s">
        <v>3046</v>
      </c>
      <c r="F766" s="203" t="s">
        <v>3047</v>
      </c>
      <c r="G766" s="204" t="s">
        <v>2689</v>
      </c>
      <c r="H766" s="205">
        <v>16</v>
      </c>
      <c r="I766" s="177"/>
      <c r="J766" s="290">
        <f t="shared" si="180"/>
        <v>0</v>
      </c>
      <c r="K766" s="178"/>
      <c r="L766" s="179"/>
      <c r="M766" s="180" t="s">
        <v>1</v>
      </c>
      <c r="N766" s="181" t="s">
        <v>38</v>
      </c>
      <c r="O766" s="59"/>
      <c r="P766" s="160">
        <f t="shared" si="181"/>
        <v>0</v>
      </c>
      <c r="Q766" s="160">
        <v>6.25E-2</v>
      </c>
      <c r="R766" s="160">
        <f t="shared" si="182"/>
        <v>1</v>
      </c>
      <c r="S766" s="160">
        <v>0</v>
      </c>
      <c r="T766" s="161">
        <f t="shared" si="183"/>
        <v>0</v>
      </c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R766" s="162" t="s">
        <v>337</v>
      </c>
      <c r="AT766" s="162" t="s">
        <v>751</v>
      </c>
      <c r="AU766" s="162" t="s">
        <v>85</v>
      </c>
      <c r="AY766" s="15" t="s">
        <v>208</v>
      </c>
      <c r="BE766" s="163">
        <f t="shared" si="184"/>
        <v>0</v>
      </c>
      <c r="BF766" s="163">
        <f t="shared" si="185"/>
        <v>0</v>
      </c>
      <c r="BG766" s="163">
        <f t="shared" si="186"/>
        <v>0</v>
      </c>
      <c r="BH766" s="163">
        <f t="shared" si="187"/>
        <v>0</v>
      </c>
      <c r="BI766" s="163">
        <f t="shared" si="188"/>
        <v>0</v>
      </c>
      <c r="BJ766" s="15" t="s">
        <v>85</v>
      </c>
      <c r="BK766" s="163">
        <f t="shared" si="189"/>
        <v>0</v>
      </c>
      <c r="BL766" s="15" t="s">
        <v>274</v>
      </c>
      <c r="BM766" s="162" t="s">
        <v>3048</v>
      </c>
    </row>
    <row r="767" spans="1:65" s="2" customFormat="1" ht="24.2" customHeight="1">
      <c r="A767" s="30"/>
      <c r="B767" s="154"/>
      <c r="C767" s="201" t="s">
        <v>3049</v>
      </c>
      <c r="D767" s="201" t="s">
        <v>751</v>
      </c>
      <c r="E767" s="202" t="s">
        <v>3050</v>
      </c>
      <c r="F767" s="203" t="s">
        <v>3051</v>
      </c>
      <c r="G767" s="204" t="s">
        <v>2689</v>
      </c>
      <c r="H767" s="205">
        <v>0.28399999999999997</v>
      </c>
      <c r="I767" s="177"/>
      <c r="J767" s="290">
        <f t="shared" si="180"/>
        <v>0</v>
      </c>
      <c r="K767" s="178"/>
      <c r="L767" s="179"/>
      <c r="M767" s="180" t="s">
        <v>1</v>
      </c>
      <c r="N767" s="181" t="s">
        <v>38</v>
      </c>
      <c r="O767" s="59"/>
      <c r="P767" s="160">
        <f t="shared" si="181"/>
        <v>0</v>
      </c>
      <c r="Q767" s="160">
        <v>6.2700000000000004E-3</v>
      </c>
      <c r="R767" s="160">
        <f t="shared" si="182"/>
        <v>1.78068E-3</v>
      </c>
      <c r="S767" s="160">
        <v>0</v>
      </c>
      <c r="T767" s="161">
        <f t="shared" si="183"/>
        <v>0</v>
      </c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R767" s="162" t="s">
        <v>337</v>
      </c>
      <c r="AT767" s="162" t="s">
        <v>751</v>
      </c>
      <c r="AU767" s="162" t="s">
        <v>85</v>
      </c>
      <c r="AY767" s="15" t="s">
        <v>208</v>
      </c>
      <c r="BE767" s="163">
        <f t="shared" si="184"/>
        <v>0</v>
      </c>
      <c r="BF767" s="163">
        <f t="shared" si="185"/>
        <v>0</v>
      </c>
      <c r="BG767" s="163">
        <f t="shared" si="186"/>
        <v>0</v>
      </c>
      <c r="BH767" s="163">
        <f t="shared" si="187"/>
        <v>0</v>
      </c>
      <c r="BI767" s="163">
        <f t="shared" si="188"/>
        <v>0</v>
      </c>
      <c r="BJ767" s="15" t="s">
        <v>85</v>
      </c>
      <c r="BK767" s="163">
        <f t="shared" si="189"/>
        <v>0</v>
      </c>
      <c r="BL767" s="15" t="s">
        <v>274</v>
      </c>
      <c r="BM767" s="162" t="s">
        <v>3052</v>
      </c>
    </row>
    <row r="768" spans="1:65" s="2" customFormat="1" ht="24.2" customHeight="1">
      <c r="A768" s="30"/>
      <c r="B768" s="154"/>
      <c r="C768" s="201" t="s">
        <v>3053</v>
      </c>
      <c r="D768" s="201" t="s">
        <v>751</v>
      </c>
      <c r="E768" s="202" t="s">
        <v>3054</v>
      </c>
      <c r="F768" s="203" t="s">
        <v>3055</v>
      </c>
      <c r="G768" s="204" t="s">
        <v>2689</v>
      </c>
      <c r="H768" s="205">
        <v>0.32600000000000001</v>
      </c>
      <c r="I768" s="177"/>
      <c r="J768" s="290">
        <f t="shared" si="180"/>
        <v>0</v>
      </c>
      <c r="K768" s="178"/>
      <c r="L768" s="179"/>
      <c r="M768" s="180" t="s">
        <v>1</v>
      </c>
      <c r="N768" s="181" t="s">
        <v>38</v>
      </c>
      <c r="O768" s="59"/>
      <c r="P768" s="160">
        <f t="shared" si="181"/>
        <v>0</v>
      </c>
      <c r="Q768" s="160">
        <v>1.1299999999999999E-2</v>
      </c>
      <c r="R768" s="160">
        <f t="shared" si="182"/>
        <v>3.6838000000000001E-3</v>
      </c>
      <c r="S768" s="160">
        <v>0</v>
      </c>
      <c r="T768" s="161">
        <f t="shared" si="183"/>
        <v>0</v>
      </c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R768" s="162" t="s">
        <v>337</v>
      </c>
      <c r="AT768" s="162" t="s">
        <v>751</v>
      </c>
      <c r="AU768" s="162" t="s">
        <v>85</v>
      </c>
      <c r="AY768" s="15" t="s">
        <v>208</v>
      </c>
      <c r="BE768" s="163">
        <f t="shared" si="184"/>
        <v>0</v>
      </c>
      <c r="BF768" s="163">
        <f t="shared" si="185"/>
        <v>0</v>
      </c>
      <c r="BG768" s="163">
        <f t="shared" si="186"/>
        <v>0</v>
      </c>
      <c r="BH768" s="163">
        <f t="shared" si="187"/>
        <v>0</v>
      </c>
      <c r="BI768" s="163">
        <f t="shared" si="188"/>
        <v>0</v>
      </c>
      <c r="BJ768" s="15" t="s">
        <v>85</v>
      </c>
      <c r="BK768" s="163">
        <f t="shared" si="189"/>
        <v>0</v>
      </c>
      <c r="BL768" s="15" t="s">
        <v>274</v>
      </c>
      <c r="BM768" s="162" t="s">
        <v>3056</v>
      </c>
    </row>
    <row r="769" spans="1:65" s="2" customFormat="1" ht="21.75" customHeight="1">
      <c r="A769" s="30"/>
      <c r="B769" s="154"/>
      <c r="C769" s="201" t="s">
        <v>3057</v>
      </c>
      <c r="D769" s="201" t="s">
        <v>751</v>
      </c>
      <c r="E769" s="202" t="s">
        <v>3058</v>
      </c>
      <c r="F769" s="203" t="s">
        <v>3059</v>
      </c>
      <c r="G769" s="204" t="s">
        <v>2689</v>
      </c>
      <c r="H769" s="205">
        <v>32</v>
      </c>
      <c r="I769" s="177"/>
      <c r="J769" s="290">
        <f t="shared" si="180"/>
        <v>0</v>
      </c>
      <c r="K769" s="178"/>
      <c r="L769" s="179"/>
      <c r="M769" s="180" t="s">
        <v>1</v>
      </c>
      <c r="N769" s="181" t="s">
        <v>38</v>
      </c>
      <c r="O769" s="59"/>
      <c r="P769" s="160">
        <f t="shared" si="181"/>
        <v>0</v>
      </c>
      <c r="Q769" s="160">
        <v>1.6400000000000001E-2</v>
      </c>
      <c r="R769" s="160">
        <f t="shared" si="182"/>
        <v>0.52480000000000004</v>
      </c>
      <c r="S769" s="160">
        <v>0</v>
      </c>
      <c r="T769" s="161">
        <f t="shared" si="183"/>
        <v>0</v>
      </c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R769" s="162" t="s">
        <v>337</v>
      </c>
      <c r="AT769" s="162" t="s">
        <v>751</v>
      </c>
      <c r="AU769" s="162" t="s">
        <v>85</v>
      </c>
      <c r="AY769" s="15" t="s">
        <v>208</v>
      </c>
      <c r="BE769" s="163">
        <f t="shared" si="184"/>
        <v>0</v>
      </c>
      <c r="BF769" s="163">
        <f t="shared" si="185"/>
        <v>0</v>
      </c>
      <c r="BG769" s="163">
        <f t="shared" si="186"/>
        <v>0</v>
      </c>
      <c r="BH769" s="163">
        <f t="shared" si="187"/>
        <v>0</v>
      </c>
      <c r="BI769" s="163">
        <f t="shared" si="188"/>
        <v>0</v>
      </c>
      <c r="BJ769" s="15" t="s">
        <v>85</v>
      </c>
      <c r="BK769" s="163">
        <f t="shared" si="189"/>
        <v>0</v>
      </c>
      <c r="BL769" s="15" t="s">
        <v>274</v>
      </c>
      <c r="BM769" s="162" t="s">
        <v>3060</v>
      </c>
    </row>
    <row r="770" spans="1:65" s="2" customFormat="1" ht="24.2" customHeight="1">
      <c r="A770" s="30"/>
      <c r="B770" s="154"/>
      <c r="C770" s="201" t="s">
        <v>3061</v>
      </c>
      <c r="D770" s="201" t="s">
        <v>751</v>
      </c>
      <c r="E770" s="202" t="s">
        <v>2854</v>
      </c>
      <c r="F770" s="203" t="s">
        <v>2855</v>
      </c>
      <c r="G770" s="204" t="s">
        <v>213</v>
      </c>
      <c r="H770" s="205">
        <v>50.115000000000002</v>
      </c>
      <c r="I770" s="177"/>
      <c r="J770" s="290">
        <f t="shared" si="180"/>
        <v>0</v>
      </c>
      <c r="K770" s="178"/>
      <c r="L770" s="179"/>
      <c r="M770" s="180" t="s">
        <v>1</v>
      </c>
      <c r="N770" s="181" t="s">
        <v>38</v>
      </c>
      <c r="O770" s="59"/>
      <c r="P770" s="160">
        <f t="shared" si="181"/>
        <v>0</v>
      </c>
      <c r="Q770" s="160">
        <v>1.7500000000000002E-2</v>
      </c>
      <c r="R770" s="160">
        <f t="shared" si="182"/>
        <v>0.87701250000000008</v>
      </c>
      <c r="S770" s="160">
        <v>0</v>
      </c>
      <c r="T770" s="161">
        <f t="shared" si="183"/>
        <v>0</v>
      </c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R770" s="162" t="s">
        <v>741</v>
      </c>
      <c r="AT770" s="162" t="s">
        <v>751</v>
      </c>
      <c r="AU770" s="162" t="s">
        <v>85</v>
      </c>
      <c r="AY770" s="15" t="s">
        <v>208</v>
      </c>
      <c r="BE770" s="163">
        <f t="shared" si="184"/>
        <v>0</v>
      </c>
      <c r="BF770" s="163">
        <f t="shared" si="185"/>
        <v>0</v>
      </c>
      <c r="BG770" s="163">
        <f t="shared" si="186"/>
        <v>0</v>
      </c>
      <c r="BH770" s="163">
        <f t="shared" si="187"/>
        <v>0</v>
      </c>
      <c r="BI770" s="163">
        <f t="shared" si="188"/>
        <v>0</v>
      </c>
      <c r="BJ770" s="15" t="s">
        <v>85</v>
      </c>
      <c r="BK770" s="163">
        <f t="shared" si="189"/>
        <v>0</v>
      </c>
      <c r="BL770" s="15" t="s">
        <v>741</v>
      </c>
      <c r="BM770" s="162" t="s">
        <v>3062</v>
      </c>
    </row>
    <row r="771" spans="1:65" s="2" customFormat="1" ht="24.2" customHeight="1">
      <c r="A771" s="30"/>
      <c r="B771" s="154"/>
      <c r="C771" s="201" t="s">
        <v>3063</v>
      </c>
      <c r="D771" s="201" t="s">
        <v>751</v>
      </c>
      <c r="E771" s="202" t="s">
        <v>2687</v>
      </c>
      <c r="F771" s="203" t="s">
        <v>2688</v>
      </c>
      <c r="G771" s="204" t="s">
        <v>2689</v>
      </c>
      <c r="H771" s="205">
        <v>24.797999999999998</v>
      </c>
      <c r="I771" s="177"/>
      <c r="J771" s="290">
        <f t="shared" si="180"/>
        <v>0</v>
      </c>
      <c r="K771" s="178"/>
      <c r="L771" s="179"/>
      <c r="M771" s="180" t="s">
        <v>1</v>
      </c>
      <c r="N771" s="181" t="s">
        <v>38</v>
      </c>
      <c r="O771" s="59"/>
      <c r="P771" s="160">
        <f t="shared" si="181"/>
        <v>0</v>
      </c>
      <c r="Q771" s="160">
        <v>3.09E-2</v>
      </c>
      <c r="R771" s="160">
        <f t="shared" si="182"/>
        <v>0.7662582</v>
      </c>
      <c r="S771" s="160">
        <v>0</v>
      </c>
      <c r="T771" s="161">
        <f t="shared" si="183"/>
        <v>0</v>
      </c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R771" s="162" t="s">
        <v>337</v>
      </c>
      <c r="AT771" s="162" t="s">
        <v>751</v>
      </c>
      <c r="AU771" s="162" t="s">
        <v>85</v>
      </c>
      <c r="AY771" s="15" t="s">
        <v>208</v>
      </c>
      <c r="BE771" s="163">
        <f t="shared" si="184"/>
        <v>0</v>
      </c>
      <c r="BF771" s="163">
        <f t="shared" si="185"/>
        <v>0</v>
      </c>
      <c r="BG771" s="163">
        <f t="shared" si="186"/>
        <v>0</v>
      </c>
      <c r="BH771" s="163">
        <f t="shared" si="187"/>
        <v>0</v>
      </c>
      <c r="BI771" s="163">
        <f t="shared" si="188"/>
        <v>0</v>
      </c>
      <c r="BJ771" s="15" t="s">
        <v>85</v>
      </c>
      <c r="BK771" s="163">
        <f t="shared" si="189"/>
        <v>0</v>
      </c>
      <c r="BL771" s="15" t="s">
        <v>274</v>
      </c>
      <c r="BM771" s="162" t="s">
        <v>3064</v>
      </c>
    </row>
    <row r="772" spans="1:65" s="2" customFormat="1" ht="33" customHeight="1">
      <c r="A772" s="30"/>
      <c r="B772" s="154"/>
      <c r="C772" s="195" t="s">
        <v>3065</v>
      </c>
      <c r="D772" s="195" t="s">
        <v>210</v>
      </c>
      <c r="E772" s="196" t="s">
        <v>3066</v>
      </c>
      <c r="F772" s="200" t="s">
        <v>3067</v>
      </c>
      <c r="G772" s="198" t="s">
        <v>739</v>
      </c>
      <c r="H772" s="199">
        <v>7410.78</v>
      </c>
      <c r="I772" s="155"/>
      <c r="J772" s="287">
        <f t="shared" si="180"/>
        <v>0</v>
      </c>
      <c r="K772" s="157"/>
      <c r="L772" s="31"/>
      <c r="M772" s="158" t="s">
        <v>1</v>
      </c>
      <c r="N772" s="159" t="s">
        <v>38</v>
      </c>
      <c r="O772" s="59"/>
      <c r="P772" s="160">
        <f t="shared" si="181"/>
        <v>0</v>
      </c>
      <c r="Q772" s="160">
        <v>0</v>
      </c>
      <c r="R772" s="160">
        <f t="shared" si="182"/>
        <v>0</v>
      </c>
      <c r="S772" s="160">
        <v>0</v>
      </c>
      <c r="T772" s="161">
        <f t="shared" si="183"/>
        <v>0</v>
      </c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R772" s="162" t="s">
        <v>274</v>
      </c>
      <c r="AT772" s="162" t="s">
        <v>210</v>
      </c>
      <c r="AU772" s="162" t="s">
        <v>85</v>
      </c>
      <c r="AY772" s="15" t="s">
        <v>208</v>
      </c>
      <c r="BE772" s="163">
        <f t="shared" si="184"/>
        <v>0</v>
      </c>
      <c r="BF772" s="163">
        <f t="shared" si="185"/>
        <v>0</v>
      </c>
      <c r="BG772" s="163">
        <f t="shared" si="186"/>
        <v>0</v>
      </c>
      <c r="BH772" s="163">
        <f t="shared" si="187"/>
        <v>0</v>
      </c>
      <c r="BI772" s="163">
        <f t="shared" si="188"/>
        <v>0</v>
      </c>
      <c r="BJ772" s="15" t="s">
        <v>85</v>
      </c>
      <c r="BK772" s="163">
        <f t="shared" si="189"/>
        <v>0</v>
      </c>
      <c r="BL772" s="15" t="s">
        <v>274</v>
      </c>
      <c r="BM772" s="162" t="s">
        <v>3068</v>
      </c>
    </row>
    <row r="773" spans="1:65" s="2" customFormat="1" ht="24.2" customHeight="1">
      <c r="A773" s="30"/>
      <c r="B773" s="154"/>
      <c r="C773" s="201" t="s">
        <v>3069</v>
      </c>
      <c r="D773" s="201" t="s">
        <v>751</v>
      </c>
      <c r="E773" s="202" t="s">
        <v>2974</v>
      </c>
      <c r="F773" s="203" t="s">
        <v>2975</v>
      </c>
      <c r="G773" s="204" t="s">
        <v>252</v>
      </c>
      <c r="H773" s="205">
        <v>22.22</v>
      </c>
      <c r="I773" s="177"/>
      <c r="J773" s="290">
        <f t="shared" si="180"/>
        <v>0</v>
      </c>
      <c r="K773" s="178"/>
      <c r="L773" s="179"/>
      <c r="M773" s="180" t="s">
        <v>1</v>
      </c>
      <c r="N773" s="181" t="s">
        <v>38</v>
      </c>
      <c r="O773" s="59"/>
      <c r="P773" s="160">
        <f t="shared" si="181"/>
        <v>0</v>
      </c>
      <c r="Q773" s="160">
        <v>3.3050000000000003E-2</v>
      </c>
      <c r="R773" s="160">
        <f t="shared" si="182"/>
        <v>0.734371</v>
      </c>
      <c r="S773" s="160">
        <v>0</v>
      </c>
      <c r="T773" s="161">
        <f t="shared" si="183"/>
        <v>0</v>
      </c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R773" s="162" t="s">
        <v>337</v>
      </c>
      <c r="AT773" s="162" t="s">
        <v>751</v>
      </c>
      <c r="AU773" s="162" t="s">
        <v>85</v>
      </c>
      <c r="AY773" s="15" t="s">
        <v>208</v>
      </c>
      <c r="BE773" s="163">
        <f t="shared" si="184"/>
        <v>0</v>
      </c>
      <c r="BF773" s="163">
        <f t="shared" si="185"/>
        <v>0</v>
      </c>
      <c r="BG773" s="163">
        <f t="shared" si="186"/>
        <v>0</v>
      </c>
      <c r="BH773" s="163">
        <f t="shared" si="187"/>
        <v>0</v>
      </c>
      <c r="BI773" s="163">
        <f t="shared" si="188"/>
        <v>0</v>
      </c>
      <c r="BJ773" s="15" t="s">
        <v>85</v>
      </c>
      <c r="BK773" s="163">
        <f t="shared" si="189"/>
        <v>0</v>
      </c>
      <c r="BL773" s="15" t="s">
        <v>274</v>
      </c>
      <c r="BM773" s="162" t="s">
        <v>3070</v>
      </c>
    </row>
    <row r="774" spans="1:65" s="2" customFormat="1" ht="24.2" customHeight="1">
      <c r="A774" s="30"/>
      <c r="B774" s="154"/>
      <c r="C774" s="201" t="s">
        <v>3071</v>
      </c>
      <c r="D774" s="201" t="s">
        <v>751</v>
      </c>
      <c r="E774" s="202" t="s">
        <v>2978</v>
      </c>
      <c r="F774" s="203" t="s">
        <v>2979</v>
      </c>
      <c r="G774" s="204" t="s">
        <v>252</v>
      </c>
      <c r="H774" s="205">
        <v>27.478000000000002</v>
      </c>
      <c r="I774" s="177"/>
      <c r="J774" s="290">
        <f t="shared" si="180"/>
        <v>0</v>
      </c>
      <c r="K774" s="178"/>
      <c r="L774" s="179"/>
      <c r="M774" s="180" t="s">
        <v>1</v>
      </c>
      <c r="N774" s="181" t="s">
        <v>38</v>
      </c>
      <c r="O774" s="59"/>
      <c r="P774" s="160">
        <f t="shared" si="181"/>
        <v>0</v>
      </c>
      <c r="Q774" s="160">
        <v>3.5599999999999998E-3</v>
      </c>
      <c r="R774" s="160">
        <f t="shared" si="182"/>
        <v>9.7821679999999994E-2</v>
      </c>
      <c r="S774" s="160">
        <v>0</v>
      </c>
      <c r="T774" s="161">
        <f t="shared" si="183"/>
        <v>0</v>
      </c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R774" s="162" t="s">
        <v>337</v>
      </c>
      <c r="AT774" s="162" t="s">
        <v>751</v>
      </c>
      <c r="AU774" s="162" t="s">
        <v>85</v>
      </c>
      <c r="AY774" s="15" t="s">
        <v>208</v>
      </c>
      <c r="BE774" s="163">
        <f t="shared" si="184"/>
        <v>0</v>
      </c>
      <c r="BF774" s="163">
        <f t="shared" si="185"/>
        <v>0</v>
      </c>
      <c r="BG774" s="163">
        <f t="shared" si="186"/>
        <v>0</v>
      </c>
      <c r="BH774" s="163">
        <f t="shared" si="187"/>
        <v>0</v>
      </c>
      <c r="BI774" s="163">
        <f t="shared" si="188"/>
        <v>0</v>
      </c>
      <c r="BJ774" s="15" t="s">
        <v>85</v>
      </c>
      <c r="BK774" s="163">
        <f t="shared" si="189"/>
        <v>0</v>
      </c>
      <c r="BL774" s="15" t="s">
        <v>274</v>
      </c>
      <c r="BM774" s="162" t="s">
        <v>3072</v>
      </c>
    </row>
    <row r="775" spans="1:65" s="2" customFormat="1" ht="24.2" customHeight="1">
      <c r="A775" s="30"/>
      <c r="B775" s="154"/>
      <c r="C775" s="201" t="s">
        <v>3073</v>
      </c>
      <c r="D775" s="201" t="s">
        <v>751</v>
      </c>
      <c r="E775" s="202" t="s">
        <v>2982</v>
      </c>
      <c r="F775" s="203" t="s">
        <v>2983</v>
      </c>
      <c r="G775" s="204" t="s">
        <v>252</v>
      </c>
      <c r="H775" s="205">
        <v>32.637</v>
      </c>
      <c r="I775" s="177"/>
      <c r="J775" s="290">
        <f t="shared" si="180"/>
        <v>0</v>
      </c>
      <c r="K775" s="178"/>
      <c r="L775" s="179"/>
      <c r="M775" s="180" t="s">
        <v>1</v>
      </c>
      <c r="N775" s="181" t="s">
        <v>38</v>
      </c>
      <c r="O775" s="59"/>
      <c r="P775" s="160">
        <f t="shared" si="181"/>
        <v>0</v>
      </c>
      <c r="Q775" s="160">
        <v>3.0899999999999999E-3</v>
      </c>
      <c r="R775" s="160">
        <f t="shared" si="182"/>
        <v>0.10084833</v>
      </c>
      <c r="S775" s="160">
        <v>0</v>
      </c>
      <c r="T775" s="161">
        <f t="shared" si="183"/>
        <v>0</v>
      </c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R775" s="162" t="s">
        <v>337</v>
      </c>
      <c r="AT775" s="162" t="s">
        <v>751</v>
      </c>
      <c r="AU775" s="162" t="s">
        <v>85</v>
      </c>
      <c r="AY775" s="15" t="s">
        <v>208</v>
      </c>
      <c r="BE775" s="163">
        <f t="shared" si="184"/>
        <v>0</v>
      </c>
      <c r="BF775" s="163">
        <f t="shared" si="185"/>
        <v>0</v>
      </c>
      <c r="BG775" s="163">
        <f t="shared" si="186"/>
        <v>0</v>
      </c>
      <c r="BH775" s="163">
        <f t="shared" si="187"/>
        <v>0</v>
      </c>
      <c r="BI775" s="163">
        <f t="shared" si="188"/>
        <v>0</v>
      </c>
      <c r="BJ775" s="15" t="s">
        <v>85</v>
      </c>
      <c r="BK775" s="163">
        <f t="shared" si="189"/>
        <v>0</v>
      </c>
      <c r="BL775" s="15" t="s">
        <v>274</v>
      </c>
      <c r="BM775" s="162" t="s">
        <v>3074</v>
      </c>
    </row>
    <row r="776" spans="1:65" s="2" customFormat="1" ht="24.2" customHeight="1">
      <c r="A776" s="30"/>
      <c r="B776" s="154"/>
      <c r="C776" s="201" t="s">
        <v>3075</v>
      </c>
      <c r="D776" s="201" t="s">
        <v>751</v>
      </c>
      <c r="E776" s="202" t="s">
        <v>3076</v>
      </c>
      <c r="F776" s="203" t="s">
        <v>3077</v>
      </c>
      <c r="G776" s="204" t="s">
        <v>252</v>
      </c>
      <c r="H776" s="205">
        <v>3.3</v>
      </c>
      <c r="I776" s="177"/>
      <c r="J776" s="290">
        <f t="shared" si="180"/>
        <v>0</v>
      </c>
      <c r="K776" s="178"/>
      <c r="L776" s="179"/>
      <c r="M776" s="180" t="s">
        <v>1</v>
      </c>
      <c r="N776" s="181" t="s">
        <v>38</v>
      </c>
      <c r="O776" s="59"/>
      <c r="P776" s="160">
        <f t="shared" si="181"/>
        <v>0</v>
      </c>
      <c r="Q776" s="160">
        <v>6.5100000000000002E-3</v>
      </c>
      <c r="R776" s="160">
        <f t="shared" si="182"/>
        <v>2.1482999999999999E-2</v>
      </c>
      <c r="S776" s="160">
        <v>0</v>
      </c>
      <c r="T776" s="161">
        <f t="shared" si="183"/>
        <v>0</v>
      </c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R776" s="162" t="s">
        <v>337</v>
      </c>
      <c r="AT776" s="162" t="s">
        <v>751</v>
      </c>
      <c r="AU776" s="162" t="s">
        <v>85</v>
      </c>
      <c r="AY776" s="15" t="s">
        <v>208</v>
      </c>
      <c r="BE776" s="163">
        <f t="shared" si="184"/>
        <v>0</v>
      </c>
      <c r="BF776" s="163">
        <f t="shared" si="185"/>
        <v>0</v>
      </c>
      <c r="BG776" s="163">
        <f t="shared" si="186"/>
        <v>0</v>
      </c>
      <c r="BH776" s="163">
        <f t="shared" si="187"/>
        <v>0</v>
      </c>
      <c r="BI776" s="163">
        <f t="shared" si="188"/>
        <v>0</v>
      </c>
      <c r="BJ776" s="15" t="s">
        <v>85</v>
      </c>
      <c r="BK776" s="163">
        <f t="shared" si="189"/>
        <v>0</v>
      </c>
      <c r="BL776" s="15" t="s">
        <v>274</v>
      </c>
      <c r="BM776" s="162" t="s">
        <v>3078</v>
      </c>
    </row>
    <row r="777" spans="1:65" s="2" customFormat="1" ht="24.2" customHeight="1">
      <c r="A777" s="30"/>
      <c r="B777" s="154"/>
      <c r="C777" s="201" t="s">
        <v>3079</v>
      </c>
      <c r="D777" s="201" t="s">
        <v>751</v>
      </c>
      <c r="E777" s="202" t="s">
        <v>2986</v>
      </c>
      <c r="F777" s="203" t="s">
        <v>2987</v>
      </c>
      <c r="G777" s="204" t="s">
        <v>564</v>
      </c>
      <c r="H777" s="205">
        <v>0.57599999999999996</v>
      </c>
      <c r="I777" s="177"/>
      <c r="J777" s="290">
        <f t="shared" si="180"/>
        <v>0</v>
      </c>
      <c r="K777" s="178"/>
      <c r="L777" s="179"/>
      <c r="M777" s="180" t="s">
        <v>1</v>
      </c>
      <c r="N777" s="181" t="s">
        <v>38</v>
      </c>
      <c r="O777" s="59"/>
      <c r="P777" s="160">
        <f t="shared" si="181"/>
        <v>0</v>
      </c>
      <c r="Q777" s="160">
        <v>1</v>
      </c>
      <c r="R777" s="160">
        <f t="shared" si="182"/>
        <v>0.57599999999999996</v>
      </c>
      <c r="S777" s="160">
        <v>0</v>
      </c>
      <c r="T777" s="161">
        <f t="shared" si="183"/>
        <v>0</v>
      </c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R777" s="162" t="s">
        <v>337</v>
      </c>
      <c r="AT777" s="162" t="s">
        <v>751</v>
      </c>
      <c r="AU777" s="162" t="s">
        <v>85</v>
      </c>
      <c r="AY777" s="15" t="s">
        <v>208</v>
      </c>
      <c r="BE777" s="163">
        <f t="shared" si="184"/>
        <v>0</v>
      </c>
      <c r="BF777" s="163">
        <f t="shared" si="185"/>
        <v>0</v>
      </c>
      <c r="BG777" s="163">
        <f t="shared" si="186"/>
        <v>0</v>
      </c>
      <c r="BH777" s="163">
        <f t="shared" si="187"/>
        <v>0</v>
      </c>
      <c r="BI777" s="163">
        <f t="shared" si="188"/>
        <v>0</v>
      </c>
      <c r="BJ777" s="15" t="s">
        <v>85</v>
      </c>
      <c r="BK777" s="163">
        <f t="shared" si="189"/>
        <v>0</v>
      </c>
      <c r="BL777" s="15" t="s">
        <v>274</v>
      </c>
      <c r="BM777" s="162" t="s">
        <v>3080</v>
      </c>
    </row>
    <row r="778" spans="1:65" s="2" customFormat="1" ht="24.2" customHeight="1">
      <c r="A778" s="30"/>
      <c r="B778" s="154"/>
      <c r="C778" s="201" t="s">
        <v>3081</v>
      </c>
      <c r="D778" s="201" t="s">
        <v>751</v>
      </c>
      <c r="E778" s="202" t="s">
        <v>2990</v>
      </c>
      <c r="F778" s="203" t="s">
        <v>2991</v>
      </c>
      <c r="G778" s="204" t="s">
        <v>564</v>
      </c>
      <c r="H778" s="205">
        <v>1.1040000000000001</v>
      </c>
      <c r="I778" s="177"/>
      <c r="J778" s="290">
        <f t="shared" si="180"/>
        <v>0</v>
      </c>
      <c r="K778" s="178"/>
      <c r="L778" s="179"/>
      <c r="M778" s="180" t="s">
        <v>1</v>
      </c>
      <c r="N778" s="181" t="s">
        <v>38</v>
      </c>
      <c r="O778" s="59"/>
      <c r="P778" s="160">
        <f t="shared" si="181"/>
        <v>0</v>
      </c>
      <c r="Q778" s="160">
        <v>1</v>
      </c>
      <c r="R778" s="160">
        <f t="shared" si="182"/>
        <v>1.1040000000000001</v>
      </c>
      <c r="S778" s="160">
        <v>0</v>
      </c>
      <c r="T778" s="161">
        <f t="shared" si="183"/>
        <v>0</v>
      </c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R778" s="162" t="s">
        <v>337</v>
      </c>
      <c r="AT778" s="162" t="s">
        <v>751</v>
      </c>
      <c r="AU778" s="162" t="s">
        <v>85</v>
      </c>
      <c r="AY778" s="15" t="s">
        <v>208</v>
      </c>
      <c r="BE778" s="163">
        <f t="shared" si="184"/>
        <v>0</v>
      </c>
      <c r="BF778" s="163">
        <f t="shared" si="185"/>
        <v>0</v>
      </c>
      <c r="BG778" s="163">
        <f t="shared" si="186"/>
        <v>0</v>
      </c>
      <c r="BH778" s="163">
        <f t="shared" si="187"/>
        <v>0</v>
      </c>
      <c r="BI778" s="163">
        <f t="shared" si="188"/>
        <v>0</v>
      </c>
      <c r="BJ778" s="15" t="s">
        <v>85</v>
      </c>
      <c r="BK778" s="163">
        <f t="shared" si="189"/>
        <v>0</v>
      </c>
      <c r="BL778" s="15" t="s">
        <v>274</v>
      </c>
      <c r="BM778" s="162" t="s">
        <v>3082</v>
      </c>
    </row>
    <row r="779" spans="1:65" s="2" customFormat="1" ht="24.2" customHeight="1">
      <c r="A779" s="30"/>
      <c r="B779" s="154"/>
      <c r="C779" s="201" t="s">
        <v>3083</v>
      </c>
      <c r="D779" s="201" t="s">
        <v>751</v>
      </c>
      <c r="E779" s="202" t="s">
        <v>2994</v>
      </c>
      <c r="F779" s="203" t="s">
        <v>2995</v>
      </c>
      <c r="G779" s="204" t="s">
        <v>564</v>
      </c>
      <c r="H779" s="205">
        <v>1.383</v>
      </c>
      <c r="I779" s="177"/>
      <c r="J779" s="290">
        <f t="shared" si="180"/>
        <v>0</v>
      </c>
      <c r="K779" s="178"/>
      <c r="L779" s="179"/>
      <c r="M779" s="180" t="s">
        <v>1</v>
      </c>
      <c r="N779" s="181" t="s">
        <v>38</v>
      </c>
      <c r="O779" s="59"/>
      <c r="P779" s="160">
        <f t="shared" si="181"/>
        <v>0</v>
      </c>
      <c r="Q779" s="160">
        <v>1</v>
      </c>
      <c r="R779" s="160">
        <f t="shared" si="182"/>
        <v>1.383</v>
      </c>
      <c r="S779" s="160">
        <v>0</v>
      </c>
      <c r="T779" s="161">
        <f t="shared" si="183"/>
        <v>0</v>
      </c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R779" s="162" t="s">
        <v>337</v>
      </c>
      <c r="AT779" s="162" t="s">
        <v>751</v>
      </c>
      <c r="AU779" s="162" t="s">
        <v>85</v>
      </c>
      <c r="AY779" s="15" t="s">
        <v>208</v>
      </c>
      <c r="BE779" s="163">
        <f t="shared" si="184"/>
        <v>0</v>
      </c>
      <c r="BF779" s="163">
        <f t="shared" si="185"/>
        <v>0</v>
      </c>
      <c r="BG779" s="163">
        <f t="shared" si="186"/>
        <v>0</v>
      </c>
      <c r="BH779" s="163">
        <f t="shared" si="187"/>
        <v>0</v>
      </c>
      <c r="BI779" s="163">
        <f t="shared" si="188"/>
        <v>0</v>
      </c>
      <c r="BJ779" s="15" t="s">
        <v>85</v>
      </c>
      <c r="BK779" s="163">
        <f t="shared" si="189"/>
        <v>0</v>
      </c>
      <c r="BL779" s="15" t="s">
        <v>274</v>
      </c>
      <c r="BM779" s="162" t="s">
        <v>3084</v>
      </c>
    </row>
    <row r="780" spans="1:65" s="2" customFormat="1" ht="24.2" customHeight="1">
      <c r="A780" s="30"/>
      <c r="B780" s="154"/>
      <c r="C780" s="201" t="s">
        <v>3085</v>
      </c>
      <c r="D780" s="201" t="s">
        <v>751</v>
      </c>
      <c r="E780" s="202" t="s">
        <v>2998</v>
      </c>
      <c r="F780" s="203" t="s">
        <v>2999</v>
      </c>
      <c r="G780" s="204" t="s">
        <v>564</v>
      </c>
      <c r="H780" s="205">
        <v>6.5000000000000002E-2</v>
      </c>
      <c r="I780" s="177"/>
      <c r="J780" s="290">
        <f t="shared" si="180"/>
        <v>0</v>
      </c>
      <c r="K780" s="178"/>
      <c r="L780" s="179"/>
      <c r="M780" s="180" t="s">
        <v>1</v>
      </c>
      <c r="N780" s="181" t="s">
        <v>38</v>
      </c>
      <c r="O780" s="59"/>
      <c r="P780" s="160">
        <f t="shared" si="181"/>
        <v>0</v>
      </c>
      <c r="Q780" s="160">
        <v>1</v>
      </c>
      <c r="R780" s="160">
        <f t="shared" si="182"/>
        <v>6.5000000000000002E-2</v>
      </c>
      <c r="S780" s="160">
        <v>0</v>
      </c>
      <c r="T780" s="161">
        <f t="shared" si="183"/>
        <v>0</v>
      </c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R780" s="162" t="s">
        <v>337</v>
      </c>
      <c r="AT780" s="162" t="s">
        <v>751</v>
      </c>
      <c r="AU780" s="162" t="s">
        <v>85</v>
      </c>
      <c r="AY780" s="15" t="s">
        <v>208</v>
      </c>
      <c r="BE780" s="163">
        <f t="shared" si="184"/>
        <v>0</v>
      </c>
      <c r="BF780" s="163">
        <f t="shared" si="185"/>
        <v>0</v>
      </c>
      <c r="BG780" s="163">
        <f t="shared" si="186"/>
        <v>0</v>
      </c>
      <c r="BH780" s="163">
        <f t="shared" si="187"/>
        <v>0</v>
      </c>
      <c r="BI780" s="163">
        <f t="shared" si="188"/>
        <v>0</v>
      </c>
      <c r="BJ780" s="15" t="s">
        <v>85</v>
      </c>
      <c r="BK780" s="163">
        <f t="shared" si="189"/>
        <v>0</v>
      </c>
      <c r="BL780" s="15" t="s">
        <v>274</v>
      </c>
      <c r="BM780" s="162" t="s">
        <v>3086</v>
      </c>
    </row>
    <row r="781" spans="1:65" s="2" customFormat="1" ht="24.2" customHeight="1">
      <c r="A781" s="30"/>
      <c r="B781" s="154"/>
      <c r="C781" s="201" t="s">
        <v>3087</v>
      </c>
      <c r="D781" s="201" t="s">
        <v>751</v>
      </c>
      <c r="E781" s="202" t="s">
        <v>3002</v>
      </c>
      <c r="F781" s="203" t="s">
        <v>3003</v>
      </c>
      <c r="G781" s="204" t="s">
        <v>564</v>
      </c>
      <c r="H781" s="205">
        <v>0.28199999999999997</v>
      </c>
      <c r="I781" s="177"/>
      <c r="J781" s="290">
        <f t="shared" si="180"/>
        <v>0</v>
      </c>
      <c r="K781" s="178"/>
      <c r="L781" s="179"/>
      <c r="M781" s="180" t="s">
        <v>1</v>
      </c>
      <c r="N781" s="181" t="s">
        <v>38</v>
      </c>
      <c r="O781" s="59"/>
      <c r="P781" s="160">
        <f t="shared" si="181"/>
        <v>0</v>
      </c>
      <c r="Q781" s="160">
        <v>1</v>
      </c>
      <c r="R781" s="160">
        <f t="shared" si="182"/>
        <v>0.28199999999999997</v>
      </c>
      <c r="S781" s="160">
        <v>0</v>
      </c>
      <c r="T781" s="161">
        <f t="shared" si="183"/>
        <v>0</v>
      </c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  <c r="AR781" s="162" t="s">
        <v>337</v>
      </c>
      <c r="AT781" s="162" t="s">
        <v>751</v>
      </c>
      <c r="AU781" s="162" t="s">
        <v>85</v>
      </c>
      <c r="AY781" s="15" t="s">
        <v>208</v>
      </c>
      <c r="BE781" s="163">
        <f t="shared" si="184"/>
        <v>0</v>
      </c>
      <c r="BF781" s="163">
        <f t="shared" si="185"/>
        <v>0</v>
      </c>
      <c r="BG781" s="163">
        <f t="shared" si="186"/>
        <v>0</v>
      </c>
      <c r="BH781" s="163">
        <f t="shared" si="187"/>
        <v>0</v>
      </c>
      <c r="BI781" s="163">
        <f t="shared" si="188"/>
        <v>0</v>
      </c>
      <c r="BJ781" s="15" t="s">
        <v>85</v>
      </c>
      <c r="BK781" s="163">
        <f t="shared" si="189"/>
        <v>0</v>
      </c>
      <c r="BL781" s="15" t="s">
        <v>274</v>
      </c>
      <c r="BM781" s="162" t="s">
        <v>3088</v>
      </c>
    </row>
    <row r="782" spans="1:65" s="2" customFormat="1" ht="24.2" customHeight="1">
      <c r="A782" s="30"/>
      <c r="B782" s="154"/>
      <c r="C782" s="201" t="s">
        <v>3089</v>
      </c>
      <c r="D782" s="201" t="s">
        <v>751</v>
      </c>
      <c r="E782" s="202" t="s">
        <v>3006</v>
      </c>
      <c r="F782" s="203" t="s">
        <v>3007</v>
      </c>
      <c r="G782" s="204" t="s">
        <v>564</v>
      </c>
      <c r="H782" s="205">
        <v>0.246</v>
      </c>
      <c r="I782" s="177"/>
      <c r="J782" s="290">
        <f t="shared" si="180"/>
        <v>0</v>
      </c>
      <c r="K782" s="178"/>
      <c r="L782" s="179"/>
      <c r="M782" s="180" t="s">
        <v>1</v>
      </c>
      <c r="N782" s="181" t="s">
        <v>38</v>
      </c>
      <c r="O782" s="59"/>
      <c r="P782" s="160">
        <f t="shared" si="181"/>
        <v>0</v>
      </c>
      <c r="Q782" s="160">
        <v>1</v>
      </c>
      <c r="R782" s="160">
        <f t="shared" si="182"/>
        <v>0.246</v>
      </c>
      <c r="S782" s="160">
        <v>0</v>
      </c>
      <c r="T782" s="161">
        <f t="shared" si="183"/>
        <v>0</v>
      </c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R782" s="162" t="s">
        <v>337</v>
      </c>
      <c r="AT782" s="162" t="s">
        <v>751</v>
      </c>
      <c r="AU782" s="162" t="s">
        <v>85</v>
      </c>
      <c r="AY782" s="15" t="s">
        <v>208</v>
      </c>
      <c r="BE782" s="163">
        <f t="shared" si="184"/>
        <v>0</v>
      </c>
      <c r="BF782" s="163">
        <f t="shared" si="185"/>
        <v>0</v>
      </c>
      <c r="BG782" s="163">
        <f t="shared" si="186"/>
        <v>0</v>
      </c>
      <c r="BH782" s="163">
        <f t="shared" si="187"/>
        <v>0</v>
      </c>
      <c r="BI782" s="163">
        <f t="shared" si="188"/>
        <v>0</v>
      </c>
      <c r="BJ782" s="15" t="s">
        <v>85</v>
      </c>
      <c r="BK782" s="163">
        <f t="shared" si="189"/>
        <v>0</v>
      </c>
      <c r="BL782" s="15" t="s">
        <v>274</v>
      </c>
      <c r="BM782" s="162" t="s">
        <v>3090</v>
      </c>
    </row>
    <row r="783" spans="1:65" s="2" customFormat="1" ht="21.75" customHeight="1">
      <c r="A783" s="30"/>
      <c r="B783" s="154"/>
      <c r="C783" s="201" t="s">
        <v>3091</v>
      </c>
      <c r="D783" s="201" t="s">
        <v>751</v>
      </c>
      <c r="E783" s="202" t="s">
        <v>3010</v>
      </c>
      <c r="F783" s="203" t="s">
        <v>3011</v>
      </c>
      <c r="G783" s="204" t="s">
        <v>252</v>
      </c>
      <c r="H783" s="205">
        <v>30.338000000000001</v>
      </c>
      <c r="I783" s="177"/>
      <c r="J783" s="290">
        <f t="shared" si="180"/>
        <v>0</v>
      </c>
      <c r="K783" s="178"/>
      <c r="L783" s="179"/>
      <c r="M783" s="180" t="s">
        <v>1</v>
      </c>
      <c r="N783" s="181" t="s">
        <v>38</v>
      </c>
      <c r="O783" s="59"/>
      <c r="P783" s="160">
        <f t="shared" si="181"/>
        <v>0</v>
      </c>
      <c r="Q783" s="160">
        <v>3.04E-2</v>
      </c>
      <c r="R783" s="160">
        <f t="shared" si="182"/>
        <v>0.92227520000000007</v>
      </c>
      <c r="S783" s="160">
        <v>0</v>
      </c>
      <c r="T783" s="161">
        <f t="shared" si="183"/>
        <v>0</v>
      </c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R783" s="162" t="s">
        <v>337</v>
      </c>
      <c r="AT783" s="162" t="s">
        <v>751</v>
      </c>
      <c r="AU783" s="162" t="s">
        <v>85</v>
      </c>
      <c r="AY783" s="15" t="s">
        <v>208</v>
      </c>
      <c r="BE783" s="163">
        <f t="shared" si="184"/>
        <v>0</v>
      </c>
      <c r="BF783" s="163">
        <f t="shared" si="185"/>
        <v>0</v>
      </c>
      <c r="BG783" s="163">
        <f t="shared" si="186"/>
        <v>0</v>
      </c>
      <c r="BH783" s="163">
        <f t="shared" si="187"/>
        <v>0</v>
      </c>
      <c r="BI783" s="163">
        <f t="shared" si="188"/>
        <v>0</v>
      </c>
      <c r="BJ783" s="15" t="s">
        <v>85</v>
      </c>
      <c r="BK783" s="163">
        <f t="shared" si="189"/>
        <v>0</v>
      </c>
      <c r="BL783" s="15" t="s">
        <v>274</v>
      </c>
      <c r="BM783" s="162" t="s">
        <v>3092</v>
      </c>
    </row>
    <row r="784" spans="1:65" s="2" customFormat="1" ht="24.2" customHeight="1">
      <c r="A784" s="30"/>
      <c r="B784" s="154"/>
      <c r="C784" s="201" t="s">
        <v>3093</v>
      </c>
      <c r="D784" s="201" t="s">
        <v>751</v>
      </c>
      <c r="E784" s="202" t="s">
        <v>3014</v>
      </c>
      <c r="F784" s="203" t="s">
        <v>3015</v>
      </c>
      <c r="G784" s="204" t="s">
        <v>564</v>
      </c>
      <c r="H784" s="205">
        <v>0.16800000000000001</v>
      </c>
      <c r="I784" s="177"/>
      <c r="J784" s="290">
        <f t="shared" si="180"/>
        <v>0</v>
      </c>
      <c r="K784" s="178"/>
      <c r="L784" s="179"/>
      <c r="M784" s="180" t="s">
        <v>1</v>
      </c>
      <c r="N784" s="181" t="s">
        <v>38</v>
      </c>
      <c r="O784" s="59"/>
      <c r="P784" s="160">
        <f t="shared" si="181"/>
        <v>0</v>
      </c>
      <c r="Q784" s="160">
        <v>1</v>
      </c>
      <c r="R784" s="160">
        <f t="shared" si="182"/>
        <v>0.16800000000000001</v>
      </c>
      <c r="S784" s="160">
        <v>0</v>
      </c>
      <c r="T784" s="161">
        <f t="shared" si="183"/>
        <v>0</v>
      </c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R784" s="162" t="s">
        <v>337</v>
      </c>
      <c r="AT784" s="162" t="s">
        <v>751</v>
      </c>
      <c r="AU784" s="162" t="s">
        <v>85</v>
      </c>
      <c r="AY784" s="15" t="s">
        <v>208</v>
      </c>
      <c r="BE784" s="163">
        <f t="shared" si="184"/>
        <v>0</v>
      </c>
      <c r="BF784" s="163">
        <f t="shared" si="185"/>
        <v>0</v>
      </c>
      <c r="BG784" s="163">
        <f t="shared" si="186"/>
        <v>0</v>
      </c>
      <c r="BH784" s="163">
        <f t="shared" si="187"/>
        <v>0</v>
      </c>
      <c r="BI784" s="163">
        <f t="shared" si="188"/>
        <v>0</v>
      </c>
      <c r="BJ784" s="15" t="s">
        <v>85</v>
      </c>
      <c r="BK784" s="163">
        <f t="shared" si="189"/>
        <v>0</v>
      </c>
      <c r="BL784" s="15" t="s">
        <v>274</v>
      </c>
      <c r="BM784" s="162" t="s">
        <v>3094</v>
      </c>
    </row>
    <row r="785" spans="1:65" s="2" customFormat="1" ht="24.2" customHeight="1">
      <c r="A785" s="30"/>
      <c r="B785" s="154"/>
      <c r="C785" s="201" t="s">
        <v>3095</v>
      </c>
      <c r="D785" s="201" t="s">
        <v>751</v>
      </c>
      <c r="E785" s="202" t="s">
        <v>2728</v>
      </c>
      <c r="F785" s="203" t="s">
        <v>2729</v>
      </c>
      <c r="G785" s="204" t="s">
        <v>564</v>
      </c>
      <c r="H785" s="205">
        <v>4.7E-2</v>
      </c>
      <c r="I785" s="177"/>
      <c r="J785" s="290">
        <f t="shared" si="180"/>
        <v>0</v>
      </c>
      <c r="K785" s="178"/>
      <c r="L785" s="179"/>
      <c r="M785" s="180" t="s">
        <v>1</v>
      </c>
      <c r="N785" s="181" t="s">
        <v>38</v>
      </c>
      <c r="O785" s="59"/>
      <c r="P785" s="160">
        <f t="shared" si="181"/>
        <v>0</v>
      </c>
      <c r="Q785" s="160">
        <v>1</v>
      </c>
      <c r="R785" s="160">
        <f t="shared" si="182"/>
        <v>4.7E-2</v>
      </c>
      <c r="S785" s="160">
        <v>0</v>
      </c>
      <c r="T785" s="161">
        <f t="shared" si="183"/>
        <v>0</v>
      </c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R785" s="162" t="s">
        <v>337</v>
      </c>
      <c r="AT785" s="162" t="s">
        <v>751</v>
      </c>
      <c r="AU785" s="162" t="s">
        <v>85</v>
      </c>
      <c r="AY785" s="15" t="s">
        <v>208</v>
      </c>
      <c r="BE785" s="163">
        <f t="shared" si="184"/>
        <v>0</v>
      </c>
      <c r="BF785" s="163">
        <f t="shared" si="185"/>
        <v>0</v>
      </c>
      <c r="BG785" s="163">
        <f t="shared" si="186"/>
        <v>0</v>
      </c>
      <c r="BH785" s="163">
        <f t="shared" si="187"/>
        <v>0</v>
      </c>
      <c r="BI785" s="163">
        <f t="shared" si="188"/>
        <v>0</v>
      </c>
      <c r="BJ785" s="15" t="s">
        <v>85</v>
      </c>
      <c r="BK785" s="163">
        <f t="shared" si="189"/>
        <v>0</v>
      </c>
      <c r="BL785" s="15" t="s">
        <v>274</v>
      </c>
      <c r="BM785" s="162" t="s">
        <v>3096</v>
      </c>
    </row>
    <row r="786" spans="1:65" s="2" customFormat="1" ht="24.2" customHeight="1">
      <c r="A786" s="30"/>
      <c r="B786" s="154"/>
      <c r="C786" s="201" t="s">
        <v>3097</v>
      </c>
      <c r="D786" s="201" t="s">
        <v>751</v>
      </c>
      <c r="E786" s="202" t="s">
        <v>2862</v>
      </c>
      <c r="F786" s="203" t="s">
        <v>2863</v>
      </c>
      <c r="G786" s="204" t="s">
        <v>564</v>
      </c>
      <c r="H786" s="205">
        <v>0.1</v>
      </c>
      <c r="I786" s="177"/>
      <c r="J786" s="290">
        <f t="shared" si="180"/>
        <v>0</v>
      </c>
      <c r="K786" s="178"/>
      <c r="L786" s="179"/>
      <c r="M786" s="180" t="s">
        <v>1</v>
      </c>
      <c r="N786" s="181" t="s">
        <v>38</v>
      </c>
      <c r="O786" s="59"/>
      <c r="P786" s="160">
        <f t="shared" si="181"/>
        <v>0</v>
      </c>
      <c r="Q786" s="160">
        <v>1</v>
      </c>
      <c r="R786" s="160">
        <f t="shared" si="182"/>
        <v>0.1</v>
      </c>
      <c r="S786" s="160">
        <v>0</v>
      </c>
      <c r="T786" s="161">
        <f t="shared" si="183"/>
        <v>0</v>
      </c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R786" s="162" t="s">
        <v>337</v>
      </c>
      <c r="AT786" s="162" t="s">
        <v>751</v>
      </c>
      <c r="AU786" s="162" t="s">
        <v>85</v>
      </c>
      <c r="AY786" s="15" t="s">
        <v>208</v>
      </c>
      <c r="BE786" s="163">
        <f t="shared" si="184"/>
        <v>0</v>
      </c>
      <c r="BF786" s="163">
        <f t="shared" si="185"/>
        <v>0</v>
      </c>
      <c r="BG786" s="163">
        <f t="shared" si="186"/>
        <v>0</v>
      </c>
      <c r="BH786" s="163">
        <f t="shared" si="187"/>
        <v>0</v>
      </c>
      <c r="BI786" s="163">
        <f t="shared" si="188"/>
        <v>0</v>
      </c>
      <c r="BJ786" s="15" t="s">
        <v>85</v>
      </c>
      <c r="BK786" s="163">
        <f t="shared" si="189"/>
        <v>0</v>
      </c>
      <c r="BL786" s="15" t="s">
        <v>274</v>
      </c>
      <c r="BM786" s="162" t="s">
        <v>3098</v>
      </c>
    </row>
    <row r="787" spans="1:65" s="2" customFormat="1" ht="24.2" customHeight="1">
      <c r="A787" s="30"/>
      <c r="B787" s="154"/>
      <c r="C787" s="201" t="s">
        <v>3099</v>
      </c>
      <c r="D787" s="201" t="s">
        <v>751</v>
      </c>
      <c r="E787" s="202" t="s">
        <v>2824</v>
      </c>
      <c r="F787" s="203" t="s">
        <v>2825</v>
      </c>
      <c r="G787" s="204" t="s">
        <v>564</v>
      </c>
      <c r="H787" s="205">
        <v>3.3000000000000002E-2</v>
      </c>
      <c r="I787" s="177"/>
      <c r="J787" s="290">
        <f t="shared" si="180"/>
        <v>0</v>
      </c>
      <c r="K787" s="178"/>
      <c r="L787" s="179"/>
      <c r="M787" s="180" t="s">
        <v>1</v>
      </c>
      <c r="N787" s="181" t="s">
        <v>38</v>
      </c>
      <c r="O787" s="59"/>
      <c r="P787" s="160">
        <f t="shared" si="181"/>
        <v>0</v>
      </c>
      <c r="Q787" s="160">
        <v>1</v>
      </c>
      <c r="R787" s="160">
        <f t="shared" si="182"/>
        <v>3.3000000000000002E-2</v>
      </c>
      <c r="S787" s="160">
        <v>0</v>
      </c>
      <c r="T787" s="161">
        <f t="shared" si="183"/>
        <v>0</v>
      </c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R787" s="162" t="s">
        <v>337</v>
      </c>
      <c r="AT787" s="162" t="s">
        <v>751</v>
      </c>
      <c r="AU787" s="162" t="s">
        <v>85</v>
      </c>
      <c r="AY787" s="15" t="s">
        <v>208</v>
      </c>
      <c r="BE787" s="163">
        <f t="shared" si="184"/>
        <v>0</v>
      </c>
      <c r="BF787" s="163">
        <f t="shared" si="185"/>
        <v>0</v>
      </c>
      <c r="BG787" s="163">
        <f t="shared" si="186"/>
        <v>0</v>
      </c>
      <c r="BH787" s="163">
        <f t="shared" si="187"/>
        <v>0</v>
      </c>
      <c r="BI787" s="163">
        <f t="shared" si="188"/>
        <v>0</v>
      </c>
      <c r="BJ787" s="15" t="s">
        <v>85</v>
      </c>
      <c r="BK787" s="163">
        <f t="shared" si="189"/>
        <v>0</v>
      </c>
      <c r="BL787" s="15" t="s">
        <v>274</v>
      </c>
      <c r="BM787" s="162" t="s">
        <v>3100</v>
      </c>
    </row>
    <row r="788" spans="1:65" s="2" customFormat="1" ht="24.2" customHeight="1">
      <c r="A788" s="30"/>
      <c r="B788" s="154"/>
      <c r="C788" s="201" t="s">
        <v>3101</v>
      </c>
      <c r="D788" s="201" t="s">
        <v>751</v>
      </c>
      <c r="E788" s="202" t="s">
        <v>2716</v>
      </c>
      <c r="F788" s="203" t="s">
        <v>2717</v>
      </c>
      <c r="G788" s="204" t="s">
        <v>564</v>
      </c>
      <c r="H788" s="205">
        <v>0.13800000000000001</v>
      </c>
      <c r="I788" s="177"/>
      <c r="J788" s="290">
        <f t="shared" si="180"/>
        <v>0</v>
      </c>
      <c r="K788" s="178"/>
      <c r="L788" s="179"/>
      <c r="M788" s="180" t="s">
        <v>1</v>
      </c>
      <c r="N788" s="181" t="s">
        <v>38</v>
      </c>
      <c r="O788" s="59"/>
      <c r="P788" s="160">
        <f t="shared" si="181"/>
        <v>0</v>
      </c>
      <c r="Q788" s="160">
        <v>1</v>
      </c>
      <c r="R788" s="160">
        <f t="shared" si="182"/>
        <v>0.13800000000000001</v>
      </c>
      <c r="S788" s="160">
        <v>0</v>
      </c>
      <c r="T788" s="161">
        <f t="shared" si="183"/>
        <v>0</v>
      </c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R788" s="162" t="s">
        <v>337</v>
      </c>
      <c r="AT788" s="162" t="s">
        <v>751</v>
      </c>
      <c r="AU788" s="162" t="s">
        <v>85</v>
      </c>
      <c r="AY788" s="15" t="s">
        <v>208</v>
      </c>
      <c r="BE788" s="163">
        <f t="shared" si="184"/>
        <v>0</v>
      </c>
      <c r="BF788" s="163">
        <f t="shared" si="185"/>
        <v>0</v>
      </c>
      <c r="BG788" s="163">
        <f t="shared" si="186"/>
        <v>0</v>
      </c>
      <c r="BH788" s="163">
        <f t="shared" si="187"/>
        <v>0</v>
      </c>
      <c r="BI788" s="163">
        <f t="shared" si="188"/>
        <v>0</v>
      </c>
      <c r="BJ788" s="15" t="s">
        <v>85</v>
      </c>
      <c r="BK788" s="163">
        <f t="shared" si="189"/>
        <v>0</v>
      </c>
      <c r="BL788" s="15" t="s">
        <v>274</v>
      </c>
      <c r="BM788" s="162" t="s">
        <v>3102</v>
      </c>
    </row>
    <row r="789" spans="1:65" s="2" customFormat="1" ht="16.5" customHeight="1">
      <c r="A789" s="30"/>
      <c r="B789" s="154"/>
      <c r="C789" s="201" t="s">
        <v>3103</v>
      </c>
      <c r="D789" s="201" t="s">
        <v>751</v>
      </c>
      <c r="E789" s="202" t="s">
        <v>3026</v>
      </c>
      <c r="F789" s="203" t="s">
        <v>3027</v>
      </c>
      <c r="G789" s="204" t="s">
        <v>2689</v>
      </c>
      <c r="H789" s="205">
        <v>0.16300000000000001</v>
      </c>
      <c r="I789" s="177"/>
      <c r="J789" s="290">
        <f t="shared" si="180"/>
        <v>0</v>
      </c>
      <c r="K789" s="178"/>
      <c r="L789" s="179"/>
      <c r="M789" s="180" t="s">
        <v>1</v>
      </c>
      <c r="N789" s="181" t="s">
        <v>38</v>
      </c>
      <c r="O789" s="59"/>
      <c r="P789" s="160">
        <f t="shared" si="181"/>
        <v>0</v>
      </c>
      <c r="Q789" s="160">
        <v>0.188</v>
      </c>
      <c r="R789" s="160">
        <f t="shared" si="182"/>
        <v>3.0644000000000001E-2</v>
      </c>
      <c r="S789" s="160">
        <v>0</v>
      </c>
      <c r="T789" s="161">
        <f t="shared" si="183"/>
        <v>0</v>
      </c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R789" s="162" t="s">
        <v>337</v>
      </c>
      <c r="AT789" s="162" t="s">
        <v>751</v>
      </c>
      <c r="AU789" s="162" t="s">
        <v>85</v>
      </c>
      <c r="AY789" s="15" t="s">
        <v>208</v>
      </c>
      <c r="BE789" s="163">
        <f t="shared" si="184"/>
        <v>0</v>
      </c>
      <c r="BF789" s="163">
        <f t="shared" si="185"/>
        <v>0</v>
      </c>
      <c r="BG789" s="163">
        <f t="shared" si="186"/>
        <v>0</v>
      </c>
      <c r="BH789" s="163">
        <f t="shared" si="187"/>
        <v>0</v>
      </c>
      <c r="BI789" s="163">
        <f t="shared" si="188"/>
        <v>0</v>
      </c>
      <c r="BJ789" s="15" t="s">
        <v>85</v>
      </c>
      <c r="BK789" s="163">
        <f t="shared" si="189"/>
        <v>0</v>
      </c>
      <c r="BL789" s="15" t="s">
        <v>274</v>
      </c>
      <c r="BM789" s="162" t="s">
        <v>3104</v>
      </c>
    </row>
    <row r="790" spans="1:65" s="2" customFormat="1" ht="16.5" customHeight="1">
      <c r="A790" s="30"/>
      <c r="B790" s="154"/>
      <c r="C790" s="201" t="s">
        <v>3105</v>
      </c>
      <c r="D790" s="201" t="s">
        <v>751</v>
      </c>
      <c r="E790" s="202" t="s">
        <v>3030</v>
      </c>
      <c r="F790" s="203" t="s">
        <v>3031</v>
      </c>
      <c r="G790" s="204" t="s">
        <v>2689</v>
      </c>
      <c r="H790" s="205">
        <v>16</v>
      </c>
      <c r="I790" s="177"/>
      <c r="J790" s="290">
        <f t="shared" si="180"/>
        <v>0</v>
      </c>
      <c r="K790" s="178"/>
      <c r="L790" s="179"/>
      <c r="M790" s="180" t="s">
        <v>1</v>
      </c>
      <c r="N790" s="181" t="s">
        <v>38</v>
      </c>
      <c r="O790" s="59"/>
      <c r="P790" s="160">
        <f t="shared" si="181"/>
        <v>0</v>
      </c>
      <c r="Q790" s="160">
        <v>0.33800000000000002</v>
      </c>
      <c r="R790" s="160">
        <f t="shared" si="182"/>
        <v>5.4080000000000004</v>
      </c>
      <c r="S790" s="160">
        <v>0</v>
      </c>
      <c r="T790" s="161">
        <f t="shared" si="183"/>
        <v>0</v>
      </c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R790" s="162" t="s">
        <v>337</v>
      </c>
      <c r="AT790" s="162" t="s">
        <v>751</v>
      </c>
      <c r="AU790" s="162" t="s">
        <v>85</v>
      </c>
      <c r="AY790" s="15" t="s">
        <v>208</v>
      </c>
      <c r="BE790" s="163">
        <f t="shared" si="184"/>
        <v>0</v>
      </c>
      <c r="BF790" s="163">
        <f t="shared" si="185"/>
        <v>0</v>
      </c>
      <c r="BG790" s="163">
        <f t="shared" si="186"/>
        <v>0</v>
      </c>
      <c r="BH790" s="163">
        <f t="shared" si="187"/>
        <v>0</v>
      </c>
      <c r="BI790" s="163">
        <f t="shared" si="188"/>
        <v>0</v>
      </c>
      <c r="BJ790" s="15" t="s">
        <v>85</v>
      </c>
      <c r="BK790" s="163">
        <f t="shared" si="189"/>
        <v>0</v>
      </c>
      <c r="BL790" s="15" t="s">
        <v>274</v>
      </c>
      <c r="BM790" s="162" t="s">
        <v>3106</v>
      </c>
    </row>
    <row r="791" spans="1:65" s="2" customFormat="1" ht="16.5" customHeight="1">
      <c r="A791" s="30"/>
      <c r="B791" s="154"/>
      <c r="C791" s="201" t="s">
        <v>3107</v>
      </c>
      <c r="D791" s="201" t="s">
        <v>751</v>
      </c>
      <c r="E791" s="202" t="s">
        <v>3034</v>
      </c>
      <c r="F791" s="203" t="s">
        <v>3035</v>
      </c>
      <c r="G791" s="204" t="s">
        <v>2689</v>
      </c>
      <c r="H791" s="205">
        <v>0.14199999999999999</v>
      </c>
      <c r="I791" s="177"/>
      <c r="J791" s="290">
        <f t="shared" si="180"/>
        <v>0</v>
      </c>
      <c r="K791" s="178"/>
      <c r="L791" s="179"/>
      <c r="M791" s="180" t="s">
        <v>1</v>
      </c>
      <c r="N791" s="181" t="s">
        <v>38</v>
      </c>
      <c r="O791" s="59"/>
      <c r="P791" s="160">
        <f t="shared" si="181"/>
        <v>0</v>
      </c>
      <c r="Q791" s="160">
        <v>5.7599999999999998E-2</v>
      </c>
      <c r="R791" s="160">
        <f t="shared" si="182"/>
        <v>8.1791999999999993E-3</v>
      </c>
      <c r="S791" s="160">
        <v>0</v>
      </c>
      <c r="T791" s="161">
        <f t="shared" si="183"/>
        <v>0</v>
      </c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R791" s="162" t="s">
        <v>337</v>
      </c>
      <c r="AT791" s="162" t="s">
        <v>751</v>
      </c>
      <c r="AU791" s="162" t="s">
        <v>85</v>
      </c>
      <c r="AY791" s="15" t="s">
        <v>208</v>
      </c>
      <c r="BE791" s="163">
        <f t="shared" si="184"/>
        <v>0</v>
      </c>
      <c r="BF791" s="163">
        <f t="shared" si="185"/>
        <v>0</v>
      </c>
      <c r="BG791" s="163">
        <f t="shared" si="186"/>
        <v>0</v>
      </c>
      <c r="BH791" s="163">
        <f t="shared" si="187"/>
        <v>0</v>
      </c>
      <c r="BI791" s="163">
        <f t="shared" si="188"/>
        <v>0</v>
      </c>
      <c r="BJ791" s="15" t="s">
        <v>85</v>
      </c>
      <c r="BK791" s="163">
        <f t="shared" si="189"/>
        <v>0</v>
      </c>
      <c r="BL791" s="15" t="s">
        <v>274</v>
      </c>
      <c r="BM791" s="162" t="s">
        <v>3108</v>
      </c>
    </row>
    <row r="792" spans="1:65" s="2" customFormat="1" ht="24.2" customHeight="1">
      <c r="A792" s="30"/>
      <c r="B792" s="154"/>
      <c r="C792" s="201" t="s">
        <v>3109</v>
      </c>
      <c r="D792" s="201" t="s">
        <v>751</v>
      </c>
      <c r="E792" s="202" t="s">
        <v>3038</v>
      </c>
      <c r="F792" s="203" t="s">
        <v>3039</v>
      </c>
      <c r="G792" s="204" t="s">
        <v>2689</v>
      </c>
      <c r="H792" s="205">
        <v>0.14199999999999999</v>
      </c>
      <c r="I792" s="177"/>
      <c r="J792" s="290">
        <f t="shared" si="180"/>
        <v>0</v>
      </c>
      <c r="K792" s="178"/>
      <c r="L792" s="179"/>
      <c r="M792" s="180" t="s">
        <v>1</v>
      </c>
      <c r="N792" s="181" t="s">
        <v>38</v>
      </c>
      <c r="O792" s="59"/>
      <c r="P792" s="160">
        <f t="shared" si="181"/>
        <v>0</v>
      </c>
      <c r="Q792" s="160">
        <v>1.6500000000000001E-2</v>
      </c>
      <c r="R792" s="160">
        <f t="shared" si="182"/>
        <v>2.343E-3</v>
      </c>
      <c r="S792" s="160">
        <v>0</v>
      </c>
      <c r="T792" s="161">
        <f t="shared" si="183"/>
        <v>0</v>
      </c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R792" s="162" t="s">
        <v>337</v>
      </c>
      <c r="AT792" s="162" t="s">
        <v>751</v>
      </c>
      <c r="AU792" s="162" t="s">
        <v>85</v>
      </c>
      <c r="AY792" s="15" t="s">
        <v>208</v>
      </c>
      <c r="BE792" s="163">
        <f t="shared" si="184"/>
        <v>0</v>
      </c>
      <c r="BF792" s="163">
        <f t="shared" si="185"/>
        <v>0</v>
      </c>
      <c r="BG792" s="163">
        <f t="shared" si="186"/>
        <v>0</v>
      </c>
      <c r="BH792" s="163">
        <f t="shared" si="187"/>
        <v>0</v>
      </c>
      <c r="BI792" s="163">
        <f t="shared" si="188"/>
        <v>0</v>
      </c>
      <c r="BJ792" s="15" t="s">
        <v>85</v>
      </c>
      <c r="BK792" s="163">
        <f t="shared" si="189"/>
        <v>0</v>
      </c>
      <c r="BL792" s="15" t="s">
        <v>274</v>
      </c>
      <c r="BM792" s="162" t="s">
        <v>3110</v>
      </c>
    </row>
    <row r="793" spans="1:65" s="2" customFormat="1" ht="24.2" customHeight="1">
      <c r="A793" s="30"/>
      <c r="B793" s="154"/>
      <c r="C793" s="201" t="s">
        <v>3111</v>
      </c>
      <c r="D793" s="201" t="s">
        <v>751</v>
      </c>
      <c r="E793" s="202" t="s">
        <v>3042</v>
      </c>
      <c r="F793" s="203" t="s">
        <v>3043</v>
      </c>
      <c r="G793" s="204" t="s">
        <v>2689</v>
      </c>
      <c r="H793" s="205">
        <v>0.16300000000000001</v>
      </c>
      <c r="I793" s="177"/>
      <c r="J793" s="290">
        <f t="shared" si="180"/>
        <v>0</v>
      </c>
      <c r="K793" s="178"/>
      <c r="L793" s="179"/>
      <c r="M793" s="180" t="s">
        <v>1</v>
      </c>
      <c r="N793" s="181" t="s">
        <v>38</v>
      </c>
      <c r="O793" s="59"/>
      <c r="P793" s="160">
        <f t="shared" si="181"/>
        <v>0</v>
      </c>
      <c r="Q793" s="160">
        <v>3.3000000000000002E-2</v>
      </c>
      <c r="R793" s="160">
        <f t="shared" si="182"/>
        <v>5.3790000000000001E-3</v>
      </c>
      <c r="S793" s="160">
        <v>0</v>
      </c>
      <c r="T793" s="161">
        <f t="shared" si="183"/>
        <v>0</v>
      </c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R793" s="162" t="s">
        <v>337</v>
      </c>
      <c r="AT793" s="162" t="s">
        <v>751</v>
      </c>
      <c r="AU793" s="162" t="s">
        <v>85</v>
      </c>
      <c r="AY793" s="15" t="s">
        <v>208</v>
      </c>
      <c r="BE793" s="163">
        <f t="shared" si="184"/>
        <v>0</v>
      </c>
      <c r="BF793" s="163">
        <f t="shared" si="185"/>
        <v>0</v>
      </c>
      <c r="BG793" s="163">
        <f t="shared" si="186"/>
        <v>0</v>
      </c>
      <c r="BH793" s="163">
        <f t="shared" si="187"/>
        <v>0</v>
      </c>
      <c r="BI793" s="163">
        <f t="shared" si="188"/>
        <v>0</v>
      </c>
      <c r="BJ793" s="15" t="s">
        <v>85</v>
      </c>
      <c r="BK793" s="163">
        <f t="shared" si="189"/>
        <v>0</v>
      </c>
      <c r="BL793" s="15" t="s">
        <v>274</v>
      </c>
      <c r="BM793" s="162" t="s">
        <v>3112</v>
      </c>
    </row>
    <row r="794" spans="1:65" s="2" customFormat="1" ht="24.2" customHeight="1">
      <c r="A794" s="30"/>
      <c r="B794" s="154"/>
      <c r="C794" s="201" t="s">
        <v>3113</v>
      </c>
      <c r="D794" s="201" t="s">
        <v>751</v>
      </c>
      <c r="E794" s="202" t="s">
        <v>3046</v>
      </c>
      <c r="F794" s="203" t="s">
        <v>3047</v>
      </c>
      <c r="G794" s="204" t="s">
        <v>2689</v>
      </c>
      <c r="H794" s="205">
        <v>16</v>
      </c>
      <c r="I794" s="177"/>
      <c r="J794" s="290">
        <f t="shared" si="180"/>
        <v>0</v>
      </c>
      <c r="K794" s="178"/>
      <c r="L794" s="179"/>
      <c r="M794" s="180" t="s">
        <v>1</v>
      </c>
      <c r="N794" s="181" t="s">
        <v>38</v>
      </c>
      <c r="O794" s="59"/>
      <c r="P794" s="160">
        <f t="shared" si="181"/>
        <v>0</v>
      </c>
      <c r="Q794" s="160">
        <v>6.25E-2</v>
      </c>
      <c r="R794" s="160">
        <f t="shared" si="182"/>
        <v>1</v>
      </c>
      <c r="S794" s="160">
        <v>0</v>
      </c>
      <c r="T794" s="161">
        <f t="shared" si="183"/>
        <v>0</v>
      </c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R794" s="162" t="s">
        <v>337</v>
      </c>
      <c r="AT794" s="162" t="s">
        <v>751</v>
      </c>
      <c r="AU794" s="162" t="s">
        <v>85</v>
      </c>
      <c r="AY794" s="15" t="s">
        <v>208</v>
      </c>
      <c r="BE794" s="163">
        <f t="shared" si="184"/>
        <v>0</v>
      </c>
      <c r="BF794" s="163">
        <f t="shared" si="185"/>
        <v>0</v>
      </c>
      <c r="BG794" s="163">
        <f t="shared" si="186"/>
        <v>0</v>
      </c>
      <c r="BH794" s="163">
        <f t="shared" si="187"/>
        <v>0</v>
      </c>
      <c r="BI794" s="163">
        <f t="shared" si="188"/>
        <v>0</v>
      </c>
      <c r="BJ794" s="15" t="s">
        <v>85</v>
      </c>
      <c r="BK794" s="163">
        <f t="shared" si="189"/>
        <v>0</v>
      </c>
      <c r="BL794" s="15" t="s">
        <v>274</v>
      </c>
      <c r="BM794" s="162" t="s">
        <v>3114</v>
      </c>
    </row>
    <row r="795" spans="1:65" s="2" customFormat="1" ht="24.2" customHeight="1">
      <c r="A795" s="30"/>
      <c r="B795" s="154"/>
      <c r="C795" s="201" t="s">
        <v>3115</v>
      </c>
      <c r="D795" s="201" t="s">
        <v>751</v>
      </c>
      <c r="E795" s="202" t="s">
        <v>3050</v>
      </c>
      <c r="F795" s="203" t="s">
        <v>3051</v>
      </c>
      <c r="G795" s="204" t="s">
        <v>2689</v>
      </c>
      <c r="H795" s="205">
        <v>0.28399999999999997</v>
      </c>
      <c r="I795" s="177"/>
      <c r="J795" s="290">
        <f t="shared" si="180"/>
        <v>0</v>
      </c>
      <c r="K795" s="178"/>
      <c r="L795" s="179"/>
      <c r="M795" s="180" t="s">
        <v>1</v>
      </c>
      <c r="N795" s="181" t="s">
        <v>38</v>
      </c>
      <c r="O795" s="59"/>
      <c r="P795" s="160">
        <f t="shared" si="181"/>
        <v>0</v>
      </c>
      <c r="Q795" s="160">
        <v>6.2700000000000004E-3</v>
      </c>
      <c r="R795" s="160">
        <f t="shared" si="182"/>
        <v>1.78068E-3</v>
      </c>
      <c r="S795" s="160">
        <v>0</v>
      </c>
      <c r="T795" s="161">
        <f t="shared" si="183"/>
        <v>0</v>
      </c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R795" s="162" t="s">
        <v>337</v>
      </c>
      <c r="AT795" s="162" t="s">
        <v>751</v>
      </c>
      <c r="AU795" s="162" t="s">
        <v>85</v>
      </c>
      <c r="AY795" s="15" t="s">
        <v>208</v>
      </c>
      <c r="BE795" s="163">
        <f t="shared" si="184"/>
        <v>0</v>
      </c>
      <c r="BF795" s="163">
        <f t="shared" si="185"/>
        <v>0</v>
      </c>
      <c r="BG795" s="163">
        <f t="shared" si="186"/>
        <v>0</v>
      </c>
      <c r="BH795" s="163">
        <f t="shared" si="187"/>
        <v>0</v>
      </c>
      <c r="BI795" s="163">
        <f t="shared" si="188"/>
        <v>0</v>
      </c>
      <c r="BJ795" s="15" t="s">
        <v>85</v>
      </c>
      <c r="BK795" s="163">
        <f t="shared" si="189"/>
        <v>0</v>
      </c>
      <c r="BL795" s="15" t="s">
        <v>274</v>
      </c>
      <c r="BM795" s="162" t="s">
        <v>3116</v>
      </c>
    </row>
    <row r="796" spans="1:65" s="2" customFormat="1" ht="24.2" customHeight="1">
      <c r="A796" s="30"/>
      <c r="B796" s="154"/>
      <c r="C796" s="201" t="s">
        <v>3117</v>
      </c>
      <c r="D796" s="201" t="s">
        <v>751</v>
      </c>
      <c r="E796" s="202" t="s">
        <v>3054</v>
      </c>
      <c r="F796" s="203" t="s">
        <v>3055</v>
      </c>
      <c r="G796" s="204" t="s">
        <v>2689</v>
      </c>
      <c r="H796" s="205">
        <v>0.32600000000000001</v>
      </c>
      <c r="I796" s="177"/>
      <c r="J796" s="290">
        <f t="shared" si="180"/>
        <v>0</v>
      </c>
      <c r="K796" s="178"/>
      <c r="L796" s="179"/>
      <c r="M796" s="180" t="s">
        <v>1</v>
      </c>
      <c r="N796" s="181" t="s">
        <v>38</v>
      </c>
      <c r="O796" s="59"/>
      <c r="P796" s="160">
        <f t="shared" si="181"/>
        <v>0</v>
      </c>
      <c r="Q796" s="160">
        <v>1.1299999999999999E-2</v>
      </c>
      <c r="R796" s="160">
        <f t="shared" si="182"/>
        <v>3.6838000000000001E-3</v>
      </c>
      <c r="S796" s="160">
        <v>0</v>
      </c>
      <c r="T796" s="161">
        <f t="shared" si="183"/>
        <v>0</v>
      </c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R796" s="162" t="s">
        <v>337</v>
      </c>
      <c r="AT796" s="162" t="s">
        <v>751</v>
      </c>
      <c r="AU796" s="162" t="s">
        <v>85</v>
      </c>
      <c r="AY796" s="15" t="s">
        <v>208</v>
      </c>
      <c r="BE796" s="163">
        <f t="shared" si="184"/>
        <v>0</v>
      </c>
      <c r="BF796" s="163">
        <f t="shared" si="185"/>
        <v>0</v>
      </c>
      <c r="BG796" s="163">
        <f t="shared" si="186"/>
        <v>0</v>
      </c>
      <c r="BH796" s="163">
        <f t="shared" si="187"/>
        <v>0</v>
      </c>
      <c r="BI796" s="163">
        <f t="shared" si="188"/>
        <v>0</v>
      </c>
      <c r="BJ796" s="15" t="s">
        <v>85</v>
      </c>
      <c r="BK796" s="163">
        <f t="shared" si="189"/>
        <v>0</v>
      </c>
      <c r="BL796" s="15" t="s">
        <v>274</v>
      </c>
      <c r="BM796" s="162" t="s">
        <v>3118</v>
      </c>
    </row>
    <row r="797" spans="1:65" s="2" customFormat="1" ht="21.75" customHeight="1">
      <c r="A797" s="30"/>
      <c r="B797" s="154"/>
      <c r="C797" s="201" t="s">
        <v>3119</v>
      </c>
      <c r="D797" s="201" t="s">
        <v>751</v>
      </c>
      <c r="E797" s="202" t="s">
        <v>3058</v>
      </c>
      <c r="F797" s="203" t="s">
        <v>3059</v>
      </c>
      <c r="G797" s="204" t="s">
        <v>2689</v>
      </c>
      <c r="H797" s="205">
        <v>32</v>
      </c>
      <c r="I797" s="177"/>
      <c r="J797" s="290">
        <f t="shared" si="180"/>
        <v>0</v>
      </c>
      <c r="K797" s="178"/>
      <c r="L797" s="179"/>
      <c r="M797" s="180" t="s">
        <v>1</v>
      </c>
      <c r="N797" s="181" t="s">
        <v>38</v>
      </c>
      <c r="O797" s="59"/>
      <c r="P797" s="160">
        <f t="shared" si="181"/>
        <v>0</v>
      </c>
      <c r="Q797" s="160">
        <v>1.6400000000000001E-2</v>
      </c>
      <c r="R797" s="160">
        <f t="shared" si="182"/>
        <v>0.52480000000000004</v>
      </c>
      <c r="S797" s="160">
        <v>0</v>
      </c>
      <c r="T797" s="161">
        <f t="shared" si="183"/>
        <v>0</v>
      </c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R797" s="162" t="s">
        <v>337</v>
      </c>
      <c r="AT797" s="162" t="s">
        <v>751</v>
      </c>
      <c r="AU797" s="162" t="s">
        <v>85</v>
      </c>
      <c r="AY797" s="15" t="s">
        <v>208</v>
      </c>
      <c r="BE797" s="163">
        <f t="shared" si="184"/>
        <v>0</v>
      </c>
      <c r="BF797" s="163">
        <f t="shared" si="185"/>
        <v>0</v>
      </c>
      <c r="BG797" s="163">
        <f t="shared" si="186"/>
        <v>0</v>
      </c>
      <c r="BH797" s="163">
        <f t="shared" si="187"/>
        <v>0</v>
      </c>
      <c r="BI797" s="163">
        <f t="shared" si="188"/>
        <v>0</v>
      </c>
      <c r="BJ797" s="15" t="s">
        <v>85</v>
      </c>
      <c r="BK797" s="163">
        <f t="shared" si="189"/>
        <v>0</v>
      </c>
      <c r="BL797" s="15" t="s">
        <v>274</v>
      </c>
      <c r="BM797" s="162" t="s">
        <v>3120</v>
      </c>
    </row>
    <row r="798" spans="1:65" s="2" customFormat="1" ht="24.2" customHeight="1">
      <c r="A798" s="30"/>
      <c r="B798" s="154"/>
      <c r="C798" s="201" t="s">
        <v>3121</v>
      </c>
      <c r="D798" s="201" t="s">
        <v>751</v>
      </c>
      <c r="E798" s="202" t="s">
        <v>2854</v>
      </c>
      <c r="F798" s="203" t="s">
        <v>2855</v>
      </c>
      <c r="G798" s="204" t="s">
        <v>213</v>
      </c>
      <c r="H798" s="205">
        <v>50.115000000000002</v>
      </c>
      <c r="I798" s="177"/>
      <c r="J798" s="290">
        <f t="shared" si="180"/>
        <v>0</v>
      </c>
      <c r="K798" s="178"/>
      <c r="L798" s="179"/>
      <c r="M798" s="180" t="s">
        <v>1</v>
      </c>
      <c r="N798" s="181" t="s">
        <v>38</v>
      </c>
      <c r="O798" s="59"/>
      <c r="P798" s="160">
        <f t="shared" si="181"/>
        <v>0</v>
      </c>
      <c r="Q798" s="160">
        <v>1.7500000000000002E-2</v>
      </c>
      <c r="R798" s="160">
        <f t="shared" si="182"/>
        <v>0.87701250000000008</v>
      </c>
      <c r="S798" s="160">
        <v>0</v>
      </c>
      <c r="T798" s="161">
        <f t="shared" si="183"/>
        <v>0</v>
      </c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  <c r="AR798" s="162" t="s">
        <v>741</v>
      </c>
      <c r="AT798" s="162" t="s">
        <v>751</v>
      </c>
      <c r="AU798" s="162" t="s">
        <v>85</v>
      </c>
      <c r="AY798" s="15" t="s">
        <v>208</v>
      </c>
      <c r="BE798" s="163">
        <f t="shared" si="184"/>
        <v>0</v>
      </c>
      <c r="BF798" s="163">
        <f t="shared" si="185"/>
        <v>0</v>
      </c>
      <c r="BG798" s="163">
        <f t="shared" si="186"/>
        <v>0</v>
      </c>
      <c r="BH798" s="163">
        <f t="shared" si="187"/>
        <v>0</v>
      </c>
      <c r="BI798" s="163">
        <f t="shared" si="188"/>
        <v>0</v>
      </c>
      <c r="BJ798" s="15" t="s">
        <v>85</v>
      </c>
      <c r="BK798" s="163">
        <f t="shared" si="189"/>
        <v>0</v>
      </c>
      <c r="BL798" s="15" t="s">
        <v>741</v>
      </c>
      <c r="BM798" s="162" t="s">
        <v>3122</v>
      </c>
    </row>
    <row r="799" spans="1:65" s="2" customFormat="1" ht="24.2" customHeight="1">
      <c r="A799" s="30"/>
      <c r="B799" s="154"/>
      <c r="C799" s="201" t="s">
        <v>3123</v>
      </c>
      <c r="D799" s="201" t="s">
        <v>751</v>
      </c>
      <c r="E799" s="202" t="s">
        <v>2687</v>
      </c>
      <c r="F799" s="203" t="s">
        <v>2688</v>
      </c>
      <c r="G799" s="204" t="s">
        <v>2689</v>
      </c>
      <c r="H799" s="205">
        <v>23.983000000000001</v>
      </c>
      <c r="I799" s="177"/>
      <c r="J799" s="290">
        <f t="shared" ref="J799:J862" si="190">ROUND(I799*H799,2)</f>
        <v>0</v>
      </c>
      <c r="K799" s="178"/>
      <c r="L799" s="179"/>
      <c r="M799" s="180" t="s">
        <v>1</v>
      </c>
      <c r="N799" s="181" t="s">
        <v>38</v>
      </c>
      <c r="O799" s="59"/>
      <c r="P799" s="160">
        <f t="shared" ref="P799:P862" si="191">O799*H799</f>
        <v>0</v>
      </c>
      <c r="Q799" s="160">
        <v>3.09E-2</v>
      </c>
      <c r="R799" s="160">
        <f t="shared" ref="R799:R862" si="192">Q799*H799</f>
        <v>0.74107469999999998</v>
      </c>
      <c r="S799" s="160">
        <v>0</v>
      </c>
      <c r="T799" s="161">
        <f t="shared" ref="T799:T862" si="193">S799*H799</f>
        <v>0</v>
      </c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R799" s="162" t="s">
        <v>337</v>
      </c>
      <c r="AT799" s="162" t="s">
        <v>751</v>
      </c>
      <c r="AU799" s="162" t="s">
        <v>85</v>
      </c>
      <c r="AY799" s="15" t="s">
        <v>208</v>
      </c>
      <c r="BE799" s="163">
        <f t="shared" ref="BE799:BE862" si="194">IF(N799="základná",J799,0)</f>
        <v>0</v>
      </c>
      <c r="BF799" s="163">
        <f t="shared" ref="BF799:BF862" si="195">IF(N799="znížená",J799,0)</f>
        <v>0</v>
      </c>
      <c r="BG799" s="163">
        <f t="shared" ref="BG799:BG862" si="196">IF(N799="zákl. prenesená",J799,0)</f>
        <v>0</v>
      </c>
      <c r="BH799" s="163">
        <f t="shared" ref="BH799:BH862" si="197">IF(N799="zníž. prenesená",J799,0)</f>
        <v>0</v>
      </c>
      <c r="BI799" s="163">
        <f t="shared" ref="BI799:BI862" si="198">IF(N799="nulová",J799,0)</f>
        <v>0</v>
      </c>
      <c r="BJ799" s="15" t="s">
        <v>85</v>
      </c>
      <c r="BK799" s="163">
        <f t="shared" ref="BK799:BK862" si="199">ROUND(I799*H799,2)</f>
        <v>0</v>
      </c>
      <c r="BL799" s="15" t="s">
        <v>274</v>
      </c>
      <c r="BM799" s="162" t="s">
        <v>3124</v>
      </c>
    </row>
    <row r="800" spans="1:65" s="2" customFormat="1" ht="33" customHeight="1">
      <c r="A800" s="30"/>
      <c r="B800" s="154"/>
      <c r="C800" s="195" t="s">
        <v>3125</v>
      </c>
      <c r="D800" s="195" t="s">
        <v>210</v>
      </c>
      <c r="E800" s="196" t="s">
        <v>3126</v>
      </c>
      <c r="F800" s="200" t="s">
        <v>3127</v>
      </c>
      <c r="G800" s="198" t="s">
        <v>739</v>
      </c>
      <c r="H800" s="199">
        <v>580.98</v>
      </c>
      <c r="I800" s="155"/>
      <c r="J800" s="287">
        <f t="shared" si="190"/>
        <v>0</v>
      </c>
      <c r="K800" s="157"/>
      <c r="L800" s="31"/>
      <c r="M800" s="158" t="s">
        <v>1</v>
      </c>
      <c r="N800" s="159" t="s">
        <v>38</v>
      </c>
      <c r="O800" s="59"/>
      <c r="P800" s="160">
        <f t="shared" si="191"/>
        <v>0</v>
      </c>
      <c r="Q800" s="160">
        <v>0</v>
      </c>
      <c r="R800" s="160">
        <f t="shared" si="192"/>
        <v>0</v>
      </c>
      <c r="S800" s="160">
        <v>0</v>
      </c>
      <c r="T800" s="161">
        <f t="shared" si="193"/>
        <v>0</v>
      </c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R800" s="162" t="s">
        <v>274</v>
      </c>
      <c r="AT800" s="162" t="s">
        <v>210</v>
      </c>
      <c r="AU800" s="162" t="s">
        <v>85</v>
      </c>
      <c r="AY800" s="15" t="s">
        <v>208</v>
      </c>
      <c r="BE800" s="163">
        <f t="shared" si="194"/>
        <v>0</v>
      </c>
      <c r="BF800" s="163">
        <f t="shared" si="195"/>
        <v>0</v>
      </c>
      <c r="BG800" s="163">
        <f t="shared" si="196"/>
        <v>0</v>
      </c>
      <c r="BH800" s="163">
        <f t="shared" si="197"/>
        <v>0</v>
      </c>
      <c r="BI800" s="163">
        <f t="shared" si="198"/>
        <v>0</v>
      </c>
      <c r="BJ800" s="15" t="s">
        <v>85</v>
      </c>
      <c r="BK800" s="163">
        <f t="shared" si="199"/>
        <v>0</v>
      </c>
      <c r="BL800" s="15" t="s">
        <v>274</v>
      </c>
      <c r="BM800" s="162" t="s">
        <v>3128</v>
      </c>
    </row>
    <row r="801" spans="1:65" s="2" customFormat="1" ht="24.2" customHeight="1">
      <c r="A801" s="30"/>
      <c r="B801" s="154"/>
      <c r="C801" s="201" t="s">
        <v>3129</v>
      </c>
      <c r="D801" s="201" t="s">
        <v>751</v>
      </c>
      <c r="E801" s="202" t="s">
        <v>3130</v>
      </c>
      <c r="F801" s="203" t="s">
        <v>3131</v>
      </c>
      <c r="G801" s="204" t="s">
        <v>252</v>
      </c>
      <c r="H801" s="205">
        <v>5.5</v>
      </c>
      <c r="I801" s="177"/>
      <c r="J801" s="290">
        <f t="shared" si="190"/>
        <v>0</v>
      </c>
      <c r="K801" s="178"/>
      <c r="L801" s="179"/>
      <c r="M801" s="180" t="s">
        <v>1</v>
      </c>
      <c r="N801" s="181" t="s">
        <v>38</v>
      </c>
      <c r="O801" s="59"/>
      <c r="P801" s="160">
        <f t="shared" si="191"/>
        <v>0</v>
      </c>
      <c r="Q801" s="160">
        <v>2.3720000000000001E-2</v>
      </c>
      <c r="R801" s="160">
        <f t="shared" si="192"/>
        <v>0.13046000000000002</v>
      </c>
      <c r="S801" s="160">
        <v>0</v>
      </c>
      <c r="T801" s="161">
        <f t="shared" si="193"/>
        <v>0</v>
      </c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R801" s="162" t="s">
        <v>337</v>
      </c>
      <c r="AT801" s="162" t="s">
        <v>751</v>
      </c>
      <c r="AU801" s="162" t="s">
        <v>85</v>
      </c>
      <c r="AY801" s="15" t="s">
        <v>208</v>
      </c>
      <c r="BE801" s="163">
        <f t="shared" si="194"/>
        <v>0</v>
      </c>
      <c r="BF801" s="163">
        <f t="shared" si="195"/>
        <v>0</v>
      </c>
      <c r="BG801" s="163">
        <f t="shared" si="196"/>
        <v>0</v>
      </c>
      <c r="BH801" s="163">
        <f t="shared" si="197"/>
        <v>0</v>
      </c>
      <c r="BI801" s="163">
        <f t="shared" si="198"/>
        <v>0</v>
      </c>
      <c r="BJ801" s="15" t="s">
        <v>85</v>
      </c>
      <c r="BK801" s="163">
        <f t="shared" si="199"/>
        <v>0</v>
      </c>
      <c r="BL801" s="15" t="s">
        <v>274</v>
      </c>
      <c r="BM801" s="162" t="s">
        <v>3132</v>
      </c>
    </row>
    <row r="802" spans="1:65" s="2" customFormat="1" ht="24.2" customHeight="1">
      <c r="A802" s="30"/>
      <c r="B802" s="154"/>
      <c r="C802" s="201" t="s">
        <v>3133</v>
      </c>
      <c r="D802" s="201" t="s">
        <v>751</v>
      </c>
      <c r="E802" s="202" t="s">
        <v>3134</v>
      </c>
      <c r="F802" s="203" t="s">
        <v>3135</v>
      </c>
      <c r="G802" s="204" t="s">
        <v>564</v>
      </c>
      <c r="H802" s="205">
        <v>0.19800000000000001</v>
      </c>
      <c r="I802" s="177"/>
      <c r="J802" s="290">
        <f t="shared" si="190"/>
        <v>0</v>
      </c>
      <c r="K802" s="178"/>
      <c r="L802" s="179"/>
      <c r="M802" s="180" t="s">
        <v>1</v>
      </c>
      <c r="N802" s="181" t="s">
        <v>38</v>
      </c>
      <c r="O802" s="59"/>
      <c r="P802" s="160">
        <f t="shared" si="191"/>
        <v>0</v>
      </c>
      <c r="Q802" s="160">
        <v>1</v>
      </c>
      <c r="R802" s="160">
        <f t="shared" si="192"/>
        <v>0.19800000000000001</v>
      </c>
      <c r="S802" s="160">
        <v>0</v>
      </c>
      <c r="T802" s="161">
        <f t="shared" si="193"/>
        <v>0</v>
      </c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R802" s="162" t="s">
        <v>337</v>
      </c>
      <c r="AT802" s="162" t="s">
        <v>751</v>
      </c>
      <c r="AU802" s="162" t="s">
        <v>85</v>
      </c>
      <c r="AY802" s="15" t="s">
        <v>208</v>
      </c>
      <c r="BE802" s="163">
        <f t="shared" si="194"/>
        <v>0</v>
      </c>
      <c r="BF802" s="163">
        <f t="shared" si="195"/>
        <v>0</v>
      </c>
      <c r="BG802" s="163">
        <f t="shared" si="196"/>
        <v>0</v>
      </c>
      <c r="BH802" s="163">
        <f t="shared" si="197"/>
        <v>0</v>
      </c>
      <c r="BI802" s="163">
        <f t="shared" si="198"/>
        <v>0</v>
      </c>
      <c r="BJ802" s="15" t="s">
        <v>85</v>
      </c>
      <c r="BK802" s="163">
        <f t="shared" si="199"/>
        <v>0</v>
      </c>
      <c r="BL802" s="15" t="s">
        <v>274</v>
      </c>
      <c r="BM802" s="162" t="s">
        <v>3136</v>
      </c>
    </row>
    <row r="803" spans="1:65" s="2" customFormat="1" ht="21.75" customHeight="1">
      <c r="A803" s="30"/>
      <c r="B803" s="154"/>
      <c r="C803" s="201" t="s">
        <v>3137</v>
      </c>
      <c r="D803" s="201" t="s">
        <v>751</v>
      </c>
      <c r="E803" s="202" t="s">
        <v>3138</v>
      </c>
      <c r="F803" s="203" t="s">
        <v>3139</v>
      </c>
      <c r="G803" s="204" t="s">
        <v>252</v>
      </c>
      <c r="H803" s="205">
        <v>3.74</v>
      </c>
      <c r="I803" s="177"/>
      <c r="J803" s="290">
        <f t="shared" si="190"/>
        <v>0</v>
      </c>
      <c r="K803" s="178"/>
      <c r="L803" s="179"/>
      <c r="M803" s="180" t="s">
        <v>1</v>
      </c>
      <c r="N803" s="181" t="s">
        <v>38</v>
      </c>
      <c r="O803" s="59"/>
      <c r="P803" s="160">
        <f t="shared" si="191"/>
        <v>0</v>
      </c>
      <c r="Q803" s="160">
        <v>1.9900000000000001E-2</v>
      </c>
      <c r="R803" s="160">
        <f t="shared" si="192"/>
        <v>7.4426000000000006E-2</v>
      </c>
      <c r="S803" s="160">
        <v>0</v>
      </c>
      <c r="T803" s="161">
        <f t="shared" si="193"/>
        <v>0</v>
      </c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R803" s="162" t="s">
        <v>337</v>
      </c>
      <c r="AT803" s="162" t="s">
        <v>751</v>
      </c>
      <c r="AU803" s="162" t="s">
        <v>85</v>
      </c>
      <c r="AY803" s="15" t="s">
        <v>208</v>
      </c>
      <c r="BE803" s="163">
        <f t="shared" si="194"/>
        <v>0</v>
      </c>
      <c r="BF803" s="163">
        <f t="shared" si="195"/>
        <v>0</v>
      </c>
      <c r="BG803" s="163">
        <f t="shared" si="196"/>
        <v>0</v>
      </c>
      <c r="BH803" s="163">
        <f t="shared" si="197"/>
        <v>0</v>
      </c>
      <c r="BI803" s="163">
        <f t="shared" si="198"/>
        <v>0</v>
      </c>
      <c r="BJ803" s="15" t="s">
        <v>85</v>
      </c>
      <c r="BK803" s="163">
        <f t="shared" si="199"/>
        <v>0</v>
      </c>
      <c r="BL803" s="15" t="s">
        <v>274</v>
      </c>
      <c r="BM803" s="162" t="s">
        <v>3140</v>
      </c>
    </row>
    <row r="804" spans="1:65" s="2" customFormat="1" ht="24.2" customHeight="1">
      <c r="A804" s="30"/>
      <c r="B804" s="154"/>
      <c r="C804" s="201" t="s">
        <v>3141</v>
      </c>
      <c r="D804" s="201" t="s">
        <v>751</v>
      </c>
      <c r="E804" s="202" t="s">
        <v>2862</v>
      </c>
      <c r="F804" s="203" t="s">
        <v>2863</v>
      </c>
      <c r="G804" s="204" t="s">
        <v>564</v>
      </c>
      <c r="H804" s="205">
        <v>5.3999999999999999E-2</v>
      </c>
      <c r="I804" s="177"/>
      <c r="J804" s="290">
        <f t="shared" si="190"/>
        <v>0</v>
      </c>
      <c r="K804" s="178"/>
      <c r="L804" s="179"/>
      <c r="M804" s="180" t="s">
        <v>1</v>
      </c>
      <c r="N804" s="181" t="s">
        <v>38</v>
      </c>
      <c r="O804" s="59"/>
      <c r="P804" s="160">
        <f t="shared" si="191"/>
        <v>0</v>
      </c>
      <c r="Q804" s="160">
        <v>1</v>
      </c>
      <c r="R804" s="160">
        <f t="shared" si="192"/>
        <v>5.3999999999999999E-2</v>
      </c>
      <c r="S804" s="160">
        <v>0</v>
      </c>
      <c r="T804" s="161">
        <f t="shared" si="193"/>
        <v>0</v>
      </c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  <c r="AR804" s="162" t="s">
        <v>337</v>
      </c>
      <c r="AT804" s="162" t="s">
        <v>751</v>
      </c>
      <c r="AU804" s="162" t="s">
        <v>85</v>
      </c>
      <c r="AY804" s="15" t="s">
        <v>208</v>
      </c>
      <c r="BE804" s="163">
        <f t="shared" si="194"/>
        <v>0</v>
      </c>
      <c r="BF804" s="163">
        <f t="shared" si="195"/>
        <v>0</v>
      </c>
      <c r="BG804" s="163">
        <f t="shared" si="196"/>
        <v>0</v>
      </c>
      <c r="BH804" s="163">
        <f t="shared" si="197"/>
        <v>0</v>
      </c>
      <c r="BI804" s="163">
        <f t="shared" si="198"/>
        <v>0</v>
      </c>
      <c r="BJ804" s="15" t="s">
        <v>85</v>
      </c>
      <c r="BK804" s="163">
        <f t="shared" si="199"/>
        <v>0</v>
      </c>
      <c r="BL804" s="15" t="s">
        <v>274</v>
      </c>
      <c r="BM804" s="162" t="s">
        <v>3142</v>
      </c>
    </row>
    <row r="805" spans="1:65" s="2" customFormat="1" ht="24.2" customHeight="1">
      <c r="A805" s="30"/>
      <c r="B805" s="154"/>
      <c r="C805" s="201" t="s">
        <v>3143</v>
      </c>
      <c r="D805" s="201" t="s">
        <v>751</v>
      </c>
      <c r="E805" s="202" t="s">
        <v>2728</v>
      </c>
      <c r="F805" s="203" t="s">
        <v>2729</v>
      </c>
      <c r="G805" s="204" t="s">
        <v>564</v>
      </c>
      <c r="H805" s="205">
        <v>1.4999999999999999E-2</v>
      </c>
      <c r="I805" s="177"/>
      <c r="J805" s="290">
        <f t="shared" si="190"/>
        <v>0</v>
      </c>
      <c r="K805" s="178"/>
      <c r="L805" s="179"/>
      <c r="M805" s="180" t="s">
        <v>1</v>
      </c>
      <c r="N805" s="181" t="s">
        <v>38</v>
      </c>
      <c r="O805" s="59"/>
      <c r="P805" s="160">
        <f t="shared" si="191"/>
        <v>0</v>
      </c>
      <c r="Q805" s="160">
        <v>1</v>
      </c>
      <c r="R805" s="160">
        <f t="shared" si="192"/>
        <v>1.4999999999999999E-2</v>
      </c>
      <c r="S805" s="160">
        <v>0</v>
      </c>
      <c r="T805" s="161">
        <f t="shared" si="193"/>
        <v>0</v>
      </c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R805" s="162" t="s">
        <v>337</v>
      </c>
      <c r="AT805" s="162" t="s">
        <v>751</v>
      </c>
      <c r="AU805" s="162" t="s">
        <v>85</v>
      </c>
      <c r="AY805" s="15" t="s">
        <v>208</v>
      </c>
      <c r="BE805" s="163">
        <f t="shared" si="194"/>
        <v>0</v>
      </c>
      <c r="BF805" s="163">
        <f t="shared" si="195"/>
        <v>0</v>
      </c>
      <c r="BG805" s="163">
        <f t="shared" si="196"/>
        <v>0</v>
      </c>
      <c r="BH805" s="163">
        <f t="shared" si="197"/>
        <v>0</v>
      </c>
      <c r="BI805" s="163">
        <f t="shared" si="198"/>
        <v>0</v>
      </c>
      <c r="BJ805" s="15" t="s">
        <v>85</v>
      </c>
      <c r="BK805" s="163">
        <f t="shared" si="199"/>
        <v>0</v>
      </c>
      <c r="BL805" s="15" t="s">
        <v>274</v>
      </c>
      <c r="BM805" s="162" t="s">
        <v>3144</v>
      </c>
    </row>
    <row r="806" spans="1:65" s="2" customFormat="1" ht="16.5" customHeight="1">
      <c r="A806" s="30"/>
      <c r="B806" s="154"/>
      <c r="C806" s="201" t="s">
        <v>3145</v>
      </c>
      <c r="D806" s="201" t="s">
        <v>751</v>
      </c>
      <c r="E806" s="202" t="s">
        <v>3034</v>
      </c>
      <c r="F806" s="203" t="s">
        <v>3035</v>
      </c>
      <c r="G806" s="204" t="s">
        <v>2689</v>
      </c>
      <c r="H806" s="205">
        <v>0.16800000000000001</v>
      </c>
      <c r="I806" s="177"/>
      <c r="J806" s="290">
        <f t="shared" si="190"/>
        <v>0</v>
      </c>
      <c r="K806" s="178"/>
      <c r="L806" s="179"/>
      <c r="M806" s="180" t="s">
        <v>1</v>
      </c>
      <c r="N806" s="181" t="s">
        <v>38</v>
      </c>
      <c r="O806" s="59"/>
      <c r="P806" s="160">
        <f t="shared" si="191"/>
        <v>0</v>
      </c>
      <c r="Q806" s="160">
        <v>5.7599999999999998E-2</v>
      </c>
      <c r="R806" s="160">
        <f t="shared" si="192"/>
        <v>9.676800000000001E-3</v>
      </c>
      <c r="S806" s="160">
        <v>0</v>
      </c>
      <c r="T806" s="161">
        <f t="shared" si="193"/>
        <v>0</v>
      </c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R806" s="162" t="s">
        <v>337</v>
      </c>
      <c r="AT806" s="162" t="s">
        <v>751</v>
      </c>
      <c r="AU806" s="162" t="s">
        <v>85</v>
      </c>
      <c r="AY806" s="15" t="s">
        <v>208</v>
      </c>
      <c r="BE806" s="163">
        <f t="shared" si="194"/>
        <v>0</v>
      </c>
      <c r="BF806" s="163">
        <f t="shared" si="195"/>
        <v>0</v>
      </c>
      <c r="BG806" s="163">
        <f t="shared" si="196"/>
        <v>0</v>
      </c>
      <c r="BH806" s="163">
        <f t="shared" si="197"/>
        <v>0</v>
      </c>
      <c r="BI806" s="163">
        <f t="shared" si="198"/>
        <v>0</v>
      </c>
      <c r="BJ806" s="15" t="s">
        <v>85</v>
      </c>
      <c r="BK806" s="163">
        <f t="shared" si="199"/>
        <v>0</v>
      </c>
      <c r="BL806" s="15" t="s">
        <v>274</v>
      </c>
      <c r="BM806" s="162" t="s">
        <v>3146</v>
      </c>
    </row>
    <row r="807" spans="1:65" s="2" customFormat="1" ht="24.2" customHeight="1">
      <c r="A807" s="30"/>
      <c r="B807" s="154"/>
      <c r="C807" s="201" t="s">
        <v>3147</v>
      </c>
      <c r="D807" s="201" t="s">
        <v>751</v>
      </c>
      <c r="E807" s="202" t="s">
        <v>3038</v>
      </c>
      <c r="F807" s="203" t="s">
        <v>3039</v>
      </c>
      <c r="G807" s="204" t="s">
        <v>2689</v>
      </c>
      <c r="H807" s="205">
        <v>0.16800000000000001</v>
      </c>
      <c r="I807" s="177"/>
      <c r="J807" s="290">
        <f t="shared" si="190"/>
        <v>0</v>
      </c>
      <c r="K807" s="178"/>
      <c r="L807" s="179"/>
      <c r="M807" s="180" t="s">
        <v>1</v>
      </c>
      <c r="N807" s="181" t="s">
        <v>38</v>
      </c>
      <c r="O807" s="59"/>
      <c r="P807" s="160">
        <f t="shared" si="191"/>
        <v>0</v>
      </c>
      <c r="Q807" s="160">
        <v>1.6500000000000001E-2</v>
      </c>
      <c r="R807" s="160">
        <f t="shared" si="192"/>
        <v>2.7720000000000002E-3</v>
      </c>
      <c r="S807" s="160">
        <v>0</v>
      </c>
      <c r="T807" s="161">
        <f t="shared" si="193"/>
        <v>0</v>
      </c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R807" s="162" t="s">
        <v>337</v>
      </c>
      <c r="AT807" s="162" t="s">
        <v>751</v>
      </c>
      <c r="AU807" s="162" t="s">
        <v>85</v>
      </c>
      <c r="AY807" s="15" t="s">
        <v>208</v>
      </c>
      <c r="BE807" s="163">
        <f t="shared" si="194"/>
        <v>0</v>
      </c>
      <c r="BF807" s="163">
        <f t="shared" si="195"/>
        <v>0</v>
      </c>
      <c r="BG807" s="163">
        <f t="shared" si="196"/>
        <v>0</v>
      </c>
      <c r="BH807" s="163">
        <f t="shared" si="197"/>
        <v>0</v>
      </c>
      <c r="BI807" s="163">
        <f t="shared" si="198"/>
        <v>0</v>
      </c>
      <c r="BJ807" s="15" t="s">
        <v>85</v>
      </c>
      <c r="BK807" s="163">
        <f t="shared" si="199"/>
        <v>0</v>
      </c>
      <c r="BL807" s="15" t="s">
        <v>274</v>
      </c>
      <c r="BM807" s="162" t="s">
        <v>3148</v>
      </c>
    </row>
    <row r="808" spans="1:65" s="2" customFormat="1" ht="24.2" customHeight="1">
      <c r="A808" s="30"/>
      <c r="B808" s="154"/>
      <c r="C808" s="201" t="s">
        <v>3149</v>
      </c>
      <c r="D808" s="201" t="s">
        <v>751</v>
      </c>
      <c r="E808" s="202" t="s">
        <v>3050</v>
      </c>
      <c r="F808" s="203" t="s">
        <v>3051</v>
      </c>
      <c r="G808" s="204" t="s">
        <v>2689</v>
      </c>
      <c r="H808" s="205">
        <v>0.33600000000000002</v>
      </c>
      <c r="I808" s="177"/>
      <c r="J808" s="290">
        <f t="shared" si="190"/>
        <v>0</v>
      </c>
      <c r="K808" s="178"/>
      <c r="L808" s="179"/>
      <c r="M808" s="180" t="s">
        <v>1</v>
      </c>
      <c r="N808" s="181" t="s">
        <v>38</v>
      </c>
      <c r="O808" s="59"/>
      <c r="P808" s="160">
        <f t="shared" si="191"/>
        <v>0</v>
      </c>
      <c r="Q808" s="160">
        <v>6.2700000000000004E-3</v>
      </c>
      <c r="R808" s="160">
        <f t="shared" si="192"/>
        <v>2.1067200000000003E-3</v>
      </c>
      <c r="S808" s="160">
        <v>0</v>
      </c>
      <c r="T808" s="161">
        <f t="shared" si="193"/>
        <v>0</v>
      </c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R808" s="162" t="s">
        <v>337</v>
      </c>
      <c r="AT808" s="162" t="s">
        <v>751</v>
      </c>
      <c r="AU808" s="162" t="s">
        <v>85</v>
      </c>
      <c r="AY808" s="15" t="s">
        <v>208</v>
      </c>
      <c r="BE808" s="163">
        <f t="shared" si="194"/>
        <v>0</v>
      </c>
      <c r="BF808" s="163">
        <f t="shared" si="195"/>
        <v>0</v>
      </c>
      <c r="BG808" s="163">
        <f t="shared" si="196"/>
        <v>0</v>
      </c>
      <c r="BH808" s="163">
        <f t="shared" si="197"/>
        <v>0</v>
      </c>
      <c r="BI808" s="163">
        <f t="shared" si="198"/>
        <v>0</v>
      </c>
      <c r="BJ808" s="15" t="s">
        <v>85</v>
      </c>
      <c r="BK808" s="163">
        <f t="shared" si="199"/>
        <v>0</v>
      </c>
      <c r="BL808" s="15" t="s">
        <v>274</v>
      </c>
      <c r="BM808" s="162" t="s">
        <v>3150</v>
      </c>
    </row>
    <row r="809" spans="1:65" s="2" customFormat="1" ht="24.2" customHeight="1">
      <c r="A809" s="30"/>
      <c r="B809" s="154"/>
      <c r="C809" s="201" t="s">
        <v>3151</v>
      </c>
      <c r="D809" s="201" t="s">
        <v>751</v>
      </c>
      <c r="E809" s="202" t="s">
        <v>2854</v>
      </c>
      <c r="F809" s="203" t="s">
        <v>2855</v>
      </c>
      <c r="G809" s="204" t="s">
        <v>213</v>
      </c>
      <c r="H809" s="205">
        <v>4.8</v>
      </c>
      <c r="I809" s="177"/>
      <c r="J809" s="290">
        <f t="shared" si="190"/>
        <v>0</v>
      </c>
      <c r="K809" s="178"/>
      <c r="L809" s="179"/>
      <c r="M809" s="180" t="s">
        <v>1</v>
      </c>
      <c r="N809" s="181" t="s">
        <v>38</v>
      </c>
      <c r="O809" s="59"/>
      <c r="P809" s="160">
        <f t="shared" si="191"/>
        <v>0</v>
      </c>
      <c r="Q809" s="160">
        <v>1.7500000000000002E-2</v>
      </c>
      <c r="R809" s="160">
        <f t="shared" si="192"/>
        <v>8.4000000000000005E-2</v>
      </c>
      <c r="S809" s="160">
        <v>0</v>
      </c>
      <c r="T809" s="161">
        <f t="shared" si="193"/>
        <v>0</v>
      </c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R809" s="162" t="s">
        <v>741</v>
      </c>
      <c r="AT809" s="162" t="s">
        <v>751</v>
      </c>
      <c r="AU809" s="162" t="s">
        <v>85</v>
      </c>
      <c r="AY809" s="15" t="s">
        <v>208</v>
      </c>
      <c r="BE809" s="163">
        <f t="shared" si="194"/>
        <v>0</v>
      </c>
      <c r="BF809" s="163">
        <f t="shared" si="195"/>
        <v>0</v>
      </c>
      <c r="BG809" s="163">
        <f t="shared" si="196"/>
        <v>0</v>
      </c>
      <c r="BH809" s="163">
        <f t="shared" si="197"/>
        <v>0</v>
      </c>
      <c r="BI809" s="163">
        <f t="shared" si="198"/>
        <v>0</v>
      </c>
      <c r="BJ809" s="15" t="s">
        <v>85</v>
      </c>
      <c r="BK809" s="163">
        <f t="shared" si="199"/>
        <v>0</v>
      </c>
      <c r="BL809" s="15" t="s">
        <v>741</v>
      </c>
      <c r="BM809" s="162" t="s">
        <v>3152</v>
      </c>
    </row>
    <row r="810" spans="1:65" s="2" customFormat="1" ht="24.2" customHeight="1">
      <c r="A810" s="30"/>
      <c r="B810" s="154"/>
      <c r="C810" s="201" t="s">
        <v>3153</v>
      </c>
      <c r="D810" s="201" t="s">
        <v>751</v>
      </c>
      <c r="E810" s="202" t="s">
        <v>2687</v>
      </c>
      <c r="F810" s="203" t="s">
        <v>2688</v>
      </c>
      <c r="G810" s="204" t="s">
        <v>2689</v>
      </c>
      <c r="H810" s="205">
        <v>1.88</v>
      </c>
      <c r="I810" s="177"/>
      <c r="J810" s="290">
        <f t="shared" si="190"/>
        <v>0</v>
      </c>
      <c r="K810" s="178"/>
      <c r="L810" s="179"/>
      <c r="M810" s="180" t="s">
        <v>1</v>
      </c>
      <c r="N810" s="181" t="s">
        <v>38</v>
      </c>
      <c r="O810" s="59"/>
      <c r="P810" s="160">
        <f t="shared" si="191"/>
        <v>0</v>
      </c>
      <c r="Q810" s="160">
        <v>3.09E-2</v>
      </c>
      <c r="R810" s="160">
        <f t="shared" si="192"/>
        <v>5.8091999999999998E-2</v>
      </c>
      <c r="S810" s="160">
        <v>0</v>
      </c>
      <c r="T810" s="161">
        <f t="shared" si="193"/>
        <v>0</v>
      </c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R810" s="162" t="s">
        <v>337</v>
      </c>
      <c r="AT810" s="162" t="s">
        <v>751</v>
      </c>
      <c r="AU810" s="162" t="s">
        <v>85</v>
      </c>
      <c r="AY810" s="15" t="s">
        <v>208</v>
      </c>
      <c r="BE810" s="163">
        <f t="shared" si="194"/>
        <v>0</v>
      </c>
      <c r="BF810" s="163">
        <f t="shared" si="195"/>
        <v>0</v>
      </c>
      <c r="BG810" s="163">
        <f t="shared" si="196"/>
        <v>0</v>
      </c>
      <c r="BH810" s="163">
        <f t="shared" si="197"/>
        <v>0</v>
      </c>
      <c r="BI810" s="163">
        <f t="shared" si="198"/>
        <v>0</v>
      </c>
      <c r="BJ810" s="15" t="s">
        <v>85</v>
      </c>
      <c r="BK810" s="163">
        <f t="shared" si="199"/>
        <v>0</v>
      </c>
      <c r="BL810" s="15" t="s">
        <v>274</v>
      </c>
      <c r="BM810" s="162" t="s">
        <v>3154</v>
      </c>
    </row>
    <row r="811" spans="1:65" s="2" customFormat="1" ht="33" customHeight="1">
      <c r="A811" s="30"/>
      <c r="B811" s="154"/>
      <c r="C811" s="195" t="s">
        <v>3155</v>
      </c>
      <c r="D811" s="195" t="s">
        <v>210</v>
      </c>
      <c r="E811" s="196" t="s">
        <v>3156</v>
      </c>
      <c r="F811" s="200" t="s">
        <v>3157</v>
      </c>
      <c r="G811" s="198" t="s">
        <v>739</v>
      </c>
      <c r="H811" s="199">
        <v>7654.52</v>
      </c>
      <c r="I811" s="155"/>
      <c r="J811" s="287">
        <f t="shared" si="190"/>
        <v>0</v>
      </c>
      <c r="K811" s="157"/>
      <c r="L811" s="31"/>
      <c r="M811" s="158" t="s">
        <v>1</v>
      </c>
      <c r="N811" s="159" t="s">
        <v>38</v>
      </c>
      <c r="O811" s="59"/>
      <c r="P811" s="160">
        <f t="shared" si="191"/>
        <v>0</v>
      </c>
      <c r="Q811" s="160">
        <v>0</v>
      </c>
      <c r="R811" s="160">
        <f t="shared" si="192"/>
        <v>0</v>
      </c>
      <c r="S811" s="160">
        <v>0</v>
      </c>
      <c r="T811" s="161">
        <f t="shared" si="193"/>
        <v>0</v>
      </c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R811" s="162" t="s">
        <v>274</v>
      </c>
      <c r="AT811" s="162" t="s">
        <v>210</v>
      </c>
      <c r="AU811" s="162" t="s">
        <v>85</v>
      </c>
      <c r="AY811" s="15" t="s">
        <v>208</v>
      </c>
      <c r="BE811" s="163">
        <f t="shared" si="194"/>
        <v>0</v>
      </c>
      <c r="BF811" s="163">
        <f t="shared" si="195"/>
        <v>0</v>
      </c>
      <c r="BG811" s="163">
        <f t="shared" si="196"/>
        <v>0</v>
      </c>
      <c r="BH811" s="163">
        <f t="shared" si="197"/>
        <v>0</v>
      </c>
      <c r="BI811" s="163">
        <f t="shared" si="198"/>
        <v>0</v>
      </c>
      <c r="BJ811" s="15" t="s">
        <v>85</v>
      </c>
      <c r="BK811" s="163">
        <f t="shared" si="199"/>
        <v>0</v>
      </c>
      <c r="BL811" s="15" t="s">
        <v>274</v>
      </c>
      <c r="BM811" s="162" t="s">
        <v>3158</v>
      </c>
    </row>
    <row r="812" spans="1:65" s="2" customFormat="1" ht="24.2" customHeight="1">
      <c r="A812" s="30"/>
      <c r="B812" s="154"/>
      <c r="C812" s="201" t="s">
        <v>3159</v>
      </c>
      <c r="D812" s="201" t="s">
        <v>751</v>
      </c>
      <c r="E812" s="202" t="s">
        <v>3160</v>
      </c>
      <c r="F812" s="203" t="s">
        <v>3161</v>
      </c>
      <c r="G812" s="204" t="s">
        <v>564</v>
      </c>
      <c r="H812" s="205">
        <v>0.26200000000000001</v>
      </c>
      <c r="I812" s="177"/>
      <c r="J812" s="290">
        <f t="shared" si="190"/>
        <v>0</v>
      </c>
      <c r="K812" s="178"/>
      <c r="L812" s="179"/>
      <c r="M812" s="180" t="s">
        <v>1</v>
      </c>
      <c r="N812" s="181" t="s">
        <v>38</v>
      </c>
      <c r="O812" s="59"/>
      <c r="P812" s="160">
        <f t="shared" si="191"/>
        <v>0</v>
      </c>
      <c r="Q812" s="160">
        <v>1</v>
      </c>
      <c r="R812" s="160">
        <f t="shared" si="192"/>
        <v>0.26200000000000001</v>
      </c>
      <c r="S812" s="160">
        <v>0</v>
      </c>
      <c r="T812" s="161">
        <f t="shared" si="193"/>
        <v>0</v>
      </c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R812" s="162" t="s">
        <v>337</v>
      </c>
      <c r="AT812" s="162" t="s">
        <v>751</v>
      </c>
      <c r="AU812" s="162" t="s">
        <v>85</v>
      </c>
      <c r="AY812" s="15" t="s">
        <v>208</v>
      </c>
      <c r="BE812" s="163">
        <f t="shared" si="194"/>
        <v>0</v>
      </c>
      <c r="BF812" s="163">
        <f t="shared" si="195"/>
        <v>0</v>
      </c>
      <c r="BG812" s="163">
        <f t="shared" si="196"/>
        <v>0</v>
      </c>
      <c r="BH812" s="163">
        <f t="shared" si="197"/>
        <v>0</v>
      </c>
      <c r="BI812" s="163">
        <f t="shared" si="198"/>
        <v>0</v>
      </c>
      <c r="BJ812" s="15" t="s">
        <v>85</v>
      </c>
      <c r="BK812" s="163">
        <f t="shared" si="199"/>
        <v>0</v>
      </c>
      <c r="BL812" s="15" t="s">
        <v>274</v>
      </c>
      <c r="BM812" s="162" t="s">
        <v>3162</v>
      </c>
    </row>
    <row r="813" spans="1:65" s="2" customFormat="1" ht="24.2" customHeight="1">
      <c r="A813" s="30"/>
      <c r="B813" s="154"/>
      <c r="C813" s="201" t="s">
        <v>3163</v>
      </c>
      <c r="D813" s="201" t="s">
        <v>751</v>
      </c>
      <c r="E813" s="202" t="s">
        <v>2998</v>
      </c>
      <c r="F813" s="203" t="s">
        <v>2999</v>
      </c>
      <c r="G813" s="204" t="s">
        <v>564</v>
      </c>
      <c r="H813" s="205">
        <v>4.3999999999999997E-2</v>
      </c>
      <c r="I813" s="177"/>
      <c r="J813" s="290">
        <f t="shared" si="190"/>
        <v>0</v>
      </c>
      <c r="K813" s="178"/>
      <c r="L813" s="179"/>
      <c r="M813" s="180" t="s">
        <v>1</v>
      </c>
      <c r="N813" s="181" t="s">
        <v>38</v>
      </c>
      <c r="O813" s="59"/>
      <c r="P813" s="160">
        <f t="shared" si="191"/>
        <v>0</v>
      </c>
      <c r="Q813" s="160">
        <v>1</v>
      </c>
      <c r="R813" s="160">
        <f t="shared" si="192"/>
        <v>4.3999999999999997E-2</v>
      </c>
      <c r="S813" s="160">
        <v>0</v>
      </c>
      <c r="T813" s="161">
        <f t="shared" si="193"/>
        <v>0</v>
      </c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R813" s="162" t="s">
        <v>337</v>
      </c>
      <c r="AT813" s="162" t="s">
        <v>751</v>
      </c>
      <c r="AU813" s="162" t="s">
        <v>85</v>
      </c>
      <c r="AY813" s="15" t="s">
        <v>208</v>
      </c>
      <c r="BE813" s="163">
        <f t="shared" si="194"/>
        <v>0</v>
      </c>
      <c r="BF813" s="163">
        <f t="shared" si="195"/>
        <v>0</v>
      </c>
      <c r="BG813" s="163">
        <f t="shared" si="196"/>
        <v>0</v>
      </c>
      <c r="BH813" s="163">
        <f t="shared" si="197"/>
        <v>0</v>
      </c>
      <c r="BI813" s="163">
        <f t="shared" si="198"/>
        <v>0</v>
      </c>
      <c r="BJ813" s="15" t="s">
        <v>85</v>
      </c>
      <c r="BK813" s="163">
        <f t="shared" si="199"/>
        <v>0</v>
      </c>
      <c r="BL813" s="15" t="s">
        <v>274</v>
      </c>
      <c r="BM813" s="162" t="s">
        <v>3164</v>
      </c>
    </row>
    <row r="814" spans="1:65" s="2" customFormat="1" ht="24.2" customHeight="1">
      <c r="A814" s="30"/>
      <c r="B814" s="154"/>
      <c r="C814" s="201" t="s">
        <v>3165</v>
      </c>
      <c r="D814" s="201" t="s">
        <v>751</v>
      </c>
      <c r="E814" s="202" t="s">
        <v>3166</v>
      </c>
      <c r="F814" s="203" t="s">
        <v>3167</v>
      </c>
      <c r="G814" s="204" t="s">
        <v>564</v>
      </c>
      <c r="H814" s="205">
        <v>2.0230000000000001</v>
      </c>
      <c r="I814" s="177"/>
      <c r="J814" s="290">
        <f t="shared" si="190"/>
        <v>0</v>
      </c>
      <c r="K814" s="178"/>
      <c r="L814" s="179"/>
      <c r="M814" s="180" t="s">
        <v>1</v>
      </c>
      <c r="N814" s="181" t="s">
        <v>38</v>
      </c>
      <c r="O814" s="59"/>
      <c r="P814" s="160">
        <f t="shared" si="191"/>
        <v>0</v>
      </c>
      <c r="Q814" s="160">
        <v>1</v>
      </c>
      <c r="R814" s="160">
        <f t="shared" si="192"/>
        <v>2.0230000000000001</v>
      </c>
      <c r="S814" s="160">
        <v>0</v>
      </c>
      <c r="T814" s="161">
        <f t="shared" si="193"/>
        <v>0</v>
      </c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  <c r="AR814" s="162" t="s">
        <v>337</v>
      </c>
      <c r="AT814" s="162" t="s">
        <v>751</v>
      </c>
      <c r="AU814" s="162" t="s">
        <v>85</v>
      </c>
      <c r="AY814" s="15" t="s">
        <v>208</v>
      </c>
      <c r="BE814" s="163">
        <f t="shared" si="194"/>
        <v>0</v>
      </c>
      <c r="BF814" s="163">
        <f t="shared" si="195"/>
        <v>0</v>
      </c>
      <c r="BG814" s="163">
        <f t="shared" si="196"/>
        <v>0</v>
      </c>
      <c r="BH814" s="163">
        <f t="shared" si="197"/>
        <v>0</v>
      </c>
      <c r="BI814" s="163">
        <f t="shared" si="198"/>
        <v>0</v>
      </c>
      <c r="BJ814" s="15" t="s">
        <v>85</v>
      </c>
      <c r="BK814" s="163">
        <f t="shared" si="199"/>
        <v>0</v>
      </c>
      <c r="BL814" s="15" t="s">
        <v>274</v>
      </c>
      <c r="BM814" s="162" t="s">
        <v>3168</v>
      </c>
    </row>
    <row r="815" spans="1:65" s="2" customFormat="1" ht="24.2" customHeight="1">
      <c r="A815" s="30"/>
      <c r="B815" s="154"/>
      <c r="C815" s="201" t="s">
        <v>3169</v>
      </c>
      <c r="D815" s="201" t="s">
        <v>751</v>
      </c>
      <c r="E815" s="202" t="s">
        <v>2990</v>
      </c>
      <c r="F815" s="203" t="s">
        <v>2991</v>
      </c>
      <c r="G815" s="204" t="s">
        <v>564</v>
      </c>
      <c r="H815" s="205">
        <v>1.1910000000000001</v>
      </c>
      <c r="I815" s="177"/>
      <c r="J815" s="290">
        <f t="shared" si="190"/>
        <v>0</v>
      </c>
      <c r="K815" s="178"/>
      <c r="L815" s="179"/>
      <c r="M815" s="180" t="s">
        <v>1</v>
      </c>
      <c r="N815" s="181" t="s">
        <v>38</v>
      </c>
      <c r="O815" s="59"/>
      <c r="P815" s="160">
        <f t="shared" si="191"/>
        <v>0</v>
      </c>
      <c r="Q815" s="160">
        <v>1</v>
      </c>
      <c r="R815" s="160">
        <f t="shared" si="192"/>
        <v>1.1910000000000001</v>
      </c>
      <c r="S815" s="160">
        <v>0</v>
      </c>
      <c r="T815" s="161">
        <f t="shared" si="193"/>
        <v>0</v>
      </c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R815" s="162" t="s">
        <v>337</v>
      </c>
      <c r="AT815" s="162" t="s">
        <v>751</v>
      </c>
      <c r="AU815" s="162" t="s">
        <v>85</v>
      </c>
      <c r="AY815" s="15" t="s">
        <v>208</v>
      </c>
      <c r="BE815" s="163">
        <f t="shared" si="194"/>
        <v>0</v>
      </c>
      <c r="BF815" s="163">
        <f t="shared" si="195"/>
        <v>0</v>
      </c>
      <c r="BG815" s="163">
        <f t="shared" si="196"/>
        <v>0</v>
      </c>
      <c r="BH815" s="163">
        <f t="shared" si="197"/>
        <v>0</v>
      </c>
      <c r="BI815" s="163">
        <f t="shared" si="198"/>
        <v>0</v>
      </c>
      <c r="BJ815" s="15" t="s">
        <v>85</v>
      </c>
      <c r="BK815" s="163">
        <f t="shared" si="199"/>
        <v>0</v>
      </c>
      <c r="BL815" s="15" t="s">
        <v>274</v>
      </c>
      <c r="BM815" s="162" t="s">
        <v>3170</v>
      </c>
    </row>
    <row r="816" spans="1:65" s="2" customFormat="1" ht="24.2" customHeight="1">
      <c r="A816" s="30"/>
      <c r="B816" s="154"/>
      <c r="C816" s="201" t="s">
        <v>3171</v>
      </c>
      <c r="D816" s="201" t="s">
        <v>751</v>
      </c>
      <c r="E816" s="202" t="s">
        <v>3002</v>
      </c>
      <c r="F816" s="203" t="s">
        <v>3003</v>
      </c>
      <c r="G816" s="204" t="s">
        <v>564</v>
      </c>
      <c r="H816" s="205">
        <v>0.37</v>
      </c>
      <c r="I816" s="177"/>
      <c r="J816" s="290">
        <f t="shared" si="190"/>
        <v>0</v>
      </c>
      <c r="K816" s="178"/>
      <c r="L816" s="179"/>
      <c r="M816" s="180" t="s">
        <v>1</v>
      </c>
      <c r="N816" s="181" t="s">
        <v>38</v>
      </c>
      <c r="O816" s="59"/>
      <c r="P816" s="160">
        <f t="shared" si="191"/>
        <v>0</v>
      </c>
      <c r="Q816" s="160">
        <v>1</v>
      </c>
      <c r="R816" s="160">
        <f t="shared" si="192"/>
        <v>0.37</v>
      </c>
      <c r="S816" s="160">
        <v>0</v>
      </c>
      <c r="T816" s="161">
        <f t="shared" si="193"/>
        <v>0</v>
      </c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R816" s="162" t="s">
        <v>337</v>
      </c>
      <c r="AT816" s="162" t="s">
        <v>751</v>
      </c>
      <c r="AU816" s="162" t="s">
        <v>85</v>
      </c>
      <c r="AY816" s="15" t="s">
        <v>208</v>
      </c>
      <c r="BE816" s="163">
        <f t="shared" si="194"/>
        <v>0</v>
      </c>
      <c r="BF816" s="163">
        <f t="shared" si="195"/>
        <v>0</v>
      </c>
      <c r="BG816" s="163">
        <f t="shared" si="196"/>
        <v>0</v>
      </c>
      <c r="BH816" s="163">
        <f t="shared" si="197"/>
        <v>0</v>
      </c>
      <c r="BI816" s="163">
        <f t="shared" si="198"/>
        <v>0</v>
      </c>
      <c r="BJ816" s="15" t="s">
        <v>85</v>
      </c>
      <c r="BK816" s="163">
        <f t="shared" si="199"/>
        <v>0</v>
      </c>
      <c r="BL816" s="15" t="s">
        <v>274</v>
      </c>
      <c r="BM816" s="162" t="s">
        <v>3172</v>
      </c>
    </row>
    <row r="817" spans="1:65" s="2" customFormat="1" ht="24.2" customHeight="1">
      <c r="A817" s="30"/>
      <c r="B817" s="154"/>
      <c r="C817" s="201" t="s">
        <v>3173</v>
      </c>
      <c r="D817" s="201" t="s">
        <v>751</v>
      </c>
      <c r="E817" s="202" t="s">
        <v>3006</v>
      </c>
      <c r="F817" s="203" t="s">
        <v>3007</v>
      </c>
      <c r="G817" s="204" t="s">
        <v>564</v>
      </c>
      <c r="H817" s="205">
        <v>0.20899999999999999</v>
      </c>
      <c r="I817" s="177"/>
      <c r="J817" s="290">
        <f t="shared" si="190"/>
        <v>0</v>
      </c>
      <c r="K817" s="178"/>
      <c r="L817" s="179"/>
      <c r="M817" s="180" t="s">
        <v>1</v>
      </c>
      <c r="N817" s="181" t="s">
        <v>38</v>
      </c>
      <c r="O817" s="59"/>
      <c r="P817" s="160">
        <f t="shared" si="191"/>
        <v>0</v>
      </c>
      <c r="Q817" s="160">
        <v>1</v>
      </c>
      <c r="R817" s="160">
        <f t="shared" si="192"/>
        <v>0.20899999999999999</v>
      </c>
      <c r="S817" s="160">
        <v>0</v>
      </c>
      <c r="T817" s="161">
        <f t="shared" si="193"/>
        <v>0</v>
      </c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R817" s="162" t="s">
        <v>337</v>
      </c>
      <c r="AT817" s="162" t="s">
        <v>751</v>
      </c>
      <c r="AU817" s="162" t="s">
        <v>85</v>
      </c>
      <c r="AY817" s="15" t="s">
        <v>208</v>
      </c>
      <c r="BE817" s="163">
        <f t="shared" si="194"/>
        <v>0</v>
      </c>
      <c r="BF817" s="163">
        <f t="shared" si="195"/>
        <v>0</v>
      </c>
      <c r="BG817" s="163">
        <f t="shared" si="196"/>
        <v>0</v>
      </c>
      <c r="BH817" s="163">
        <f t="shared" si="197"/>
        <v>0</v>
      </c>
      <c r="BI817" s="163">
        <f t="shared" si="198"/>
        <v>0</v>
      </c>
      <c r="BJ817" s="15" t="s">
        <v>85</v>
      </c>
      <c r="BK817" s="163">
        <f t="shared" si="199"/>
        <v>0</v>
      </c>
      <c r="BL817" s="15" t="s">
        <v>274</v>
      </c>
      <c r="BM817" s="162" t="s">
        <v>3174</v>
      </c>
    </row>
    <row r="818" spans="1:65" s="2" customFormat="1" ht="21.75" customHeight="1">
      <c r="A818" s="30"/>
      <c r="B818" s="154"/>
      <c r="C818" s="201" t="s">
        <v>3175</v>
      </c>
      <c r="D818" s="201" t="s">
        <v>751</v>
      </c>
      <c r="E818" s="202" t="s">
        <v>3010</v>
      </c>
      <c r="F818" s="203" t="s">
        <v>3011</v>
      </c>
      <c r="G818" s="204" t="s">
        <v>252</v>
      </c>
      <c r="H818" s="205">
        <v>31.437999999999999</v>
      </c>
      <c r="I818" s="177"/>
      <c r="J818" s="290">
        <f t="shared" si="190"/>
        <v>0</v>
      </c>
      <c r="K818" s="178"/>
      <c r="L818" s="179"/>
      <c r="M818" s="180" t="s">
        <v>1</v>
      </c>
      <c r="N818" s="181" t="s">
        <v>38</v>
      </c>
      <c r="O818" s="59"/>
      <c r="P818" s="160">
        <f t="shared" si="191"/>
        <v>0</v>
      </c>
      <c r="Q818" s="160">
        <v>3.04E-2</v>
      </c>
      <c r="R818" s="160">
        <f t="shared" si="192"/>
        <v>0.95571519999999999</v>
      </c>
      <c r="S818" s="160">
        <v>0</v>
      </c>
      <c r="T818" s="161">
        <f t="shared" si="193"/>
        <v>0</v>
      </c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R818" s="162" t="s">
        <v>337</v>
      </c>
      <c r="AT818" s="162" t="s">
        <v>751</v>
      </c>
      <c r="AU818" s="162" t="s">
        <v>85</v>
      </c>
      <c r="AY818" s="15" t="s">
        <v>208</v>
      </c>
      <c r="BE818" s="163">
        <f t="shared" si="194"/>
        <v>0</v>
      </c>
      <c r="BF818" s="163">
        <f t="shared" si="195"/>
        <v>0</v>
      </c>
      <c r="BG818" s="163">
        <f t="shared" si="196"/>
        <v>0</v>
      </c>
      <c r="BH818" s="163">
        <f t="shared" si="197"/>
        <v>0</v>
      </c>
      <c r="BI818" s="163">
        <f t="shared" si="198"/>
        <v>0</v>
      </c>
      <c r="BJ818" s="15" t="s">
        <v>85</v>
      </c>
      <c r="BK818" s="163">
        <f t="shared" si="199"/>
        <v>0</v>
      </c>
      <c r="BL818" s="15" t="s">
        <v>274</v>
      </c>
      <c r="BM818" s="162" t="s">
        <v>3176</v>
      </c>
    </row>
    <row r="819" spans="1:65" s="2" customFormat="1" ht="24.2" customHeight="1">
      <c r="A819" s="30"/>
      <c r="B819" s="154"/>
      <c r="C819" s="201" t="s">
        <v>3177</v>
      </c>
      <c r="D819" s="201" t="s">
        <v>751</v>
      </c>
      <c r="E819" s="202" t="s">
        <v>3014</v>
      </c>
      <c r="F819" s="203" t="s">
        <v>3015</v>
      </c>
      <c r="G819" s="204" t="s">
        <v>564</v>
      </c>
      <c r="H819" s="205">
        <v>0.24299999999999999</v>
      </c>
      <c r="I819" s="177"/>
      <c r="J819" s="290">
        <f t="shared" si="190"/>
        <v>0</v>
      </c>
      <c r="K819" s="178"/>
      <c r="L819" s="179"/>
      <c r="M819" s="180" t="s">
        <v>1</v>
      </c>
      <c r="N819" s="181" t="s">
        <v>38</v>
      </c>
      <c r="O819" s="59"/>
      <c r="P819" s="160">
        <f t="shared" si="191"/>
        <v>0</v>
      </c>
      <c r="Q819" s="160">
        <v>1</v>
      </c>
      <c r="R819" s="160">
        <f t="shared" si="192"/>
        <v>0.24299999999999999</v>
      </c>
      <c r="S819" s="160">
        <v>0</v>
      </c>
      <c r="T819" s="161">
        <f t="shared" si="193"/>
        <v>0</v>
      </c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R819" s="162" t="s">
        <v>337</v>
      </c>
      <c r="AT819" s="162" t="s">
        <v>751</v>
      </c>
      <c r="AU819" s="162" t="s">
        <v>85</v>
      </c>
      <c r="AY819" s="15" t="s">
        <v>208</v>
      </c>
      <c r="BE819" s="163">
        <f t="shared" si="194"/>
        <v>0</v>
      </c>
      <c r="BF819" s="163">
        <f t="shared" si="195"/>
        <v>0</v>
      </c>
      <c r="BG819" s="163">
        <f t="shared" si="196"/>
        <v>0</v>
      </c>
      <c r="BH819" s="163">
        <f t="shared" si="197"/>
        <v>0</v>
      </c>
      <c r="BI819" s="163">
        <f t="shared" si="198"/>
        <v>0</v>
      </c>
      <c r="BJ819" s="15" t="s">
        <v>85</v>
      </c>
      <c r="BK819" s="163">
        <f t="shared" si="199"/>
        <v>0</v>
      </c>
      <c r="BL819" s="15" t="s">
        <v>274</v>
      </c>
      <c r="BM819" s="162" t="s">
        <v>3178</v>
      </c>
    </row>
    <row r="820" spans="1:65" s="2" customFormat="1" ht="24.2" customHeight="1">
      <c r="A820" s="30"/>
      <c r="B820" s="154"/>
      <c r="C820" s="201" t="s">
        <v>3179</v>
      </c>
      <c r="D820" s="201" t="s">
        <v>751</v>
      </c>
      <c r="E820" s="202" t="s">
        <v>2728</v>
      </c>
      <c r="F820" s="203" t="s">
        <v>2729</v>
      </c>
      <c r="G820" s="204" t="s">
        <v>564</v>
      </c>
      <c r="H820" s="205">
        <v>4.1000000000000002E-2</v>
      </c>
      <c r="I820" s="177"/>
      <c r="J820" s="290">
        <f t="shared" si="190"/>
        <v>0</v>
      </c>
      <c r="K820" s="178"/>
      <c r="L820" s="179"/>
      <c r="M820" s="180" t="s">
        <v>1</v>
      </c>
      <c r="N820" s="181" t="s">
        <v>38</v>
      </c>
      <c r="O820" s="59"/>
      <c r="P820" s="160">
        <f t="shared" si="191"/>
        <v>0</v>
      </c>
      <c r="Q820" s="160">
        <v>1</v>
      </c>
      <c r="R820" s="160">
        <f t="shared" si="192"/>
        <v>4.1000000000000002E-2</v>
      </c>
      <c r="S820" s="160">
        <v>0</v>
      </c>
      <c r="T820" s="161">
        <f t="shared" si="193"/>
        <v>0</v>
      </c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R820" s="162" t="s">
        <v>337</v>
      </c>
      <c r="AT820" s="162" t="s">
        <v>751</v>
      </c>
      <c r="AU820" s="162" t="s">
        <v>85</v>
      </c>
      <c r="AY820" s="15" t="s">
        <v>208</v>
      </c>
      <c r="BE820" s="163">
        <f t="shared" si="194"/>
        <v>0</v>
      </c>
      <c r="BF820" s="163">
        <f t="shared" si="195"/>
        <v>0</v>
      </c>
      <c r="BG820" s="163">
        <f t="shared" si="196"/>
        <v>0</v>
      </c>
      <c r="BH820" s="163">
        <f t="shared" si="197"/>
        <v>0</v>
      </c>
      <c r="BI820" s="163">
        <f t="shared" si="198"/>
        <v>0</v>
      </c>
      <c r="BJ820" s="15" t="s">
        <v>85</v>
      </c>
      <c r="BK820" s="163">
        <f t="shared" si="199"/>
        <v>0</v>
      </c>
      <c r="BL820" s="15" t="s">
        <v>274</v>
      </c>
      <c r="BM820" s="162" t="s">
        <v>3180</v>
      </c>
    </row>
    <row r="821" spans="1:65" s="2" customFormat="1" ht="24.2" customHeight="1">
      <c r="A821" s="30"/>
      <c r="B821" s="154"/>
      <c r="C821" s="201" t="s">
        <v>3181</v>
      </c>
      <c r="D821" s="201" t="s">
        <v>751</v>
      </c>
      <c r="E821" s="202" t="s">
        <v>2862</v>
      </c>
      <c r="F821" s="203" t="s">
        <v>2863</v>
      </c>
      <c r="G821" s="204" t="s">
        <v>564</v>
      </c>
      <c r="H821" s="205">
        <v>9.8000000000000004E-2</v>
      </c>
      <c r="I821" s="177"/>
      <c r="J821" s="290">
        <f t="shared" si="190"/>
        <v>0</v>
      </c>
      <c r="K821" s="178"/>
      <c r="L821" s="179"/>
      <c r="M821" s="180" t="s">
        <v>1</v>
      </c>
      <c r="N821" s="181" t="s">
        <v>38</v>
      </c>
      <c r="O821" s="59"/>
      <c r="P821" s="160">
        <f t="shared" si="191"/>
        <v>0</v>
      </c>
      <c r="Q821" s="160">
        <v>1</v>
      </c>
      <c r="R821" s="160">
        <f t="shared" si="192"/>
        <v>9.8000000000000004E-2</v>
      </c>
      <c r="S821" s="160">
        <v>0</v>
      </c>
      <c r="T821" s="161">
        <f t="shared" si="193"/>
        <v>0</v>
      </c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R821" s="162" t="s">
        <v>337</v>
      </c>
      <c r="AT821" s="162" t="s">
        <v>751</v>
      </c>
      <c r="AU821" s="162" t="s">
        <v>85</v>
      </c>
      <c r="AY821" s="15" t="s">
        <v>208</v>
      </c>
      <c r="BE821" s="163">
        <f t="shared" si="194"/>
        <v>0</v>
      </c>
      <c r="BF821" s="163">
        <f t="shared" si="195"/>
        <v>0</v>
      </c>
      <c r="BG821" s="163">
        <f t="shared" si="196"/>
        <v>0</v>
      </c>
      <c r="BH821" s="163">
        <f t="shared" si="197"/>
        <v>0</v>
      </c>
      <c r="BI821" s="163">
        <f t="shared" si="198"/>
        <v>0</v>
      </c>
      <c r="BJ821" s="15" t="s">
        <v>85</v>
      </c>
      <c r="BK821" s="163">
        <f t="shared" si="199"/>
        <v>0</v>
      </c>
      <c r="BL821" s="15" t="s">
        <v>274</v>
      </c>
      <c r="BM821" s="162" t="s">
        <v>3182</v>
      </c>
    </row>
    <row r="822" spans="1:65" s="2" customFormat="1" ht="24.2" customHeight="1">
      <c r="A822" s="30"/>
      <c r="B822" s="154"/>
      <c r="C822" s="201" t="s">
        <v>3183</v>
      </c>
      <c r="D822" s="201" t="s">
        <v>751</v>
      </c>
      <c r="E822" s="202" t="s">
        <v>2824</v>
      </c>
      <c r="F822" s="203" t="s">
        <v>2825</v>
      </c>
      <c r="G822" s="204" t="s">
        <v>564</v>
      </c>
      <c r="H822" s="205">
        <v>3.5999999999999997E-2</v>
      </c>
      <c r="I822" s="177"/>
      <c r="J822" s="290">
        <f t="shared" si="190"/>
        <v>0</v>
      </c>
      <c r="K822" s="178"/>
      <c r="L822" s="179"/>
      <c r="M822" s="180" t="s">
        <v>1</v>
      </c>
      <c r="N822" s="181" t="s">
        <v>38</v>
      </c>
      <c r="O822" s="59"/>
      <c r="P822" s="160">
        <f t="shared" si="191"/>
        <v>0</v>
      </c>
      <c r="Q822" s="160">
        <v>1</v>
      </c>
      <c r="R822" s="160">
        <f t="shared" si="192"/>
        <v>3.5999999999999997E-2</v>
      </c>
      <c r="S822" s="160">
        <v>0</v>
      </c>
      <c r="T822" s="161">
        <f t="shared" si="193"/>
        <v>0</v>
      </c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R822" s="162" t="s">
        <v>337</v>
      </c>
      <c r="AT822" s="162" t="s">
        <v>751</v>
      </c>
      <c r="AU822" s="162" t="s">
        <v>85</v>
      </c>
      <c r="AY822" s="15" t="s">
        <v>208</v>
      </c>
      <c r="BE822" s="163">
        <f t="shared" si="194"/>
        <v>0</v>
      </c>
      <c r="BF822" s="163">
        <f t="shared" si="195"/>
        <v>0</v>
      </c>
      <c r="BG822" s="163">
        <f t="shared" si="196"/>
        <v>0</v>
      </c>
      <c r="BH822" s="163">
        <f t="shared" si="197"/>
        <v>0</v>
      </c>
      <c r="BI822" s="163">
        <f t="shared" si="198"/>
        <v>0</v>
      </c>
      <c r="BJ822" s="15" t="s">
        <v>85</v>
      </c>
      <c r="BK822" s="163">
        <f t="shared" si="199"/>
        <v>0</v>
      </c>
      <c r="BL822" s="15" t="s">
        <v>274</v>
      </c>
      <c r="BM822" s="162" t="s">
        <v>3184</v>
      </c>
    </row>
    <row r="823" spans="1:65" s="2" customFormat="1" ht="24.2" customHeight="1">
      <c r="A823" s="30"/>
      <c r="B823" s="154"/>
      <c r="C823" s="201" t="s">
        <v>3185</v>
      </c>
      <c r="D823" s="201" t="s">
        <v>751</v>
      </c>
      <c r="E823" s="202" t="s">
        <v>2716</v>
      </c>
      <c r="F823" s="203" t="s">
        <v>2717</v>
      </c>
      <c r="G823" s="204" t="s">
        <v>564</v>
      </c>
      <c r="H823" s="205">
        <v>0.19</v>
      </c>
      <c r="I823" s="177"/>
      <c r="J823" s="290">
        <f t="shared" si="190"/>
        <v>0</v>
      </c>
      <c r="K823" s="178"/>
      <c r="L823" s="179"/>
      <c r="M823" s="180" t="s">
        <v>1</v>
      </c>
      <c r="N823" s="181" t="s">
        <v>38</v>
      </c>
      <c r="O823" s="59"/>
      <c r="P823" s="160">
        <f t="shared" si="191"/>
        <v>0</v>
      </c>
      <c r="Q823" s="160">
        <v>1</v>
      </c>
      <c r="R823" s="160">
        <f t="shared" si="192"/>
        <v>0.19</v>
      </c>
      <c r="S823" s="160">
        <v>0</v>
      </c>
      <c r="T823" s="161">
        <f t="shared" si="193"/>
        <v>0</v>
      </c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R823" s="162" t="s">
        <v>337</v>
      </c>
      <c r="AT823" s="162" t="s">
        <v>751</v>
      </c>
      <c r="AU823" s="162" t="s">
        <v>85</v>
      </c>
      <c r="AY823" s="15" t="s">
        <v>208</v>
      </c>
      <c r="BE823" s="163">
        <f t="shared" si="194"/>
        <v>0</v>
      </c>
      <c r="BF823" s="163">
        <f t="shared" si="195"/>
        <v>0</v>
      </c>
      <c r="BG823" s="163">
        <f t="shared" si="196"/>
        <v>0</v>
      </c>
      <c r="BH823" s="163">
        <f t="shared" si="197"/>
        <v>0</v>
      </c>
      <c r="BI823" s="163">
        <f t="shared" si="198"/>
        <v>0</v>
      </c>
      <c r="BJ823" s="15" t="s">
        <v>85</v>
      </c>
      <c r="BK823" s="163">
        <f t="shared" si="199"/>
        <v>0</v>
      </c>
      <c r="BL823" s="15" t="s">
        <v>274</v>
      </c>
      <c r="BM823" s="162" t="s">
        <v>3186</v>
      </c>
    </row>
    <row r="824" spans="1:65" s="2" customFormat="1" ht="24.2" customHeight="1">
      <c r="A824" s="30"/>
      <c r="B824" s="154"/>
      <c r="C824" s="201" t="s">
        <v>3187</v>
      </c>
      <c r="D824" s="201" t="s">
        <v>751</v>
      </c>
      <c r="E824" s="202" t="s">
        <v>2978</v>
      </c>
      <c r="F824" s="203" t="s">
        <v>2979</v>
      </c>
      <c r="G824" s="204" t="s">
        <v>252</v>
      </c>
      <c r="H824" s="205">
        <v>28.809000000000001</v>
      </c>
      <c r="I824" s="177"/>
      <c r="J824" s="290">
        <f t="shared" si="190"/>
        <v>0</v>
      </c>
      <c r="K824" s="178"/>
      <c r="L824" s="179"/>
      <c r="M824" s="180" t="s">
        <v>1</v>
      </c>
      <c r="N824" s="181" t="s">
        <v>38</v>
      </c>
      <c r="O824" s="59"/>
      <c r="P824" s="160">
        <f t="shared" si="191"/>
        <v>0</v>
      </c>
      <c r="Q824" s="160">
        <v>3.5599999999999998E-3</v>
      </c>
      <c r="R824" s="160">
        <f t="shared" si="192"/>
        <v>0.10256003999999999</v>
      </c>
      <c r="S824" s="160">
        <v>0</v>
      </c>
      <c r="T824" s="161">
        <f t="shared" si="193"/>
        <v>0</v>
      </c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  <c r="AR824" s="162" t="s">
        <v>337</v>
      </c>
      <c r="AT824" s="162" t="s">
        <v>751</v>
      </c>
      <c r="AU824" s="162" t="s">
        <v>85</v>
      </c>
      <c r="AY824" s="15" t="s">
        <v>208</v>
      </c>
      <c r="BE824" s="163">
        <f t="shared" si="194"/>
        <v>0</v>
      </c>
      <c r="BF824" s="163">
        <f t="shared" si="195"/>
        <v>0</v>
      </c>
      <c r="BG824" s="163">
        <f t="shared" si="196"/>
        <v>0</v>
      </c>
      <c r="BH824" s="163">
        <f t="shared" si="197"/>
        <v>0</v>
      </c>
      <c r="BI824" s="163">
        <f t="shared" si="198"/>
        <v>0</v>
      </c>
      <c r="BJ824" s="15" t="s">
        <v>85</v>
      </c>
      <c r="BK824" s="163">
        <f t="shared" si="199"/>
        <v>0</v>
      </c>
      <c r="BL824" s="15" t="s">
        <v>274</v>
      </c>
      <c r="BM824" s="162" t="s">
        <v>3188</v>
      </c>
    </row>
    <row r="825" spans="1:65" s="2" customFormat="1" ht="24.2" customHeight="1">
      <c r="A825" s="30"/>
      <c r="B825" s="154"/>
      <c r="C825" s="201" t="s">
        <v>3189</v>
      </c>
      <c r="D825" s="201" t="s">
        <v>751</v>
      </c>
      <c r="E825" s="202" t="s">
        <v>2982</v>
      </c>
      <c r="F825" s="203" t="s">
        <v>2983</v>
      </c>
      <c r="G825" s="204" t="s">
        <v>252</v>
      </c>
      <c r="H825" s="205">
        <v>42.734999999999999</v>
      </c>
      <c r="I825" s="177"/>
      <c r="J825" s="290">
        <f t="shared" si="190"/>
        <v>0</v>
      </c>
      <c r="K825" s="178"/>
      <c r="L825" s="179"/>
      <c r="M825" s="180" t="s">
        <v>1</v>
      </c>
      <c r="N825" s="181" t="s">
        <v>38</v>
      </c>
      <c r="O825" s="59"/>
      <c r="P825" s="160">
        <f t="shared" si="191"/>
        <v>0</v>
      </c>
      <c r="Q825" s="160">
        <v>3.0899999999999999E-3</v>
      </c>
      <c r="R825" s="160">
        <f t="shared" si="192"/>
        <v>0.13205115000000001</v>
      </c>
      <c r="S825" s="160">
        <v>0</v>
      </c>
      <c r="T825" s="161">
        <f t="shared" si="193"/>
        <v>0</v>
      </c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  <c r="AR825" s="162" t="s">
        <v>337</v>
      </c>
      <c r="AT825" s="162" t="s">
        <v>751</v>
      </c>
      <c r="AU825" s="162" t="s">
        <v>85</v>
      </c>
      <c r="AY825" s="15" t="s">
        <v>208</v>
      </c>
      <c r="BE825" s="163">
        <f t="shared" si="194"/>
        <v>0</v>
      </c>
      <c r="BF825" s="163">
        <f t="shared" si="195"/>
        <v>0</v>
      </c>
      <c r="BG825" s="163">
        <f t="shared" si="196"/>
        <v>0</v>
      </c>
      <c r="BH825" s="163">
        <f t="shared" si="197"/>
        <v>0</v>
      </c>
      <c r="BI825" s="163">
        <f t="shared" si="198"/>
        <v>0</v>
      </c>
      <c r="BJ825" s="15" t="s">
        <v>85</v>
      </c>
      <c r="BK825" s="163">
        <f t="shared" si="199"/>
        <v>0</v>
      </c>
      <c r="BL825" s="15" t="s">
        <v>274</v>
      </c>
      <c r="BM825" s="162" t="s">
        <v>3190</v>
      </c>
    </row>
    <row r="826" spans="1:65" s="2" customFormat="1" ht="24.2" customHeight="1">
      <c r="A826" s="30"/>
      <c r="B826" s="154"/>
      <c r="C826" s="201" t="s">
        <v>3191</v>
      </c>
      <c r="D826" s="201" t="s">
        <v>751</v>
      </c>
      <c r="E826" s="202" t="s">
        <v>2854</v>
      </c>
      <c r="F826" s="203" t="s">
        <v>2855</v>
      </c>
      <c r="G826" s="204" t="s">
        <v>213</v>
      </c>
      <c r="H826" s="205">
        <v>73.510000000000005</v>
      </c>
      <c r="I826" s="177"/>
      <c r="J826" s="290">
        <f t="shared" si="190"/>
        <v>0</v>
      </c>
      <c r="K826" s="178"/>
      <c r="L826" s="179"/>
      <c r="M826" s="180" t="s">
        <v>1</v>
      </c>
      <c r="N826" s="181" t="s">
        <v>38</v>
      </c>
      <c r="O826" s="59"/>
      <c r="P826" s="160">
        <f t="shared" si="191"/>
        <v>0</v>
      </c>
      <c r="Q826" s="160">
        <v>1.7500000000000002E-2</v>
      </c>
      <c r="R826" s="160">
        <f t="shared" si="192"/>
        <v>1.2864250000000002</v>
      </c>
      <c r="S826" s="160">
        <v>0</v>
      </c>
      <c r="T826" s="161">
        <f t="shared" si="193"/>
        <v>0</v>
      </c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R826" s="162" t="s">
        <v>741</v>
      </c>
      <c r="AT826" s="162" t="s">
        <v>751</v>
      </c>
      <c r="AU826" s="162" t="s">
        <v>85</v>
      </c>
      <c r="AY826" s="15" t="s">
        <v>208</v>
      </c>
      <c r="BE826" s="163">
        <f t="shared" si="194"/>
        <v>0</v>
      </c>
      <c r="BF826" s="163">
        <f t="shared" si="195"/>
        <v>0</v>
      </c>
      <c r="BG826" s="163">
        <f t="shared" si="196"/>
        <v>0</v>
      </c>
      <c r="BH826" s="163">
        <f t="shared" si="197"/>
        <v>0</v>
      </c>
      <c r="BI826" s="163">
        <f t="shared" si="198"/>
        <v>0</v>
      </c>
      <c r="BJ826" s="15" t="s">
        <v>85</v>
      </c>
      <c r="BK826" s="163">
        <f t="shared" si="199"/>
        <v>0</v>
      </c>
      <c r="BL826" s="15" t="s">
        <v>741</v>
      </c>
      <c r="BM826" s="162" t="s">
        <v>3192</v>
      </c>
    </row>
    <row r="827" spans="1:65" s="2" customFormat="1" ht="16.5" customHeight="1">
      <c r="A827" s="30"/>
      <c r="B827" s="154"/>
      <c r="C827" s="201" t="s">
        <v>3193</v>
      </c>
      <c r="D827" s="201" t="s">
        <v>751</v>
      </c>
      <c r="E827" s="202" t="s">
        <v>3026</v>
      </c>
      <c r="F827" s="203" t="s">
        <v>3027</v>
      </c>
      <c r="G827" s="204" t="s">
        <v>2689</v>
      </c>
      <c r="H827" s="205">
        <v>0.114</v>
      </c>
      <c r="I827" s="177"/>
      <c r="J827" s="290">
        <f t="shared" si="190"/>
        <v>0</v>
      </c>
      <c r="K827" s="178"/>
      <c r="L827" s="179"/>
      <c r="M827" s="180" t="s">
        <v>1</v>
      </c>
      <c r="N827" s="181" t="s">
        <v>38</v>
      </c>
      <c r="O827" s="59"/>
      <c r="P827" s="160">
        <f t="shared" si="191"/>
        <v>0</v>
      </c>
      <c r="Q827" s="160">
        <v>0.188</v>
      </c>
      <c r="R827" s="160">
        <f t="shared" si="192"/>
        <v>2.1432E-2</v>
      </c>
      <c r="S827" s="160">
        <v>0</v>
      </c>
      <c r="T827" s="161">
        <f t="shared" si="193"/>
        <v>0</v>
      </c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R827" s="162" t="s">
        <v>337</v>
      </c>
      <c r="AT827" s="162" t="s">
        <v>751</v>
      </c>
      <c r="AU827" s="162" t="s">
        <v>85</v>
      </c>
      <c r="AY827" s="15" t="s">
        <v>208</v>
      </c>
      <c r="BE827" s="163">
        <f t="shared" si="194"/>
        <v>0</v>
      </c>
      <c r="BF827" s="163">
        <f t="shared" si="195"/>
        <v>0</v>
      </c>
      <c r="BG827" s="163">
        <f t="shared" si="196"/>
        <v>0</v>
      </c>
      <c r="BH827" s="163">
        <f t="shared" si="197"/>
        <v>0</v>
      </c>
      <c r="BI827" s="163">
        <f t="shared" si="198"/>
        <v>0</v>
      </c>
      <c r="BJ827" s="15" t="s">
        <v>85</v>
      </c>
      <c r="BK827" s="163">
        <f t="shared" si="199"/>
        <v>0</v>
      </c>
      <c r="BL827" s="15" t="s">
        <v>274</v>
      </c>
      <c r="BM827" s="162" t="s">
        <v>3194</v>
      </c>
    </row>
    <row r="828" spans="1:65" s="2" customFormat="1" ht="16.5" customHeight="1">
      <c r="A828" s="30"/>
      <c r="B828" s="154"/>
      <c r="C828" s="201" t="s">
        <v>3195</v>
      </c>
      <c r="D828" s="201" t="s">
        <v>751</v>
      </c>
      <c r="E828" s="202" t="s">
        <v>3030</v>
      </c>
      <c r="F828" s="203" t="s">
        <v>3031</v>
      </c>
      <c r="G828" s="204" t="s">
        <v>2689</v>
      </c>
      <c r="H828" s="205">
        <v>24</v>
      </c>
      <c r="I828" s="177"/>
      <c r="J828" s="290">
        <f t="shared" si="190"/>
        <v>0</v>
      </c>
      <c r="K828" s="178"/>
      <c r="L828" s="179"/>
      <c r="M828" s="180" t="s">
        <v>1</v>
      </c>
      <c r="N828" s="181" t="s">
        <v>38</v>
      </c>
      <c r="O828" s="59"/>
      <c r="P828" s="160">
        <f t="shared" si="191"/>
        <v>0</v>
      </c>
      <c r="Q828" s="160">
        <v>0.33800000000000002</v>
      </c>
      <c r="R828" s="160">
        <f t="shared" si="192"/>
        <v>8.1120000000000001</v>
      </c>
      <c r="S828" s="160">
        <v>0</v>
      </c>
      <c r="T828" s="161">
        <f t="shared" si="193"/>
        <v>0</v>
      </c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R828" s="162" t="s">
        <v>337</v>
      </c>
      <c r="AT828" s="162" t="s">
        <v>751</v>
      </c>
      <c r="AU828" s="162" t="s">
        <v>85</v>
      </c>
      <c r="AY828" s="15" t="s">
        <v>208</v>
      </c>
      <c r="BE828" s="163">
        <f t="shared" si="194"/>
        <v>0</v>
      </c>
      <c r="BF828" s="163">
        <f t="shared" si="195"/>
        <v>0</v>
      </c>
      <c r="BG828" s="163">
        <f t="shared" si="196"/>
        <v>0</v>
      </c>
      <c r="BH828" s="163">
        <f t="shared" si="197"/>
        <v>0</v>
      </c>
      <c r="BI828" s="163">
        <f t="shared" si="198"/>
        <v>0</v>
      </c>
      <c r="BJ828" s="15" t="s">
        <v>85</v>
      </c>
      <c r="BK828" s="163">
        <f t="shared" si="199"/>
        <v>0</v>
      </c>
      <c r="BL828" s="15" t="s">
        <v>274</v>
      </c>
      <c r="BM828" s="162" t="s">
        <v>3196</v>
      </c>
    </row>
    <row r="829" spans="1:65" s="2" customFormat="1" ht="16.5" customHeight="1">
      <c r="A829" s="30"/>
      <c r="B829" s="154"/>
      <c r="C829" s="201" t="s">
        <v>3197</v>
      </c>
      <c r="D829" s="201" t="s">
        <v>751</v>
      </c>
      <c r="E829" s="202" t="s">
        <v>3034</v>
      </c>
      <c r="F829" s="203" t="s">
        <v>3035</v>
      </c>
      <c r="G829" s="204" t="s">
        <v>2689</v>
      </c>
      <c r="H829" s="205">
        <v>0.21</v>
      </c>
      <c r="I829" s="177"/>
      <c r="J829" s="290">
        <f t="shared" si="190"/>
        <v>0</v>
      </c>
      <c r="K829" s="178"/>
      <c r="L829" s="179"/>
      <c r="M829" s="180" t="s">
        <v>1</v>
      </c>
      <c r="N829" s="181" t="s">
        <v>38</v>
      </c>
      <c r="O829" s="59"/>
      <c r="P829" s="160">
        <f t="shared" si="191"/>
        <v>0</v>
      </c>
      <c r="Q829" s="160">
        <v>5.7599999999999998E-2</v>
      </c>
      <c r="R829" s="160">
        <f t="shared" si="192"/>
        <v>1.2095999999999999E-2</v>
      </c>
      <c r="S829" s="160">
        <v>0</v>
      </c>
      <c r="T829" s="161">
        <f t="shared" si="193"/>
        <v>0</v>
      </c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R829" s="162" t="s">
        <v>337</v>
      </c>
      <c r="AT829" s="162" t="s">
        <v>751</v>
      </c>
      <c r="AU829" s="162" t="s">
        <v>85</v>
      </c>
      <c r="AY829" s="15" t="s">
        <v>208</v>
      </c>
      <c r="BE829" s="163">
        <f t="shared" si="194"/>
        <v>0</v>
      </c>
      <c r="BF829" s="163">
        <f t="shared" si="195"/>
        <v>0</v>
      </c>
      <c r="BG829" s="163">
        <f t="shared" si="196"/>
        <v>0</v>
      </c>
      <c r="BH829" s="163">
        <f t="shared" si="197"/>
        <v>0</v>
      </c>
      <c r="BI829" s="163">
        <f t="shared" si="198"/>
        <v>0</v>
      </c>
      <c r="BJ829" s="15" t="s">
        <v>85</v>
      </c>
      <c r="BK829" s="163">
        <f t="shared" si="199"/>
        <v>0</v>
      </c>
      <c r="BL829" s="15" t="s">
        <v>274</v>
      </c>
      <c r="BM829" s="162" t="s">
        <v>3198</v>
      </c>
    </row>
    <row r="830" spans="1:65" s="2" customFormat="1" ht="24.2" customHeight="1">
      <c r="A830" s="30"/>
      <c r="B830" s="154"/>
      <c r="C830" s="201" t="s">
        <v>3199</v>
      </c>
      <c r="D830" s="201" t="s">
        <v>751</v>
      </c>
      <c r="E830" s="202" t="s">
        <v>3038</v>
      </c>
      <c r="F830" s="203" t="s">
        <v>3039</v>
      </c>
      <c r="G830" s="204" t="s">
        <v>2689</v>
      </c>
      <c r="H830" s="205">
        <v>0.21</v>
      </c>
      <c r="I830" s="177"/>
      <c r="J830" s="290">
        <f t="shared" si="190"/>
        <v>0</v>
      </c>
      <c r="K830" s="178"/>
      <c r="L830" s="179"/>
      <c r="M830" s="180" t="s">
        <v>1</v>
      </c>
      <c r="N830" s="181" t="s">
        <v>38</v>
      </c>
      <c r="O830" s="59"/>
      <c r="P830" s="160">
        <f t="shared" si="191"/>
        <v>0</v>
      </c>
      <c r="Q830" s="160">
        <v>1.6500000000000001E-2</v>
      </c>
      <c r="R830" s="160">
        <f t="shared" si="192"/>
        <v>3.4650000000000002E-3</v>
      </c>
      <c r="S830" s="160">
        <v>0</v>
      </c>
      <c r="T830" s="161">
        <f t="shared" si="193"/>
        <v>0</v>
      </c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  <c r="AR830" s="162" t="s">
        <v>337</v>
      </c>
      <c r="AT830" s="162" t="s">
        <v>751</v>
      </c>
      <c r="AU830" s="162" t="s">
        <v>85</v>
      </c>
      <c r="AY830" s="15" t="s">
        <v>208</v>
      </c>
      <c r="BE830" s="163">
        <f t="shared" si="194"/>
        <v>0</v>
      </c>
      <c r="BF830" s="163">
        <f t="shared" si="195"/>
        <v>0</v>
      </c>
      <c r="BG830" s="163">
        <f t="shared" si="196"/>
        <v>0</v>
      </c>
      <c r="BH830" s="163">
        <f t="shared" si="197"/>
        <v>0</v>
      </c>
      <c r="BI830" s="163">
        <f t="shared" si="198"/>
        <v>0</v>
      </c>
      <c r="BJ830" s="15" t="s">
        <v>85</v>
      </c>
      <c r="BK830" s="163">
        <f t="shared" si="199"/>
        <v>0</v>
      </c>
      <c r="BL830" s="15" t="s">
        <v>274</v>
      </c>
      <c r="BM830" s="162" t="s">
        <v>3200</v>
      </c>
    </row>
    <row r="831" spans="1:65" s="2" customFormat="1" ht="24.2" customHeight="1">
      <c r="A831" s="30"/>
      <c r="B831" s="154"/>
      <c r="C831" s="201" t="s">
        <v>3201</v>
      </c>
      <c r="D831" s="201" t="s">
        <v>751</v>
      </c>
      <c r="E831" s="202" t="s">
        <v>3042</v>
      </c>
      <c r="F831" s="203" t="s">
        <v>3043</v>
      </c>
      <c r="G831" s="204" t="s">
        <v>2689</v>
      </c>
      <c r="H831" s="205">
        <v>0.114</v>
      </c>
      <c r="I831" s="177"/>
      <c r="J831" s="290">
        <f t="shared" si="190"/>
        <v>0</v>
      </c>
      <c r="K831" s="178"/>
      <c r="L831" s="179"/>
      <c r="M831" s="180" t="s">
        <v>1</v>
      </c>
      <c r="N831" s="181" t="s">
        <v>38</v>
      </c>
      <c r="O831" s="59"/>
      <c r="P831" s="160">
        <f t="shared" si="191"/>
        <v>0</v>
      </c>
      <c r="Q831" s="160">
        <v>3.3000000000000002E-2</v>
      </c>
      <c r="R831" s="160">
        <f t="shared" si="192"/>
        <v>3.7620000000000002E-3</v>
      </c>
      <c r="S831" s="160">
        <v>0</v>
      </c>
      <c r="T831" s="161">
        <f t="shared" si="193"/>
        <v>0</v>
      </c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  <c r="AR831" s="162" t="s">
        <v>337</v>
      </c>
      <c r="AT831" s="162" t="s">
        <v>751</v>
      </c>
      <c r="AU831" s="162" t="s">
        <v>85</v>
      </c>
      <c r="AY831" s="15" t="s">
        <v>208</v>
      </c>
      <c r="BE831" s="163">
        <f t="shared" si="194"/>
        <v>0</v>
      </c>
      <c r="BF831" s="163">
        <f t="shared" si="195"/>
        <v>0</v>
      </c>
      <c r="BG831" s="163">
        <f t="shared" si="196"/>
        <v>0</v>
      </c>
      <c r="BH831" s="163">
        <f t="shared" si="197"/>
        <v>0</v>
      </c>
      <c r="BI831" s="163">
        <f t="shared" si="198"/>
        <v>0</v>
      </c>
      <c r="BJ831" s="15" t="s">
        <v>85</v>
      </c>
      <c r="BK831" s="163">
        <f t="shared" si="199"/>
        <v>0</v>
      </c>
      <c r="BL831" s="15" t="s">
        <v>274</v>
      </c>
      <c r="BM831" s="162" t="s">
        <v>3202</v>
      </c>
    </row>
    <row r="832" spans="1:65" s="2" customFormat="1" ht="24.2" customHeight="1">
      <c r="A832" s="30"/>
      <c r="B832" s="154"/>
      <c r="C832" s="201" t="s">
        <v>3203</v>
      </c>
      <c r="D832" s="201" t="s">
        <v>751</v>
      </c>
      <c r="E832" s="202" t="s">
        <v>3046</v>
      </c>
      <c r="F832" s="203" t="s">
        <v>3047</v>
      </c>
      <c r="G832" s="204" t="s">
        <v>2689</v>
      </c>
      <c r="H832" s="205">
        <v>24</v>
      </c>
      <c r="I832" s="177"/>
      <c r="J832" s="290">
        <f t="shared" si="190"/>
        <v>0</v>
      </c>
      <c r="K832" s="178"/>
      <c r="L832" s="179"/>
      <c r="M832" s="180" t="s">
        <v>1</v>
      </c>
      <c r="N832" s="181" t="s">
        <v>38</v>
      </c>
      <c r="O832" s="59"/>
      <c r="P832" s="160">
        <f t="shared" si="191"/>
        <v>0</v>
      </c>
      <c r="Q832" s="160">
        <v>6.25E-2</v>
      </c>
      <c r="R832" s="160">
        <f t="shared" si="192"/>
        <v>1.5</v>
      </c>
      <c r="S832" s="160">
        <v>0</v>
      </c>
      <c r="T832" s="161">
        <f t="shared" si="193"/>
        <v>0</v>
      </c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R832" s="162" t="s">
        <v>337</v>
      </c>
      <c r="AT832" s="162" t="s">
        <v>751</v>
      </c>
      <c r="AU832" s="162" t="s">
        <v>85</v>
      </c>
      <c r="AY832" s="15" t="s">
        <v>208</v>
      </c>
      <c r="BE832" s="163">
        <f t="shared" si="194"/>
        <v>0</v>
      </c>
      <c r="BF832" s="163">
        <f t="shared" si="195"/>
        <v>0</v>
      </c>
      <c r="BG832" s="163">
        <f t="shared" si="196"/>
        <v>0</v>
      </c>
      <c r="BH832" s="163">
        <f t="shared" si="197"/>
        <v>0</v>
      </c>
      <c r="BI832" s="163">
        <f t="shared" si="198"/>
        <v>0</v>
      </c>
      <c r="BJ832" s="15" t="s">
        <v>85</v>
      </c>
      <c r="BK832" s="163">
        <f t="shared" si="199"/>
        <v>0</v>
      </c>
      <c r="BL832" s="15" t="s">
        <v>274</v>
      </c>
      <c r="BM832" s="162" t="s">
        <v>3204</v>
      </c>
    </row>
    <row r="833" spans="1:65" s="2" customFormat="1" ht="24.2" customHeight="1">
      <c r="A833" s="30"/>
      <c r="B833" s="154"/>
      <c r="C833" s="201" t="s">
        <v>3205</v>
      </c>
      <c r="D833" s="201" t="s">
        <v>751</v>
      </c>
      <c r="E833" s="202" t="s">
        <v>3050</v>
      </c>
      <c r="F833" s="203" t="s">
        <v>3051</v>
      </c>
      <c r="G833" s="204" t="s">
        <v>2689</v>
      </c>
      <c r="H833" s="205">
        <v>0.42</v>
      </c>
      <c r="I833" s="177"/>
      <c r="J833" s="290">
        <f t="shared" si="190"/>
        <v>0</v>
      </c>
      <c r="K833" s="178"/>
      <c r="L833" s="179"/>
      <c r="M833" s="180" t="s">
        <v>1</v>
      </c>
      <c r="N833" s="181" t="s">
        <v>38</v>
      </c>
      <c r="O833" s="59"/>
      <c r="P833" s="160">
        <f t="shared" si="191"/>
        <v>0</v>
      </c>
      <c r="Q833" s="160">
        <v>6.2700000000000004E-3</v>
      </c>
      <c r="R833" s="160">
        <f t="shared" si="192"/>
        <v>2.6334000000000002E-3</v>
      </c>
      <c r="S833" s="160">
        <v>0</v>
      </c>
      <c r="T833" s="161">
        <f t="shared" si="193"/>
        <v>0</v>
      </c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  <c r="AR833" s="162" t="s">
        <v>337</v>
      </c>
      <c r="AT833" s="162" t="s">
        <v>751</v>
      </c>
      <c r="AU833" s="162" t="s">
        <v>85</v>
      </c>
      <c r="AY833" s="15" t="s">
        <v>208</v>
      </c>
      <c r="BE833" s="163">
        <f t="shared" si="194"/>
        <v>0</v>
      </c>
      <c r="BF833" s="163">
        <f t="shared" si="195"/>
        <v>0</v>
      </c>
      <c r="BG833" s="163">
        <f t="shared" si="196"/>
        <v>0</v>
      </c>
      <c r="BH833" s="163">
        <f t="shared" si="197"/>
        <v>0</v>
      </c>
      <c r="BI833" s="163">
        <f t="shared" si="198"/>
        <v>0</v>
      </c>
      <c r="BJ833" s="15" t="s">
        <v>85</v>
      </c>
      <c r="BK833" s="163">
        <f t="shared" si="199"/>
        <v>0</v>
      </c>
      <c r="BL833" s="15" t="s">
        <v>274</v>
      </c>
      <c r="BM833" s="162" t="s">
        <v>3206</v>
      </c>
    </row>
    <row r="834" spans="1:65" s="2" customFormat="1" ht="24.2" customHeight="1">
      <c r="A834" s="30"/>
      <c r="B834" s="154"/>
      <c r="C834" s="201" t="s">
        <v>3207</v>
      </c>
      <c r="D834" s="201" t="s">
        <v>751</v>
      </c>
      <c r="E834" s="202" t="s">
        <v>3054</v>
      </c>
      <c r="F834" s="203" t="s">
        <v>3055</v>
      </c>
      <c r="G834" s="204" t="s">
        <v>2689</v>
      </c>
      <c r="H834" s="205">
        <v>0.22800000000000001</v>
      </c>
      <c r="I834" s="177"/>
      <c r="J834" s="290">
        <f t="shared" si="190"/>
        <v>0</v>
      </c>
      <c r="K834" s="178"/>
      <c r="L834" s="179"/>
      <c r="M834" s="180" t="s">
        <v>1</v>
      </c>
      <c r="N834" s="181" t="s">
        <v>38</v>
      </c>
      <c r="O834" s="59"/>
      <c r="P834" s="160">
        <f t="shared" si="191"/>
        <v>0</v>
      </c>
      <c r="Q834" s="160">
        <v>1.1299999999999999E-2</v>
      </c>
      <c r="R834" s="160">
        <f t="shared" si="192"/>
        <v>2.5764E-3</v>
      </c>
      <c r="S834" s="160">
        <v>0</v>
      </c>
      <c r="T834" s="161">
        <f t="shared" si="193"/>
        <v>0</v>
      </c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  <c r="AR834" s="162" t="s">
        <v>337</v>
      </c>
      <c r="AT834" s="162" t="s">
        <v>751</v>
      </c>
      <c r="AU834" s="162" t="s">
        <v>85</v>
      </c>
      <c r="AY834" s="15" t="s">
        <v>208</v>
      </c>
      <c r="BE834" s="163">
        <f t="shared" si="194"/>
        <v>0</v>
      </c>
      <c r="BF834" s="163">
        <f t="shared" si="195"/>
        <v>0</v>
      </c>
      <c r="BG834" s="163">
        <f t="shared" si="196"/>
        <v>0</v>
      </c>
      <c r="BH834" s="163">
        <f t="shared" si="197"/>
        <v>0</v>
      </c>
      <c r="BI834" s="163">
        <f t="shared" si="198"/>
        <v>0</v>
      </c>
      <c r="BJ834" s="15" t="s">
        <v>85</v>
      </c>
      <c r="BK834" s="163">
        <f t="shared" si="199"/>
        <v>0</v>
      </c>
      <c r="BL834" s="15" t="s">
        <v>274</v>
      </c>
      <c r="BM834" s="162" t="s">
        <v>3208</v>
      </c>
    </row>
    <row r="835" spans="1:65" s="2" customFormat="1" ht="21.75" customHeight="1">
      <c r="A835" s="30"/>
      <c r="B835" s="154"/>
      <c r="C835" s="201" t="s">
        <v>3209</v>
      </c>
      <c r="D835" s="201" t="s">
        <v>751</v>
      </c>
      <c r="E835" s="202" t="s">
        <v>3058</v>
      </c>
      <c r="F835" s="203" t="s">
        <v>3059</v>
      </c>
      <c r="G835" s="204" t="s">
        <v>2689</v>
      </c>
      <c r="H835" s="205">
        <v>48</v>
      </c>
      <c r="I835" s="177"/>
      <c r="J835" s="290">
        <f t="shared" si="190"/>
        <v>0</v>
      </c>
      <c r="K835" s="178"/>
      <c r="L835" s="179"/>
      <c r="M835" s="180" t="s">
        <v>1</v>
      </c>
      <c r="N835" s="181" t="s">
        <v>38</v>
      </c>
      <c r="O835" s="59"/>
      <c r="P835" s="160">
        <f t="shared" si="191"/>
        <v>0</v>
      </c>
      <c r="Q835" s="160">
        <v>1.6400000000000001E-2</v>
      </c>
      <c r="R835" s="160">
        <f t="shared" si="192"/>
        <v>0.78720000000000012</v>
      </c>
      <c r="S835" s="160">
        <v>0</v>
      </c>
      <c r="T835" s="161">
        <f t="shared" si="193"/>
        <v>0</v>
      </c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R835" s="162" t="s">
        <v>337</v>
      </c>
      <c r="AT835" s="162" t="s">
        <v>751</v>
      </c>
      <c r="AU835" s="162" t="s">
        <v>85</v>
      </c>
      <c r="AY835" s="15" t="s">
        <v>208</v>
      </c>
      <c r="BE835" s="163">
        <f t="shared" si="194"/>
        <v>0</v>
      </c>
      <c r="BF835" s="163">
        <f t="shared" si="195"/>
        <v>0</v>
      </c>
      <c r="BG835" s="163">
        <f t="shared" si="196"/>
        <v>0</v>
      </c>
      <c r="BH835" s="163">
        <f t="shared" si="197"/>
        <v>0</v>
      </c>
      <c r="BI835" s="163">
        <f t="shared" si="198"/>
        <v>0</v>
      </c>
      <c r="BJ835" s="15" t="s">
        <v>85</v>
      </c>
      <c r="BK835" s="163">
        <f t="shared" si="199"/>
        <v>0</v>
      </c>
      <c r="BL835" s="15" t="s">
        <v>274</v>
      </c>
      <c r="BM835" s="162" t="s">
        <v>3210</v>
      </c>
    </row>
    <row r="836" spans="1:65" s="2" customFormat="1" ht="24.2" customHeight="1">
      <c r="A836" s="30"/>
      <c r="B836" s="154"/>
      <c r="C836" s="201" t="s">
        <v>3211</v>
      </c>
      <c r="D836" s="201" t="s">
        <v>751</v>
      </c>
      <c r="E836" s="202" t="s">
        <v>2687</v>
      </c>
      <c r="F836" s="203" t="s">
        <v>2688</v>
      </c>
      <c r="G836" s="204" t="s">
        <v>2689</v>
      </c>
      <c r="H836" s="205">
        <v>24.771999999999998</v>
      </c>
      <c r="I836" s="177"/>
      <c r="J836" s="290">
        <f t="shared" si="190"/>
        <v>0</v>
      </c>
      <c r="K836" s="178"/>
      <c r="L836" s="179"/>
      <c r="M836" s="180" t="s">
        <v>1</v>
      </c>
      <c r="N836" s="181" t="s">
        <v>38</v>
      </c>
      <c r="O836" s="59"/>
      <c r="P836" s="160">
        <f t="shared" si="191"/>
        <v>0</v>
      </c>
      <c r="Q836" s="160">
        <v>3.09E-2</v>
      </c>
      <c r="R836" s="160">
        <f t="shared" si="192"/>
        <v>0.76545479999999999</v>
      </c>
      <c r="S836" s="160">
        <v>0</v>
      </c>
      <c r="T836" s="161">
        <f t="shared" si="193"/>
        <v>0</v>
      </c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R836" s="162" t="s">
        <v>337</v>
      </c>
      <c r="AT836" s="162" t="s">
        <v>751</v>
      </c>
      <c r="AU836" s="162" t="s">
        <v>85</v>
      </c>
      <c r="AY836" s="15" t="s">
        <v>208</v>
      </c>
      <c r="BE836" s="163">
        <f t="shared" si="194"/>
        <v>0</v>
      </c>
      <c r="BF836" s="163">
        <f t="shared" si="195"/>
        <v>0</v>
      </c>
      <c r="BG836" s="163">
        <f t="shared" si="196"/>
        <v>0</v>
      </c>
      <c r="BH836" s="163">
        <f t="shared" si="197"/>
        <v>0</v>
      </c>
      <c r="BI836" s="163">
        <f t="shared" si="198"/>
        <v>0</v>
      </c>
      <c r="BJ836" s="15" t="s">
        <v>85</v>
      </c>
      <c r="BK836" s="163">
        <f t="shared" si="199"/>
        <v>0</v>
      </c>
      <c r="BL836" s="15" t="s">
        <v>274</v>
      </c>
      <c r="BM836" s="162" t="s">
        <v>3212</v>
      </c>
    </row>
    <row r="837" spans="1:65" s="2" customFormat="1" ht="33" customHeight="1">
      <c r="A837" s="30"/>
      <c r="B837" s="154"/>
      <c r="C837" s="195" t="s">
        <v>3213</v>
      </c>
      <c r="D837" s="195" t="s">
        <v>210</v>
      </c>
      <c r="E837" s="196" t="s">
        <v>3214</v>
      </c>
      <c r="F837" s="200" t="s">
        <v>3215</v>
      </c>
      <c r="G837" s="198" t="s">
        <v>739</v>
      </c>
      <c r="H837" s="199">
        <v>49360.06</v>
      </c>
      <c r="I837" s="155"/>
      <c r="J837" s="287">
        <f t="shared" si="190"/>
        <v>0</v>
      </c>
      <c r="K837" s="157"/>
      <c r="L837" s="31"/>
      <c r="M837" s="158" t="s">
        <v>1</v>
      </c>
      <c r="N837" s="159" t="s">
        <v>38</v>
      </c>
      <c r="O837" s="59"/>
      <c r="P837" s="160">
        <f t="shared" si="191"/>
        <v>0</v>
      </c>
      <c r="Q837" s="160">
        <v>0</v>
      </c>
      <c r="R837" s="160">
        <f t="shared" si="192"/>
        <v>0</v>
      </c>
      <c r="S837" s="160">
        <v>0</v>
      </c>
      <c r="T837" s="161">
        <f t="shared" si="193"/>
        <v>0</v>
      </c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  <c r="AR837" s="162" t="s">
        <v>274</v>
      </c>
      <c r="AT837" s="162" t="s">
        <v>210</v>
      </c>
      <c r="AU837" s="162" t="s">
        <v>85</v>
      </c>
      <c r="AY837" s="15" t="s">
        <v>208</v>
      </c>
      <c r="BE837" s="163">
        <f t="shared" si="194"/>
        <v>0</v>
      </c>
      <c r="BF837" s="163">
        <f t="shared" si="195"/>
        <v>0</v>
      </c>
      <c r="BG837" s="163">
        <f t="shared" si="196"/>
        <v>0</v>
      </c>
      <c r="BH837" s="163">
        <f t="shared" si="197"/>
        <v>0</v>
      </c>
      <c r="BI837" s="163">
        <f t="shared" si="198"/>
        <v>0</v>
      </c>
      <c r="BJ837" s="15" t="s">
        <v>85</v>
      </c>
      <c r="BK837" s="163">
        <f t="shared" si="199"/>
        <v>0</v>
      </c>
      <c r="BL837" s="15" t="s">
        <v>274</v>
      </c>
      <c r="BM837" s="162" t="s">
        <v>3216</v>
      </c>
    </row>
    <row r="838" spans="1:65" s="2" customFormat="1" ht="21.75" customHeight="1">
      <c r="A838" s="30"/>
      <c r="B838" s="154"/>
      <c r="C838" s="201" t="s">
        <v>3217</v>
      </c>
      <c r="D838" s="201" t="s">
        <v>751</v>
      </c>
      <c r="E838" s="202" t="s">
        <v>3218</v>
      </c>
      <c r="F838" s="203" t="s">
        <v>3219</v>
      </c>
      <c r="G838" s="204" t="s">
        <v>252</v>
      </c>
      <c r="H838" s="205">
        <v>93.665000000000006</v>
      </c>
      <c r="I838" s="177"/>
      <c r="J838" s="290">
        <f t="shared" si="190"/>
        <v>0</v>
      </c>
      <c r="K838" s="178"/>
      <c r="L838" s="179"/>
      <c r="M838" s="180" t="s">
        <v>1</v>
      </c>
      <c r="N838" s="181" t="s">
        <v>38</v>
      </c>
      <c r="O838" s="59"/>
      <c r="P838" s="160">
        <f t="shared" si="191"/>
        <v>0</v>
      </c>
      <c r="Q838" s="160">
        <v>6.13E-2</v>
      </c>
      <c r="R838" s="160">
        <f t="shared" si="192"/>
        <v>5.7416645000000006</v>
      </c>
      <c r="S838" s="160">
        <v>0</v>
      </c>
      <c r="T838" s="161">
        <f t="shared" si="193"/>
        <v>0</v>
      </c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R838" s="162" t="s">
        <v>337</v>
      </c>
      <c r="AT838" s="162" t="s">
        <v>751</v>
      </c>
      <c r="AU838" s="162" t="s">
        <v>85</v>
      </c>
      <c r="AY838" s="15" t="s">
        <v>208</v>
      </c>
      <c r="BE838" s="163">
        <f t="shared" si="194"/>
        <v>0</v>
      </c>
      <c r="BF838" s="163">
        <f t="shared" si="195"/>
        <v>0</v>
      </c>
      <c r="BG838" s="163">
        <f t="shared" si="196"/>
        <v>0</v>
      </c>
      <c r="BH838" s="163">
        <f t="shared" si="197"/>
        <v>0</v>
      </c>
      <c r="BI838" s="163">
        <f t="shared" si="198"/>
        <v>0</v>
      </c>
      <c r="BJ838" s="15" t="s">
        <v>85</v>
      </c>
      <c r="BK838" s="163">
        <f t="shared" si="199"/>
        <v>0</v>
      </c>
      <c r="BL838" s="15" t="s">
        <v>274</v>
      </c>
      <c r="BM838" s="162" t="s">
        <v>3220</v>
      </c>
    </row>
    <row r="839" spans="1:65" s="2" customFormat="1" ht="21.75" customHeight="1">
      <c r="A839" s="30"/>
      <c r="B839" s="154"/>
      <c r="C839" s="201" t="s">
        <v>3221</v>
      </c>
      <c r="D839" s="201" t="s">
        <v>751</v>
      </c>
      <c r="E839" s="202" t="s">
        <v>3222</v>
      </c>
      <c r="F839" s="203" t="s">
        <v>3223</v>
      </c>
      <c r="G839" s="204" t="s">
        <v>252</v>
      </c>
      <c r="H839" s="205">
        <v>68.254999999999995</v>
      </c>
      <c r="I839" s="177"/>
      <c r="J839" s="290">
        <f t="shared" si="190"/>
        <v>0</v>
      </c>
      <c r="K839" s="178"/>
      <c r="L839" s="179"/>
      <c r="M839" s="180" t="s">
        <v>1</v>
      </c>
      <c r="N839" s="181" t="s">
        <v>38</v>
      </c>
      <c r="O839" s="59"/>
      <c r="P839" s="160">
        <f t="shared" si="191"/>
        <v>0</v>
      </c>
      <c r="Q839" s="160">
        <v>0.11700000000000001</v>
      </c>
      <c r="R839" s="160">
        <f t="shared" si="192"/>
        <v>7.9858349999999998</v>
      </c>
      <c r="S839" s="160">
        <v>0</v>
      </c>
      <c r="T839" s="161">
        <f t="shared" si="193"/>
        <v>0</v>
      </c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  <c r="AR839" s="162" t="s">
        <v>337</v>
      </c>
      <c r="AT839" s="162" t="s">
        <v>751</v>
      </c>
      <c r="AU839" s="162" t="s">
        <v>85</v>
      </c>
      <c r="AY839" s="15" t="s">
        <v>208</v>
      </c>
      <c r="BE839" s="163">
        <f t="shared" si="194"/>
        <v>0</v>
      </c>
      <c r="BF839" s="163">
        <f t="shared" si="195"/>
        <v>0</v>
      </c>
      <c r="BG839" s="163">
        <f t="shared" si="196"/>
        <v>0</v>
      </c>
      <c r="BH839" s="163">
        <f t="shared" si="197"/>
        <v>0</v>
      </c>
      <c r="BI839" s="163">
        <f t="shared" si="198"/>
        <v>0</v>
      </c>
      <c r="BJ839" s="15" t="s">
        <v>85</v>
      </c>
      <c r="BK839" s="163">
        <f t="shared" si="199"/>
        <v>0</v>
      </c>
      <c r="BL839" s="15" t="s">
        <v>274</v>
      </c>
      <c r="BM839" s="162" t="s">
        <v>3224</v>
      </c>
    </row>
    <row r="840" spans="1:65" s="2" customFormat="1" ht="21.75" customHeight="1">
      <c r="A840" s="30"/>
      <c r="B840" s="154"/>
      <c r="C840" s="201" t="s">
        <v>3225</v>
      </c>
      <c r="D840" s="201" t="s">
        <v>751</v>
      </c>
      <c r="E840" s="202" t="s">
        <v>3226</v>
      </c>
      <c r="F840" s="203" t="s">
        <v>3227</v>
      </c>
      <c r="G840" s="204" t="s">
        <v>252</v>
      </c>
      <c r="H840" s="205">
        <v>460.13</v>
      </c>
      <c r="I840" s="177"/>
      <c r="J840" s="290">
        <f t="shared" si="190"/>
        <v>0</v>
      </c>
      <c r="K840" s="178"/>
      <c r="L840" s="179"/>
      <c r="M840" s="180" t="s">
        <v>1</v>
      </c>
      <c r="N840" s="181" t="s">
        <v>38</v>
      </c>
      <c r="O840" s="59"/>
      <c r="P840" s="160">
        <f t="shared" si="191"/>
        <v>0</v>
      </c>
      <c r="Q840" s="160">
        <v>6.8199999999999997E-2</v>
      </c>
      <c r="R840" s="160">
        <f t="shared" si="192"/>
        <v>31.380865999999997</v>
      </c>
      <c r="S840" s="160">
        <v>0</v>
      </c>
      <c r="T840" s="161">
        <f t="shared" si="193"/>
        <v>0</v>
      </c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  <c r="AR840" s="162" t="s">
        <v>337</v>
      </c>
      <c r="AT840" s="162" t="s">
        <v>751</v>
      </c>
      <c r="AU840" s="162" t="s">
        <v>85</v>
      </c>
      <c r="AY840" s="15" t="s">
        <v>208</v>
      </c>
      <c r="BE840" s="163">
        <f t="shared" si="194"/>
        <v>0</v>
      </c>
      <c r="BF840" s="163">
        <f t="shared" si="195"/>
        <v>0</v>
      </c>
      <c r="BG840" s="163">
        <f t="shared" si="196"/>
        <v>0</v>
      </c>
      <c r="BH840" s="163">
        <f t="shared" si="197"/>
        <v>0</v>
      </c>
      <c r="BI840" s="163">
        <f t="shared" si="198"/>
        <v>0</v>
      </c>
      <c r="BJ840" s="15" t="s">
        <v>85</v>
      </c>
      <c r="BK840" s="163">
        <f t="shared" si="199"/>
        <v>0</v>
      </c>
      <c r="BL840" s="15" t="s">
        <v>274</v>
      </c>
      <c r="BM840" s="162" t="s">
        <v>3228</v>
      </c>
    </row>
    <row r="841" spans="1:65" s="2" customFormat="1" ht="33" customHeight="1">
      <c r="A841" s="30"/>
      <c r="B841" s="154"/>
      <c r="C841" s="201" t="s">
        <v>3229</v>
      </c>
      <c r="D841" s="201" t="s">
        <v>751</v>
      </c>
      <c r="E841" s="202" t="s">
        <v>3230</v>
      </c>
      <c r="F841" s="203" t="s">
        <v>3231</v>
      </c>
      <c r="G841" s="204" t="s">
        <v>564</v>
      </c>
      <c r="H841" s="205">
        <v>0.62</v>
      </c>
      <c r="I841" s="177"/>
      <c r="J841" s="290">
        <f t="shared" si="190"/>
        <v>0</v>
      </c>
      <c r="K841" s="178"/>
      <c r="L841" s="179"/>
      <c r="M841" s="180" t="s">
        <v>1</v>
      </c>
      <c r="N841" s="181" t="s">
        <v>38</v>
      </c>
      <c r="O841" s="59"/>
      <c r="P841" s="160">
        <f t="shared" si="191"/>
        <v>0</v>
      </c>
      <c r="Q841" s="160">
        <v>1</v>
      </c>
      <c r="R841" s="160">
        <f t="shared" si="192"/>
        <v>0.62</v>
      </c>
      <c r="S841" s="160">
        <v>0</v>
      </c>
      <c r="T841" s="161">
        <f t="shared" si="193"/>
        <v>0</v>
      </c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  <c r="AR841" s="162" t="s">
        <v>337</v>
      </c>
      <c r="AT841" s="162" t="s">
        <v>751</v>
      </c>
      <c r="AU841" s="162" t="s">
        <v>85</v>
      </c>
      <c r="AY841" s="15" t="s">
        <v>208</v>
      </c>
      <c r="BE841" s="163">
        <f t="shared" si="194"/>
        <v>0</v>
      </c>
      <c r="BF841" s="163">
        <f t="shared" si="195"/>
        <v>0</v>
      </c>
      <c r="BG841" s="163">
        <f t="shared" si="196"/>
        <v>0</v>
      </c>
      <c r="BH841" s="163">
        <f t="shared" si="197"/>
        <v>0</v>
      </c>
      <c r="BI841" s="163">
        <f t="shared" si="198"/>
        <v>0</v>
      </c>
      <c r="BJ841" s="15" t="s">
        <v>85</v>
      </c>
      <c r="BK841" s="163">
        <f t="shared" si="199"/>
        <v>0</v>
      </c>
      <c r="BL841" s="15" t="s">
        <v>274</v>
      </c>
      <c r="BM841" s="162" t="s">
        <v>3232</v>
      </c>
    </row>
    <row r="842" spans="1:65" s="2" customFormat="1" ht="24.2" customHeight="1">
      <c r="A842" s="30"/>
      <c r="B842" s="154"/>
      <c r="C842" s="201" t="s">
        <v>3233</v>
      </c>
      <c r="D842" s="201" t="s">
        <v>751</v>
      </c>
      <c r="E842" s="202" t="s">
        <v>3014</v>
      </c>
      <c r="F842" s="203" t="s">
        <v>3015</v>
      </c>
      <c r="G842" s="204" t="s">
        <v>564</v>
      </c>
      <c r="H842" s="205">
        <v>0.79500000000000004</v>
      </c>
      <c r="I842" s="177"/>
      <c r="J842" s="290">
        <f t="shared" si="190"/>
        <v>0</v>
      </c>
      <c r="K842" s="178"/>
      <c r="L842" s="179"/>
      <c r="M842" s="180" t="s">
        <v>1</v>
      </c>
      <c r="N842" s="181" t="s">
        <v>38</v>
      </c>
      <c r="O842" s="59"/>
      <c r="P842" s="160">
        <f t="shared" si="191"/>
        <v>0</v>
      </c>
      <c r="Q842" s="160">
        <v>1</v>
      </c>
      <c r="R842" s="160">
        <f t="shared" si="192"/>
        <v>0.79500000000000004</v>
      </c>
      <c r="S842" s="160">
        <v>0</v>
      </c>
      <c r="T842" s="161">
        <f t="shared" si="193"/>
        <v>0</v>
      </c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  <c r="AR842" s="162" t="s">
        <v>337</v>
      </c>
      <c r="AT842" s="162" t="s">
        <v>751</v>
      </c>
      <c r="AU842" s="162" t="s">
        <v>85</v>
      </c>
      <c r="AY842" s="15" t="s">
        <v>208</v>
      </c>
      <c r="BE842" s="163">
        <f t="shared" si="194"/>
        <v>0</v>
      </c>
      <c r="BF842" s="163">
        <f t="shared" si="195"/>
        <v>0</v>
      </c>
      <c r="BG842" s="163">
        <f t="shared" si="196"/>
        <v>0</v>
      </c>
      <c r="BH842" s="163">
        <f t="shared" si="197"/>
        <v>0</v>
      </c>
      <c r="BI842" s="163">
        <f t="shared" si="198"/>
        <v>0</v>
      </c>
      <c r="BJ842" s="15" t="s">
        <v>85</v>
      </c>
      <c r="BK842" s="163">
        <f t="shared" si="199"/>
        <v>0</v>
      </c>
      <c r="BL842" s="15" t="s">
        <v>274</v>
      </c>
      <c r="BM842" s="162" t="s">
        <v>3234</v>
      </c>
    </row>
    <row r="843" spans="1:65" s="2" customFormat="1" ht="24.2" customHeight="1">
      <c r="A843" s="30"/>
      <c r="B843" s="154"/>
      <c r="C843" s="201" t="s">
        <v>3235</v>
      </c>
      <c r="D843" s="201" t="s">
        <v>751</v>
      </c>
      <c r="E843" s="202" t="s">
        <v>2862</v>
      </c>
      <c r="F843" s="203" t="s">
        <v>2863</v>
      </c>
      <c r="G843" s="204" t="s">
        <v>564</v>
      </c>
      <c r="H843" s="205">
        <v>1.552</v>
      </c>
      <c r="I843" s="177"/>
      <c r="J843" s="290">
        <f t="shared" si="190"/>
        <v>0</v>
      </c>
      <c r="K843" s="178"/>
      <c r="L843" s="179"/>
      <c r="M843" s="180" t="s">
        <v>1</v>
      </c>
      <c r="N843" s="181" t="s">
        <v>38</v>
      </c>
      <c r="O843" s="59"/>
      <c r="P843" s="160">
        <f t="shared" si="191"/>
        <v>0</v>
      </c>
      <c r="Q843" s="160">
        <v>1</v>
      </c>
      <c r="R843" s="160">
        <f t="shared" si="192"/>
        <v>1.552</v>
      </c>
      <c r="S843" s="160">
        <v>0</v>
      </c>
      <c r="T843" s="161">
        <f t="shared" si="193"/>
        <v>0</v>
      </c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R843" s="162" t="s">
        <v>337</v>
      </c>
      <c r="AT843" s="162" t="s">
        <v>751</v>
      </c>
      <c r="AU843" s="162" t="s">
        <v>85</v>
      </c>
      <c r="AY843" s="15" t="s">
        <v>208</v>
      </c>
      <c r="BE843" s="163">
        <f t="shared" si="194"/>
        <v>0</v>
      </c>
      <c r="BF843" s="163">
        <f t="shared" si="195"/>
        <v>0</v>
      </c>
      <c r="BG843" s="163">
        <f t="shared" si="196"/>
        <v>0</v>
      </c>
      <c r="BH843" s="163">
        <f t="shared" si="197"/>
        <v>0</v>
      </c>
      <c r="BI843" s="163">
        <f t="shared" si="198"/>
        <v>0</v>
      </c>
      <c r="BJ843" s="15" t="s">
        <v>85</v>
      </c>
      <c r="BK843" s="163">
        <f t="shared" si="199"/>
        <v>0</v>
      </c>
      <c r="BL843" s="15" t="s">
        <v>274</v>
      </c>
      <c r="BM843" s="162" t="s">
        <v>3236</v>
      </c>
    </row>
    <row r="844" spans="1:65" s="2" customFormat="1" ht="24.2" customHeight="1">
      <c r="A844" s="30"/>
      <c r="B844" s="154"/>
      <c r="C844" s="201" t="s">
        <v>3237</v>
      </c>
      <c r="D844" s="201" t="s">
        <v>751</v>
      </c>
      <c r="E844" s="202" t="s">
        <v>2728</v>
      </c>
      <c r="F844" s="203" t="s">
        <v>2729</v>
      </c>
      <c r="G844" s="204" t="s">
        <v>564</v>
      </c>
      <c r="H844" s="205">
        <v>7.2999999999999995E-2</v>
      </c>
      <c r="I844" s="177"/>
      <c r="J844" s="290">
        <f t="shared" si="190"/>
        <v>0</v>
      </c>
      <c r="K844" s="178"/>
      <c r="L844" s="179"/>
      <c r="M844" s="180" t="s">
        <v>1</v>
      </c>
      <c r="N844" s="181" t="s">
        <v>38</v>
      </c>
      <c r="O844" s="59"/>
      <c r="P844" s="160">
        <f t="shared" si="191"/>
        <v>0</v>
      </c>
      <c r="Q844" s="160">
        <v>1</v>
      </c>
      <c r="R844" s="160">
        <f t="shared" si="192"/>
        <v>7.2999999999999995E-2</v>
      </c>
      <c r="S844" s="160">
        <v>0</v>
      </c>
      <c r="T844" s="161">
        <f t="shared" si="193"/>
        <v>0</v>
      </c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  <c r="AR844" s="162" t="s">
        <v>337</v>
      </c>
      <c r="AT844" s="162" t="s">
        <v>751</v>
      </c>
      <c r="AU844" s="162" t="s">
        <v>85</v>
      </c>
      <c r="AY844" s="15" t="s">
        <v>208</v>
      </c>
      <c r="BE844" s="163">
        <f t="shared" si="194"/>
        <v>0</v>
      </c>
      <c r="BF844" s="163">
        <f t="shared" si="195"/>
        <v>0</v>
      </c>
      <c r="BG844" s="163">
        <f t="shared" si="196"/>
        <v>0</v>
      </c>
      <c r="BH844" s="163">
        <f t="shared" si="197"/>
        <v>0</v>
      </c>
      <c r="BI844" s="163">
        <f t="shared" si="198"/>
        <v>0</v>
      </c>
      <c r="BJ844" s="15" t="s">
        <v>85</v>
      </c>
      <c r="BK844" s="163">
        <f t="shared" si="199"/>
        <v>0</v>
      </c>
      <c r="BL844" s="15" t="s">
        <v>274</v>
      </c>
      <c r="BM844" s="162" t="s">
        <v>3238</v>
      </c>
    </row>
    <row r="845" spans="1:65" s="2" customFormat="1" ht="24.2" customHeight="1">
      <c r="A845" s="30"/>
      <c r="B845" s="154"/>
      <c r="C845" s="201" t="s">
        <v>3239</v>
      </c>
      <c r="D845" s="201" t="s">
        <v>751</v>
      </c>
      <c r="E845" s="202" t="s">
        <v>2687</v>
      </c>
      <c r="F845" s="203" t="s">
        <v>2688</v>
      </c>
      <c r="G845" s="204" t="s">
        <v>2689</v>
      </c>
      <c r="H845" s="205">
        <v>159.74100000000001</v>
      </c>
      <c r="I845" s="177"/>
      <c r="J845" s="290">
        <f t="shared" si="190"/>
        <v>0</v>
      </c>
      <c r="K845" s="178"/>
      <c r="L845" s="179"/>
      <c r="M845" s="180" t="s">
        <v>1</v>
      </c>
      <c r="N845" s="181" t="s">
        <v>38</v>
      </c>
      <c r="O845" s="59"/>
      <c r="P845" s="160">
        <f t="shared" si="191"/>
        <v>0</v>
      </c>
      <c r="Q845" s="160">
        <v>3.09E-2</v>
      </c>
      <c r="R845" s="160">
        <f t="shared" si="192"/>
        <v>4.9359969000000001</v>
      </c>
      <c r="S845" s="160">
        <v>0</v>
      </c>
      <c r="T845" s="161">
        <f t="shared" si="193"/>
        <v>0</v>
      </c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  <c r="AR845" s="162" t="s">
        <v>337</v>
      </c>
      <c r="AT845" s="162" t="s">
        <v>751</v>
      </c>
      <c r="AU845" s="162" t="s">
        <v>85</v>
      </c>
      <c r="AY845" s="15" t="s">
        <v>208</v>
      </c>
      <c r="BE845" s="163">
        <f t="shared" si="194"/>
        <v>0</v>
      </c>
      <c r="BF845" s="163">
        <f t="shared" si="195"/>
        <v>0</v>
      </c>
      <c r="BG845" s="163">
        <f t="shared" si="196"/>
        <v>0</v>
      </c>
      <c r="BH845" s="163">
        <f t="shared" si="197"/>
        <v>0</v>
      </c>
      <c r="BI845" s="163">
        <f t="shared" si="198"/>
        <v>0</v>
      </c>
      <c r="BJ845" s="15" t="s">
        <v>85</v>
      </c>
      <c r="BK845" s="163">
        <f t="shared" si="199"/>
        <v>0</v>
      </c>
      <c r="BL845" s="15" t="s">
        <v>274</v>
      </c>
      <c r="BM845" s="162" t="s">
        <v>3240</v>
      </c>
    </row>
    <row r="846" spans="1:65" s="2" customFormat="1" ht="37.9" customHeight="1">
      <c r="A846" s="30"/>
      <c r="B846" s="154"/>
      <c r="C846" s="195" t="s">
        <v>3241</v>
      </c>
      <c r="D846" s="195" t="s">
        <v>210</v>
      </c>
      <c r="E846" s="196" t="s">
        <v>3242</v>
      </c>
      <c r="F846" s="200" t="s">
        <v>3243</v>
      </c>
      <c r="G846" s="198" t="s">
        <v>739</v>
      </c>
      <c r="H846" s="199">
        <v>14080.59</v>
      </c>
      <c r="I846" s="155"/>
      <c r="J846" s="287">
        <f t="shared" si="190"/>
        <v>0</v>
      </c>
      <c r="K846" s="157"/>
      <c r="L846" s="31"/>
      <c r="M846" s="158" t="s">
        <v>1</v>
      </c>
      <c r="N846" s="159" t="s">
        <v>38</v>
      </c>
      <c r="O846" s="59"/>
      <c r="P846" s="160">
        <f t="shared" si="191"/>
        <v>0</v>
      </c>
      <c r="Q846" s="160">
        <v>0</v>
      </c>
      <c r="R846" s="160">
        <f t="shared" si="192"/>
        <v>0</v>
      </c>
      <c r="S846" s="160">
        <v>0</v>
      </c>
      <c r="T846" s="161">
        <f t="shared" si="193"/>
        <v>0</v>
      </c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R846" s="162" t="s">
        <v>274</v>
      </c>
      <c r="AT846" s="162" t="s">
        <v>210</v>
      </c>
      <c r="AU846" s="162" t="s">
        <v>85</v>
      </c>
      <c r="AY846" s="15" t="s">
        <v>208</v>
      </c>
      <c r="BE846" s="163">
        <f t="shared" si="194"/>
        <v>0</v>
      </c>
      <c r="BF846" s="163">
        <f t="shared" si="195"/>
        <v>0</v>
      </c>
      <c r="BG846" s="163">
        <f t="shared" si="196"/>
        <v>0</v>
      </c>
      <c r="BH846" s="163">
        <f t="shared" si="197"/>
        <v>0</v>
      </c>
      <c r="BI846" s="163">
        <f t="shared" si="198"/>
        <v>0</v>
      </c>
      <c r="BJ846" s="15" t="s">
        <v>85</v>
      </c>
      <c r="BK846" s="163">
        <f t="shared" si="199"/>
        <v>0</v>
      </c>
      <c r="BL846" s="15" t="s">
        <v>274</v>
      </c>
      <c r="BM846" s="162" t="s">
        <v>3244</v>
      </c>
    </row>
    <row r="847" spans="1:65" s="2" customFormat="1" ht="21.75" customHeight="1">
      <c r="A847" s="30"/>
      <c r="B847" s="154"/>
      <c r="C847" s="201" t="s">
        <v>3245</v>
      </c>
      <c r="D847" s="201" t="s">
        <v>751</v>
      </c>
      <c r="E847" s="202" t="s">
        <v>3246</v>
      </c>
      <c r="F847" s="203" t="s">
        <v>3247</v>
      </c>
      <c r="G847" s="204" t="s">
        <v>252</v>
      </c>
      <c r="H847" s="205">
        <v>51.744</v>
      </c>
      <c r="I847" s="177"/>
      <c r="J847" s="290">
        <f t="shared" si="190"/>
        <v>0</v>
      </c>
      <c r="K847" s="178"/>
      <c r="L847" s="179"/>
      <c r="M847" s="180" t="s">
        <v>1</v>
      </c>
      <c r="N847" s="181" t="s">
        <v>38</v>
      </c>
      <c r="O847" s="59"/>
      <c r="P847" s="160">
        <f t="shared" si="191"/>
        <v>0</v>
      </c>
      <c r="Q847" s="160">
        <v>0.11700000000000001</v>
      </c>
      <c r="R847" s="160">
        <f t="shared" si="192"/>
        <v>6.0540480000000008</v>
      </c>
      <c r="S847" s="160">
        <v>0</v>
      </c>
      <c r="T847" s="161">
        <f t="shared" si="193"/>
        <v>0</v>
      </c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  <c r="AR847" s="162" t="s">
        <v>337</v>
      </c>
      <c r="AT847" s="162" t="s">
        <v>751</v>
      </c>
      <c r="AU847" s="162" t="s">
        <v>85</v>
      </c>
      <c r="AY847" s="15" t="s">
        <v>208</v>
      </c>
      <c r="BE847" s="163">
        <f t="shared" si="194"/>
        <v>0</v>
      </c>
      <c r="BF847" s="163">
        <f t="shared" si="195"/>
        <v>0</v>
      </c>
      <c r="BG847" s="163">
        <f t="shared" si="196"/>
        <v>0</v>
      </c>
      <c r="BH847" s="163">
        <f t="shared" si="197"/>
        <v>0</v>
      </c>
      <c r="BI847" s="163">
        <f t="shared" si="198"/>
        <v>0</v>
      </c>
      <c r="BJ847" s="15" t="s">
        <v>85</v>
      </c>
      <c r="BK847" s="163">
        <f t="shared" si="199"/>
        <v>0</v>
      </c>
      <c r="BL847" s="15" t="s">
        <v>274</v>
      </c>
      <c r="BM847" s="162" t="s">
        <v>3248</v>
      </c>
    </row>
    <row r="848" spans="1:65" s="2" customFormat="1" ht="21.75" customHeight="1">
      <c r="A848" s="30"/>
      <c r="B848" s="154"/>
      <c r="C848" s="201" t="s">
        <v>3249</v>
      </c>
      <c r="D848" s="201" t="s">
        <v>751</v>
      </c>
      <c r="E848" s="202" t="s">
        <v>3250</v>
      </c>
      <c r="F848" s="203" t="s">
        <v>3251</v>
      </c>
      <c r="G848" s="204" t="s">
        <v>252</v>
      </c>
      <c r="H848" s="205">
        <v>52.228000000000002</v>
      </c>
      <c r="I848" s="177"/>
      <c r="J848" s="290">
        <f t="shared" si="190"/>
        <v>0</v>
      </c>
      <c r="K848" s="178"/>
      <c r="L848" s="179"/>
      <c r="M848" s="180" t="s">
        <v>1</v>
      </c>
      <c r="N848" s="181" t="s">
        <v>38</v>
      </c>
      <c r="O848" s="59"/>
      <c r="P848" s="160">
        <f t="shared" si="191"/>
        <v>0</v>
      </c>
      <c r="Q848" s="160">
        <v>8.5000000000000006E-2</v>
      </c>
      <c r="R848" s="160">
        <f t="shared" si="192"/>
        <v>4.4393800000000008</v>
      </c>
      <c r="S848" s="160">
        <v>0</v>
      </c>
      <c r="T848" s="161">
        <f t="shared" si="193"/>
        <v>0</v>
      </c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  <c r="AR848" s="162" t="s">
        <v>337</v>
      </c>
      <c r="AT848" s="162" t="s">
        <v>751</v>
      </c>
      <c r="AU848" s="162" t="s">
        <v>85</v>
      </c>
      <c r="AY848" s="15" t="s">
        <v>208</v>
      </c>
      <c r="BE848" s="163">
        <f t="shared" si="194"/>
        <v>0</v>
      </c>
      <c r="BF848" s="163">
        <f t="shared" si="195"/>
        <v>0</v>
      </c>
      <c r="BG848" s="163">
        <f t="shared" si="196"/>
        <v>0</v>
      </c>
      <c r="BH848" s="163">
        <f t="shared" si="197"/>
        <v>0</v>
      </c>
      <c r="BI848" s="163">
        <f t="shared" si="198"/>
        <v>0</v>
      </c>
      <c r="BJ848" s="15" t="s">
        <v>85</v>
      </c>
      <c r="BK848" s="163">
        <f t="shared" si="199"/>
        <v>0</v>
      </c>
      <c r="BL848" s="15" t="s">
        <v>274</v>
      </c>
      <c r="BM848" s="162" t="s">
        <v>3252</v>
      </c>
    </row>
    <row r="849" spans="1:65" s="2" customFormat="1" ht="24.2" customHeight="1">
      <c r="A849" s="30"/>
      <c r="B849" s="154"/>
      <c r="C849" s="201" t="s">
        <v>3253</v>
      </c>
      <c r="D849" s="201" t="s">
        <v>751</v>
      </c>
      <c r="E849" s="202" t="s">
        <v>3254</v>
      </c>
      <c r="F849" s="203" t="s">
        <v>3255</v>
      </c>
      <c r="G849" s="204" t="s">
        <v>564</v>
      </c>
      <c r="H849" s="205">
        <v>0.39200000000000002</v>
      </c>
      <c r="I849" s="177"/>
      <c r="J849" s="290">
        <f t="shared" si="190"/>
        <v>0</v>
      </c>
      <c r="K849" s="178"/>
      <c r="L849" s="179"/>
      <c r="M849" s="180" t="s">
        <v>1</v>
      </c>
      <c r="N849" s="181" t="s">
        <v>38</v>
      </c>
      <c r="O849" s="59"/>
      <c r="P849" s="160">
        <f t="shared" si="191"/>
        <v>0</v>
      </c>
      <c r="Q849" s="160">
        <v>1</v>
      </c>
      <c r="R849" s="160">
        <f t="shared" si="192"/>
        <v>0.39200000000000002</v>
      </c>
      <c r="S849" s="160">
        <v>0</v>
      </c>
      <c r="T849" s="161">
        <f t="shared" si="193"/>
        <v>0</v>
      </c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R849" s="162" t="s">
        <v>337</v>
      </c>
      <c r="AT849" s="162" t="s">
        <v>751</v>
      </c>
      <c r="AU849" s="162" t="s">
        <v>85</v>
      </c>
      <c r="AY849" s="15" t="s">
        <v>208</v>
      </c>
      <c r="BE849" s="163">
        <f t="shared" si="194"/>
        <v>0</v>
      </c>
      <c r="BF849" s="163">
        <f t="shared" si="195"/>
        <v>0</v>
      </c>
      <c r="BG849" s="163">
        <f t="shared" si="196"/>
        <v>0</v>
      </c>
      <c r="BH849" s="163">
        <f t="shared" si="197"/>
        <v>0</v>
      </c>
      <c r="BI849" s="163">
        <f t="shared" si="198"/>
        <v>0</v>
      </c>
      <c r="BJ849" s="15" t="s">
        <v>85</v>
      </c>
      <c r="BK849" s="163">
        <f t="shared" si="199"/>
        <v>0</v>
      </c>
      <c r="BL849" s="15" t="s">
        <v>274</v>
      </c>
      <c r="BM849" s="162" t="s">
        <v>3256</v>
      </c>
    </row>
    <row r="850" spans="1:65" s="2" customFormat="1" ht="24.2" customHeight="1">
      <c r="A850" s="30"/>
      <c r="B850" s="154"/>
      <c r="C850" s="201" t="s">
        <v>3257</v>
      </c>
      <c r="D850" s="201" t="s">
        <v>751</v>
      </c>
      <c r="E850" s="202" t="s">
        <v>3014</v>
      </c>
      <c r="F850" s="203" t="s">
        <v>3015</v>
      </c>
      <c r="G850" s="204" t="s">
        <v>564</v>
      </c>
      <c r="H850" s="205">
        <v>8.3000000000000004E-2</v>
      </c>
      <c r="I850" s="177"/>
      <c r="J850" s="290">
        <f t="shared" si="190"/>
        <v>0</v>
      </c>
      <c r="K850" s="178"/>
      <c r="L850" s="179"/>
      <c r="M850" s="180" t="s">
        <v>1</v>
      </c>
      <c r="N850" s="181" t="s">
        <v>38</v>
      </c>
      <c r="O850" s="59"/>
      <c r="P850" s="160">
        <f t="shared" si="191"/>
        <v>0</v>
      </c>
      <c r="Q850" s="160">
        <v>1</v>
      </c>
      <c r="R850" s="160">
        <f t="shared" si="192"/>
        <v>8.3000000000000004E-2</v>
      </c>
      <c r="S850" s="160">
        <v>0</v>
      </c>
      <c r="T850" s="161">
        <f t="shared" si="193"/>
        <v>0</v>
      </c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  <c r="AR850" s="162" t="s">
        <v>337</v>
      </c>
      <c r="AT850" s="162" t="s">
        <v>751</v>
      </c>
      <c r="AU850" s="162" t="s">
        <v>85</v>
      </c>
      <c r="AY850" s="15" t="s">
        <v>208</v>
      </c>
      <c r="BE850" s="163">
        <f t="shared" si="194"/>
        <v>0</v>
      </c>
      <c r="BF850" s="163">
        <f t="shared" si="195"/>
        <v>0</v>
      </c>
      <c r="BG850" s="163">
        <f t="shared" si="196"/>
        <v>0</v>
      </c>
      <c r="BH850" s="163">
        <f t="shared" si="197"/>
        <v>0</v>
      </c>
      <c r="BI850" s="163">
        <f t="shared" si="198"/>
        <v>0</v>
      </c>
      <c r="BJ850" s="15" t="s">
        <v>85</v>
      </c>
      <c r="BK850" s="163">
        <f t="shared" si="199"/>
        <v>0</v>
      </c>
      <c r="BL850" s="15" t="s">
        <v>274</v>
      </c>
      <c r="BM850" s="162" t="s">
        <v>3258</v>
      </c>
    </row>
    <row r="851" spans="1:65" s="2" customFormat="1" ht="24.2" customHeight="1">
      <c r="A851" s="30"/>
      <c r="B851" s="154"/>
      <c r="C851" s="201" t="s">
        <v>3259</v>
      </c>
      <c r="D851" s="201" t="s">
        <v>751</v>
      </c>
      <c r="E851" s="202" t="s">
        <v>2862</v>
      </c>
      <c r="F851" s="203" t="s">
        <v>2863</v>
      </c>
      <c r="G851" s="204" t="s">
        <v>564</v>
      </c>
      <c r="H851" s="205">
        <v>0.21199999999999999</v>
      </c>
      <c r="I851" s="177"/>
      <c r="J851" s="290">
        <f t="shared" si="190"/>
        <v>0</v>
      </c>
      <c r="K851" s="178"/>
      <c r="L851" s="179"/>
      <c r="M851" s="180" t="s">
        <v>1</v>
      </c>
      <c r="N851" s="181" t="s">
        <v>38</v>
      </c>
      <c r="O851" s="59"/>
      <c r="P851" s="160">
        <f t="shared" si="191"/>
        <v>0</v>
      </c>
      <c r="Q851" s="160">
        <v>1</v>
      </c>
      <c r="R851" s="160">
        <f t="shared" si="192"/>
        <v>0.21199999999999999</v>
      </c>
      <c r="S851" s="160">
        <v>0</v>
      </c>
      <c r="T851" s="161">
        <f t="shared" si="193"/>
        <v>0</v>
      </c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  <c r="AR851" s="162" t="s">
        <v>337</v>
      </c>
      <c r="AT851" s="162" t="s">
        <v>751</v>
      </c>
      <c r="AU851" s="162" t="s">
        <v>85</v>
      </c>
      <c r="AY851" s="15" t="s">
        <v>208</v>
      </c>
      <c r="BE851" s="163">
        <f t="shared" si="194"/>
        <v>0</v>
      </c>
      <c r="BF851" s="163">
        <f t="shared" si="195"/>
        <v>0</v>
      </c>
      <c r="BG851" s="163">
        <f t="shared" si="196"/>
        <v>0</v>
      </c>
      <c r="BH851" s="163">
        <f t="shared" si="197"/>
        <v>0</v>
      </c>
      <c r="BI851" s="163">
        <f t="shared" si="198"/>
        <v>0</v>
      </c>
      <c r="BJ851" s="15" t="s">
        <v>85</v>
      </c>
      <c r="BK851" s="163">
        <f t="shared" si="199"/>
        <v>0</v>
      </c>
      <c r="BL851" s="15" t="s">
        <v>274</v>
      </c>
      <c r="BM851" s="162" t="s">
        <v>3260</v>
      </c>
    </row>
    <row r="852" spans="1:65" s="2" customFormat="1" ht="24.2" customHeight="1">
      <c r="A852" s="30"/>
      <c r="B852" s="154"/>
      <c r="C852" s="201" t="s">
        <v>3261</v>
      </c>
      <c r="D852" s="201" t="s">
        <v>751</v>
      </c>
      <c r="E852" s="202" t="s">
        <v>2716</v>
      </c>
      <c r="F852" s="203" t="s">
        <v>2717</v>
      </c>
      <c r="G852" s="204" t="s">
        <v>564</v>
      </c>
      <c r="H852" s="205">
        <v>0.48699999999999999</v>
      </c>
      <c r="I852" s="177"/>
      <c r="J852" s="290">
        <f t="shared" si="190"/>
        <v>0</v>
      </c>
      <c r="K852" s="178"/>
      <c r="L852" s="179"/>
      <c r="M852" s="180" t="s">
        <v>1</v>
      </c>
      <c r="N852" s="181" t="s">
        <v>38</v>
      </c>
      <c r="O852" s="59"/>
      <c r="P852" s="160">
        <f t="shared" si="191"/>
        <v>0</v>
      </c>
      <c r="Q852" s="160">
        <v>1</v>
      </c>
      <c r="R852" s="160">
        <f t="shared" si="192"/>
        <v>0.48699999999999999</v>
      </c>
      <c r="S852" s="160">
        <v>0</v>
      </c>
      <c r="T852" s="161">
        <f t="shared" si="193"/>
        <v>0</v>
      </c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  <c r="AR852" s="162" t="s">
        <v>337</v>
      </c>
      <c r="AT852" s="162" t="s">
        <v>751</v>
      </c>
      <c r="AU852" s="162" t="s">
        <v>85</v>
      </c>
      <c r="AY852" s="15" t="s">
        <v>208</v>
      </c>
      <c r="BE852" s="163">
        <f t="shared" si="194"/>
        <v>0</v>
      </c>
      <c r="BF852" s="163">
        <f t="shared" si="195"/>
        <v>0</v>
      </c>
      <c r="BG852" s="163">
        <f t="shared" si="196"/>
        <v>0</v>
      </c>
      <c r="BH852" s="163">
        <f t="shared" si="197"/>
        <v>0</v>
      </c>
      <c r="BI852" s="163">
        <f t="shared" si="198"/>
        <v>0</v>
      </c>
      <c r="BJ852" s="15" t="s">
        <v>85</v>
      </c>
      <c r="BK852" s="163">
        <f t="shared" si="199"/>
        <v>0</v>
      </c>
      <c r="BL852" s="15" t="s">
        <v>274</v>
      </c>
      <c r="BM852" s="162" t="s">
        <v>3262</v>
      </c>
    </row>
    <row r="853" spans="1:65" s="2" customFormat="1" ht="24.2" customHeight="1">
      <c r="A853" s="30"/>
      <c r="B853" s="154"/>
      <c r="C853" s="201" t="s">
        <v>3263</v>
      </c>
      <c r="D853" s="201" t="s">
        <v>751</v>
      </c>
      <c r="E853" s="202" t="s">
        <v>3264</v>
      </c>
      <c r="F853" s="203" t="s">
        <v>3265</v>
      </c>
      <c r="G853" s="204" t="s">
        <v>564</v>
      </c>
      <c r="H853" s="205">
        <v>0.48799999999999999</v>
      </c>
      <c r="I853" s="177"/>
      <c r="J853" s="290">
        <f t="shared" si="190"/>
        <v>0</v>
      </c>
      <c r="K853" s="178"/>
      <c r="L853" s="179"/>
      <c r="M853" s="180" t="s">
        <v>1</v>
      </c>
      <c r="N853" s="181" t="s">
        <v>38</v>
      </c>
      <c r="O853" s="59"/>
      <c r="P853" s="160">
        <f t="shared" si="191"/>
        <v>0</v>
      </c>
      <c r="Q853" s="160">
        <v>1</v>
      </c>
      <c r="R853" s="160">
        <f t="shared" si="192"/>
        <v>0.48799999999999999</v>
      </c>
      <c r="S853" s="160">
        <v>0</v>
      </c>
      <c r="T853" s="161">
        <f t="shared" si="193"/>
        <v>0</v>
      </c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  <c r="AR853" s="162" t="s">
        <v>337</v>
      </c>
      <c r="AT853" s="162" t="s">
        <v>751</v>
      </c>
      <c r="AU853" s="162" t="s">
        <v>85</v>
      </c>
      <c r="AY853" s="15" t="s">
        <v>208</v>
      </c>
      <c r="BE853" s="163">
        <f t="shared" si="194"/>
        <v>0</v>
      </c>
      <c r="BF853" s="163">
        <f t="shared" si="195"/>
        <v>0</v>
      </c>
      <c r="BG853" s="163">
        <f t="shared" si="196"/>
        <v>0</v>
      </c>
      <c r="BH853" s="163">
        <f t="shared" si="197"/>
        <v>0</v>
      </c>
      <c r="BI853" s="163">
        <f t="shared" si="198"/>
        <v>0</v>
      </c>
      <c r="BJ853" s="15" t="s">
        <v>85</v>
      </c>
      <c r="BK853" s="163">
        <f t="shared" si="199"/>
        <v>0</v>
      </c>
      <c r="BL853" s="15" t="s">
        <v>274</v>
      </c>
      <c r="BM853" s="162" t="s">
        <v>3266</v>
      </c>
    </row>
    <row r="854" spans="1:65" s="2" customFormat="1" ht="16.5" customHeight="1">
      <c r="A854" s="30"/>
      <c r="B854" s="154"/>
      <c r="C854" s="201" t="s">
        <v>3267</v>
      </c>
      <c r="D854" s="201" t="s">
        <v>751</v>
      </c>
      <c r="E854" s="202" t="s">
        <v>3030</v>
      </c>
      <c r="F854" s="203" t="s">
        <v>3031</v>
      </c>
      <c r="G854" s="204" t="s">
        <v>2689</v>
      </c>
      <c r="H854" s="205">
        <v>48</v>
      </c>
      <c r="I854" s="177"/>
      <c r="J854" s="290">
        <f t="shared" si="190"/>
        <v>0</v>
      </c>
      <c r="K854" s="178"/>
      <c r="L854" s="179"/>
      <c r="M854" s="180" t="s">
        <v>1</v>
      </c>
      <c r="N854" s="181" t="s">
        <v>38</v>
      </c>
      <c r="O854" s="59"/>
      <c r="P854" s="160">
        <f t="shared" si="191"/>
        <v>0</v>
      </c>
      <c r="Q854" s="160">
        <v>0.33800000000000002</v>
      </c>
      <c r="R854" s="160">
        <f t="shared" si="192"/>
        <v>16.224</v>
      </c>
      <c r="S854" s="160">
        <v>0</v>
      </c>
      <c r="T854" s="161">
        <f t="shared" si="193"/>
        <v>0</v>
      </c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  <c r="AR854" s="162" t="s">
        <v>337</v>
      </c>
      <c r="AT854" s="162" t="s">
        <v>751</v>
      </c>
      <c r="AU854" s="162" t="s">
        <v>85</v>
      </c>
      <c r="AY854" s="15" t="s">
        <v>208</v>
      </c>
      <c r="BE854" s="163">
        <f t="shared" si="194"/>
        <v>0</v>
      </c>
      <c r="BF854" s="163">
        <f t="shared" si="195"/>
        <v>0</v>
      </c>
      <c r="BG854" s="163">
        <f t="shared" si="196"/>
        <v>0</v>
      </c>
      <c r="BH854" s="163">
        <f t="shared" si="197"/>
        <v>0</v>
      </c>
      <c r="BI854" s="163">
        <f t="shared" si="198"/>
        <v>0</v>
      </c>
      <c r="BJ854" s="15" t="s">
        <v>85</v>
      </c>
      <c r="BK854" s="163">
        <f t="shared" si="199"/>
        <v>0</v>
      </c>
      <c r="BL854" s="15" t="s">
        <v>274</v>
      </c>
      <c r="BM854" s="162" t="s">
        <v>3268</v>
      </c>
    </row>
    <row r="855" spans="1:65" s="2" customFormat="1" ht="16.5" customHeight="1">
      <c r="A855" s="30"/>
      <c r="B855" s="154"/>
      <c r="C855" s="201" t="s">
        <v>3269</v>
      </c>
      <c r="D855" s="201" t="s">
        <v>751</v>
      </c>
      <c r="E855" s="202" t="s">
        <v>3270</v>
      </c>
      <c r="F855" s="203" t="s">
        <v>3271</v>
      </c>
      <c r="G855" s="204" t="s">
        <v>2689</v>
      </c>
      <c r="H855" s="205">
        <v>5.2999999999999999E-2</v>
      </c>
      <c r="I855" s="177"/>
      <c r="J855" s="290">
        <f t="shared" si="190"/>
        <v>0</v>
      </c>
      <c r="K855" s="178"/>
      <c r="L855" s="179"/>
      <c r="M855" s="180" t="s">
        <v>1</v>
      </c>
      <c r="N855" s="181" t="s">
        <v>38</v>
      </c>
      <c r="O855" s="59"/>
      <c r="P855" s="160">
        <f t="shared" si="191"/>
        <v>0</v>
      </c>
      <c r="Q855" s="160">
        <v>0.36899999999999999</v>
      </c>
      <c r="R855" s="160">
        <f t="shared" si="192"/>
        <v>1.9556999999999998E-2</v>
      </c>
      <c r="S855" s="160">
        <v>0</v>
      </c>
      <c r="T855" s="161">
        <f t="shared" si="193"/>
        <v>0</v>
      </c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  <c r="AR855" s="162" t="s">
        <v>337</v>
      </c>
      <c r="AT855" s="162" t="s">
        <v>751</v>
      </c>
      <c r="AU855" s="162" t="s">
        <v>85</v>
      </c>
      <c r="AY855" s="15" t="s">
        <v>208</v>
      </c>
      <c r="BE855" s="163">
        <f t="shared" si="194"/>
        <v>0</v>
      </c>
      <c r="BF855" s="163">
        <f t="shared" si="195"/>
        <v>0</v>
      </c>
      <c r="BG855" s="163">
        <f t="shared" si="196"/>
        <v>0</v>
      </c>
      <c r="BH855" s="163">
        <f t="shared" si="197"/>
        <v>0</v>
      </c>
      <c r="BI855" s="163">
        <f t="shared" si="198"/>
        <v>0</v>
      </c>
      <c r="BJ855" s="15" t="s">
        <v>85</v>
      </c>
      <c r="BK855" s="163">
        <f t="shared" si="199"/>
        <v>0</v>
      </c>
      <c r="BL855" s="15" t="s">
        <v>274</v>
      </c>
      <c r="BM855" s="162" t="s">
        <v>3272</v>
      </c>
    </row>
    <row r="856" spans="1:65" s="2" customFormat="1" ht="24.2" customHeight="1">
      <c r="A856" s="30"/>
      <c r="B856" s="154"/>
      <c r="C856" s="201" t="s">
        <v>3273</v>
      </c>
      <c r="D856" s="201" t="s">
        <v>751</v>
      </c>
      <c r="E856" s="202" t="s">
        <v>3046</v>
      </c>
      <c r="F856" s="203" t="s">
        <v>3047</v>
      </c>
      <c r="G856" s="204" t="s">
        <v>2689</v>
      </c>
      <c r="H856" s="205">
        <v>48</v>
      </c>
      <c r="I856" s="177"/>
      <c r="J856" s="290">
        <f t="shared" si="190"/>
        <v>0</v>
      </c>
      <c r="K856" s="178"/>
      <c r="L856" s="179"/>
      <c r="M856" s="180" t="s">
        <v>1</v>
      </c>
      <c r="N856" s="181" t="s">
        <v>38</v>
      </c>
      <c r="O856" s="59"/>
      <c r="P856" s="160">
        <f t="shared" si="191"/>
        <v>0</v>
      </c>
      <c r="Q856" s="160">
        <v>6.25E-2</v>
      </c>
      <c r="R856" s="160">
        <f t="shared" si="192"/>
        <v>3</v>
      </c>
      <c r="S856" s="160">
        <v>0</v>
      </c>
      <c r="T856" s="161">
        <f t="shared" si="193"/>
        <v>0</v>
      </c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R856" s="162" t="s">
        <v>337</v>
      </c>
      <c r="AT856" s="162" t="s">
        <v>751</v>
      </c>
      <c r="AU856" s="162" t="s">
        <v>85</v>
      </c>
      <c r="AY856" s="15" t="s">
        <v>208</v>
      </c>
      <c r="BE856" s="163">
        <f t="shared" si="194"/>
        <v>0</v>
      </c>
      <c r="BF856" s="163">
        <f t="shared" si="195"/>
        <v>0</v>
      </c>
      <c r="BG856" s="163">
        <f t="shared" si="196"/>
        <v>0</v>
      </c>
      <c r="BH856" s="163">
        <f t="shared" si="197"/>
        <v>0</v>
      </c>
      <c r="BI856" s="163">
        <f t="shared" si="198"/>
        <v>0</v>
      </c>
      <c r="BJ856" s="15" t="s">
        <v>85</v>
      </c>
      <c r="BK856" s="163">
        <f t="shared" si="199"/>
        <v>0</v>
      </c>
      <c r="BL856" s="15" t="s">
        <v>274</v>
      </c>
      <c r="BM856" s="162" t="s">
        <v>3274</v>
      </c>
    </row>
    <row r="857" spans="1:65" s="2" customFormat="1" ht="24.2" customHeight="1">
      <c r="A857" s="30"/>
      <c r="B857" s="154"/>
      <c r="C857" s="201" t="s">
        <v>3275</v>
      </c>
      <c r="D857" s="201" t="s">
        <v>751</v>
      </c>
      <c r="E857" s="202" t="s">
        <v>3276</v>
      </c>
      <c r="F857" s="203" t="s">
        <v>3277</v>
      </c>
      <c r="G857" s="204" t="s">
        <v>2689</v>
      </c>
      <c r="H857" s="205">
        <v>5.2999999999999999E-2</v>
      </c>
      <c r="I857" s="177"/>
      <c r="J857" s="290">
        <f t="shared" si="190"/>
        <v>0</v>
      </c>
      <c r="K857" s="178"/>
      <c r="L857" s="179"/>
      <c r="M857" s="180" t="s">
        <v>1</v>
      </c>
      <c r="N857" s="181" t="s">
        <v>38</v>
      </c>
      <c r="O857" s="59"/>
      <c r="P857" s="160">
        <f t="shared" si="191"/>
        <v>0</v>
      </c>
      <c r="Q857" s="160">
        <v>0.107</v>
      </c>
      <c r="R857" s="160">
        <f t="shared" si="192"/>
        <v>5.6709999999999998E-3</v>
      </c>
      <c r="S857" s="160">
        <v>0</v>
      </c>
      <c r="T857" s="161">
        <f t="shared" si="193"/>
        <v>0</v>
      </c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  <c r="AR857" s="162" t="s">
        <v>337</v>
      </c>
      <c r="AT857" s="162" t="s">
        <v>751</v>
      </c>
      <c r="AU857" s="162" t="s">
        <v>85</v>
      </c>
      <c r="AY857" s="15" t="s">
        <v>208</v>
      </c>
      <c r="BE857" s="163">
        <f t="shared" si="194"/>
        <v>0</v>
      </c>
      <c r="BF857" s="163">
        <f t="shared" si="195"/>
        <v>0</v>
      </c>
      <c r="BG857" s="163">
        <f t="shared" si="196"/>
        <v>0</v>
      </c>
      <c r="BH857" s="163">
        <f t="shared" si="197"/>
        <v>0</v>
      </c>
      <c r="BI857" s="163">
        <f t="shared" si="198"/>
        <v>0</v>
      </c>
      <c r="BJ857" s="15" t="s">
        <v>85</v>
      </c>
      <c r="BK857" s="163">
        <f t="shared" si="199"/>
        <v>0</v>
      </c>
      <c r="BL857" s="15" t="s">
        <v>274</v>
      </c>
      <c r="BM857" s="162" t="s">
        <v>3278</v>
      </c>
    </row>
    <row r="858" spans="1:65" s="2" customFormat="1" ht="21.75" customHeight="1">
      <c r="A858" s="30"/>
      <c r="B858" s="154"/>
      <c r="C858" s="201" t="s">
        <v>3279</v>
      </c>
      <c r="D858" s="201" t="s">
        <v>751</v>
      </c>
      <c r="E858" s="202" t="s">
        <v>3058</v>
      </c>
      <c r="F858" s="203" t="s">
        <v>3059</v>
      </c>
      <c r="G858" s="204" t="s">
        <v>2689</v>
      </c>
      <c r="H858" s="205">
        <v>96</v>
      </c>
      <c r="I858" s="177"/>
      <c r="J858" s="290">
        <f t="shared" si="190"/>
        <v>0</v>
      </c>
      <c r="K858" s="178"/>
      <c r="L858" s="179"/>
      <c r="M858" s="180" t="s">
        <v>1</v>
      </c>
      <c r="N858" s="181" t="s">
        <v>38</v>
      </c>
      <c r="O858" s="59"/>
      <c r="P858" s="160">
        <f t="shared" si="191"/>
        <v>0</v>
      </c>
      <c r="Q858" s="160">
        <v>1.6400000000000001E-2</v>
      </c>
      <c r="R858" s="160">
        <f t="shared" si="192"/>
        <v>1.5744000000000002</v>
      </c>
      <c r="S858" s="160">
        <v>0</v>
      </c>
      <c r="T858" s="161">
        <f t="shared" si="193"/>
        <v>0</v>
      </c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  <c r="AR858" s="162" t="s">
        <v>337</v>
      </c>
      <c r="AT858" s="162" t="s">
        <v>751</v>
      </c>
      <c r="AU858" s="162" t="s">
        <v>85</v>
      </c>
      <c r="AY858" s="15" t="s">
        <v>208</v>
      </c>
      <c r="BE858" s="163">
        <f t="shared" si="194"/>
        <v>0</v>
      </c>
      <c r="BF858" s="163">
        <f t="shared" si="195"/>
        <v>0</v>
      </c>
      <c r="BG858" s="163">
        <f t="shared" si="196"/>
        <v>0</v>
      </c>
      <c r="BH858" s="163">
        <f t="shared" si="197"/>
        <v>0</v>
      </c>
      <c r="BI858" s="163">
        <f t="shared" si="198"/>
        <v>0</v>
      </c>
      <c r="BJ858" s="15" t="s">
        <v>85</v>
      </c>
      <c r="BK858" s="163">
        <f t="shared" si="199"/>
        <v>0</v>
      </c>
      <c r="BL858" s="15" t="s">
        <v>274</v>
      </c>
      <c r="BM858" s="162" t="s">
        <v>3280</v>
      </c>
    </row>
    <row r="859" spans="1:65" s="2" customFormat="1" ht="21.75" customHeight="1">
      <c r="A859" s="30"/>
      <c r="B859" s="154"/>
      <c r="C859" s="201" t="s">
        <v>3281</v>
      </c>
      <c r="D859" s="201" t="s">
        <v>751</v>
      </c>
      <c r="E859" s="202" t="s">
        <v>3282</v>
      </c>
      <c r="F859" s="203" t="s">
        <v>3283</v>
      </c>
      <c r="G859" s="204" t="s">
        <v>2689</v>
      </c>
      <c r="H859" s="205">
        <v>5.2999999999999999E-2</v>
      </c>
      <c r="I859" s="177"/>
      <c r="J859" s="290">
        <f t="shared" si="190"/>
        <v>0</v>
      </c>
      <c r="K859" s="178"/>
      <c r="L859" s="179"/>
      <c r="M859" s="180" t="s">
        <v>1</v>
      </c>
      <c r="N859" s="181" t="s">
        <v>38</v>
      </c>
      <c r="O859" s="59"/>
      <c r="P859" s="160">
        <f t="shared" si="191"/>
        <v>0</v>
      </c>
      <c r="Q859" s="160">
        <v>3.1099999999999999E-2</v>
      </c>
      <c r="R859" s="160">
        <f t="shared" si="192"/>
        <v>1.6482999999999999E-3</v>
      </c>
      <c r="S859" s="160">
        <v>0</v>
      </c>
      <c r="T859" s="161">
        <f t="shared" si="193"/>
        <v>0</v>
      </c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R859" s="162" t="s">
        <v>337</v>
      </c>
      <c r="AT859" s="162" t="s">
        <v>751</v>
      </c>
      <c r="AU859" s="162" t="s">
        <v>85</v>
      </c>
      <c r="AY859" s="15" t="s">
        <v>208</v>
      </c>
      <c r="BE859" s="163">
        <f t="shared" si="194"/>
        <v>0</v>
      </c>
      <c r="BF859" s="163">
        <f t="shared" si="195"/>
        <v>0</v>
      </c>
      <c r="BG859" s="163">
        <f t="shared" si="196"/>
        <v>0</v>
      </c>
      <c r="BH859" s="163">
        <f t="shared" si="197"/>
        <v>0</v>
      </c>
      <c r="BI859" s="163">
        <f t="shared" si="198"/>
        <v>0</v>
      </c>
      <c r="BJ859" s="15" t="s">
        <v>85</v>
      </c>
      <c r="BK859" s="163">
        <f t="shared" si="199"/>
        <v>0</v>
      </c>
      <c r="BL859" s="15" t="s">
        <v>274</v>
      </c>
      <c r="BM859" s="162" t="s">
        <v>3284</v>
      </c>
    </row>
    <row r="860" spans="1:65" s="2" customFormat="1" ht="24.2" customHeight="1">
      <c r="A860" s="30"/>
      <c r="B860" s="154"/>
      <c r="C860" s="201" t="s">
        <v>3285</v>
      </c>
      <c r="D860" s="201" t="s">
        <v>751</v>
      </c>
      <c r="E860" s="202" t="s">
        <v>2687</v>
      </c>
      <c r="F860" s="203" t="s">
        <v>2688</v>
      </c>
      <c r="G860" s="204" t="s">
        <v>2689</v>
      </c>
      <c r="H860" s="205">
        <v>45.567999999999998</v>
      </c>
      <c r="I860" s="177"/>
      <c r="J860" s="290">
        <f t="shared" si="190"/>
        <v>0</v>
      </c>
      <c r="K860" s="178"/>
      <c r="L860" s="179"/>
      <c r="M860" s="180" t="s">
        <v>1</v>
      </c>
      <c r="N860" s="181" t="s">
        <v>38</v>
      </c>
      <c r="O860" s="59"/>
      <c r="P860" s="160">
        <f t="shared" si="191"/>
        <v>0</v>
      </c>
      <c r="Q860" s="160">
        <v>3.09E-2</v>
      </c>
      <c r="R860" s="160">
        <f t="shared" si="192"/>
        <v>1.4080512000000001</v>
      </c>
      <c r="S860" s="160">
        <v>0</v>
      </c>
      <c r="T860" s="161">
        <f t="shared" si="193"/>
        <v>0</v>
      </c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  <c r="AR860" s="162" t="s">
        <v>337</v>
      </c>
      <c r="AT860" s="162" t="s">
        <v>751</v>
      </c>
      <c r="AU860" s="162" t="s">
        <v>85</v>
      </c>
      <c r="AY860" s="15" t="s">
        <v>208</v>
      </c>
      <c r="BE860" s="163">
        <f t="shared" si="194"/>
        <v>0</v>
      </c>
      <c r="BF860" s="163">
        <f t="shared" si="195"/>
        <v>0</v>
      </c>
      <c r="BG860" s="163">
        <f t="shared" si="196"/>
        <v>0</v>
      </c>
      <c r="BH860" s="163">
        <f t="shared" si="197"/>
        <v>0</v>
      </c>
      <c r="BI860" s="163">
        <f t="shared" si="198"/>
        <v>0</v>
      </c>
      <c r="BJ860" s="15" t="s">
        <v>85</v>
      </c>
      <c r="BK860" s="163">
        <f t="shared" si="199"/>
        <v>0</v>
      </c>
      <c r="BL860" s="15" t="s">
        <v>274</v>
      </c>
      <c r="BM860" s="162" t="s">
        <v>3286</v>
      </c>
    </row>
    <row r="861" spans="1:65" s="2" customFormat="1" ht="33" customHeight="1">
      <c r="A861" s="30"/>
      <c r="B861" s="154"/>
      <c r="C861" s="195" t="s">
        <v>3287</v>
      </c>
      <c r="D861" s="195" t="s">
        <v>210</v>
      </c>
      <c r="E861" s="196" t="s">
        <v>3288</v>
      </c>
      <c r="F861" s="200" t="s">
        <v>3289</v>
      </c>
      <c r="G861" s="198" t="s">
        <v>739</v>
      </c>
      <c r="H861" s="199">
        <v>4742.32</v>
      </c>
      <c r="I861" s="155"/>
      <c r="J861" s="287">
        <f t="shared" si="190"/>
        <v>0</v>
      </c>
      <c r="K861" s="157"/>
      <c r="L861" s="31"/>
      <c r="M861" s="158" t="s">
        <v>1</v>
      </c>
      <c r="N861" s="159" t="s">
        <v>38</v>
      </c>
      <c r="O861" s="59"/>
      <c r="P861" s="160">
        <f t="shared" si="191"/>
        <v>0</v>
      </c>
      <c r="Q861" s="160">
        <v>0</v>
      </c>
      <c r="R861" s="160">
        <f t="shared" si="192"/>
        <v>0</v>
      </c>
      <c r="S861" s="160">
        <v>0</v>
      </c>
      <c r="T861" s="161">
        <f t="shared" si="193"/>
        <v>0</v>
      </c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R861" s="162" t="s">
        <v>274</v>
      </c>
      <c r="AT861" s="162" t="s">
        <v>210</v>
      </c>
      <c r="AU861" s="162" t="s">
        <v>85</v>
      </c>
      <c r="AY861" s="15" t="s">
        <v>208</v>
      </c>
      <c r="BE861" s="163">
        <f t="shared" si="194"/>
        <v>0</v>
      </c>
      <c r="BF861" s="163">
        <f t="shared" si="195"/>
        <v>0</v>
      </c>
      <c r="BG861" s="163">
        <f t="shared" si="196"/>
        <v>0</v>
      </c>
      <c r="BH861" s="163">
        <f t="shared" si="197"/>
        <v>0</v>
      </c>
      <c r="BI861" s="163">
        <f t="shared" si="198"/>
        <v>0</v>
      </c>
      <c r="BJ861" s="15" t="s">
        <v>85</v>
      </c>
      <c r="BK861" s="163">
        <f t="shared" si="199"/>
        <v>0</v>
      </c>
      <c r="BL861" s="15" t="s">
        <v>274</v>
      </c>
      <c r="BM861" s="162" t="s">
        <v>3290</v>
      </c>
    </row>
    <row r="862" spans="1:65" s="2" customFormat="1" ht="24.2" customHeight="1">
      <c r="A862" s="30"/>
      <c r="B862" s="154"/>
      <c r="C862" s="201" t="s">
        <v>3291</v>
      </c>
      <c r="D862" s="201" t="s">
        <v>751</v>
      </c>
      <c r="E862" s="202" t="s">
        <v>3292</v>
      </c>
      <c r="F862" s="203" t="s">
        <v>3293</v>
      </c>
      <c r="G862" s="204" t="s">
        <v>564</v>
      </c>
      <c r="H862" s="205">
        <v>1.609</v>
      </c>
      <c r="I862" s="177"/>
      <c r="J862" s="290">
        <f t="shared" si="190"/>
        <v>0</v>
      </c>
      <c r="K862" s="178"/>
      <c r="L862" s="179"/>
      <c r="M862" s="180" t="s">
        <v>1</v>
      </c>
      <c r="N862" s="181" t="s">
        <v>38</v>
      </c>
      <c r="O862" s="59"/>
      <c r="P862" s="160">
        <f t="shared" si="191"/>
        <v>0</v>
      </c>
      <c r="Q862" s="160">
        <v>1</v>
      </c>
      <c r="R862" s="160">
        <f t="shared" si="192"/>
        <v>1.609</v>
      </c>
      <c r="S862" s="160">
        <v>0</v>
      </c>
      <c r="T862" s="161">
        <f t="shared" si="193"/>
        <v>0</v>
      </c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  <c r="AR862" s="162" t="s">
        <v>337</v>
      </c>
      <c r="AT862" s="162" t="s">
        <v>751</v>
      </c>
      <c r="AU862" s="162" t="s">
        <v>85</v>
      </c>
      <c r="AY862" s="15" t="s">
        <v>208</v>
      </c>
      <c r="BE862" s="163">
        <f t="shared" si="194"/>
        <v>0</v>
      </c>
      <c r="BF862" s="163">
        <f t="shared" si="195"/>
        <v>0</v>
      </c>
      <c r="BG862" s="163">
        <f t="shared" si="196"/>
        <v>0</v>
      </c>
      <c r="BH862" s="163">
        <f t="shared" si="197"/>
        <v>0</v>
      </c>
      <c r="BI862" s="163">
        <f t="shared" si="198"/>
        <v>0</v>
      </c>
      <c r="BJ862" s="15" t="s">
        <v>85</v>
      </c>
      <c r="BK862" s="163">
        <f t="shared" si="199"/>
        <v>0</v>
      </c>
      <c r="BL862" s="15" t="s">
        <v>274</v>
      </c>
      <c r="BM862" s="162" t="s">
        <v>3294</v>
      </c>
    </row>
    <row r="863" spans="1:65" s="2" customFormat="1" ht="24.2" customHeight="1">
      <c r="A863" s="30"/>
      <c r="B863" s="154"/>
      <c r="C863" s="201" t="s">
        <v>3295</v>
      </c>
      <c r="D863" s="201" t="s">
        <v>751</v>
      </c>
      <c r="E863" s="202" t="s">
        <v>3296</v>
      </c>
      <c r="F863" s="203" t="s">
        <v>3297</v>
      </c>
      <c r="G863" s="204" t="s">
        <v>564</v>
      </c>
      <c r="H863" s="205">
        <v>6.5000000000000002E-2</v>
      </c>
      <c r="I863" s="177"/>
      <c r="J863" s="290">
        <f t="shared" ref="J863:J868" si="200">ROUND(I863*H863,2)</f>
        <v>0</v>
      </c>
      <c r="K863" s="178"/>
      <c r="L863" s="179"/>
      <c r="M863" s="180" t="s">
        <v>1</v>
      </c>
      <c r="N863" s="181" t="s">
        <v>38</v>
      </c>
      <c r="O863" s="59"/>
      <c r="P863" s="160">
        <f t="shared" ref="P863:P868" si="201">O863*H863</f>
        <v>0</v>
      </c>
      <c r="Q863" s="160">
        <v>1</v>
      </c>
      <c r="R863" s="160">
        <f t="shared" ref="R863:R868" si="202">Q863*H863</f>
        <v>6.5000000000000002E-2</v>
      </c>
      <c r="S863" s="160">
        <v>0</v>
      </c>
      <c r="T863" s="161">
        <f t="shared" ref="T863:T868" si="203">S863*H863</f>
        <v>0</v>
      </c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R863" s="162" t="s">
        <v>337</v>
      </c>
      <c r="AT863" s="162" t="s">
        <v>751</v>
      </c>
      <c r="AU863" s="162" t="s">
        <v>85</v>
      </c>
      <c r="AY863" s="15" t="s">
        <v>208</v>
      </c>
      <c r="BE863" s="163">
        <f t="shared" ref="BE863:BE868" si="204">IF(N863="základná",J863,0)</f>
        <v>0</v>
      </c>
      <c r="BF863" s="163">
        <f t="shared" ref="BF863:BF868" si="205">IF(N863="znížená",J863,0)</f>
        <v>0</v>
      </c>
      <c r="BG863" s="163">
        <f t="shared" ref="BG863:BG868" si="206">IF(N863="zákl. prenesená",J863,0)</f>
        <v>0</v>
      </c>
      <c r="BH863" s="163">
        <f t="shared" ref="BH863:BH868" si="207">IF(N863="zníž. prenesená",J863,0)</f>
        <v>0</v>
      </c>
      <c r="BI863" s="163">
        <f t="shared" ref="BI863:BI868" si="208">IF(N863="nulová",J863,0)</f>
        <v>0</v>
      </c>
      <c r="BJ863" s="15" t="s">
        <v>85</v>
      </c>
      <c r="BK863" s="163">
        <f t="shared" ref="BK863:BK868" si="209">ROUND(I863*H863,2)</f>
        <v>0</v>
      </c>
      <c r="BL863" s="15" t="s">
        <v>274</v>
      </c>
      <c r="BM863" s="162" t="s">
        <v>3298</v>
      </c>
    </row>
    <row r="864" spans="1:65" s="2" customFormat="1" ht="24.2" customHeight="1">
      <c r="A864" s="30"/>
      <c r="B864" s="154"/>
      <c r="C864" s="201" t="s">
        <v>3299</v>
      </c>
      <c r="D864" s="201" t="s">
        <v>751</v>
      </c>
      <c r="E864" s="202" t="s">
        <v>2716</v>
      </c>
      <c r="F864" s="203" t="s">
        <v>2717</v>
      </c>
      <c r="G864" s="204" t="s">
        <v>564</v>
      </c>
      <c r="H864" s="205">
        <v>0.127</v>
      </c>
      <c r="I864" s="177"/>
      <c r="J864" s="290">
        <f t="shared" si="200"/>
        <v>0</v>
      </c>
      <c r="K864" s="178"/>
      <c r="L864" s="179"/>
      <c r="M864" s="180" t="s">
        <v>1</v>
      </c>
      <c r="N864" s="181" t="s">
        <v>38</v>
      </c>
      <c r="O864" s="59"/>
      <c r="P864" s="160">
        <f t="shared" si="201"/>
        <v>0</v>
      </c>
      <c r="Q864" s="160">
        <v>1</v>
      </c>
      <c r="R864" s="160">
        <f t="shared" si="202"/>
        <v>0.127</v>
      </c>
      <c r="S864" s="160">
        <v>0</v>
      </c>
      <c r="T864" s="161">
        <f t="shared" si="203"/>
        <v>0</v>
      </c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R864" s="162" t="s">
        <v>337</v>
      </c>
      <c r="AT864" s="162" t="s">
        <v>751</v>
      </c>
      <c r="AU864" s="162" t="s">
        <v>85</v>
      </c>
      <c r="AY864" s="15" t="s">
        <v>208</v>
      </c>
      <c r="BE864" s="163">
        <f t="shared" si="204"/>
        <v>0</v>
      </c>
      <c r="BF864" s="163">
        <f t="shared" si="205"/>
        <v>0</v>
      </c>
      <c r="BG864" s="163">
        <f t="shared" si="206"/>
        <v>0</v>
      </c>
      <c r="BH864" s="163">
        <f t="shared" si="207"/>
        <v>0</v>
      </c>
      <c r="BI864" s="163">
        <f t="shared" si="208"/>
        <v>0</v>
      </c>
      <c r="BJ864" s="15" t="s">
        <v>85</v>
      </c>
      <c r="BK864" s="163">
        <f t="shared" si="209"/>
        <v>0</v>
      </c>
      <c r="BL864" s="15" t="s">
        <v>274</v>
      </c>
      <c r="BM864" s="162" t="s">
        <v>3300</v>
      </c>
    </row>
    <row r="865" spans="1:65" s="2" customFormat="1" ht="24.2" customHeight="1">
      <c r="A865" s="30"/>
      <c r="B865" s="154"/>
      <c r="C865" s="201" t="s">
        <v>3301</v>
      </c>
      <c r="D865" s="201" t="s">
        <v>751</v>
      </c>
      <c r="E865" s="202" t="s">
        <v>2824</v>
      </c>
      <c r="F865" s="203" t="s">
        <v>2825</v>
      </c>
      <c r="G865" s="204" t="s">
        <v>564</v>
      </c>
      <c r="H865" s="205">
        <v>3.7999999999999999E-2</v>
      </c>
      <c r="I865" s="177"/>
      <c r="J865" s="290">
        <f t="shared" si="200"/>
        <v>0</v>
      </c>
      <c r="K865" s="178"/>
      <c r="L865" s="179"/>
      <c r="M865" s="180" t="s">
        <v>1</v>
      </c>
      <c r="N865" s="181" t="s">
        <v>38</v>
      </c>
      <c r="O865" s="59"/>
      <c r="P865" s="160">
        <f t="shared" si="201"/>
        <v>0</v>
      </c>
      <c r="Q865" s="160">
        <v>1</v>
      </c>
      <c r="R865" s="160">
        <f t="shared" si="202"/>
        <v>3.7999999999999999E-2</v>
      </c>
      <c r="S865" s="160">
        <v>0</v>
      </c>
      <c r="T865" s="161">
        <f t="shared" si="203"/>
        <v>0</v>
      </c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  <c r="AR865" s="162" t="s">
        <v>337</v>
      </c>
      <c r="AT865" s="162" t="s">
        <v>751</v>
      </c>
      <c r="AU865" s="162" t="s">
        <v>85</v>
      </c>
      <c r="AY865" s="15" t="s">
        <v>208</v>
      </c>
      <c r="BE865" s="163">
        <f t="shared" si="204"/>
        <v>0</v>
      </c>
      <c r="BF865" s="163">
        <f t="shared" si="205"/>
        <v>0</v>
      </c>
      <c r="BG865" s="163">
        <f t="shared" si="206"/>
        <v>0</v>
      </c>
      <c r="BH865" s="163">
        <f t="shared" si="207"/>
        <v>0</v>
      </c>
      <c r="BI865" s="163">
        <f t="shared" si="208"/>
        <v>0</v>
      </c>
      <c r="BJ865" s="15" t="s">
        <v>85</v>
      </c>
      <c r="BK865" s="163">
        <f t="shared" si="209"/>
        <v>0</v>
      </c>
      <c r="BL865" s="15" t="s">
        <v>274</v>
      </c>
      <c r="BM865" s="162" t="s">
        <v>3302</v>
      </c>
    </row>
    <row r="866" spans="1:65" s="2" customFormat="1" ht="24.2" customHeight="1">
      <c r="A866" s="30"/>
      <c r="B866" s="154"/>
      <c r="C866" s="201" t="s">
        <v>3303</v>
      </c>
      <c r="D866" s="201" t="s">
        <v>751</v>
      </c>
      <c r="E866" s="202" t="s">
        <v>3304</v>
      </c>
      <c r="F866" s="203" t="s">
        <v>3305</v>
      </c>
      <c r="G866" s="204" t="s">
        <v>564</v>
      </c>
      <c r="H866" s="205">
        <v>2.8820000000000001</v>
      </c>
      <c r="I866" s="177"/>
      <c r="J866" s="290">
        <f t="shared" si="200"/>
        <v>0</v>
      </c>
      <c r="K866" s="178"/>
      <c r="L866" s="179"/>
      <c r="M866" s="180" t="s">
        <v>1</v>
      </c>
      <c r="N866" s="181" t="s">
        <v>38</v>
      </c>
      <c r="O866" s="59"/>
      <c r="P866" s="160">
        <f t="shared" si="201"/>
        <v>0</v>
      </c>
      <c r="Q866" s="160">
        <v>1</v>
      </c>
      <c r="R866" s="160">
        <f t="shared" si="202"/>
        <v>2.8820000000000001</v>
      </c>
      <c r="S866" s="160">
        <v>0</v>
      </c>
      <c r="T866" s="161">
        <f t="shared" si="203"/>
        <v>0</v>
      </c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R866" s="162" t="s">
        <v>337</v>
      </c>
      <c r="AT866" s="162" t="s">
        <v>751</v>
      </c>
      <c r="AU866" s="162" t="s">
        <v>85</v>
      </c>
      <c r="AY866" s="15" t="s">
        <v>208</v>
      </c>
      <c r="BE866" s="163">
        <f t="shared" si="204"/>
        <v>0</v>
      </c>
      <c r="BF866" s="163">
        <f t="shared" si="205"/>
        <v>0</v>
      </c>
      <c r="BG866" s="163">
        <f t="shared" si="206"/>
        <v>0</v>
      </c>
      <c r="BH866" s="163">
        <f t="shared" si="207"/>
        <v>0</v>
      </c>
      <c r="BI866" s="163">
        <f t="shared" si="208"/>
        <v>0</v>
      </c>
      <c r="BJ866" s="15" t="s">
        <v>85</v>
      </c>
      <c r="BK866" s="163">
        <f t="shared" si="209"/>
        <v>0</v>
      </c>
      <c r="BL866" s="15" t="s">
        <v>274</v>
      </c>
      <c r="BM866" s="162" t="s">
        <v>3306</v>
      </c>
    </row>
    <row r="867" spans="1:65" s="2" customFormat="1" ht="24.2" customHeight="1">
      <c r="A867" s="30"/>
      <c r="B867" s="154"/>
      <c r="C867" s="201" t="s">
        <v>3307</v>
      </c>
      <c r="D867" s="201" t="s">
        <v>751</v>
      </c>
      <c r="E867" s="202" t="s">
        <v>2687</v>
      </c>
      <c r="F867" s="203" t="s">
        <v>2688</v>
      </c>
      <c r="G867" s="204" t="s">
        <v>2689</v>
      </c>
      <c r="H867" s="205">
        <v>15.347</v>
      </c>
      <c r="I867" s="177"/>
      <c r="J867" s="290">
        <f t="shared" si="200"/>
        <v>0</v>
      </c>
      <c r="K867" s="178"/>
      <c r="L867" s="179"/>
      <c r="M867" s="180" t="s">
        <v>1</v>
      </c>
      <c r="N867" s="181" t="s">
        <v>38</v>
      </c>
      <c r="O867" s="59"/>
      <c r="P867" s="160">
        <f t="shared" si="201"/>
        <v>0</v>
      </c>
      <c r="Q867" s="160">
        <v>3.09E-2</v>
      </c>
      <c r="R867" s="160">
        <f t="shared" si="202"/>
        <v>0.47422229999999999</v>
      </c>
      <c r="S867" s="160">
        <v>0</v>
      </c>
      <c r="T867" s="161">
        <f t="shared" si="203"/>
        <v>0</v>
      </c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  <c r="AR867" s="162" t="s">
        <v>337</v>
      </c>
      <c r="AT867" s="162" t="s">
        <v>751</v>
      </c>
      <c r="AU867" s="162" t="s">
        <v>85</v>
      </c>
      <c r="AY867" s="15" t="s">
        <v>208</v>
      </c>
      <c r="BE867" s="163">
        <f t="shared" si="204"/>
        <v>0</v>
      </c>
      <c r="BF867" s="163">
        <f t="shared" si="205"/>
        <v>0</v>
      </c>
      <c r="BG867" s="163">
        <f t="shared" si="206"/>
        <v>0</v>
      </c>
      <c r="BH867" s="163">
        <f t="shared" si="207"/>
        <v>0</v>
      </c>
      <c r="BI867" s="163">
        <f t="shared" si="208"/>
        <v>0</v>
      </c>
      <c r="BJ867" s="15" t="s">
        <v>85</v>
      </c>
      <c r="BK867" s="163">
        <f t="shared" si="209"/>
        <v>0</v>
      </c>
      <c r="BL867" s="15" t="s">
        <v>274</v>
      </c>
      <c r="BM867" s="162" t="s">
        <v>3308</v>
      </c>
    </row>
    <row r="868" spans="1:65" s="2" customFormat="1" ht="24.2" customHeight="1">
      <c r="A868" s="30"/>
      <c r="B868" s="154"/>
      <c r="C868" s="195" t="s">
        <v>3309</v>
      </c>
      <c r="D868" s="195" t="s">
        <v>210</v>
      </c>
      <c r="E868" s="196" t="s">
        <v>3310</v>
      </c>
      <c r="F868" s="200" t="s">
        <v>3311</v>
      </c>
      <c r="G868" s="198" t="s">
        <v>1614</v>
      </c>
      <c r="H868" s="182"/>
      <c r="I868" s="155"/>
      <c r="J868" s="287">
        <f t="shared" si="200"/>
        <v>0</v>
      </c>
      <c r="K868" s="157"/>
      <c r="L868" s="31"/>
      <c r="M868" s="158" t="s">
        <v>1</v>
      </c>
      <c r="N868" s="159" t="s">
        <v>38</v>
      </c>
      <c r="O868" s="59"/>
      <c r="P868" s="160">
        <f t="shared" si="201"/>
        <v>0</v>
      </c>
      <c r="Q868" s="160">
        <v>0</v>
      </c>
      <c r="R868" s="160">
        <f t="shared" si="202"/>
        <v>0</v>
      </c>
      <c r="S868" s="160">
        <v>0</v>
      </c>
      <c r="T868" s="161">
        <f t="shared" si="203"/>
        <v>0</v>
      </c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  <c r="AR868" s="162" t="s">
        <v>274</v>
      </c>
      <c r="AT868" s="162" t="s">
        <v>210</v>
      </c>
      <c r="AU868" s="162" t="s">
        <v>85</v>
      </c>
      <c r="AY868" s="15" t="s">
        <v>208</v>
      </c>
      <c r="BE868" s="163">
        <f t="shared" si="204"/>
        <v>0</v>
      </c>
      <c r="BF868" s="163">
        <f t="shared" si="205"/>
        <v>0</v>
      </c>
      <c r="BG868" s="163">
        <f t="shared" si="206"/>
        <v>0</v>
      </c>
      <c r="BH868" s="163">
        <f t="shared" si="207"/>
        <v>0</v>
      </c>
      <c r="BI868" s="163">
        <f t="shared" si="208"/>
        <v>0</v>
      </c>
      <c r="BJ868" s="15" t="s">
        <v>85</v>
      </c>
      <c r="BK868" s="163">
        <f t="shared" si="209"/>
        <v>0</v>
      </c>
      <c r="BL868" s="15" t="s">
        <v>274</v>
      </c>
      <c r="BM868" s="162" t="s">
        <v>3312</v>
      </c>
    </row>
    <row r="869" spans="1:65" s="12" customFormat="1" ht="22.9" customHeight="1">
      <c r="B869" s="142"/>
      <c r="C869" s="206"/>
      <c r="D869" s="207" t="s">
        <v>71</v>
      </c>
      <c r="E869" s="208" t="s">
        <v>3313</v>
      </c>
      <c r="F869" s="208" t="s">
        <v>3314</v>
      </c>
      <c r="G869" s="206"/>
      <c r="H869" s="206"/>
      <c r="I869" s="145"/>
      <c r="J869" s="286">
        <f>BK869</f>
        <v>0</v>
      </c>
      <c r="L869" s="142"/>
      <c r="M869" s="146"/>
      <c r="N869" s="147"/>
      <c r="O869" s="147"/>
      <c r="P869" s="148">
        <f>SUM(P870:P874)</f>
        <v>0</v>
      </c>
      <c r="Q869" s="147"/>
      <c r="R869" s="148">
        <f>SUM(R870:R874)</f>
        <v>7.1304529999999993</v>
      </c>
      <c r="S869" s="147"/>
      <c r="T869" s="149">
        <f>SUM(T870:T874)</f>
        <v>0</v>
      </c>
      <c r="AR869" s="143" t="s">
        <v>85</v>
      </c>
      <c r="AT869" s="150" t="s">
        <v>71</v>
      </c>
      <c r="AU869" s="150" t="s">
        <v>79</v>
      </c>
      <c r="AY869" s="143" t="s">
        <v>208</v>
      </c>
      <c r="BK869" s="151">
        <f>SUM(BK870:BK874)</f>
        <v>0</v>
      </c>
    </row>
    <row r="870" spans="1:65" s="2" customFormat="1" ht="24.2" customHeight="1">
      <c r="A870" s="30"/>
      <c r="B870" s="154"/>
      <c r="C870" s="195" t="s">
        <v>3315</v>
      </c>
      <c r="D870" s="195" t="s">
        <v>210</v>
      </c>
      <c r="E870" s="196" t="s">
        <v>3316</v>
      </c>
      <c r="F870" s="200" t="s">
        <v>3317</v>
      </c>
      <c r="G870" s="198" t="s">
        <v>213</v>
      </c>
      <c r="H870" s="199">
        <v>313</v>
      </c>
      <c r="I870" s="155"/>
      <c r="J870" s="287">
        <f>ROUND(I870*H870,2)</f>
        <v>0</v>
      </c>
      <c r="K870" s="157"/>
      <c r="L870" s="31"/>
      <c r="M870" s="158" t="s">
        <v>1</v>
      </c>
      <c r="N870" s="159" t="s">
        <v>38</v>
      </c>
      <c r="O870" s="59"/>
      <c r="P870" s="160">
        <f>O870*H870</f>
        <v>0</v>
      </c>
      <c r="Q870" s="160">
        <v>3.1970000000000002E-3</v>
      </c>
      <c r="R870" s="160">
        <f>Q870*H870</f>
        <v>1.000661</v>
      </c>
      <c r="S870" s="160">
        <v>0</v>
      </c>
      <c r="T870" s="161">
        <f>S870*H870</f>
        <v>0</v>
      </c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R870" s="162" t="s">
        <v>274</v>
      </c>
      <c r="AT870" s="162" t="s">
        <v>210</v>
      </c>
      <c r="AU870" s="162" t="s">
        <v>85</v>
      </c>
      <c r="AY870" s="15" t="s">
        <v>208</v>
      </c>
      <c r="BE870" s="163">
        <f>IF(N870="základná",J870,0)</f>
        <v>0</v>
      </c>
      <c r="BF870" s="163">
        <f>IF(N870="znížená",J870,0)</f>
        <v>0</v>
      </c>
      <c r="BG870" s="163">
        <f>IF(N870="zákl. prenesená",J870,0)</f>
        <v>0</v>
      </c>
      <c r="BH870" s="163">
        <f>IF(N870="zníž. prenesená",J870,0)</f>
        <v>0</v>
      </c>
      <c r="BI870" s="163">
        <f>IF(N870="nulová",J870,0)</f>
        <v>0</v>
      </c>
      <c r="BJ870" s="15" t="s">
        <v>85</v>
      </c>
      <c r="BK870" s="163">
        <f>ROUND(I870*H870,2)</f>
        <v>0</v>
      </c>
      <c r="BL870" s="15" t="s">
        <v>274</v>
      </c>
      <c r="BM870" s="162" t="s">
        <v>3318</v>
      </c>
    </row>
    <row r="871" spans="1:65" s="2" customFormat="1" ht="24.2" customHeight="1">
      <c r="A871" s="30"/>
      <c r="B871" s="154"/>
      <c r="C871" s="201" t="s">
        <v>3319</v>
      </c>
      <c r="D871" s="201" t="s">
        <v>751</v>
      </c>
      <c r="E871" s="202" t="s">
        <v>3320</v>
      </c>
      <c r="F871" s="203" t="s">
        <v>3321</v>
      </c>
      <c r="G871" s="204" t="s">
        <v>213</v>
      </c>
      <c r="H871" s="205">
        <v>61.465000000000003</v>
      </c>
      <c r="I871" s="177"/>
      <c r="J871" s="290">
        <f>ROUND(I871*H871,2)</f>
        <v>0</v>
      </c>
      <c r="K871" s="178"/>
      <c r="L871" s="179"/>
      <c r="M871" s="180" t="s">
        <v>1</v>
      </c>
      <c r="N871" s="181" t="s">
        <v>38</v>
      </c>
      <c r="O871" s="59"/>
      <c r="P871" s="160">
        <f>O871*H871</f>
        <v>0</v>
      </c>
      <c r="Q871" s="160">
        <v>1.9199999999999998E-2</v>
      </c>
      <c r="R871" s="160">
        <f>Q871*H871</f>
        <v>1.1801280000000001</v>
      </c>
      <c r="S871" s="160">
        <v>0</v>
      </c>
      <c r="T871" s="161">
        <f>S871*H871</f>
        <v>0</v>
      </c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  <c r="AR871" s="162" t="s">
        <v>337</v>
      </c>
      <c r="AT871" s="162" t="s">
        <v>751</v>
      </c>
      <c r="AU871" s="162" t="s">
        <v>85</v>
      </c>
      <c r="AY871" s="15" t="s">
        <v>208</v>
      </c>
      <c r="BE871" s="163">
        <f>IF(N871="základná",J871,0)</f>
        <v>0</v>
      </c>
      <c r="BF871" s="163">
        <f>IF(N871="znížená",J871,0)</f>
        <v>0</v>
      </c>
      <c r="BG871" s="163">
        <f>IF(N871="zákl. prenesená",J871,0)</f>
        <v>0</v>
      </c>
      <c r="BH871" s="163">
        <f>IF(N871="zníž. prenesená",J871,0)</f>
        <v>0</v>
      </c>
      <c r="BI871" s="163">
        <f>IF(N871="nulová",J871,0)</f>
        <v>0</v>
      </c>
      <c r="BJ871" s="15" t="s">
        <v>85</v>
      </c>
      <c r="BK871" s="163">
        <f>ROUND(I871*H871,2)</f>
        <v>0</v>
      </c>
      <c r="BL871" s="15" t="s">
        <v>274</v>
      </c>
      <c r="BM871" s="162" t="s">
        <v>3322</v>
      </c>
    </row>
    <row r="872" spans="1:65" s="2" customFormat="1" ht="24.2" customHeight="1">
      <c r="A872" s="30"/>
      <c r="B872" s="154"/>
      <c r="C872" s="201" t="s">
        <v>3323</v>
      </c>
      <c r="D872" s="201" t="s">
        <v>751</v>
      </c>
      <c r="E872" s="202" t="s">
        <v>3324</v>
      </c>
      <c r="F872" s="203" t="s">
        <v>3325</v>
      </c>
      <c r="G872" s="204" t="s">
        <v>213</v>
      </c>
      <c r="H872" s="205">
        <v>210.13</v>
      </c>
      <c r="I872" s="177"/>
      <c r="J872" s="290">
        <f>ROUND(I872*H872,2)</f>
        <v>0</v>
      </c>
      <c r="K872" s="178"/>
      <c r="L872" s="179"/>
      <c r="M872" s="180" t="s">
        <v>1</v>
      </c>
      <c r="N872" s="181" t="s">
        <v>38</v>
      </c>
      <c r="O872" s="59"/>
      <c r="P872" s="160">
        <f>O872*H872</f>
        <v>0</v>
      </c>
      <c r="Q872" s="160">
        <v>1.9199999999999998E-2</v>
      </c>
      <c r="R872" s="160">
        <f>Q872*H872</f>
        <v>4.0344959999999999</v>
      </c>
      <c r="S872" s="160">
        <v>0</v>
      </c>
      <c r="T872" s="161">
        <f>S872*H872</f>
        <v>0</v>
      </c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  <c r="AR872" s="162" t="s">
        <v>337</v>
      </c>
      <c r="AT872" s="162" t="s">
        <v>751</v>
      </c>
      <c r="AU872" s="162" t="s">
        <v>85</v>
      </c>
      <c r="AY872" s="15" t="s">
        <v>208</v>
      </c>
      <c r="BE872" s="163">
        <f>IF(N872="základná",J872,0)</f>
        <v>0</v>
      </c>
      <c r="BF872" s="163">
        <f>IF(N872="znížená",J872,0)</f>
        <v>0</v>
      </c>
      <c r="BG872" s="163">
        <f>IF(N872="zákl. prenesená",J872,0)</f>
        <v>0</v>
      </c>
      <c r="BH872" s="163">
        <f>IF(N872="zníž. prenesená",J872,0)</f>
        <v>0</v>
      </c>
      <c r="BI872" s="163">
        <f>IF(N872="nulová",J872,0)</f>
        <v>0</v>
      </c>
      <c r="BJ872" s="15" t="s">
        <v>85</v>
      </c>
      <c r="BK872" s="163">
        <f>ROUND(I872*H872,2)</f>
        <v>0</v>
      </c>
      <c r="BL872" s="15" t="s">
        <v>274</v>
      </c>
      <c r="BM872" s="162" t="s">
        <v>3326</v>
      </c>
    </row>
    <row r="873" spans="1:65" s="2" customFormat="1" ht="24.2" customHeight="1">
      <c r="A873" s="30"/>
      <c r="B873" s="154"/>
      <c r="C873" s="201" t="s">
        <v>3327</v>
      </c>
      <c r="D873" s="201" t="s">
        <v>751</v>
      </c>
      <c r="E873" s="202" t="s">
        <v>3328</v>
      </c>
      <c r="F873" s="203" t="s">
        <v>3329</v>
      </c>
      <c r="G873" s="204" t="s">
        <v>213</v>
      </c>
      <c r="H873" s="205">
        <v>47.664999999999999</v>
      </c>
      <c r="I873" s="177"/>
      <c r="J873" s="290">
        <f>ROUND(I873*H873,2)</f>
        <v>0</v>
      </c>
      <c r="K873" s="178"/>
      <c r="L873" s="179"/>
      <c r="M873" s="180" t="s">
        <v>1</v>
      </c>
      <c r="N873" s="181" t="s">
        <v>38</v>
      </c>
      <c r="O873" s="59"/>
      <c r="P873" s="160">
        <f>O873*H873</f>
        <v>0</v>
      </c>
      <c r="Q873" s="160">
        <v>1.9199999999999998E-2</v>
      </c>
      <c r="R873" s="160">
        <f>Q873*H873</f>
        <v>0.91516799999999987</v>
      </c>
      <c r="S873" s="160">
        <v>0</v>
      </c>
      <c r="T873" s="161">
        <f>S873*H873</f>
        <v>0</v>
      </c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  <c r="AR873" s="162" t="s">
        <v>337</v>
      </c>
      <c r="AT873" s="162" t="s">
        <v>751</v>
      </c>
      <c r="AU873" s="162" t="s">
        <v>85</v>
      </c>
      <c r="AY873" s="15" t="s">
        <v>208</v>
      </c>
      <c r="BE873" s="163">
        <f>IF(N873="základná",J873,0)</f>
        <v>0</v>
      </c>
      <c r="BF873" s="163">
        <f>IF(N873="znížená",J873,0)</f>
        <v>0</v>
      </c>
      <c r="BG873" s="163">
        <f>IF(N873="zákl. prenesená",J873,0)</f>
        <v>0</v>
      </c>
      <c r="BH873" s="163">
        <f>IF(N873="zníž. prenesená",J873,0)</f>
        <v>0</v>
      </c>
      <c r="BI873" s="163">
        <f>IF(N873="nulová",J873,0)</f>
        <v>0</v>
      </c>
      <c r="BJ873" s="15" t="s">
        <v>85</v>
      </c>
      <c r="BK873" s="163">
        <f>ROUND(I873*H873,2)</f>
        <v>0</v>
      </c>
      <c r="BL873" s="15" t="s">
        <v>274</v>
      </c>
      <c r="BM873" s="162" t="s">
        <v>3330</v>
      </c>
    </row>
    <row r="874" spans="1:65" s="2" customFormat="1" ht="24.2" customHeight="1">
      <c r="A874" s="30"/>
      <c r="B874" s="154"/>
      <c r="C874" s="195" t="s">
        <v>3331</v>
      </c>
      <c r="D874" s="195" t="s">
        <v>210</v>
      </c>
      <c r="E874" s="196" t="s">
        <v>3332</v>
      </c>
      <c r="F874" s="200" t="s">
        <v>3333</v>
      </c>
      <c r="G874" s="198" t="s">
        <v>1614</v>
      </c>
      <c r="H874" s="182"/>
      <c r="I874" s="155"/>
      <c r="J874" s="287">
        <f>ROUND(I874*H874,2)</f>
        <v>0</v>
      </c>
      <c r="K874" s="157"/>
      <c r="L874" s="31"/>
      <c r="M874" s="158" t="s">
        <v>1</v>
      </c>
      <c r="N874" s="159" t="s">
        <v>38</v>
      </c>
      <c r="O874" s="59"/>
      <c r="P874" s="160">
        <f>O874*H874</f>
        <v>0</v>
      </c>
      <c r="Q874" s="160">
        <v>0</v>
      </c>
      <c r="R874" s="160">
        <f>Q874*H874</f>
        <v>0</v>
      </c>
      <c r="S874" s="160">
        <v>0</v>
      </c>
      <c r="T874" s="161">
        <f>S874*H874</f>
        <v>0</v>
      </c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  <c r="AR874" s="162" t="s">
        <v>274</v>
      </c>
      <c r="AT874" s="162" t="s">
        <v>210</v>
      </c>
      <c r="AU874" s="162" t="s">
        <v>85</v>
      </c>
      <c r="AY874" s="15" t="s">
        <v>208</v>
      </c>
      <c r="BE874" s="163">
        <f>IF(N874="základná",J874,0)</f>
        <v>0</v>
      </c>
      <c r="BF874" s="163">
        <f>IF(N874="znížená",J874,0)</f>
        <v>0</v>
      </c>
      <c r="BG874" s="163">
        <f>IF(N874="zákl. prenesená",J874,0)</f>
        <v>0</v>
      </c>
      <c r="BH874" s="163">
        <f>IF(N874="zníž. prenesená",J874,0)</f>
        <v>0</v>
      </c>
      <c r="BI874" s="163">
        <f>IF(N874="nulová",J874,0)</f>
        <v>0</v>
      </c>
      <c r="BJ874" s="15" t="s">
        <v>85</v>
      </c>
      <c r="BK874" s="163">
        <f>ROUND(I874*H874,2)</f>
        <v>0</v>
      </c>
      <c r="BL874" s="15" t="s">
        <v>274</v>
      </c>
      <c r="BM874" s="162" t="s">
        <v>3334</v>
      </c>
    </row>
    <row r="875" spans="1:65" s="12" customFormat="1" ht="22.9" customHeight="1">
      <c r="B875" s="142"/>
      <c r="C875" s="206"/>
      <c r="D875" s="207" t="s">
        <v>71</v>
      </c>
      <c r="E875" s="208" t="s">
        <v>745</v>
      </c>
      <c r="F875" s="208" t="s">
        <v>746</v>
      </c>
      <c r="G875" s="206"/>
      <c r="H875" s="206"/>
      <c r="I875" s="145"/>
      <c r="J875" s="286">
        <f>BK875</f>
        <v>0</v>
      </c>
      <c r="L875" s="142"/>
      <c r="M875" s="146"/>
      <c r="N875" s="147"/>
      <c r="O875" s="147"/>
      <c r="P875" s="148">
        <f>SUM(P876:P890)</f>
        <v>0</v>
      </c>
      <c r="Q875" s="147"/>
      <c r="R875" s="148">
        <f>SUM(R876:R890)</f>
        <v>16.353734729999999</v>
      </c>
      <c r="S875" s="147"/>
      <c r="T875" s="149">
        <f>SUM(T876:T890)</f>
        <v>0</v>
      </c>
      <c r="AR875" s="143" t="s">
        <v>85</v>
      </c>
      <c r="AT875" s="150" t="s">
        <v>71</v>
      </c>
      <c r="AU875" s="150" t="s">
        <v>79</v>
      </c>
      <c r="AY875" s="143" t="s">
        <v>208</v>
      </c>
      <c r="BK875" s="151">
        <f>SUM(BK876:BK890)</f>
        <v>0</v>
      </c>
    </row>
    <row r="876" spans="1:65" s="2" customFormat="1" ht="37.9" customHeight="1">
      <c r="A876" s="30"/>
      <c r="B876" s="154"/>
      <c r="C876" s="195" t="s">
        <v>3335</v>
      </c>
      <c r="D876" s="195" t="s">
        <v>210</v>
      </c>
      <c r="E876" s="196" t="s">
        <v>3336</v>
      </c>
      <c r="F876" s="200" t="s">
        <v>3337</v>
      </c>
      <c r="G876" s="198" t="s">
        <v>252</v>
      </c>
      <c r="H876" s="199">
        <v>140.87</v>
      </c>
      <c r="I876" s="155"/>
      <c r="J876" s="287">
        <f t="shared" ref="J876:J890" si="210">ROUND(I876*H876,2)</f>
        <v>0</v>
      </c>
      <c r="K876" s="157"/>
      <c r="L876" s="31"/>
      <c r="M876" s="158" t="s">
        <v>1</v>
      </c>
      <c r="N876" s="159" t="s">
        <v>38</v>
      </c>
      <c r="O876" s="59"/>
      <c r="P876" s="160">
        <f t="shared" ref="P876:P890" si="211">O876*H876</f>
        <v>0</v>
      </c>
      <c r="Q876" s="160">
        <v>1.16E-4</v>
      </c>
      <c r="R876" s="160">
        <f t="shared" ref="R876:R890" si="212">Q876*H876</f>
        <v>1.6340920000000002E-2</v>
      </c>
      <c r="S876" s="160">
        <v>0</v>
      </c>
      <c r="T876" s="161">
        <f t="shared" ref="T876:T890" si="213">S876*H876</f>
        <v>0</v>
      </c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  <c r="AR876" s="162" t="s">
        <v>274</v>
      </c>
      <c r="AT876" s="162" t="s">
        <v>210</v>
      </c>
      <c r="AU876" s="162" t="s">
        <v>85</v>
      </c>
      <c r="AY876" s="15" t="s">
        <v>208</v>
      </c>
      <c r="BE876" s="163">
        <f t="shared" ref="BE876:BE890" si="214">IF(N876="základná",J876,0)</f>
        <v>0</v>
      </c>
      <c r="BF876" s="163">
        <f t="shared" ref="BF876:BF890" si="215">IF(N876="znížená",J876,0)</f>
        <v>0</v>
      </c>
      <c r="BG876" s="163">
        <f t="shared" ref="BG876:BG890" si="216">IF(N876="zákl. prenesená",J876,0)</f>
        <v>0</v>
      </c>
      <c r="BH876" s="163">
        <f t="shared" ref="BH876:BH890" si="217">IF(N876="zníž. prenesená",J876,0)</f>
        <v>0</v>
      </c>
      <c r="BI876" s="163">
        <f t="shared" ref="BI876:BI890" si="218">IF(N876="nulová",J876,0)</f>
        <v>0</v>
      </c>
      <c r="BJ876" s="15" t="s">
        <v>85</v>
      </c>
      <c r="BK876" s="163">
        <f t="shared" ref="BK876:BK890" si="219">ROUND(I876*H876,2)</f>
        <v>0</v>
      </c>
      <c r="BL876" s="15" t="s">
        <v>274</v>
      </c>
      <c r="BM876" s="162" t="s">
        <v>3338</v>
      </c>
    </row>
    <row r="877" spans="1:65" s="2" customFormat="1" ht="37.9" customHeight="1">
      <c r="A877" s="30"/>
      <c r="B877" s="154"/>
      <c r="C877" s="195" t="s">
        <v>3339</v>
      </c>
      <c r="D877" s="195" t="s">
        <v>210</v>
      </c>
      <c r="E877" s="196" t="s">
        <v>3340</v>
      </c>
      <c r="F877" s="200" t="s">
        <v>3341</v>
      </c>
      <c r="G877" s="198" t="s">
        <v>252</v>
      </c>
      <c r="H877" s="199">
        <v>145.10499999999999</v>
      </c>
      <c r="I877" s="155"/>
      <c r="J877" s="287">
        <f t="shared" si="210"/>
        <v>0</v>
      </c>
      <c r="K877" s="157"/>
      <c r="L877" s="31"/>
      <c r="M877" s="158" t="s">
        <v>1</v>
      </c>
      <c r="N877" s="159" t="s">
        <v>38</v>
      </c>
      <c r="O877" s="59"/>
      <c r="P877" s="160">
        <f t="shared" si="211"/>
        <v>0</v>
      </c>
      <c r="Q877" s="160">
        <v>9.0000000000000006E-5</v>
      </c>
      <c r="R877" s="160">
        <f t="shared" si="212"/>
        <v>1.305945E-2</v>
      </c>
      <c r="S877" s="160">
        <v>0</v>
      </c>
      <c r="T877" s="161">
        <f t="shared" si="213"/>
        <v>0</v>
      </c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  <c r="AR877" s="162" t="s">
        <v>274</v>
      </c>
      <c r="AT877" s="162" t="s">
        <v>210</v>
      </c>
      <c r="AU877" s="162" t="s">
        <v>85</v>
      </c>
      <c r="AY877" s="15" t="s">
        <v>208</v>
      </c>
      <c r="BE877" s="163">
        <f t="shared" si="214"/>
        <v>0</v>
      </c>
      <c r="BF877" s="163">
        <f t="shared" si="215"/>
        <v>0</v>
      </c>
      <c r="BG877" s="163">
        <f t="shared" si="216"/>
        <v>0</v>
      </c>
      <c r="BH877" s="163">
        <f t="shared" si="217"/>
        <v>0</v>
      </c>
      <c r="BI877" s="163">
        <f t="shared" si="218"/>
        <v>0</v>
      </c>
      <c r="BJ877" s="15" t="s">
        <v>85</v>
      </c>
      <c r="BK877" s="163">
        <f t="shared" si="219"/>
        <v>0</v>
      </c>
      <c r="BL877" s="15" t="s">
        <v>274</v>
      </c>
      <c r="BM877" s="162" t="s">
        <v>3342</v>
      </c>
    </row>
    <row r="878" spans="1:65" s="2" customFormat="1" ht="62.65" customHeight="1">
      <c r="A878" s="30"/>
      <c r="B878" s="154"/>
      <c r="C878" s="201" t="s">
        <v>3343</v>
      </c>
      <c r="D878" s="201" t="s">
        <v>751</v>
      </c>
      <c r="E878" s="202" t="s">
        <v>3344</v>
      </c>
      <c r="F878" s="203" t="s">
        <v>3345</v>
      </c>
      <c r="G878" s="204" t="s">
        <v>213</v>
      </c>
      <c r="H878" s="205">
        <v>72.072999999999993</v>
      </c>
      <c r="I878" s="177"/>
      <c r="J878" s="290">
        <f t="shared" si="210"/>
        <v>0</v>
      </c>
      <c r="K878" s="178"/>
      <c r="L878" s="179"/>
      <c r="M878" s="180" t="s">
        <v>1</v>
      </c>
      <c r="N878" s="181" t="s">
        <v>38</v>
      </c>
      <c r="O878" s="59"/>
      <c r="P878" s="160">
        <f t="shared" si="211"/>
        <v>0</v>
      </c>
      <c r="Q878" s="160">
        <v>2.8E-3</v>
      </c>
      <c r="R878" s="160">
        <f t="shared" si="212"/>
        <v>0.20180439999999997</v>
      </c>
      <c r="S878" s="160">
        <v>0</v>
      </c>
      <c r="T878" s="161">
        <f t="shared" si="213"/>
        <v>0</v>
      </c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  <c r="AR878" s="162" t="s">
        <v>337</v>
      </c>
      <c r="AT878" s="162" t="s">
        <v>751</v>
      </c>
      <c r="AU878" s="162" t="s">
        <v>85</v>
      </c>
      <c r="AY878" s="15" t="s">
        <v>208</v>
      </c>
      <c r="BE878" s="163">
        <f t="shared" si="214"/>
        <v>0</v>
      </c>
      <c r="BF878" s="163">
        <f t="shared" si="215"/>
        <v>0</v>
      </c>
      <c r="BG878" s="163">
        <f t="shared" si="216"/>
        <v>0</v>
      </c>
      <c r="BH878" s="163">
        <f t="shared" si="217"/>
        <v>0</v>
      </c>
      <c r="BI878" s="163">
        <f t="shared" si="218"/>
        <v>0</v>
      </c>
      <c r="BJ878" s="15" t="s">
        <v>85</v>
      </c>
      <c r="BK878" s="163">
        <f t="shared" si="219"/>
        <v>0</v>
      </c>
      <c r="BL878" s="15" t="s">
        <v>274</v>
      </c>
      <c r="BM878" s="162" t="s">
        <v>3346</v>
      </c>
    </row>
    <row r="879" spans="1:65" s="2" customFormat="1" ht="16.5" customHeight="1">
      <c r="A879" s="30"/>
      <c r="B879" s="154"/>
      <c r="C879" s="195" t="s">
        <v>3347</v>
      </c>
      <c r="D879" s="195" t="s">
        <v>210</v>
      </c>
      <c r="E879" s="196" t="s">
        <v>3348</v>
      </c>
      <c r="F879" s="200" t="s">
        <v>3349</v>
      </c>
      <c r="G879" s="198" t="s">
        <v>252</v>
      </c>
      <c r="H879" s="199">
        <v>3033.7440000000001</v>
      </c>
      <c r="I879" s="155"/>
      <c r="J879" s="287">
        <f t="shared" si="210"/>
        <v>0</v>
      </c>
      <c r="K879" s="157"/>
      <c r="L879" s="31"/>
      <c r="M879" s="158" t="s">
        <v>1</v>
      </c>
      <c r="N879" s="159" t="s">
        <v>38</v>
      </c>
      <c r="O879" s="59"/>
      <c r="P879" s="160">
        <f t="shared" si="211"/>
        <v>0</v>
      </c>
      <c r="Q879" s="160">
        <v>4.5000000000000003E-5</v>
      </c>
      <c r="R879" s="160">
        <f t="shared" si="212"/>
        <v>0.13651848000000003</v>
      </c>
      <c r="S879" s="160">
        <v>0</v>
      </c>
      <c r="T879" s="161">
        <f t="shared" si="213"/>
        <v>0</v>
      </c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  <c r="AR879" s="162" t="s">
        <v>274</v>
      </c>
      <c r="AT879" s="162" t="s">
        <v>210</v>
      </c>
      <c r="AU879" s="162" t="s">
        <v>85</v>
      </c>
      <c r="AY879" s="15" t="s">
        <v>208</v>
      </c>
      <c r="BE879" s="163">
        <f t="shared" si="214"/>
        <v>0</v>
      </c>
      <c r="BF879" s="163">
        <f t="shared" si="215"/>
        <v>0</v>
      </c>
      <c r="BG879" s="163">
        <f t="shared" si="216"/>
        <v>0</v>
      </c>
      <c r="BH879" s="163">
        <f t="shared" si="217"/>
        <v>0</v>
      </c>
      <c r="BI879" s="163">
        <f t="shared" si="218"/>
        <v>0</v>
      </c>
      <c r="BJ879" s="15" t="s">
        <v>85</v>
      </c>
      <c r="BK879" s="163">
        <f t="shared" si="219"/>
        <v>0</v>
      </c>
      <c r="BL879" s="15" t="s">
        <v>274</v>
      </c>
      <c r="BM879" s="162" t="s">
        <v>3350</v>
      </c>
    </row>
    <row r="880" spans="1:65" s="2" customFormat="1" ht="16.5" customHeight="1">
      <c r="A880" s="30"/>
      <c r="B880" s="154"/>
      <c r="C880" s="201" t="s">
        <v>3351</v>
      </c>
      <c r="D880" s="201" t="s">
        <v>751</v>
      </c>
      <c r="E880" s="202" t="s">
        <v>3352</v>
      </c>
      <c r="F880" s="203" t="s">
        <v>3353</v>
      </c>
      <c r="G880" s="204" t="s">
        <v>252</v>
      </c>
      <c r="H880" s="205">
        <v>3337.1190000000001</v>
      </c>
      <c r="I880" s="177"/>
      <c r="J880" s="290">
        <f t="shared" si="210"/>
        <v>0</v>
      </c>
      <c r="K880" s="178"/>
      <c r="L880" s="179"/>
      <c r="M880" s="180" t="s">
        <v>1</v>
      </c>
      <c r="N880" s="181" t="s">
        <v>38</v>
      </c>
      <c r="O880" s="59"/>
      <c r="P880" s="160">
        <f t="shared" si="211"/>
        <v>0</v>
      </c>
      <c r="Q880" s="160">
        <v>5.1999999999999995E-4</v>
      </c>
      <c r="R880" s="160">
        <f t="shared" si="212"/>
        <v>1.73530188</v>
      </c>
      <c r="S880" s="160">
        <v>0</v>
      </c>
      <c r="T880" s="161">
        <f t="shared" si="213"/>
        <v>0</v>
      </c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R880" s="162" t="s">
        <v>337</v>
      </c>
      <c r="AT880" s="162" t="s">
        <v>751</v>
      </c>
      <c r="AU880" s="162" t="s">
        <v>85</v>
      </c>
      <c r="AY880" s="15" t="s">
        <v>208</v>
      </c>
      <c r="BE880" s="163">
        <f t="shared" si="214"/>
        <v>0</v>
      </c>
      <c r="BF880" s="163">
        <f t="shared" si="215"/>
        <v>0</v>
      </c>
      <c r="BG880" s="163">
        <f t="shared" si="216"/>
        <v>0</v>
      </c>
      <c r="BH880" s="163">
        <f t="shared" si="217"/>
        <v>0</v>
      </c>
      <c r="BI880" s="163">
        <f t="shared" si="218"/>
        <v>0</v>
      </c>
      <c r="BJ880" s="15" t="s">
        <v>85</v>
      </c>
      <c r="BK880" s="163">
        <f t="shared" si="219"/>
        <v>0</v>
      </c>
      <c r="BL880" s="15" t="s">
        <v>274</v>
      </c>
      <c r="BM880" s="162" t="s">
        <v>3354</v>
      </c>
    </row>
    <row r="881" spans="1:65" s="2" customFormat="1" ht="24.2" customHeight="1">
      <c r="A881" s="30"/>
      <c r="B881" s="154"/>
      <c r="C881" s="195" t="s">
        <v>3355</v>
      </c>
      <c r="D881" s="195" t="s">
        <v>210</v>
      </c>
      <c r="E881" s="196" t="s">
        <v>3356</v>
      </c>
      <c r="F881" s="200" t="s">
        <v>3357</v>
      </c>
      <c r="G881" s="198" t="s">
        <v>213</v>
      </c>
      <c r="H881" s="199">
        <v>134.01</v>
      </c>
      <c r="I881" s="155"/>
      <c r="J881" s="287">
        <f t="shared" si="210"/>
        <v>0</v>
      </c>
      <c r="K881" s="157"/>
      <c r="L881" s="31"/>
      <c r="M881" s="158" t="s">
        <v>1</v>
      </c>
      <c r="N881" s="159" t="s">
        <v>38</v>
      </c>
      <c r="O881" s="59"/>
      <c r="P881" s="160">
        <f t="shared" si="211"/>
        <v>0</v>
      </c>
      <c r="Q881" s="160">
        <v>0</v>
      </c>
      <c r="R881" s="160">
        <f t="shared" si="212"/>
        <v>0</v>
      </c>
      <c r="S881" s="160">
        <v>0</v>
      </c>
      <c r="T881" s="161">
        <f t="shared" si="213"/>
        <v>0</v>
      </c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  <c r="AR881" s="162" t="s">
        <v>274</v>
      </c>
      <c r="AT881" s="162" t="s">
        <v>210</v>
      </c>
      <c r="AU881" s="162" t="s">
        <v>85</v>
      </c>
      <c r="AY881" s="15" t="s">
        <v>208</v>
      </c>
      <c r="BE881" s="163">
        <f t="shared" si="214"/>
        <v>0</v>
      </c>
      <c r="BF881" s="163">
        <f t="shared" si="215"/>
        <v>0</v>
      </c>
      <c r="BG881" s="163">
        <f t="shared" si="216"/>
        <v>0</v>
      </c>
      <c r="BH881" s="163">
        <f t="shared" si="217"/>
        <v>0</v>
      </c>
      <c r="BI881" s="163">
        <f t="shared" si="218"/>
        <v>0</v>
      </c>
      <c r="BJ881" s="15" t="s">
        <v>85</v>
      </c>
      <c r="BK881" s="163">
        <f t="shared" si="219"/>
        <v>0</v>
      </c>
      <c r="BL881" s="15" t="s">
        <v>274</v>
      </c>
      <c r="BM881" s="162" t="s">
        <v>3358</v>
      </c>
    </row>
    <row r="882" spans="1:65" s="2" customFormat="1" ht="16.5" customHeight="1">
      <c r="A882" s="30"/>
      <c r="B882" s="154"/>
      <c r="C882" s="201" t="s">
        <v>3359</v>
      </c>
      <c r="D882" s="201" t="s">
        <v>751</v>
      </c>
      <c r="E882" s="202" t="s">
        <v>3360</v>
      </c>
      <c r="F882" s="203" t="s">
        <v>3361</v>
      </c>
      <c r="G882" s="204" t="s">
        <v>213</v>
      </c>
      <c r="H882" s="205">
        <v>134.01</v>
      </c>
      <c r="I882" s="177"/>
      <c r="J882" s="290">
        <f t="shared" si="210"/>
        <v>0</v>
      </c>
      <c r="K882" s="178"/>
      <c r="L882" s="179"/>
      <c r="M882" s="180" t="s">
        <v>1</v>
      </c>
      <c r="N882" s="181" t="s">
        <v>38</v>
      </c>
      <c r="O882" s="59"/>
      <c r="P882" s="160">
        <f t="shared" si="211"/>
        <v>0</v>
      </c>
      <c r="Q882" s="160">
        <v>6.1000000000000004E-3</v>
      </c>
      <c r="R882" s="160">
        <f t="shared" si="212"/>
        <v>0.81746099999999999</v>
      </c>
      <c r="S882" s="160">
        <v>0</v>
      </c>
      <c r="T882" s="161">
        <f t="shared" si="213"/>
        <v>0</v>
      </c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R882" s="162" t="s">
        <v>337</v>
      </c>
      <c r="AT882" s="162" t="s">
        <v>751</v>
      </c>
      <c r="AU882" s="162" t="s">
        <v>85</v>
      </c>
      <c r="AY882" s="15" t="s">
        <v>208</v>
      </c>
      <c r="BE882" s="163">
        <f t="shared" si="214"/>
        <v>0</v>
      </c>
      <c r="BF882" s="163">
        <f t="shared" si="215"/>
        <v>0</v>
      </c>
      <c r="BG882" s="163">
        <f t="shared" si="216"/>
        <v>0</v>
      </c>
      <c r="BH882" s="163">
        <f t="shared" si="217"/>
        <v>0</v>
      </c>
      <c r="BI882" s="163">
        <f t="shared" si="218"/>
        <v>0</v>
      </c>
      <c r="BJ882" s="15" t="s">
        <v>85</v>
      </c>
      <c r="BK882" s="163">
        <f t="shared" si="219"/>
        <v>0</v>
      </c>
      <c r="BL882" s="15" t="s">
        <v>274</v>
      </c>
      <c r="BM882" s="162" t="s">
        <v>3362</v>
      </c>
    </row>
    <row r="883" spans="1:65" s="2" customFormat="1" ht="24.2" customHeight="1">
      <c r="A883" s="30"/>
      <c r="B883" s="154"/>
      <c r="C883" s="195" t="s">
        <v>3363</v>
      </c>
      <c r="D883" s="195" t="s">
        <v>210</v>
      </c>
      <c r="E883" s="196" t="s">
        <v>3364</v>
      </c>
      <c r="F883" s="200" t="s">
        <v>3365</v>
      </c>
      <c r="G883" s="198" t="s">
        <v>213</v>
      </c>
      <c r="H883" s="199">
        <v>3918.598</v>
      </c>
      <c r="I883" s="155"/>
      <c r="J883" s="287">
        <f t="shared" si="210"/>
        <v>0</v>
      </c>
      <c r="K883" s="157"/>
      <c r="L883" s="31"/>
      <c r="M883" s="158" t="s">
        <v>1</v>
      </c>
      <c r="N883" s="159" t="s">
        <v>38</v>
      </c>
      <c r="O883" s="59"/>
      <c r="P883" s="160">
        <f t="shared" si="211"/>
        <v>0</v>
      </c>
      <c r="Q883" s="160">
        <v>2.9999999999999997E-4</v>
      </c>
      <c r="R883" s="160">
        <f t="shared" si="212"/>
        <v>1.1755793999999999</v>
      </c>
      <c r="S883" s="160">
        <v>0</v>
      </c>
      <c r="T883" s="161">
        <f t="shared" si="213"/>
        <v>0</v>
      </c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  <c r="AR883" s="162" t="s">
        <v>274</v>
      </c>
      <c r="AT883" s="162" t="s">
        <v>210</v>
      </c>
      <c r="AU883" s="162" t="s">
        <v>85</v>
      </c>
      <c r="AY883" s="15" t="s">
        <v>208</v>
      </c>
      <c r="BE883" s="163">
        <f t="shared" si="214"/>
        <v>0</v>
      </c>
      <c r="BF883" s="163">
        <f t="shared" si="215"/>
        <v>0</v>
      </c>
      <c r="BG883" s="163">
        <f t="shared" si="216"/>
        <v>0</v>
      </c>
      <c r="BH883" s="163">
        <f t="shared" si="217"/>
        <v>0</v>
      </c>
      <c r="BI883" s="163">
        <f t="shared" si="218"/>
        <v>0</v>
      </c>
      <c r="BJ883" s="15" t="s">
        <v>85</v>
      </c>
      <c r="BK883" s="163">
        <f t="shared" si="219"/>
        <v>0</v>
      </c>
      <c r="BL883" s="15" t="s">
        <v>274</v>
      </c>
      <c r="BM883" s="162" t="s">
        <v>3366</v>
      </c>
    </row>
    <row r="884" spans="1:65" s="2" customFormat="1" ht="62.65" customHeight="1">
      <c r="A884" s="30"/>
      <c r="B884" s="154"/>
      <c r="C884" s="201" t="s">
        <v>3367</v>
      </c>
      <c r="D884" s="201" t="s">
        <v>751</v>
      </c>
      <c r="E884" s="202" t="s">
        <v>3368</v>
      </c>
      <c r="F884" s="203" t="s">
        <v>3369</v>
      </c>
      <c r="G884" s="204" t="s">
        <v>213</v>
      </c>
      <c r="H884" s="205">
        <v>1401.4829999999999</v>
      </c>
      <c r="I884" s="177"/>
      <c r="J884" s="290">
        <f t="shared" si="210"/>
        <v>0</v>
      </c>
      <c r="K884" s="178"/>
      <c r="L884" s="179"/>
      <c r="M884" s="180" t="s">
        <v>1</v>
      </c>
      <c r="N884" s="181" t="s">
        <v>38</v>
      </c>
      <c r="O884" s="59"/>
      <c r="P884" s="160">
        <f t="shared" si="211"/>
        <v>0</v>
      </c>
      <c r="Q884" s="160">
        <v>2.8E-3</v>
      </c>
      <c r="R884" s="160">
        <f t="shared" si="212"/>
        <v>3.9241523999999997</v>
      </c>
      <c r="S884" s="160">
        <v>0</v>
      </c>
      <c r="T884" s="161">
        <f t="shared" si="213"/>
        <v>0</v>
      </c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  <c r="AR884" s="162" t="s">
        <v>337</v>
      </c>
      <c r="AT884" s="162" t="s">
        <v>751</v>
      </c>
      <c r="AU884" s="162" t="s">
        <v>85</v>
      </c>
      <c r="AY884" s="15" t="s">
        <v>208</v>
      </c>
      <c r="BE884" s="163">
        <f t="shared" si="214"/>
        <v>0</v>
      </c>
      <c r="BF884" s="163">
        <f t="shared" si="215"/>
        <v>0</v>
      </c>
      <c r="BG884" s="163">
        <f t="shared" si="216"/>
        <v>0</v>
      </c>
      <c r="BH884" s="163">
        <f t="shared" si="217"/>
        <v>0</v>
      </c>
      <c r="BI884" s="163">
        <f t="shared" si="218"/>
        <v>0</v>
      </c>
      <c r="BJ884" s="15" t="s">
        <v>85</v>
      </c>
      <c r="BK884" s="163">
        <f t="shared" si="219"/>
        <v>0</v>
      </c>
      <c r="BL884" s="15" t="s">
        <v>274</v>
      </c>
      <c r="BM884" s="162" t="s">
        <v>3370</v>
      </c>
    </row>
    <row r="885" spans="1:65" s="2" customFormat="1" ht="62.65" customHeight="1">
      <c r="A885" s="30"/>
      <c r="B885" s="154"/>
      <c r="C885" s="201" t="s">
        <v>3371</v>
      </c>
      <c r="D885" s="201" t="s">
        <v>751</v>
      </c>
      <c r="E885" s="202" t="s">
        <v>3372</v>
      </c>
      <c r="F885" s="203" t="s">
        <v>3373</v>
      </c>
      <c r="G885" s="204" t="s">
        <v>213</v>
      </c>
      <c r="H885" s="205">
        <v>339.286</v>
      </c>
      <c r="I885" s="177"/>
      <c r="J885" s="290">
        <f t="shared" si="210"/>
        <v>0</v>
      </c>
      <c r="K885" s="178"/>
      <c r="L885" s="179"/>
      <c r="M885" s="180" t="s">
        <v>1</v>
      </c>
      <c r="N885" s="181" t="s">
        <v>38</v>
      </c>
      <c r="O885" s="59"/>
      <c r="P885" s="160">
        <f t="shared" si="211"/>
        <v>0</v>
      </c>
      <c r="Q885" s="160">
        <v>2.8E-3</v>
      </c>
      <c r="R885" s="160">
        <f t="shared" si="212"/>
        <v>0.95000079999999998</v>
      </c>
      <c r="S885" s="160">
        <v>0</v>
      </c>
      <c r="T885" s="161">
        <f t="shared" si="213"/>
        <v>0</v>
      </c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  <c r="AR885" s="162" t="s">
        <v>337</v>
      </c>
      <c r="AT885" s="162" t="s">
        <v>751</v>
      </c>
      <c r="AU885" s="162" t="s">
        <v>85</v>
      </c>
      <c r="AY885" s="15" t="s">
        <v>208</v>
      </c>
      <c r="BE885" s="163">
        <f t="shared" si="214"/>
        <v>0</v>
      </c>
      <c r="BF885" s="163">
        <f t="shared" si="215"/>
        <v>0</v>
      </c>
      <c r="BG885" s="163">
        <f t="shared" si="216"/>
        <v>0</v>
      </c>
      <c r="BH885" s="163">
        <f t="shared" si="217"/>
        <v>0</v>
      </c>
      <c r="BI885" s="163">
        <f t="shared" si="218"/>
        <v>0</v>
      </c>
      <c r="BJ885" s="15" t="s">
        <v>85</v>
      </c>
      <c r="BK885" s="163">
        <f t="shared" si="219"/>
        <v>0</v>
      </c>
      <c r="BL885" s="15" t="s">
        <v>274</v>
      </c>
      <c r="BM885" s="162" t="s">
        <v>3374</v>
      </c>
    </row>
    <row r="886" spans="1:65" s="2" customFormat="1" ht="62.65" customHeight="1">
      <c r="A886" s="30"/>
      <c r="B886" s="154"/>
      <c r="C886" s="201" t="s">
        <v>3375</v>
      </c>
      <c r="D886" s="201" t="s">
        <v>751</v>
      </c>
      <c r="E886" s="202" t="s">
        <v>3376</v>
      </c>
      <c r="F886" s="203" t="s">
        <v>3377</v>
      </c>
      <c r="G886" s="204" t="s">
        <v>213</v>
      </c>
      <c r="H886" s="205">
        <v>2048.7629999999999</v>
      </c>
      <c r="I886" s="177"/>
      <c r="J886" s="290">
        <f t="shared" si="210"/>
        <v>0</v>
      </c>
      <c r="K886" s="178"/>
      <c r="L886" s="179"/>
      <c r="M886" s="180" t="s">
        <v>1</v>
      </c>
      <c r="N886" s="181" t="s">
        <v>38</v>
      </c>
      <c r="O886" s="59"/>
      <c r="P886" s="160">
        <f t="shared" si="211"/>
        <v>0</v>
      </c>
      <c r="Q886" s="160">
        <v>2.8E-3</v>
      </c>
      <c r="R886" s="160">
        <f t="shared" si="212"/>
        <v>5.7365363999999994</v>
      </c>
      <c r="S886" s="160">
        <v>0</v>
      </c>
      <c r="T886" s="161">
        <f t="shared" si="213"/>
        <v>0</v>
      </c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  <c r="AR886" s="162" t="s">
        <v>337</v>
      </c>
      <c r="AT886" s="162" t="s">
        <v>751</v>
      </c>
      <c r="AU886" s="162" t="s">
        <v>85</v>
      </c>
      <c r="AY886" s="15" t="s">
        <v>208</v>
      </c>
      <c r="BE886" s="163">
        <f t="shared" si="214"/>
        <v>0</v>
      </c>
      <c r="BF886" s="163">
        <f t="shared" si="215"/>
        <v>0</v>
      </c>
      <c r="BG886" s="163">
        <f t="shared" si="216"/>
        <v>0</v>
      </c>
      <c r="BH886" s="163">
        <f t="shared" si="217"/>
        <v>0</v>
      </c>
      <c r="BI886" s="163">
        <f t="shared" si="218"/>
        <v>0</v>
      </c>
      <c r="BJ886" s="15" t="s">
        <v>85</v>
      </c>
      <c r="BK886" s="163">
        <f t="shared" si="219"/>
        <v>0</v>
      </c>
      <c r="BL886" s="15" t="s">
        <v>274</v>
      </c>
      <c r="BM886" s="162" t="s">
        <v>3378</v>
      </c>
    </row>
    <row r="887" spans="1:65" s="2" customFormat="1" ht="62.65" customHeight="1">
      <c r="A887" s="30"/>
      <c r="B887" s="154"/>
      <c r="C887" s="201" t="s">
        <v>3379</v>
      </c>
      <c r="D887" s="201" t="s">
        <v>751</v>
      </c>
      <c r="E887" s="202" t="s">
        <v>3380</v>
      </c>
      <c r="F887" s="203" t="s">
        <v>3381</v>
      </c>
      <c r="G887" s="204" t="s">
        <v>213</v>
      </c>
      <c r="H887" s="205">
        <v>344.185</v>
      </c>
      <c r="I887" s="177"/>
      <c r="J887" s="290">
        <f t="shared" si="210"/>
        <v>0</v>
      </c>
      <c r="K887" s="178"/>
      <c r="L887" s="179"/>
      <c r="M887" s="180" t="s">
        <v>1</v>
      </c>
      <c r="N887" s="181" t="s">
        <v>38</v>
      </c>
      <c r="O887" s="59"/>
      <c r="P887" s="160">
        <f t="shared" si="211"/>
        <v>0</v>
      </c>
      <c r="Q887" s="160">
        <v>2.8E-3</v>
      </c>
      <c r="R887" s="160">
        <f t="shared" si="212"/>
        <v>0.96371799999999996</v>
      </c>
      <c r="S887" s="160">
        <v>0</v>
      </c>
      <c r="T887" s="161">
        <f t="shared" si="213"/>
        <v>0</v>
      </c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R887" s="162" t="s">
        <v>337</v>
      </c>
      <c r="AT887" s="162" t="s">
        <v>751</v>
      </c>
      <c r="AU887" s="162" t="s">
        <v>85</v>
      </c>
      <c r="AY887" s="15" t="s">
        <v>208</v>
      </c>
      <c r="BE887" s="163">
        <f t="shared" si="214"/>
        <v>0</v>
      </c>
      <c r="BF887" s="163">
        <f t="shared" si="215"/>
        <v>0</v>
      </c>
      <c r="BG887" s="163">
        <f t="shared" si="216"/>
        <v>0</v>
      </c>
      <c r="BH887" s="163">
        <f t="shared" si="217"/>
        <v>0</v>
      </c>
      <c r="BI887" s="163">
        <f t="shared" si="218"/>
        <v>0</v>
      </c>
      <c r="BJ887" s="15" t="s">
        <v>85</v>
      </c>
      <c r="BK887" s="163">
        <f t="shared" si="219"/>
        <v>0</v>
      </c>
      <c r="BL887" s="15" t="s">
        <v>274</v>
      </c>
      <c r="BM887" s="162" t="s">
        <v>3382</v>
      </c>
    </row>
    <row r="888" spans="1:65" s="2" customFormat="1" ht="62.65" customHeight="1">
      <c r="A888" s="30"/>
      <c r="B888" s="154"/>
      <c r="C888" s="201" t="s">
        <v>3383</v>
      </c>
      <c r="D888" s="201" t="s">
        <v>751</v>
      </c>
      <c r="E888" s="202" t="s">
        <v>3384</v>
      </c>
      <c r="F888" s="203" t="s">
        <v>3385</v>
      </c>
      <c r="G888" s="204" t="s">
        <v>213</v>
      </c>
      <c r="H888" s="205">
        <v>244.02199999999999</v>
      </c>
      <c r="I888" s="177"/>
      <c r="J888" s="290">
        <f t="shared" si="210"/>
        <v>0</v>
      </c>
      <c r="K888" s="178"/>
      <c r="L888" s="179"/>
      <c r="M888" s="180" t="s">
        <v>1</v>
      </c>
      <c r="N888" s="181" t="s">
        <v>38</v>
      </c>
      <c r="O888" s="59"/>
      <c r="P888" s="160">
        <f t="shared" si="211"/>
        <v>0</v>
      </c>
      <c r="Q888" s="160">
        <v>2.8E-3</v>
      </c>
      <c r="R888" s="160">
        <f t="shared" si="212"/>
        <v>0.68326159999999991</v>
      </c>
      <c r="S888" s="160">
        <v>0</v>
      </c>
      <c r="T888" s="161">
        <f t="shared" si="213"/>
        <v>0</v>
      </c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  <c r="AR888" s="162" t="s">
        <v>337</v>
      </c>
      <c r="AT888" s="162" t="s">
        <v>751</v>
      </c>
      <c r="AU888" s="162" t="s">
        <v>85</v>
      </c>
      <c r="AY888" s="15" t="s">
        <v>208</v>
      </c>
      <c r="BE888" s="163">
        <f t="shared" si="214"/>
        <v>0</v>
      </c>
      <c r="BF888" s="163">
        <f t="shared" si="215"/>
        <v>0</v>
      </c>
      <c r="BG888" s="163">
        <f t="shared" si="216"/>
        <v>0</v>
      </c>
      <c r="BH888" s="163">
        <f t="shared" si="217"/>
        <v>0</v>
      </c>
      <c r="BI888" s="163">
        <f t="shared" si="218"/>
        <v>0</v>
      </c>
      <c r="BJ888" s="15" t="s">
        <v>85</v>
      </c>
      <c r="BK888" s="163">
        <f t="shared" si="219"/>
        <v>0</v>
      </c>
      <c r="BL888" s="15" t="s">
        <v>274</v>
      </c>
      <c r="BM888" s="162" t="s">
        <v>3386</v>
      </c>
    </row>
    <row r="889" spans="1:65" s="2" customFormat="1" ht="21.75" customHeight="1">
      <c r="A889" s="30"/>
      <c r="B889" s="154"/>
      <c r="C889" s="195" t="s">
        <v>3387</v>
      </c>
      <c r="D889" s="195" t="s">
        <v>210</v>
      </c>
      <c r="E889" s="196" t="s">
        <v>748</v>
      </c>
      <c r="F889" s="200" t="s">
        <v>749</v>
      </c>
      <c r="G889" s="198" t="s">
        <v>213</v>
      </c>
      <c r="H889" s="199">
        <v>4341.01</v>
      </c>
      <c r="I889" s="155"/>
      <c r="J889" s="287">
        <f t="shared" si="210"/>
        <v>0</v>
      </c>
      <c r="K889" s="157"/>
      <c r="L889" s="31"/>
      <c r="M889" s="158" t="s">
        <v>1</v>
      </c>
      <c r="N889" s="159" t="s">
        <v>38</v>
      </c>
      <c r="O889" s="59"/>
      <c r="P889" s="160">
        <f t="shared" si="211"/>
        <v>0</v>
      </c>
      <c r="Q889" s="160">
        <v>0</v>
      </c>
      <c r="R889" s="160">
        <f t="shared" si="212"/>
        <v>0</v>
      </c>
      <c r="S889" s="160">
        <v>0</v>
      </c>
      <c r="T889" s="161">
        <f t="shared" si="213"/>
        <v>0</v>
      </c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  <c r="AR889" s="162" t="s">
        <v>274</v>
      </c>
      <c r="AT889" s="162" t="s">
        <v>210</v>
      </c>
      <c r="AU889" s="162" t="s">
        <v>85</v>
      </c>
      <c r="AY889" s="15" t="s">
        <v>208</v>
      </c>
      <c r="BE889" s="163">
        <f t="shared" si="214"/>
        <v>0</v>
      </c>
      <c r="BF889" s="163">
        <f t="shared" si="215"/>
        <v>0</v>
      </c>
      <c r="BG889" s="163">
        <f t="shared" si="216"/>
        <v>0</v>
      </c>
      <c r="BH889" s="163">
        <f t="shared" si="217"/>
        <v>0</v>
      </c>
      <c r="BI889" s="163">
        <f t="shared" si="218"/>
        <v>0</v>
      </c>
      <c r="BJ889" s="15" t="s">
        <v>85</v>
      </c>
      <c r="BK889" s="163">
        <f t="shared" si="219"/>
        <v>0</v>
      </c>
      <c r="BL889" s="15" t="s">
        <v>274</v>
      </c>
      <c r="BM889" s="162" t="s">
        <v>3388</v>
      </c>
    </row>
    <row r="890" spans="1:65" s="2" customFormat="1" ht="24.2" customHeight="1">
      <c r="A890" s="30"/>
      <c r="B890" s="154"/>
      <c r="C890" s="195" t="s">
        <v>3389</v>
      </c>
      <c r="D890" s="195" t="s">
        <v>210</v>
      </c>
      <c r="E890" s="196" t="s">
        <v>3390</v>
      </c>
      <c r="F890" s="200" t="s">
        <v>3391</v>
      </c>
      <c r="G890" s="198" t="s">
        <v>1614</v>
      </c>
      <c r="H890" s="182"/>
      <c r="I890" s="155"/>
      <c r="J890" s="287">
        <f t="shared" si="210"/>
        <v>0</v>
      </c>
      <c r="K890" s="157"/>
      <c r="L890" s="31"/>
      <c r="M890" s="158" t="s">
        <v>1</v>
      </c>
      <c r="N890" s="159" t="s">
        <v>38</v>
      </c>
      <c r="O890" s="59"/>
      <c r="P890" s="160">
        <f t="shared" si="211"/>
        <v>0</v>
      </c>
      <c r="Q890" s="160">
        <v>0</v>
      </c>
      <c r="R890" s="160">
        <f t="shared" si="212"/>
        <v>0</v>
      </c>
      <c r="S890" s="160">
        <v>0</v>
      </c>
      <c r="T890" s="161">
        <f t="shared" si="213"/>
        <v>0</v>
      </c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R890" s="162" t="s">
        <v>274</v>
      </c>
      <c r="AT890" s="162" t="s">
        <v>210</v>
      </c>
      <c r="AU890" s="162" t="s">
        <v>85</v>
      </c>
      <c r="AY890" s="15" t="s">
        <v>208</v>
      </c>
      <c r="BE890" s="163">
        <f t="shared" si="214"/>
        <v>0</v>
      </c>
      <c r="BF890" s="163">
        <f t="shared" si="215"/>
        <v>0</v>
      </c>
      <c r="BG890" s="163">
        <f t="shared" si="216"/>
        <v>0</v>
      </c>
      <c r="BH890" s="163">
        <f t="shared" si="217"/>
        <v>0</v>
      </c>
      <c r="BI890" s="163">
        <f t="shared" si="218"/>
        <v>0</v>
      </c>
      <c r="BJ890" s="15" t="s">
        <v>85</v>
      </c>
      <c r="BK890" s="163">
        <f t="shared" si="219"/>
        <v>0</v>
      </c>
      <c r="BL890" s="15" t="s">
        <v>274</v>
      </c>
      <c r="BM890" s="162" t="s">
        <v>3392</v>
      </c>
    </row>
    <row r="891" spans="1:65" s="12" customFormat="1" ht="22.9" customHeight="1">
      <c r="B891" s="142"/>
      <c r="C891" s="206"/>
      <c r="D891" s="207" t="s">
        <v>71</v>
      </c>
      <c r="E891" s="208" t="s">
        <v>3393</v>
      </c>
      <c r="F891" s="208" t="s">
        <v>3394</v>
      </c>
      <c r="G891" s="206"/>
      <c r="H891" s="206"/>
      <c r="I891" s="145"/>
      <c r="J891" s="286">
        <f>BK891</f>
        <v>0</v>
      </c>
      <c r="L891" s="142"/>
      <c r="M891" s="146"/>
      <c r="N891" s="147"/>
      <c r="O891" s="147"/>
      <c r="P891" s="148">
        <f>SUM(P892:P896)</f>
        <v>0</v>
      </c>
      <c r="Q891" s="147"/>
      <c r="R891" s="148">
        <f>SUM(R892:R896)</f>
        <v>1.1911775009999999</v>
      </c>
      <c r="S891" s="147"/>
      <c r="T891" s="149">
        <f>SUM(T892:T896)</f>
        <v>0</v>
      </c>
      <c r="AR891" s="143" t="s">
        <v>85</v>
      </c>
      <c r="AT891" s="150" t="s">
        <v>71</v>
      </c>
      <c r="AU891" s="150" t="s">
        <v>79</v>
      </c>
      <c r="AY891" s="143" t="s">
        <v>208</v>
      </c>
      <c r="BK891" s="151">
        <f>SUM(BK892:BK896)</f>
        <v>0</v>
      </c>
    </row>
    <row r="892" spans="1:65" s="2" customFormat="1" ht="33" customHeight="1">
      <c r="A892" s="30"/>
      <c r="B892" s="154"/>
      <c r="C892" s="195" t="s">
        <v>1555</v>
      </c>
      <c r="D892" s="195" t="s">
        <v>210</v>
      </c>
      <c r="E892" s="196" t="s">
        <v>3395</v>
      </c>
      <c r="F892" s="200" t="s">
        <v>3396</v>
      </c>
      <c r="G892" s="198" t="s">
        <v>213</v>
      </c>
      <c r="H892" s="199">
        <v>148.417</v>
      </c>
      <c r="I892" s="155"/>
      <c r="J892" s="287">
        <f>ROUND(I892*H892,2)</f>
        <v>0</v>
      </c>
      <c r="K892" s="157"/>
      <c r="L892" s="31"/>
      <c r="M892" s="158" t="s">
        <v>1</v>
      </c>
      <c r="N892" s="159" t="s">
        <v>38</v>
      </c>
      <c r="O892" s="59"/>
      <c r="P892" s="160">
        <f>O892*H892</f>
        <v>0</v>
      </c>
      <c r="Q892" s="160">
        <v>4.0499999999999998E-3</v>
      </c>
      <c r="R892" s="160">
        <f>Q892*H892</f>
        <v>0.60108885000000001</v>
      </c>
      <c r="S892" s="160">
        <v>0</v>
      </c>
      <c r="T892" s="161">
        <f>S892*H892</f>
        <v>0</v>
      </c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R892" s="162" t="s">
        <v>274</v>
      </c>
      <c r="AT892" s="162" t="s">
        <v>210</v>
      </c>
      <c r="AU892" s="162" t="s">
        <v>85</v>
      </c>
      <c r="AY892" s="15" t="s">
        <v>208</v>
      </c>
      <c r="BE892" s="163">
        <f>IF(N892="základná",J892,0)</f>
        <v>0</v>
      </c>
      <c r="BF892" s="163">
        <f>IF(N892="znížená",J892,0)</f>
        <v>0</v>
      </c>
      <c r="BG892" s="163">
        <f>IF(N892="zákl. prenesená",J892,0)</f>
        <v>0</v>
      </c>
      <c r="BH892" s="163">
        <f>IF(N892="zníž. prenesená",J892,0)</f>
        <v>0</v>
      </c>
      <c r="BI892" s="163">
        <f>IF(N892="nulová",J892,0)</f>
        <v>0</v>
      </c>
      <c r="BJ892" s="15" t="s">
        <v>85</v>
      </c>
      <c r="BK892" s="163">
        <f>ROUND(I892*H892,2)</f>
        <v>0</v>
      </c>
      <c r="BL892" s="15" t="s">
        <v>274</v>
      </c>
      <c r="BM892" s="162" t="s">
        <v>3397</v>
      </c>
    </row>
    <row r="893" spans="1:65" s="2" customFormat="1" ht="33" customHeight="1">
      <c r="A893" s="30"/>
      <c r="B893" s="154"/>
      <c r="C893" s="195" t="s">
        <v>673</v>
      </c>
      <c r="D893" s="195" t="s">
        <v>210</v>
      </c>
      <c r="E893" s="196" t="s">
        <v>3398</v>
      </c>
      <c r="F893" s="200" t="s">
        <v>3399</v>
      </c>
      <c r="G893" s="198" t="s">
        <v>213</v>
      </c>
      <c r="H893" s="199">
        <v>113.98099999999999</v>
      </c>
      <c r="I893" s="155"/>
      <c r="J893" s="287">
        <f>ROUND(I893*H893,2)</f>
        <v>0</v>
      </c>
      <c r="K893" s="157"/>
      <c r="L893" s="31"/>
      <c r="M893" s="158" t="s">
        <v>1</v>
      </c>
      <c r="N893" s="159" t="s">
        <v>38</v>
      </c>
      <c r="O893" s="59"/>
      <c r="P893" s="160">
        <f>O893*H893</f>
        <v>0</v>
      </c>
      <c r="Q893" s="160">
        <v>4.0499999999999998E-3</v>
      </c>
      <c r="R893" s="160">
        <f>Q893*H893</f>
        <v>0.46162304999999998</v>
      </c>
      <c r="S893" s="160">
        <v>0</v>
      </c>
      <c r="T893" s="161">
        <f>S893*H893</f>
        <v>0</v>
      </c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R893" s="162" t="s">
        <v>274</v>
      </c>
      <c r="AT893" s="162" t="s">
        <v>210</v>
      </c>
      <c r="AU893" s="162" t="s">
        <v>85</v>
      </c>
      <c r="AY893" s="15" t="s">
        <v>208</v>
      </c>
      <c r="BE893" s="163">
        <f>IF(N893="základná",J893,0)</f>
        <v>0</v>
      </c>
      <c r="BF893" s="163">
        <f>IF(N893="znížená",J893,0)</f>
        <v>0</v>
      </c>
      <c r="BG893" s="163">
        <f>IF(N893="zákl. prenesená",J893,0)</f>
        <v>0</v>
      </c>
      <c r="BH893" s="163">
        <f>IF(N893="zníž. prenesená",J893,0)</f>
        <v>0</v>
      </c>
      <c r="BI893" s="163">
        <f>IF(N893="nulová",J893,0)</f>
        <v>0</v>
      </c>
      <c r="BJ893" s="15" t="s">
        <v>85</v>
      </c>
      <c r="BK893" s="163">
        <f>ROUND(I893*H893,2)</f>
        <v>0</v>
      </c>
      <c r="BL893" s="15" t="s">
        <v>274</v>
      </c>
      <c r="BM893" s="162" t="s">
        <v>3400</v>
      </c>
    </row>
    <row r="894" spans="1:65" s="2" customFormat="1" ht="37.9" customHeight="1">
      <c r="A894" s="30"/>
      <c r="B894" s="154"/>
      <c r="C894" s="195" t="s">
        <v>783</v>
      </c>
      <c r="D894" s="195" t="s">
        <v>210</v>
      </c>
      <c r="E894" s="196" t="s">
        <v>3401</v>
      </c>
      <c r="F894" s="200" t="s">
        <v>3402</v>
      </c>
      <c r="G894" s="198" t="s">
        <v>213</v>
      </c>
      <c r="H894" s="199">
        <v>35.826000000000001</v>
      </c>
      <c r="I894" s="155"/>
      <c r="J894" s="287">
        <f>ROUND(I894*H894,2)</f>
        <v>0</v>
      </c>
      <c r="K894" s="157"/>
      <c r="L894" s="31"/>
      <c r="M894" s="158" t="s">
        <v>1</v>
      </c>
      <c r="N894" s="159" t="s">
        <v>38</v>
      </c>
      <c r="O894" s="59"/>
      <c r="P894" s="160">
        <f>O894*H894</f>
        <v>0</v>
      </c>
      <c r="Q894" s="160">
        <v>3.0019999999999999E-3</v>
      </c>
      <c r="R894" s="160">
        <f>Q894*H894</f>
        <v>0.107549652</v>
      </c>
      <c r="S894" s="160">
        <v>0</v>
      </c>
      <c r="T894" s="161">
        <f>S894*H894</f>
        <v>0</v>
      </c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  <c r="AR894" s="162" t="s">
        <v>274</v>
      </c>
      <c r="AT894" s="162" t="s">
        <v>210</v>
      </c>
      <c r="AU894" s="162" t="s">
        <v>85</v>
      </c>
      <c r="AY894" s="15" t="s">
        <v>208</v>
      </c>
      <c r="BE894" s="163">
        <f>IF(N894="základná",J894,0)</f>
        <v>0</v>
      </c>
      <c r="BF894" s="163">
        <f>IF(N894="znížená",J894,0)</f>
        <v>0</v>
      </c>
      <c r="BG894" s="163">
        <f>IF(N894="zákl. prenesená",J894,0)</f>
        <v>0</v>
      </c>
      <c r="BH894" s="163">
        <f>IF(N894="zníž. prenesená",J894,0)</f>
        <v>0</v>
      </c>
      <c r="BI894" s="163">
        <f>IF(N894="nulová",J894,0)</f>
        <v>0</v>
      </c>
      <c r="BJ894" s="15" t="s">
        <v>85</v>
      </c>
      <c r="BK894" s="163">
        <f>ROUND(I894*H894,2)</f>
        <v>0</v>
      </c>
      <c r="BL894" s="15" t="s">
        <v>274</v>
      </c>
      <c r="BM894" s="162" t="s">
        <v>3403</v>
      </c>
    </row>
    <row r="895" spans="1:65" s="2" customFormat="1" ht="16.5" customHeight="1">
      <c r="A895" s="30"/>
      <c r="B895" s="154"/>
      <c r="C895" s="195" t="s">
        <v>1914</v>
      </c>
      <c r="D895" s="195" t="s">
        <v>210</v>
      </c>
      <c r="E895" s="196" t="s">
        <v>3404</v>
      </c>
      <c r="F895" s="200" t="s">
        <v>3405</v>
      </c>
      <c r="G895" s="198" t="s">
        <v>252</v>
      </c>
      <c r="H895" s="199">
        <v>98.22</v>
      </c>
      <c r="I895" s="155"/>
      <c r="J895" s="287">
        <f>ROUND(I895*H895,2)</f>
        <v>0</v>
      </c>
      <c r="K895" s="157"/>
      <c r="L895" s="31"/>
      <c r="M895" s="158" t="s">
        <v>1</v>
      </c>
      <c r="N895" s="159" t="s">
        <v>38</v>
      </c>
      <c r="O895" s="59"/>
      <c r="P895" s="160">
        <f>O895*H895</f>
        <v>0</v>
      </c>
      <c r="Q895" s="160">
        <v>2.1295E-4</v>
      </c>
      <c r="R895" s="160">
        <f>Q895*H895</f>
        <v>2.0915949E-2</v>
      </c>
      <c r="S895" s="160">
        <v>0</v>
      </c>
      <c r="T895" s="161">
        <f>S895*H895</f>
        <v>0</v>
      </c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R895" s="162" t="s">
        <v>274</v>
      </c>
      <c r="AT895" s="162" t="s">
        <v>210</v>
      </c>
      <c r="AU895" s="162" t="s">
        <v>85</v>
      </c>
      <c r="AY895" s="15" t="s">
        <v>208</v>
      </c>
      <c r="BE895" s="163">
        <f>IF(N895="základná",J895,0)</f>
        <v>0</v>
      </c>
      <c r="BF895" s="163">
        <f>IF(N895="znížená",J895,0)</f>
        <v>0</v>
      </c>
      <c r="BG895" s="163">
        <f>IF(N895="zákl. prenesená",J895,0)</f>
        <v>0</v>
      </c>
      <c r="BH895" s="163">
        <f>IF(N895="zníž. prenesená",J895,0)</f>
        <v>0</v>
      </c>
      <c r="BI895" s="163">
        <f>IF(N895="nulová",J895,0)</f>
        <v>0</v>
      </c>
      <c r="BJ895" s="15" t="s">
        <v>85</v>
      </c>
      <c r="BK895" s="163">
        <f>ROUND(I895*H895,2)</f>
        <v>0</v>
      </c>
      <c r="BL895" s="15" t="s">
        <v>274</v>
      </c>
      <c r="BM895" s="162" t="s">
        <v>3406</v>
      </c>
    </row>
    <row r="896" spans="1:65" s="2" customFormat="1" ht="24.2" customHeight="1">
      <c r="A896" s="30"/>
      <c r="B896" s="154"/>
      <c r="C896" s="195" t="s">
        <v>3407</v>
      </c>
      <c r="D896" s="195" t="s">
        <v>210</v>
      </c>
      <c r="E896" s="196" t="s">
        <v>3408</v>
      </c>
      <c r="F896" s="200" t="s">
        <v>3409</v>
      </c>
      <c r="G896" s="198" t="s">
        <v>1614</v>
      </c>
      <c r="H896" s="182"/>
      <c r="I896" s="155"/>
      <c r="J896" s="287">
        <f>ROUND(I896*H896,2)</f>
        <v>0</v>
      </c>
      <c r="K896" s="157"/>
      <c r="L896" s="31"/>
      <c r="M896" s="158" t="s">
        <v>1</v>
      </c>
      <c r="N896" s="159" t="s">
        <v>38</v>
      </c>
      <c r="O896" s="59"/>
      <c r="P896" s="160">
        <f>O896*H896</f>
        <v>0</v>
      </c>
      <c r="Q896" s="160">
        <v>0</v>
      </c>
      <c r="R896" s="160">
        <f>Q896*H896</f>
        <v>0</v>
      </c>
      <c r="S896" s="160">
        <v>0</v>
      </c>
      <c r="T896" s="161">
        <f>S896*H896</f>
        <v>0</v>
      </c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  <c r="AR896" s="162" t="s">
        <v>274</v>
      </c>
      <c r="AT896" s="162" t="s">
        <v>210</v>
      </c>
      <c r="AU896" s="162" t="s">
        <v>85</v>
      </c>
      <c r="AY896" s="15" t="s">
        <v>208</v>
      </c>
      <c r="BE896" s="163">
        <f>IF(N896="základná",J896,0)</f>
        <v>0</v>
      </c>
      <c r="BF896" s="163">
        <f>IF(N896="znížená",J896,0)</f>
        <v>0</v>
      </c>
      <c r="BG896" s="163">
        <f>IF(N896="zákl. prenesená",J896,0)</f>
        <v>0</v>
      </c>
      <c r="BH896" s="163">
        <f>IF(N896="zníž. prenesená",J896,0)</f>
        <v>0</v>
      </c>
      <c r="BI896" s="163">
        <f>IF(N896="nulová",J896,0)</f>
        <v>0</v>
      </c>
      <c r="BJ896" s="15" t="s">
        <v>85</v>
      </c>
      <c r="BK896" s="163">
        <f>ROUND(I896*H896,2)</f>
        <v>0</v>
      </c>
      <c r="BL896" s="15" t="s">
        <v>274</v>
      </c>
      <c r="BM896" s="162" t="s">
        <v>3410</v>
      </c>
    </row>
    <row r="897" spans="1:65" s="12" customFormat="1" ht="22.9" customHeight="1">
      <c r="B897" s="142"/>
      <c r="C897" s="206"/>
      <c r="D897" s="207" t="s">
        <v>71</v>
      </c>
      <c r="E897" s="208" t="s">
        <v>3411</v>
      </c>
      <c r="F897" s="208" t="s">
        <v>3412</v>
      </c>
      <c r="G897" s="206"/>
      <c r="H897" s="206"/>
      <c r="I897" s="145"/>
      <c r="J897" s="286">
        <f>BK897</f>
        <v>0</v>
      </c>
      <c r="L897" s="142"/>
      <c r="M897" s="146"/>
      <c r="N897" s="147"/>
      <c r="O897" s="147"/>
      <c r="P897" s="148">
        <f>SUM(P898:P906)</f>
        <v>0</v>
      </c>
      <c r="Q897" s="147"/>
      <c r="R897" s="148">
        <f>SUM(R898:R906)</f>
        <v>45.561217694999996</v>
      </c>
      <c r="S897" s="147"/>
      <c r="T897" s="149">
        <f>SUM(T898:T906)</f>
        <v>0</v>
      </c>
      <c r="AR897" s="143" t="s">
        <v>85</v>
      </c>
      <c r="AT897" s="150" t="s">
        <v>71</v>
      </c>
      <c r="AU897" s="150" t="s">
        <v>79</v>
      </c>
      <c r="AY897" s="143" t="s">
        <v>208</v>
      </c>
      <c r="BK897" s="151">
        <f>SUM(BK898:BK906)</f>
        <v>0</v>
      </c>
    </row>
    <row r="898" spans="1:65" s="2" customFormat="1" ht="33" customHeight="1">
      <c r="A898" s="30"/>
      <c r="B898" s="154"/>
      <c r="C898" s="195" t="s">
        <v>3413</v>
      </c>
      <c r="D898" s="195" t="s">
        <v>210</v>
      </c>
      <c r="E898" s="196" t="s">
        <v>3414</v>
      </c>
      <c r="F898" s="200" t="s">
        <v>3415</v>
      </c>
      <c r="G898" s="198" t="s">
        <v>213</v>
      </c>
      <c r="H898" s="199">
        <v>979.93200000000002</v>
      </c>
      <c r="I898" s="155"/>
      <c r="J898" s="287">
        <f t="shared" ref="J898:J906" si="220">ROUND(I898*H898,2)</f>
        <v>0</v>
      </c>
      <c r="K898" s="157"/>
      <c r="L898" s="31"/>
      <c r="M898" s="158" t="s">
        <v>1</v>
      </c>
      <c r="N898" s="159" t="s">
        <v>38</v>
      </c>
      <c r="O898" s="59"/>
      <c r="P898" s="160">
        <f t="shared" ref="P898:P906" si="221">O898*H898</f>
        <v>0</v>
      </c>
      <c r="Q898" s="160">
        <v>2.9520000000000002E-3</v>
      </c>
      <c r="R898" s="160">
        <f t="shared" ref="R898:R906" si="222">Q898*H898</f>
        <v>2.8927592640000004</v>
      </c>
      <c r="S898" s="160">
        <v>0</v>
      </c>
      <c r="T898" s="161">
        <f t="shared" ref="T898:T906" si="223">S898*H898</f>
        <v>0</v>
      </c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R898" s="162" t="s">
        <v>274</v>
      </c>
      <c r="AT898" s="162" t="s">
        <v>210</v>
      </c>
      <c r="AU898" s="162" t="s">
        <v>85</v>
      </c>
      <c r="AY898" s="15" t="s">
        <v>208</v>
      </c>
      <c r="BE898" s="163">
        <f t="shared" ref="BE898:BE906" si="224">IF(N898="základná",J898,0)</f>
        <v>0</v>
      </c>
      <c r="BF898" s="163">
        <f t="shared" ref="BF898:BF906" si="225">IF(N898="znížená",J898,0)</f>
        <v>0</v>
      </c>
      <c r="BG898" s="163">
        <f t="shared" ref="BG898:BG906" si="226">IF(N898="zákl. prenesená",J898,0)</f>
        <v>0</v>
      </c>
      <c r="BH898" s="163">
        <f t="shared" ref="BH898:BH906" si="227">IF(N898="zníž. prenesená",J898,0)</f>
        <v>0</v>
      </c>
      <c r="BI898" s="163">
        <f t="shared" ref="BI898:BI906" si="228">IF(N898="nulová",J898,0)</f>
        <v>0</v>
      </c>
      <c r="BJ898" s="15" t="s">
        <v>85</v>
      </c>
      <c r="BK898" s="163">
        <f t="shared" ref="BK898:BK906" si="229">ROUND(I898*H898,2)</f>
        <v>0</v>
      </c>
      <c r="BL898" s="15" t="s">
        <v>274</v>
      </c>
      <c r="BM898" s="162" t="s">
        <v>3416</v>
      </c>
    </row>
    <row r="899" spans="1:65" s="2" customFormat="1" ht="16.5" customHeight="1">
      <c r="A899" s="30"/>
      <c r="B899" s="154"/>
      <c r="C899" s="201" t="s">
        <v>3417</v>
      </c>
      <c r="D899" s="201" t="s">
        <v>751</v>
      </c>
      <c r="E899" s="202" t="s">
        <v>3418</v>
      </c>
      <c r="F899" s="203" t="s">
        <v>3419</v>
      </c>
      <c r="G899" s="204" t="s">
        <v>213</v>
      </c>
      <c r="H899" s="205">
        <v>999.53099999999995</v>
      </c>
      <c r="I899" s="177"/>
      <c r="J899" s="290">
        <f t="shared" si="220"/>
        <v>0</v>
      </c>
      <c r="K899" s="178"/>
      <c r="L899" s="179"/>
      <c r="M899" s="180" t="s">
        <v>1</v>
      </c>
      <c r="N899" s="181" t="s">
        <v>38</v>
      </c>
      <c r="O899" s="59"/>
      <c r="P899" s="160">
        <f t="shared" si="221"/>
        <v>0</v>
      </c>
      <c r="Q899" s="160">
        <v>1.29E-2</v>
      </c>
      <c r="R899" s="160">
        <f t="shared" si="222"/>
        <v>12.893949899999999</v>
      </c>
      <c r="S899" s="160">
        <v>0</v>
      </c>
      <c r="T899" s="161">
        <f t="shared" si="223"/>
        <v>0</v>
      </c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  <c r="AR899" s="162" t="s">
        <v>337</v>
      </c>
      <c r="AT899" s="162" t="s">
        <v>751</v>
      </c>
      <c r="AU899" s="162" t="s">
        <v>85</v>
      </c>
      <c r="AY899" s="15" t="s">
        <v>208</v>
      </c>
      <c r="BE899" s="163">
        <f t="shared" si="224"/>
        <v>0</v>
      </c>
      <c r="BF899" s="163">
        <f t="shared" si="225"/>
        <v>0</v>
      </c>
      <c r="BG899" s="163">
        <f t="shared" si="226"/>
        <v>0</v>
      </c>
      <c r="BH899" s="163">
        <f t="shared" si="227"/>
        <v>0</v>
      </c>
      <c r="BI899" s="163">
        <f t="shared" si="228"/>
        <v>0</v>
      </c>
      <c r="BJ899" s="15" t="s">
        <v>85</v>
      </c>
      <c r="BK899" s="163">
        <f t="shared" si="229"/>
        <v>0</v>
      </c>
      <c r="BL899" s="15" t="s">
        <v>274</v>
      </c>
      <c r="BM899" s="162" t="s">
        <v>3420</v>
      </c>
    </row>
    <row r="900" spans="1:65" s="2" customFormat="1" ht="24.2" customHeight="1">
      <c r="A900" s="30"/>
      <c r="B900" s="154"/>
      <c r="C900" s="195" t="s">
        <v>3421</v>
      </c>
      <c r="D900" s="195" t="s">
        <v>210</v>
      </c>
      <c r="E900" s="196" t="s">
        <v>3422</v>
      </c>
      <c r="F900" s="200" t="s">
        <v>3423</v>
      </c>
      <c r="G900" s="198" t="s">
        <v>252</v>
      </c>
      <c r="H900" s="199">
        <v>225.38499999999999</v>
      </c>
      <c r="I900" s="155"/>
      <c r="J900" s="287">
        <f t="shared" si="220"/>
        <v>0</v>
      </c>
      <c r="K900" s="157"/>
      <c r="L900" s="31"/>
      <c r="M900" s="158" t="s">
        <v>1</v>
      </c>
      <c r="N900" s="159" t="s">
        <v>38</v>
      </c>
      <c r="O900" s="59"/>
      <c r="P900" s="160">
        <f t="shared" si="221"/>
        <v>0</v>
      </c>
      <c r="Q900" s="160">
        <v>5.0000000000000001E-4</v>
      </c>
      <c r="R900" s="160">
        <f t="shared" si="222"/>
        <v>0.1126925</v>
      </c>
      <c r="S900" s="160">
        <v>0</v>
      </c>
      <c r="T900" s="161">
        <f t="shared" si="223"/>
        <v>0</v>
      </c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R900" s="162" t="s">
        <v>274</v>
      </c>
      <c r="AT900" s="162" t="s">
        <v>210</v>
      </c>
      <c r="AU900" s="162" t="s">
        <v>85</v>
      </c>
      <c r="AY900" s="15" t="s">
        <v>208</v>
      </c>
      <c r="BE900" s="163">
        <f t="shared" si="224"/>
        <v>0</v>
      </c>
      <c r="BF900" s="163">
        <f t="shared" si="225"/>
        <v>0</v>
      </c>
      <c r="BG900" s="163">
        <f t="shared" si="226"/>
        <v>0</v>
      </c>
      <c r="BH900" s="163">
        <f t="shared" si="227"/>
        <v>0</v>
      </c>
      <c r="BI900" s="163">
        <f t="shared" si="228"/>
        <v>0</v>
      </c>
      <c r="BJ900" s="15" t="s">
        <v>85</v>
      </c>
      <c r="BK900" s="163">
        <f t="shared" si="229"/>
        <v>0</v>
      </c>
      <c r="BL900" s="15" t="s">
        <v>274</v>
      </c>
      <c r="BM900" s="162" t="s">
        <v>3424</v>
      </c>
    </row>
    <row r="901" spans="1:65" s="2" customFormat="1" ht="24.2" customHeight="1">
      <c r="A901" s="30"/>
      <c r="B901" s="154"/>
      <c r="C901" s="201" t="s">
        <v>3425</v>
      </c>
      <c r="D901" s="201" t="s">
        <v>751</v>
      </c>
      <c r="E901" s="202" t="s">
        <v>3426</v>
      </c>
      <c r="F901" s="203" t="s">
        <v>3427</v>
      </c>
      <c r="G901" s="204" t="s">
        <v>252</v>
      </c>
      <c r="H901" s="205">
        <v>247.92400000000001</v>
      </c>
      <c r="I901" s="177"/>
      <c r="J901" s="290">
        <f t="shared" si="220"/>
        <v>0</v>
      </c>
      <c r="K901" s="178"/>
      <c r="L901" s="179"/>
      <c r="M901" s="180" t="s">
        <v>1</v>
      </c>
      <c r="N901" s="181" t="s">
        <v>38</v>
      </c>
      <c r="O901" s="59"/>
      <c r="P901" s="160">
        <f t="shared" si="221"/>
        <v>0</v>
      </c>
      <c r="Q901" s="160">
        <v>1.1E-4</v>
      </c>
      <c r="R901" s="160">
        <f t="shared" si="222"/>
        <v>2.7271640000000003E-2</v>
      </c>
      <c r="S901" s="160">
        <v>0</v>
      </c>
      <c r="T901" s="161">
        <f t="shared" si="223"/>
        <v>0</v>
      </c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  <c r="AR901" s="162" t="s">
        <v>337</v>
      </c>
      <c r="AT901" s="162" t="s">
        <v>751</v>
      </c>
      <c r="AU901" s="162" t="s">
        <v>85</v>
      </c>
      <c r="AY901" s="15" t="s">
        <v>208</v>
      </c>
      <c r="BE901" s="163">
        <f t="shared" si="224"/>
        <v>0</v>
      </c>
      <c r="BF901" s="163">
        <f t="shared" si="225"/>
        <v>0</v>
      </c>
      <c r="BG901" s="163">
        <f t="shared" si="226"/>
        <v>0</v>
      </c>
      <c r="BH901" s="163">
        <f t="shared" si="227"/>
        <v>0</v>
      </c>
      <c r="BI901" s="163">
        <f t="shared" si="228"/>
        <v>0</v>
      </c>
      <c r="BJ901" s="15" t="s">
        <v>85</v>
      </c>
      <c r="BK901" s="163">
        <f t="shared" si="229"/>
        <v>0</v>
      </c>
      <c r="BL901" s="15" t="s">
        <v>274</v>
      </c>
      <c r="BM901" s="162" t="s">
        <v>3428</v>
      </c>
    </row>
    <row r="902" spans="1:65" s="2" customFormat="1" ht="24.2" customHeight="1">
      <c r="A902" s="30"/>
      <c r="B902" s="154"/>
      <c r="C902" s="195" t="s">
        <v>3429</v>
      </c>
      <c r="D902" s="195" t="s">
        <v>210</v>
      </c>
      <c r="E902" s="196" t="s">
        <v>3430</v>
      </c>
      <c r="F902" s="200" t="s">
        <v>3431</v>
      </c>
      <c r="G902" s="198" t="s">
        <v>252</v>
      </c>
      <c r="H902" s="199">
        <v>35.86</v>
      </c>
      <c r="I902" s="155"/>
      <c r="J902" s="287">
        <f t="shared" si="220"/>
        <v>0</v>
      </c>
      <c r="K902" s="157"/>
      <c r="L902" s="31"/>
      <c r="M902" s="158" t="s">
        <v>1</v>
      </c>
      <c r="N902" s="159" t="s">
        <v>38</v>
      </c>
      <c r="O902" s="59"/>
      <c r="P902" s="160">
        <f t="shared" si="221"/>
        <v>0</v>
      </c>
      <c r="Q902" s="160">
        <v>5.0000000000000001E-4</v>
      </c>
      <c r="R902" s="160">
        <f t="shared" si="222"/>
        <v>1.7930000000000001E-2</v>
      </c>
      <c r="S902" s="160">
        <v>0</v>
      </c>
      <c r="T902" s="161">
        <f t="shared" si="223"/>
        <v>0</v>
      </c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  <c r="AR902" s="162" t="s">
        <v>274</v>
      </c>
      <c r="AT902" s="162" t="s">
        <v>210</v>
      </c>
      <c r="AU902" s="162" t="s">
        <v>85</v>
      </c>
      <c r="AY902" s="15" t="s">
        <v>208</v>
      </c>
      <c r="BE902" s="163">
        <f t="shared" si="224"/>
        <v>0</v>
      </c>
      <c r="BF902" s="163">
        <f t="shared" si="225"/>
        <v>0</v>
      </c>
      <c r="BG902" s="163">
        <f t="shared" si="226"/>
        <v>0</v>
      </c>
      <c r="BH902" s="163">
        <f t="shared" si="227"/>
        <v>0</v>
      </c>
      <c r="BI902" s="163">
        <f t="shared" si="228"/>
        <v>0</v>
      </c>
      <c r="BJ902" s="15" t="s">
        <v>85</v>
      </c>
      <c r="BK902" s="163">
        <f t="shared" si="229"/>
        <v>0</v>
      </c>
      <c r="BL902" s="15" t="s">
        <v>274</v>
      </c>
      <c r="BM902" s="162" t="s">
        <v>3432</v>
      </c>
    </row>
    <row r="903" spans="1:65" s="2" customFormat="1" ht="21.75" customHeight="1">
      <c r="A903" s="30"/>
      <c r="B903" s="154"/>
      <c r="C903" s="201" t="s">
        <v>3433</v>
      </c>
      <c r="D903" s="201" t="s">
        <v>751</v>
      </c>
      <c r="E903" s="202" t="s">
        <v>3434</v>
      </c>
      <c r="F903" s="203" t="s">
        <v>3435</v>
      </c>
      <c r="G903" s="204" t="s">
        <v>252</v>
      </c>
      <c r="H903" s="205">
        <v>35.86</v>
      </c>
      <c r="I903" s="177"/>
      <c r="J903" s="290">
        <f t="shared" si="220"/>
        <v>0</v>
      </c>
      <c r="K903" s="178"/>
      <c r="L903" s="179"/>
      <c r="M903" s="180" t="s">
        <v>1</v>
      </c>
      <c r="N903" s="181" t="s">
        <v>38</v>
      </c>
      <c r="O903" s="59"/>
      <c r="P903" s="160">
        <f t="shared" si="221"/>
        <v>0</v>
      </c>
      <c r="Q903" s="160">
        <v>1.2E-4</v>
      </c>
      <c r="R903" s="160">
        <f t="shared" si="222"/>
        <v>4.3032000000000001E-3</v>
      </c>
      <c r="S903" s="160">
        <v>0</v>
      </c>
      <c r="T903" s="161">
        <f t="shared" si="223"/>
        <v>0</v>
      </c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  <c r="AR903" s="162" t="s">
        <v>337</v>
      </c>
      <c r="AT903" s="162" t="s">
        <v>751</v>
      </c>
      <c r="AU903" s="162" t="s">
        <v>85</v>
      </c>
      <c r="AY903" s="15" t="s">
        <v>208</v>
      </c>
      <c r="BE903" s="163">
        <f t="shared" si="224"/>
        <v>0</v>
      </c>
      <c r="BF903" s="163">
        <f t="shared" si="225"/>
        <v>0</v>
      </c>
      <c r="BG903" s="163">
        <f t="shared" si="226"/>
        <v>0</v>
      </c>
      <c r="BH903" s="163">
        <f t="shared" si="227"/>
        <v>0</v>
      </c>
      <c r="BI903" s="163">
        <f t="shared" si="228"/>
        <v>0</v>
      </c>
      <c r="BJ903" s="15" t="s">
        <v>85</v>
      </c>
      <c r="BK903" s="163">
        <f t="shared" si="229"/>
        <v>0</v>
      </c>
      <c r="BL903" s="15" t="s">
        <v>274</v>
      </c>
      <c r="BM903" s="162" t="s">
        <v>3436</v>
      </c>
    </row>
    <row r="904" spans="1:65" s="2" customFormat="1" ht="33" customHeight="1">
      <c r="A904" s="30"/>
      <c r="B904" s="154"/>
      <c r="C904" s="195" t="s">
        <v>679</v>
      </c>
      <c r="D904" s="195" t="s">
        <v>210</v>
      </c>
      <c r="E904" s="196" t="s">
        <v>3437</v>
      </c>
      <c r="F904" s="200" t="s">
        <v>3438</v>
      </c>
      <c r="G904" s="198" t="s">
        <v>213</v>
      </c>
      <c r="H904" s="199">
        <v>533.23299999999995</v>
      </c>
      <c r="I904" s="155"/>
      <c r="J904" s="287">
        <f t="shared" si="220"/>
        <v>0</v>
      </c>
      <c r="K904" s="157"/>
      <c r="L904" s="31"/>
      <c r="M904" s="158" t="s">
        <v>1</v>
      </c>
      <c r="N904" s="159" t="s">
        <v>38</v>
      </c>
      <c r="O904" s="59"/>
      <c r="P904" s="160">
        <f t="shared" si="221"/>
        <v>0</v>
      </c>
      <c r="Q904" s="160">
        <v>3.9206999999999999E-2</v>
      </c>
      <c r="R904" s="160">
        <f t="shared" si="222"/>
        <v>20.906466230999996</v>
      </c>
      <c r="S904" s="160">
        <v>0</v>
      </c>
      <c r="T904" s="161">
        <f t="shared" si="223"/>
        <v>0</v>
      </c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  <c r="AR904" s="162" t="s">
        <v>274</v>
      </c>
      <c r="AT904" s="162" t="s">
        <v>210</v>
      </c>
      <c r="AU904" s="162" t="s">
        <v>85</v>
      </c>
      <c r="AY904" s="15" t="s">
        <v>208</v>
      </c>
      <c r="BE904" s="163">
        <f t="shared" si="224"/>
        <v>0</v>
      </c>
      <c r="BF904" s="163">
        <f t="shared" si="225"/>
        <v>0</v>
      </c>
      <c r="BG904" s="163">
        <f t="shared" si="226"/>
        <v>0</v>
      </c>
      <c r="BH904" s="163">
        <f t="shared" si="227"/>
        <v>0</v>
      </c>
      <c r="BI904" s="163">
        <f t="shared" si="228"/>
        <v>0</v>
      </c>
      <c r="BJ904" s="15" t="s">
        <v>85</v>
      </c>
      <c r="BK904" s="163">
        <f t="shared" si="229"/>
        <v>0</v>
      </c>
      <c r="BL904" s="15" t="s">
        <v>274</v>
      </c>
      <c r="BM904" s="162" t="s">
        <v>3439</v>
      </c>
    </row>
    <row r="905" spans="1:65" s="2" customFormat="1" ht="21.75" customHeight="1">
      <c r="A905" s="30"/>
      <c r="B905" s="154"/>
      <c r="C905" s="201" t="s">
        <v>3440</v>
      </c>
      <c r="D905" s="201" t="s">
        <v>751</v>
      </c>
      <c r="E905" s="202" t="s">
        <v>3441</v>
      </c>
      <c r="F905" s="203" t="s">
        <v>3442</v>
      </c>
      <c r="G905" s="204" t="s">
        <v>404</v>
      </c>
      <c r="H905" s="205">
        <v>36274.353999999999</v>
      </c>
      <c r="I905" s="177"/>
      <c r="J905" s="290">
        <f t="shared" si="220"/>
        <v>0</v>
      </c>
      <c r="K905" s="178"/>
      <c r="L905" s="179"/>
      <c r="M905" s="180" t="s">
        <v>1</v>
      </c>
      <c r="N905" s="181" t="s">
        <v>38</v>
      </c>
      <c r="O905" s="59"/>
      <c r="P905" s="160">
        <f t="shared" si="221"/>
        <v>0</v>
      </c>
      <c r="Q905" s="160">
        <v>2.4000000000000001E-4</v>
      </c>
      <c r="R905" s="160">
        <f t="shared" si="222"/>
        <v>8.7058449600000003</v>
      </c>
      <c r="S905" s="160">
        <v>0</v>
      </c>
      <c r="T905" s="161">
        <f t="shared" si="223"/>
        <v>0</v>
      </c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  <c r="AR905" s="162" t="s">
        <v>337</v>
      </c>
      <c r="AT905" s="162" t="s">
        <v>751</v>
      </c>
      <c r="AU905" s="162" t="s">
        <v>85</v>
      </c>
      <c r="AY905" s="15" t="s">
        <v>208</v>
      </c>
      <c r="BE905" s="163">
        <f t="shared" si="224"/>
        <v>0</v>
      </c>
      <c r="BF905" s="163">
        <f t="shared" si="225"/>
        <v>0</v>
      </c>
      <c r="BG905" s="163">
        <f t="shared" si="226"/>
        <v>0</v>
      </c>
      <c r="BH905" s="163">
        <f t="shared" si="227"/>
        <v>0</v>
      </c>
      <c r="BI905" s="163">
        <f t="shared" si="228"/>
        <v>0</v>
      </c>
      <c r="BJ905" s="15" t="s">
        <v>85</v>
      </c>
      <c r="BK905" s="163">
        <f t="shared" si="229"/>
        <v>0</v>
      </c>
      <c r="BL905" s="15" t="s">
        <v>274</v>
      </c>
      <c r="BM905" s="162" t="s">
        <v>3443</v>
      </c>
    </row>
    <row r="906" spans="1:65" s="2" customFormat="1" ht="24.2" customHeight="1">
      <c r="A906" s="30"/>
      <c r="B906" s="154"/>
      <c r="C906" s="195" t="s">
        <v>685</v>
      </c>
      <c r="D906" s="195" t="s">
        <v>210</v>
      </c>
      <c r="E906" s="196" t="s">
        <v>3444</v>
      </c>
      <c r="F906" s="200" t="s">
        <v>3445</v>
      </c>
      <c r="G906" s="198" t="s">
        <v>1614</v>
      </c>
      <c r="H906" s="182"/>
      <c r="I906" s="155"/>
      <c r="J906" s="287">
        <f t="shared" si="220"/>
        <v>0</v>
      </c>
      <c r="K906" s="157"/>
      <c r="L906" s="31"/>
      <c r="M906" s="158" t="s">
        <v>1</v>
      </c>
      <c r="N906" s="159" t="s">
        <v>38</v>
      </c>
      <c r="O906" s="59"/>
      <c r="P906" s="160">
        <f t="shared" si="221"/>
        <v>0</v>
      </c>
      <c r="Q906" s="160">
        <v>0</v>
      </c>
      <c r="R906" s="160">
        <f t="shared" si="222"/>
        <v>0</v>
      </c>
      <c r="S906" s="160">
        <v>0</v>
      </c>
      <c r="T906" s="161">
        <f t="shared" si="223"/>
        <v>0</v>
      </c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  <c r="AR906" s="162" t="s">
        <v>274</v>
      </c>
      <c r="AT906" s="162" t="s">
        <v>210</v>
      </c>
      <c r="AU906" s="162" t="s">
        <v>85</v>
      </c>
      <c r="AY906" s="15" t="s">
        <v>208</v>
      </c>
      <c r="BE906" s="163">
        <f t="shared" si="224"/>
        <v>0</v>
      </c>
      <c r="BF906" s="163">
        <f t="shared" si="225"/>
        <v>0</v>
      </c>
      <c r="BG906" s="163">
        <f t="shared" si="226"/>
        <v>0</v>
      </c>
      <c r="BH906" s="163">
        <f t="shared" si="227"/>
        <v>0</v>
      </c>
      <c r="BI906" s="163">
        <f t="shared" si="228"/>
        <v>0</v>
      </c>
      <c r="BJ906" s="15" t="s">
        <v>85</v>
      </c>
      <c r="BK906" s="163">
        <f t="shared" si="229"/>
        <v>0</v>
      </c>
      <c r="BL906" s="15" t="s">
        <v>274</v>
      </c>
      <c r="BM906" s="162" t="s">
        <v>3446</v>
      </c>
    </row>
    <row r="907" spans="1:65" s="12" customFormat="1" ht="22.9" customHeight="1">
      <c r="B907" s="142"/>
      <c r="C907" s="206"/>
      <c r="D907" s="207" t="s">
        <v>71</v>
      </c>
      <c r="E907" s="208" t="s">
        <v>3447</v>
      </c>
      <c r="F907" s="208" t="s">
        <v>3448</v>
      </c>
      <c r="G907" s="206"/>
      <c r="H907" s="206"/>
      <c r="I907" s="145"/>
      <c r="J907" s="286">
        <f>BK907</f>
        <v>0</v>
      </c>
      <c r="L907" s="142"/>
      <c r="M907" s="146"/>
      <c r="N907" s="147"/>
      <c r="O907" s="147"/>
      <c r="P907" s="148">
        <f>SUM(P908:P910)</f>
        <v>0</v>
      </c>
      <c r="Q907" s="147"/>
      <c r="R907" s="148">
        <f>SUM(R908:R910)</f>
        <v>3.9706897136899997</v>
      </c>
      <c r="S907" s="147"/>
      <c r="T907" s="149">
        <f>SUM(T908:T910)</f>
        <v>0</v>
      </c>
      <c r="AR907" s="143" t="s">
        <v>85</v>
      </c>
      <c r="AT907" s="150" t="s">
        <v>71</v>
      </c>
      <c r="AU907" s="150" t="s">
        <v>79</v>
      </c>
      <c r="AY907" s="143" t="s">
        <v>208</v>
      </c>
      <c r="BK907" s="151">
        <f>SUM(BK908:BK910)</f>
        <v>0</v>
      </c>
    </row>
    <row r="908" spans="1:65" s="2" customFormat="1" ht="33" customHeight="1">
      <c r="A908" s="30"/>
      <c r="B908" s="154"/>
      <c r="C908" s="195" t="s">
        <v>971</v>
      </c>
      <c r="D908" s="195" t="s">
        <v>210</v>
      </c>
      <c r="E908" s="196" t="s">
        <v>3449</v>
      </c>
      <c r="F908" s="200" t="s">
        <v>3450</v>
      </c>
      <c r="G908" s="198" t="s">
        <v>213</v>
      </c>
      <c r="H908" s="199">
        <v>2015.9090000000001</v>
      </c>
      <c r="I908" s="155"/>
      <c r="J908" s="287">
        <f>ROUND(I908*H908,2)</f>
        <v>0</v>
      </c>
      <c r="K908" s="157"/>
      <c r="L908" s="31"/>
      <c r="M908" s="158" t="s">
        <v>1</v>
      </c>
      <c r="N908" s="159" t="s">
        <v>38</v>
      </c>
      <c r="O908" s="59"/>
      <c r="P908" s="160">
        <f>O908*H908</f>
        <v>0</v>
      </c>
      <c r="Q908" s="160">
        <v>1.54821E-3</v>
      </c>
      <c r="R908" s="160">
        <f>Q908*H908</f>
        <v>3.1210504728899999</v>
      </c>
      <c r="S908" s="160">
        <v>0</v>
      </c>
      <c r="T908" s="161">
        <f>S908*H908</f>
        <v>0</v>
      </c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R908" s="162" t="s">
        <v>274</v>
      </c>
      <c r="AT908" s="162" t="s">
        <v>210</v>
      </c>
      <c r="AU908" s="162" t="s">
        <v>85</v>
      </c>
      <c r="AY908" s="15" t="s">
        <v>208</v>
      </c>
      <c r="BE908" s="163">
        <f>IF(N908="základná",J908,0)</f>
        <v>0</v>
      </c>
      <c r="BF908" s="163">
        <f>IF(N908="znížená",J908,0)</f>
        <v>0</v>
      </c>
      <c r="BG908" s="163">
        <f>IF(N908="zákl. prenesená",J908,0)</f>
        <v>0</v>
      </c>
      <c r="BH908" s="163">
        <f>IF(N908="zníž. prenesená",J908,0)</f>
        <v>0</v>
      </c>
      <c r="BI908" s="163">
        <f>IF(N908="nulová",J908,0)</f>
        <v>0</v>
      </c>
      <c r="BJ908" s="15" t="s">
        <v>85</v>
      </c>
      <c r="BK908" s="163">
        <f>ROUND(I908*H908,2)</f>
        <v>0</v>
      </c>
      <c r="BL908" s="15" t="s">
        <v>274</v>
      </c>
      <c r="BM908" s="162" t="s">
        <v>3451</v>
      </c>
    </row>
    <row r="909" spans="1:65" s="2" customFormat="1" ht="24.2" customHeight="1">
      <c r="A909" s="30"/>
      <c r="B909" s="154"/>
      <c r="C909" s="195" t="s">
        <v>3452</v>
      </c>
      <c r="D909" s="195" t="s">
        <v>210</v>
      </c>
      <c r="E909" s="196" t="s">
        <v>3453</v>
      </c>
      <c r="F909" s="200" t="s">
        <v>3454</v>
      </c>
      <c r="G909" s="198" t="s">
        <v>213</v>
      </c>
      <c r="H909" s="199">
        <v>2298.31</v>
      </c>
      <c r="I909" s="155"/>
      <c r="J909" s="287">
        <f>ROUND(I909*H909,2)</f>
        <v>0</v>
      </c>
      <c r="K909" s="157"/>
      <c r="L909" s="31"/>
      <c r="M909" s="158" t="s">
        <v>1</v>
      </c>
      <c r="N909" s="159" t="s">
        <v>38</v>
      </c>
      <c r="O909" s="59"/>
      <c r="P909" s="160">
        <f>O909*H909</f>
        <v>0</v>
      </c>
      <c r="Q909" s="160">
        <v>1.6184000000000001E-4</v>
      </c>
      <c r="R909" s="160">
        <f>Q909*H909</f>
        <v>0.37195849040000001</v>
      </c>
      <c r="S909" s="160">
        <v>0</v>
      </c>
      <c r="T909" s="161">
        <f>S909*H909</f>
        <v>0</v>
      </c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R909" s="162" t="s">
        <v>274</v>
      </c>
      <c r="AT909" s="162" t="s">
        <v>210</v>
      </c>
      <c r="AU909" s="162" t="s">
        <v>85</v>
      </c>
      <c r="AY909" s="15" t="s">
        <v>208</v>
      </c>
      <c r="BE909" s="163">
        <f>IF(N909="základná",J909,0)</f>
        <v>0</v>
      </c>
      <c r="BF909" s="163">
        <f>IF(N909="znížená",J909,0)</f>
        <v>0</v>
      </c>
      <c r="BG909" s="163">
        <f>IF(N909="zákl. prenesená",J909,0)</f>
        <v>0</v>
      </c>
      <c r="BH909" s="163">
        <f>IF(N909="zníž. prenesená",J909,0)</f>
        <v>0</v>
      </c>
      <c r="BI909" s="163">
        <f>IF(N909="nulová",J909,0)</f>
        <v>0</v>
      </c>
      <c r="BJ909" s="15" t="s">
        <v>85</v>
      </c>
      <c r="BK909" s="163">
        <f>ROUND(I909*H909,2)</f>
        <v>0</v>
      </c>
      <c r="BL909" s="15" t="s">
        <v>274</v>
      </c>
      <c r="BM909" s="162" t="s">
        <v>3455</v>
      </c>
    </row>
    <row r="910" spans="1:65" s="2" customFormat="1" ht="24.2" customHeight="1">
      <c r="A910" s="30"/>
      <c r="B910" s="154"/>
      <c r="C910" s="195" t="s">
        <v>3456</v>
      </c>
      <c r="D910" s="195" t="s">
        <v>210</v>
      </c>
      <c r="E910" s="196" t="s">
        <v>3457</v>
      </c>
      <c r="F910" s="200" t="s">
        <v>3458</v>
      </c>
      <c r="G910" s="198" t="s">
        <v>213</v>
      </c>
      <c r="H910" s="199">
        <v>2298.31</v>
      </c>
      <c r="I910" s="155"/>
      <c r="J910" s="287">
        <f>ROUND(I910*H910,2)</f>
        <v>0</v>
      </c>
      <c r="K910" s="157"/>
      <c r="L910" s="31"/>
      <c r="M910" s="158" t="s">
        <v>1</v>
      </c>
      <c r="N910" s="159" t="s">
        <v>38</v>
      </c>
      <c r="O910" s="59"/>
      <c r="P910" s="160">
        <f>O910*H910</f>
        <v>0</v>
      </c>
      <c r="Q910" s="160">
        <v>2.0783999999999999E-4</v>
      </c>
      <c r="R910" s="160">
        <f>Q910*H910</f>
        <v>0.47768075039999996</v>
      </c>
      <c r="S910" s="160">
        <v>0</v>
      </c>
      <c r="T910" s="161">
        <f>S910*H910</f>
        <v>0</v>
      </c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R910" s="162" t="s">
        <v>274</v>
      </c>
      <c r="AT910" s="162" t="s">
        <v>210</v>
      </c>
      <c r="AU910" s="162" t="s">
        <v>85</v>
      </c>
      <c r="AY910" s="15" t="s">
        <v>208</v>
      </c>
      <c r="BE910" s="163">
        <f>IF(N910="základná",J910,0)</f>
        <v>0</v>
      </c>
      <c r="BF910" s="163">
        <f>IF(N910="znížená",J910,0)</f>
        <v>0</v>
      </c>
      <c r="BG910" s="163">
        <f>IF(N910="zákl. prenesená",J910,0)</f>
        <v>0</v>
      </c>
      <c r="BH910" s="163">
        <f>IF(N910="zníž. prenesená",J910,0)</f>
        <v>0</v>
      </c>
      <c r="BI910" s="163">
        <f>IF(N910="nulová",J910,0)</f>
        <v>0</v>
      </c>
      <c r="BJ910" s="15" t="s">
        <v>85</v>
      </c>
      <c r="BK910" s="163">
        <f>ROUND(I910*H910,2)</f>
        <v>0</v>
      </c>
      <c r="BL910" s="15" t="s">
        <v>274</v>
      </c>
      <c r="BM910" s="162" t="s">
        <v>3459</v>
      </c>
    </row>
    <row r="911" spans="1:65" s="12" customFormat="1" ht="22.9" customHeight="1">
      <c r="B911" s="142"/>
      <c r="C911" s="206"/>
      <c r="D911" s="207" t="s">
        <v>71</v>
      </c>
      <c r="E911" s="208" t="s">
        <v>3460</v>
      </c>
      <c r="F911" s="208" t="s">
        <v>3461</v>
      </c>
      <c r="G911" s="206"/>
      <c r="H911" s="206"/>
      <c r="I911" s="145"/>
      <c r="J911" s="286">
        <f>BK911</f>
        <v>0</v>
      </c>
      <c r="L911" s="142"/>
      <c r="M911" s="146"/>
      <c r="N911" s="147"/>
      <c r="O911" s="147"/>
      <c r="P911" s="148">
        <f>SUM(P912:P915)</f>
        <v>0</v>
      </c>
      <c r="Q911" s="147"/>
      <c r="R911" s="148">
        <f>SUM(R912:R915)</f>
        <v>6.3415897988800012</v>
      </c>
      <c r="S911" s="147"/>
      <c r="T911" s="149">
        <f>SUM(T912:T915)</f>
        <v>0</v>
      </c>
      <c r="AR911" s="143" t="s">
        <v>85</v>
      </c>
      <c r="AT911" s="150" t="s">
        <v>71</v>
      </c>
      <c r="AU911" s="150" t="s">
        <v>79</v>
      </c>
      <c r="AY911" s="143" t="s">
        <v>208</v>
      </c>
      <c r="BK911" s="151">
        <f>SUM(BK912:BK915)</f>
        <v>0</v>
      </c>
    </row>
    <row r="912" spans="1:65" s="2" customFormat="1" ht="24.2" customHeight="1">
      <c r="A912" s="30"/>
      <c r="B912" s="154"/>
      <c r="C912" s="195" t="s">
        <v>3462</v>
      </c>
      <c r="D912" s="195" t="s">
        <v>210</v>
      </c>
      <c r="E912" s="196" t="s">
        <v>3463</v>
      </c>
      <c r="F912" s="200" t="s">
        <v>3464</v>
      </c>
      <c r="G912" s="198" t="s">
        <v>213</v>
      </c>
      <c r="H912" s="199">
        <v>17215.756000000001</v>
      </c>
      <c r="I912" s="155"/>
      <c r="J912" s="287">
        <f>ROUND(I912*H912,2)</f>
        <v>0</v>
      </c>
      <c r="K912" s="157"/>
      <c r="L912" s="31"/>
      <c r="M912" s="158" t="s">
        <v>1</v>
      </c>
      <c r="N912" s="159" t="s">
        <v>38</v>
      </c>
      <c r="O912" s="59"/>
      <c r="P912" s="160">
        <f>O912*H912</f>
        <v>0</v>
      </c>
      <c r="Q912" s="160">
        <v>1.2750000000000001E-4</v>
      </c>
      <c r="R912" s="160">
        <f>Q912*H912</f>
        <v>2.1950088900000004</v>
      </c>
      <c r="S912" s="160">
        <v>0</v>
      </c>
      <c r="T912" s="161">
        <f>S912*H912</f>
        <v>0</v>
      </c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R912" s="162" t="s">
        <v>274</v>
      </c>
      <c r="AT912" s="162" t="s">
        <v>210</v>
      </c>
      <c r="AU912" s="162" t="s">
        <v>85</v>
      </c>
      <c r="AY912" s="15" t="s">
        <v>208</v>
      </c>
      <c r="BE912" s="163">
        <f>IF(N912="základná",J912,0)</f>
        <v>0</v>
      </c>
      <c r="BF912" s="163">
        <f>IF(N912="znížená",J912,0)</f>
        <v>0</v>
      </c>
      <c r="BG912" s="163">
        <f>IF(N912="zákl. prenesená",J912,0)</f>
        <v>0</v>
      </c>
      <c r="BH912" s="163">
        <f>IF(N912="zníž. prenesená",J912,0)</f>
        <v>0</v>
      </c>
      <c r="BI912" s="163">
        <f>IF(N912="nulová",J912,0)</f>
        <v>0</v>
      </c>
      <c r="BJ912" s="15" t="s">
        <v>85</v>
      </c>
      <c r="BK912" s="163">
        <f>ROUND(I912*H912,2)</f>
        <v>0</v>
      </c>
      <c r="BL912" s="15" t="s">
        <v>274</v>
      </c>
      <c r="BM912" s="162" t="s">
        <v>3465</v>
      </c>
    </row>
    <row r="913" spans="1:65" s="2" customFormat="1" ht="24.2" customHeight="1">
      <c r="A913" s="30"/>
      <c r="B913" s="154"/>
      <c r="C913" s="195" t="s">
        <v>3466</v>
      </c>
      <c r="D913" s="195" t="s">
        <v>210</v>
      </c>
      <c r="E913" s="196" t="s">
        <v>3467</v>
      </c>
      <c r="F913" s="200" t="s">
        <v>3468</v>
      </c>
      <c r="G913" s="198" t="s">
        <v>213</v>
      </c>
      <c r="H913" s="199">
        <v>1217.27</v>
      </c>
      <c r="I913" s="155"/>
      <c r="J913" s="287">
        <f>ROUND(I913*H913,2)</f>
        <v>0</v>
      </c>
      <c r="K913" s="157"/>
      <c r="L913" s="31"/>
      <c r="M913" s="158" t="s">
        <v>1</v>
      </c>
      <c r="N913" s="159" t="s">
        <v>38</v>
      </c>
      <c r="O913" s="59"/>
      <c r="P913" s="160">
        <f>O913*H913</f>
        <v>0</v>
      </c>
      <c r="Q913" s="160">
        <v>1.56E-4</v>
      </c>
      <c r="R913" s="160">
        <f>Q913*H913</f>
        <v>0.18989412</v>
      </c>
      <c r="S913" s="160">
        <v>0</v>
      </c>
      <c r="T913" s="161">
        <f>S913*H913</f>
        <v>0</v>
      </c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R913" s="162" t="s">
        <v>274</v>
      </c>
      <c r="AT913" s="162" t="s">
        <v>210</v>
      </c>
      <c r="AU913" s="162" t="s">
        <v>85</v>
      </c>
      <c r="AY913" s="15" t="s">
        <v>208</v>
      </c>
      <c r="BE913" s="163">
        <f>IF(N913="základná",J913,0)</f>
        <v>0</v>
      </c>
      <c r="BF913" s="163">
        <f>IF(N913="znížená",J913,0)</f>
        <v>0</v>
      </c>
      <c r="BG913" s="163">
        <f>IF(N913="zákl. prenesená",J913,0)</f>
        <v>0</v>
      </c>
      <c r="BH913" s="163">
        <f>IF(N913="zníž. prenesená",J913,0)</f>
        <v>0</v>
      </c>
      <c r="BI913" s="163">
        <f>IF(N913="nulová",J913,0)</f>
        <v>0</v>
      </c>
      <c r="BJ913" s="15" t="s">
        <v>85</v>
      </c>
      <c r="BK913" s="163">
        <f>ROUND(I913*H913,2)</f>
        <v>0</v>
      </c>
      <c r="BL913" s="15" t="s">
        <v>274</v>
      </c>
      <c r="BM913" s="162" t="s">
        <v>3469</v>
      </c>
    </row>
    <row r="914" spans="1:65" s="2" customFormat="1" ht="24.2" customHeight="1">
      <c r="A914" s="30"/>
      <c r="B914" s="154"/>
      <c r="C914" s="195" t="s">
        <v>3470</v>
      </c>
      <c r="D914" s="195" t="s">
        <v>210</v>
      </c>
      <c r="E914" s="196" t="s">
        <v>3471</v>
      </c>
      <c r="F914" s="200" t="s">
        <v>3472</v>
      </c>
      <c r="G914" s="198" t="s">
        <v>213</v>
      </c>
      <c r="H914" s="199">
        <v>3007.5509999999999</v>
      </c>
      <c r="I914" s="155"/>
      <c r="J914" s="287">
        <f>ROUND(I914*H914,2)</f>
        <v>0</v>
      </c>
      <c r="K914" s="157"/>
      <c r="L914" s="31"/>
      <c r="M914" s="158" t="s">
        <v>1</v>
      </c>
      <c r="N914" s="159" t="s">
        <v>38</v>
      </c>
      <c r="O914" s="59"/>
      <c r="P914" s="160">
        <f>O914*H914</f>
        <v>0</v>
      </c>
      <c r="Q914" s="160">
        <v>1.9999999999999999E-6</v>
      </c>
      <c r="R914" s="160">
        <f>Q914*H914</f>
        <v>6.0151019999999996E-3</v>
      </c>
      <c r="S914" s="160">
        <v>0</v>
      </c>
      <c r="T914" s="161">
        <f>S914*H914</f>
        <v>0</v>
      </c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R914" s="162" t="s">
        <v>274</v>
      </c>
      <c r="AT914" s="162" t="s">
        <v>210</v>
      </c>
      <c r="AU914" s="162" t="s">
        <v>85</v>
      </c>
      <c r="AY914" s="15" t="s">
        <v>208</v>
      </c>
      <c r="BE914" s="163">
        <f>IF(N914="základná",J914,0)</f>
        <v>0</v>
      </c>
      <c r="BF914" s="163">
        <f>IF(N914="znížená",J914,0)</f>
        <v>0</v>
      </c>
      <c r="BG914" s="163">
        <f>IF(N914="zákl. prenesená",J914,0)</f>
        <v>0</v>
      </c>
      <c r="BH914" s="163">
        <f>IF(N914="zníž. prenesená",J914,0)</f>
        <v>0</v>
      </c>
      <c r="BI914" s="163">
        <f>IF(N914="nulová",J914,0)</f>
        <v>0</v>
      </c>
      <c r="BJ914" s="15" t="s">
        <v>85</v>
      </c>
      <c r="BK914" s="163">
        <f>ROUND(I914*H914,2)</f>
        <v>0</v>
      </c>
      <c r="BL914" s="15" t="s">
        <v>274</v>
      </c>
      <c r="BM914" s="162" t="s">
        <v>3473</v>
      </c>
    </row>
    <row r="915" spans="1:65" s="2" customFormat="1" ht="37.9" customHeight="1">
      <c r="A915" s="30"/>
      <c r="B915" s="154"/>
      <c r="C915" s="195" t="s">
        <v>787</v>
      </c>
      <c r="D915" s="195" t="s">
        <v>210</v>
      </c>
      <c r="E915" s="196" t="s">
        <v>3474</v>
      </c>
      <c r="F915" s="200" t="s">
        <v>3475</v>
      </c>
      <c r="G915" s="198" t="s">
        <v>213</v>
      </c>
      <c r="H915" s="199">
        <v>17215.756000000001</v>
      </c>
      <c r="I915" s="155"/>
      <c r="J915" s="287">
        <f>ROUND(I915*H915,2)</f>
        <v>0</v>
      </c>
      <c r="K915" s="157"/>
      <c r="L915" s="31"/>
      <c r="M915" s="158" t="s">
        <v>1</v>
      </c>
      <c r="N915" s="159" t="s">
        <v>38</v>
      </c>
      <c r="O915" s="59"/>
      <c r="P915" s="160">
        <f>O915*H915</f>
        <v>0</v>
      </c>
      <c r="Q915" s="160">
        <v>2.2948000000000001E-4</v>
      </c>
      <c r="R915" s="160">
        <f>Q915*H915</f>
        <v>3.9506716868800003</v>
      </c>
      <c r="S915" s="160">
        <v>0</v>
      </c>
      <c r="T915" s="161">
        <f>S915*H915</f>
        <v>0</v>
      </c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R915" s="162" t="s">
        <v>274</v>
      </c>
      <c r="AT915" s="162" t="s">
        <v>210</v>
      </c>
      <c r="AU915" s="162" t="s">
        <v>85</v>
      </c>
      <c r="AY915" s="15" t="s">
        <v>208</v>
      </c>
      <c r="BE915" s="163">
        <f>IF(N915="základná",J915,0)</f>
        <v>0</v>
      </c>
      <c r="BF915" s="163">
        <f>IF(N915="znížená",J915,0)</f>
        <v>0</v>
      </c>
      <c r="BG915" s="163">
        <f>IF(N915="zákl. prenesená",J915,0)</f>
        <v>0</v>
      </c>
      <c r="BH915" s="163">
        <f>IF(N915="zníž. prenesená",J915,0)</f>
        <v>0</v>
      </c>
      <c r="BI915" s="163">
        <f>IF(N915="nulová",J915,0)</f>
        <v>0</v>
      </c>
      <c r="BJ915" s="15" t="s">
        <v>85</v>
      </c>
      <c r="BK915" s="163">
        <f>ROUND(I915*H915,2)</f>
        <v>0</v>
      </c>
      <c r="BL915" s="15" t="s">
        <v>274</v>
      </c>
      <c r="BM915" s="162" t="s">
        <v>3476</v>
      </c>
    </row>
    <row r="916" spans="1:65" s="12" customFormat="1" ht="22.9" customHeight="1">
      <c r="B916" s="142"/>
      <c r="C916" s="206"/>
      <c r="D916" s="207" t="s">
        <v>71</v>
      </c>
      <c r="E916" s="208" t="s">
        <v>3477</v>
      </c>
      <c r="F916" s="208" t="s">
        <v>3478</v>
      </c>
      <c r="G916" s="206"/>
      <c r="H916" s="206"/>
      <c r="I916" s="145"/>
      <c r="J916" s="286">
        <f>BK916</f>
        <v>0</v>
      </c>
      <c r="L916" s="142"/>
      <c r="M916" s="146"/>
      <c r="N916" s="147"/>
      <c r="O916" s="147"/>
      <c r="P916" s="148">
        <f>SUM(P917:P919)</f>
        <v>0</v>
      </c>
      <c r="Q916" s="147"/>
      <c r="R916" s="148">
        <f>SUM(R917:R919)</f>
        <v>0.44182319999999997</v>
      </c>
      <c r="S916" s="147"/>
      <c r="T916" s="149">
        <f>SUM(T917:T919)</f>
        <v>0</v>
      </c>
      <c r="AR916" s="143" t="s">
        <v>85</v>
      </c>
      <c r="AT916" s="150" t="s">
        <v>71</v>
      </c>
      <c r="AU916" s="150" t="s">
        <v>79</v>
      </c>
      <c r="AY916" s="143" t="s">
        <v>208</v>
      </c>
      <c r="BK916" s="151">
        <f>SUM(BK917:BK919)</f>
        <v>0</v>
      </c>
    </row>
    <row r="917" spans="1:65" s="2" customFormat="1" ht="16.5" customHeight="1">
      <c r="A917" s="30"/>
      <c r="B917" s="154"/>
      <c r="C917" s="195" t="s">
        <v>793</v>
      </c>
      <c r="D917" s="195" t="s">
        <v>210</v>
      </c>
      <c r="E917" s="196" t="s">
        <v>3479</v>
      </c>
      <c r="F917" s="200" t="s">
        <v>3480</v>
      </c>
      <c r="G917" s="198" t="s">
        <v>213</v>
      </c>
      <c r="H917" s="199">
        <v>17.34</v>
      </c>
      <c r="I917" s="155"/>
      <c r="J917" s="287">
        <f>ROUND(I917*H917,2)</f>
        <v>0</v>
      </c>
      <c r="K917" s="157"/>
      <c r="L917" s="31"/>
      <c r="M917" s="158" t="s">
        <v>1</v>
      </c>
      <c r="N917" s="159" t="s">
        <v>38</v>
      </c>
      <c r="O917" s="59"/>
      <c r="P917" s="160">
        <f>O917*H917</f>
        <v>0</v>
      </c>
      <c r="Q917" s="160">
        <v>2.3400000000000001E-2</v>
      </c>
      <c r="R917" s="160">
        <f>Q917*H917</f>
        <v>0.40575600000000001</v>
      </c>
      <c r="S917" s="160">
        <v>0</v>
      </c>
      <c r="T917" s="161">
        <f>S917*H917</f>
        <v>0</v>
      </c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R917" s="162" t="s">
        <v>274</v>
      </c>
      <c r="AT917" s="162" t="s">
        <v>210</v>
      </c>
      <c r="AU917" s="162" t="s">
        <v>85</v>
      </c>
      <c r="AY917" s="15" t="s">
        <v>208</v>
      </c>
      <c r="BE917" s="163">
        <f>IF(N917="základná",J917,0)</f>
        <v>0</v>
      </c>
      <c r="BF917" s="163">
        <f>IF(N917="znížená",J917,0)</f>
        <v>0</v>
      </c>
      <c r="BG917" s="163">
        <f>IF(N917="zákl. prenesená",J917,0)</f>
        <v>0</v>
      </c>
      <c r="BH917" s="163">
        <f>IF(N917="zníž. prenesená",J917,0)</f>
        <v>0</v>
      </c>
      <c r="BI917" s="163">
        <f>IF(N917="nulová",J917,0)</f>
        <v>0</v>
      </c>
      <c r="BJ917" s="15" t="s">
        <v>85</v>
      </c>
      <c r="BK917" s="163">
        <f>ROUND(I917*H917,2)</f>
        <v>0</v>
      </c>
      <c r="BL917" s="15" t="s">
        <v>274</v>
      </c>
      <c r="BM917" s="162" t="s">
        <v>3481</v>
      </c>
    </row>
    <row r="918" spans="1:65" s="2" customFormat="1" ht="24.2" customHeight="1">
      <c r="A918" s="30"/>
      <c r="B918" s="154"/>
      <c r="C918" s="201" t="s">
        <v>801</v>
      </c>
      <c r="D918" s="201" t="s">
        <v>751</v>
      </c>
      <c r="E918" s="202" t="s">
        <v>3482</v>
      </c>
      <c r="F918" s="203" t="s">
        <v>3483</v>
      </c>
      <c r="G918" s="204" t="s">
        <v>213</v>
      </c>
      <c r="H918" s="205">
        <v>17.34</v>
      </c>
      <c r="I918" s="177"/>
      <c r="J918" s="290">
        <f>ROUND(I918*H918,2)</f>
        <v>0</v>
      </c>
      <c r="K918" s="178"/>
      <c r="L918" s="179"/>
      <c r="M918" s="180" t="s">
        <v>1</v>
      </c>
      <c r="N918" s="181" t="s">
        <v>38</v>
      </c>
      <c r="O918" s="59"/>
      <c r="P918" s="160">
        <f>O918*H918</f>
        <v>0</v>
      </c>
      <c r="Q918" s="160">
        <v>2.0799999999999998E-3</v>
      </c>
      <c r="R918" s="160">
        <f>Q918*H918</f>
        <v>3.6067199999999994E-2</v>
      </c>
      <c r="S918" s="160">
        <v>0</v>
      </c>
      <c r="T918" s="161">
        <f>S918*H918</f>
        <v>0</v>
      </c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  <c r="AR918" s="162" t="s">
        <v>337</v>
      </c>
      <c r="AT918" s="162" t="s">
        <v>751</v>
      </c>
      <c r="AU918" s="162" t="s">
        <v>85</v>
      </c>
      <c r="AY918" s="15" t="s">
        <v>208</v>
      </c>
      <c r="BE918" s="163">
        <f>IF(N918="základná",J918,0)</f>
        <v>0</v>
      </c>
      <c r="BF918" s="163">
        <f>IF(N918="znížená",J918,0)</f>
        <v>0</v>
      </c>
      <c r="BG918" s="163">
        <f>IF(N918="zákl. prenesená",J918,0)</f>
        <v>0</v>
      </c>
      <c r="BH918" s="163">
        <f>IF(N918="zníž. prenesená",J918,0)</f>
        <v>0</v>
      </c>
      <c r="BI918" s="163">
        <f>IF(N918="nulová",J918,0)</f>
        <v>0</v>
      </c>
      <c r="BJ918" s="15" t="s">
        <v>85</v>
      </c>
      <c r="BK918" s="163">
        <f>ROUND(I918*H918,2)</f>
        <v>0</v>
      </c>
      <c r="BL918" s="15" t="s">
        <v>274</v>
      </c>
      <c r="BM918" s="162" t="s">
        <v>3484</v>
      </c>
    </row>
    <row r="919" spans="1:65" s="2" customFormat="1" ht="24.2" customHeight="1">
      <c r="A919" s="30"/>
      <c r="B919" s="154"/>
      <c r="C919" s="195" t="s">
        <v>819</v>
      </c>
      <c r="D919" s="195" t="s">
        <v>210</v>
      </c>
      <c r="E919" s="196" t="s">
        <v>3485</v>
      </c>
      <c r="F919" s="200" t="s">
        <v>3486</v>
      </c>
      <c r="G919" s="198" t="s">
        <v>1614</v>
      </c>
      <c r="H919" s="182"/>
      <c r="I919" s="155"/>
      <c r="J919" s="287">
        <f>ROUND(I919*H919,2)</f>
        <v>0</v>
      </c>
      <c r="K919" s="157"/>
      <c r="L919" s="31"/>
      <c r="M919" s="158" t="s">
        <v>1</v>
      </c>
      <c r="N919" s="159" t="s">
        <v>38</v>
      </c>
      <c r="O919" s="59"/>
      <c r="P919" s="160">
        <f>O919*H919</f>
        <v>0</v>
      </c>
      <c r="Q919" s="160">
        <v>0</v>
      </c>
      <c r="R919" s="160">
        <f>Q919*H919</f>
        <v>0</v>
      </c>
      <c r="S919" s="160">
        <v>0</v>
      </c>
      <c r="T919" s="161">
        <f>S919*H919</f>
        <v>0</v>
      </c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  <c r="AR919" s="162" t="s">
        <v>274</v>
      </c>
      <c r="AT919" s="162" t="s">
        <v>210</v>
      </c>
      <c r="AU919" s="162" t="s">
        <v>85</v>
      </c>
      <c r="AY919" s="15" t="s">
        <v>208</v>
      </c>
      <c r="BE919" s="163">
        <f>IF(N919="základná",J919,0)</f>
        <v>0</v>
      </c>
      <c r="BF919" s="163">
        <f>IF(N919="znížená",J919,0)</f>
        <v>0</v>
      </c>
      <c r="BG919" s="163">
        <f>IF(N919="zákl. prenesená",J919,0)</f>
        <v>0</v>
      </c>
      <c r="BH919" s="163">
        <f>IF(N919="zníž. prenesená",J919,0)</f>
        <v>0</v>
      </c>
      <c r="BI919" s="163">
        <f>IF(N919="nulová",J919,0)</f>
        <v>0</v>
      </c>
      <c r="BJ919" s="15" t="s">
        <v>85</v>
      </c>
      <c r="BK919" s="163">
        <f>ROUND(I919*H919,2)</f>
        <v>0</v>
      </c>
      <c r="BL919" s="15" t="s">
        <v>274</v>
      </c>
      <c r="BM919" s="162" t="s">
        <v>3487</v>
      </c>
    </row>
    <row r="920" spans="1:65" s="12" customFormat="1" ht="25.9" customHeight="1">
      <c r="B920" s="142"/>
      <c r="C920" s="206"/>
      <c r="D920" s="207" t="s">
        <v>71</v>
      </c>
      <c r="E920" s="209" t="s">
        <v>751</v>
      </c>
      <c r="F920" s="209" t="s">
        <v>752</v>
      </c>
      <c r="G920" s="206"/>
      <c r="H920" s="206"/>
      <c r="I920" s="145"/>
      <c r="J920" s="283">
        <f>BK920</f>
        <v>0</v>
      </c>
      <c r="L920" s="142"/>
      <c r="M920" s="146"/>
      <c r="N920" s="147"/>
      <c r="O920" s="147"/>
      <c r="P920" s="148">
        <f>P921+P928+P930</f>
        <v>0</v>
      </c>
      <c r="Q920" s="147"/>
      <c r="R920" s="148">
        <f>R921+R928+R930</f>
        <v>1.34465239176</v>
      </c>
      <c r="S920" s="147"/>
      <c r="T920" s="149">
        <f>T921+T928+T930</f>
        <v>0</v>
      </c>
      <c r="AR920" s="143" t="s">
        <v>219</v>
      </c>
      <c r="AT920" s="150" t="s">
        <v>71</v>
      </c>
      <c r="AU920" s="150" t="s">
        <v>72</v>
      </c>
      <c r="AY920" s="143" t="s">
        <v>208</v>
      </c>
      <c r="BK920" s="151">
        <f>BK921+BK928+BK930</f>
        <v>0</v>
      </c>
    </row>
    <row r="921" spans="1:65" s="12" customFormat="1" ht="22.9" customHeight="1">
      <c r="B921" s="142"/>
      <c r="C921" s="206"/>
      <c r="D921" s="207" t="s">
        <v>71</v>
      </c>
      <c r="E921" s="208" t="s">
        <v>3488</v>
      </c>
      <c r="F921" s="208" t="s">
        <v>3489</v>
      </c>
      <c r="G921" s="206"/>
      <c r="H921" s="206"/>
      <c r="I921" s="145"/>
      <c r="J921" s="286">
        <f>BK921</f>
        <v>0</v>
      </c>
      <c r="L921" s="142"/>
      <c r="M921" s="146"/>
      <c r="N921" s="147"/>
      <c r="O921" s="147"/>
      <c r="P921" s="148">
        <f>SUM(P922:P927)</f>
        <v>0</v>
      </c>
      <c r="Q921" s="147"/>
      <c r="R921" s="148">
        <f>SUM(R922:R927)</f>
        <v>1.2378523917599999</v>
      </c>
      <c r="S921" s="147"/>
      <c r="T921" s="149">
        <f>SUM(T922:T927)</f>
        <v>0</v>
      </c>
      <c r="AR921" s="143" t="s">
        <v>219</v>
      </c>
      <c r="AT921" s="150" t="s">
        <v>71</v>
      </c>
      <c r="AU921" s="150" t="s">
        <v>79</v>
      </c>
      <c r="AY921" s="143" t="s">
        <v>208</v>
      </c>
      <c r="BK921" s="151">
        <f>SUM(BK922:BK927)</f>
        <v>0</v>
      </c>
    </row>
    <row r="922" spans="1:65" s="2" customFormat="1" ht="33" customHeight="1">
      <c r="A922" s="30"/>
      <c r="B922" s="154"/>
      <c r="C922" s="195" t="s">
        <v>835</v>
      </c>
      <c r="D922" s="195" t="s">
        <v>210</v>
      </c>
      <c r="E922" s="196" t="s">
        <v>3490</v>
      </c>
      <c r="F922" s="200" t="s">
        <v>3491</v>
      </c>
      <c r="G922" s="198" t="s">
        <v>213</v>
      </c>
      <c r="H922" s="199">
        <v>3142.7820000000002</v>
      </c>
      <c r="I922" s="155"/>
      <c r="J922" s="287">
        <f t="shared" ref="J922:J927" si="230">ROUND(I922*H922,2)</f>
        <v>0</v>
      </c>
      <c r="K922" s="157"/>
      <c r="L922" s="31"/>
      <c r="M922" s="158" t="s">
        <v>1</v>
      </c>
      <c r="N922" s="159" t="s">
        <v>38</v>
      </c>
      <c r="O922" s="59"/>
      <c r="P922" s="160">
        <f t="shared" ref="P922:P927" si="231">O922*H922</f>
        <v>0</v>
      </c>
      <c r="Q922" s="160">
        <v>0</v>
      </c>
      <c r="R922" s="160">
        <f t="shared" ref="R922:R927" si="232">Q922*H922</f>
        <v>0</v>
      </c>
      <c r="S922" s="160">
        <v>0</v>
      </c>
      <c r="T922" s="161">
        <f t="shared" ref="T922:T927" si="233">S922*H922</f>
        <v>0</v>
      </c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  <c r="AR922" s="162" t="s">
        <v>466</v>
      </c>
      <c r="AT922" s="162" t="s">
        <v>210</v>
      </c>
      <c r="AU922" s="162" t="s">
        <v>85</v>
      </c>
      <c r="AY922" s="15" t="s">
        <v>208</v>
      </c>
      <c r="BE922" s="163">
        <f t="shared" ref="BE922:BE927" si="234">IF(N922="základná",J922,0)</f>
        <v>0</v>
      </c>
      <c r="BF922" s="163">
        <f t="shared" ref="BF922:BF927" si="235">IF(N922="znížená",J922,0)</f>
        <v>0</v>
      </c>
      <c r="BG922" s="163">
        <f t="shared" ref="BG922:BG927" si="236">IF(N922="zákl. prenesená",J922,0)</f>
        <v>0</v>
      </c>
      <c r="BH922" s="163">
        <f t="shared" ref="BH922:BH927" si="237">IF(N922="zníž. prenesená",J922,0)</f>
        <v>0</v>
      </c>
      <c r="BI922" s="163">
        <f t="shared" ref="BI922:BI927" si="238">IF(N922="nulová",J922,0)</f>
        <v>0</v>
      </c>
      <c r="BJ922" s="15" t="s">
        <v>85</v>
      </c>
      <c r="BK922" s="163">
        <f t="shared" ref="BK922:BK927" si="239">ROUND(I922*H922,2)</f>
        <v>0</v>
      </c>
      <c r="BL922" s="15" t="s">
        <v>466</v>
      </c>
      <c r="BM922" s="162" t="s">
        <v>3492</v>
      </c>
    </row>
    <row r="923" spans="1:65" s="2" customFormat="1" ht="24.2" customHeight="1">
      <c r="A923" s="30"/>
      <c r="B923" s="154"/>
      <c r="C923" s="195" t="s">
        <v>3493</v>
      </c>
      <c r="D923" s="195" t="s">
        <v>210</v>
      </c>
      <c r="E923" s="196" t="s">
        <v>3494</v>
      </c>
      <c r="F923" s="200" t="s">
        <v>3495</v>
      </c>
      <c r="G923" s="198" t="s">
        <v>213</v>
      </c>
      <c r="H923" s="199">
        <v>3142.7820000000002</v>
      </c>
      <c r="I923" s="155"/>
      <c r="J923" s="287">
        <f t="shared" si="230"/>
        <v>0</v>
      </c>
      <c r="K923" s="157"/>
      <c r="L923" s="31"/>
      <c r="M923" s="158" t="s">
        <v>1</v>
      </c>
      <c r="N923" s="159" t="s">
        <v>38</v>
      </c>
      <c r="O923" s="59"/>
      <c r="P923" s="160">
        <f t="shared" si="231"/>
        <v>0</v>
      </c>
      <c r="Q923" s="160">
        <v>0</v>
      </c>
      <c r="R923" s="160">
        <f t="shared" si="232"/>
        <v>0</v>
      </c>
      <c r="S923" s="160">
        <v>0</v>
      </c>
      <c r="T923" s="161">
        <f t="shared" si="233"/>
        <v>0</v>
      </c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  <c r="AR923" s="162" t="s">
        <v>466</v>
      </c>
      <c r="AT923" s="162" t="s">
        <v>210</v>
      </c>
      <c r="AU923" s="162" t="s">
        <v>85</v>
      </c>
      <c r="AY923" s="15" t="s">
        <v>208</v>
      </c>
      <c r="BE923" s="163">
        <f t="shared" si="234"/>
        <v>0</v>
      </c>
      <c r="BF923" s="163">
        <f t="shared" si="235"/>
        <v>0</v>
      </c>
      <c r="BG923" s="163">
        <f t="shared" si="236"/>
        <v>0</v>
      </c>
      <c r="BH923" s="163">
        <f t="shared" si="237"/>
        <v>0</v>
      </c>
      <c r="BI923" s="163">
        <f t="shared" si="238"/>
        <v>0</v>
      </c>
      <c r="BJ923" s="15" t="s">
        <v>85</v>
      </c>
      <c r="BK923" s="163">
        <f t="shared" si="239"/>
        <v>0</v>
      </c>
      <c r="BL923" s="15" t="s">
        <v>466</v>
      </c>
      <c r="BM923" s="162" t="s">
        <v>3496</v>
      </c>
    </row>
    <row r="924" spans="1:65" s="2" customFormat="1" ht="24.2" customHeight="1">
      <c r="A924" s="30"/>
      <c r="B924" s="154"/>
      <c r="C924" s="195" t="s">
        <v>3497</v>
      </c>
      <c r="D924" s="195" t="s">
        <v>210</v>
      </c>
      <c r="E924" s="196" t="s">
        <v>3498</v>
      </c>
      <c r="F924" s="200" t="s">
        <v>3499</v>
      </c>
      <c r="G924" s="198" t="s">
        <v>213</v>
      </c>
      <c r="H924" s="199">
        <v>3142.7820000000002</v>
      </c>
      <c r="I924" s="155"/>
      <c r="J924" s="287">
        <f t="shared" si="230"/>
        <v>0</v>
      </c>
      <c r="K924" s="157"/>
      <c r="L924" s="31"/>
      <c r="M924" s="158" t="s">
        <v>1</v>
      </c>
      <c r="N924" s="159" t="s">
        <v>38</v>
      </c>
      <c r="O924" s="59"/>
      <c r="P924" s="160">
        <f t="shared" si="231"/>
        <v>0</v>
      </c>
      <c r="Q924" s="160">
        <v>0</v>
      </c>
      <c r="R924" s="160">
        <f t="shared" si="232"/>
        <v>0</v>
      </c>
      <c r="S924" s="160">
        <v>0</v>
      </c>
      <c r="T924" s="161">
        <f t="shared" si="233"/>
        <v>0</v>
      </c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  <c r="AR924" s="162" t="s">
        <v>466</v>
      </c>
      <c r="AT924" s="162" t="s">
        <v>210</v>
      </c>
      <c r="AU924" s="162" t="s">
        <v>85</v>
      </c>
      <c r="AY924" s="15" t="s">
        <v>208</v>
      </c>
      <c r="BE924" s="163">
        <f t="shared" si="234"/>
        <v>0</v>
      </c>
      <c r="BF924" s="163">
        <f t="shared" si="235"/>
        <v>0</v>
      </c>
      <c r="BG924" s="163">
        <f t="shared" si="236"/>
        <v>0</v>
      </c>
      <c r="BH924" s="163">
        <f t="shared" si="237"/>
        <v>0</v>
      </c>
      <c r="BI924" s="163">
        <f t="shared" si="238"/>
        <v>0</v>
      </c>
      <c r="BJ924" s="15" t="s">
        <v>85</v>
      </c>
      <c r="BK924" s="163">
        <f t="shared" si="239"/>
        <v>0</v>
      </c>
      <c r="BL924" s="15" t="s">
        <v>466</v>
      </c>
      <c r="BM924" s="162" t="s">
        <v>3500</v>
      </c>
    </row>
    <row r="925" spans="1:65" s="2" customFormat="1" ht="24.2" customHeight="1">
      <c r="A925" s="30"/>
      <c r="B925" s="154"/>
      <c r="C925" s="195" t="s">
        <v>3501</v>
      </c>
      <c r="D925" s="195" t="s">
        <v>210</v>
      </c>
      <c r="E925" s="196" t="s">
        <v>3502</v>
      </c>
      <c r="F925" s="200" t="s">
        <v>3503</v>
      </c>
      <c r="G925" s="198" t="s">
        <v>213</v>
      </c>
      <c r="H925" s="199">
        <v>3142.7820000000002</v>
      </c>
      <c r="I925" s="155"/>
      <c r="J925" s="287">
        <f t="shared" si="230"/>
        <v>0</v>
      </c>
      <c r="K925" s="157"/>
      <c r="L925" s="31"/>
      <c r="M925" s="158" t="s">
        <v>1</v>
      </c>
      <c r="N925" s="159" t="s">
        <v>38</v>
      </c>
      <c r="O925" s="59"/>
      <c r="P925" s="160">
        <f t="shared" si="231"/>
        <v>0</v>
      </c>
      <c r="Q925" s="160">
        <v>0</v>
      </c>
      <c r="R925" s="160">
        <f t="shared" si="232"/>
        <v>0</v>
      </c>
      <c r="S925" s="160">
        <v>0</v>
      </c>
      <c r="T925" s="161">
        <f t="shared" si="233"/>
        <v>0</v>
      </c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30"/>
      <c r="AR925" s="162" t="s">
        <v>466</v>
      </c>
      <c r="AT925" s="162" t="s">
        <v>210</v>
      </c>
      <c r="AU925" s="162" t="s">
        <v>85</v>
      </c>
      <c r="AY925" s="15" t="s">
        <v>208</v>
      </c>
      <c r="BE925" s="163">
        <f t="shared" si="234"/>
        <v>0</v>
      </c>
      <c r="BF925" s="163">
        <f t="shared" si="235"/>
        <v>0</v>
      </c>
      <c r="BG925" s="163">
        <f t="shared" si="236"/>
        <v>0</v>
      </c>
      <c r="BH925" s="163">
        <f t="shared" si="237"/>
        <v>0</v>
      </c>
      <c r="BI925" s="163">
        <f t="shared" si="238"/>
        <v>0</v>
      </c>
      <c r="BJ925" s="15" t="s">
        <v>85</v>
      </c>
      <c r="BK925" s="163">
        <f t="shared" si="239"/>
        <v>0</v>
      </c>
      <c r="BL925" s="15" t="s">
        <v>466</v>
      </c>
      <c r="BM925" s="162" t="s">
        <v>3504</v>
      </c>
    </row>
    <row r="926" spans="1:65" s="2" customFormat="1" ht="24.2" customHeight="1">
      <c r="A926" s="30"/>
      <c r="B926" s="154"/>
      <c r="C926" s="195" t="s">
        <v>3505</v>
      </c>
      <c r="D926" s="195" t="s">
        <v>210</v>
      </c>
      <c r="E926" s="196" t="s">
        <v>3506</v>
      </c>
      <c r="F926" s="200" t="s">
        <v>3507</v>
      </c>
      <c r="G926" s="198" t="s">
        <v>213</v>
      </c>
      <c r="H926" s="199">
        <v>3142.7820000000002</v>
      </c>
      <c r="I926" s="155"/>
      <c r="J926" s="287">
        <f t="shared" si="230"/>
        <v>0</v>
      </c>
      <c r="K926" s="157"/>
      <c r="L926" s="31"/>
      <c r="M926" s="158" t="s">
        <v>1</v>
      </c>
      <c r="N926" s="159" t="s">
        <v>38</v>
      </c>
      <c r="O926" s="59"/>
      <c r="P926" s="160">
        <f t="shared" si="231"/>
        <v>0</v>
      </c>
      <c r="Q926" s="160">
        <v>0</v>
      </c>
      <c r="R926" s="160">
        <f t="shared" si="232"/>
        <v>0</v>
      </c>
      <c r="S926" s="160">
        <v>0</v>
      </c>
      <c r="T926" s="161">
        <f t="shared" si="233"/>
        <v>0</v>
      </c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  <c r="AR926" s="162" t="s">
        <v>466</v>
      </c>
      <c r="AT926" s="162" t="s">
        <v>210</v>
      </c>
      <c r="AU926" s="162" t="s">
        <v>85</v>
      </c>
      <c r="AY926" s="15" t="s">
        <v>208</v>
      </c>
      <c r="BE926" s="163">
        <f t="shared" si="234"/>
        <v>0</v>
      </c>
      <c r="BF926" s="163">
        <f t="shared" si="235"/>
        <v>0</v>
      </c>
      <c r="BG926" s="163">
        <f t="shared" si="236"/>
        <v>0</v>
      </c>
      <c r="BH926" s="163">
        <f t="shared" si="237"/>
        <v>0</v>
      </c>
      <c r="BI926" s="163">
        <f t="shared" si="238"/>
        <v>0</v>
      </c>
      <c r="BJ926" s="15" t="s">
        <v>85</v>
      </c>
      <c r="BK926" s="163">
        <f t="shared" si="239"/>
        <v>0</v>
      </c>
      <c r="BL926" s="15" t="s">
        <v>466</v>
      </c>
      <c r="BM926" s="162" t="s">
        <v>3508</v>
      </c>
    </row>
    <row r="927" spans="1:65" s="2" customFormat="1" ht="24.2" customHeight="1">
      <c r="A927" s="30"/>
      <c r="B927" s="154"/>
      <c r="C927" s="195" t="s">
        <v>3509</v>
      </c>
      <c r="D927" s="195" t="s">
        <v>210</v>
      </c>
      <c r="E927" s="196" t="s">
        <v>3510</v>
      </c>
      <c r="F927" s="200" t="s">
        <v>3511</v>
      </c>
      <c r="G927" s="198" t="s">
        <v>213</v>
      </c>
      <c r="H927" s="199">
        <v>844.47199999999998</v>
      </c>
      <c r="I927" s="155"/>
      <c r="J927" s="287">
        <f t="shared" si="230"/>
        <v>0</v>
      </c>
      <c r="K927" s="157"/>
      <c r="L927" s="31"/>
      <c r="M927" s="158" t="s">
        <v>1</v>
      </c>
      <c r="N927" s="159" t="s">
        <v>38</v>
      </c>
      <c r="O927" s="59"/>
      <c r="P927" s="160">
        <f t="shared" si="231"/>
        <v>0</v>
      </c>
      <c r="Q927" s="160">
        <v>1.46583E-3</v>
      </c>
      <c r="R927" s="160">
        <f t="shared" si="232"/>
        <v>1.2378523917599999</v>
      </c>
      <c r="S927" s="160">
        <v>0</v>
      </c>
      <c r="T927" s="161">
        <f t="shared" si="233"/>
        <v>0</v>
      </c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R927" s="162" t="s">
        <v>466</v>
      </c>
      <c r="AT927" s="162" t="s">
        <v>210</v>
      </c>
      <c r="AU927" s="162" t="s">
        <v>85</v>
      </c>
      <c r="AY927" s="15" t="s">
        <v>208</v>
      </c>
      <c r="BE927" s="163">
        <f t="shared" si="234"/>
        <v>0</v>
      </c>
      <c r="BF927" s="163">
        <f t="shared" si="235"/>
        <v>0</v>
      </c>
      <c r="BG927" s="163">
        <f t="shared" si="236"/>
        <v>0</v>
      </c>
      <c r="BH927" s="163">
        <f t="shared" si="237"/>
        <v>0</v>
      </c>
      <c r="BI927" s="163">
        <f t="shared" si="238"/>
        <v>0</v>
      </c>
      <c r="BJ927" s="15" t="s">
        <v>85</v>
      </c>
      <c r="BK927" s="163">
        <f t="shared" si="239"/>
        <v>0</v>
      </c>
      <c r="BL927" s="15" t="s">
        <v>466</v>
      </c>
      <c r="BM927" s="162" t="s">
        <v>3512</v>
      </c>
    </row>
    <row r="928" spans="1:65" s="12" customFormat="1" ht="22.9" customHeight="1">
      <c r="B928" s="142"/>
      <c r="C928" s="206"/>
      <c r="D928" s="207" t="s">
        <v>71</v>
      </c>
      <c r="E928" s="208" t="s">
        <v>753</v>
      </c>
      <c r="F928" s="208" t="s">
        <v>754</v>
      </c>
      <c r="G928" s="206"/>
      <c r="H928" s="206"/>
      <c r="I928" s="145"/>
      <c r="J928" s="286">
        <f>BK928</f>
        <v>0</v>
      </c>
      <c r="L928" s="142"/>
      <c r="M928" s="146"/>
      <c r="N928" s="147"/>
      <c r="O928" s="147"/>
      <c r="P928" s="148">
        <f>P929</f>
        <v>0</v>
      </c>
      <c r="Q928" s="147"/>
      <c r="R928" s="148">
        <f>R929</f>
        <v>0</v>
      </c>
      <c r="S928" s="147"/>
      <c r="T928" s="149">
        <f>T929</f>
        <v>0</v>
      </c>
      <c r="AR928" s="143" t="s">
        <v>219</v>
      </c>
      <c r="AT928" s="150" t="s">
        <v>71</v>
      </c>
      <c r="AU928" s="150" t="s">
        <v>79</v>
      </c>
      <c r="AY928" s="143" t="s">
        <v>208</v>
      </c>
      <c r="BK928" s="151">
        <f>BK929</f>
        <v>0</v>
      </c>
    </row>
    <row r="929" spans="1:65" s="2" customFormat="1" ht="37.9" customHeight="1">
      <c r="A929" s="30"/>
      <c r="B929" s="154"/>
      <c r="C929" s="195" t="s">
        <v>3513</v>
      </c>
      <c r="D929" s="195" t="s">
        <v>210</v>
      </c>
      <c r="E929" s="196" t="s">
        <v>3514</v>
      </c>
      <c r="F929" s="200" t="s">
        <v>3515</v>
      </c>
      <c r="G929" s="198" t="s">
        <v>404</v>
      </c>
      <c r="H929" s="199">
        <v>1</v>
      </c>
      <c r="I929" s="155"/>
      <c r="J929" s="287">
        <f>ROUND(I929*H929,2)</f>
        <v>0</v>
      </c>
      <c r="K929" s="157"/>
      <c r="L929" s="31"/>
      <c r="M929" s="158" t="s">
        <v>1</v>
      </c>
      <c r="N929" s="159" t="s">
        <v>38</v>
      </c>
      <c r="O929" s="59"/>
      <c r="P929" s="160">
        <f>O929*H929</f>
        <v>0</v>
      </c>
      <c r="Q929" s="160">
        <v>0</v>
      </c>
      <c r="R929" s="160">
        <f>Q929*H929</f>
        <v>0</v>
      </c>
      <c r="S929" s="160">
        <v>0</v>
      </c>
      <c r="T929" s="161">
        <f>S929*H929</f>
        <v>0</v>
      </c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  <c r="AR929" s="162" t="s">
        <v>466</v>
      </c>
      <c r="AT929" s="162" t="s">
        <v>210</v>
      </c>
      <c r="AU929" s="162" t="s">
        <v>85</v>
      </c>
      <c r="AY929" s="15" t="s">
        <v>208</v>
      </c>
      <c r="BE929" s="163">
        <f>IF(N929="základná",J929,0)</f>
        <v>0</v>
      </c>
      <c r="BF929" s="163">
        <f>IF(N929="znížená",J929,0)</f>
        <v>0</v>
      </c>
      <c r="BG929" s="163">
        <f>IF(N929="zákl. prenesená",J929,0)</f>
        <v>0</v>
      </c>
      <c r="BH929" s="163">
        <f>IF(N929="zníž. prenesená",J929,0)</f>
        <v>0</v>
      </c>
      <c r="BI929" s="163">
        <f>IF(N929="nulová",J929,0)</f>
        <v>0</v>
      </c>
      <c r="BJ929" s="15" t="s">
        <v>85</v>
      </c>
      <c r="BK929" s="163">
        <f>ROUND(I929*H929,2)</f>
        <v>0</v>
      </c>
      <c r="BL929" s="15" t="s">
        <v>466</v>
      </c>
      <c r="BM929" s="162" t="s">
        <v>3516</v>
      </c>
    </row>
    <row r="930" spans="1:65" s="12" customFormat="1" ht="22.9" customHeight="1">
      <c r="B930" s="142"/>
      <c r="C930" s="206"/>
      <c r="D930" s="207" t="s">
        <v>71</v>
      </c>
      <c r="E930" s="208" t="s">
        <v>3517</v>
      </c>
      <c r="F930" s="208" t="s">
        <v>3518</v>
      </c>
      <c r="G930" s="206"/>
      <c r="H930" s="206"/>
      <c r="I930" s="145"/>
      <c r="J930" s="286">
        <f>BK930</f>
        <v>0</v>
      </c>
      <c r="L930" s="142"/>
      <c r="M930" s="146"/>
      <c r="N930" s="147"/>
      <c r="O930" s="147"/>
      <c r="P930" s="148">
        <f>SUM(P931:P932)</f>
        <v>0</v>
      </c>
      <c r="Q930" s="147"/>
      <c r="R930" s="148">
        <f>SUM(R931:R932)</f>
        <v>0.10679999999999999</v>
      </c>
      <c r="S930" s="147"/>
      <c r="T930" s="149">
        <f>SUM(T931:T932)</f>
        <v>0</v>
      </c>
      <c r="AR930" s="143" t="s">
        <v>219</v>
      </c>
      <c r="AT930" s="150" t="s">
        <v>71</v>
      </c>
      <c r="AU930" s="150" t="s">
        <v>79</v>
      </c>
      <c r="AY930" s="143" t="s">
        <v>208</v>
      </c>
      <c r="BK930" s="151">
        <f>SUM(BK931:BK932)</f>
        <v>0</v>
      </c>
    </row>
    <row r="931" spans="1:65" s="2" customFormat="1" ht="33" customHeight="1">
      <c r="A931" s="30"/>
      <c r="B931" s="154"/>
      <c r="C931" s="195" t="s">
        <v>3519</v>
      </c>
      <c r="D931" s="195" t="s">
        <v>210</v>
      </c>
      <c r="E931" s="196" t="s">
        <v>3520</v>
      </c>
      <c r="F931" s="200" t="s">
        <v>3521</v>
      </c>
      <c r="G931" s="198" t="s">
        <v>252</v>
      </c>
      <c r="H931" s="199">
        <v>120</v>
      </c>
      <c r="I931" s="155"/>
      <c r="J931" s="287">
        <f>ROUND(I931*H931,2)</f>
        <v>0</v>
      </c>
      <c r="K931" s="157"/>
      <c r="L931" s="31"/>
      <c r="M931" s="158" t="s">
        <v>1</v>
      </c>
      <c r="N931" s="159" t="s">
        <v>38</v>
      </c>
      <c r="O931" s="59"/>
      <c r="P931" s="160">
        <f>O931*H931</f>
        <v>0</v>
      </c>
      <c r="Q931" s="160">
        <v>0</v>
      </c>
      <c r="R931" s="160">
        <f>Q931*H931</f>
        <v>0</v>
      </c>
      <c r="S931" s="160">
        <v>0</v>
      </c>
      <c r="T931" s="161">
        <f>S931*H931</f>
        <v>0</v>
      </c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R931" s="162" t="s">
        <v>466</v>
      </c>
      <c r="AT931" s="162" t="s">
        <v>210</v>
      </c>
      <c r="AU931" s="162" t="s">
        <v>85</v>
      </c>
      <c r="AY931" s="15" t="s">
        <v>208</v>
      </c>
      <c r="BE931" s="163">
        <f>IF(N931="základná",J931,0)</f>
        <v>0</v>
      </c>
      <c r="BF931" s="163">
        <f>IF(N931="znížená",J931,0)</f>
        <v>0</v>
      </c>
      <c r="BG931" s="163">
        <f>IF(N931="zákl. prenesená",J931,0)</f>
        <v>0</v>
      </c>
      <c r="BH931" s="163">
        <f>IF(N931="zníž. prenesená",J931,0)</f>
        <v>0</v>
      </c>
      <c r="BI931" s="163">
        <f>IF(N931="nulová",J931,0)</f>
        <v>0</v>
      </c>
      <c r="BJ931" s="15" t="s">
        <v>85</v>
      </c>
      <c r="BK931" s="163">
        <f>ROUND(I931*H931,2)</f>
        <v>0</v>
      </c>
      <c r="BL931" s="15" t="s">
        <v>466</v>
      </c>
      <c r="BM931" s="162" t="s">
        <v>3522</v>
      </c>
    </row>
    <row r="932" spans="1:65" s="2" customFormat="1" ht="24.2" customHeight="1">
      <c r="A932" s="30"/>
      <c r="B932" s="154"/>
      <c r="C932" s="201" t="s">
        <v>3523</v>
      </c>
      <c r="D932" s="201" t="s">
        <v>751</v>
      </c>
      <c r="E932" s="202" t="s">
        <v>3524</v>
      </c>
      <c r="F932" s="203" t="s">
        <v>3525</v>
      </c>
      <c r="G932" s="204" t="s">
        <v>252</v>
      </c>
      <c r="H932" s="205">
        <v>120</v>
      </c>
      <c r="I932" s="177"/>
      <c r="J932" s="290">
        <f>ROUND(I932*H932,2)</f>
        <v>0</v>
      </c>
      <c r="K932" s="178"/>
      <c r="L932" s="179"/>
      <c r="M932" s="180" t="s">
        <v>1</v>
      </c>
      <c r="N932" s="181" t="s">
        <v>38</v>
      </c>
      <c r="O932" s="59"/>
      <c r="P932" s="160">
        <f>O932*H932</f>
        <v>0</v>
      </c>
      <c r="Q932" s="160">
        <v>8.8999999999999995E-4</v>
      </c>
      <c r="R932" s="160">
        <f>Q932*H932</f>
        <v>0.10679999999999999</v>
      </c>
      <c r="S932" s="160">
        <v>0</v>
      </c>
      <c r="T932" s="161">
        <f>S932*H932</f>
        <v>0</v>
      </c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R932" s="162" t="s">
        <v>741</v>
      </c>
      <c r="AT932" s="162" t="s">
        <v>751</v>
      </c>
      <c r="AU932" s="162" t="s">
        <v>85</v>
      </c>
      <c r="AY932" s="15" t="s">
        <v>208</v>
      </c>
      <c r="BE932" s="163">
        <f>IF(N932="základná",J932,0)</f>
        <v>0</v>
      </c>
      <c r="BF932" s="163">
        <f>IF(N932="znížená",J932,0)</f>
        <v>0</v>
      </c>
      <c r="BG932" s="163">
        <f>IF(N932="zákl. prenesená",J932,0)</f>
        <v>0</v>
      </c>
      <c r="BH932" s="163">
        <f>IF(N932="zníž. prenesená",J932,0)</f>
        <v>0</v>
      </c>
      <c r="BI932" s="163">
        <f>IF(N932="nulová",J932,0)</f>
        <v>0</v>
      </c>
      <c r="BJ932" s="15" t="s">
        <v>85</v>
      </c>
      <c r="BK932" s="163">
        <f>ROUND(I932*H932,2)</f>
        <v>0</v>
      </c>
      <c r="BL932" s="15" t="s">
        <v>741</v>
      </c>
      <c r="BM932" s="162" t="s">
        <v>3526</v>
      </c>
    </row>
    <row r="933" spans="1:65" s="2" customFormat="1" ht="49.9" customHeight="1">
      <c r="A933" s="30"/>
      <c r="B933" s="31"/>
      <c r="C933" s="30"/>
      <c r="D933" s="30"/>
      <c r="E933" s="144" t="s">
        <v>771</v>
      </c>
      <c r="F933" s="144" t="s">
        <v>772</v>
      </c>
      <c r="G933" s="30"/>
      <c r="H933" s="30"/>
      <c r="I933" s="30"/>
      <c r="J933" s="283">
        <f t="shared" ref="J933:J938" si="240">BK933</f>
        <v>0</v>
      </c>
      <c r="K933" s="30"/>
      <c r="L933" s="31"/>
      <c r="M933" s="164"/>
      <c r="N933" s="165"/>
      <c r="O933" s="59"/>
      <c r="P933" s="59"/>
      <c r="Q933" s="59"/>
      <c r="R933" s="59"/>
      <c r="S933" s="59"/>
      <c r="T933" s="6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T933" s="15" t="s">
        <v>71</v>
      </c>
      <c r="AU933" s="15" t="s">
        <v>72</v>
      </c>
      <c r="AY933" s="15" t="s">
        <v>773</v>
      </c>
      <c r="BK933" s="163">
        <f>SUM(BK934:BK938)</f>
        <v>0</v>
      </c>
    </row>
    <row r="934" spans="1:65" s="2" customFormat="1" ht="16.350000000000001" customHeight="1">
      <c r="A934" s="30"/>
      <c r="B934" s="31"/>
      <c r="C934" s="166" t="s">
        <v>1</v>
      </c>
      <c r="D934" s="166" t="s">
        <v>210</v>
      </c>
      <c r="E934" s="167" t="s">
        <v>1</v>
      </c>
      <c r="F934" s="168" t="s">
        <v>1</v>
      </c>
      <c r="G934" s="169" t="s">
        <v>1</v>
      </c>
      <c r="H934" s="170"/>
      <c r="I934" s="171"/>
      <c r="J934" s="288">
        <f t="shared" si="240"/>
        <v>0</v>
      </c>
      <c r="K934" s="172"/>
      <c r="L934" s="31"/>
      <c r="M934" s="173" t="s">
        <v>1</v>
      </c>
      <c r="N934" s="174" t="s">
        <v>38</v>
      </c>
      <c r="O934" s="59"/>
      <c r="P934" s="59"/>
      <c r="Q934" s="59"/>
      <c r="R934" s="59"/>
      <c r="S934" s="59"/>
      <c r="T934" s="6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  <c r="AT934" s="15" t="s">
        <v>773</v>
      </c>
      <c r="AU934" s="15" t="s">
        <v>79</v>
      </c>
      <c r="AY934" s="15" t="s">
        <v>773</v>
      </c>
      <c r="BE934" s="163">
        <f>IF(N934="základná",J934,0)</f>
        <v>0</v>
      </c>
      <c r="BF934" s="163">
        <f>IF(N934="znížená",J934,0)</f>
        <v>0</v>
      </c>
      <c r="BG934" s="163">
        <f>IF(N934="zákl. prenesená",J934,0)</f>
        <v>0</v>
      </c>
      <c r="BH934" s="163">
        <f>IF(N934="zníž. prenesená",J934,0)</f>
        <v>0</v>
      </c>
      <c r="BI934" s="163">
        <f>IF(N934="nulová",J934,0)</f>
        <v>0</v>
      </c>
      <c r="BJ934" s="15" t="s">
        <v>85</v>
      </c>
      <c r="BK934" s="163">
        <f>I934*H934</f>
        <v>0</v>
      </c>
    </row>
    <row r="935" spans="1:65" s="2" customFormat="1" ht="16.350000000000001" customHeight="1">
      <c r="A935" s="30"/>
      <c r="B935" s="31"/>
      <c r="C935" s="166" t="s">
        <v>1</v>
      </c>
      <c r="D935" s="166" t="s">
        <v>210</v>
      </c>
      <c r="E935" s="167" t="s">
        <v>1</v>
      </c>
      <c r="F935" s="168" t="s">
        <v>1</v>
      </c>
      <c r="G935" s="169" t="s">
        <v>1</v>
      </c>
      <c r="H935" s="170"/>
      <c r="I935" s="171"/>
      <c r="J935" s="288">
        <f t="shared" si="240"/>
        <v>0</v>
      </c>
      <c r="K935" s="172"/>
      <c r="L935" s="31"/>
      <c r="M935" s="173" t="s">
        <v>1</v>
      </c>
      <c r="N935" s="174" t="s">
        <v>38</v>
      </c>
      <c r="O935" s="59"/>
      <c r="P935" s="59"/>
      <c r="Q935" s="59"/>
      <c r="R935" s="59"/>
      <c r="S935" s="59"/>
      <c r="T935" s="6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30"/>
      <c r="AT935" s="15" t="s">
        <v>773</v>
      </c>
      <c r="AU935" s="15" t="s">
        <v>79</v>
      </c>
      <c r="AY935" s="15" t="s">
        <v>773</v>
      </c>
      <c r="BE935" s="163">
        <f>IF(N935="základná",J935,0)</f>
        <v>0</v>
      </c>
      <c r="BF935" s="163">
        <f>IF(N935="znížená",J935,0)</f>
        <v>0</v>
      </c>
      <c r="BG935" s="163">
        <f>IF(N935="zákl. prenesená",J935,0)</f>
        <v>0</v>
      </c>
      <c r="BH935" s="163">
        <f>IF(N935="zníž. prenesená",J935,0)</f>
        <v>0</v>
      </c>
      <c r="BI935" s="163">
        <f>IF(N935="nulová",J935,0)</f>
        <v>0</v>
      </c>
      <c r="BJ935" s="15" t="s">
        <v>85</v>
      </c>
      <c r="BK935" s="163">
        <f>I935*H935</f>
        <v>0</v>
      </c>
    </row>
    <row r="936" spans="1:65" s="2" customFormat="1" ht="16.350000000000001" customHeight="1">
      <c r="A936" s="30"/>
      <c r="B936" s="31"/>
      <c r="C936" s="166" t="s">
        <v>1</v>
      </c>
      <c r="D936" s="166" t="s">
        <v>210</v>
      </c>
      <c r="E936" s="167" t="s">
        <v>1</v>
      </c>
      <c r="F936" s="168" t="s">
        <v>1</v>
      </c>
      <c r="G936" s="169" t="s">
        <v>1</v>
      </c>
      <c r="H936" s="170"/>
      <c r="I936" s="171"/>
      <c r="J936" s="288">
        <f t="shared" si="240"/>
        <v>0</v>
      </c>
      <c r="K936" s="172"/>
      <c r="L936" s="31"/>
      <c r="M936" s="173" t="s">
        <v>1</v>
      </c>
      <c r="N936" s="174" t="s">
        <v>38</v>
      </c>
      <c r="O936" s="59"/>
      <c r="P936" s="59"/>
      <c r="Q936" s="59"/>
      <c r="R936" s="59"/>
      <c r="S936" s="59"/>
      <c r="T936" s="6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  <c r="AT936" s="15" t="s">
        <v>773</v>
      </c>
      <c r="AU936" s="15" t="s">
        <v>79</v>
      </c>
      <c r="AY936" s="15" t="s">
        <v>773</v>
      </c>
      <c r="BE936" s="163">
        <f>IF(N936="základná",J936,0)</f>
        <v>0</v>
      </c>
      <c r="BF936" s="163">
        <f>IF(N936="znížená",J936,0)</f>
        <v>0</v>
      </c>
      <c r="BG936" s="163">
        <f>IF(N936="zákl. prenesená",J936,0)</f>
        <v>0</v>
      </c>
      <c r="BH936" s="163">
        <f>IF(N936="zníž. prenesená",J936,0)</f>
        <v>0</v>
      </c>
      <c r="BI936" s="163">
        <f>IF(N936="nulová",J936,0)</f>
        <v>0</v>
      </c>
      <c r="BJ936" s="15" t="s">
        <v>85</v>
      </c>
      <c r="BK936" s="163">
        <f>I936*H936</f>
        <v>0</v>
      </c>
    </row>
    <row r="937" spans="1:65" s="2" customFormat="1" ht="16.350000000000001" customHeight="1">
      <c r="A937" s="30"/>
      <c r="B937" s="31"/>
      <c r="C937" s="166" t="s">
        <v>1</v>
      </c>
      <c r="D937" s="166" t="s">
        <v>210</v>
      </c>
      <c r="E937" s="167" t="s">
        <v>1</v>
      </c>
      <c r="F937" s="168"/>
      <c r="G937" s="169" t="s">
        <v>1</v>
      </c>
      <c r="H937" s="170"/>
      <c r="I937" s="171"/>
      <c r="J937" s="288">
        <f t="shared" si="240"/>
        <v>0</v>
      </c>
      <c r="K937" s="172"/>
      <c r="L937" s="31"/>
      <c r="M937" s="173" t="s">
        <v>1</v>
      </c>
      <c r="N937" s="174" t="s">
        <v>38</v>
      </c>
      <c r="O937" s="59"/>
      <c r="P937" s="59"/>
      <c r="Q937" s="59"/>
      <c r="R937" s="59"/>
      <c r="S937" s="59"/>
      <c r="T937" s="6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T937" s="15" t="s">
        <v>773</v>
      </c>
      <c r="AU937" s="15" t="s">
        <v>79</v>
      </c>
      <c r="AY937" s="15" t="s">
        <v>773</v>
      </c>
      <c r="BE937" s="163">
        <f>IF(N937="základná",J937,0)</f>
        <v>0</v>
      </c>
      <c r="BF937" s="163">
        <f>IF(N937="znížená",J937,0)</f>
        <v>0</v>
      </c>
      <c r="BG937" s="163">
        <f>IF(N937="zákl. prenesená",J937,0)</f>
        <v>0</v>
      </c>
      <c r="BH937" s="163">
        <f>IF(N937="zníž. prenesená",J937,0)</f>
        <v>0</v>
      </c>
      <c r="BI937" s="163">
        <f>IF(N937="nulová",J937,0)</f>
        <v>0</v>
      </c>
      <c r="BJ937" s="15" t="s">
        <v>85</v>
      </c>
      <c r="BK937" s="163">
        <f>I937*H937</f>
        <v>0</v>
      </c>
    </row>
    <row r="938" spans="1:65" s="2" customFormat="1" ht="16.350000000000001" customHeight="1">
      <c r="A938" s="30"/>
      <c r="B938" s="31"/>
      <c r="C938" s="166" t="s">
        <v>1</v>
      </c>
      <c r="D938" s="166" t="s">
        <v>210</v>
      </c>
      <c r="E938" s="167" t="s">
        <v>1</v>
      </c>
      <c r="F938" s="168" t="s">
        <v>1</v>
      </c>
      <c r="G938" s="169" t="s">
        <v>1</v>
      </c>
      <c r="H938" s="170"/>
      <c r="I938" s="171"/>
      <c r="J938" s="288">
        <f t="shared" si="240"/>
        <v>0</v>
      </c>
      <c r="K938" s="172"/>
      <c r="L938" s="31"/>
      <c r="M938" s="173" t="s">
        <v>1</v>
      </c>
      <c r="N938" s="174" t="s">
        <v>38</v>
      </c>
      <c r="O938" s="175"/>
      <c r="P938" s="175"/>
      <c r="Q938" s="175"/>
      <c r="R938" s="175"/>
      <c r="S938" s="175"/>
      <c r="T938" s="176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T938" s="15" t="s">
        <v>773</v>
      </c>
      <c r="AU938" s="15" t="s">
        <v>79</v>
      </c>
      <c r="AY938" s="15" t="s">
        <v>773</v>
      </c>
      <c r="BE938" s="163">
        <f>IF(N938="základná",J938,0)</f>
        <v>0</v>
      </c>
      <c r="BF938" s="163">
        <f>IF(N938="znížená",J938,0)</f>
        <v>0</v>
      </c>
      <c r="BG938" s="163">
        <f>IF(N938="zákl. prenesená",J938,0)</f>
        <v>0</v>
      </c>
      <c r="BH938" s="163">
        <f>IF(N938="zníž. prenesená",J938,0)</f>
        <v>0</v>
      </c>
      <c r="BI938" s="163">
        <f>IF(N938="nulová",J938,0)</f>
        <v>0</v>
      </c>
      <c r="BJ938" s="15" t="s">
        <v>85</v>
      </c>
      <c r="BK938" s="163">
        <f>I938*H938</f>
        <v>0</v>
      </c>
    </row>
    <row r="939" spans="1:65" s="2" customFormat="1" ht="6.95" customHeight="1">
      <c r="A939" s="30"/>
      <c r="B939" s="48"/>
      <c r="C939" s="49"/>
      <c r="D939" s="49"/>
      <c r="E939" s="49"/>
      <c r="F939" s="49"/>
      <c r="G939" s="49"/>
      <c r="H939" s="49"/>
      <c r="I939" s="49"/>
      <c r="J939" s="277"/>
      <c r="K939" s="49"/>
      <c r="L939" s="31"/>
      <c r="M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</row>
  </sheetData>
  <sheetProtection algorithmName="SHA-512" hashValue="gbeUIc0pp9LAawT1w4JT9eQPWtJJyXveZqpajpwBF0JAaP0Sv+beb0V9gCMvD9ids/JCFmFqglndLwNmwXiQRw==" saltValue="d+R8xsXfG2oOlMUNRlU/yw==" spinCount="100000" sheet="1" objects="1" scenarios="1"/>
  <autoFilter ref="C154:K938"/>
  <mergeCells count="12">
    <mergeCell ref="E147:H147"/>
    <mergeCell ref="L2:V2"/>
    <mergeCell ref="E85:H85"/>
    <mergeCell ref="E87:H87"/>
    <mergeCell ref="E89:H89"/>
    <mergeCell ref="E143:H143"/>
    <mergeCell ref="E145:H145"/>
    <mergeCell ref="E7:H7"/>
    <mergeCell ref="E9:H9"/>
    <mergeCell ref="E11:H11"/>
    <mergeCell ref="E20:H20"/>
    <mergeCell ref="E29:H29"/>
  </mergeCells>
  <dataValidations disablePrompts="1" count="2">
    <dataValidation type="list" allowBlank="1" showInputMessage="1" showErrorMessage="1" error="Povolené sú hodnoty K, M." sqref="D934:D939">
      <formula1>"K, M"</formula1>
    </dataValidation>
    <dataValidation type="list" allowBlank="1" showInputMessage="1" showErrorMessage="1" error="Povolené sú hodnoty základná, znížená, nulová." sqref="N934:N939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502"/>
  <sheetViews>
    <sheetView showGridLines="0" topLeftCell="A297" workbookViewId="0">
      <selection activeCell="L497" sqref="L497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16" t="s">
        <v>5</v>
      </c>
      <c r="M2" s="217"/>
      <c r="N2" s="217"/>
      <c r="O2" s="217"/>
      <c r="P2" s="217"/>
      <c r="Q2" s="217"/>
      <c r="R2" s="217"/>
      <c r="S2" s="217"/>
      <c r="T2" s="217"/>
      <c r="U2" s="217"/>
      <c r="V2" s="217"/>
      <c r="AT2" s="15" t="s">
        <v>110</v>
      </c>
    </row>
    <row r="3" spans="1:46" s="1" customFormat="1" ht="6.95" customHeight="1">
      <c r="B3" s="16"/>
      <c r="C3" s="17"/>
      <c r="D3" s="17"/>
      <c r="E3" s="17"/>
      <c r="F3" s="17"/>
      <c r="G3" s="17"/>
      <c r="H3" s="17"/>
      <c r="I3" s="17"/>
      <c r="J3" s="17"/>
      <c r="K3" s="17"/>
      <c r="L3" s="18"/>
      <c r="AT3" s="15" t="s">
        <v>72</v>
      </c>
    </row>
    <row r="4" spans="1:46" s="1" customFormat="1" ht="24.95" customHeight="1">
      <c r="B4" s="18"/>
      <c r="D4" s="19" t="s">
        <v>167</v>
      </c>
      <c r="L4" s="18"/>
      <c r="M4" s="99" t="s">
        <v>9</v>
      </c>
      <c r="AT4" s="15" t="s">
        <v>3</v>
      </c>
    </row>
    <row r="5" spans="1:46" s="1" customFormat="1" ht="6.95" customHeight="1">
      <c r="B5" s="18"/>
      <c r="L5" s="18"/>
    </row>
    <row r="6" spans="1:46" s="1" customFormat="1" ht="12" customHeight="1">
      <c r="B6" s="18"/>
      <c r="D6" s="25" t="s">
        <v>14</v>
      </c>
      <c r="L6" s="18"/>
    </row>
    <row r="7" spans="1:46" s="1" customFormat="1" ht="16.5" customHeight="1">
      <c r="B7" s="18"/>
      <c r="E7" s="259" t="str">
        <f>'Rekapitulácia stavby'!K6</f>
        <v>Rekonštrukcia SO34 ÚAO a SO22 sociálna časť ÚAO</v>
      </c>
      <c r="F7" s="260"/>
      <c r="G7" s="260"/>
      <c r="H7" s="260"/>
      <c r="L7" s="18"/>
    </row>
    <row r="8" spans="1:46" s="1" customFormat="1" ht="12" customHeight="1">
      <c r="B8" s="18"/>
      <c r="D8" s="25" t="s">
        <v>168</v>
      </c>
      <c r="L8" s="18"/>
    </row>
    <row r="9" spans="1:46" s="2" customFormat="1" ht="16.5" customHeight="1">
      <c r="A9" s="30"/>
      <c r="B9" s="31"/>
      <c r="C9" s="30"/>
      <c r="D9" s="30"/>
      <c r="E9" s="259" t="s">
        <v>1000</v>
      </c>
      <c r="F9" s="258"/>
      <c r="G9" s="258"/>
      <c r="H9" s="258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>
      <c r="A10" s="30"/>
      <c r="B10" s="31"/>
      <c r="C10" s="30"/>
      <c r="D10" s="25" t="s">
        <v>170</v>
      </c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30" customHeight="1">
      <c r="A11" s="30"/>
      <c r="B11" s="31"/>
      <c r="C11" s="30"/>
      <c r="D11" s="30"/>
      <c r="E11" s="255" t="s">
        <v>3527</v>
      </c>
      <c r="F11" s="258"/>
      <c r="G11" s="258"/>
      <c r="H11" s="258"/>
      <c r="I11" s="30"/>
      <c r="J11" s="30"/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>
      <c r="A13" s="30"/>
      <c r="B13" s="31"/>
      <c r="C13" s="30"/>
      <c r="D13" s="25" t="s">
        <v>16</v>
      </c>
      <c r="E13" s="30"/>
      <c r="F13" s="23" t="s">
        <v>1</v>
      </c>
      <c r="G13" s="30"/>
      <c r="H13" s="30"/>
      <c r="I13" s="25" t="s">
        <v>17</v>
      </c>
      <c r="J13" s="23" t="s">
        <v>1</v>
      </c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5" t="s">
        <v>18</v>
      </c>
      <c r="E14" s="30"/>
      <c r="F14" s="23" t="s">
        <v>19</v>
      </c>
      <c r="G14" s="30"/>
      <c r="H14" s="30"/>
      <c r="I14" s="25" t="s">
        <v>20</v>
      </c>
      <c r="J14" s="56" t="str">
        <f>'Rekapitulácia stavby'!AN8</f>
        <v>16. 11. 2023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>
      <c r="A16" s="30"/>
      <c r="B16" s="31"/>
      <c r="C16" s="30"/>
      <c r="D16" s="25" t="s">
        <v>22</v>
      </c>
      <c r="E16" s="30"/>
      <c r="F16" s="30"/>
      <c r="G16" s="30"/>
      <c r="H16" s="30"/>
      <c r="I16" s="25" t="s">
        <v>23</v>
      </c>
      <c r="J16" s="23" t="s">
        <v>1</v>
      </c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>
      <c r="A17" s="30"/>
      <c r="B17" s="31"/>
      <c r="C17" s="30"/>
      <c r="D17" s="30"/>
      <c r="E17" s="23" t="s">
        <v>19</v>
      </c>
      <c r="F17" s="30"/>
      <c r="G17" s="30"/>
      <c r="H17" s="30"/>
      <c r="I17" s="25" t="s">
        <v>24</v>
      </c>
      <c r="J17" s="23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>
      <c r="A19" s="30"/>
      <c r="B19" s="31"/>
      <c r="C19" s="30"/>
      <c r="D19" s="25" t="s">
        <v>25</v>
      </c>
      <c r="E19" s="30"/>
      <c r="F19" s="30"/>
      <c r="G19" s="30"/>
      <c r="H19" s="30"/>
      <c r="I19" s="25" t="s">
        <v>23</v>
      </c>
      <c r="J19" s="26" t="str">
        <f>'Rekapitulácia stavby'!AN13</f>
        <v>Vyplň údaj</v>
      </c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>
      <c r="A20" s="30"/>
      <c r="B20" s="31"/>
      <c r="C20" s="30"/>
      <c r="D20" s="30"/>
      <c r="E20" s="261" t="str">
        <f>'Rekapitulácia stavby'!E14</f>
        <v>Vyplň údaj</v>
      </c>
      <c r="F20" s="221"/>
      <c r="G20" s="221"/>
      <c r="H20" s="221"/>
      <c r="I20" s="25" t="s">
        <v>24</v>
      </c>
      <c r="J20" s="26" t="str">
        <f>'Rekapitulácia stavby'!AN14</f>
        <v>Vyplň údaj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>
      <c r="A22" s="30"/>
      <c r="B22" s="31"/>
      <c r="C22" s="30"/>
      <c r="D22" s="25" t="s">
        <v>27</v>
      </c>
      <c r="E22" s="30"/>
      <c r="F22" s="30"/>
      <c r="G22" s="30"/>
      <c r="H22" s="30"/>
      <c r="I22" s="25" t="s">
        <v>23</v>
      </c>
      <c r="J22" s="23" t="str">
        <f>IF('Rekapitulácia stavby'!AN16="","",'Rekapitulácia stavby'!AN16)</f>
        <v/>
      </c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>
      <c r="A23" s="30"/>
      <c r="B23" s="31"/>
      <c r="C23" s="30"/>
      <c r="D23" s="30"/>
      <c r="E23" s="23" t="str">
        <f>IF('Rekapitulácia stavby'!E17="","",'Rekapitulácia stavby'!E17)</f>
        <v xml:space="preserve"> </v>
      </c>
      <c r="F23" s="30"/>
      <c r="G23" s="30"/>
      <c r="H23" s="30"/>
      <c r="I23" s="25" t="s">
        <v>24</v>
      </c>
      <c r="J23" s="23" t="str">
        <f>IF('Rekapitulácia stavby'!AN17="","",'Rekapitulácia stavby'!AN17)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>
      <c r="A25" s="30"/>
      <c r="B25" s="31"/>
      <c r="C25" s="30"/>
      <c r="D25" s="25" t="s">
        <v>30</v>
      </c>
      <c r="E25" s="30"/>
      <c r="F25" s="30"/>
      <c r="G25" s="30"/>
      <c r="H25" s="30"/>
      <c r="I25" s="25" t="s">
        <v>23</v>
      </c>
      <c r="J25" s="23" t="str">
        <f>IF('Rekapitulácia stavby'!AN19="","",'Rekapitulácia stavby'!AN19)</f>
        <v/>
      </c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>
      <c r="A26" s="30"/>
      <c r="B26" s="31"/>
      <c r="C26" s="30"/>
      <c r="D26" s="30"/>
      <c r="E26" s="23" t="str">
        <f>IF('Rekapitulácia stavby'!E20="","",'Rekapitulácia stavby'!E20)</f>
        <v xml:space="preserve"> </v>
      </c>
      <c r="F26" s="30"/>
      <c r="G26" s="30"/>
      <c r="H26" s="30"/>
      <c r="I26" s="25" t="s">
        <v>24</v>
      </c>
      <c r="J26" s="23" t="str">
        <f>IF('Rekapitulácia stavby'!AN20="","",'Rekapitulácia stavby'!AN20)</f>
        <v/>
      </c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3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>
      <c r="A28" s="30"/>
      <c r="B28" s="31"/>
      <c r="C28" s="30"/>
      <c r="D28" s="25" t="s">
        <v>31</v>
      </c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>
      <c r="A29" s="100"/>
      <c r="B29" s="101"/>
      <c r="C29" s="100"/>
      <c r="D29" s="100"/>
      <c r="E29" s="225" t="s">
        <v>1</v>
      </c>
      <c r="F29" s="225"/>
      <c r="G29" s="225"/>
      <c r="H29" s="225"/>
      <c r="I29" s="100"/>
      <c r="J29" s="100"/>
      <c r="K29" s="100"/>
      <c r="L29" s="102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</row>
    <row r="30" spans="1:31" s="2" customFormat="1" ht="6.95" customHeight="1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>
      <c r="A32" s="30"/>
      <c r="B32" s="31"/>
      <c r="C32" s="30"/>
      <c r="D32" s="103" t="s">
        <v>32</v>
      </c>
      <c r="E32" s="30"/>
      <c r="F32" s="30"/>
      <c r="G32" s="30"/>
      <c r="H32" s="30"/>
      <c r="I32" s="30"/>
      <c r="J32" s="72">
        <f>ROUND(J140, 2)</f>
        <v>0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>
      <c r="A33" s="30"/>
      <c r="B33" s="31"/>
      <c r="C33" s="30"/>
      <c r="D33" s="67"/>
      <c r="E33" s="67"/>
      <c r="F33" s="67"/>
      <c r="G33" s="67"/>
      <c r="H33" s="67"/>
      <c r="I33" s="67"/>
      <c r="J33" s="67"/>
      <c r="K33" s="67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0"/>
      <c r="F34" s="34" t="s">
        <v>34</v>
      </c>
      <c r="G34" s="30"/>
      <c r="H34" s="30"/>
      <c r="I34" s="34" t="s">
        <v>33</v>
      </c>
      <c r="J34" s="34" t="s">
        <v>35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>
      <c r="A35" s="30"/>
      <c r="B35" s="31"/>
      <c r="C35" s="30"/>
      <c r="D35" s="104" t="s">
        <v>36</v>
      </c>
      <c r="E35" s="36" t="s">
        <v>37</v>
      </c>
      <c r="F35" s="105">
        <f>ROUND((ROUND((SUM(BE140:BE495)),  2) + SUM(BE497:BE501)), 2)</f>
        <v>0</v>
      </c>
      <c r="G35" s="106"/>
      <c r="H35" s="106"/>
      <c r="I35" s="107">
        <v>0.2</v>
      </c>
      <c r="J35" s="105">
        <f>ROUND((ROUND(((SUM(BE140:BE495))*I35),  2) + (SUM(BE497:BE501)*I35)), 2)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>
      <c r="A36" s="30"/>
      <c r="B36" s="31"/>
      <c r="C36" s="30"/>
      <c r="D36" s="30"/>
      <c r="E36" s="36" t="s">
        <v>38</v>
      </c>
      <c r="F36" s="105">
        <f>ROUND((ROUND((SUM(BF140:BF495)),  2) + SUM(BF497:BF501)), 2)</f>
        <v>0</v>
      </c>
      <c r="G36" s="106"/>
      <c r="H36" s="106"/>
      <c r="I36" s="107">
        <v>0.2</v>
      </c>
      <c r="J36" s="105">
        <f>ROUND((ROUND(((SUM(BF140:BF495))*I36),  2) + (SUM(BF497:BF501)*I36)), 2)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25" t="s">
        <v>39</v>
      </c>
      <c r="F37" s="108">
        <f>ROUND((ROUND((SUM(BG140:BG495)),  2) + SUM(BG497:BG501)), 2)</f>
        <v>0</v>
      </c>
      <c r="G37" s="30"/>
      <c r="H37" s="30"/>
      <c r="I37" s="109">
        <v>0.2</v>
      </c>
      <c r="J37" s="108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>
      <c r="A38" s="30"/>
      <c r="B38" s="31"/>
      <c r="C38" s="30"/>
      <c r="D38" s="30"/>
      <c r="E38" s="25" t="s">
        <v>40</v>
      </c>
      <c r="F38" s="108">
        <f>ROUND((ROUND((SUM(BH140:BH495)),  2) + SUM(BH497:BH501)), 2)</f>
        <v>0</v>
      </c>
      <c r="G38" s="30"/>
      <c r="H38" s="30"/>
      <c r="I38" s="109">
        <v>0.2</v>
      </c>
      <c r="J38" s="108">
        <f>0</f>
        <v>0</v>
      </c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>
      <c r="A39" s="30"/>
      <c r="B39" s="31"/>
      <c r="C39" s="30"/>
      <c r="D39" s="30"/>
      <c r="E39" s="36" t="s">
        <v>41</v>
      </c>
      <c r="F39" s="105">
        <f>ROUND((ROUND((SUM(BI140:BI495)),  2) + SUM(BI497:BI501)), 2)</f>
        <v>0</v>
      </c>
      <c r="G39" s="106"/>
      <c r="H39" s="106"/>
      <c r="I39" s="107">
        <v>0</v>
      </c>
      <c r="J39" s="105">
        <f>0</f>
        <v>0</v>
      </c>
      <c r="K39" s="30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>
      <c r="A41" s="30"/>
      <c r="B41" s="31"/>
      <c r="C41" s="110"/>
      <c r="D41" s="111" t="s">
        <v>42</v>
      </c>
      <c r="E41" s="61"/>
      <c r="F41" s="61"/>
      <c r="G41" s="112" t="s">
        <v>43</v>
      </c>
      <c r="H41" s="113" t="s">
        <v>44</v>
      </c>
      <c r="I41" s="61"/>
      <c r="J41" s="114">
        <f>SUM(J32:J39)</f>
        <v>0</v>
      </c>
      <c r="K41" s="115"/>
      <c r="L41" s="43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3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>
      <c r="B43" s="18"/>
      <c r="L43" s="18"/>
    </row>
    <row r="44" spans="1:31" s="1" customFormat="1" ht="14.45" customHeight="1">
      <c r="B44" s="18"/>
      <c r="L44" s="18"/>
    </row>
    <row r="45" spans="1:31" s="1" customFormat="1" ht="14.45" customHeight="1">
      <c r="B45" s="18"/>
      <c r="L45" s="18"/>
    </row>
    <row r="46" spans="1:31" s="1" customFormat="1" ht="14.45" customHeight="1">
      <c r="B46" s="18"/>
      <c r="L46" s="18"/>
    </row>
    <row r="47" spans="1:31" s="1" customFormat="1" ht="14.45" customHeight="1">
      <c r="B47" s="18"/>
      <c r="L47" s="18"/>
    </row>
    <row r="48" spans="1:31" s="1" customFormat="1" ht="14.45" customHeight="1">
      <c r="B48" s="18"/>
      <c r="L48" s="18"/>
    </row>
    <row r="49" spans="1:31" s="1" customFormat="1" ht="14.45" customHeight="1">
      <c r="B49" s="18"/>
      <c r="L49" s="18"/>
    </row>
    <row r="50" spans="1:31" s="2" customFormat="1" ht="14.45" customHeight="1">
      <c r="B50" s="43"/>
      <c r="D50" s="44" t="s">
        <v>45</v>
      </c>
      <c r="E50" s="45"/>
      <c r="F50" s="45"/>
      <c r="G50" s="44" t="s">
        <v>46</v>
      </c>
      <c r="H50" s="45"/>
      <c r="I50" s="45"/>
      <c r="J50" s="45"/>
      <c r="K50" s="45"/>
      <c r="L50" s="43"/>
    </row>
    <row r="51" spans="1:31">
      <c r="B51" s="18"/>
      <c r="L51" s="18"/>
    </row>
    <row r="52" spans="1:31">
      <c r="B52" s="18"/>
      <c r="L52" s="18"/>
    </row>
    <row r="53" spans="1:31">
      <c r="B53" s="18"/>
      <c r="L53" s="18"/>
    </row>
    <row r="54" spans="1:31">
      <c r="B54" s="18"/>
      <c r="L54" s="18"/>
    </row>
    <row r="55" spans="1:31">
      <c r="B55" s="18"/>
      <c r="L55" s="18"/>
    </row>
    <row r="56" spans="1:31">
      <c r="B56" s="18"/>
      <c r="L56" s="18"/>
    </row>
    <row r="57" spans="1:31">
      <c r="B57" s="18"/>
      <c r="L57" s="18"/>
    </row>
    <row r="58" spans="1:31">
      <c r="B58" s="18"/>
      <c r="L58" s="18"/>
    </row>
    <row r="59" spans="1:31">
      <c r="B59" s="18"/>
      <c r="L59" s="18"/>
    </row>
    <row r="60" spans="1:31">
      <c r="B60" s="18"/>
      <c r="L60" s="18"/>
    </row>
    <row r="61" spans="1:31" s="2" customFormat="1" ht="12.75">
      <c r="A61" s="30"/>
      <c r="B61" s="31"/>
      <c r="C61" s="30"/>
      <c r="D61" s="46" t="s">
        <v>47</v>
      </c>
      <c r="E61" s="33"/>
      <c r="F61" s="116" t="s">
        <v>48</v>
      </c>
      <c r="G61" s="46" t="s">
        <v>47</v>
      </c>
      <c r="H61" s="33"/>
      <c r="I61" s="33"/>
      <c r="J61" s="117" t="s">
        <v>48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18"/>
      <c r="L62" s="18"/>
    </row>
    <row r="63" spans="1:31">
      <c r="B63" s="18"/>
      <c r="L63" s="18"/>
    </row>
    <row r="64" spans="1:31">
      <c r="B64" s="18"/>
      <c r="L64" s="18"/>
    </row>
    <row r="65" spans="1:31" s="2" customFormat="1" ht="12.75">
      <c r="A65" s="30"/>
      <c r="B65" s="31"/>
      <c r="C65" s="30"/>
      <c r="D65" s="44" t="s">
        <v>49</v>
      </c>
      <c r="E65" s="47"/>
      <c r="F65" s="47"/>
      <c r="G65" s="44" t="s">
        <v>50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18"/>
      <c r="L66" s="18"/>
    </row>
    <row r="67" spans="1:31">
      <c r="B67" s="18"/>
      <c r="L67" s="18"/>
    </row>
    <row r="68" spans="1:31">
      <c r="B68" s="18"/>
      <c r="L68" s="18"/>
    </row>
    <row r="69" spans="1:31">
      <c r="B69" s="18"/>
      <c r="L69" s="18"/>
    </row>
    <row r="70" spans="1:31">
      <c r="B70" s="18"/>
      <c r="L70" s="18"/>
    </row>
    <row r="71" spans="1:31">
      <c r="B71" s="18"/>
      <c r="L71" s="18"/>
    </row>
    <row r="72" spans="1:31">
      <c r="B72" s="18"/>
      <c r="L72" s="18"/>
    </row>
    <row r="73" spans="1:31">
      <c r="B73" s="18"/>
      <c r="L73" s="18"/>
    </row>
    <row r="74" spans="1:31">
      <c r="B74" s="18"/>
      <c r="L74" s="18"/>
    </row>
    <row r="75" spans="1:31">
      <c r="B75" s="18"/>
      <c r="L75" s="18"/>
    </row>
    <row r="76" spans="1:31" s="2" customFormat="1" ht="12.75">
      <c r="A76" s="30"/>
      <c r="B76" s="31"/>
      <c r="C76" s="30"/>
      <c r="D76" s="46" t="s">
        <v>47</v>
      </c>
      <c r="E76" s="33"/>
      <c r="F76" s="116" t="s">
        <v>48</v>
      </c>
      <c r="G76" s="46" t="s">
        <v>47</v>
      </c>
      <c r="H76" s="33"/>
      <c r="I76" s="33"/>
      <c r="J76" s="117" t="s">
        <v>48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>
      <c r="A82" s="30"/>
      <c r="B82" s="31"/>
      <c r="C82" s="19" t="s">
        <v>172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>
      <c r="A84" s="30"/>
      <c r="B84" s="31"/>
      <c r="C84" s="25" t="s">
        <v>14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>
      <c r="A85" s="30"/>
      <c r="B85" s="31"/>
      <c r="C85" s="30"/>
      <c r="D85" s="30"/>
      <c r="E85" s="259" t="str">
        <f>E7</f>
        <v>Rekonštrukcia SO34 ÚAO a SO22 sociálna časť ÚAO</v>
      </c>
      <c r="F85" s="260"/>
      <c r="G85" s="260"/>
      <c r="H85" s="260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>
      <c r="B86" s="18"/>
      <c r="C86" s="25" t="s">
        <v>168</v>
      </c>
      <c r="L86" s="18"/>
    </row>
    <row r="87" spans="1:31" s="2" customFormat="1" ht="16.5" customHeight="1">
      <c r="A87" s="30"/>
      <c r="B87" s="31"/>
      <c r="C87" s="30"/>
      <c r="D87" s="30"/>
      <c r="E87" s="259" t="s">
        <v>1000</v>
      </c>
      <c r="F87" s="258"/>
      <c r="G87" s="258"/>
      <c r="H87" s="258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>
      <c r="A88" s="30"/>
      <c r="B88" s="31"/>
      <c r="C88" s="25" t="s">
        <v>170</v>
      </c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30" customHeight="1">
      <c r="A89" s="30"/>
      <c r="B89" s="31"/>
      <c r="C89" s="30"/>
      <c r="D89" s="30"/>
      <c r="E89" s="255" t="str">
        <f>E11</f>
        <v>SO22_SO34a - Inštitút vzdelávania zboru väzenskej a justičnej stráže - ZTI</v>
      </c>
      <c r="F89" s="258"/>
      <c r="G89" s="258"/>
      <c r="H89" s="258"/>
      <c r="I89" s="30"/>
      <c r="J89" s="30"/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>
      <c r="A91" s="30"/>
      <c r="B91" s="31"/>
      <c r="C91" s="25" t="s">
        <v>18</v>
      </c>
      <c r="D91" s="30"/>
      <c r="E91" s="30"/>
      <c r="F91" s="23" t="str">
        <f>F14</f>
        <v>ÚVTOS a ÚVV Leopoldov</v>
      </c>
      <c r="G91" s="30"/>
      <c r="H91" s="30"/>
      <c r="I91" s="25" t="s">
        <v>20</v>
      </c>
      <c r="J91" s="56" t="str">
        <f>IF(J14="","",J14)</f>
        <v>16. 11. 2023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>
      <c r="A93" s="30"/>
      <c r="B93" s="31"/>
      <c r="C93" s="25" t="s">
        <v>22</v>
      </c>
      <c r="D93" s="30"/>
      <c r="E93" s="30"/>
      <c r="F93" s="23" t="str">
        <f>E17</f>
        <v>ÚVTOS a ÚVV Leopoldov</v>
      </c>
      <c r="G93" s="30"/>
      <c r="H93" s="30"/>
      <c r="I93" s="25" t="s">
        <v>27</v>
      </c>
      <c r="J93" s="28" t="str">
        <f>E23</f>
        <v xml:space="preserve"> </v>
      </c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>
      <c r="A94" s="30"/>
      <c r="B94" s="31"/>
      <c r="C94" s="25" t="s">
        <v>25</v>
      </c>
      <c r="D94" s="30"/>
      <c r="E94" s="30"/>
      <c r="F94" s="23" t="str">
        <f>IF(E20="","",E20)</f>
        <v>Vyplň údaj</v>
      </c>
      <c r="G94" s="30"/>
      <c r="H94" s="30"/>
      <c r="I94" s="25" t="s">
        <v>30</v>
      </c>
      <c r="J94" s="28" t="str">
        <f>E26</f>
        <v xml:space="preserve"> </v>
      </c>
      <c r="K94" s="30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>
      <c r="A96" s="30"/>
      <c r="B96" s="31"/>
      <c r="C96" s="118" t="s">
        <v>173</v>
      </c>
      <c r="D96" s="110"/>
      <c r="E96" s="110"/>
      <c r="F96" s="110"/>
      <c r="G96" s="110"/>
      <c r="H96" s="110"/>
      <c r="I96" s="110"/>
      <c r="J96" s="119" t="s">
        <v>174</v>
      </c>
      <c r="K96" s="11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3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>
      <c r="A98" s="30"/>
      <c r="B98" s="31"/>
      <c r="C98" s="120" t="s">
        <v>175</v>
      </c>
      <c r="D98" s="30"/>
      <c r="E98" s="30"/>
      <c r="F98" s="30"/>
      <c r="G98" s="30"/>
      <c r="H98" s="30"/>
      <c r="I98" s="30"/>
      <c r="J98" s="72">
        <f>J140</f>
        <v>0</v>
      </c>
      <c r="K98" s="30"/>
      <c r="L98" s="43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5" t="s">
        <v>176</v>
      </c>
    </row>
    <row r="99" spans="1:47" s="9" customFormat="1" ht="24.95" customHeight="1">
      <c r="B99" s="121"/>
      <c r="D99" s="122" t="s">
        <v>177</v>
      </c>
      <c r="E99" s="123"/>
      <c r="F99" s="123"/>
      <c r="G99" s="123"/>
      <c r="H99" s="123"/>
      <c r="I99" s="123"/>
      <c r="J99" s="124">
        <f>J141</f>
        <v>0</v>
      </c>
      <c r="L99" s="121"/>
    </row>
    <row r="100" spans="1:47" s="10" customFormat="1" ht="19.899999999999999" customHeight="1">
      <c r="B100" s="125"/>
      <c r="D100" s="126" t="s">
        <v>178</v>
      </c>
      <c r="E100" s="127"/>
      <c r="F100" s="127"/>
      <c r="G100" s="127"/>
      <c r="H100" s="127"/>
      <c r="I100" s="127"/>
      <c r="J100" s="128">
        <f>J142</f>
        <v>0</v>
      </c>
      <c r="L100" s="125"/>
    </row>
    <row r="101" spans="1:47" s="10" customFormat="1" ht="19.899999999999999" customHeight="1">
      <c r="B101" s="125"/>
      <c r="D101" s="126" t="s">
        <v>179</v>
      </c>
      <c r="E101" s="127"/>
      <c r="F101" s="127"/>
      <c r="G101" s="127"/>
      <c r="H101" s="127"/>
      <c r="I101" s="127"/>
      <c r="J101" s="128">
        <f>J164</f>
        <v>0</v>
      </c>
      <c r="L101" s="125"/>
    </row>
    <row r="102" spans="1:47" s="10" customFormat="1" ht="19.899999999999999" customHeight="1">
      <c r="B102" s="125"/>
      <c r="D102" s="126" t="s">
        <v>1003</v>
      </c>
      <c r="E102" s="127"/>
      <c r="F102" s="127"/>
      <c r="G102" s="127"/>
      <c r="H102" s="127"/>
      <c r="I102" s="127"/>
      <c r="J102" s="128">
        <f>J168</f>
        <v>0</v>
      </c>
      <c r="L102" s="125"/>
    </row>
    <row r="103" spans="1:47" s="10" customFormat="1" ht="19.899999999999999" customHeight="1">
      <c r="B103" s="125"/>
      <c r="D103" s="126" t="s">
        <v>3528</v>
      </c>
      <c r="E103" s="127"/>
      <c r="F103" s="127"/>
      <c r="G103" s="127"/>
      <c r="H103" s="127"/>
      <c r="I103" s="127"/>
      <c r="J103" s="128">
        <f>J174</f>
        <v>0</v>
      </c>
      <c r="L103" s="125"/>
    </row>
    <row r="104" spans="1:47" s="10" customFormat="1" ht="19.899999999999999" customHeight="1">
      <c r="B104" s="125"/>
      <c r="D104" s="126" t="s">
        <v>180</v>
      </c>
      <c r="E104" s="127"/>
      <c r="F104" s="127"/>
      <c r="G104" s="127"/>
      <c r="H104" s="127"/>
      <c r="I104" s="127"/>
      <c r="J104" s="128">
        <f>J221</f>
        <v>0</v>
      </c>
      <c r="L104" s="125"/>
    </row>
    <row r="105" spans="1:47" s="10" customFormat="1" ht="19.899999999999999" customHeight="1">
      <c r="B105" s="125"/>
      <c r="D105" s="126" t="s">
        <v>181</v>
      </c>
      <c r="E105" s="127"/>
      <c r="F105" s="127"/>
      <c r="G105" s="127"/>
      <c r="H105" s="127"/>
      <c r="I105" s="127"/>
      <c r="J105" s="128">
        <f>J231</f>
        <v>0</v>
      </c>
      <c r="L105" s="125"/>
    </row>
    <row r="106" spans="1:47" s="9" customFormat="1" ht="24.95" customHeight="1">
      <c r="B106" s="121"/>
      <c r="D106" s="122" t="s">
        <v>182</v>
      </c>
      <c r="E106" s="123"/>
      <c r="F106" s="123"/>
      <c r="G106" s="123"/>
      <c r="H106" s="123"/>
      <c r="I106" s="123"/>
      <c r="J106" s="124">
        <f>J233</f>
        <v>0</v>
      </c>
      <c r="L106" s="121"/>
    </row>
    <row r="107" spans="1:47" s="10" customFormat="1" ht="19.899999999999999" customHeight="1">
      <c r="B107" s="125"/>
      <c r="D107" s="126" t="s">
        <v>1009</v>
      </c>
      <c r="E107" s="127"/>
      <c r="F107" s="127"/>
      <c r="G107" s="127"/>
      <c r="H107" s="127"/>
      <c r="I107" s="127"/>
      <c r="J107" s="128">
        <f>J234</f>
        <v>0</v>
      </c>
      <c r="L107" s="125"/>
    </row>
    <row r="108" spans="1:47" s="10" customFormat="1" ht="19.899999999999999" customHeight="1">
      <c r="B108" s="125"/>
      <c r="D108" s="126" t="s">
        <v>3529</v>
      </c>
      <c r="E108" s="127"/>
      <c r="F108" s="127"/>
      <c r="G108" s="127"/>
      <c r="H108" s="127"/>
      <c r="I108" s="127"/>
      <c r="J108" s="128">
        <f>J279</f>
        <v>0</v>
      </c>
      <c r="L108" s="125"/>
    </row>
    <row r="109" spans="1:47" s="10" customFormat="1" ht="19.899999999999999" customHeight="1">
      <c r="B109" s="125"/>
      <c r="D109" s="126" t="s">
        <v>184</v>
      </c>
      <c r="E109" s="127"/>
      <c r="F109" s="127"/>
      <c r="G109" s="127"/>
      <c r="H109" s="127"/>
      <c r="I109" s="127"/>
      <c r="J109" s="128">
        <f>J313</f>
        <v>0</v>
      </c>
      <c r="L109" s="125"/>
    </row>
    <row r="110" spans="1:47" s="10" customFormat="1" ht="19.899999999999999" customHeight="1">
      <c r="B110" s="125"/>
      <c r="D110" s="126" t="s">
        <v>185</v>
      </c>
      <c r="E110" s="127"/>
      <c r="F110" s="127"/>
      <c r="G110" s="127"/>
      <c r="H110" s="127"/>
      <c r="I110" s="127"/>
      <c r="J110" s="128">
        <f>J388</f>
        <v>0</v>
      </c>
      <c r="L110" s="125"/>
    </row>
    <row r="111" spans="1:47" s="10" customFormat="1" ht="19.899999999999999" customHeight="1">
      <c r="B111" s="125"/>
      <c r="D111" s="126" t="s">
        <v>912</v>
      </c>
      <c r="E111" s="127"/>
      <c r="F111" s="127"/>
      <c r="G111" s="127"/>
      <c r="H111" s="127"/>
      <c r="I111" s="127"/>
      <c r="J111" s="128">
        <f>J391</f>
        <v>0</v>
      </c>
      <c r="L111" s="125"/>
    </row>
    <row r="112" spans="1:47" s="10" customFormat="1" ht="19.899999999999999" customHeight="1">
      <c r="B112" s="125"/>
      <c r="D112" s="126" t="s">
        <v>3530</v>
      </c>
      <c r="E112" s="127"/>
      <c r="F112" s="127"/>
      <c r="G112" s="127"/>
      <c r="H112" s="127"/>
      <c r="I112" s="127"/>
      <c r="J112" s="128">
        <f>J459</f>
        <v>0</v>
      </c>
      <c r="L112" s="125"/>
    </row>
    <row r="113" spans="1:31" s="10" customFormat="1" ht="19.899999999999999" customHeight="1">
      <c r="B113" s="125"/>
      <c r="D113" s="126" t="s">
        <v>3531</v>
      </c>
      <c r="E113" s="127"/>
      <c r="F113" s="127"/>
      <c r="G113" s="127"/>
      <c r="H113" s="127"/>
      <c r="I113" s="127"/>
      <c r="J113" s="128">
        <f>J466</f>
        <v>0</v>
      </c>
      <c r="L113" s="125"/>
    </row>
    <row r="114" spans="1:31" s="10" customFormat="1" ht="19.899999999999999" customHeight="1">
      <c r="B114" s="125"/>
      <c r="D114" s="126" t="s">
        <v>3532</v>
      </c>
      <c r="E114" s="127"/>
      <c r="F114" s="127"/>
      <c r="G114" s="127"/>
      <c r="H114" s="127"/>
      <c r="I114" s="127"/>
      <c r="J114" s="128">
        <f>J477</f>
        <v>0</v>
      </c>
      <c r="L114" s="125"/>
    </row>
    <row r="115" spans="1:31" s="10" customFormat="1" ht="19.899999999999999" customHeight="1">
      <c r="B115" s="125"/>
      <c r="D115" s="126" t="s">
        <v>186</v>
      </c>
      <c r="E115" s="127"/>
      <c r="F115" s="127"/>
      <c r="G115" s="127"/>
      <c r="H115" s="127"/>
      <c r="I115" s="127"/>
      <c r="J115" s="128">
        <f>J482</f>
        <v>0</v>
      </c>
      <c r="L115" s="125"/>
    </row>
    <row r="116" spans="1:31" s="9" customFormat="1" ht="24.95" customHeight="1">
      <c r="B116" s="121"/>
      <c r="D116" s="122" t="s">
        <v>191</v>
      </c>
      <c r="E116" s="123"/>
      <c r="F116" s="123"/>
      <c r="G116" s="123"/>
      <c r="H116" s="123"/>
      <c r="I116" s="123"/>
      <c r="J116" s="124">
        <f>J488</f>
        <v>0</v>
      </c>
      <c r="L116" s="121"/>
    </row>
    <row r="117" spans="1:31" s="10" customFormat="1" ht="19.899999999999999" customHeight="1">
      <c r="B117" s="125"/>
      <c r="D117" s="126" t="s">
        <v>3533</v>
      </c>
      <c r="E117" s="127"/>
      <c r="F117" s="127"/>
      <c r="G117" s="127"/>
      <c r="H117" s="127"/>
      <c r="I117" s="127"/>
      <c r="J117" s="128">
        <f>J489</f>
        <v>0</v>
      </c>
      <c r="L117" s="125"/>
    </row>
    <row r="118" spans="1:31" s="9" customFormat="1" ht="21.75" customHeight="1">
      <c r="B118" s="121"/>
      <c r="D118" s="129" t="s">
        <v>193</v>
      </c>
      <c r="J118" s="130">
        <f>J496</f>
        <v>0</v>
      </c>
      <c r="L118" s="121"/>
    </row>
    <row r="119" spans="1:31" s="2" customFormat="1" ht="21.7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31" s="2" customFormat="1" ht="6.95" customHeight="1">
      <c r="A120" s="30"/>
      <c r="B120" s="48"/>
      <c r="C120" s="49"/>
      <c r="D120" s="49"/>
      <c r="E120" s="49"/>
      <c r="F120" s="49"/>
      <c r="G120" s="49"/>
      <c r="H120" s="49"/>
      <c r="I120" s="49"/>
      <c r="J120" s="49"/>
      <c r="K120" s="49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4" spans="1:31" s="2" customFormat="1" ht="6.95" customHeight="1">
      <c r="A124" s="30"/>
      <c r="B124" s="50"/>
      <c r="C124" s="51"/>
      <c r="D124" s="51"/>
      <c r="E124" s="51"/>
      <c r="F124" s="51"/>
      <c r="G124" s="51"/>
      <c r="H124" s="51"/>
      <c r="I124" s="51"/>
      <c r="J124" s="51"/>
      <c r="K124" s="51"/>
      <c r="L124" s="43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31" s="2" customFormat="1" ht="24.95" customHeight="1">
      <c r="A125" s="30"/>
      <c r="B125" s="31"/>
      <c r="C125" s="19" t="s">
        <v>194</v>
      </c>
      <c r="D125" s="30"/>
      <c r="E125" s="30"/>
      <c r="F125" s="30"/>
      <c r="G125" s="30"/>
      <c r="H125" s="30"/>
      <c r="I125" s="30"/>
      <c r="J125" s="30"/>
      <c r="K125" s="30"/>
      <c r="L125" s="43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31" s="2" customFormat="1" ht="6.95" customHeight="1">
      <c r="A126" s="30"/>
      <c r="B126" s="31"/>
      <c r="C126" s="30"/>
      <c r="D126" s="30"/>
      <c r="E126" s="30"/>
      <c r="F126" s="30"/>
      <c r="G126" s="30"/>
      <c r="H126" s="30"/>
      <c r="I126" s="30"/>
      <c r="J126" s="30"/>
      <c r="K126" s="30"/>
      <c r="L126" s="43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31" s="2" customFormat="1" ht="12" customHeight="1">
      <c r="A127" s="30"/>
      <c r="B127" s="31"/>
      <c r="C127" s="25" t="s">
        <v>14</v>
      </c>
      <c r="D127" s="30"/>
      <c r="E127" s="30"/>
      <c r="F127" s="30"/>
      <c r="G127" s="30"/>
      <c r="H127" s="30"/>
      <c r="I127" s="30"/>
      <c r="J127" s="30"/>
      <c r="K127" s="30"/>
      <c r="L127" s="43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</row>
    <row r="128" spans="1:31" s="2" customFormat="1" ht="16.5" customHeight="1">
      <c r="A128" s="30"/>
      <c r="B128" s="31"/>
      <c r="C128" s="30"/>
      <c r="D128" s="30"/>
      <c r="E128" s="259" t="str">
        <f>E7</f>
        <v>Rekonštrukcia SO34 ÚAO a SO22 sociálna časť ÚAO</v>
      </c>
      <c r="F128" s="260"/>
      <c r="G128" s="260"/>
      <c r="H128" s="260"/>
      <c r="I128" s="30"/>
      <c r="J128" s="30"/>
      <c r="K128" s="30"/>
      <c r="L128" s="43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</row>
    <row r="129" spans="1:65" s="1" customFormat="1" ht="12" customHeight="1">
      <c r="B129" s="18"/>
      <c r="C129" s="25" t="s">
        <v>168</v>
      </c>
      <c r="L129" s="18"/>
    </row>
    <row r="130" spans="1:65" s="2" customFormat="1" ht="16.5" customHeight="1">
      <c r="A130" s="30"/>
      <c r="B130" s="31"/>
      <c r="C130" s="30"/>
      <c r="D130" s="30"/>
      <c r="E130" s="259" t="s">
        <v>1000</v>
      </c>
      <c r="F130" s="258"/>
      <c r="G130" s="258"/>
      <c r="H130" s="258"/>
      <c r="I130" s="30"/>
      <c r="J130" s="30"/>
      <c r="K130" s="30"/>
      <c r="L130" s="43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</row>
    <row r="131" spans="1:65" s="2" customFormat="1" ht="12" customHeight="1">
      <c r="A131" s="30"/>
      <c r="B131" s="31"/>
      <c r="C131" s="25" t="s">
        <v>170</v>
      </c>
      <c r="D131" s="30"/>
      <c r="E131" s="30"/>
      <c r="F131" s="30"/>
      <c r="G131" s="30"/>
      <c r="H131" s="30"/>
      <c r="I131" s="30"/>
      <c r="J131" s="30"/>
      <c r="K131" s="30"/>
      <c r="L131" s="43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</row>
    <row r="132" spans="1:65" s="2" customFormat="1" ht="30" customHeight="1">
      <c r="A132" s="30"/>
      <c r="B132" s="31"/>
      <c r="C132" s="30"/>
      <c r="D132" s="30"/>
      <c r="E132" s="255" t="str">
        <f>E11</f>
        <v>SO22_SO34a - Inštitút vzdelávania zboru väzenskej a justičnej stráže - ZTI</v>
      </c>
      <c r="F132" s="258"/>
      <c r="G132" s="258"/>
      <c r="H132" s="258"/>
      <c r="I132" s="30"/>
      <c r="J132" s="30"/>
      <c r="K132" s="30"/>
      <c r="L132" s="43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</row>
    <row r="133" spans="1:65" s="2" customFormat="1" ht="6.95" customHeight="1">
      <c r="A133" s="30"/>
      <c r="B133" s="31"/>
      <c r="C133" s="30"/>
      <c r="D133" s="30"/>
      <c r="E133" s="30"/>
      <c r="F133" s="30"/>
      <c r="G133" s="30"/>
      <c r="H133" s="30"/>
      <c r="I133" s="30"/>
      <c r="J133" s="30"/>
      <c r="K133" s="30"/>
      <c r="L133" s="43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</row>
    <row r="134" spans="1:65" s="2" customFormat="1" ht="12" customHeight="1">
      <c r="A134" s="30"/>
      <c r="B134" s="31"/>
      <c r="C134" s="25" t="s">
        <v>18</v>
      </c>
      <c r="D134" s="30"/>
      <c r="E134" s="30"/>
      <c r="F134" s="23" t="str">
        <f>F14</f>
        <v>ÚVTOS a ÚVV Leopoldov</v>
      </c>
      <c r="G134" s="30"/>
      <c r="H134" s="30"/>
      <c r="I134" s="25" t="s">
        <v>20</v>
      </c>
      <c r="J134" s="56" t="str">
        <f>IF(J14="","",J14)</f>
        <v>16. 11. 2023</v>
      </c>
      <c r="K134" s="30"/>
      <c r="L134" s="43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</row>
    <row r="135" spans="1:65" s="2" customFormat="1" ht="6.95" customHeight="1">
      <c r="A135" s="30"/>
      <c r="B135" s="31"/>
      <c r="C135" s="30"/>
      <c r="D135" s="30"/>
      <c r="E135" s="30"/>
      <c r="F135" s="30"/>
      <c r="G135" s="30"/>
      <c r="H135" s="30"/>
      <c r="I135" s="30"/>
      <c r="J135" s="30"/>
      <c r="K135" s="30"/>
      <c r="L135" s="43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</row>
    <row r="136" spans="1:65" s="2" customFormat="1" ht="15.2" customHeight="1">
      <c r="A136" s="30"/>
      <c r="B136" s="31"/>
      <c r="C136" s="25" t="s">
        <v>22</v>
      </c>
      <c r="D136" s="30"/>
      <c r="E136" s="30"/>
      <c r="F136" s="23" t="str">
        <f>E17</f>
        <v>ÚVTOS a ÚVV Leopoldov</v>
      </c>
      <c r="G136" s="30"/>
      <c r="H136" s="30"/>
      <c r="I136" s="25" t="s">
        <v>27</v>
      </c>
      <c r="J136" s="28" t="str">
        <f>E23</f>
        <v xml:space="preserve"> </v>
      </c>
      <c r="K136" s="30"/>
      <c r="L136" s="43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</row>
    <row r="137" spans="1:65" s="2" customFormat="1" ht="15.2" customHeight="1">
      <c r="A137" s="30"/>
      <c r="B137" s="31"/>
      <c r="C137" s="25" t="s">
        <v>25</v>
      </c>
      <c r="D137" s="30"/>
      <c r="E137" s="30"/>
      <c r="F137" s="23" t="str">
        <f>IF(E20="","",E20)</f>
        <v>Vyplň údaj</v>
      </c>
      <c r="G137" s="30"/>
      <c r="H137" s="30"/>
      <c r="I137" s="25" t="s">
        <v>30</v>
      </c>
      <c r="J137" s="28" t="str">
        <f>E26</f>
        <v xml:space="preserve"> </v>
      </c>
      <c r="K137" s="30"/>
      <c r="L137" s="43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</row>
    <row r="138" spans="1:65" s="2" customFormat="1" ht="10.35" customHeight="1">
      <c r="A138" s="30"/>
      <c r="B138" s="31"/>
      <c r="C138" s="30"/>
      <c r="D138" s="30"/>
      <c r="E138" s="30"/>
      <c r="F138" s="30"/>
      <c r="G138" s="30"/>
      <c r="H138" s="30"/>
      <c r="I138" s="30"/>
      <c r="J138" s="30"/>
      <c r="K138" s="30"/>
      <c r="L138" s="43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</row>
    <row r="139" spans="1:65" s="11" customFormat="1" ht="29.25" customHeight="1">
      <c r="A139" s="131"/>
      <c r="B139" s="132"/>
      <c r="C139" s="133" t="s">
        <v>195</v>
      </c>
      <c r="D139" s="134" t="s">
        <v>57</v>
      </c>
      <c r="E139" s="134" t="s">
        <v>53</v>
      </c>
      <c r="F139" s="134" t="s">
        <v>54</v>
      </c>
      <c r="G139" s="134" t="s">
        <v>196</v>
      </c>
      <c r="H139" s="134" t="s">
        <v>197</v>
      </c>
      <c r="I139" s="134" t="s">
        <v>198</v>
      </c>
      <c r="J139" s="135" t="s">
        <v>174</v>
      </c>
      <c r="K139" s="136" t="s">
        <v>199</v>
      </c>
      <c r="L139" s="137"/>
      <c r="M139" s="63" t="s">
        <v>1</v>
      </c>
      <c r="N139" s="64" t="s">
        <v>36</v>
      </c>
      <c r="O139" s="64" t="s">
        <v>200</v>
      </c>
      <c r="P139" s="64" t="s">
        <v>201</v>
      </c>
      <c r="Q139" s="64" t="s">
        <v>202</v>
      </c>
      <c r="R139" s="64" t="s">
        <v>203</v>
      </c>
      <c r="S139" s="64" t="s">
        <v>204</v>
      </c>
      <c r="T139" s="65" t="s">
        <v>205</v>
      </c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</row>
    <row r="140" spans="1:65" s="2" customFormat="1" ht="22.9" customHeight="1">
      <c r="A140" s="30"/>
      <c r="B140" s="31"/>
      <c r="C140" s="70" t="s">
        <v>175</v>
      </c>
      <c r="D140" s="30"/>
      <c r="E140" s="30"/>
      <c r="F140" s="30"/>
      <c r="G140" s="30"/>
      <c r="H140" s="30"/>
      <c r="I140" s="30"/>
      <c r="J140" s="138">
        <f>BK140</f>
        <v>0</v>
      </c>
      <c r="K140" s="30"/>
      <c r="L140" s="31"/>
      <c r="M140" s="66"/>
      <c r="N140" s="57"/>
      <c r="O140" s="67"/>
      <c r="P140" s="139">
        <f>P141+P233+P488+P496</f>
        <v>0</v>
      </c>
      <c r="Q140" s="67"/>
      <c r="R140" s="139">
        <f>R141+R233+R488+R496</f>
        <v>270.14499229859996</v>
      </c>
      <c r="S140" s="67"/>
      <c r="T140" s="140">
        <f>T141+T233+T488+T496</f>
        <v>0.28305000000000002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T140" s="15" t="s">
        <v>71</v>
      </c>
      <c r="AU140" s="15" t="s">
        <v>176</v>
      </c>
      <c r="BK140" s="141">
        <f>BK141+BK233+BK488+BK496</f>
        <v>0</v>
      </c>
    </row>
    <row r="141" spans="1:65" s="12" customFormat="1" ht="25.9" customHeight="1">
      <c r="B141" s="142"/>
      <c r="D141" s="143" t="s">
        <v>71</v>
      </c>
      <c r="E141" s="144" t="s">
        <v>206</v>
      </c>
      <c r="F141" s="144" t="s">
        <v>207</v>
      </c>
      <c r="I141" s="145"/>
      <c r="J141" s="130">
        <f>BK141</f>
        <v>0</v>
      </c>
      <c r="L141" s="142"/>
      <c r="M141" s="146"/>
      <c r="N141" s="147"/>
      <c r="O141" s="147"/>
      <c r="P141" s="148">
        <f>P142+P164+P168+P174+P221+P231</f>
        <v>0</v>
      </c>
      <c r="Q141" s="147"/>
      <c r="R141" s="148">
        <f>R142+R164+R168+R174+R221+R231</f>
        <v>254.39222316859997</v>
      </c>
      <c r="S141" s="147"/>
      <c r="T141" s="149">
        <f>T142+T164+T168+T174+T221+T231</f>
        <v>0.28305000000000002</v>
      </c>
      <c r="AR141" s="143" t="s">
        <v>79</v>
      </c>
      <c r="AT141" s="150" t="s">
        <v>71</v>
      </c>
      <c r="AU141" s="150" t="s">
        <v>72</v>
      </c>
      <c r="AY141" s="143" t="s">
        <v>208</v>
      </c>
      <c r="BK141" s="151">
        <f>BK142+BK164+BK168+BK174+BK221+BK231</f>
        <v>0</v>
      </c>
    </row>
    <row r="142" spans="1:65" s="12" customFormat="1" ht="22.9" customHeight="1">
      <c r="B142" s="142"/>
      <c r="D142" s="143" t="s">
        <v>71</v>
      </c>
      <c r="E142" s="152" t="s">
        <v>79</v>
      </c>
      <c r="F142" s="152" t="s">
        <v>209</v>
      </c>
      <c r="I142" s="145"/>
      <c r="J142" s="153">
        <f>BK142</f>
        <v>0</v>
      </c>
      <c r="L142" s="142"/>
      <c r="M142" s="146"/>
      <c r="N142" s="147"/>
      <c r="O142" s="147"/>
      <c r="P142" s="148">
        <f>SUM(P143:P163)</f>
        <v>0</v>
      </c>
      <c r="Q142" s="147"/>
      <c r="R142" s="148">
        <f>SUM(R143:R163)</f>
        <v>156.57021599999999</v>
      </c>
      <c r="S142" s="147"/>
      <c r="T142" s="149">
        <f>SUM(T143:T163)</f>
        <v>0</v>
      </c>
      <c r="AR142" s="143" t="s">
        <v>79</v>
      </c>
      <c r="AT142" s="150" t="s">
        <v>71</v>
      </c>
      <c r="AU142" s="150" t="s">
        <v>79</v>
      </c>
      <c r="AY142" s="143" t="s">
        <v>208</v>
      </c>
      <c r="BK142" s="151">
        <f>SUM(BK143:BK163)</f>
        <v>0</v>
      </c>
    </row>
    <row r="143" spans="1:65" s="2" customFormat="1" ht="24.2" customHeight="1">
      <c r="A143" s="30"/>
      <c r="B143" s="154"/>
      <c r="C143" s="195" t="s">
        <v>79</v>
      </c>
      <c r="D143" s="195" t="s">
        <v>210</v>
      </c>
      <c r="E143" s="196" t="s">
        <v>3534</v>
      </c>
      <c r="F143" s="200" t="s">
        <v>3535</v>
      </c>
      <c r="G143" s="198" t="s">
        <v>252</v>
      </c>
      <c r="H143" s="199">
        <v>600</v>
      </c>
      <c r="I143" s="155"/>
      <c r="J143" s="287">
        <f t="shared" ref="J143:J163" si="0">ROUND(I143*H143,2)</f>
        <v>0</v>
      </c>
      <c r="K143" s="157"/>
      <c r="L143" s="31"/>
      <c r="M143" s="158" t="s">
        <v>1</v>
      </c>
      <c r="N143" s="159" t="s">
        <v>38</v>
      </c>
      <c r="O143" s="59"/>
      <c r="P143" s="160">
        <f t="shared" ref="P143:P163" si="1">O143*H143</f>
        <v>0</v>
      </c>
      <c r="Q143" s="160">
        <v>3.5950000000000001E-3</v>
      </c>
      <c r="R143" s="160">
        <f t="shared" ref="R143:R163" si="2">Q143*H143</f>
        <v>2.157</v>
      </c>
      <c r="S143" s="160">
        <v>0</v>
      </c>
      <c r="T143" s="161">
        <f t="shared" ref="T143:T163" si="3">S143*H143</f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2" t="s">
        <v>214</v>
      </c>
      <c r="AT143" s="162" t="s">
        <v>210</v>
      </c>
      <c r="AU143" s="162" t="s">
        <v>85</v>
      </c>
      <c r="AY143" s="15" t="s">
        <v>208</v>
      </c>
      <c r="BE143" s="163">
        <f t="shared" ref="BE143:BE163" si="4">IF(N143="základná",J143,0)</f>
        <v>0</v>
      </c>
      <c r="BF143" s="163">
        <f t="shared" ref="BF143:BF163" si="5">IF(N143="znížená",J143,0)</f>
        <v>0</v>
      </c>
      <c r="BG143" s="163">
        <f t="shared" ref="BG143:BG163" si="6">IF(N143="zákl. prenesená",J143,0)</f>
        <v>0</v>
      </c>
      <c r="BH143" s="163">
        <f t="shared" ref="BH143:BH163" si="7">IF(N143="zníž. prenesená",J143,0)</f>
        <v>0</v>
      </c>
      <c r="BI143" s="163">
        <f t="shared" ref="BI143:BI163" si="8">IF(N143="nulová",J143,0)</f>
        <v>0</v>
      </c>
      <c r="BJ143" s="15" t="s">
        <v>85</v>
      </c>
      <c r="BK143" s="163">
        <f t="shared" ref="BK143:BK163" si="9">ROUND(I143*H143,2)</f>
        <v>0</v>
      </c>
      <c r="BL143" s="15" t="s">
        <v>214</v>
      </c>
      <c r="BM143" s="162" t="s">
        <v>3536</v>
      </c>
    </row>
    <row r="144" spans="1:65" s="2" customFormat="1" ht="24.2" customHeight="1">
      <c r="A144" s="30"/>
      <c r="B144" s="154"/>
      <c r="C144" s="195" t="s">
        <v>85</v>
      </c>
      <c r="D144" s="195" t="s">
        <v>210</v>
      </c>
      <c r="E144" s="196" t="s">
        <v>3537</v>
      </c>
      <c r="F144" s="200" t="s">
        <v>3538</v>
      </c>
      <c r="G144" s="198" t="s">
        <v>233</v>
      </c>
      <c r="H144" s="199">
        <v>235.35400000000001</v>
      </c>
      <c r="I144" s="155"/>
      <c r="J144" s="287">
        <f t="shared" si="0"/>
        <v>0</v>
      </c>
      <c r="K144" s="157"/>
      <c r="L144" s="31"/>
      <c r="M144" s="158" t="s">
        <v>1</v>
      </c>
      <c r="N144" s="159" t="s">
        <v>38</v>
      </c>
      <c r="O144" s="59"/>
      <c r="P144" s="160">
        <f t="shared" si="1"/>
        <v>0</v>
      </c>
      <c r="Q144" s="160">
        <v>0</v>
      </c>
      <c r="R144" s="160">
        <f t="shared" si="2"/>
        <v>0</v>
      </c>
      <c r="S144" s="160">
        <v>0</v>
      </c>
      <c r="T144" s="161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2" t="s">
        <v>214</v>
      </c>
      <c r="AT144" s="162" t="s">
        <v>210</v>
      </c>
      <c r="AU144" s="162" t="s">
        <v>85</v>
      </c>
      <c r="AY144" s="15" t="s">
        <v>208</v>
      </c>
      <c r="BE144" s="163">
        <f t="shared" si="4"/>
        <v>0</v>
      </c>
      <c r="BF144" s="163">
        <f t="shared" si="5"/>
        <v>0</v>
      </c>
      <c r="BG144" s="163">
        <f t="shared" si="6"/>
        <v>0</v>
      </c>
      <c r="BH144" s="163">
        <f t="shared" si="7"/>
        <v>0</v>
      </c>
      <c r="BI144" s="163">
        <f t="shared" si="8"/>
        <v>0</v>
      </c>
      <c r="BJ144" s="15" t="s">
        <v>85</v>
      </c>
      <c r="BK144" s="163">
        <f t="shared" si="9"/>
        <v>0</v>
      </c>
      <c r="BL144" s="15" t="s">
        <v>214</v>
      </c>
      <c r="BM144" s="162" t="s">
        <v>3539</v>
      </c>
    </row>
    <row r="145" spans="1:65" s="2" customFormat="1" ht="21.75" customHeight="1">
      <c r="A145" s="30"/>
      <c r="B145" s="154"/>
      <c r="C145" s="195" t="s">
        <v>219</v>
      </c>
      <c r="D145" s="195" t="s">
        <v>210</v>
      </c>
      <c r="E145" s="196" t="s">
        <v>3540</v>
      </c>
      <c r="F145" s="200" t="s">
        <v>3541</v>
      </c>
      <c r="G145" s="198" t="s">
        <v>233</v>
      </c>
      <c r="H145" s="199">
        <v>74.88</v>
      </c>
      <c r="I145" s="155"/>
      <c r="J145" s="287">
        <f t="shared" si="0"/>
        <v>0</v>
      </c>
      <c r="K145" s="157"/>
      <c r="L145" s="31"/>
      <c r="M145" s="158" t="s">
        <v>1</v>
      </c>
      <c r="N145" s="159" t="s">
        <v>38</v>
      </c>
      <c r="O145" s="59"/>
      <c r="P145" s="160">
        <f t="shared" si="1"/>
        <v>0</v>
      </c>
      <c r="Q145" s="160">
        <v>0</v>
      </c>
      <c r="R145" s="160">
        <f t="shared" si="2"/>
        <v>0</v>
      </c>
      <c r="S145" s="160">
        <v>0</v>
      </c>
      <c r="T145" s="161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2" t="s">
        <v>214</v>
      </c>
      <c r="AT145" s="162" t="s">
        <v>210</v>
      </c>
      <c r="AU145" s="162" t="s">
        <v>85</v>
      </c>
      <c r="AY145" s="15" t="s">
        <v>208</v>
      </c>
      <c r="BE145" s="163">
        <f t="shared" si="4"/>
        <v>0</v>
      </c>
      <c r="BF145" s="163">
        <f t="shared" si="5"/>
        <v>0</v>
      </c>
      <c r="BG145" s="163">
        <f t="shared" si="6"/>
        <v>0</v>
      </c>
      <c r="BH145" s="163">
        <f t="shared" si="7"/>
        <v>0</v>
      </c>
      <c r="BI145" s="163">
        <f t="shared" si="8"/>
        <v>0</v>
      </c>
      <c r="BJ145" s="15" t="s">
        <v>85</v>
      </c>
      <c r="BK145" s="163">
        <f t="shared" si="9"/>
        <v>0</v>
      </c>
      <c r="BL145" s="15" t="s">
        <v>214</v>
      </c>
      <c r="BM145" s="162" t="s">
        <v>3542</v>
      </c>
    </row>
    <row r="146" spans="1:65" s="2" customFormat="1" ht="24.2" customHeight="1">
      <c r="A146" s="30"/>
      <c r="B146" s="154"/>
      <c r="C146" s="195" t="s">
        <v>214</v>
      </c>
      <c r="D146" s="195" t="s">
        <v>210</v>
      </c>
      <c r="E146" s="196" t="s">
        <v>3543</v>
      </c>
      <c r="F146" s="200" t="s">
        <v>3544</v>
      </c>
      <c r="G146" s="198" t="s">
        <v>233</v>
      </c>
      <c r="H146" s="199">
        <v>44.927999999999997</v>
      </c>
      <c r="I146" s="155"/>
      <c r="J146" s="287">
        <f t="shared" si="0"/>
        <v>0</v>
      </c>
      <c r="K146" s="157"/>
      <c r="L146" s="31"/>
      <c r="M146" s="158" t="s">
        <v>1</v>
      </c>
      <c r="N146" s="159" t="s">
        <v>38</v>
      </c>
      <c r="O146" s="59"/>
      <c r="P146" s="160">
        <f t="shared" si="1"/>
        <v>0</v>
      </c>
      <c r="Q146" s="160">
        <v>0</v>
      </c>
      <c r="R146" s="160">
        <f t="shared" si="2"/>
        <v>0</v>
      </c>
      <c r="S146" s="160">
        <v>0</v>
      </c>
      <c r="T146" s="161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2" t="s">
        <v>214</v>
      </c>
      <c r="AT146" s="162" t="s">
        <v>210</v>
      </c>
      <c r="AU146" s="162" t="s">
        <v>85</v>
      </c>
      <c r="AY146" s="15" t="s">
        <v>208</v>
      </c>
      <c r="BE146" s="163">
        <f t="shared" si="4"/>
        <v>0</v>
      </c>
      <c r="BF146" s="163">
        <f t="shared" si="5"/>
        <v>0</v>
      </c>
      <c r="BG146" s="163">
        <f t="shared" si="6"/>
        <v>0</v>
      </c>
      <c r="BH146" s="163">
        <f t="shared" si="7"/>
        <v>0</v>
      </c>
      <c r="BI146" s="163">
        <f t="shared" si="8"/>
        <v>0</v>
      </c>
      <c r="BJ146" s="15" t="s">
        <v>85</v>
      </c>
      <c r="BK146" s="163">
        <f t="shared" si="9"/>
        <v>0</v>
      </c>
      <c r="BL146" s="15" t="s">
        <v>214</v>
      </c>
      <c r="BM146" s="162" t="s">
        <v>3545</v>
      </c>
    </row>
    <row r="147" spans="1:65" s="2" customFormat="1" ht="24.2" customHeight="1">
      <c r="A147" s="30"/>
      <c r="B147" s="154"/>
      <c r="C147" s="195" t="s">
        <v>226</v>
      </c>
      <c r="D147" s="195" t="s">
        <v>210</v>
      </c>
      <c r="E147" s="196" t="s">
        <v>3546</v>
      </c>
      <c r="F147" s="200" t="s">
        <v>3547</v>
      </c>
      <c r="G147" s="198" t="s">
        <v>233</v>
      </c>
      <c r="H147" s="199">
        <v>360</v>
      </c>
      <c r="I147" s="155"/>
      <c r="J147" s="287">
        <f t="shared" si="0"/>
        <v>0</v>
      </c>
      <c r="K147" s="157"/>
      <c r="L147" s="31"/>
      <c r="M147" s="158" t="s">
        <v>1</v>
      </c>
      <c r="N147" s="159" t="s">
        <v>38</v>
      </c>
      <c r="O147" s="59"/>
      <c r="P147" s="160">
        <f t="shared" si="1"/>
        <v>0</v>
      </c>
      <c r="Q147" s="160">
        <v>0</v>
      </c>
      <c r="R147" s="160">
        <f t="shared" si="2"/>
        <v>0</v>
      </c>
      <c r="S147" s="160">
        <v>0</v>
      </c>
      <c r="T147" s="161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2" t="s">
        <v>214</v>
      </c>
      <c r="AT147" s="162" t="s">
        <v>210</v>
      </c>
      <c r="AU147" s="162" t="s">
        <v>85</v>
      </c>
      <c r="AY147" s="15" t="s">
        <v>208</v>
      </c>
      <c r="BE147" s="163">
        <f t="shared" si="4"/>
        <v>0</v>
      </c>
      <c r="BF147" s="163">
        <f t="shared" si="5"/>
        <v>0</v>
      </c>
      <c r="BG147" s="163">
        <f t="shared" si="6"/>
        <v>0</v>
      </c>
      <c r="BH147" s="163">
        <f t="shared" si="7"/>
        <v>0</v>
      </c>
      <c r="BI147" s="163">
        <f t="shared" si="8"/>
        <v>0</v>
      </c>
      <c r="BJ147" s="15" t="s">
        <v>85</v>
      </c>
      <c r="BK147" s="163">
        <f t="shared" si="9"/>
        <v>0</v>
      </c>
      <c r="BL147" s="15" t="s">
        <v>214</v>
      </c>
      <c r="BM147" s="162" t="s">
        <v>3548</v>
      </c>
    </row>
    <row r="148" spans="1:65" s="2" customFormat="1" ht="37.9" customHeight="1">
      <c r="A148" s="30"/>
      <c r="B148" s="154"/>
      <c r="C148" s="195" t="s">
        <v>230</v>
      </c>
      <c r="D148" s="195" t="s">
        <v>210</v>
      </c>
      <c r="E148" s="196" t="s">
        <v>3549</v>
      </c>
      <c r="F148" s="200" t="s">
        <v>3550</v>
      </c>
      <c r="G148" s="198" t="s">
        <v>233</v>
      </c>
      <c r="H148" s="199">
        <v>216</v>
      </c>
      <c r="I148" s="155"/>
      <c r="J148" s="287">
        <f t="shared" si="0"/>
        <v>0</v>
      </c>
      <c r="K148" s="157"/>
      <c r="L148" s="31"/>
      <c r="M148" s="158" t="s">
        <v>1</v>
      </c>
      <c r="N148" s="159" t="s">
        <v>38</v>
      </c>
      <c r="O148" s="59"/>
      <c r="P148" s="160">
        <f t="shared" si="1"/>
        <v>0</v>
      </c>
      <c r="Q148" s="160">
        <v>0</v>
      </c>
      <c r="R148" s="160">
        <f t="shared" si="2"/>
        <v>0</v>
      </c>
      <c r="S148" s="160">
        <v>0</v>
      </c>
      <c r="T148" s="161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2" t="s">
        <v>214</v>
      </c>
      <c r="AT148" s="162" t="s">
        <v>210</v>
      </c>
      <c r="AU148" s="162" t="s">
        <v>85</v>
      </c>
      <c r="AY148" s="15" t="s">
        <v>208</v>
      </c>
      <c r="BE148" s="163">
        <f t="shared" si="4"/>
        <v>0</v>
      </c>
      <c r="BF148" s="163">
        <f t="shared" si="5"/>
        <v>0</v>
      </c>
      <c r="BG148" s="163">
        <f t="shared" si="6"/>
        <v>0</v>
      </c>
      <c r="BH148" s="163">
        <f t="shared" si="7"/>
        <v>0</v>
      </c>
      <c r="BI148" s="163">
        <f t="shared" si="8"/>
        <v>0</v>
      </c>
      <c r="BJ148" s="15" t="s">
        <v>85</v>
      </c>
      <c r="BK148" s="163">
        <f t="shared" si="9"/>
        <v>0</v>
      </c>
      <c r="BL148" s="15" t="s">
        <v>214</v>
      </c>
      <c r="BM148" s="162" t="s">
        <v>3551</v>
      </c>
    </row>
    <row r="149" spans="1:65" s="2" customFormat="1" ht="33" customHeight="1">
      <c r="A149" s="30"/>
      <c r="B149" s="154"/>
      <c r="C149" s="195" t="s">
        <v>235</v>
      </c>
      <c r="D149" s="195" t="s">
        <v>210</v>
      </c>
      <c r="E149" s="196" t="s">
        <v>3552</v>
      </c>
      <c r="F149" s="200" t="s">
        <v>3553</v>
      </c>
      <c r="G149" s="198" t="s">
        <v>233</v>
      </c>
      <c r="H149" s="199">
        <v>41.8</v>
      </c>
      <c r="I149" s="155"/>
      <c r="J149" s="287">
        <f t="shared" si="0"/>
        <v>0</v>
      </c>
      <c r="K149" s="157"/>
      <c r="L149" s="31"/>
      <c r="M149" s="158" t="s">
        <v>1</v>
      </c>
      <c r="N149" s="159" t="s">
        <v>38</v>
      </c>
      <c r="O149" s="59"/>
      <c r="P149" s="160">
        <f t="shared" si="1"/>
        <v>0</v>
      </c>
      <c r="Q149" s="160">
        <v>0</v>
      </c>
      <c r="R149" s="160">
        <f t="shared" si="2"/>
        <v>0</v>
      </c>
      <c r="S149" s="160">
        <v>0</v>
      </c>
      <c r="T149" s="161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2" t="s">
        <v>214</v>
      </c>
      <c r="AT149" s="162" t="s">
        <v>210</v>
      </c>
      <c r="AU149" s="162" t="s">
        <v>85</v>
      </c>
      <c r="AY149" s="15" t="s">
        <v>208</v>
      </c>
      <c r="BE149" s="163">
        <f t="shared" si="4"/>
        <v>0</v>
      </c>
      <c r="BF149" s="163">
        <f t="shared" si="5"/>
        <v>0</v>
      </c>
      <c r="BG149" s="163">
        <f t="shared" si="6"/>
        <v>0</v>
      </c>
      <c r="BH149" s="163">
        <f t="shared" si="7"/>
        <v>0</v>
      </c>
      <c r="BI149" s="163">
        <f t="shared" si="8"/>
        <v>0</v>
      </c>
      <c r="BJ149" s="15" t="s">
        <v>85</v>
      </c>
      <c r="BK149" s="163">
        <f t="shared" si="9"/>
        <v>0</v>
      </c>
      <c r="BL149" s="15" t="s">
        <v>214</v>
      </c>
      <c r="BM149" s="162" t="s">
        <v>3554</v>
      </c>
    </row>
    <row r="150" spans="1:65" s="2" customFormat="1" ht="24.2" customHeight="1">
      <c r="A150" s="30"/>
      <c r="B150" s="154"/>
      <c r="C150" s="195" t="s">
        <v>239</v>
      </c>
      <c r="D150" s="195" t="s">
        <v>210</v>
      </c>
      <c r="E150" s="196" t="s">
        <v>3555</v>
      </c>
      <c r="F150" s="200" t="s">
        <v>3556</v>
      </c>
      <c r="G150" s="198" t="s">
        <v>213</v>
      </c>
      <c r="H150" s="199">
        <v>720</v>
      </c>
      <c r="I150" s="155"/>
      <c r="J150" s="287">
        <f t="shared" si="0"/>
        <v>0</v>
      </c>
      <c r="K150" s="157"/>
      <c r="L150" s="31"/>
      <c r="M150" s="158" t="s">
        <v>1</v>
      </c>
      <c r="N150" s="159" t="s">
        <v>38</v>
      </c>
      <c r="O150" s="59"/>
      <c r="P150" s="160">
        <f t="shared" si="1"/>
        <v>0</v>
      </c>
      <c r="Q150" s="160">
        <v>1.9627999999999998E-3</v>
      </c>
      <c r="R150" s="160">
        <f t="shared" si="2"/>
        <v>1.4132159999999998</v>
      </c>
      <c r="S150" s="160">
        <v>0</v>
      </c>
      <c r="T150" s="161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2" t="s">
        <v>214</v>
      </c>
      <c r="AT150" s="162" t="s">
        <v>210</v>
      </c>
      <c r="AU150" s="162" t="s">
        <v>85</v>
      </c>
      <c r="AY150" s="15" t="s">
        <v>208</v>
      </c>
      <c r="BE150" s="163">
        <f t="shared" si="4"/>
        <v>0</v>
      </c>
      <c r="BF150" s="163">
        <f t="shared" si="5"/>
        <v>0</v>
      </c>
      <c r="BG150" s="163">
        <f t="shared" si="6"/>
        <v>0</v>
      </c>
      <c r="BH150" s="163">
        <f t="shared" si="7"/>
        <v>0</v>
      </c>
      <c r="BI150" s="163">
        <f t="shared" si="8"/>
        <v>0</v>
      </c>
      <c r="BJ150" s="15" t="s">
        <v>85</v>
      </c>
      <c r="BK150" s="163">
        <f t="shared" si="9"/>
        <v>0</v>
      </c>
      <c r="BL150" s="15" t="s">
        <v>214</v>
      </c>
      <c r="BM150" s="162" t="s">
        <v>3557</v>
      </c>
    </row>
    <row r="151" spans="1:65" s="2" customFormat="1" ht="24.2" customHeight="1">
      <c r="A151" s="30"/>
      <c r="B151" s="154"/>
      <c r="C151" s="195" t="s">
        <v>244</v>
      </c>
      <c r="D151" s="195" t="s">
        <v>210</v>
      </c>
      <c r="E151" s="196" t="s">
        <v>3558</v>
      </c>
      <c r="F151" s="200" t="s">
        <v>3559</v>
      </c>
      <c r="G151" s="198" t="s">
        <v>213</v>
      </c>
      <c r="H151" s="199">
        <v>720</v>
      </c>
      <c r="I151" s="155"/>
      <c r="J151" s="287">
        <f t="shared" si="0"/>
        <v>0</v>
      </c>
      <c r="K151" s="157"/>
      <c r="L151" s="31"/>
      <c r="M151" s="158" t="s">
        <v>1</v>
      </c>
      <c r="N151" s="159" t="s">
        <v>38</v>
      </c>
      <c r="O151" s="59"/>
      <c r="P151" s="160">
        <f t="shared" si="1"/>
        <v>0</v>
      </c>
      <c r="Q151" s="160">
        <v>0</v>
      </c>
      <c r="R151" s="160">
        <f t="shared" si="2"/>
        <v>0</v>
      </c>
      <c r="S151" s="160">
        <v>0</v>
      </c>
      <c r="T151" s="161">
        <f t="shared" si="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2" t="s">
        <v>214</v>
      </c>
      <c r="AT151" s="162" t="s">
        <v>210</v>
      </c>
      <c r="AU151" s="162" t="s">
        <v>85</v>
      </c>
      <c r="AY151" s="15" t="s">
        <v>208</v>
      </c>
      <c r="BE151" s="163">
        <f t="shared" si="4"/>
        <v>0</v>
      </c>
      <c r="BF151" s="163">
        <f t="shared" si="5"/>
        <v>0</v>
      </c>
      <c r="BG151" s="163">
        <f t="shared" si="6"/>
        <v>0</v>
      </c>
      <c r="BH151" s="163">
        <f t="shared" si="7"/>
        <v>0</v>
      </c>
      <c r="BI151" s="163">
        <f t="shared" si="8"/>
        <v>0</v>
      </c>
      <c r="BJ151" s="15" t="s">
        <v>85</v>
      </c>
      <c r="BK151" s="163">
        <f t="shared" si="9"/>
        <v>0</v>
      </c>
      <c r="BL151" s="15" t="s">
        <v>214</v>
      </c>
      <c r="BM151" s="162" t="s">
        <v>3560</v>
      </c>
    </row>
    <row r="152" spans="1:65" s="2" customFormat="1" ht="33" customHeight="1">
      <c r="A152" s="30"/>
      <c r="B152" s="154"/>
      <c r="C152" s="195" t="s">
        <v>249</v>
      </c>
      <c r="D152" s="195" t="s">
        <v>210</v>
      </c>
      <c r="E152" s="196" t="s">
        <v>3561</v>
      </c>
      <c r="F152" s="200" t="s">
        <v>3562</v>
      </c>
      <c r="G152" s="198" t="s">
        <v>233</v>
      </c>
      <c r="H152" s="199">
        <v>41.8</v>
      </c>
      <c r="I152" s="155"/>
      <c r="J152" s="287">
        <f t="shared" si="0"/>
        <v>0</v>
      </c>
      <c r="K152" s="157"/>
      <c r="L152" s="31"/>
      <c r="M152" s="158" t="s">
        <v>1</v>
      </c>
      <c r="N152" s="159" t="s">
        <v>38</v>
      </c>
      <c r="O152" s="59"/>
      <c r="P152" s="160">
        <f t="shared" si="1"/>
        <v>0</v>
      </c>
      <c r="Q152" s="160">
        <v>0</v>
      </c>
      <c r="R152" s="160">
        <f t="shared" si="2"/>
        <v>0</v>
      </c>
      <c r="S152" s="160">
        <v>0</v>
      </c>
      <c r="T152" s="161">
        <f t="shared" si="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2" t="s">
        <v>214</v>
      </c>
      <c r="AT152" s="162" t="s">
        <v>210</v>
      </c>
      <c r="AU152" s="162" t="s">
        <v>85</v>
      </c>
      <c r="AY152" s="15" t="s">
        <v>208</v>
      </c>
      <c r="BE152" s="163">
        <f t="shared" si="4"/>
        <v>0</v>
      </c>
      <c r="BF152" s="163">
        <f t="shared" si="5"/>
        <v>0</v>
      </c>
      <c r="BG152" s="163">
        <f t="shared" si="6"/>
        <v>0</v>
      </c>
      <c r="BH152" s="163">
        <f t="shared" si="7"/>
        <v>0</v>
      </c>
      <c r="BI152" s="163">
        <f t="shared" si="8"/>
        <v>0</v>
      </c>
      <c r="BJ152" s="15" t="s">
        <v>85</v>
      </c>
      <c r="BK152" s="163">
        <f t="shared" si="9"/>
        <v>0</v>
      </c>
      <c r="BL152" s="15" t="s">
        <v>214</v>
      </c>
      <c r="BM152" s="162" t="s">
        <v>3563</v>
      </c>
    </row>
    <row r="153" spans="1:65" s="2" customFormat="1" ht="37.9" customHeight="1">
      <c r="A153" s="30"/>
      <c r="B153" s="154"/>
      <c r="C153" s="195" t="s">
        <v>254</v>
      </c>
      <c r="D153" s="195" t="s">
        <v>210</v>
      </c>
      <c r="E153" s="196" t="s">
        <v>3564</v>
      </c>
      <c r="F153" s="200" t="s">
        <v>3565</v>
      </c>
      <c r="G153" s="198" t="s">
        <v>233</v>
      </c>
      <c r="H153" s="199">
        <v>879.18</v>
      </c>
      <c r="I153" s="155"/>
      <c r="J153" s="287">
        <f t="shared" si="0"/>
        <v>0</v>
      </c>
      <c r="K153" s="157"/>
      <c r="L153" s="31"/>
      <c r="M153" s="158" t="s">
        <v>1</v>
      </c>
      <c r="N153" s="159" t="s">
        <v>38</v>
      </c>
      <c r="O153" s="59"/>
      <c r="P153" s="160">
        <f t="shared" si="1"/>
        <v>0</v>
      </c>
      <c r="Q153" s="160">
        <v>0</v>
      </c>
      <c r="R153" s="160">
        <f t="shared" si="2"/>
        <v>0</v>
      </c>
      <c r="S153" s="160">
        <v>0</v>
      </c>
      <c r="T153" s="161">
        <f t="shared" si="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2" t="s">
        <v>214</v>
      </c>
      <c r="AT153" s="162" t="s">
        <v>210</v>
      </c>
      <c r="AU153" s="162" t="s">
        <v>85</v>
      </c>
      <c r="AY153" s="15" t="s">
        <v>208</v>
      </c>
      <c r="BE153" s="163">
        <f t="shared" si="4"/>
        <v>0</v>
      </c>
      <c r="BF153" s="163">
        <f t="shared" si="5"/>
        <v>0</v>
      </c>
      <c r="BG153" s="163">
        <f t="shared" si="6"/>
        <v>0</v>
      </c>
      <c r="BH153" s="163">
        <f t="shared" si="7"/>
        <v>0</v>
      </c>
      <c r="BI153" s="163">
        <f t="shared" si="8"/>
        <v>0</v>
      </c>
      <c r="BJ153" s="15" t="s">
        <v>85</v>
      </c>
      <c r="BK153" s="163">
        <f t="shared" si="9"/>
        <v>0</v>
      </c>
      <c r="BL153" s="15" t="s">
        <v>214</v>
      </c>
      <c r="BM153" s="162" t="s">
        <v>3566</v>
      </c>
    </row>
    <row r="154" spans="1:65" s="2" customFormat="1" ht="37.9" customHeight="1">
      <c r="A154" s="30"/>
      <c r="B154" s="154"/>
      <c r="C154" s="195" t="s">
        <v>258</v>
      </c>
      <c r="D154" s="195" t="s">
        <v>210</v>
      </c>
      <c r="E154" s="196" t="s">
        <v>3567</v>
      </c>
      <c r="F154" s="200" t="s">
        <v>3568</v>
      </c>
      <c r="G154" s="198" t="s">
        <v>233</v>
      </c>
      <c r="H154" s="199">
        <v>32.380000000000003</v>
      </c>
      <c r="I154" s="155"/>
      <c r="J154" s="287">
        <f t="shared" si="0"/>
        <v>0</v>
      </c>
      <c r="K154" s="157"/>
      <c r="L154" s="31"/>
      <c r="M154" s="158" t="s">
        <v>1</v>
      </c>
      <c r="N154" s="159" t="s">
        <v>38</v>
      </c>
      <c r="O154" s="59"/>
      <c r="P154" s="160">
        <f t="shared" si="1"/>
        <v>0</v>
      </c>
      <c r="Q154" s="160">
        <v>0</v>
      </c>
      <c r="R154" s="160">
        <f t="shared" si="2"/>
        <v>0</v>
      </c>
      <c r="S154" s="160">
        <v>0</v>
      </c>
      <c r="T154" s="161">
        <f t="shared" si="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2" t="s">
        <v>214</v>
      </c>
      <c r="AT154" s="162" t="s">
        <v>210</v>
      </c>
      <c r="AU154" s="162" t="s">
        <v>85</v>
      </c>
      <c r="AY154" s="15" t="s">
        <v>208</v>
      </c>
      <c r="BE154" s="163">
        <f t="shared" si="4"/>
        <v>0</v>
      </c>
      <c r="BF154" s="163">
        <f t="shared" si="5"/>
        <v>0</v>
      </c>
      <c r="BG154" s="163">
        <f t="shared" si="6"/>
        <v>0</v>
      </c>
      <c r="BH154" s="163">
        <f t="shared" si="7"/>
        <v>0</v>
      </c>
      <c r="BI154" s="163">
        <f t="shared" si="8"/>
        <v>0</v>
      </c>
      <c r="BJ154" s="15" t="s">
        <v>85</v>
      </c>
      <c r="BK154" s="163">
        <f t="shared" si="9"/>
        <v>0</v>
      </c>
      <c r="BL154" s="15" t="s">
        <v>214</v>
      </c>
      <c r="BM154" s="162" t="s">
        <v>3569</v>
      </c>
    </row>
    <row r="155" spans="1:65" s="2" customFormat="1" ht="16.5" customHeight="1">
      <c r="A155" s="30"/>
      <c r="B155" s="154"/>
      <c r="C155" s="195" t="s">
        <v>262</v>
      </c>
      <c r="D155" s="195" t="s">
        <v>210</v>
      </c>
      <c r="E155" s="196" t="s">
        <v>1033</v>
      </c>
      <c r="F155" s="200" t="s">
        <v>1034</v>
      </c>
      <c r="G155" s="198" t="s">
        <v>233</v>
      </c>
      <c r="H155" s="199">
        <v>41.8</v>
      </c>
      <c r="I155" s="155"/>
      <c r="J155" s="287">
        <f t="shared" si="0"/>
        <v>0</v>
      </c>
      <c r="K155" s="157"/>
      <c r="L155" s="31"/>
      <c r="M155" s="158" t="s">
        <v>1</v>
      </c>
      <c r="N155" s="159" t="s">
        <v>38</v>
      </c>
      <c r="O155" s="59"/>
      <c r="P155" s="160">
        <f t="shared" si="1"/>
        <v>0</v>
      </c>
      <c r="Q155" s="160">
        <v>0</v>
      </c>
      <c r="R155" s="160">
        <f t="shared" si="2"/>
        <v>0</v>
      </c>
      <c r="S155" s="160">
        <v>0</v>
      </c>
      <c r="T155" s="161">
        <f t="shared" si="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2" t="s">
        <v>214</v>
      </c>
      <c r="AT155" s="162" t="s">
        <v>210</v>
      </c>
      <c r="AU155" s="162" t="s">
        <v>85</v>
      </c>
      <c r="AY155" s="15" t="s">
        <v>208</v>
      </c>
      <c r="BE155" s="163">
        <f t="shared" si="4"/>
        <v>0</v>
      </c>
      <c r="BF155" s="163">
        <f t="shared" si="5"/>
        <v>0</v>
      </c>
      <c r="BG155" s="163">
        <f t="shared" si="6"/>
        <v>0</v>
      </c>
      <c r="BH155" s="163">
        <f t="shared" si="7"/>
        <v>0</v>
      </c>
      <c r="BI155" s="163">
        <f t="shared" si="8"/>
        <v>0</v>
      </c>
      <c r="BJ155" s="15" t="s">
        <v>85</v>
      </c>
      <c r="BK155" s="163">
        <f t="shared" si="9"/>
        <v>0</v>
      </c>
      <c r="BL155" s="15" t="s">
        <v>214</v>
      </c>
      <c r="BM155" s="162" t="s">
        <v>3570</v>
      </c>
    </row>
    <row r="156" spans="1:65" s="2" customFormat="1" ht="24.2" customHeight="1">
      <c r="A156" s="30"/>
      <c r="B156" s="154"/>
      <c r="C156" s="195" t="s">
        <v>266</v>
      </c>
      <c r="D156" s="195" t="s">
        <v>210</v>
      </c>
      <c r="E156" s="196" t="s">
        <v>3571</v>
      </c>
      <c r="F156" s="200" t="s">
        <v>3572</v>
      </c>
      <c r="G156" s="198" t="s">
        <v>233</v>
      </c>
      <c r="H156" s="199">
        <v>444.3</v>
      </c>
      <c r="I156" s="155"/>
      <c r="J156" s="287">
        <f t="shared" si="0"/>
        <v>0</v>
      </c>
      <c r="K156" s="157"/>
      <c r="L156" s="31"/>
      <c r="M156" s="158" t="s">
        <v>1</v>
      </c>
      <c r="N156" s="159" t="s">
        <v>38</v>
      </c>
      <c r="O156" s="59"/>
      <c r="P156" s="160">
        <f t="shared" si="1"/>
        <v>0</v>
      </c>
      <c r="Q156" s="160">
        <v>0</v>
      </c>
      <c r="R156" s="160">
        <f t="shared" si="2"/>
        <v>0</v>
      </c>
      <c r="S156" s="160">
        <v>0</v>
      </c>
      <c r="T156" s="161">
        <f t="shared" si="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2" t="s">
        <v>214</v>
      </c>
      <c r="AT156" s="162" t="s">
        <v>210</v>
      </c>
      <c r="AU156" s="162" t="s">
        <v>85</v>
      </c>
      <c r="AY156" s="15" t="s">
        <v>208</v>
      </c>
      <c r="BE156" s="163">
        <f t="shared" si="4"/>
        <v>0</v>
      </c>
      <c r="BF156" s="163">
        <f t="shared" si="5"/>
        <v>0</v>
      </c>
      <c r="BG156" s="163">
        <f t="shared" si="6"/>
        <v>0</v>
      </c>
      <c r="BH156" s="163">
        <f t="shared" si="7"/>
        <v>0</v>
      </c>
      <c r="BI156" s="163">
        <f t="shared" si="8"/>
        <v>0</v>
      </c>
      <c r="BJ156" s="15" t="s">
        <v>85</v>
      </c>
      <c r="BK156" s="163">
        <f t="shared" si="9"/>
        <v>0</v>
      </c>
      <c r="BL156" s="15" t="s">
        <v>214</v>
      </c>
      <c r="BM156" s="162" t="s">
        <v>3573</v>
      </c>
    </row>
    <row r="157" spans="1:65" s="2" customFormat="1" ht="16.5" customHeight="1">
      <c r="A157" s="30"/>
      <c r="B157" s="154"/>
      <c r="C157" s="195" t="s">
        <v>270</v>
      </c>
      <c r="D157" s="195" t="s">
        <v>210</v>
      </c>
      <c r="E157" s="196" t="s">
        <v>3574</v>
      </c>
      <c r="F157" s="200" t="s">
        <v>3575</v>
      </c>
      <c r="G157" s="198" t="s">
        <v>233</v>
      </c>
      <c r="H157" s="199">
        <v>41.8</v>
      </c>
      <c r="I157" s="155"/>
      <c r="J157" s="287">
        <f t="shared" si="0"/>
        <v>0</v>
      </c>
      <c r="K157" s="157"/>
      <c r="L157" s="31"/>
      <c r="M157" s="158" t="s">
        <v>1</v>
      </c>
      <c r="N157" s="159" t="s">
        <v>38</v>
      </c>
      <c r="O157" s="59"/>
      <c r="P157" s="160">
        <f t="shared" si="1"/>
        <v>0</v>
      </c>
      <c r="Q157" s="160">
        <v>0</v>
      </c>
      <c r="R157" s="160">
        <f t="shared" si="2"/>
        <v>0</v>
      </c>
      <c r="S157" s="160">
        <v>0</v>
      </c>
      <c r="T157" s="161">
        <f t="shared" si="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2" t="s">
        <v>214</v>
      </c>
      <c r="AT157" s="162" t="s">
        <v>210</v>
      </c>
      <c r="AU157" s="162" t="s">
        <v>85</v>
      </c>
      <c r="AY157" s="15" t="s">
        <v>208</v>
      </c>
      <c r="BE157" s="163">
        <f t="shared" si="4"/>
        <v>0</v>
      </c>
      <c r="BF157" s="163">
        <f t="shared" si="5"/>
        <v>0</v>
      </c>
      <c r="BG157" s="163">
        <f t="shared" si="6"/>
        <v>0</v>
      </c>
      <c r="BH157" s="163">
        <f t="shared" si="7"/>
        <v>0</v>
      </c>
      <c r="BI157" s="163">
        <f t="shared" si="8"/>
        <v>0</v>
      </c>
      <c r="BJ157" s="15" t="s">
        <v>85</v>
      </c>
      <c r="BK157" s="163">
        <f t="shared" si="9"/>
        <v>0</v>
      </c>
      <c r="BL157" s="15" t="s">
        <v>214</v>
      </c>
      <c r="BM157" s="162" t="s">
        <v>3576</v>
      </c>
    </row>
    <row r="158" spans="1:65" s="2" customFormat="1" ht="21.75" customHeight="1">
      <c r="A158" s="30"/>
      <c r="B158" s="154"/>
      <c r="C158" s="195" t="s">
        <v>274</v>
      </c>
      <c r="D158" s="195" t="s">
        <v>210</v>
      </c>
      <c r="E158" s="196" t="s">
        <v>3577</v>
      </c>
      <c r="F158" s="200" t="s">
        <v>3578</v>
      </c>
      <c r="G158" s="198" t="s">
        <v>233</v>
      </c>
      <c r="H158" s="199">
        <v>434.88</v>
      </c>
      <c r="I158" s="155"/>
      <c r="J158" s="287">
        <f t="shared" si="0"/>
        <v>0</v>
      </c>
      <c r="K158" s="157"/>
      <c r="L158" s="31"/>
      <c r="M158" s="158" t="s">
        <v>1</v>
      </c>
      <c r="N158" s="159" t="s">
        <v>38</v>
      </c>
      <c r="O158" s="59"/>
      <c r="P158" s="160">
        <f t="shared" si="1"/>
        <v>0</v>
      </c>
      <c r="Q158" s="160">
        <v>0</v>
      </c>
      <c r="R158" s="160">
        <f t="shared" si="2"/>
        <v>0</v>
      </c>
      <c r="S158" s="160">
        <v>0</v>
      </c>
      <c r="T158" s="161">
        <f t="shared" si="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2" t="s">
        <v>214</v>
      </c>
      <c r="AT158" s="162" t="s">
        <v>210</v>
      </c>
      <c r="AU158" s="162" t="s">
        <v>85</v>
      </c>
      <c r="AY158" s="15" t="s">
        <v>208</v>
      </c>
      <c r="BE158" s="163">
        <f t="shared" si="4"/>
        <v>0</v>
      </c>
      <c r="BF158" s="163">
        <f t="shared" si="5"/>
        <v>0</v>
      </c>
      <c r="BG158" s="163">
        <f t="shared" si="6"/>
        <v>0</v>
      </c>
      <c r="BH158" s="163">
        <f t="shared" si="7"/>
        <v>0</v>
      </c>
      <c r="BI158" s="163">
        <f t="shared" si="8"/>
        <v>0</v>
      </c>
      <c r="BJ158" s="15" t="s">
        <v>85</v>
      </c>
      <c r="BK158" s="163">
        <f t="shared" si="9"/>
        <v>0</v>
      </c>
      <c r="BL158" s="15" t="s">
        <v>214</v>
      </c>
      <c r="BM158" s="162" t="s">
        <v>3579</v>
      </c>
    </row>
    <row r="159" spans="1:65" s="2" customFormat="1" ht="24.2" customHeight="1">
      <c r="A159" s="30"/>
      <c r="B159" s="154"/>
      <c r="C159" s="195" t="s">
        <v>278</v>
      </c>
      <c r="D159" s="195" t="s">
        <v>210</v>
      </c>
      <c r="E159" s="196" t="s">
        <v>1036</v>
      </c>
      <c r="F159" s="200" t="s">
        <v>1037</v>
      </c>
      <c r="G159" s="198" t="s">
        <v>564</v>
      </c>
      <c r="H159" s="199">
        <v>53.427</v>
      </c>
      <c r="I159" s="155"/>
      <c r="J159" s="287">
        <f t="shared" si="0"/>
        <v>0</v>
      </c>
      <c r="K159" s="157"/>
      <c r="L159" s="31"/>
      <c r="M159" s="158" t="s">
        <v>1</v>
      </c>
      <c r="N159" s="159" t="s">
        <v>38</v>
      </c>
      <c r="O159" s="59"/>
      <c r="P159" s="160">
        <f t="shared" si="1"/>
        <v>0</v>
      </c>
      <c r="Q159" s="160">
        <v>0</v>
      </c>
      <c r="R159" s="160">
        <f t="shared" si="2"/>
        <v>0</v>
      </c>
      <c r="S159" s="160">
        <v>0</v>
      </c>
      <c r="T159" s="161">
        <f t="shared" si="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2" t="s">
        <v>214</v>
      </c>
      <c r="AT159" s="162" t="s">
        <v>210</v>
      </c>
      <c r="AU159" s="162" t="s">
        <v>85</v>
      </c>
      <c r="AY159" s="15" t="s">
        <v>208</v>
      </c>
      <c r="BE159" s="163">
        <f t="shared" si="4"/>
        <v>0</v>
      </c>
      <c r="BF159" s="163">
        <f t="shared" si="5"/>
        <v>0</v>
      </c>
      <c r="BG159" s="163">
        <f t="shared" si="6"/>
        <v>0</v>
      </c>
      <c r="BH159" s="163">
        <f t="shared" si="7"/>
        <v>0</v>
      </c>
      <c r="BI159" s="163">
        <f t="shared" si="8"/>
        <v>0</v>
      </c>
      <c r="BJ159" s="15" t="s">
        <v>85</v>
      </c>
      <c r="BK159" s="163">
        <f t="shared" si="9"/>
        <v>0</v>
      </c>
      <c r="BL159" s="15" t="s">
        <v>214</v>
      </c>
      <c r="BM159" s="162" t="s">
        <v>3580</v>
      </c>
    </row>
    <row r="160" spans="1:65" s="2" customFormat="1" ht="33" customHeight="1">
      <c r="A160" s="30"/>
      <c r="B160" s="154"/>
      <c r="C160" s="195" t="s">
        <v>282</v>
      </c>
      <c r="D160" s="195" t="s">
        <v>210</v>
      </c>
      <c r="E160" s="196" t="s">
        <v>3581</v>
      </c>
      <c r="F160" s="200" t="s">
        <v>3582</v>
      </c>
      <c r="G160" s="198" t="s">
        <v>233</v>
      </c>
      <c r="H160" s="199">
        <v>444.3</v>
      </c>
      <c r="I160" s="155"/>
      <c r="J160" s="287">
        <f t="shared" si="0"/>
        <v>0</v>
      </c>
      <c r="K160" s="157"/>
      <c r="L160" s="31"/>
      <c r="M160" s="158" t="s">
        <v>1</v>
      </c>
      <c r="N160" s="159" t="s">
        <v>38</v>
      </c>
      <c r="O160" s="59"/>
      <c r="P160" s="160">
        <f t="shared" si="1"/>
        <v>0</v>
      </c>
      <c r="Q160" s="160">
        <v>0</v>
      </c>
      <c r="R160" s="160">
        <f t="shared" si="2"/>
        <v>0</v>
      </c>
      <c r="S160" s="160">
        <v>0</v>
      </c>
      <c r="T160" s="161">
        <f t="shared" si="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2" t="s">
        <v>214</v>
      </c>
      <c r="AT160" s="162" t="s">
        <v>210</v>
      </c>
      <c r="AU160" s="162" t="s">
        <v>85</v>
      </c>
      <c r="AY160" s="15" t="s">
        <v>208</v>
      </c>
      <c r="BE160" s="163">
        <f t="shared" si="4"/>
        <v>0</v>
      </c>
      <c r="BF160" s="163">
        <f t="shared" si="5"/>
        <v>0</v>
      </c>
      <c r="BG160" s="163">
        <f t="shared" si="6"/>
        <v>0</v>
      </c>
      <c r="BH160" s="163">
        <f t="shared" si="7"/>
        <v>0</v>
      </c>
      <c r="BI160" s="163">
        <f t="shared" si="8"/>
        <v>0</v>
      </c>
      <c r="BJ160" s="15" t="s">
        <v>85</v>
      </c>
      <c r="BK160" s="163">
        <f t="shared" si="9"/>
        <v>0</v>
      </c>
      <c r="BL160" s="15" t="s">
        <v>214</v>
      </c>
      <c r="BM160" s="162" t="s">
        <v>3583</v>
      </c>
    </row>
    <row r="161" spans="1:65" s="2" customFormat="1" ht="24.2" customHeight="1">
      <c r="A161" s="30"/>
      <c r="B161" s="154"/>
      <c r="C161" s="195" t="s">
        <v>286</v>
      </c>
      <c r="D161" s="195" t="s">
        <v>210</v>
      </c>
      <c r="E161" s="196" t="s">
        <v>3584</v>
      </c>
      <c r="F161" s="200" t="s">
        <v>3585</v>
      </c>
      <c r="G161" s="198" t="s">
        <v>233</v>
      </c>
      <c r="H161" s="199">
        <v>90</v>
      </c>
      <c r="I161" s="155"/>
      <c r="J161" s="287">
        <f t="shared" si="0"/>
        <v>0</v>
      </c>
      <c r="K161" s="157"/>
      <c r="L161" s="31"/>
      <c r="M161" s="158" t="s">
        <v>1</v>
      </c>
      <c r="N161" s="159" t="s">
        <v>38</v>
      </c>
      <c r="O161" s="59"/>
      <c r="P161" s="160">
        <f t="shared" si="1"/>
        <v>0</v>
      </c>
      <c r="Q161" s="160">
        <v>0</v>
      </c>
      <c r="R161" s="160">
        <f t="shared" si="2"/>
        <v>0</v>
      </c>
      <c r="S161" s="160">
        <v>0</v>
      </c>
      <c r="T161" s="161">
        <f t="shared" si="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2" t="s">
        <v>214</v>
      </c>
      <c r="AT161" s="162" t="s">
        <v>210</v>
      </c>
      <c r="AU161" s="162" t="s">
        <v>85</v>
      </c>
      <c r="AY161" s="15" t="s">
        <v>208</v>
      </c>
      <c r="BE161" s="163">
        <f t="shared" si="4"/>
        <v>0</v>
      </c>
      <c r="BF161" s="163">
        <f t="shared" si="5"/>
        <v>0</v>
      </c>
      <c r="BG161" s="163">
        <f t="shared" si="6"/>
        <v>0</v>
      </c>
      <c r="BH161" s="163">
        <f t="shared" si="7"/>
        <v>0</v>
      </c>
      <c r="BI161" s="163">
        <f t="shared" si="8"/>
        <v>0</v>
      </c>
      <c r="BJ161" s="15" t="s">
        <v>85</v>
      </c>
      <c r="BK161" s="163">
        <f t="shared" si="9"/>
        <v>0</v>
      </c>
      <c r="BL161" s="15" t="s">
        <v>214</v>
      </c>
      <c r="BM161" s="162" t="s">
        <v>3586</v>
      </c>
    </row>
    <row r="162" spans="1:65" s="2" customFormat="1" ht="16.5" customHeight="1">
      <c r="A162" s="30"/>
      <c r="B162" s="154"/>
      <c r="C162" s="201" t="s">
        <v>7</v>
      </c>
      <c r="D162" s="201" t="s">
        <v>751</v>
      </c>
      <c r="E162" s="202" t="s">
        <v>3587</v>
      </c>
      <c r="F162" s="203" t="s">
        <v>3588</v>
      </c>
      <c r="G162" s="204" t="s">
        <v>564</v>
      </c>
      <c r="H162" s="205">
        <v>153</v>
      </c>
      <c r="I162" s="177"/>
      <c r="J162" s="290">
        <f t="shared" si="0"/>
        <v>0</v>
      </c>
      <c r="K162" s="178"/>
      <c r="L162" s="179"/>
      <c r="M162" s="180" t="s">
        <v>1</v>
      </c>
      <c r="N162" s="181" t="s">
        <v>38</v>
      </c>
      <c r="O162" s="59"/>
      <c r="P162" s="160">
        <f t="shared" si="1"/>
        <v>0</v>
      </c>
      <c r="Q162" s="160">
        <v>1</v>
      </c>
      <c r="R162" s="160">
        <f t="shared" si="2"/>
        <v>153</v>
      </c>
      <c r="S162" s="160">
        <v>0</v>
      </c>
      <c r="T162" s="161">
        <f t="shared" si="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2" t="s">
        <v>239</v>
      </c>
      <c r="AT162" s="162" t="s">
        <v>751</v>
      </c>
      <c r="AU162" s="162" t="s">
        <v>85</v>
      </c>
      <c r="AY162" s="15" t="s">
        <v>208</v>
      </c>
      <c r="BE162" s="163">
        <f t="shared" si="4"/>
        <v>0</v>
      </c>
      <c r="BF162" s="163">
        <f t="shared" si="5"/>
        <v>0</v>
      </c>
      <c r="BG162" s="163">
        <f t="shared" si="6"/>
        <v>0</v>
      </c>
      <c r="BH162" s="163">
        <f t="shared" si="7"/>
        <v>0</v>
      </c>
      <c r="BI162" s="163">
        <f t="shared" si="8"/>
        <v>0</v>
      </c>
      <c r="BJ162" s="15" t="s">
        <v>85</v>
      </c>
      <c r="BK162" s="163">
        <f t="shared" si="9"/>
        <v>0</v>
      </c>
      <c r="BL162" s="15" t="s">
        <v>214</v>
      </c>
      <c r="BM162" s="162" t="s">
        <v>3589</v>
      </c>
    </row>
    <row r="163" spans="1:65" s="2" customFormat="1" ht="21.75" customHeight="1">
      <c r="A163" s="30"/>
      <c r="B163" s="154"/>
      <c r="C163" s="195" t="s">
        <v>293</v>
      </c>
      <c r="D163" s="195" t="s">
        <v>210</v>
      </c>
      <c r="E163" s="196" t="s">
        <v>3590</v>
      </c>
      <c r="F163" s="200" t="s">
        <v>3591</v>
      </c>
      <c r="G163" s="198" t="s">
        <v>213</v>
      </c>
      <c r="H163" s="199">
        <v>300</v>
      </c>
      <c r="I163" s="155"/>
      <c r="J163" s="287">
        <f t="shared" si="0"/>
        <v>0</v>
      </c>
      <c r="K163" s="157"/>
      <c r="L163" s="31"/>
      <c r="M163" s="158" t="s">
        <v>1</v>
      </c>
      <c r="N163" s="159" t="s">
        <v>38</v>
      </c>
      <c r="O163" s="59"/>
      <c r="P163" s="160">
        <f t="shared" si="1"/>
        <v>0</v>
      </c>
      <c r="Q163" s="160">
        <v>0</v>
      </c>
      <c r="R163" s="160">
        <f t="shared" si="2"/>
        <v>0</v>
      </c>
      <c r="S163" s="160">
        <v>0</v>
      </c>
      <c r="T163" s="161">
        <f t="shared" si="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2" t="s">
        <v>214</v>
      </c>
      <c r="AT163" s="162" t="s">
        <v>210</v>
      </c>
      <c r="AU163" s="162" t="s">
        <v>85</v>
      </c>
      <c r="AY163" s="15" t="s">
        <v>208</v>
      </c>
      <c r="BE163" s="163">
        <f t="shared" si="4"/>
        <v>0</v>
      </c>
      <c r="BF163" s="163">
        <f t="shared" si="5"/>
        <v>0</v>
      </c>
      <c r="BG163" s="163">
        <f t="shared" si="6"/>
        <v>0</v>
      </c>
      <c r="BH163" s="163">
        <f t="shared" si="7"/>
        <v>0</v>
      </c>
      <c r="BI163" s="163">
        <f t="shared" si="8"/>
        <v>0</v>
      </c>
      <c r="BJ163" s="15" t="s">
        <v>85</v>
      </c>
      <c r="BK163" s="163">
        <f t="shared" si="9"/>
        <v>0</v>
      </c>
      <c r="BL163" s="15" t="s">
        <v>214</v>
      </c>
      <c r="BM163" s="162" t="s">
        <v>3592</v>
      </c>
    </row>
    <row r="164" spans="1:65" s="12" customFormat="1" ht="22.9" customHeight="1">
      <c r="B164" s="142"/>
      <c r="C164" s="206"/>
      <c r="D164" s="207" t="s">
        <v>71</v>
      </c>
      <c r="E164" s="208" t="s">
        <v>85</v>
      </c>
      <c r="F164" s="208" t="s">
        <v>243</v>
      </c>
      <c r="G164" s="206"/>
      <c r="H164" s="206"/>
      <c r="I164" s="145"/>
      <c r="J164" s="286">
        <f>BK164</f>
        <v>0</v>
      </c>
      <c r="L164" s="142"/>
      <c r="M164" s="146"/>
      <c r="N164" s="147"/>
      <c r="O164" s="147"/>
      <c r="P164" s="148">
        <f>SUM(P165:P167)</f>
        <v>0</v>
      </c>
      <c r="Q164" s="147"/>
      <c r="R164" s="148">
        <f>SUM(R165:R167)</f>
        <v>3.705E-2</v>
      </c>
      <c r="S164" s="147"/>
      <c r="T164" s="149">
        <f>SUM(T165:T167)</f>
        <v>0</v>
      </c>
      <c r="AR164" s="143" t="s">
        <v>79</v>
      </c>
      <c r="AT164" s="150" t="s">
        <v>71</v>
      </c>
      <c r="AU164" s="150" t="s">
        <v>79</v>
      </c>
      <c r="AY164" s="143" t="s">
        <v>208</v>
      </c>
      <c r="BK164" s="151">
        <f>SUM(BK165:BK167)</f>
        <v>0</v>
      </c>
    </row>
    <row r="165" spans="1:65" s="2" customFormat="1" ht="37.9" customHeight="1">
      <c r="A165" s="30"/>
      <c r="B165" s="154"/>
      <c r="C165" s="195" t="s">
        <v>297</v>
      </c>
      <c r="D165" s="195" t="s">
        <v>210</v>
      </c>
      <c r="E165" s="196" t="s">
        <v>3593</v>
      </c>
      <c r="F165" s="200" t="s">
        <v>3594</v>
      </c>
      <c r="G165" s="198" t="s">
        <v>404</v>
      </c>
      <c r="H165" s="199">
        <v>1</v>
      </c>
      <c r="I165" s="155"/>
      <c r="J165" s="287">
        <f>ROUND(I165*H165,2)</f>
        <v>0</v>
      </c>
      <c r="K165" s="157"/>
      <c r="L165" s="31"/>
      <c r="M165" s="158" t="s">
        <v>1</v>
      </c>
      <c r="N165" s="159" t="s">
        <v>38</v>
      </c>
      <c r="O165" s="59"/>
      <c r="P165" s="160">
        <f>O165*H165</f>
        <v>0</v>
      </c>
      <c r="Q165" s="160">
        <v>1.56E-3</v>
      </c>
      <c r="R165" s="160">
        <f>Q165*H165</f>
        <v>1.56E-3</v>
      </c>
      <c r="S165" s="160">
        <v>0</v>
      </c>
      <c r="T165" s="161">
        <f>S165*H165</f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2" t="s">
        <v>214</v>
      </c>
      <c r="AT165" s="162" t="s">
        <v>210</v>
      </c>
      <c r="AU165" s="162" t="s">
        <v>85</v>
      </c>
      <c r="AY165" s="15" t="s">
        <v>208</v>
      </c>
      <c r="BE165" s="163">
        <f>IF(N165="základná",J165,0)</f>
        <v>0</v>
      </c>
      <c r="BF165" s="163">
        <f>IF(N165="znížená",J165,0)</f>
        <v>0</v>
      </c>
      <c r="BG165" s="163">
        <f>IF(N165="zákl. prenesená",J165,0)</f>
        <v>0</v>
      </c>
      <c r="BH165" s="163">
        <f>IF(N165="zníž. prenesená",J165,0)</f>
        <v>0</v>
      </c>
      <c r="BI165" s="163">
        <f>IF(N165="nulová",J165,0)</f>
        <v>0</v>
      </c>
      <c r="BJ165" s="15" t="s">
        <v>85</v>
      </c>
      <c r="BK165" s="163">
        <f>ROUND(I165*H165,2)</f>
        <v>0</v>
      </c>
      <c r="BL165" s="15" t="s">
        <v>214</v>
      </c>
      <c r="BM165" s="162" t="s">
        <v>3595</v>
      </c>
    </row>
    <row r="166" spans="1:65" s="2" customFormat="1" ht="37.9" customHeight="1">
      <c r="A166" s="30"/>
      <c r="B166" s="154"/>
      <c r="C166" s="195" t="s">
        <v>301</v>
      </c>
      <c r="D166" s="195" t="s">
        <v>210</v>
      </c>
      <c r="E166" s="196" t="s">
        <v>3596</v>
      </c>
      <c r="F166" s="200" t="s">
        <v>3597</v>
      </c>
      <c r="G166" s="198" t="s">
        <v>404</v>
      </c>
      <c r="H166" s="199">
        <v>11</v>
      </c>
      <c r="I166" s="155"/>
      <c r="J166" s="287">
        <f>ROUND(I166*H166,2)</f>
        <v>0</v>
      </c>
      <c r="K166" s="157"/>
      <c r="L166" s="31"/>
      <c r="M166" s="158" t="s">
        <v>1</v>
      </c>
      <c r="N166" s="159" t="s">
        <v>38</v>
      </c>
      <c r="O166" s="59"/>
      <c r="P166" s="160">
        <f>O166*H166</f>
        <v>0</v>
      </c>
      <c r="Q166" s="160">
        <v>1.9499999999999999E-3</v>
      </c>
      <c r="R166" s="160">
        <f>Q166*H166</f>
        <v>2.145E-2</v>
      </c>
      <c r="S166" s="160">
        <v>0</v>
      </c>
      <c r="T166" s="161">
        <f>S166*H166</f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2" t="s">
        <v>214</v>
      </c>
      <c r="AT166" s="162" t="s">
        <v>210</v>
      </c>
      <c r="AU166" s="162" t="s">
        <v>85</v>
      </c>
      <c r="AY166" s="15" t="s">
        <v>208</v>
      </c>
      <c r="BE166" s="163">
        <f>IF(N166="základná",J166,0)</f>
        <v>0</v>
      </c>
      <c r="BF166" s="163">
        <f>IF(N166="znížená",J166,0)</f>
        <v>0</v>
      </c>
      <c r="BG166" s="163">
        <f>IF(N166="zákl. prenesená",J166,0)</f>
        <v>0</v>
      </c>
      <c r="BH166" s="163">
        <f>IF(N166="zníž. prenesená",J166,0)</f>
        <v>0</v>
      </c>
      <c r="BI166" s="163">
        <f>IF(N166="nulová",J166,0)</f>
        <v>0</v>
      </c>
      <c r="BJ166" s="15" t="s">
        <v>85</v>
      </c>
      <c r="BK166" s="163">
        <f>ROUND(I166*H166,2)</f>
        <v>0</v>
      </c>
      <c r="BL166" s="15" t="s">
        <v>214</v>
      </c>
      <c r="BM166" s="162" t="s">
        <v>3598</v>
      </c>
    </row>
    <row r="167" spans="1:65" s="2" customFormat="1" ht="37.9" customHeight="1">
      <c r="A167" s="30"/>
      <c r="B167" s="154"/>
      <c r="C167" s="195" t="s">
        <v>305</v>
      </c>
      <c r="D167" s="195" t="s">
        <v>210</v>
      </c>
      <c r="E167" s="196" t="s">
        <v>3599</v>
      </c>
      <c r="F167" s="200" t="s">
        <v>3600</v>
      </c>
      <c r="G167" s="198" t="s">
        <v>404</v>
      </c>
      <c r="H167" s="199">
        <v>9</v>
      </c>
      <c r="I167" s="155"/>
      <c r="J167" s="287">
        <f>ROUND(I167*H167,2)</f>
        <v>0</v>
      </c>
      <c r="K167" s="157"/>
      <c r="L167" s="31"/>
      <c r="M167" s="158" t="s">
        <v>1</v>
      </c>
      <c r="N167" s="159" t="s">
        <v>38</v>
      </c>
      <c r="O167" s="59"/>
      <c r="P167" s="160">
        <f>O167*H167</f>
        <v>0</v>
      </c>
      <c r="Q167" s="160">
        <v>1.56E-3</v>
      </c>
      <c r="R167" s="160">
        <f>Q167*H167</f>
        <v>1.404E-2</v>
      </c>
      <c r="S167" s="160">
        <v>0</v>
      </c>
      <c r="T167" s="161">
        <f>S167*H167</f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2" t="s">
        <v>214</v>
      </c>
      <c r="AT167" s="162" t="s">
        <v>210</v>
      </c>
      <c r="AU167" s="162" t="s">
        <v>85</v>
      </c>
      <c r="AY167" s="15" t="s">
        <v>208</v>
      </c>
      <c r="BE167" s="163">
        <f>IF(N167="základná",J167,0)</f>
        <v>0</v>
      </c>
      <c r="BF167" s="163">
        <f>IF(N167="znížená",J167,0)</f>
        <v>0</v>
      </c>
      <c r="BG167" s="163">
        <f>IF(N167="zákl. prenesená",J167,0)</f>
        <v>0</v>
      </c>
      <c r="BH167" s="163">
        <f>IF(N167="zníž. prenesená",J167,0)</f>
        <v>0</v>
      </c>
      <c r="BI167" s="163">
        <f>IF(N167="nulová",J167,0)</f>
        <v>0</v>
      </c>
      <c r="BJ167" s="15" t="s">
        <v>85</v>
      </c>
      <c r="BK167" s="163">
        <f>ROUND(I167*H167,2)</f>
        <v>0</v>
      </c>
      <c r="BL167" s="15" t="s">
        <v>214</v>
      </c>
      <c r="BM167" s="162" t="s">
        <v>3601</v>
      </c>
    </row>
    <row r="168" spans="1:65" s="12" customFormat="1" ht="22.9" customHeight="1">
      <c r="B168" s="142"/>
      <c r="C168" s="206"/>
      <c r="D168" s="207" t="s">
        <v>71</v>
      </c>
      <c r="E168" s="208" t="s">
        <v>214</v>
      </c>
      <c r="F168" s="208" t="s">
        <v>1160</v>
      </c>
      <c r="G168" s="206"/>
      <c r="H168" s="206"/>
      <c r="I168" s="145"/>
      <c r="J168" s="286">
        <f>BK168</f>
        <v>0</v>
      </c>
      <c r="L168" s="142"/>
      <c r="M168" s="146"/>
      <c r="N168" s="147"/>
      <c r="O168" s="147"/>
      <c r="P168" s="148">
        <f>SUM(P169:P173)</f>
        <v>0</v>
      </c>
      <c r="Q168" s="147"/>
      <c r="R168" s="148">
        <f>SUM(R169:R173)</f>
        <v>95.962035068599988</v>
      </c>
      <c r="S168" s="147"/>
      <c r="T168" s="149">
        <f>SUM(T169:T173)</f>
        <v>0</v>
      </c>
      <c r="AR168" s="143" t="s">
        <v>79</v>
      </c>
      <c r="AT168" s="150" t="s">
        <v>71</v>
      </c>
      <c r="AU168" s="150" t="s">
        <v>79</v>
      </c>
      <c r="AY168" s="143" t="s">
        <v>208</v>
      </c>
      <c r="BK168" s="151">
        <f>SUM(BK169:BK173)</f>
        <v>0</v>
      </c>
    </row>
    <row r="169" spans="1:65" s="2" customFormat="1" ht="24.2" customHeight="1">
      <c r="A169" s="30"/>
      <c r="B169" s="154"/>
      <c r="C169" s="195" t="s">
        <v>309</v>
      </c>
      <c r="D169" s="195" t="s">
        <v>210</v>
      </c>
      <c r="E169" s="196" t="s">
        <v>3602</v>
      </c>
      <c r="F169" s="200" t="s">
        <v>3603</v>
      </c>
      <c r="G169" s="198" t="s">
        <v>233</v>
      </c>
      <c r="H169" s="199">
        <v>2.5310000000000001</v>
      </c>
      <c r="I169" s="155"/>
      <c r="J169" s="287">
        <f>ROUND(I169*H169,2)</f>
        <v>0</v>
      </c>
      <c r="K169" s="157"/>
      <c r="L169" s="31"/>
      <c r="M169" s="158" t="s">
        <v>1</v>
      </c>
      <c r="N169" s="159" t="s">
        <v>38</v>
      </c>
      <c r="O169" s="59"/>
      <c r="P169" s="160">
        <f>O169*H169</f>
        <v>0</v>
      </c>
      <c r="Q169" s="160">
        <v>1.7034</v>
      </c>
      <c r="R169" s="160">
        <f>Q169*H169</f>
        <v>4.3113054000000002</v>
      </c>
      <c r="S169" s="160">
        <v>0</v>
      </c>
      <c r="T169" s="161">
        <f>S169*H169</f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2" t="s">
        <v>214</v>
      </c>
      <c r="AT169" s="162" t="s">
        <v>210</v>
      </c>
      <c r="AU169" s="162" t="s">
        <v>85</v>
      </c>
      <c r="AY169" s="15" t="s">
        <v>208</v>
      </c>
      <c r="BE169" s="163">
        <f>IF(N169="základná",J169,0)</f>
        <v>0</v>
      </c>
      <c r="BF169" s="163">
        <f>IF(N169="znížená",J169,0)</f>
        <v>0</v>
      </c>
      <c r="BG169" s="163">
        <f>IF(N169="zákl. prenesená",J169,0)</f>
        <v>0</v>
      </c>
      <c r="BH169" s="163">
        <f>IF(N169="zníž. prenesená",J169,0)</f>
        <v>0</v>
      </c>
      <c r="BI169" s="163">
        <f>IF(N169="nulová",J169,0)</f>
        <v>0</v>
      </c>
      <c r="BJ169" s="15" t="s">
        <v>85</v>
      </c>
      <c r="BK169" s="163">
        <f>ROUND(I169*H169,2)</f>
        <v>0</v>
      </c>
      <c r="BL169" s="15" t="s">
        <v>214</v>
      </c>
      <c r="BM169" s="162" t="s">
        <v>3604</v>
      </c>
    </row>
    <row r="170" spans="1:65" s="2" customFormat="1" ht="37.9" customHeight="1">
      <c r="A170" s="30"/>
      <c r="B170" s="154"/>
      <c r="C170" s="195" t="s">
        <v>313</v>
      </c>
      <c r="D170" s="195" t="s">
        <v>210</v>
      </c>
      <c r="E170" s="196" t="s">
        <v>3605</v>
      </c>
      <c r="F170" s="200" t="s">
        <v>3606</v>
      </c>
      <c r="G170" s="198" t="s">
        <v>233</v>
      </c>
      <c r="H170" s="199">
        <v>0.505</v>
      </c>
      <c r="I170" s="155"/>
      <c r="J170" s="287">
        <f>ROUND(I170*H170,2)</f>
        <v>0</v>
      </c>
      <c r="K170" s="157"/>
      <c r="L170" s="31"/>
      <c r="M170" s="158" t="s">
        <v>1</v>
      </c>
      <c r="N170" s="159" t="s">
        <v>38</v>
      </c>
      <c r="O170" s="59"/>
      <c r="P170" s="160">
        <f>O170*H170</f>
        <v>0</v>
      </c>
      <c r="Q170" s="160">
        <v>1.8907700000000001</v>
      </c>
      <c r="R170" s="160">
        <f>Q170*H170</f>
        <v>0.95483885000000002</v>
      </c>
      <c r="S170" s="160">
        <v>0</v>
      </c>
      <c r="T170" s="161">
        <f>S170*H170</f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62" t="s">
        <v>214</v>
      </c>
      <c r="AT170" s="162" t="s">
        <v>210</v>
      </c>
      <c r="AU170" s="162" t="s">
        <v>85</v>
      </c>
      <c r="AY170" s="15" t="s">
        <v>208</v>
      </c>
      <c r="BE170" s="163">
        <f>IF(N170="základná",J170,0)</f>
        <v>0</v>
      </c>
      <c r="BF170" s="163">
        <f>IF(N170="znížená",J170,0)</f>
        <v>0</v>
      </c>
      <c r="BG170" s="163">
        <f>IF(N170="zákl. prenesená",J170,0)</f>
        <v>0</v>
      </c>
      <c r="BH170" s="163">
        <f>IF(N170="zníž. prenesená",J170,0)</f>
        <v>0</v>
      </c>
      <c r="BI170" s="163">
        <f>IF(N170="nulová",J170,0)</f>
        <v>0</v>
      </c>
      <c r="BJ170" s="15" t="s">
        <v>85</v>
      </c>
      <c r="BK170" s="163">
        <f>ROUND(I170*H170,2)</f>
        <v>0</v>
      </c>
      <c r="BL170" s="15" t="s">
        <v>214</v>
      </c>
      <c r="BM170" s="162" t="s">
        <v>3607</v>
      </c>
    </row>
    <row r="171" spans="1:65" s="2" customFormat="1" ht="24.2" customHeight="1">
      <c r="A171" s="30"/>
      <c r="B171" s="154"/>
      <c r="C171" s="195" t="s">
        <v>317</v>
      </c>
      <c r="D171" s="195" t="s">
        <v>210</v>
      </c>
      <c r="E171" s="196" t="s">
        <v>3608</v>
      </c>
      <c r="F171" s="200" t="s">
        <v>3609</v>
      </c>
      <c r="G171" s="198" t="s">
        <v>233</v>
      </c>
      <c r="H171" s="199">
        <v>45</v>
      </c>
      <c r="I171" s="155"/>
      <c r="J171" s="287">
        <f>ROUND(I171*H171,2)</f>
        <v>0</v>
      </c>
      <c r="K171" s="157"/>
      <c r="L171" s="31"/>
      <c r="M171" s="158" t="s">
        <v>1</v>
      </c>
      <c r="N171" s="159" t="s">
        <v>38</v>
      </c>
      <c r="O171" s="59"/>
      <c r="P171" s="160">
        <f>O171*H171</f>
        <v>0</v>
      </c>
      <c r="Q171" s="160">
        <v>1.89076</v>
      </c>
      <c r="R171" s="160">
        <f>Q171*H171</f>
        <v>85.084199999999996</v>
      </c>
      <c r="S171" s="160">
        <v>0</v>
      </c>
      <c r="T171" s="161">
        <f>S171*H171</f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2" t="s">
        <v>214</v>
      </c>
      <c r="AT171" s="162" t="s">
        <v>210</v>
      </c>
      <c r="AU171" s="162" t="s">
        <v>85</v>
      </c>
      <c r="AY171" s="15" t="s">
        <v>208</v>
      </c>
      <c r="BE171" s="163">
        <f>IF(N171="základná",J171,0)</f>
        <v>0</v>
      </c>
      <c r="BF171" s="163">
        <f>IF(N171="znížená",J171,0)</f>
        <v>0</v>
      </c>
      <c r="BG171" s="163">
        <f>IF(N171="zákl. prenesená",J171,0)</f>
        <v>0</v>
      </c>
      <c r="BH171" s="163">
        <f>IF(N171="zníž. prenesená",J171,0)</f>
        <v>0</v>
      </c>
      <c r="BI171" s="163">
        <f>IF(N171="nulová",J171,0)</f>
        <v>0</v>
      </c>
      <c r="BJ171" s="15" t="s">
        <v>85</v>
      </c>
      <c r="BK171" s="163">
        <f>ROUND(I171*H171,2)</f>
        <v>0</v>
      </c>
      <c r="BL171" s="15" t="s">
        <v>214</v>
      </c>
      <c r="BM171" s="162" t="s">
        <v>3610</v>
      </c>
    </row>
    <row r="172" spans="1:65" s="2" customFormat="1" ht="24.2" customHeight="1">
      <c r="A172" s="30"/>
      <c r="B172" s="154"/>
      <c r="C172" s="195" t="s">
        <v>321</v>
      </c>
      <c r="D172" s="195" t="s">
        <v>210</v>
      </c>
      <c r="E172" s="196" t="s">
        <v>3611</v>
      </c>
      <c r="F172" s="200" t="s">
        <v>3612</v>
      </c>
      <c r="G172" s="198" t="s">
        <v>233</v>
      </c>
      <c r="H172" s="199">
        <v>2.5249999999999999</v>
      </c>
      <c r="I172" s="155"/>
      <c r="J172" s="287">
        <f>ROUND(I172*H172,2)</f>
        <v>0</v>
      </c>
      <c r="K172" s="157"/>
      <c r="L172" s="31"/>
      <c r="M172" s="158" t="s">
        <v>1</v>
      </c>
      <c r="N172" s="159" t="s">
        <v>38</v>
      </c>
      <c r="O172" s="59"/>
      <c r="P172" s="160">
        <f>O172*H172</f>
        <v>0</v>
      </c>
      <c r="Q172" s="160">
        <v>2.2031399999999999</v>
      </c>
      <c r="R172" s="160">
        <f>Q172*H172</f>
        <v>5.5629284999999991</v>
      </c>
      <c r="S172" s="160">
        <v>0</v>
      </c>
      <c r="T172" s="161">
        <f>S172*H172</f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62" t="s">
        <v>214</v>
      </c>
      <c r="AT172" s="162" t="s">
        <v>210</v>
      </c>
      <c r="AU172" s="162" t="s">
        <v>85</v>
      </c>
      <c r="AY172" s="15" t="s">
        <v>208</v>
      </c>
      <c r="BE172" s="163">
        <f>IF(N172="základná",J172,0)</f>
        <v>0</v>
      </c>
      <c r="BF172" s="163">
        <f>IF(N172="znížená",J172,0)</f>
        <v>0</v>
      </c>
      <c r="BG172" s="163">
        <f>IF(N172="zákl. prenesená",J172,0)</f>
        <v>0</v>
      </c>
      <c r="BH172" s="163">
        <f>IF(N172="zníž. prenesená",J172,0)</f>
        <v>0</v>
      </c>
      <c r="BI172" s="163">
        <f>IF(N172="nulová",J172,0)</f>
        <v>0</v>
      </c>
      <c r="BJ172" s="15" t="s">
        <v>85</v>
      </c>
      <c r="BK172" s="163">
        <f>ROUND(I172*H172,2)</f>
        <v>0</v>
      </c>
      <c r="BL172" s="15" t="s">
        <v>214</v>
      </c>
      <c r="BM172" s="162" t="s">
        <v>3613</v>
      </c>
    </row>
    <row r="173" spans="1:65" s="2" customFormat="1" ht="33" customHeight="1">
      <c r="A173" s="30"/>
      <c r="B173" s="154"/>
      <c r="C173" s="195" t="s">
        <v>325</v>
      </c>
      <c r="D173" s="195" t="s">
        <v>210</v>
      </c>
      <c r="E173" s="196" t="s">
        <v>3614</v>
      </c>
      <c r="F173" s="200" t="s">
        <v>3615</v>
      </c>
      <c r="G173" s="198" t="s">
        <v>213</v>
      </c>
      <c r="H173" s="199">
        <v>12.06</v>
      </c>
      <c r="I173" s="155"/>
      <c r="J173" s="287">
        <f>ROUND(I173*H173,2)</f>
        <v>0</v>
      </c>
      <c r="K173" s="157"/>
      <c r="L173" s="31"/>
      <c r="M173" s="158" t="s">
        <v>1</v>
      </c>
      <c r="N173" s="159" t="s">
        <v>38</v>
      </c>
      <c r="O173" s="59"/>
      <c r="P173" s="160">
        <f>O173*H173</f>
        <v>0</v>
      </c>
      <c r="Q173" s="160">
        <v>4.0433099999999996E-3</v>
      </c>
      <c r="R173" s="160">
        <f>Q173*H173</f>
        <v>4.87623186E-2</v>
      </c>
      <c r="S173" s="160">
        <v>0</v>
      </c>
      <c r="T173" s="161">
        <f>S173*H173</f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62" t="s">
        <v>214</v>
      </c>
      <c r="AT173" s="162" t="s">
        <v>210</v>
      </c>
      <c r="AU173" s="162" t="s">
        <v>85</v>
      </c>
      <c r="AY173" s="15" t="s">
        <v>208</v>
      </c>
      <c r="BE173" s="163">
        <f>IF(N173="základná",J173,0)</f>
        <v>0</v>
      </c>
      <c r="BF173" s="163">
        <f>IF(N173="znížená",J173,0)</f>
        <v>0</v>
      </c>
      <c r="BG173" s="163">
        <f>IF(N173="zákl. prenesená",J173,0)</f>
        <v>0</v>
      </c>
      <c r="BH173" s="163">
        <f>IF(N173="zníž. prenesená",J173,0)</f>
        <v>0</v>
      </c>
      <c r="BI173" s="163">
        <f>IF(N173="nulová",J173,0)</f>
        <v>0</v>
      </c>
      <c r="BJ173" s="15" t="s">
        <v>85</v>
      </c>
      <c r="BK173" s="163">
        <f>ROUND(I173*H173,2)</f>
        <v>0</v>
      </c>
      <c r="BL173" s="15" t="s">
        <v>214</v>
      </c>
      <c r="BM173" s="162" t="s">
        <v>3616</v>
      </c>
    </row>
    <row r="174" spans="1:65" s="12" customFormat="1" ht="22.9" customHeight="1">
      <c r="B174" s="142"/>
      <c r="C174" s="206"/>
      <c r="D174" s="207" t="s">
        <v>71</v>
      </c>
      <c r="E174" s="208" t="s">
        <v>239</v>
      </c>
      <c r="F174" s="208" t="s">
        <v>3617</v>
      </c>
      <c r="G174" s="206"/>
      <c r="H174" s="206"/>
      <c r="I174" s="145"/>
      <c r="J174" s="286">
        <f>BK174</f>
        <v>0</v>
      </c>
      <c r="L174" s="142"/>
      <c r="M174" s="146"/>
      <c r="N174" s="147"/>
      <c r="O174" s="147"/>
      <c r="P174" s="148">
        <f>SUM(P175:P220)</f>
        <v>0</v>
      </c>
      <c r="Q174" s="147"/>
      <c r="R174" s="148">
        <f>SUM(R175:R220)</f>
        <v>1.8107225500000004</v>
      </c>
      <c r="S174" s="147"/>
      <c r="T174" s="149">
        <f>SUM(T175:T220)</f>
        <v>0</v>
      </c>
      <c r="AR174" s="143" t="s">
        <v>79</v>
      </c>
      <c r="AT174" s="150" t="s">
        <v>71</v>
      </c>
      <c r="AU174" s="150" t="s">
        <v>79</v>
      </c>
      <c r="AY174" s="143" t="s">
        <v>208</v>
      </c>
      <c r="BK174" s="151">
        <f>SUM(BK175:BK220)</f>
        <v>0</v>
      </c>
    </row>
    <row r="175" spans="1:65" s="2" customFormat="1" ht="24.2" customHeight="1">
      <c r="A175" s="30"/>
      <c r="B175" s="154"/>
      <c r="C175" s="195" t="s">
        <v>329</v>
      </c>
      <c r="D175" s="195" t="s">
        <v>210</v>
      </c>
      <c r="E175" s="196" t="s">
        <v>3618</v>
      </c>
      <c r="F175" s="200" t="s">
        <v>3619</v>
      </c>
      <c r="G175" s="198" t="s">
        <v>252</v>
      </c>
      <c r="H175" s="199">
        <v>3</v>
      </c>
      <c r="I175" s="155"/>
      <c r="J175" s="287">
        <f t="shared" ref="J175:J220" si="10">ROUND(I175*H175,2)</f>
        <v>0</v>
      </c>
      <c r="K175" s="157"/>
      <c r="L175" s="31"/>
      <c r="M175" s="158" t="s">
        <v>1</v>
      </c>
      <c r="N175" s="159" t="s">
        <v>38</v>
      </c>
      <c r="O175" s="59"/>
      <c r="P175" s="160">
        <f t="shared" ref="P175:P220" si="11">O175*H175</f>
        <v>0</v>
      </c>
      <c r="Q175" s="160">
        <v>0</v>
      </c>
      <c r="R175" s="160">
        <f t="shared" ref="R175:R220" si="12">Q175*H175</f>
        <v>0</v>
      </c>
      <c r="S175" s="160">
        <v>0</v>
      </c>
      <c r="T175" s="161">
        <f t="shared" ref="T175:T220" si="13">S175*H175</f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2" t="s">
        <v>214</v>
      </c>
      <c r="AT175" s="162" t="s">
        <v>210</v>
      </c>
      <c r="AU175" s="162" t="s">
        <v>85</v>
      </c>
      <c r="AY175" s="15" t="s">
        <v>208</v>
      </c>
      <c r="BE175" s="163">
        <f t="shared" ref="BE175:BE220" si="14">IF(N175="základná",J175,0)</f>
        <v>0</v>
      </c>
      <c r="BF175" s="163">
        <f t="shared" ref="BF175:BF220" si="15">IF(N175="znížená",J175,0)</f>
        <v>0</v>
      </c>
      <c r="BG175" s="163">
        <f t="shared" ref="BG175:BG220" si="16">IF(N175="zákl. prenesená",J175,0)</f>
        <v>0</v>
      </c>
      <c r="BH175" s="163">
        <f t="shared" ref="BH175:BH220" si="17">IF(N175="zníž. prenesená",J175,0)</f>
        <v>0</v>
      </c>
      <c r="BI175" s="163">
        <f t="shared" ref="BI175:BI220" si="18">IF(N175="nulová",J175,0)</f>
        <v>0</v>
      </c>
      <c r="BJ175" s="15" t="s">
        <v>85</v>
      </c>
      <c r="BK175" s="163">
        <f t="shared" ref="BK175:BK220" si="19">ROUND(I175*H175,2)</f>
        <v>0</v>
      </c>
      <c r="BL175" s="15" t="s">
        <v>214</v>
      </c>
      <c r="BM175" s="162" t="s">
        <v>3620</v>
      </c>
    </row>
    <row r="176" spans="1:65" s="2" customFormat="1" ht="24.2" customHeight="1">
      <c r="A176" s="30"/>
      <c r="B176" s="154"/>
      <c r="C176" s="201" t="s">
        <v>333</v>
      </c>
      <c r="D176" s="201" t="s">
        <v>751</v>
      </c>
      <c r="E176" s="202" t="s">
        <v>3621</v>
      </c>
      <c r="F176" s="203" t="s">
        <v>3622</v>
      </c>
      <c r="G176" s="204" t="s">
        <v>252</v>
      </c>
      <c r="H176" s="205">
        <v>3</v>
      </c>
      <c r="I176" s="177"/>
      <c r="J176" s="290">
        <f t="shared" si="10"/>
        <v>0</v>
      </c>
      <c r="K176" s="178"/>
      <c r="L176" s="179"/>
      <c r="M176" s="180" t="s">
        <v>1</v>
      </c>
      <c r="N176" s="181" t="s">
        <v>38</v>
      </c>
      <c r="O176" s="59"/>
      <c r="P176" s="160">
        <f t="shared" si="11"/>
        <v>0</v>
      </c>
      <c r="Q176" s="160">
        <v>2.14E-3</v>
      </c>
      <c r="R176" s="160">
        <f t="shared" si="12"/>
        <v>6.4200000000000004E-3</v>
      </c>
      <c r="S176" s="160">
        <v>0</v>
      </c>
      <c r="T176" s="161">
        <f t="shared" si="1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62" t="s">
        <v>239</v>
      </c>
      <c r="AT176" s="162" t="s">
        <v>751</v>
      </c>
      <c r="AU176" s="162" t="s">
        <v>85</v>
      </c>
      <c r="AY176" s="15" t="s">
        <v>208</v>
      </c>
      <c r="BE176" s="163">
        <f t="shared" si="14"/>
        <v>0</v>
      </c>
      <c r="BF176" s="163">
        <f t="shared" si="15"/>
        <v>0</v>
      </c>
      <c r="BG176" s="163">
        <f t="shared" si="16"/>
        <v>0</v>
      </c>
      <c r="BH176" s="163">
        <f t="shared" si="17"/>
        <v>0</v>
      </c>
      <c r="BI176" s="163">
        <f t="shared" si="18"/>
        <v>0</v>
      </c>
      <c r="BJ176" s="15" t="s">
        <v>85</v>
      </c>
      <c r="BK176" s="163">
        <f t="shared" si="19"/>
        <v>0</v>
      </c>
      <c r="BL176" s="15" t="s">
        <v>214</v>
      </c>
      <c r="BM176" s="162" t="s">
        <v>3623</v>
      </c>
    </row>
    <row r="177" spans="1:65" s="2" customFormat="1" ht="24.2" customHeight="1">
      <c r="A177" s="30"/>
      <c r="B177" s="154"/>
      <c r="C177" s="195" t="s">
        <v>337</v>
      </c>
      <c r="D177" s="195" t="s">
        <v>210</v>
      </c>
      <c r="E177" s="196" t="s">
        <v>3624</v>
      </c>
      <c r="F177" s="200" t="s">
        <v>3625</v>
      </c>
      <c r="G177" s="198" t="s">
        <v>252</v>
      </c>
      <c r="H177" s="199">
        <v>265</v>
      </c>
      <c r="I177" s="155"/>
      <c r="J177" s="287">
        <f t="shared" si="10"/>
        <v>0</v>
      </c>
      <c r="K177" s="157"/>
      <c r="L177" s="31"/>
      <c r="M177" s="158" t="s">
        <v>1</v>
      </c>
      <c r="N177" s="159" t="s">
        <v>38</v>
      </c>
      <c r="O177" s="59"/>
      <c r="P177" s="160">
        <f t="shared" si="11"/>
        <v>0</v>
      </c>
      <c r="Q177" s="160">
        <v>1.0000000000000001E-5</v>
      </c>
      <c r="R177" s="160">
        <f t="shared" si="12"/>
        <v>2.65E-3</v>
      </c>
      <c r="S177" s="160">
        <v>0</v>
      </c>
      <c r="T177" s="161">
        <f t="shared" si="1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62" t="s">
        <v>214</v>
      </c>
      <c r="AT177" s="162" t="s">
        <v>210</v>
      </c>
      <c r="AU177" s="162" t="s">
        <v>85</v>
      </c>
      <c r="AY177" s="15" t="s">
        <v>208</v>
      </c>
      <c r="BE177" s="163">
        <f t="shared" si="14"/>
        <v>0</v>
      </c>
      <c r="BF177" s="163">
        <f t="shared" si="15"/>
        <v>0</v>
      </c>
      <c r="BG177" s="163">
        <f t="shared" si="16"/>
        <v>0</v>
      </c>
      <c r="BH177" s="163">
        <f t="shared" si="17"/>
        <v>0</v>
      </c>
      <c r="BI177" s="163">
        <f t="shared" si="18"/>
        <v>0</v>
      </c>
      <c r="BJ177" s="15" t="s">
        <v>85</v>
      </c>
      <c r="BK177" s="163">
        <f t="shared" si="19"/>
        <v>0</v>
      </c>
      <c r="BL177" s="15" t="s">
        <v>214</v>
      </c>
      <c r="BM177" s="162" t="s">
        <v>3626</v>
      </c>
    </row>
    <row r="178" spans="1:65" s="2" customFormat="1" ht="33" customHeight="1">
      <c r="A178" s="30"/>
      <c r="B178" s="154"/>
      <c r="C178" s="201" t="s">
        <v>341</v>
      </c>
      <c r="D178" s="201" t="s">
        <v>751</v>
      </c>
      <c r="E178" s="202" t="s">
        <v>3627</v>
      </c>
      <c r="F178" s="203" t="s">
        <v>3628</v>
      </c>
      <c r="G178" s="204" t="s">
        <v>404</v>
      </c>
      <c r="H178" s="205">
        <v>48.009</v>
      </c>
      <c r="I178" s="177"/>
      <c r="J178" s="290">
        <f t="shared" si="10"/>
        <v>0</v>
      </c>
      <c r="K178" s="178"/>
      <c r="L178" s="179"/>
      <c r="M178" s="180" t="s">
        <v>1</v>
      </c>
      <c r="N178" s="181" t="s">
        <v>38</v>
      </c>
      <c r="O178" s="59"/>
      <c r="P178" s="160">
        <f t="shared" si="11"/>
        <v>0</v>
      </c>
      <c r="Q178" s="160">
        <v>1.03E-2</v>
      </c>
      <c r="R178" s="160">
        <f t="shared" si="12"/>
        <v>0.49449270000000001</v>
      </c>
      <c r="S178" s="160">
        <v>0</v>
      </c>
      <c r="T178" s="161">
        <f t="shared" si="1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2" t="s">
        <v>239</v>
      </c>
      <c r="AT178" s="162" t="s">
        <v>751</v>
      </c>
      <c r="AU178" s="162" t="s">
        <v>85</v>
      </c>
      <c r="AY178" s="15" t="s">
        <v>208</v>
      </c>
      <c r="BE178" s="163">
        <f t="shared" si="14"/>
        <v>0</v>
      </c>
      <c r="BF178" s="163">
        <f t="shared" si="15"/>
        <v>0</v>
      </c>
      <c r="BG178" s="163">
        <f t="shared" si="16"/>
        <v>0</v>
      </c>
      <c r="BH178" s="163">
        <f t="shared" si="17"/>
        <v>0</v>
      </c>
      <c r="BI178" s="163">
        <f t="shared" si="18"/>
        <v>0</v>
      </c>
      <c r="BJ178" s="15" t="s">
        <v>85</v>
      </c>
      <c r="BK178" s="163">
        <f t="shared" si="19"/>
        <v>0</v>
      </c>
      <c r="BL178" s="15" t="s">
        <v>214</v>
      </c>
      <c r="BM178" s="162" t="s">
        <v>3629</v>
      </c>
    </row>
    <row r="179" spans="1:65" s="2" customFormat="1" ht="24.2" customHeight="1">
      <c r="A179" s="30"/>
      <c r="B179" s="154"/>
      <c r="C179" s="195" t="s">
        <v>345</v>
      </c>
      <c r="D179" s="195" t="s">
        <v>210</v>
      </c>
      <c r="E179" s="196" t="s">
        <v>3630</v>
      </c>
      <c r="F179" s="200" t="s">
        <v>3631</v>
      </c>
      <c r="G179" s="198" t="s">
        <v>252</v>
      </c>
      <c r="H179" s="199">
        <v>90</v>
      </c>
      <c r="I179" s="155"/>
      <c r="J179" s="287">
        <f t="shared" si="10"/>
        <v>0</v>
      </c>
      <c r="K179" s="157"/>
      <c r="L179" s="31"/>
      <c r="M179" s="158" t="s">
        <v>1</v>
      </c>
      <c r="N179" s="159" t="s">
        <v>38</v>
      </c>
      <c r="O179" s="59"/>
      <c r="P179" s="160">
        <f t="shared" si="11"/>
        <v>0</v>
      </c>
      <c r="Q179" s="160">
        <v>7.9999999999999996E-6</v>
      </c>
      <c r="R179" s="160">
        <f t="shared" si="12"/>
        <v>7.1999999999999994E-4</v>
      </c>
      <c r="S179" s="160">
        <v>0</v>
      </c>
      <c r="T179" s="161">
        <f t="shared" si="1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62" t="s">
        <v>214</v>
      </c>
      <c r="AT179" s="162" t="s">
        <v>210</v>
      </c>
      <c r="AU179" s="162" t="s">
        <v>85</v>
      </c>
      <c r="AY179" s="15" t="s">
        <v>208</v>
      </c>
      <c r="BE179" s="163">
        <f t="shared" si="14"/>
        <v>0</v>
      </c>
      <c r="BF179" s="163">
        <f t="shared" si="15"/>
        <v>0</v>
      </c>
      <c r="BG179" s="163">
        <f t="shared" si="16"/>
        <v>0</v>
      </c>
      <c r="BH179" s="163">
        <f t="shared" si="17"/>
        <v>0</v>
      </c>
      <c r="BI179" s="163">
        <f t="shared" si="18"/>
        <v>0</v>
      </c>
      <c r="BJ179" s="15" t="s">
        <v>85</v>
      </c>
      <c r="BK179" s="163">
        <f t="shared" si="19"/>
        <v>0</v>
      </c>
      <c r="BL179" s="15" t="s">
        <v>214</v>
      </c>
      <c r="BM179" s="162" t="s">
        <v>3632</v>
      </c>
    </row>
    <row r="180" spans="1:65" s="2" customFormat="1" ht="33" customHeight="1">
      <c r="A180" s="30"/>
      <c r="B180" s="154"/>
      <c r="C180" s="201" t="s">
        <v>349</v>
      </c>
      <c r="D180" s="201" t="s">
        <v>751</v>
      </c>
      <c r="E180" s="202" t="s">
        <v>3633</v>
      </c>
      <c r="F180" s="203" t="s">
        <v>3634</v>
      </c>
      <c r="G180" s="204" t="s">
        <v>404</v>
      </c>
      <c r="H180" s="205">
        <v>16.305</v>
      </c>
      <c r="I180" s="177"/>
      <c r="J180" s="290">
        <f t="shared" si="10"/>
        <v>0</v>
      </c>
      <c r="K180" s="178"/>
      <c r="L180" s="179"/>
      <c r="M180" s="180" t="s">
        <v>1</v>
      </c>
      <c r="N180" s="181" t="s">
        <v>38</v>
      </c>
      <c r="O180" s="59"/>
      <c r="P180" s="160">
        <f t="shared" si="11"/>
        <v>0</v>
      </c>
      <c r="Q180" s="160">
        <v>2.1530000000000001E-2</v>
      </c>
      <c r="R180" s="160">
        <f t="shared" si="12"/>
        <v>0.35104665000000002</v>
      </c>
      <c r="S180" s="160">
        <v>0</v>
      </c>
      <c r="T180" s="161">
        <f t="shared" si="13"/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62" t="s">
        <v>239</v>
      </c>
      <c r="AT180" s="162" t="s">
        <v>751</v>
      </c>
      <c r="AU180" s="162" t="s">
        <v>85</v>
      </c>
      <c r="AY180" s="15" t="s">
        <v>208</v>
      </c>
      <c r="BE180" s="163">
        <f t="shared" si="14"/>
        <v>0</v>
      </c>
      <c r="BF180" s="163">
        <f t="shared" si="15"/>
        <v>0</v>
      </c>
      <c r="BG180" s="163">
        <f t="shared" si="16"/>
        <v>0</v>
      </c>
      <c r="BH180" s="163">
        <f t="shared" si="17"/>
        <v>0</v>
      </c>
      <c r="BI180" s="163">
        <f t="shared" si="18"/>
        <v>0</v>
      </c>
      <c r="BJ180" s="15" t="s">
        <v>85</v>
      </c>
      <c r="BK180" s="163">
        <f t="shared" si="19"/>
        <v>0</v>
      </c>
      <c r="BL180" s="15" t="s">
        <v>214</v>
      </c>
      <c r="BM180" s="162" t="s">
        <v>3635</v>
      </c>
    </row>
    <row r="181" spans="1:65" s="2" customFormat="1" ht="24.2" customHeight="1">
      <c r="A181" s="30"/>
      <c r="B181" s="154"/>
      <c r="C181" s="195" t="s">
        <v>353</v>
      </c>
      <c r="D181" s="195" t="s">
        <v>210</v>
      </c>
      <c r="E181" s="196" t="s">
        <v>3636</v>
      </c>
      <c r="F181" s="200" t="s">
        <v>3637</v>
      </c>
      <c r="G181" s="198" t="s">
        <v>252</v>
      </c>
      <c r="H181" s="199">
        <v>70</v>
      </c>
      <c r="I181" s="155"/>
      <c r="J181" s="287">
        <f t="shared" si="10"/>
        <v>0</v>
      </c>
      <c r="K181" s="157"/>
      <c r="L181" s="31"/>
      <c r="M181" s="158" t="s">
        <v>1</v>
      </c>
      <c r="N181" s="159" t="s">
        <v>38</v>
      </c>
      <c r="O181" s="59"/>
      <c r="P181" s="160">
        <f t="shared" si="11"/>
        <v>0</v>
      </c>
      <c r="Q181" s="160">
        <v>8.3999999999999992E-6</v>
      </c>
      <c r="R181" s="160">
        <f t="shared" si="12"/>
        <v>5.8799999999999998E-4</v>
      </c>
      <c r="S181" s="160">
        <v>0</v>
      </c>
      <c r="T181" s="161">
        <f t="shared" si="13"/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2" t="s">
        <v>214</v>
      </c>
      <c r="AT181" s="162" t="s">
        <v>210</v>
      </c>
      <c r="AU181" s="162" t="s">
        <v>85</v>
      </c>
      <c r="AY181" s="15" t="s">
        <v>208</v>
      </c>
      <c r="BE181" s="163">
        <f t="shared" si="14"/>
        <v>0</v>
      </c>
      <c r="BF181" s="163">
        <f t="shared" si="15"/>
        <v>0</v>
      </c>
      <c r="BG181" s="163">
        <f t="shared" si="16"/>
        <v>0</v>
      </c>
      <c r="BH181" s="163">
        <f t="shared" si="17"/>
        <v>0</v>
      </c>
      <c r="BI181" s="163">
        <f t="shared" si="18"/>
        <v>0</v>
      </c>
      <c r="BJ181" s="15" t="s">
        <v>85</v>
      </c>
      <c r="BK181" s="163">
        <f t="shared" si="19"/>
        <v>0</v>
      </c>
      <c r="BL181" s="15" t="s">
        <v>214</v>
      </c>
      <c r="BM181" s="162" t="s">
        <v>3638</v>
      </c>
    </row>
    <row r="182" spans="1:65" s="2" customFormat="1" ht="33" customHeight="1">
      <c r="A182" s="30"/>
      <c r="B182" s="154"/>
      <c r="C182" s="201" t="s">
        <v>357</v>
      </c>
      <c r="D182" s="201" t="s">
        <v>751</v>
      </c>
      <c r="E182" s="202" t="s">
        <v>3639</v>
      </c>
      <c r="F182" s="203" t="s">
        <v>3640</v>
      </c>
      <c r="G182" s="204" t="s">
        <v>404</v>
      </c>
      <c r="H182" s="205">
        <v>11.69</v>
      </c>
      <c r="I182" s="177"/>
      <c r="J182" s="290">
        <f t="shared" si="10"/>
        <v>0</v>
      </c>
      <c r="K182" s="178"/>
      <c r="L182" s="179"/>
      <c r="M182" s="180" t="s">
        <v>1</v>
      </c>
      <c r="N182" s="181" t="s">
        <v>38</v>
      </c>
      <c r="O182" s="59"/>
      <c r="P182" s="160">
        <f t="shared" si="11"/>
        <v>0</v>
      </c>
      <c r="Q182" s="160">
        <v>2.6579999999999999E-2</v>
      </c>
      <c r="R182" s="160">
        <f t="shared" si="12"/>
        <v>0.3107202</v>
      </c>
      <c r="S182" s="160">
        <v>0</v>
      </c>
      <c r="T182" s="161">
        <f t="shared" si="13"/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62" t="s">
        <v>239</v>
      </c>
      <c r="AT182" s="162" t="s">
        <v>751</v>
      </c>
      <c r="AU182" s="162" t="s">
        <v>85</v>
      </c>
      <c r="AY182" s="15" t="s">
        <v>208</v>
      </c>
      <c r="BE182" s="163">
        <f t="shared" si="14"/>
        <v>0</v>
      </c>
      <c r="BF182" s="163">
        <f t="shared" si="15"/>
        <v>0</v>
      </c>
      <c r="BG182" s="163">
        <f t="shared" si="16"/>
        <v>0</v>
      </c>
      <c r="BH182" s="163">
        <f t="shared" si="17"/>
        <v>0</v>
      </c>
      <c r="BI182" s="163">
        <f t="shared" si="18"/>
        <v>0</v>
      </c>
      <c r="BJ182" s="15" t="s">
        <v>85</v>
      </c>
      <c r="BK182" s="163">
        <f t="shared" si="19"/>
        <v>0</v>
      </c>
      <c r="BL182" s="15" t="s">
        <v>214</v>
      </c>
      <c r="BM182" s="162" t="s">
        <v>3641</v>
      </c>
    </row>
    <row r="183" spans="1:65" s="2" customFormat="1" ht="24.2" customHeight="1">
      <c r="A183" s="30"/>
      <c r="B183" s="154"/>
      <c r="C183" s="195" t="s">
        <v>361</v>
      </c>
      <c r="D183" s="195" t="s">
        <v>210</v>
      </c>
      <c r="E183" s="196" t="s">
        <v>3642</v>
      </c>
      <c r="F183" s="200" t="s">
        <v>3643</v>
      </c>
      <c r="G183" s="198" t="s">
        <v>404</v>
      </c>
      <c r="H183" s="199">
        <v>2</v>
      </c>
      <c r="I183" s="155"/>
      <c r="J183" s="287">
        <f t="shared" si="10"/>
        <v>0</v>
      </c>
      <c r="K183" s="157"/>
      <c r="L183" s="31"/>
      <c r="M183" s="158" t="s">
        <v>1</v>
      </c>
      <c r="N183" s="159" t="s">
        <v>38</v>
      </c>
      <c r="O183" s="59"/>
      <c r="P183" s="160">
        <f t="shared" si="11"/>
        <v>0</v>
      </c>
      <c r="Q183" s="160">
        <v>0</v>
      </c>
      <c r="R183" s="160">
        <f t="shared" si="12"/>
        <v>0</v>
      </c>
      <c r="S183" s="160">
        <v>0</v>
      </c>
      <c r="T183" s="161">
        <f t="shared" si="13"/>
        <v>0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62" t="s">
        <v>214</v>
      </c>
      <c r="AT183" s="162" t="s">
        <v>210</v>
      </c>
      <c r="AU183" s="162" t="s">
        <v>85</v>
      </c>
      <c r="AY183" s="15" t="s">
        <v>208</v>
      </c>
      <c r="BE183" s="163">
        <f t="shared" si="14"/>
        <v>0</v>
      </c>
      <c r="BF183" s="163">
        <f t="shared" si="15"/>
        <v>0</v>
      </c>
      <c r="BG183" s="163">
        <f t="shared" si="16"/>
        <v>0</v>
      </c>
      <c r="BH183" s="163">
        <f t="shared" si="17"/>
        <v>0</v>
      </c>
      <c r="BI183" s="163">
        <f t="shared" si="18"/>
        <v>0</v>
      </c>
      <c r="BJ183" s="15" t="s">
        <v>85</v>
      </c>
      <c r="BK183" s="163">
        <f t="shared" si="19"/>
        <v>0</v>
      </c>
      <c r="BL183" s="15" t="s">
        <v>214</v>
      </c>
      <c r="BM183" s="162" t="s">
        <v>3644</v>
      </c>
    </row>
    <row r="184" spans="1:65" s="2" customFormat="1" ht="24.2" customHeight="1">
      <c r="A184" s="30"/>
      <c r="B184" s="154"/>
      <c r="C184" s="201" t="s">
        <v>365</v>
      </c>
      <c r="D184" s="201" t="s">
        <v>751</v>
      </c>
      <c r="E184" s="202" t="s">
        <v>3645</v>
      </c>
      <c r="F184" s="203" t="s">
        <v>3646</v>
      </c>
      <c r="G184" s="204" t="s">
        <v>404</v>
      </c>
      <c r="H184" s="205">
        <v>0.25</v>
      </c>
      <c r="I184" s="177"/>
      <c r="J184" s="290">
        <f t="shared" si="10"/>
        <v>0</v>
      </c>
      <c r="K184" s="178"/>
      <c r="L184" s="179"/>
      <c r="M184" s="180" t="s">
        <v>1</v>
      </c>
      <c r="N184" s="181" t="s">
        <v>38</v>
      </c>
      <c r="O184" s="59"/>
      <c r="P184" s="160">
        <f t="shared" si="11"/>
        <v>0</v>
      </c>
      <c r="Q184" s="160">
        <v>6.9999999999999999E-4</v>
      </c>
      <c r="R184" s="160">
        <f t="shared" si="12"/>
        <v>1.75E-4</v>
      </c>
      <c r="S184" s="160">
        <v>0</v>
      </c>
      <c r="T184" s="161">
        <f t="shared" si="13"/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62" t="s">
        <v>239</v>
      </c>
      <c r="AT184" s="162" t="s">
        <v>751</v>
      </c>
      <c r="AU184" s="162" t="s">
        <v>85</v>
      </c>
      <c r="AY184" s="15" t="s">
        <v>208</v>
      </c>
      <c r="BE184" s="163">
        <f t="shared" si="14"/>
        <v>0</v>
      </c>
      <c r="BF184" s="163">
        <f t="shared" si="15"/>
        <v>0</v>
      </c>
      <c r="BG184" s="163">
        <f t="shared" si="16"/>
        <v>0</v>
      </c>
      <c r="BH184" s="163">
        <f t="shared" si="17"/>
        <v>0</v>
      </c>
      <c r="BI184" s="163">
        <f t="shared" si="18"/>
        <v>0</v>
      </c>
      <c r="BJ184" s="15" t="s">
        <v>85</v>
      </c>
      <c r="BK184" s="163">
        <f t="shared" si="19"/>
        <v>0</v>
      </c>
      <c r="BL184" s="15" t="s">
        <v>214</v>
      </c>
      <c r="BM184" s="162" t="s">
        <v>3647</v>
      </c>
    </row>
    <row r="185" spans="1:65" s="2" customFormat="1" ht="24.2" customHeight="1">
      <c r="A185" s="30"/>
      <c r="B185" s="154"/>
      <c r="C185" s="201" t="s">
        <v>369</v>
      </c>
      <c r="D185" s="201" t="s">
        <v>751</v>
      </c>
      <c r="E185" s="202" t="s">
        <v>3648</v>
      </c>
      <c r="F185" s="203" t="s">
        <v>3649</v>
      </c>
      <c r="G185" s="204" t="s">
        <v>404</v>
      </c>
      <c r="H185" s="205">
        <v>1</v>
      </c>
      <c r="I185" s="177"/>
      <c r="J185" s="290">
        <f t="shared" si="10"/>
        <v>0</v>
      </c>
      <c r="K185" s="178"/>
      <c r="L185" s="179"/>
      <c r="M185" s="180" t="s">
        <v>1</v>
      </c>
      <c r="N185" s="181" t="s">
        <v>38</v>
      </c>
      <c r="O185" s="59"/>
      <c r="P185" s="160">
        <f t="shared" si="11"/>
        <v>0</v>
      </c>
      <c r="Q185" s="160">
        <v>2.5400000000000002E-3</v>
      </c>
      <c r="R185" s="160">
        <f t="shared" si="12"/>
        <v>2.5400000000000002E-3</v>
      </c>
      <c r="S185" s="160">
        <v>0</v>
      </c>
      <c r="T185" s="161">
        <f t="shared" si="13"/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62" t="s">
        <v>239</v>
      </c>
      <c r="AT185" s="162" t="s">
        <v>751</v>
      </c>
      <c r="AU185" s="162" t="s">
        <v>85</v>
      </c>
      <c r="AY185" s="15" t="s">
        <v>208</v>
      </c>
      <c r="BE185" s="163">
        <f t="shared" si="14"/>
        <v>0</v>
      </c>
      <c r="BF185" s="163">
        <f t="shared" si="15"/>
        <v>0</v>
      </c>
      <c r="BG185" s="163">
        <f t="shared" si="16"/>
        <v>0</v>
      </c>
      <c r="BH185" s="163">
        <f t="shared" si="17"/>
        <v>0</v>
      </c>
      <c r="BI185" s="163">
        <f t="shared" si="18"/>
        <v>0</v>
      </c>
      <c r="BJ185" s="15" t="s">
        <v>85</v>
      </c>
      <c r="BK185" s="163">
        <f t="shared" si="19"/>
        <v>0</v>
      </c>
      <c r="BL185" s="15" t="s">
        <v>214</v>
      </c>
      <c r="BM185" s="162" t="s">
        <v>3650</v>
      </c>
    </row>
    <row r="186" spans="1:65" s="2" customFormat="1" ht="16.5" customHeight="1">
      <c r="A186" s="30"/>
      <c r="B186" s="154"/>
      <c r="C186" s="195" t="s">
        <v>373</v>
      </c>
      <c r="D186" s="195" t="s">
        <v>210</v>
      </c>
      <c r="E186" s="196" t="s">
        <v>3651</v>
      </c>
      <c r="F186" s="200" t="s">
        <v>3652</v>
      </c>
      <c r="G186" s="198" t="s">
        <v>404</v>
      </c>
      <c r="H186" s="199">
        <v>278</v>
      </c>
      <c r="I186" s="155"/>
      <c r="J186" s="287">
        <f t="shared" si="10"/>
        <v>0</v>
      </c>
      <c r="K186" s="157"/>
      <c r="L186" s="31"/>
      <c r="M186" s="158" t="s">
        <v>1</v>
      </c>
      <c r="N186" s="159" t="s">
        <v>38</v>
      </c>
      <c r="O186" s="59"/>
      <c r="P186" s="160">
        <f t="shared" si="11"/>
        <v>0</v>
      </c>
      <c r="Q186" s="160">
        <v>4.0000000000000003E-5</v>
      </c>
      <c r="R186" s="160">
        <f t="shared" si="12"/>
        <v>1.1120000000000001E-2</v>
      </c>
      <c r="S186" s="160">
        <v>0</v>
      </c>
      <c r="T186" s="161">
        <f t="shared" si="13"/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62" t="s">
        <v>214</v>
      </c>
      <c r="AT186" s="162" t="s">
        <v>210</v>
      </c>
      <c r="AU186" s="162" t="s">
        <v>85</v>
      </c>
      <c r="AY186" s="15" t="s">
        <v>208</v>
      </c>
      <c r="BE186" s="163">
        <f t="shared" si="14"/>
        <v>0</v>
      </c>
      <c r="BF186" s="163">
        <f t="shared" si="15"/>
        <v>0</v>
      </c>
      <c r="BG186" s="163">
        <f t="shared" si="16"/>
        <v>0</v>
      </c>
      <c r="BH186" s="163">
        <f t="shared" si="17"/>
        <v>0</v>
      </c>
      <c r="BI186" s="163">
        <f t="shared" si="18"/>
        <v>0</v>
      </c>
      <c r="BJ186" s="15" t="s">
        <v>85</v>
      </c>
      <c r="BK186" s="163">
        <f t="shared" si="19"/>
        <v>0</v>
      </c>
      <c r="BL186" s="15" t="s">
        <v>214</v>
      </c>
      <c r="BM186" s="162" t="s">
        <v>3653</v>
      </c>
    </row>
    <row r="187" spans="1:65" s="2" customFormat="1" ht="24.2" customHeight="1">
      <c r="A187" s="30"/>
      <c r="B187" s="154"/>
      <c r="C187" s="201" t="s">
        <v>377</v>
      </c>
      <c r="D187" s="201" t="s">
        <v>751</v>
      </c>
      <c r="E187" s="202" t="s">
        <v>3654</v>
      </c>
      <c r="F187" s="203" t="s">
        <v>3655</v>
      </c>
      <c r="G187" s="204" t="s">
        <v>404</v>
      </c>
      <c r="H187" s="205">
        <v>278</v>
      </c>
      <c r="I187" s="177"/>
      <c r="J187" s="290">
        <f t="shared" si="10"/>
        <v>0</v>
      </c>
      <c r="K187" s="178"/>
      <c r="L187" s="179"/>
      <c r="M187" s="180" t="s">
        <v>1</v>
      </c>
      <c r="N187" s="181" t="s">
        <v>38</v>
      </c>
      <c r="O187" s="59"/>
      <c r="P187" s="160">
        <f t="shared" si="11"/>
        <v>0</v>
      </c>
      <c r="Q187" s="160">
        <v>3.2000000000000003E-4</v>
      </c>
      <c r="R187" s="160">
        <f t="shared" si="12"/>
        <v>8.8960000000000011E-2</v>
      </c>
      <c r="S187" s="160">
        <v>0</v>
      </c>
      <c r="T187" s="161">
        <f t="shared" si="13"/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62" t="s">
        <v>239</v>
      </c>
      <c r="AT187" s="162" t="s">
        <v>751</v>
      </c>
      <c r="AU187" s="162" t="s">
        <v>85</v>
      </c>
      <c r="AY187" s="15" t="s">
        <v>208</v>
      </c>
      <c r="BE187" s="163">
        <f t="shared" si="14"/>
        <v>0</v>
      </c>
      <c r="BF187" s="163">
        <f t="shared" si="15"/>
        <v>0</v>
      </c>
      <c r="BG187" s="163">
        <f t="shared" si="16"/>
        <v>0</v>
      </c>
      <c r="BH187" s="163">
        <f t="shared" si="17"/>
        <v>0</v>
      </c>
      <c r="BI187" s="163">
        <f t="shared" si="18"/>
        <v>0</v>
      </c>
      <c r="BJ187" s="15" t="s">
        <v>85</v>
      </c>
      <c r="BK187" s="163">
        <f t="shared" si="19"/>
        <v>0</v>
      </c>
      <c r="BL187" s="15" t="s">
        <v>214</v>
      </c>
      <c r="BM187" s="162" t="s">
        <v>3656</v>
      </c>
    </row>
    <row r="188" spans="1:65" s="2" customFormat="1" ht="16.5" customHeight="1">
      <c r="A188" s="30"/>
      <c r="B188" s="154"/>
      <c r="C188" s="195" t="s">
        <v>381</v>
      </c>
      <c r="D188" s="195" t="s">
        <v>210</v>
      </c>
      <c r="E188" s="196" t="s">
        <v>3657</v>
      </c>
      <c r="F188" s="200" t="s">
        <v>3658</v>
      </c>
      <c r="G188" s="198" t="s">
        <v>404</v>
      </c>
      <c r="H188" s="199">
        <v>8</v>
      </c>
      <c r="I188" s="155"/>
      <c r="J188" s="287">
        <f t="shared" si="10"/>
        <v>0</v>
      </c>
      <c r="K188" s="157"/>
      <c r="L188" s="31"/>
      <c r="M188" s="158" t="s">
        <v>1</v>
      </c>
      <c r="N188" s="159" t="s">
        <v>38</v>
      </c>
      <c r="O188" s="59"/>
      <c r="P188" s="160">
        <f t="shared" si="11"/>
        <v>0</v>
      </c>
      <c r="Q188" s="160">
        <v>4.0000000000000003E-5</v>
      </c>
      <c r="R188" s="160">
        <f t="shared" si="12"/>
        <v>3.2000000000000003E-4</v>
      </c>
      <c r="S188" s="160">
        <v>0</v>
      </c>
      <c r="T188" s="161">
        <f t="shared" si="13"/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62" t="s">
        <v>214</v>
      </c>
      <c r="AT188" s="162" t="s">
        <v>210</v>
      </c>
      <c r="AU188" s="162" t="s">
        <v>85</v>
      </c>
      <c r="AY188" s="15" t="s">
        <v>208</v>
      </c>
      <c r="BE188" s="163">
        <f t="shared" si="14"/>
        <v>0</v>
      </c>
      <c r="BF188" s="163">
        <f t="shared" si="15"/>
        <v>0</v>
      </c>
      <c r="BG188" s="163">
        <f t="shared" si="16"/>
        <v>0</v>
      </c>
      <c r="BH188" s="163">
        <f t="shared" si="17"/>
        <v>0</v>
      </c>
      <c r="BI188" s="163">
        <f t="shared" si="18"/>
        <v>0</v>
      </c>
      <c r="BJ188" s="15" t="s">
        <v>85</v>
      </c>
      <c r="BK188" s="163">
        <f t="shared" si="19"/>
        <v>0</v>
      </c>
      <c r="BL188" s="15" t="s">
        <v>214</v>
      </c>
      <c r="BM188" s="162" t="s">
        <v>3659</v>
      </c>
    </row>
    <row r="189" spans="1:65" s="2" customFormat="1" ht="24.2" customHeight="1">
      <c r="A189" s="30"/>
      <c r="B189" s="154"/>
      <c r="C189" s="201" t="s">
        <v>385</v>
      </c>
      <c r="D189" s="201" t="s">
        <v>751</v>
      </c>
      <c r="E189" s="202" t="s">
        <v>3660</v>
      </c>
      <c r="F189" s="203" t="s">
        <v>3661</v>
      </c>
      <c r="G189" s="204" t="s">
        <v>404</v>
      </c>
      <c r="H189" s="205">
        <v>8</v>
      </c>
      <c r="I189" s="177"/>
      <c r="J189" s="290">
        <f t="shared" si="10"/>
        <v>0</v>
      </c>
      <c r="K189" s="178"/>
      <c r="L189" s="179"/>
      <c r="M189" s="180" t="s">
        <v>1</v>
      </c>
      <c r="N189" s="181" t="s">
        <v>38</v>
      </c>
      <c r="O189" s="59"/>
      <c r="P189" s="160">
        <f t="shared" si="11"/>
        <v>0</v>
      </c>
      <c r="Q189" s="160">
        <v>6.6E-4</v>
      </c>
      <c r="R189" s="160">
        <f t="shared" si="12"/>
        <v>5.28E-3</v>
      </c>
      <c r="S189" s="160">
        <v>0</v>
      </c>
      <c r="T189" s="161">
        <f t="shared" si="1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62" t="s">
        <v>239</v>
      </c>
      <c r="AT189" s="162" t="s">
        <v>751</v>
      </c>
      <c r="AU189" s="162" t="s">
        <v>85</v>
      </c>
      <c r="AY189" s="15" t="s">
        <v>208</v>
      </c>
      <c r="BE189" s="163">
        <f t="shared" si="14"/>
        <v>0</v>
      </c>
      <c r="BF189" s="163">
        <f t="shared" si="15"/>
        <v>0</v>
      </c>
      <c r="BG189" s="163">
        <f t="shared" si="16"/>
        <v>0</v>
      </c>
      <c r="BH189" s="163">
        <f t="shared" si="17"/>
        <v>0</v>
      </c>
      <c r="BI189" s="163">
        <f t="shared" si="18"/>
        <v>0</v>
      </c>
      <c r="BJ189" s="15" t="s">
        <v>85</v>
      </c>
      <c r="BK189" s="163">
        <f t="shared" si="19"/>
        <v>0</v>
      </c>
      <c r="BL189" s="15" t="s">
        <v>214</v>
      </c>
      <c r="BM189" s="162" t="s">
        <v>3662</v>
      </c>
    </row>
    <row r="190" spans="1:65" s="2" customFormat="1" ht="16.5" customHeight="1">
      <c r="A190" s="30"/>
      <c r="B190" s="154"/>
      <c r="C190" s="195" t="s">
        <v>389</v>
      </c>
      <c r="D190" s="195" t="s">
        <v>210</v>
      </c>
      <c r="E190" s="196" t="s">
        <v>3663</v>
      </c>
      <c r="F190" s="200" t="s">
        <v>3664</v>
      </c>
      <c r="G190" s="198" t="s">
        <v>404</v>
      </c>
      <c r="H190" s="199">
        <v>56</v>
      </c>
      <c r="I190" s="155"/>
      <c r="J190" s="287">
        <f t="shared" si="10"/>
        <v>0</v>
      </c>
      <c r="K190" s="157"/>
      <c r="L190" s="31"/>
      <c r="M190" s="158" t="s">
        <v>1</v>
      </c>
      <c r="N190" s="159" t="s">
        <v>38</v>
      </c>
      <c r="O190" s="59"/>
      <c r="P190" s="160">
        <f t="shared" si="11"/>
        <v>0</v>
      </c>
      <c r="Q190" s="160">
        <v>4.0000000000000003E-5</v>
      </c>
      <c r="R190" s="160">
        <f t="shared" si="12"/>
        <v>2.2400000000000002E-3</v>
      </c>
      <c r="S190" s="160">
        <v>0</v>
      </c>
      <c r="T190" s="161">
        <f t="shared" si="1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62" t="s">
        <v>214</v>
      </c>
      <c r="AT190" s="162" t="s">
        <v>210</v>
      </c>
      <c r="AU190" s="162" t="s">
        <v>85</v>
      </c>
      <c r="AY190" s="15" t="s">
        <v>208</v>
      </c>
      <c r="BE190" s="163">
        <f t="shared" si="14"/>
        <v>0</v>
      </c>
      <c r="BF190" s="163">
        <f t="shared" si="15"/>
        <v>0</v>
      </c>
      <c r="BG190" s="163">
        <f t="shared" si="16"/>
        <v>0</v>
      </c>
      <c r="BH190" s="163">
        <f t="shared" si="17"/>
        <v>0</v>
      </c>
      <c r="BI190" s="163">
        <f t="shared" si="18"/>
        <v>0</v>
      </c>
      <c r="BJ190" s="15" t="s">
        <v>85</v>
      </c>
      <c r="BK190" s="163">
        <f t="shared" si="19"/>
        <v>0</v>
      </c>
      <c r="BL190" s="15" t="s">
        <v>214</v>
      </c>
      <c r="BM190" s="162" t="s">
        <v>3665</v>
      </c>
    </row>
    <row r="191" spans="1:65" s="2" customFormat="1" ht="33" customHeight="1">
      <c r="A191" s="30"/>
      <c r="B191" s="154"/>
      <c r="C191" s="201" t="s">
        <v>393</v>
      </c>
      <c r="D191" s="201" t="s">
        <v>751</v>
      </c>
      <c r="E191" s="202" t="s">
        <v>3666</v>
      </c>
      <c r="F191" s="203" t="s">
        <v>3667</v>
      </c>
      <c r="G191" s="204" t="s">
        <v>404</v>
      </c>
      <c r="H191" s="205">
        <v>56</v>
      </c>
      <c r="I191" s="177"/>
      <c r="J191" s="290">
        <f t="shared" si="10"/>
        <v>0</v>
      </c>
      <c r="K191" s="178"/>
      <c r="L191" s="179"/>
      <c r="M191" s="180" t="s">
        <v>1</v>
      </c>
      <c r="N191" s="181" t="s">
        <v>38</v>
      </c>
      <c r="O191" s="59"/>
      <c r="P191" s="160">
        <f t="shared" si="11"/>
        <v>0</v>
      </c>
      <c r="Q191" s="160">
        <v>2.3000000000000001E-4</v>
      </c>
      <c r="R191" s="160">
        <f t="shared" si="12"/>
        <v>1.2880000000000001E-2</v>
      </c>
      <c r="S191" s="160">
        <v>0</v>
      </c>
      <c r="T191" s="161">
        <f t="shared" si="1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62" t="s">
        <v>239</v>
      </c>
      <c r="AT191" s="162" t="s">
        <v>751</v>
      </c>
      <c r="AU191" s="162" t="s">
        <v>85</v>
      </c>
      <c r="AY191" s="15" t="s">
        <v>208</v>
      </c>
      <c r="BE191" s="163">
        <f t="shared" si="14"/>
        <v>0</v>
      </c>
      <c r="BF191" s="163">
        <f t="shared" si="15"/>
        <v>0</v>
      </c>
      <c r="BG191" s="163">
        <f t="shared" si="16"/>
        <v>0</v>
      </c>
      <c r="BH191" s="163">
        <f t="shared" si="17"/>
        <v>0</v>
      </c>
      <c r="BI191" s="163">
        <f t="shared" si="18"/>
        <v>0</v>
      </c>
      <c r="BJ191" s="15" t="s">
        <v>85</v>
      </c>
      <c r="BK191" s="163">
        <f t="shared" si="19"/>
        <v>0</v>
      </c>
      <c r="BL191" s="15" t="s">
        <v>214</v>
      </c>
      <c r="BM191" s="162" t="s">
        <v>3668</v>
      </c>
    </row>
    <row r="192" spans="1:65" s="2" customFormat="1" ht="21.75" customHeight="1">
      <c r="A192" s="30"/>
      <c r="B192" s="154"/>
      <c r="C192" s="195" t="s">
        <v>397</v>
      </c>
      <c r="D192" s="195" t="s">
        <v>210</v>
      </c>
      <c r="E192" s="196" t="s">
        <v>3669</v>
      </c>
      <c r="F192" s="200" t="s">
        <v>3670</v>
      </c>
      <c r="G192" s="198" t="s">
        <v>404</v>
      </c>
      <c r="H192" s="199">
        <v>5</v>
      </c>
      <c r="I192" s="155"/>
      <c r="J192" s="287">
        <f t="shared" si="10"/>
        <v>0</v>
      </c>
      <c r="K192" s="157"/>
      <c r="L192" s="31"/>
      <c r="M192" s="158" t="s">
        <v>1</v>
      </c>
      <c r="N192" s="159" t="s">
        <v>38</v>
      </c>
      <c r="O192" s="59"/>
      <c r="P192" s="160">
        <f t="shared" si="11"/>
        <v>0</v>
      </c>
      <c r="Q192" s="160">
        <v>4.3999999999999999E-5</v>
      </c>
      <c r="R192" s="160">
        <f t="shared" si="12"/>
        <v>2.1999999999999998E-4</v>
      </c>
      <c r="S192" s="160">
        <v>0</v>
      </c>
      <c r="T192" s="161">
        <f t="shared" si="13"/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62" t="s">
        <v>214</v>
      </c>
      <c r="AT192" s="162" t="s">
        <v>210</v>
      </c>
      <c r="AU192" s="162" t="s">
        <v>85</v>
      </c>
      <c r="AY192" s="15" t="s">
        <v>208</v>
      </c>
      <c r="BE192" s="163">
        <f t="shared" si="14"/>
        <v>0</v>
      </c>
      <c r="BF192" s="163">
        <f t="shared" si="15"/>
        <v>0</v>
      </c>
      <c r="BG192" s="163">
        <f t="shared" si="16"/>
        <v>0</v>
      </c>
      <c r="BH192" s="163">
        <f t="shared" si="17"/>
        <v>0</v>
      </c>
      <c r="BI192" s="163">
        <f t="shared" si="18"/>
        <v>0</v>
      </c>
      <c r="BJ192" s="15" t="s">
        <v>85</v>
      </c>
      <c r="BK192" s="163">
        <f t="shared" si="19"/>
        <v>0</v>
      </c>
      <c r="BL192" s="15" t="s">
        <v>214</v>
      </c>
      <c r="BM192" s="162" t="s">
        <v>3671</v>
      </c>
    </row>
    <row r="193" spans="1:65" s="2" customFormat="1" ht="24.2" customHeight="1">
      <c r="A193" s="30"/>
      <c r="B193" s="154"/>
      <c r="C193" s="201" t="s">
        <v>401</v>
      </c>
      <c r="D193" s="201" t="s">
        <v>751</v>
      </c>
      <c r="E193" s="202" t="s">
        <v>3672</v>
      </c>
      <c r="F193" s="203" t="s">
        <v>3673</v>
      </c>
      <c r="G193" s="204" t="s">
        <v>404</v>
      </c>
      <c r="H193" s="205">
        <v>5</v>
      </c>
      <c r="I193" s="177"/>
      <c r="J193" s="290">
        <f t="shared" si="10"/>
        <v>0</v>
      </c>
      <c r="K193" s="178"/>
      <c r="L193" s="179"/>
      <c r="M193" s="180" t="s">
        <v>1</v>
      </c>
      <c r="N193" s="181" t="s">
        <v>38</v>
      </c>
      <c r="O193" s="59"/>
      <c r="P193" s="160">
        <f t="shared" si="11"/>
        <v>0</v>
      </c>
      <c r="Q193" s="160">
        <v>5.5999999999999995E-4</v>
      </c>
      <c r="R193" s="160">
        <f t="shared" si="12"/>
        <v>2.7999999999999995E-3</v>
      </c>
      <c r="S193" s="160">
        <v>0</v>
      </c>
      <c r="T193" s="161">
        <f t="shared" si="13"/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2" t="s">
        <v>239</v>
      </c>
      <c r="AT193" s="162" t="s">
        <v>751</v>
      </c>
      <c r="AU193" s="162" t="s">
        <v>85</v>
      </c>
      <c r="AY193" s="15" t="s">
        <v>208</v>
      </c>
      <c r="BE193" s="163">
        <f t="shared" si="14"/>
        <v>0</v>
      </c>
      <c r="BF193" s="163">
        <f t="shared" si="15"/>
        <v>0</v>
      </c>
      <c r="BG193" s="163">
        <f t="shared" si="16"/>
        <v>0</v>
      </c>
      <c r="BH193" s="163">
        <f t="shared" si="17"/>
        <v>0</v>
      </c>
      <c r="BI193" s="163">
        <f t="shared" si="18"/>
        <v>0</v>
      </c>
      <c r="BJ193" s="15" t="s">
        <v>85</v>
      </c>
      <c r="BK193" s="163">
        <f t="shared" si="19"/>
        <v>0</v>
      </c>
      <c r="BL193" s="15" t="s">
        <v>214</v>
      </c>
      <c r="BM193" s="162" t="s">
        <v>3674</v>
      </c>
    </row>
    <row r="194" spans="1:65" s="2" customFormat="1" ht="16.5" customHeight="1">
      <c r="A194" s="30"/>
      <c r="B194" s="154"/>
      <c r="C194" s="195" t="s">
        <v>406</v>
      </c>
      <c r="D194" s="195" t="s">
        <v>210</v>
      </c>
      <c r="E194" s="196" t="s">
        <v>3675</v>
      </c>
      <c r="F194" s="200" t="s">
        <v>3676</v>
      </c>
      <c r="G194" s="198" t="s">
        <v>404</v>
      </c>
      <c r="H194" s="199">
        <v>68</v>
      </c>
      <c r="I194" s="155"/>
      <c r="J194" s="287">
        <f t="shared" si="10"/>
        <v>0</v>
      </c>
      <c r="K194" s="157"/>
      <c r="L194" s="31"/>
      <c r="M194" s="158" t="s">
        <v>1</v>
      </c>
      <c r="N194" s="159" t="s">
        <v>38</v>
      </c>
      <c r="O194" s="59"/>
      <c r="P194" s="160">
        <f t="shared" si="11"/>
        <v>0</v>
      </c>
      <c r="Q194" s="160">
        <v>4.3999999999999999E-5</v>
      </c>
      <c r="R194" s="160">
        <f t="shared" si="12"/>
        <v>2.9919999999999999E-3</v>
      </c>
      <c r="S194" s="160">
        <v>0</v>
      </c>
      <c r="T194" s="161">
        <f t="shared" si="13"/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62" t="s">
        <v>214</v>
      </c>
      <c r="AT194" s="162" t="s">
        <v>210</v>
      </c>
      <c r="AU194" s="162" t="s">
        <v>85</v>
      </c>
      <c r="AY194" s="15" t="s">
        <v>208</v>
      </c>
      <c r="BE194" s="163">
        <f t="shared" si="14"/>
        <v>0</v>
      </c>
      <c r="BF194" s="163">
        <f t="shared" si="15"/>
        <v>0</v>
      </c>
      <c r="BG194" s="163">
        <f t="shared" si="16"/>
        <v>0</v>
      </c>
      <c r="BH194" s="163">
        <f t="shared" si="17"/>
        <v>0</v>
      </c>
      <c r="BI194" s="163">
        <f t="shared" si="18"/>
        <v>0</v>
      </c>
      <c r="BJ194" s="15" t="s">
        <v>85</v>
      </c>
      <c r="BK194" s="163">
        <f t="shared" si="19"/>
        <v>0</v>
      </c>
      <c r="BL194" s="15" t="s">
        <v>214</v>
      </c>
      <c r="BM194" s="162" t="s">
        <v>3677</v>
      </c>
    </row>
    <row r="195" spans="1:65" s="2" customFormat="1" ht="24.2" customHeight="1">
      <c r="A195" s="30"/>
      <c r="B195" s="154"/>
      <c r="C195" s="201" t="s">
        <v>410</v>
      </c>
      <c r="D195" s="201" t="s">
        <v>751</v>
      </c>
      <c r="E195" s="202" t="s">
        <v>3678</v>
      </c>
      <c r="F195" s="203" t="s">
        <v>3679</v>
      </c>
      <c r="G195" s="204" t="s">
        <v>404</v>
      </c>
      <c r="H195" s="205">
        <v>68</v>
      </c>
      <c r="I195" s="177"/>
      <c r="J195" s="290">
        <f t="shared" si="10"/>
        <v>0</v>
      </c>
      <c r="K195" s="178"/>
      <c r="L195" s="179"/>
      <c r="M195" s="180" t="s">
        <v>1</v>
      </c>
      <c r="N195" s="181" t="s">
        <v>38</v>
      </c>
      <c r="O195" s="59"/>
      <c r="P195" s="160">
        <f t="shared" si="11"/>
        <v>0</v>
      </c>
      <c r="Q195" s="160">
        <v>3.1E-4</v>
      </c>
      <c r="R195" s="160">
        <f t="shared" si="12"/>
        <v>2.1080000000000002E-2</v>
      </c>
      <c r="S195" s="160">
        <v>0</v>
      </c>
      <c r="T195" s="161">
        <f t="shared" si="13"/>
        <v>0</v>
      </c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R195" s="162" t="s">
        <v>239</v>
      </c>
      <c r="AT195" s="162" t="s">
        <v>751</v>
      </c>
      <c r="AU195" s="162" t="s">
        <v>85</v>
      </c>
      <c r="AY195" s="15" t="s">
        <v>208</v>
      </c>
      <c r="BE195" s="163">
        <f t="shared" si="14"/>
        <v>0</v>
      </c>
      <c r="BF195" s="163">
        <f t="shared" si="15"/>
        <v>0</v>
      </c>
      <c r="BG195" s="163">
        <f t="shared" si="16"/>
        <v>0</v>
      </c>
      <c r="BH195" s="163">
        <f t="shared" si="17"/>
        <v>0</v>
      </c>
      <c r="BI195" s="163">
        <f t="shared" si="18"/>
        <v>0</v>
      </c>
      <c r="BJ195" s="15" t="s">
        <v>85</v>
      </c>
      <c r="BK195" s="163">
        <f t="shared" si="19"/>
        <v>0</v>
      </c>
      <c r="BL195" s="15" t="s">
        <v>214</v>
      </c>
      <c r="BM195" s="162" t="s">
        <v>3680</v>
      </c>
    </row>
    <row r="196" spans="1:65" s="2" customFormat="1" ht="16.5" customHeight="1">
      <c r="A196" s="30"/>
      <c r="B196" s="154"/>
      <c r="C196" s="195" t="s">
        <v>414</v>
      </c>
      <c r="D196" s="195" t="s">
        <v>210</v>
      </c>
      <c r="E196" s="196" t="s">
        <v>3681</v>
      </c>
      <c r="F196" s="200" t="s">
        <v>3682</v>
      </c>
      <c r="G196" s="198" t="s">
        <v>404</v>
      </c>
      <c r="H196" s="199">
        <v>32</v>
      </c>
      <c r="I196" s="155"/>
      <c r="J196" s="287">
        <f t="shared" si="10"/>
        <v>0</v>
      </c>
      <c r="K196" s="157"/>
      <c r="L196" s="31"/>
      <c r="M196" s="158" t="s">
        <v>1</v>
      </c>
      <c r="N196" s="159" t="s">
        <v>38</v>
      </c>
      <c r="O196" s="59"/>
      <c r="P196" s="160">
        <f t="shared" si="11"/>
        <v>0</v>
      </c>
      <c r="Q196" s="160">
        <v>4.3999999999999999E-5</v>
      </c>
      <c r="R196" s="160">
        <f t="shared" si="12"/>
        <v>1.408E-3</v>
      </c>
      <c r="S196" s="160">
        <v>0</v>
      </c>
      <c r="T196" s="161">
        <f t="shared" si="13"/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62" t="s">
        <v>214</v>
      </c>
      <c r="AT196" s="162" t="s">
        <v>210</v>
      </c>
      <c r="AU196" s="162" t="s">
        <v>85</v>
      </c>
      <c r="AY196" s="15" t="s">
        <v>208</v>
      </c>
      <c r="BE196" s="163">
        <f t="shared" si="14"/>
        <v>0</v>
      </c>
      <c r="BF196" s="163">
        <f t="shared" si="15"/>
        <v>0</v>
      </c>
      <c r="BG196" s="163">
        <f t="shared" si="16"/>
        <v>0</v>
      </c>
      <c r="BH196" s="163">
        <f t="shared" si="17"/>
        <v>0</v>
      </c>
      <c r="BI196" s="163">
        <f t="shared" si="18"/>
        <v>0</v>
      </c>
      <c r="BJ196" s="15" t="s">
        <v>85</v>
      </c>
      <c r="BK196" s="163">
        <f t="shared" si="19"/>
        <v>0</v>
      </c>
      <c r="BL196" s="15" t="s">
        <v>214</v>
      </c>
      <c r="BM196" s="162" t="s">
        <v>3683</v>
      </c>
    </row>
    <row r="197" spans="1:65" s="2" customFormat="1" ht="24.2" customHeight="1">
      <c r="A197" s="30"/>
      <c r="B197" s="154"/>
      <c r="C197" s="201" t="s">
        <v>418</v>
      </c>
      <c r="D197" s="201" t="s">
        <v>751</v>
      </c>
      <c r="E197" s="202" t="s">
        <v>3684</v>
      </c>
      <c r="F197" s="203" t="s">
        <v>3685</v>
      </c>
      <c r="G197" s="204" t="s">
        <v>404</v>
      </c>
      <c r="H197" s="205">
        <v>32</v>
      </c>
      <c r="I197" s="177"/>
      <c r="J197" s="290">
        <f t="shared" si="10"/>
        <v>0</v>
      </c>
      <c r="K197" s="178"/>
      <c r="L197" s="179"/>
      <c r="M197" s="180" t="s">
        <v>1</v>
      </c>
      <c r="N197" s="181" t="s">
        <v>38</v>
      </c>
      <c r="O197" s="59"/>
      <c r="P197" s="160">
        <f t="shared" si="11"/>
        <v>0</v>
      </c>
      <c r="Q197" s="160">
        <v>7.6999999999999996E-4</v>
      </c>
      <c r="R197" s="160">
        <f t="shared" si="12"/>
        <v>2.4639999999999999E-2</v>
      </c>
      <c r="S197" s="160">
        <v>0</v>
      </c>
      <c r="T197" s="161">
        <f t="shared" si="13"/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62" t="s">
        <v>239</v>
      </c>
      <c r="AT197" s="162" t="s">
        <v>751</v>
      </c>
      <c r="AU197" s="162" t="s">
        <v>85</v>
      </c>
      <c r="AY197" s="15" t="s">
        <v>208</v>
      </c>
      <c r="BE197" s="163">
        <f t="shared" si="14"/>
        <v>0</v>
      </c>
      <c r="BF197" s="163">
        <f t="shared" si="15"/>
        <v>0</v>
      </c>
      <c r="BG197" s="163">
        <f t="shared" si="16"/>
        <v>0</v>
      </c>
      <c r="BH197" s="163">
        <f t="shared" si="17"/>
        <v>0</v>
      </c>
      <c r="BI197" s="163">
        <f t="shared" si="18"/>
        <v>0</v>
      </c>
      <c r="BJ197" s="15" t="s">
        <v>85</v>
      </c>
      <c r="BK197" s="163">
        <f t="shared" si="19"/>
        <v>0</v>
      </c>
      <c r="BL197" s="15" t="s">
        <v>214</v>
      </c>
      <c r="BM197" s="162" t="s">
        <v>3686</v>
      </c>
    </row>
    <row r="198" spans="1:65" s="2" customFormat="1" ht="16.5" customHeight="1">
      <c r="A198" s="30"/>
      <c r="B198" s="154"/>
      <c r="C198" s="195" t="s">
        <v>422</v>
      </c>
      <c r="D198" s="195" t="s">
        <v>210</v>
      </c>
      <c r="E198" s="196" t="s">
        <v>3687</v>
      </c>
      <c r="F198" s="200" t="s">
        <v>3688</v>
      </c>
      <c r="G198" s="198" t="s">
        <v>404</v>
      </c>
      <c r="H198" s="199">
        <v>10</v>
      </c>
      <c r="I198" s="155"/>
      <c r="J198" s="287">
        <f t="shared" si="10"/>
        <v>0</v>
      </c>
      <c r="K198" s="157"/>
      <c r="L198" s="31"/>
      <c r="M198" s="158" t="s">
        <v>1</v>
      </c>
      <c r="N198" s="159" t="s">
        <v>38</v>
      </c>
      <c r="O198" s="59"/>
      <c r="P198" s="160">
        <f t="shared" si="11"/>
        <v>0</v>
      </c>
      <c r="Q198" s="160">
        <v>4.3999999999999999E-5</v>
      </c>
      <c r="R198" s="160">
        <f t="shared" si="12"/>
        <v>4.3999999999999996E-4</v>
      </c>
      <c r="S198" s="160">
        <v>0</v>
      </c>
      <c r="T198" s="161">
        <f t="shared" si="13"/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62" t="s">
        <v>214</v>
      </c>
      <c r="AT198" s="162" t="s">
        <v>210</v>
      </c>
      <c r="AU198" s="162" t="s">
        <v>85</v>
      </c>
      <c r="AY198" s="15" t="s">
        <v>208</v>
      </c>
      <c r="BE198" s="163">
        <f t="shared" si="14"/>
        <v>0</v>
      </c>
      <c r="BF198" s="163">
        <f t="shared" si="15"/>
        <v>0</v>
      </c>
      <c r="BG198" s="163">
        <f t="shared" si="16"/>
        <v>0</v>
      </c>
      <c r="BH198" s="163">
        <f t="shared" si="17"/>
        <v>0</v>
      </c>
      <c r="BI198" s="163">
        <f t="shared" si="18"/>
        <v>0</v>
      </c>
      <c r="BJ198" s="15" t="s">
        <v>85</v>
      </c>
      <c r="BK198" s="163">
        <f t="shared" si="19"/>
        <v>0</v>
      </c>
      <c r="BL198" s="15" t="s">
        <v>214</v>
      </c>
      <c r="BM198" s="162" t="s">
        <v>3689</v>
      </c>
    </row>
    <row r="199" spans="1:65" s="2" customFormat="1" ht="24.2" customHeight="1">
      <c r="A199" s="30"/>
      <c r="B199" s="154"/>
      <c r="C199" s="201" t="s">
        <v>426</v>
      </c>
      <c r="D199" s="201" t="s">
        <v>751</v>
      </c>
      <c r="E199" s="202" t="s">
        <v>3690</v>
      </c>
      <c r="F199" s="203" t="s">
        <v>3691</v>
      </c>
      <c r="G199" s="204" t="s">
        <v>404</v>
      </c>
      <c r="H199" s="205">
        <v>10</v>
      </c>
      <c r="I199" s="177"/>
      <c r="J199" s="290">
        <f t="shared" si="10"/>
        <v>0</v>
      </c>
      <c r="K199" s="178"/>
      <c r="L199" s="179"/>
      <c r="M199" s="180" t="s">
        <v>1</v>
      </c>
      <c r="N199" s="181" t="s">
        <v>38</v>
      </c>
      <c r="O199" s="59"/>
      <c r="P199" s="160">
        <f t="shared" si="11"/>
        <v>0</v>
      </c>
      <c r="Q199" s="160">
        <v>2.7E-4</v>
      </c>
      <c r="R199" s="160">
        <f t="shared" si="12"/>
        <v>2.7000000000000001E-3</v>
      </c>
      <c r="S199" s="160">
        <v>0</v>
      </c>
      <c r="T199" s="161">
        <f t="shared" si="13"/>
        <v>0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R199" s="162" t="s">
        <v>239</v>
      </c>
      <c r="AT199" s="162" t="s">
        <v>751</v>
      </c>
      <c r="AU199" s="162" t="s">
        <v>85</v>
      </c>
      <c r="AY199" s="15" t="s">
        <v>208</v>
      </c>
      <c r="BE199" s="163">
        <f t="shared" si="14"/>
        <v>0</v>
      </c>
      <c r="BF199" s="163">
        <f t="shared" si="15"/>
        <v>0</v>
      </c>
      <c r="BG199" s="163">
        <f t="shared" si="16"/>
        <v>0</v>
      </c>
      <c r="BH199" s="163">
        <f t="shared" si="17"/>
        <v>0</v>
      </c>
      <c r="BI199" s="163">
        <f t="shared" si="18"/>
        <v>0</v>
      </c>
      <c r="BJ199" s="15" t="s">
        <v>85</v>
      </c>
      <c r="BK199" s="163">
        <f t="shared" si="19"/>
        <v>0</v>
      </c>
      <c r="BL199" s="15" t="s">
        <v>214</v>
      </c>
      <c r="BM199" s="162" t="s">
        <v>3692</v>
      </c>
    </row>
    <row r="200" spans="1:65" s="2" customFormat="1" ht="16.5" customHeight="1">
      <c r="A200" s="30"/>
      <c r="B200" s="154"/>
      <c r="C200" s="195" t="s">
        <v>430</v>
      </c>
      <c r="D200" s="195" t="s">
        <v>210</v>
      </c>
      <c r="E200" s="196" t="s">
        <v>3693</v>
      </c>
      <c r="F200" s="200" t="s">
        <v>3694</v>
      </c>
      <c r="G200" s="198" t="s">
        <v>404</v>
      </c>
      <c r="H200" s="199">
        <v>10</v>
      </c>
      <c r="I200" s="155"/>
      <c r="J200" s="287">
        <f t="shared" si="10"/>
        <v>0</v>
      </c>
      <c r="K200" s="157"/>
      <c r="L200" s="31"/>
      <c r="M200" s="158" t="s">
        <v>1</v>
      </c>
      <c r="N200" s="159" t="s">
        <v>38</v>
      </c>
      <c r="O200" s="59"/>
      <c r="P200" s="160">
        <f t="shared" si="11"/>
        <v>0</v>
      </c>
      <c r="Q200" s="160">
        <v>4.3999999999999999E-5</v>
      </c>
      <c r="R200" s="160">
        <f t="shared" si="12"/>
        <v>4.3999999999999996E-4</v>
      </c>
      <c r="S200" s="160">
        <v>0</v>
      </c>
      <c r="T200" s="161">
        <f t="shared" si="13"/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2" t="s">
        <v>214</v>
      </c>
      <c r="AT200" s="162" t="s">
        <v>210</v>
      </c>
      <c r="AU200" s="162" t="s">
        <v>85</v>
      </c>
      <c r="AY200" s="15" t="s">
        <v>208</v>
      </c>
      <c r="BE200" s="163">
        <f t="shared" si="14"/>
        <v>0</v>
      </c>
      <c r="BF200" s="163">
        <f t="shared" si="15"/>
        <v>0</v>
      </c>
      <c r="BG200" s="163">
        <f t="shared" si="16"/>
        <v>0</v>
      </c>
      <c r="BH200" s="163">
        <f t="shared" si="17"/>
        <v>0</v>
      </c>
      <c r="BI200" s="163">
        <f t="shared" si="18"/>
        <v>0</v>
      </c>
      <c r="BJ200" s="15" t="s">
        <v>85</v>
      </c>
      <c r="BK200" s="163">
        <f t="shared" si="19"/>
        <v>0</v>
      </c>
      <c r="BL200" s="15" t="s">
        <v>214</v>
      </c>
      <c r="BM200" s="162" t="s">
        <v>3695</v>
      </c>
    </row>
    <row r="201" spans="1:65" s="2" customFormat="1" ht="33" customHeight="1">
      <c r="A201" s="30"/>
      <c r="B201" s="154"/>
      <c r="C201" s="201" t="s">
        <v>434</v>
      </c>
      <c r="D201" s="201" t="s">
        <v>751</v>
      </c>
      <c r="E201" s="202" t="s">
        <v>3696</v>
      </c>
      <c r="F201" s="203" t="s">
        <v>3697</v>
      </c>
      <c r="G201" s="204" t="s">
        <v>404</v>
      </c>
      <c r="H201" s="205">
        <v>10</v>
      </c>
      <c r="I201" s="177"/>
      <c r="J201" s="290">
        <f t="shared" si="10"/>
        <v>0</v>
      </c>
      <c r="K201" s="178"/>
      <c r="L201" s="179"/>
      <c r="M201" s="180" t="s">
        <v>1</v>
      </c>
      <c r="N201" s="181" t="s">
        <v>38</v>
      </c>
      <c r="O201" s="59"/>
      <c r="P201" s="160">
        <f t="shared" si="11"/>
        <v>0</v>
      </c>
      <c r="Q201" s="160">
        <v>2.5999999999999998E-4</v>
      </c>
      <c r="R201" s="160">
        <f t="shared" si="12"/>
        <v>2.5999999999999999E-3</v>
      </c>
      <c r="S201" s="160">
        <v>0</v>
      </c>
      <c r="T201" s="161">
        <f t="shared" si="13"/>
        <v>0</v>
      </c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R201" s="162" t="s">
        <v>239</v>
      </c>
      <c r="AT201" s="162" t="s">
        <v>751</v>
      </c>
      <c r="AU201" s="162" t="s">
        <v>85</v>
      </c>
      <c r="AY201" s="15" t="s">
        <v>208</v>
      </c>
      <c r="BE201" s="163">
        <f t="shared" si="14"/>
        <v>0</v>
      </c>
      <c r="BF201" s="163">
        <f t="shared" si="15"/>
        <v>0</v>
      </c>
      <c r="BG201" s="163">
        <f t="shared" si="16"/>
        <v>0</v>
      </c>
      <c r="BH201" s="163">
        <f t="shared" si="17"/>
        <v>0</v>
      </c>
      <c r="BI201" s="163">
        <f t="shared" si="18"/>
        <v>0</v>
      </c>
      <c r="BJ201" s="15" t="s">
        <v>85</v>
      </c>
      <c r="BK201" s="163">
        <f t="shared" si="19"/>
        <v>0</v>
      </c>
      <c r="BL201" s="15" t="s">
        <v>214</v>
      </c>
      <c r="BM201" s="162" t="s">
        <v>3698</v>
      </c>
    </row>
    <row r="202" spans="1:65" s="2" customFormat="1" ht="16.5" customHeight="1">
      <c r="A202" s="30"/>
      <c r="B202" s="154"/>
      <c r="C202" s="195" t="s">
        <v>438</v>
      </c>
      <c r="D202" s="195" t="s">
        <v>210</v>
      </c>
      <c r="E202" s="196" t="s">
        <v>3699</v>
      </c>
      <c r="F202" s="200" t="s">
        <v>3700</v>
      </c>
      <c r="G202" s="198" t="s">
        <v>404</v>
      </c>
      <c r="H202" s="199">
        <v>21</v>
      </c>
      <c r="I202" s="155"/>
      <c r="J202" s="287">
        <f t="shared" si="10"/>
        <v>0</v>
      </c>
      <c r="K202" s="157"/>
      <c r="L202" s="31"/>
      <c r="M202" s="158" t="s">
        <v>1</v>
      </c>
      <c r="N202" s="159" t="s">
        <v>38</v>
      </c>
      <c r="O202" s="59"/>
      <c r="P202" s="160">
        <f t="shared" si="11"/>
        <v>0</v>
      </c>
      <c r="Q202" s="160">
        <v>5.0000000000000002E-5</v>
      </c>
      <c r="R202" s="160">
        <f t="shared" si="12"/>
        <v>1.0500000000000002E-3</v>
      </c>
      <c r="S202" s="160">
        <v>0</v>
      </c>
      <c r="T202" s="161">
        <f t="shared" si="13"/>
        <v>0</v>
      </c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R202" s="162" t="s">
        <v>214</v>
      </c>
      <c r="AT202" s="162" t="s">
        <v>210</v>
      </c>
      <c r="AU202" s="162" t="s">
        <v>85</v>
      </c>
      <c r="AY202" s="15" t="s">
        <v>208</v>
      </c>
      <c r="BE202" s="163">
        <f t="shared" si="14"/>
        <v>0</v>
      </c>
      <c r="BF202" s="163">
        <f t="shared" si="15"/>
        <v>0</v>
      </c>
      <c r="BG202" s="163">
        <f t="shared" si="16"/>
        <v>0</v>
      </c>
      <c r="BH202" s="163">
        <f t="shared" si="17"/>
        <v>0</v>
      </c>
      <c r="BI202" s="163">
        <f t="shared" si="18"/>
        <v>0</v>
      </c>
      <c r="BJ202" s="15" t="s">
        <v>85</v>
      </c>
      <c r="BK202" s="163">
        <f t="shared" si="19"/>
        <v>0</v>
      </c>
      <c r="BL202" s="15" t="s">
        <v>214</v>
      </c>
      <c r="BM202" s="162" t="s">
        <v>3701</v>
      </c>
    </row>
    <row r="203" spans="1:65" s="2" customFormat="1" ht="24.2" customHeight="1">
      <c r="A203" s="30"/>
      <c r="B203" s="154"/>
      <c r="C203" s="201" t="s">
        <v>442</v>
      </c>
      <c r="D203" s="201" t="s">
        <v>751</v>
      </c>
      <c r="E203" s="202" t="s">
        <v>3702</v>
      </c>
      <c r="F203" s="203" t="s">
        <v>3703</v>
      </c>
      <c r="G203" s="204" t="s">
        <v>404</v>
      </c>
      <c r="H203" s="205">
        <v>21</v>
      </c>
      <c r="I203" s="177"/>
      <c r="J203" s="290">
        <f t="shared" si="10"/>
        <v>0</v>
      </c>
      <c r="K203" s="178"/>
      <c r="L203" s="179"/>
      <c r="M203" s="180" t="s">
        <v>1</v>
      </c>
      <c r="N203" s="181" t="s">
        <v>38</v>
      </c>
      <c r="O203" s="59"/>
      <c r="P203" s="160">
        <f t="shared" si="11"/>
        <v>0</v>
      </c>
      <c r="Q203" s="160">
        <v>7.2000000000000005E-4</v>
      </c>
      <c r="R203" s="160">
        <f t="shared" si="12"/>
        <v>1.5120000000000001E-2</v>
      </c>
      <c r="S203" s="160">
        <v>0</v>
      </c>
      <c r="T203" s="161">
        <f t="shared" si="13"/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62" t="s">
        <v>239</v>
      </c>
      <c r="AT203" s="162" t="s">
        <v>751</v>
      </c>
      <c r="AU203" s="162" t="s">
        <v>85</v>
      </c>
      <c r="AY203" s="15" t="s">
        <v>208</v>
      </c>
      <c r="BE203" s="163">
        <f t="shared" si="14"/>
        <v>0</v>
      </c>
      <c r="BF203" s="163">
        <f t="shared" si="15"/>
        <v>0</v>
      </c>
      <c r="BG203" s="163">
        <f t="shared" si="16"/>
        <v>0</v>
      </c>
      <c r="BH203" s="163">
        <f t="shared" si="17"/>
        <v>0</v>
      </c>
      <c r="BI203" s="163">
        <f t="shared" si="18"/>
        <v>0</v>
      </c>
      <c r="BJ203" s="15" t="s">
        <v>85</v>
      </c>
      <c r="BK203" s="163">
        <f t="shared" si="19"/>
        <v>0</v>
      </c>
      <c r="BL203" s="15" t="s">
        <v>214</v>
      </c>
      <c r="BM203" s="162" t="s">
        <v>3704</v>
      </c>
    </row>
    <row r="204" spans="1:65" s="2" customFormat="1" ht="16.5" customHeight="1">
      <c r="A204" s="30"/>
      <c r="B204" s="154"/>
      <c r="C204" s="195" t="s">
        <v>446</v>
      </c>
      <c r="D204" s="195" t="s">
        <v>210</v>
      </c>
      <c r="E204" s="196" t="s">
        <v>3705</v>
      </c>
      <c r="F204" s="200" t="s">
        <v>3706</v>
      </c>
      <c r="G204" s="198" t="s">
        <v>404</v>
      </c>
      <c r="H204" s="199">
        <v>14</v>
      </c>
      <c r="I204" s="155"/>
      <c r="J204" s="287">
        <f t="shared" si="10"/>
        <v>0</v>
      </c>
      <c r="K204" s="157"/>
      <c r="L204" s="31"/>
      <c r="M204" s="158" t="s">
        <v>1</v>
      </c>
      <c r="N204" s="159" t="s">
        <v>38</v>
      </c>
      <c r="O204" s="59"/>
      <c r="P204" s="160">
        <f t="shared" si="11"/>
        <v>0</v>
      </c>
      <c r="Q204" s="160">
        <v>5.0000000000000002E-5</v>
      </c>
      <c r="R204" s="160">
        <f t="shared" si="12"/>
        <v>6.9999999999999999E-4</v>
      </c>
      <c r="S204" s="160">
        <v>0</v>
      </c>
      <c r="T204" s="161">
        <f t="shared" si="13"/>
        <v>0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R204" s="162" t="s">
        <v>214</v>
      </c>
      <c r="AT204" s="162" t="s">
        <v>210</v>
      </c>
      <c r="AU204" s="162" t="s">
        <v>85</v>
      </c>
      <c r="AY204" s="15" t="s">
        <v>208</v>
      </c>
      <c r="BE204" s="163">
        <f t="shared" si="14"/>
        <v>0</v>
      </c>
      <c r="BF204" s="163">
        <f t="shared" si="15"/>
        <v>0</v>
      </c>
      <c r="BG204" s="163">
        <f t="shared" si="16"/>
        <v>0</v>
      </c>
      <c r="BH204" s="163">
        <f t="shared" si="17"/>
        <v>0</v>
      </c>
      <c r="BI204" s="163">
        <f t="shared" si="18"/>
        <v>0</v>
      </c>
      <c r="BJ204" s="15" t="s">
        <v>85</v>
      </c>
      <c r="BK204" s="163">
        <f t="shared" si="19"/>
        <v>0</v>
      </c>
      <c r="BL204" s="15" t="s">
        <v>214</v>
      </c>
      <c r="BM204" s="162" t="s">
        <v>3707</v>
      </c>
    </row>
    <row r="205" spans="1:65" s="2" customFormat="1" ht="24.2" customHeight="1">
      <c r="A205" s="30"/>
      <c r="B205" s="154"/>
      <c r="C205" s="201" t="s">
        <v>450</v>
      </c>
      <c r="D205" s="201" t="s">
        <v>751</v>
      </c>
      <c r="E205" s="202" t="s">
        <v>3708</v>
      </c>
      <c r="F205" s="203" t="s">
        <v>3709</v>
      </c>
      <c r="G205" s="204" t="s">
        <v>404</v>
      </c>
      <c r="H205" s="205">
        <v>13</v>
      </c>
      <c r="I205" s="177"/>
      <c r="J205" s="290">
        <f t="shared" si="10"/>
        <v>0</v>
      </c>
      <c r="K205" s="178"/>
      <c r="L205" s="179"/>
      <c r="M205" s="180" t="s">
        <v>1</v>
      </c>
      <c r="N205" s="181" t="s">
        <v>38</v>
      </c>
      <c r="O205" s="59"/>
      <c r="P205" s="160">
        <f t="shared" si="11"/>
        <v>0</v>
      </c>
      <c r="Q205" s="160">
        <v>1.23E-3</v>
      </c>
      <c r="R205" s="160">
        <f t="shared" si="12"/>
        <v>1.5990000000000001E-2</v>
      </c>
      <c r="S205" s="160">
        <v>0</v>
      </c>
      <c r="T205" s="161">
        <f t="shared" si="13"/>
        <v>0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62" t="s">
        <v>239</v>
      </c>
      <c r="AT205" s="162" t="s">
        <v>751</v>
      </c>
      <c r="AU205" s="162" t="s">
        <v>85</v>
      </c>
      <c r="AY205" s="15" t="s">
        <v>208</v>
      </c>
      <c r="BE205" s="163">
        <f t="shared" si="14"/>
        <v>0</v>
      </c>
      <c r="BF205" s="163">
        <f t="shared" si="15"/>
        <v>0</v>
      </c>
      <c r="BG205" s="163">
        <f t="shared" si="16"/>
        <v>0</v>
      </c>
      <c r="BH205" s="163">
        <f t="shared" si="17"/>
        <v>0</v>
      </c>
      <c r="BI205" s="163">
        <f t="shared" si="18"/>
        <v>0</v>
      </c>
      <c r="BJ205" s="15" t="s">
        <v>85</v>
      </c>
      <c r="BK205" s="163">
        <f t="shared" si="19"/>
        <v>0</v>
      </c>
      <c r="BL205" s="15" t="s">
        <v>214</v>
      </c>
      <c r="BM205" s="162" t="s">
        <v>3710</v>
      </c>
    </row>
    <row r="206" spans="1:65" s="2" customFormat="1" ht="24.2" customHeight="1">
      <c r="A206" s="30"/>
      <c r="B206" s="154"/>
      <c r="C206" s="201" t="s">
        <v>454</v>
      </c>
      <c r="D206" s="201" t="s">
        <v>751</v>
      </c>
      <c r="E206" s="202" t="s">
        <v>3711</v>
      </c>
      <c r="F206" s="203" t="s">
        <v>3712</v>
      </c>
      <c r="G206" s="204" t="s">
        <v>404</v>
      </c>
      <c r="H206" s="205">
        <v>1</v>
      </c>
      <c r="I206" s="177"/>
      <c r="J206" s="290">
        <f t="shared" si="10"/>
        <v>0</v>
      </c>
      <c r="K206" s="178"/>
      <c r="L206" s="179"/>
      <c r="M206" s="180" t="s">
        <v>1</v>
      </c>
      <c r="N206" s="181" t="s">
        <v>38</v>
      </c>
      <c r="O206" s="59"/>
      <c r="P206" s="160">
        <f t="shared" si="11"/>
        <v>0</v>
      </c>
      <c r="Q206" s="160">
        <v>1.6100000000000001E-3</v>
      </c>
      <c r="R206" s="160">
        <f t="shared" si="12"/>
        <v>1.6100000000000001E-3</v>
      </c>
      <c r="S206" s="160">
        <v>0</v>
      </c>
      <c r="T206" s="161">
        <f t="shared" si="13"/>
        <v>0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62" t="s">
        <v>239</v>
      </c>
      <c r="AT206" s="162" t="s">
        <v>751</v>
      </c>
      <c r="AU206" s="162" t="s">
        <v>85</v>
      </c>
      <c r="AY206" s="15" t="s">
        <v>208</v>
      </c>
      <c r="BE206" s="163">
        <f t="shared" si="14"/>
        <v>0</v>
      </c>
      <c r="BF206" s="163">
        <f t="shared" si="15"/>
        <v>0</v>
      </c>
      <c r="BG206" s="163">
        <f t="shared" si="16"/>
        <v>0</v>
      </c>
      <c r="BH206" s="163">
        <f t="shared" si="17"/>
        <v>0</v>
      </c>
      <c r="BI206" s="163">
        <f t="shared" si="18"/>
        <v>0</v>
      </c>
      <c r="BJ206" s="15" t="s">
        <v>85</v>
      </c>
      <c r="BK206" s="163">
        <f t="shared" si="19"/>
        <v>0</v>
      </c>
      <c r="BL206" s="15" t="s">
        <v>214</v>
      </c>
      <c r="BM206" s="162" t="s">
        <v>3713</v>
      </c>
    </row>
    <row r="207" spans="1:65" s="2" customFormat="1" ht="16.5" customHeight="1">
      <c r="A207" s="30"/>
      <c r="B207" s="154"/>
      <c r="C207" s="195" t="s">
        <v>458</v>
      </c>
      <c r="D207" s="195" t="s">
        <v>210</v>
      </c>
      <c r="E207" s="196" t="s">
        <v>3714</v>
      </c>
      <c r="F207" s="200" t="s">
        <v>3715</v>
      </c>
      <c r="G207" s="198" t="s">
        <v>404</v>
      </c>
      <c r="H207" s="199">
        <v>4</v>
      </c>
      <c r="I207" s="155"/>
      <c r="J207" s="287">
        <f t="shared" si="10"/>
        <v>0</v>
      </c>
      <c r="K207" s="157"/>
      <c r="L207" s="31"/>
      <c r="M207" s="158" t="s">
        <v>1</v>
      </c>
      <c r="N207" s="159" t="s">
        <v>38</v>
      </c>
      <c r="O207" s="59"/>
      <c r="P207" s="160">
        <f t="shared" si="11"/>
        <v>0</v>
      </c>
      <c r="Q207" s="160">
        <v>5.0000000000000002E-5</v>
      </c>
      <c r="R207" s="160">
        <f t="shared" si="12"/>
        <v>2.0000000000000001E-4</v>
      </c>
      <c r="S207" s="160">
        <v>0</v>
      </c>
      <c r="T207" s="161">
        <f t="shared" si="13"/>
        <v>0</v>
      </c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R207" s="162" t="s">
        <v>214</v>
      </c>
      <c r="AT207" s="162" t="s">
        <v>210</v>
      </c>
      <c r="AU207" s="162" t="s">
        <v>85</v>
      </c>
      <c r="AY207" s="15" t="s">
        <v>208</v>
      </c>
      <c r="BE207" s="163">
        <f t="shared" si="14"/>
        <v>0</v>
      </c>
      <c r="BF207" s="163">
        <f t="shared" si="15"/>
        <v>0</v>
      </c>
      <c r="BG207" s="163">
        <f t="shared" si="16"/>
        <v>0</v>
      </c>
      <c r="BH207" s="163">
        <f t="shared" si="17"/>
        <v>0</v>
      </c>
      <c r="BI207" s="163">
        <f t="shared" si="18"/>
        <v>0</v>
      </c>
      <c r="BJ207" s="15" t="s">
        <v>85</v>
      </c>
      <c r="BK207" s="163">
        <f t="shared" si="19"/>
        <v>0</v>
      </c>
      <c r="BL207" s="15" t="s">
        <v>214</v>
      </c>
      <c r="BM207" s="162" t="s">
        <v>3716</v>
      </c>
    </row>
    <row r="208" spans="1:65" s="2" customFormat="1" ht="24.2" customHeight="1">
      <c r="A208" s="30"/>
      <c r="B208" s="154"/>
      <c r="C208" s="201" t="s">
        <v>462</v>
      </c>
      <c r="D208" s="201" t="s">
        <v>751</v>
      </c>
      <c r="E208" s="202" t="s">
        <v>3717</v>
      </c>
      <c r="F208" s="203" t="s">
        <v>3718</v>
      </c>
      <c r="G208" s="204" t="s">
        <v>404</v>
      </c>
      <c r="H208" s="205">
        <v>4</v>
      </c>
      <c r="I208" s="177"/>
      <c r="J208" s="290">
        <f t="shared" si="10"/>
        <v>0</v>
      </c>
      <c r="K208" s="178"/>
      <c r="L208" s="179"/>
      <c r="M208" s="180" t="s">
        <v>1</v>
      </c>
      <c r="N208" s="181" t="s">
        <v>38</v>
      </c>
      <c r="O208" s="59"/>
      <c r="P208" s="160">
        <f t="shared" si="11"/>
        <v>0</v>
      </c>
      <c r="Q208" s="160">
        <v>4.0000000000000002E-4</v>
      </c>
      <c r="R208" s="160">
        <f t="shared" si="12"/>
        <v>1.6000000000000001E-3</v>
      </c>
      <c r="S208" s="160">
        <v>0</v>
      </c>
      <c r="T208" s="161">
        <f t="shared" si="13"/>
        <v>0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62" t="s">
        <v>239</v>
      </c>
      <c r="AT208" s="162" t="s">
        <v>751</v>
      </c>
      <c r="AU208" s="162" t="s">
        <v>85</v>
      </c>
      <c r="AY208" s="15" t="s">
        <v>208</v>
      </c>
      <c r="BE208" s="163">
        <f t="shared" si="14"/>
        <v>0</v>
      </c>
      <c r="BF208" s="163">
        <f t="shared" si="15"/>
        <v>0</v>
      </c>
      <c r="BG208" s="163">
        <f t="shared" si="16"/>
        <v>0</v>
      </c>
      <c r="BH208" s="163">
        <f t="shared" si="17"/>
        <v>0</v>
      </c>
      <c r="BI208" s="163">
        <f t="shared" si="18"/>
        <v>0</v>
      </c>
      <c r="BJ208" s="15" t="s">
        <v>85</v>
      </c>
      <c r="BK208" s="163">
        <f t="shared" si="19"/>
        <v>0</v>
      </c>
      <c r="BL208" s="15" t="s">
        <v>214</v>
      </c>
      <c r="BM208" s="162" t="s">
        <v>3719</v>
      </c>
    </row>
    <row r="209" spans="1:65" s="2" customFormat="1" ht="16.5" customHeight="1">
      <c r="A209" s="30"/>
      <c r="B209" s="154"/>
      <c r="C209" s="195" t="s">
        <v>466</v>
      </c>
      <c r="D209" s="195" t="s">
        <v>210</v>
      </c>
      <c r="E209" s="196" t="s">
        <v>3720</v>
      </c>
      <c r="F209" s="200" t="s">
        <v>3721</v>
      </c>
      <c r="G209" s="198" t="s">
        <v>404</v>
      </c>
      <c r="H209" s="199">
        <v>1</v>
      </c>
      <c r="I209" s="155"/>
      <c r="J209" s="287">
        <f t="shared" si="10"/>
        <v>0</v>
      </c>
      <c r="K209" s="157"/>
      <c r="L209" s="31"/>
      <c r="M209" s="158" t="s">
        <v>1</v>
      </c>
      <c r="N209" s="159" t="s">
        <v>38</v>
      </c>
      <c r="O209" s="59"/>
      <c r="P209" s="160">
        <f t="shared" si="11"/>
        <v>0</v>
      </c>
      <c r="Q209" s="160">
        <v>5.0000000000000002E-5</v>
      </c>
      <c r="R209" s="160">
        <f t="shared" si="12"/>
        <v>5.0000000000000002E-5</v>
      </c>
      <c r="S209" s="160">
        <v>0</v>
      </c>
      <c r="T209" s="161">
        <f t="shared" si="13"/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62" t="s">
        <v>214</v>
      </c>
      <c r="AT209" s="162" t="s">
        <v>210</v>
      </c>
      <c r="AU209" s="162" t="s">
        <v>85</v>
      </c>
      <c r="AY209" s="15" t="s">
        <v>208</v>
      </c>
      <c r="BE209" s="163">
        <f t="shared" si="14"/>
        <v>0</v>
      </c>
      <c r="BF209" s="163">
        <f t="shared" si="15"/>
        <v>0</v>
      </c>
      <c r="BG209" s="163">
        <f t="shared" si="16"/>
        <v>0</v>
      </c>
      <c r="BH209" s="163">
        <f t="shared" si="17"/>
        <v>0</v>
      </c>
      <c r="BI209" s="163">
        <f t="shared" si="18"/>
        <v>0</v>
      </c>
      <c r="BJ209" s="15" t="s">
        <v>85</v>
      </c>
      <c r="BK209" s="163">
        <f t="shared" si="19"/>
        <v>0</v>
      </c>
      <c r="BL209" s="15" t="s">
        <v>214</v>
      </c>
      <c r="BM209" s="162" t="s">
        <v>3722</v>
      </c>
    </row>
    <row r="210" spans="1:65" s="2" customFormat="1" ht="24.2" customHeight="1">
      <c r="A210" s="30"/>
      <c r="B210" s="154"/>
      <c r="C210" s="201" t="s">
        <v>468</v>
      </c>
      <c r="D210" s="201" t="s">
        <v>751</v>
      </c>
      <c r="E210" s="202" t="s">
        <v>3723</v>
      </c>
      <c r="F210" s="203" t="s">
        <v>3724</v>
      </c>
      <c r="G210" s="204" t="s">
        <v>404</v>
      </c>
      <c r="H210" s="205">
        <v>1</v>
      </c>
      <c r="I210" s="177"/>
      <c r="J210" s="290">
        <f t="shared" si="10"/>
        <v>0</v>
      </c>
      <c r="K210" s="178"/>
      <c r="L210" s="179"/>
      <c r="M210" s="180" t="s">
        <v>1</v>
      </c>
      <c r="N210" s="181" t="s">
        <v>38</v>
      </c>
      <c r="O210" s="59"/>
      <c r="P210" s="160">
        <f t="shared" si="11"/>
        <v>0</v>
      </c>
      <c r="Q210" s="160">
        <v>5.5000000000000003E-4</v>
      </c>
      <c r="R210" s="160">
        <f t="shared" si="12"/>
        <v>5.5000000000000003E-4</v>
      </c>
      <c r="S210" s="160">
        <v>0</v>
      </c>
      <c r="T210" s="161">
        <f t="shared" si="13"/>
        <v>0</v>
      </c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R210" s="162" t="s">
        <v>239</v>
      </c>
      <c r="AT210" s="162" t="s">
        <v>751</v>
      </c>
      <c r="AU210" s="162" t="s">
        <v>85</v>
      </c>
      <c r="AY210" s="15" t="s">
        <v>208</v>
      </c>
      <c r="BE210" s="163">
        <f t="shared" si="14"/>
        <v>0</v>
      </c>
      <c r="BF210" s="163">
        <f t="shared" si="15"/>
        <v>0</v>
      </c>
      <c r="BG210" s="163">
        <f t="shared" si="16"/>
        <v>0</v>
      </c>
      <c r="BH210" s="163">
        <f t="shared" si="17"/>
        <v>0</v>
      </c>
      <c r="BI210" s="163">
        <f t="shared" si="18"/>
        <v>0</v>
      </c>
      <c r="BJ210" s="15" t="s">
        <v>85</v>
      </c>
      <c r="BK210" s="163">
        <f t="shared" si="19"/>
        <v>0</v>
      </c>
      <c r="BL210" s="15" t="s">
        <v>214</v>
      </c>
      <c r="BM210" s="162" t="s">
        <v>3725</v>
      </c>
    </row>
    <row r="211" spans="1:65" s="2" customFormat="1" ht="21.75" customHeight="1">
      <c r="A211" s="30"/>
      <c r="B211" s="154"/>
      <c r="C211" s="195" t="s">
        <v>472</v>
      </c>
      <c r="D211" s="195" t="s">
        <v>210</v>
      </c>
      <c r="E211" s="196" t="s">
        <v>3726</v>
      </c>
      <c r="F211" s="200" t="s">
        <v>3727</v>
      </c>
      <c r="G211" s="198" t="s">
        <v>404</v>
      </c>
      <c r="H211" s="199">
        <v>6</v>
      </c>
      <c r="I211" s="155"/>
      <c r="J211" s="287">
        <f t="shared" si="10"/>
        <v>0</v>
      </c>
      <c r="K211" s="157"/>
      <c r="L211" s="31"/>
      <c r="M211" s="158" t="s">
        <v>1</v>
      </c>
      <c r="N211" s="159" t="s">
        <v>38</v>
      </c>
      <c r="O211" s="59"/>
      <c r="P211" s="160">
        <f t="shared" si="11"/>
        <v>0</v>
      </c>
      <c r="Q211" s="160">
        <v>5.0000000000000002E-5</v>
      </c>
      <c r="R211" s="160">
        <f t="shared" si="12"/>
        <v>3.0000000000000003E-4</v>
      </c>
      <c r="S211" s="160">
        <v>0</v>
      </c>
      <c r="T211" s="161">
        <f t="shared" si="13"/>
        <v>0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R211" s="162" t="s">
        <v>214</v>
      </c>
      <c r="AT211" s="162" t="s">
        <v>210</v>
      </c>
      <c r="AU211" s="162" t="s">
        <v>85</v>
      </c>
      <c r="AY211" s="15" t="s">
        <v>208</v>
      </c>
      <c r="BE211" s="163">
        <f t="shared" si="14"/>
        <v>0</v>
      </c>
      <c r="BF211" s="163">
        <f t="shared" si="15"/>
        <v>0</v>
      </c>
      <c r="BG211" s="163">
        <f t="shared" si="16"/>
        <v>0</v>
      </c>
      <c r="BH211" s="163">
        <f t="shared" si="17"/>
        <v>0</v>
      </c>
      <c r="BI211" s="163">
        <f t="shared" si="18"/>
        <v>0</v>
      </c>
      <c r="BJ211" s="15" t="s">
        <v>85</v>
      </c>
      <c r="BK211" s="163">
        <f t="shared" si="19"/>
        <v>0</v>
      </c>
      <c r="BL211" s="15" t="s">
        <v>214</v>
      </c>
      <c r="BM211" s="162" t="s">
        <v>3728</v>
      </c>
    </row>
    <row r="212" spans="1:65" s="2" customFormat="1" ht="24.2" customHeight="1">
      <c r="A212" s="30"/>
      <c r="B212" s="154"/>
      <c r="C212" s="201" t="s">
        <v>476</v>
      </c>
      <c r="D212" s="201" t="s">
        <v>751</v>
      </c>
      <c r="E212" s="202" t="s">
        <v>3729</v>
      </c>
      <c r="F212" s="203" t="s">
        <v>3730</v>
      </c>
      <c r="G212" s="204" t="s">
        <v>404</v>
      </c>
      <c r="H212" s="205">
        <v>6</v>
      </c>
      <c r="I212" s="177"/>
      <c r="J212" s="290">
        <f t="shared" si="10"/>
        <v>0</v>
      </c>
      <c r="K212" s="178"/>
      <c r="L212" s="179"/>
      <c r="M212" s="180" t="s">
        <v>1</v>
      </c>
      <c r="N212" s="181" t="s">
        <v>38</v>
      </c>
      <c r="O212" s="59"/>
      <c r="P212" s="160">
        <f t="shared" si="11"/>
        <v>0</v>
      </c>
      <c r="Q212" s="160">
        <v>1.08E-3</v>
      </c>
      <c r="R212" s="160">
        <f t="shared" si="12"/>
        <v>6.4799999999999996E-3</v>
      </c>
      <c r="S212" s="160">
        <v>0</v>
      </c>
      <c r="T212" s="161">
        <f t="shared" si="13"/>
        <v>0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62" t="s">
        <v>239</v>
      </c>
      <c r="AT212" s="162" t="s">
        <v>751</v>
      </c>
      <c r="AU212" s="162" t="s">
        <v>85</v>
      </c>
      <c r="AY212" s="15" t="s">
        <v>208</v>
      </c>
      <c r="BE212" s="163">
        <f t="shared" si="14"/>
        <v>0</v>
      </c>
      <c r="BF212" s="163">
        <f t="shared" si="15"/>
        <v>0</v>
      </c>
      <c r="BG212" s="163">
        <f t="shared" si="16"/>
        <v>0</v>
      </c>
      <c r="BH212" s="163">
        <f t="shared" si="17"/>
        <v>0</v>
      </c>
      <c r="BI212" s="163">
        <f t="shared" si="18"/>
        <v>0</v>
      </c>
      <c r="BJ212" s="15" t="s">
        <v>85</v>
      </c>
      <c r="BK212" s="163">
        <f t="shared" si="19"/>
        <v>0</v>
      </c>
      <c r="BL212" s="15" t="s">
        <v>214</v>
      </c>
      <c r="BM212" s="162" t="s">
        <v>3731</v>
      </c>
    </row>
    <row r="213" spans="1:65" s="2" customFormat="1" ht="24.2" customHeight="1">
      <c r="A213" s="30"/>
      <c r="B213" s="154"/>
      <c r="C213" s="195" t="s">
        <v>480</v>
      </c>
      <c r="D213" s="195" t="s">
        <v>210</v>
      </c>
      <c r="E213" s="196" t="s">
        <v>3732</v>
      </c>
      <c r="F213" s="200" t="s">
        <v>3733</v>
      </c>
      <c r="G213" s="198" t="s">
        <v>252</v>
      </c>
      <c r="H213" s="199">
        <v>3</v>
      </c>
      <c r="I213" s="155"/>
      <c r="J213" s="287">
        <f t="shared" si="10"/>
        <v>0</v>
      </c>
      <c r="K213" s="157"/>
      <c r="L213" s="31"/>
      <c r="M213" s="158" t="s">
        <v>1</v>
      </c>
      <c r="N213" s="159" t="s">
        <v>38</v>
      </c>
      <c r="O213" s="59"/>
      <c r="P213" s="160">
        <f t="shared" si="11"/>
        <v>0</v>
      </c>
      <c r="Q213" s="160">
        <v>0</v>
      </c>
      <c r="R213" s="160">
        <f t="shared" si="12"/>
        <v>0</v>
      </c>
      <c r="S213" s="160">
        <v>0</v>
      </c>
      <c r="T213" s="161">
        <f t="shared" si="13"/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62" t="s">
        <v>214</v>
      </c>
      <c r="AT213" s="162" t="s">
        <v>210</v>
      </c>
      <c r="AU213" s="162" t="s">
        <v>85</v>
      </c>
      <c r="AY213" s="15" t="s">
        <v>208</v>
      </c>
      <c r="BE213" s="163">
        <f t="shared" si="14"/>
        <v>0</v>
      </c>
      <c r="BF213" s="163">
        <f t="shared" si="15"/>
        <v>0</v>
      </c>
      <c r="BG213" s="163">
        <f t="shared" si="16"/>
        <v>0</v>
      </c>
      <c r="BH213" s="163">
        <f t="shared" si="17"/>
        <v>0</v>
      </c>
      <c r="BI213" s="163">
        <f t="shared" si="18"/>
        <v>0</v>
      </c>
      <c r="BJ213" s="15" t="s">
        <v>85</v>
      </c>
      <c r="BK213" s="163">
        <f t="shared" si="19"/>
        <v>0</v>
      </c>
      <c r="BL213" s="15" t="s">
        <v>214</v>
      </c>
      <c r="BM213" s="162" t="s">
        <v>3734</v>
      </c>
    </row>
    <row r="214" spans="1:65" s="2" customFormat="1" ht="24.2" customHeight="1">
      <c r="A214" s="30"/>
      <c r="B214" s="154"/>
      <c r="C214" s="195" t="s">
        <v>484</v>
      </c>
      <c r="D214" s="195" t="s">
        <v>210</v>
      </c>
      <c r="E214" s="196" t="s">
        <v>3735</v>
      </c>
      <c r="F214" s="200" t="s">
        <v>3736</v>
      </c>
      <c r="G214" s="198" t="s">
        <v>252</v>
      </c>
      <c r="H214" s="199">
        <v>3</v>
      </c>
      <c r="I214" s="155"/>
      <c r="J214" s="287">
        <f t="shared" si="10"/>
        <v>0</v>
      </c>
      <c r="K214" s="157"/>
      <c r="L214" s="31"/>
      <c r="M214" s="158" t="s">
        <v>1</v>
      </c>
      <c r="N214" s="159" t="s">
        <v>38</v>
      </c>
      <c r="O214" s="59"/>
      <c r="P214" s="160">
        <f t="shared" si="11"/>
        <v>0</v>
      </c>
      <c r="Q214" s="160">
        <v>0</v>
      </c>
      <c r="R214" s="160">
        <f t="shared" si="12"/>
        <v>0</v>
      </c>
      <c r="S214" s="160">
        <v>0</v>
      </c>
      <c r="T214" s="161">
        <f t="shared" si="13"/>
        <v>0</v>
      </c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R214" s="162" t="s">
        <v>214</v>
      </c>
      <c r="AT214" s="162" t="s">
        <v>210</v>
      </c>
      <c r="AU214" s="162" t="s">
        <v>85</v>
      </c>
      <c r="AY214" s="15" t="s">
        <v>208</v>
      </c>
      <c r="BE214" s="163">
        <f t="shared" si="14"/>
        <v>0</v>
      </c>
      <c r="BF214" s="163">
        <f t="shared" si="15"/>
        <v>0</v>
      </c>
      <c r="BG214" s="163">
        <f t="shared" si="16"/>
        <v>0</v>
      </c>
      <c r="BH214" s="163">
        <f t="shared" si="17"/>
        <v>0</v>
      </c>
      <c r="BI214" s="163">
        <f t="shared" si="18"/>
        <v>0</v>
      </c>
      <c r="BJ214" s="15" t="s">
        <v>85</v>
      </c>
      <c r="BK214" s="163">
        <f t="shared" si="19"/>
        <v>0</v>
      </c>
      <c r="BL214" s="15" t="s">
        <v>214</v>
      </c>
      <c r="BM214" s="162" t="s">
        <v>3737</v>
      </c>
    </row>
    <row r="215" spans="1:65" s="2" customFormat="1" ht="16.5" customHeight="1">
      <c r="A215" s="30"/>
      <c r="B215" s="154"/>
      <c r="C215" s="195" t="s">
        <v>488</v>
      </c>
      <c r="D215" s="195" t="s">
        <v>210</v>
      </c>
      <c r="E215" s="196" t="s">
        <v>3738</v>
      </c>
      <c r="F215" s="200" t="s">
        <v>3739</v>
      </c>
      <c r="G215" s="198" t="s">
        <v>252</v>
      </c>
      <c r="H215" s="199">
        <v>425</v>
      </c>
      <c r="I215" s="155"/>
      <c r="J215" s="287">
        <f t="shared" si="10"/>
        <v>0</v>
      </c>
      <c r="K215" s="157"/>
      <c r="L215" s="31"/>
      <c r="M215" s="158" t="s">
        <v>1</v>
      </c>
      <c r="N215" s="159" t="s">
        <v>38</v>
      </c>
      <c r="O215" s="59"/>
      <c r="P215" s="160">
        <f t="shared" si="11"/>
        <v>0</v>
      </c>
      <c r="Q215" s="160">
        <v>0</v>
      </c>
      <c r="R215" s="160">
        <f t="shared" si="12"/>
        <v>0</v>
      </c>
      <c r="S215" s="160">
        <v>0</v>
      </c>
      <c r="T215" s="161">
        <f t="shared" si="13"/>
        <v>0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62" t="s">
        <v>214</v>
      </c>
      <c r="AT215" s="162" t="s">
        <v>210</v>
      </c>
      <c r="AU215" s="162" t="s">
        <v>85</v>
      </c>
      <c r="AY215" s="15" t="s">
        <v>208</v>
      </c>
      <c r="BE215" s="163">
        <f t="shared" si="14"/>
        <v>0</v>
      </c>
      <c r="BF215" s="163">
        <f t="shared" si="15"/>
        <v>0</v>
      </c>
      <c r="BG215" s="163">
        <f t="shared" si="16"/>
        <v>0</v>
      </c>
      <c r="BH215" s="163">
        <f t="shared" si="17"/>
        <v>0</v>
      </c>
      <c r="BI215" s="163">
        <f t="shared" si="18"/>
        <v>0</v>
      </c>
      <c r="BJ215" s="15" t="s">
        <v>85</v>
      </c>
      <c r="BK215" s="163">
        <f t="shared" si="19"/>
        <v>0</v>
      </c>
      <c r="BL215" s="15" t="s">
        <v>214</v>
      </c>
      <c r="BM215" s="162" t="s">
        <v>3740</v>
      </c>
    </row>
    <row r="216" spans="1:65" s="2" customFormat="1" ht="16.5" customHeight="1">
      <c r="A216" s="30"/>
      <c r="B216" s="154"/>
      <c r="C216" s="195" t="s">
        <v>492</v>
      </c>
      <c r="D216" s="195" t="s">
        <v>210</v>
      </c>
      <c r="E216" s="196" t="s">
        <v>3741</v>
      </c>
      <c r="F216" s="200" t="s">
        <v>3742</v>
      </c>
      <c r="G216" s="198" t="s">
        <v>404</v>
      </c>
      <c r="H216" s="199">
        <v>6</v>
      </c>
      <c r="I216" s="155"/>
      <c r="J216" s="287">
        <f t="shared" si="10"/>
        <v>0</v>
      </c>
      <c r="K216" s="157"/>
      <c r="L216" s="31"/>
      <c r="M216" s="158" t="s">
        <v>1</v>
      </c>
      <c r="N216" s="159" t="s">
        <v>38</v>
      </c>
      <c r="O216" s="59"/>
      <c r="P216" s="160">
        <f t="shared" si="11"/>
        <v>0</v>
      </c>
      <c r="Q216" s="160">
        <v>3.3E-3</v>
      </c>
      <c r="R216" s="160">
        <f t="shared" si="12"/>
        <v>1.9799999999999998E-2</v>
      </c>
      <c r="S216" s="160">
        <v>0</v>
      </c>
      <c r="T216" s="161">
        <f t="shared" si="13"/>
        <v>0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62" t="s">
        <v>214</v>
      </c>
      <c r="AT216" s="162" t="s">
        <v>210</v>
      </c>
      <c r="AU216" s="162" t="s">
        <v>85</v>
      </c>
      <c r="AY216" s="15" t="s">
        <v>208</v>
      </c>
      <c r="BE216" s="163">
        <f t="shared" si="14"/>
        <v>0</v>
      </c>
      <c r="BF216" s="163">
        <f t="shared" si="15"/>
        <v>0</v>
      </c>
      <c r="BG216" s="163">
        <f t="shared" si="16"/>
        <v>0</v>
      </c>
      <c r="BH216" s="163">
        <f t="shared" si="17"/>
        <v>0</v>
      </c>
      <c r="BI216" s="163">
        <f t="shared" si="18"/>
        <v>0</v>
      </c>
      <c r="BJ216" s="15" t="s">
        <v>85</v>
      </c>
      <c r="BK216" s="163">
        <f t="shared" si="19"/>
        <v>0</v>
      </c>
      <c r="BL216" s="15" t="s">
        <v>214</v>
      </c>
      <c r="BM216" s="162" t="s">
        <v>3743</v>
      </c>
    </row>
    <row r="217" spans="1:65" s="2" customFormat="1" ht="24.2" customHeight="1">
      <c r="A217" s="30"/>
      <c r="B217" s="154"/>
      <c r="C217" s="201" t="s">
        <v>496</v>
      </c>
      <c r="D217" s="201" t="s">
        <v>751</v>
      </c>
      <c r="E217" s="202" t="s">
        <v>3744</v>
      </c>
      <c r="F217" s="203" t="s">
        <v>3745</v>
      </c>
      <c r="G217" s="204" t="s">
        <v>404</v>
      </c>
      <c r="H217" s="205">
        <v>5</v>
      </c>
      <c r="I217" s="177"/>
      <c r="J217" s="290">
        <f t="shared" si="10"/>
        <v>0</v>
      </c>
      <c r="K217" s="178"/>
      <c r="L217" s="179"/>
      <c r="M217" s="180" t="s">
        <v>1</v>
      </c>
      <c r="N217" s="181" t="s">
        <v>38</v>
      </c>
      <c r="O217" s="59"/>
      <c r="P217" s="160">
        <f t="shared" si="11"/>
        <v>0</v>
      </c>
      <c r="Q217" s="160">
        <v>0</v>
      </c>
      <c r="R217" s="160">
        <f t="shared" si="12"/>
        <v>0</v>
      </c>
      <c r="S217" s="160">
        <v>0</v>
      </c>
      <c r="T217" s="161">
        <f t="shared" si="13"/>
        <v>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62" t="s">
        <v>239</v>
      </c>
      <c r="AT217" s="162" t="s">
        <v>751</v>
      </c>
      <c r="AU217" s="162" t="s">
        <v>85</v>
      </c>
      <c r="AY217" s="15" t="s">
        <v>208</v>
      </c>
      <c r="BE217" s="163">
        <f t="shared" si="14"/>
        <v>0</v>
      </c>
      <c r="BF217" s="163">
        <f t="shared" si="15"/>
        <v>0</v>
      </c>
      <c r="BG217" s="163">
        <f t="shared" si="16"/>
        <v>0</v>
      </c>
      <c r="BH217" s="163">
        <f t="shared" si="17"/>
        <v>0</v>
      </c>
      <c r="BI217" s="163">
        <f t="shared" si="18"/>
        <v>0</v>
      </c>
      <c r="BJ217" s="15" t="s">
        <v>85</v>
      </c>
      <c r="BK217" s="163">
        <f t="shared" si="19"/>
        <v>0</v>
      </c>
      <c r="BL217" s="15" t="s">
        <v>214</v>
      </c>
      <c r="BM217" s="162" t="s">
        <v>3746</v>
      </c>
    </row>
    <row r="218" spans="1:65" s="2" customFormat="1" ht="24.2" customHeight="1">
      <c r="A218" s="30"/>
      <c r="B218" s="154"/>
      <c r="C218" s="201" t="s">
        <v>500</v>
      </c>
      <c r="D218" s="201" t="s">
        <v>751</v>
      </c>
      <c r="E218" s="202" t="s">
        <v>3747</v>
      </c>
      <c r="F218" s="203" t="s">
        <v>3748</v>
      </c>
      <c r="G218" s="204" t="s">
        <v>404</v>
      </c>
      <c r="H218" s="205">
        <v>1</v>
      </c>
      <c r="I218" s="177"/>
      <c r="J218" s="290">
        <f t="shared" si="10"/>
        <v>0</v>
      </c>
      <c r="K218" s="178"/>
      <c r="L218" s="179"/>
      <c r="M218" s="180" t="s">
        <v>1</v>
      </c>
      <c r="N218" s="181" t="s">
        <v>38</v>
      </c>
      <c r="O218" s="59"/>
      <c r="P218" s="160">
        <f t="shared" si="11"/>
        <v>0</v>
      </c>
      <c r="Q218" s="160">
        <v>0</v>
      </c>
      <c r="R218" s="160">
        <f t="shared" si="12"/>
        <v>0</v>
      </c>
      <c r="S218" s="160">
        <v>0</v>
      </c>
      <c r="T218" s="161">
        <f t="shared" si="13"/>
        <v>0</v>
      </c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R218" s="162" t="s">
        <v>239</v>
      </c>
      <c r="AT218" s="162" t="s">
        <v>751</v>
      </c>
      <c r="AU218" s="162" t="s">
        <v>85</v>
      </c>
      <c r="AY218" s="15" t="s">
        <v>208</v>
      </c>
      <c r="BE218" s="163">
        <f t="shared" si="14"/>
        <v>0</v>
      </c>
      <c r="BF218" s="163">
        <f t="shared" si="15"/>
        <v>0</v>
      </c>
      <c r="BG218" s="163">
        <f t="shared" si="16"/>
        <v>0</v>
      </c>
      <c r="BH218" s="163">
        <f t="shared" si="17"/>
        <v>0</v>
      </c>
      <c r="BI218" s="163">
        <f t="shared" si="18"/>
        <v>0</v>
      </c>
      <c r="BJ218" s="15" t="s">
        <v>85</v>
      </c>
      <c r="BK218" s="163">
        <f t="shared" si="19"/>
        <v>0</v>
      </c>
      <c r="BL218" s="15" t="s">
        <v>214</v>
      </c>
      <c r="BM218" s="162" t="s">
        <v>3749</v>
      </c>
    </row>
    <row r="219" spans="1:65" s="2" customFormat="1" ht="24.2" customHeight="1">
      <c r="A219" s="30"/>
      <c r="B219" s="154"/>
      <c r="C219" s="195" t="s">
        <v>504</v>
      </c>
      <c r="D219" s="195" t="s">
        <v>210</v>
      </c>
      <c r="E219" s="196" t="s">
        <v>3750</v>
      </c>
      <c r="F219" s="200" t="s">
        <v>3751</v>
      </c>
      <c r="G219" s="198" t="s">
        <v>404</v>
      </c>
      <c r="H219" s="199">
        <v>6</v>
      </c>
      <c r="I219" s="155"/>
      <c r="J219" s="287">
        <f t="shared" si="10"/>
        <v>0</v>
      </c>
      <c r="K219" s="157"/>
      <c r="L219" s="31"/>
      <c r="M219" s="158" t="s">
        <v>1</v>
      </c>
      <c r="N219" s="159" t="s">
        <v>38</v>
      </c>
      <c r="O219" s="59"/>
      <c r="P219" s="160">
        <f t="shared" si="11"/>
        <v>0</v>
      </c>
      <c r="Q219" s="160">
        <v>6.3E-3</v>
      </c>
      <c r="R219" s="160">
        <f t="shared" si="12"/>
        <v>3.78E-2</v>
      </c>
      <c r="S219" s="160">
        <v>0</v>
      </c>
      <c r="T219" s="161">
        <f t="shared" si="13"/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62" t="s">
        <v>214</v>
      </c>
      <c r="AT219" s="162" t="s">
        <v>210</v>
      </c>
      <c r="AU219" s="162" t="s">
        <v>85</v>
      </c>
      <c r="AY219" s="15" t="s">
        <v>208</v>
      </c>
      <c r="BE219" s="163">
        <f t="shared" si="14"/>
        <v>0</v>
      </c>
      <c r="BF219" s="163">
        <f t="shared" si="15"/>
        <v>0</v>
      </c>
      <c r="BG219" s="163">
        <f t="shared" si="16"/>
        <v>0</v>
      </c>
      <c r="BH219" s="163">
        <f t="shared" si="17"/>
        <v>0</v>
      </c>
      <c r="BI219" s="163">
        <f t="shared" si="18"/>
        <v>0</v>
      </c>
      <c r="BJ219" s="15" t="s">
        <v>85</v>
      </c>
      <c r="BK219" s="163">
        <f t="shared" si="19"/>
        <v>0</v>
      </c>
      <c r="BL219" s="15" t="s">
        <v>214</v>
      </c>
      <c r="BM219" s="162" t="s">
        <v>3752</v>
      </c>
    </row>
    <row r="220" spans="1:65" s="2" customFormat="1" ht="37.9" customHeight="1">
      <c r="A220" s="30"/>
      <c r="B220" s="154"/>
      <c r="C220" s="201" t="s">
        <v>509</v>
      </c>
      <c r="D220" s="201" t="s">
        <v>751</v>
      </c>
      <c r="E220" s="202" t="s">
        <v>3753</v>
      </c>
      <c r="F220" s="203" t="s">
        <v>3754</v>
      </c>
      <c r="G220" s="204" t="s">
        <v>404</v>
      </c>
      <c r="H220" s="205">
        <v>6</v>
      </c>
      <c r="I220" s="177"/>
      <c r="J220" s="290">
        <f t="shared" si="10"/>
        <v>0</v>
      </c>
      <c r="K220" s="178"/>
      <c r="L220" s="179"/>
      <c r="M220" s="180" t="s">
        <v>1</v>
      </c>
      <c r="N220" s="181" t="s">
        <v>38</v>
      </c>
      <c r="O220" s="59"/>
      <c r="P220" s="160">
        <f t="shared" si="11"/>
        <v>0</v>
      </c>
      <c r="Q220" s="160">
        <v>0.06</v>
      </c>
      <c r="R220" s="160">
        <f t="shared" si="12"/>
        <v>0.36</v>
      </c>
      <c r="S220" s="160">
        <v>0</v>
      </c>
      <c r="T220" s="161">
        <f t="shared" si="13"/>
        <v>0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R220" s="162" t="s">
        <v>239</v>
      </c>
      <c r="AT220" s="162" t="s">
        <v>751</v>
      </c>
      <c r="AU220" s="162" t="s">
        <v>85</v>
      </c>
      <c r="AY220" s="15" t="s">
        <v>208</v>
      </c>
      <c r="BE220" s="163">
        <f t="shared" si="14"/>
        <v>0</v>
      </c>
      <c r="BF220" s="163">
        <f t="shared" si="15"/>
        <v>0</v>
      </c>
      <c r="BG220" s="163">
        <f t="shared" si="16"/>
        <v>0</v>
      </c>
      <c r="BH220" s="163">
        <f t="shared" si="17"/>
        <v>0</v>
      </c>
      <c r="BI220" s="163">
        <f t="shared" si="18"/>
        <v>0</v>
      </c>
      <c r="BJ220" s="15" t="s">
        <v>85</v>
      </c>
      <c r="BK220" s="163">
        <f t="shared" si="19"/>
        <v>0</v>
      </c>
      <c r="BL220" s="15" t="s">
        <v>214</v>
      </c>
      <c r="BM220" s="162" t="s">
        <v>3755</v>
      </c>
    </row>
    <row r="221" spans="1:65" s="12" customFormat="1" ht="22.9" customHeight="1">
      <c r="B221" s="142"/>
      <c r="C221" s="206"/>
      <c r="D221" s="207" t="s">
        <v>71</v>
      </c>
      <c r="E221" s="208" t="s">
        <v>244</v>
      </c>
      <c r="F221" s="208" t="s">
        <v>248</v>
      </c>
      <c r="G221" s="206"/>
      <c r="H221" s="206"/>
      <c r="I221" s="145"/>
      <c r="J221" s="286">
        <f>BK221</f>
        <v>0</v>
      </c>
      <c r="L221" s="142"/>
      <c r="M221" s="146"/>
      <c r="N221" s="147"/>
      <c r="O221" s="147"/>
      <c r="P221" s="148">
        <f>SUM(P222:P230)</f>
        <v>0</v>
      </c>
      <c r="Q221" s="147"/>
      <c r="R221" s="148">
        <f>SUM(R222:R230)</f>
        <v>1.2199550000000002E-2</v>
      </c>
      <c r="S221" s="147"/>
      <c r="T221" s="149">
        <f>SUM(T222:T230)</f>
        <v>0.28305000000000002</v>
      </c>
      <c r="AR221" s="143" t="s">
        <v>79</v>
      </c>
      <c r="AT221" s="150" t="s">
        <v>71</v>
      </c>
      <c r="AU221" s="150" t="s">
        <v>79</v>
      </c>
      <c r="AY221" s="143" t="s">
        <v>208</v>
      </c>
      <c r="BK221" s="151">
        <f>SUM(BK222:BK230)</f>
        <v>0</v>
      </c>
    </row>
    <row r="222" spans="1:65" s="2" customFormat="1" ht="24.2" customHeight="1">
      <c r="A222" s="30"/>
      <c r="B222" s="154"/>
      <c r="C222" s="195" t="s">
        <v>513</v>
      </c>
      <c r="D222" s="195" t="s">
        <v>210</v>
      </c>
      <c r="E222" s="196" t="s">
        <v>3756</v>
      </c>
      <c r="F222" s="200" t="s">
        <v>3757</v>
      </c>
      <c r="G222" s="198" t="s">
        <v>404</v>
      </c>
      <c r="H222" s="199">
        <v>2</v>
      </c>
      <c r="I222" s="155"/>
      <c r="J222" s="287">
        <f t="shared" ref="J222:J230" si="20">ROUND(I222*H222,2)</f>
        <v>0</v>
      </c>
      <c r="K222" s="157"/>
      <c r="L222" s="31"/>
      <c r="M222" s="158" t="s">
        <v>1</v>
      </c>
      <c r="N222" s="159" t="s">
        <v>38</v>
      </c>
      <c r="O222" s="59"/>
      <c r="P222" s="160">
        <f t="shared" ref="P222:P230" si="21">O222*H222</f>
        <v>0</v>
      </c>
      <c r="Q222" s="160">
        <v>2.0999999999999999E-5</v>
      </c>
      <c r="R222" s="160">
        <f t="shared" ref="R222:R230" si="22">Q222*H222</f>
        <v>4.1999999999999998E-5</v>
      </c>
      <c r="S222" s="160">
        <v>0</v>
      </c>
      <c r="T222" s="161">
        <f t="shared" ref="T222:T230" si="23">S222*H222</f>
        <v>0</v>
      </c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R222" s="162" t="s">
        <v>214</v>
      </c>
      <c r="AT222" s="162" t="s">
        <v>210</v>
      </c>
      <c r="AU222" s="162" t="s">
        <v>85</v>
      </c>
      <c r="AY222" s="15" t="s">
        <v>208</v>
      </c>
      <c r="BE222" s="163">
        <f t="shared" ref="BE222:BE230" si="24">IF(N222="základná",J222,0)</f>
        <v>0</v>
      </c>
      <c r="BF222" s="163">
        <f t="shared" ref="BF222:BF230" si="25">IF(N222="znížená",J222,0)</f>
        <v>0</v>
      </c>
      <c r="BG222" s="163">
        <f t="shared" ref="BG222:BG230" si="26">IF(N222="zákl. prenesená",J222,0)</f>
        <v>0</v>
      </c>
      <c r="BH222" s="163">
        <f t="shared" ref="BH222:BH230" si="27">IF(N222="zníž. prenesená",J222,0)</f>
        <v>0</v>
      </c>
      <c r="BI222" s="163">
        <f t="shared" ref="BI222:BI230" si="28">IF(N222="nulová",J222,0)</f>
        <v>0</v>
      </c>
      <c r="BJ222" s="15" t="s">
        <v>85</v>
      </c>
      <c r="BK222" s="163">
        <f t="shared" ref="BK222:BK230" si="29">ROUND(I222*H222,2)</f>
        <v>0</v>
      </c>
      <c r="BL222" s="15" t="s">
        <v>214</v>
      </c>
      <c r="BM222" s="162" t="s">
        <v>3758</v>
      </c>
    </row>
    <row r="223" spans="1:65" s="2" customFormat="1" ht="24.2" customHeight="1">
      <c r="A223" s="30"/>
      <c r="B223" s="154"/>
      <c r="C223" s="201" t="s">
        <v>517</v>
      </c>
      <c r="D223" s="201" t="s">
        <v>751</v>
      </c>
      <c r="E223" s="202" t="s">
        <v>3759</v>
      </c>
      <c r="F223" s="203" t="s">
        <v>3760</v>
      </c>
      <c r="G223" s="204" t="s">
        <v>404</v>
      </c>
      <c r="H223" s="205">
        <v>2</v>
      </c>
      <c r="I223" s="177"/>
      <c r="J223" s="290">
        <f t="shared" si="20"/>
        <v>0</v>
      </c>
      <c r="K223" s="178"/>
      <c r="L223" s="179"/>
      <c r="M223" s="180" t="s">
        <v>1</v>
      </c>
      <c r="N223" s="181" t="s">
        <v>38</v>
      </c>
      <c r="O223" s="59"/>
      <c r="P223" s="160">
        <f t="shared" si="21"/>
        <v>0</v>
      </c>
      <c r="Q223" s="160">
        <v>1.6000000000000001E-4</v>
      </c>
      <c r="R223" s="160">
        <f t="shared" si="22"/>
        <v>3.2000000000000003E-4</v>
      </c>
      <c r="S223" s="160">
        <v>0</v>
      </c>
      <c r="T223" s="161">
        <f t="shared" si="23"/>
        <v>0</v>
      </c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R223" s="162" t="s">
        <v>239</v>
      </c>
      <c r="AT223" s="162" t="s">
        <v>751</v>
      </c>
      <c r="AU223" s="162" t="s">
        <v>85</v>
      </c>
      <c r="AY223" s="15" t="s">
        <v>208</v>
      </c>
      <c r="BE223" s="163">
        <f t="shared" si="24"/>
        <v>0</v>
      </c>
      <c r="BF223" s="163">
        <f t="shared" si="25"/>
        <v>0</v>
      </c>
      <c r="BG223" s="163">
        <f t="shared" si="26"/>
        <v>0</v>
      </c>
      <c r="BH223" s="163">
        <f t="shared" si="27"/>
        <v>0</v>
      </c>
      <c r="BI223" s="163">
        <f t="shared" si="28"/>
        <v>0</v>
      </c>
      <c r="BJ223" s="15" t="s">
        <v>85</v>
      </c>
      <c r="BK223" s="163">
        <f t="shared" si="29"/>
        <v>0</v>
      </c>
      <c r="BL223" s="15" t="s">
        <v>214</v>
      </c>
      <c r="BM223" s="162" t="s">
        <v>3761</v>
      </c>
    </row>
    <row r="224" spans="1:65" s="2" customFormat="1" ht="24.2" customHeight="1">
      <c r="A224" s="30"/>
      <c r="B224" s="154"/>
      <c r="C224" s="195" t="s">
        <v>521</v>
      </c>
      <c r="D224" s="195" t="s">
        <v>210</v>
      </c>
      <c r="E224" s="196" t="s">
        <v>3762</v>
      </c>
      <c r="F224" s="200" t="s">
        <v>3763</v>
      </c>
      <c r="G224" s="198" t="s">
        <v>507</v>
      </c>
      <c r="H224" s="199">
        <v>165</v>
      </c>
      <c r="I224" s="155"/>
      <c r="J224" s="287">
        <f t="shared" si="20"/>
        <v>0</v>
      </c>
      <c r="K224" s="157"/>
      <c r="L224" s="31"/>
      <c r="M224" s="158" t="s">
        <v>1</v>
      </c>
      <c r="N224" s="159" t="s">
        <v>38</v>
      </c>
      <c r="O224" s="59"/>
      <c r="P224" s="160">
        <f t="shared" si="21"/>
        <v>0</v>
      </c>
      <c r="Q224" s="160">
        <v>3.9400000000000002E-5</v>
      </c>
      <c r="R224" s="160">
        <f t="shared" si="22"/>
        <v>6.5010000000000007E-3</v>
      </c>
      <c r="S224" s="160">
        <v>7.5000000000000002E-4</v>
      </c>
      <c r="T224" s="161">
        <f t="shared" si="23"/>
        <v>0.12375</v>
      </c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R224" s="162" t="s">
        <v>214</v>
      </c>
      <c r="AT224" s="162" t="s">
        <v>210</v>
      </c>
      <c r="AU224" s="162" t="s">
        <v>85</v>
      </c>
      <c r="AY224" s="15" t="s">
        <v>208</v>
      </c>
      <c r="BE224" s="163">
        <f t="shared" si="24"/>
        <v>0</v>
      </c>
      <c r="BF224" s="163">
        <f t="shared" si="25"/>
        <v>0</v>
      </c>
      <c r="BG224" s="163">
        <f t="shared" si="26"/>
        <v>0</v>
      </c>
      <c r="BH224" s="163">
        <f t="shared" si="27"/>
        <v>0</v>
      </c>
      <c r="BI224" s="163">
        <f t="shared" si="28"/>
        <v>0</v>
      </c>
      <c r="BJ224" s="15" t="s">
        <v>85</v>
      </c>
      <c r="BK224" s="163">
        <f t="shared" si="29"/>
        <v>0</v>
      </c>
      <c r="BL224" s="15" t="s">
        <v>214</v>
      </c>
      <c r="BM224" s="162" t="s">
        <v>3764</v>
      </c>
    </row>
    <row r="225" spans="1:65" s="2" customFormat="1" ht="24.2" customHeight="1">
      <c r="A225" s="30"/>
      <c r="B225" s="154"/>
      <c r="C225" s="195" t="s">
        <v>525</v>
      </c>
      <c r="D225" s="195" t="s">
        <v>210</v>
      </c>
      <c r="E225" s="196" t="s">
        <v>3765</v>
      </c>
      <c r="F225" s="200" t="s">
        <v>3766</v>
      </c>
      <c r="G225" s="198" t="s">
        <v>507</v>
      </c>
      <c r="H225" s="199">
        <v>135</v>
      </c>
      <c r="I225" s="155"/>
      <c r="J225" s="287">
        <f t="shared" si="20"/>
        <v>0</v>
      </c>
      <c r="K225" s="157"/>
      <c r="L225" s="31"/>
      <c r="M225" s="158" t="s">
        <v>1</v>
      </c>
      <c r="N225" s="159" t="s">
        <v>38</v>
      </c>
      <c r="O225" s="59"/>
      <c r="P225" s="160">
        <f t="shared" si="21"/>
        <v>0</v>
      </c>
      <c r="Q225" s="160">
        <v>3.9530000000000003E-5</v>
      </c>
      <c r="R225" s="160">
        <f t="shared" si="22"/>
        <v>5.3365500000000007E-3</v>
      </c>
      <c r="S225" s="160">
        <v>1.1800000000000001E-3</v>
      </c>
      <c r="T225" s="161">
        <f t="shared" si="23"/>
        <v>0.1593</v>
      </c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R225" s="162" t="s">
        <v>214</v>
      </c>
      <c r="AT225" s="162" t="s">
        <v>210</v>
      </c>
      <c r="AU225" s="162" t="s">
        <v>85</v>
      </c>
      <c r="AY225" s="15" t="s">
        <v>208</v>
      </c>
      <c r="BE225" s="163">
        <f t="shared" si="24"/>
        <v>0</v>
      </c>
      <c r="BF225" s="163">
        <f t="shared" si="25"/>
        <v>0</v>
      </c>
      <c r="BG225" s="163">
        <f t="shared" si="26"/>
        <v>0</v>
      </c>
      <c r="BH225" s="163">
        <f t="shared" si="27"/>
        <v>0</v>
      </c>
      <c r="BI225" s="163">
        <f t="shared" si="28"/>
        <v>0</v>
      </c>
      <c r="BJ225" s="15" t="s">
        <v>85</v>
      </c>
      <c r="BK225" s="163">
        <f t="shared" si="29"/>
        <v>0</v>
      </c>
      <c r="BL225" s="15" t="s">
        <v>214</v>
      </c>
      <c r="BM225" s="162" t="s">
        <v>3767</v>
      </c>
    </row>
    <row r="226" spans="1:65" s="2" customFormat="1" ht="21.75" customHeight="1">
      <c r="A226" s="30"/>
      <c r="B226" s="154"/>
      <c r="C226" s="195" t="s">
        <v>529</v>
      </c>
      <c r="D226" s="195" t="s">
        <v>210</v>
      </c>
      <c r="E226" s="196" t="s">
        <v>575</v>
      </c>
      <c r="F226" s="200" t="s">
        <v>576</v>
      </c>
      <c r="G226" s="198" t="s">
        <v>564</v>
      </c>
      <c r="H226" s="199">
        <v>0.28299999999999997</v>
      </c>
      <c r="I226" s="155"/>
      <c r="J226" s="287">
        <f t="shared" si="20"/>
        <v>0</v>
      </c>
      <c r="K226" s="157"/>
      <c r="L226" s="31"/>
      <c r="M226" s="158" t="s">
        <v>1</v>
      </c>
      <c r="N226" s="159" t="s">
        <v>38</v>
      </c>
      <c r="O226" s="59"/>
      <c r="P226" s="160">
        <f t="shared" si="21"/>
        <v>0</v>
      </c>
      <c r="Q226" s="160">
        <v>0</v>
      </c>
      <c r="R226" s="160">
        <f t="shared" si="22"/>
        <v>0</v>
      </c>
      <c r="S226" s="160">
        <v>0</v>
      </c>
      <c r="T226" s="161">
        <f t="shared" si="23"/>
        <v>0</v>
      </c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R226" s="162" t="s">
        <v>214</v>
      </c>
      <c r="AT226" s="162" t="s">
        <v>210</v>
      </c>
      <c r="AU226" s="162" t="s">
        <v>85</v>
      </c>
      <c r="AY226" s="15" t="s">
        <v>208</v>
      </c>
      <c r="BE226" s="163">
        <f t="shared" si="24"/>
        <v>0</v>
      </c>
      <c r="BF226" s="163">
        <f t="shared" si="25"/>
        <v>0</v>
      </c>
      <c r="BG226" s="163">
        <f t="shared" si="26"/>
        <v>0</v>
      </c>
      <c r="BH226" s="163">
        <f t="shared" si="27"/>
        <v>0</v>
      </c>
      <c r="BI226" s="163">
        <f t="shared" si="28"/>
        <v>0</v>
      </c>
      <c r="BJ226" s="15" t="s">
        <v>85</v>
      </c>
      <c r="BK226" s="163">
        <f t="shared" si="29"/>
        <v>0</v>
      </c>
      <c r="BL226" s="15" t="s">
        <v>214</v>
      </c>
      <c r="BM226" s="162" t="s">
        <v>3768</v>
      </c>
    </row>
    <row r="227" spans="1:65" s="2" customFormat="1" ht="24.2" customHeight="1">
      <c r="A227" s="30"/>
      <c r="B227" s="154"/>
      <c r="C227" s="195" t="s">
        <v>533</v>
      </c>
      <c r="D227" s="195" t="s">
        <v>210</v>
      </c>
      <c r="E227" s="196" t="s">
        <v>583</v>
      </c>
      <c r="F227" s="200" t="s">
        <v>584</v>
      </c>
      <c r="G227" s="198" t="s">
        <v>564</v>
      </c>
      <c r="H227" s="199">
        <v>6.7919999999999998</v>
      </c>
      <c r="I227" s="155"/>
      <c r="J227" s="287">
        <f t="shared" si="20"/>
        <v>0</v>
      </c>
      <c r="K227" s="157"/>
      <c r="L227" s="31"/>
      <c r="M227" s="158" t="s">
        <v>1</v>
      </c>
      <c r="N227" s="159" t="s">
        <v>38</v>
      </c>
      <c r="O227" s="59"/>
      <c r="P227" s="160">
        <f t="shared" si="21"/>
        <v>0</v>
      </c>
      <c r="Q227" s="160">
        <v>0</v>
      </c>
      <c r="R227" s="160">
        <f t="shared" si="22"/>
        <v>0</v>
      </c>
      <c r="S227" s="160">
        <v>0</v>
      </c>
      <c r="T227" s="161">
        <f t="shared" si="23"/>
        <v>0</v>
      </c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R227" s="162" t="s">
        <v>214</v>
      </c>
      <c r="AT227" s="162" t="s">
        <v>210</v>
      </c>
      <c r="AU227" s="162" t="s">
        <v>85</v>
      </c>
      <c r="AY227" s="15" t="s">
        <v>208</v>
      </c>
      <c r="BE227" s="163">
        <f t="shared" si="24"/>
        <v>0</v>
      </c>
      <c r="BF227" s="163">
        <f t="shared" si="25"/>
        <v>0</v>
      </c>
      <c r="BG227" s="163">
        <f t="shared" si="26"/>
        <v>0</v>
      </c>
      <c r="BH227" s="163">
        <f t="shared" si="27"/>
        <v>0</v>
      </c>
      <c r="BI227" s="163">
        <f t="shared" si="28"/>
        <v>0</v>
      </c>
      <c r="BJ227" s="15" t="s">
        <v>85</v>
      </c>
      <c r="BK227" s="163">
        <f t="shared" si="29"/>
        <v>0</v>
      </c>
      <c r="BL227" s="15" t="s">
        <v>214</v>
      </c>
      <c r="BM227" s="162" t="s">
        <v>3769</v>
      </c>
    </row>
    <row r="228" spans="1:65" s="2" customFormat="1" ht="24.2" customHeight="1">
      <c r="A228" s="30"/>
      <c r="B228" s="154"/>
      <c r="C228" s="195" t="s">
        <v>537</v>
      </c>
      <c r="D228" s="195" t="s">
        <v>210</v>
      </c>
      <c r="E228" s="196" t="s">
        <v>591</v>
      </c>
      <c r="F228" s="200" t="s">
        <v>592</v>
      </c>
      <c r="G228" s="198" t="s">
        <v>564</v>
      </c>
      <c r="H228" s="199">
        <v>0.28299999999999997</v>
      </c>
      <c r="I228" s="155"/>
      <c r="J228" s="287">
        <f t="shared" si="20"/>
        <v>0</v>
      </c>
      <c r="K228" s="157"/>
      <c r="L228" s="31"/>
      <c r="M228" s="158" t="s">
        <v>1</v>
      </c>
      <c r="N228" s="159" t="s">
        <v>38</v>
      </c>
      <c r="O228" s="59"/>
      <c r="P228" s="160">
        <f t="shared" si="21"/>
        <v>0</v>
      </c>
      <c r="Q228" s="160">
        <v>0</v>
      </c>
      <c r="R228" s="160">
        <f t="shared" si="22"/>
        <v>0</v>
      </c>
      <c r="S228" s="160">
        <v>0</v>
      </c>
      <c r="T228" s="161">
        <f t="shared" si="23"/>
        <v>0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62" t="s">
        <v>214</v>
      </c>
      <c r="AT228" s="162" t="s">
        <v>210</v>
      </c>
      <c r="AU228" s="162" t="s">
        <v>85</v>
      </c>
      <c r="AY228" s="15" t="s">
        <v>208</v>
      </c>
      <c r="BE228" s="163">
        <f t="shared" si="24"/>
        <v>0</v>
      </c>
      <c r="BF228" s="163">
        <f t="shared" si="25"/>
        <v>0</v>
      </c>
      <c r="BG228" s="163">
        <f t="shared" si="26"/>
        <v>0</v>
      </c>
      <c r="BH228" s="163">
        <f t="shared" si="27"/>
        <v>0</v>
      </c>
      <c r="BI228" s="163">
        <f t="shared" si="28"/>
        <v>0</v>
      </c>
      <c r="BJ228" s="15" t="s">
        <v>85</v>
      </c>
      <c r="BK228" s="163">
        <f t="shared" si="29"/>
        <v>0</v>
      </c>
      <c r="BL228" s="15" t="s">
        <v>214</v>
      </c>
      <c r="BM228" s="162" t="s">
        <v>3770</v>
      </c>
    </row>
    <row r="229" spans="1:65" s="2" customFormat="1" ht="24.2" customHeight="1">
      <c r="A229" s="30"/>
      <c r="B229" s="154"/>
      <c r="C229" s="195" t="s">
        <v>541</v>
      </c>
      <c r="D229" s="195" t="s">
        <v>210</v>
      </c>
      <c r="E229" s="196" t="s">
        <v>599</v>
      </c>
      <c r="F229" s="200" t="s">
        <v>600</v>
      </c>
      <c r="G229" s="198" t="s">
        <v>564</v>
      </c>
      <c r="H229" s="199">
        <v>0.84899999999999998</v>
      </c>
      <c r="I229" s="155"/>
      <c r="J229" s="287">
        <f t="shared" si="20"/>
        <v>0</v>
      </c>
      <c r="K229" s="157"/>
      <c r="L229" s="31"/>
      <c r="M229" s="158" t="s">
        <v>1</v>
      </c>
      <c r="N229" s="159" t="s">
        <v>38</v>
      </c>
      <c r="O229" s="59"/>
      <c r="P229" s="160">
        <f t="shared" si="21"/>
        <v>0</v>
      </c>
      <c r="Q229" s="160">
        <v>0</v>
      </c>
      <c r="R229" s="160">
        <f t="shared" si="22"/>
        <v>0</v>
      </c>
      <c r="S229" s="160">
        <v>0</v>
      </c>
      <c r="T229" s="161">
        <f t="shared" si="23"/>
        <v>0</v>
      </c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R229" s="162" t="s">
        <v>214</v>
      </c>
      <c r="AT229" s="162" t="s">
        <v>210</v>
      </c>
      <c r="AU229" s="162" t="s">
        <v>85</v>
      </c>
      <c r="AY229" s="15" t="s">
        <v>208</v>
      </c>
      <c r="BE229" s="163">
        <f t="shared" si="24"/>
        <v>0</v>
      </c>
      <c r="BF229" s="163">
        <f t="shared" si="25"/>
        <v>0</v>
      </c>
      <c r="BG229" s="163">
        <f t="shared" si="26"/>
        <v>0</v>
      </c>
      <c r="BH229" s="163">
        <f t="shared" si="27"/>
        <v>0</v>
      </c>
      <c r="BI229" s="163">
        <f t="shared" si="28"/>
        <v>0</v>
      </c>
      <c r="BJ229" s="15" t="s">
        <v>85</v>
      </c>
      <c r="BK229" s="163">
        <f t="shared" si="29"/>
        <v>0</v>
      </c>
      <c r="BL229" s="15" t="s">
        <v>214</v>
      </c>
      <c r="BM229" s="162" t="s">
        <v>3771</v>
      </c>
    </row>
    <row r="230" spans="1:65" s="2" customFormat="1" ht="24.2" customHeight="1">
      <c r="A230" s="30"/>
      <c r="B230" s="154"/>
      <c r="C230" s="195" t="s">
        <v>545</v>
      </c>
      <c r="D230" s="195" t="s">
        <v>210</v>
      </c>
      <c r="E230" s="196" t="s">
        <v>619</v>
      </c>
      <c r="F230" s="200" t="s">
        <v>620</v>
      </c>
      <c r="G230" s="198" t="s">
        <v>564</v>
      </c>
      <c r="H230" s="199">
        <v>0.28299999999999997</v>
      </c>
      <c r="I230" s="155"/>
      <c r="J230" s="287">
        <f t="shared" si="20"/>
        <v>0</v>
      </c>
      <c r="K230" s="157"/>
      <c r="L230" s="31"/>
      <c r="M230" s="158" t="s">
        <v>1</v>
      </c>
      <c r="N230" s="159" t="s">
        <v>38</v>
      </c>
      <c r="O230" s="59"/>
      <c r="P230" s="160">
        <f t="shared" si="21"/>
        <v>0</v>
      </c>
      <c r="Q230" s="160">
        <v>0</v>
      </c>
      <c r="R230" s="160">
        <f t="shared" si="22"/>
        <v>0</v>
      </c>
      <c r="S230" s="160">
        <v>0</v>
      </c>
      <c r="T230" s="161">
        <f t="shared" si="23"/>
        <v>0</v>
      </c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R230" s="162" t="s">
        <v>214</v>
      </c>
      <c r="AT230" s="162" t="s">
        <v>210</v>
      </c>
      <c r="AU230" s="162" t="s">
        <v>85</v>
      </c>
      <c r="AY230" s="15" t="s">
        <v>208</v>
      </c>
      <c r="BE230" s="163">
        <f t="shared" si="24"/>
        <v>0</v>
      </c>
      <c r="BF230" s="163">
        <f t="shared" si="25"/>
        <v>0</v>
      </c>
      <c r="BG230" s="163">
        <f t="shared" si="26"/>
        <v>0</v>
      </c>
      <c r="BH230" s="163">
        <f t="shared" si="27"/>
        <v>0</v>
      </c>
      <c r="BI230" s="163">
        <f t="shared" si="28"/>
        <v>0</v>
      </c>
      <c r="BJ230" s="15" t="s">
        <v>85</v>
      </c>
      <c r="BK230" s="163">
        <f t="shared" si="29"/>
        <v>0</v>
      </c>
      <c r="BL230" s="15" t="s">
        <v>214</v>
      </c>
      <c r="BM230" s="162" t="s">
        <v>3772</v>
      </c>
    </row>
    <row r="231" spans="1:65" s="12" customFormat="1" ht="22.9" customHeight="1">
      <c r="B231" s="142"/>
      <c r="C231" s="206"/>
      <c r="D231" s="207" t="s">
        <v>71</v>
      </c>
      <c r="E231" s="208" t="s">
        <v>606</v>
      </c>
      <c r="F231" s="208" t="s">
        <v>666</v>
      </c>
      <c r="G231" s="206"/>
      <c r="H231" s="206"/>
      <c r="I231" s="145"/>
      <c r="J231" s="286">
        <f>BK231</f>
        <v>0</v>
      </c>
      <c r="L231" s="142"/>
      <c r="M231" s="146"/>
      <c r="N231" s="147"/>
      <c r="O231" s="147"/>
      <c r="P231" s="148">
        <f>P232</f>
        <v>0</v>
      </c>
      <c r="Q231" s="147"/>
      <c r="R231" s="148">
        <f>R232</f>
        <v>0</v>
      </c>
      <c r="S231" s="147"/>
      <c r="T231" s="149">
        <f>T232</f>
        <v>0</v>
      </c>
      <c r="AR231" s="143" t="s">
        <v>79</v>
      </c>
      <c r="AT231" s="150" t="s">
        <v>71</v>
      </c>
      <c r="AU231" s="150" t="s">
        <v>79</v>
      </c>
      <c r="AY231" s="143" t="s">
        <v>208</v>
      </c>
      <c r="BK231" s="151">
        <f>BK232</f>
        <v>0</v>
      </c>
    </row>
    <row r="232" spans="1:65" s="2" customFormat="1" ht="33" customHeight="1">
      <c r="A232" s="30"/>
      <c r="B232" s="154"/>
      <c r="C232" s="195" t="s">
        <v>549</v>
      </c>
      <c r="D232" s="195" t="s">
        <v>210</v>
      </c>
      <c r="E232" s="196" t="s">
        <v>3773</v>
      </c>
      <c r="F232" s="200" t="s">
        <v>3774</v>
      </c>
      <c r="G232" s="198" t="s">
        <v>564</v>
      </c>
      <c r="H232" s="199">
        <v>254.392</v>
      </c>
      <c r="I232" s="155"/>
      <c r="J232" s="287">
        <f>ROUND(I232*H232,2)</f>
        <v>0</v>
      </c>
      <c r="K232" s="157"/>
      <c r="L232" s="31"/>
      <c r="M232" s="158" t="s">
        <v>1</v>
      </c>
      <c r="N232" s="159" t="s">
        <v>38</v>
      </c>
      <c r="O232" s="59"/>
      <c r="P232" s="160">
        <f>O232*H232</f>
        <v>0</v>
      </c>
      <c r="Q232" s="160">
        <v>0</v>
      </c>
      <c r="R232" s="160">
        <f>Q232*H232</f>
        <v>0</v>
      </c>
      <c r="S232" s="160">
        <v>0</v>
      </c>
      <c r="T232" s="161">
        <f>S232*H232</f>
        <v>0</v>
      </c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R232" s="162" t="s">
        <v>214</v>
      </c>
      <c r="AT232" s="162" t="s">
        <v>210</v>
      </c>
      <c r="AU232" s="162" t="s">
        <v>85</v>
      </c>
      <c r="AY232" s="15" t="s">
        <v>208</v>
      </c>
      <c r="BE232" s="163">
        <f>IF(N232="základná",J232,0)</f>
        <v>0</v>
      </c>
      <c r="BF232" s="163">
        <f>IF(N232="znížená",J232,0)</f>
        <v>0</v>
      </c>
      <c r="BG232" s="163">
        <f>IF(N232="zákl. prenesená",J232,0)</f>
        <v>0</v>
      </c>
      <c r="BH232" s="163">
        <f>IF(N232="zníž. prenesená",J232,0)</f>
        <v>0</v>
      </c>
      <c r="BI232" s="163">
        <f>IF(N232="nulová",J232,0)</f>
        <v>0</v>
      </c>
      <c r="BJ232" s="15" t="s">
        <v>85</v>
      </c>
      <c r="BK232" s="163">
        <f>ROUND(I232*H232,2)</f>
        <v>0</v>
      </c>
      <c r="BL232" s="15" t="s">
        <v>214</v>
      </c>
      <c r="BM232" s="162" t="s">
        <v>3775</v>
      </c>
    </row>
    <row r="233" spans="1:65" s="12" customFormat="1" ht="25.9" customHeight="1">
      <c r="B233" s="142"/>
      <c r="C233" s="206"/>
      <c r="D233" s="207" t="s">
        <v>71</v>
      </c>
      <c r="E233" s="209" t="s">
        <v>671</v>
      </c>
      <c r="F233" s="209" t="s">
        <v>672</v>
      </c>
      <c r="G233" s="206"/>
      <c r="H233" s="206"/>
      <c r="I233" s="145"/>
      <c r="J233" s="283">
        <f>BK233</f>
        <v>0</v>
      </c>
      <c r="L233" s="142"/>
      <c r="M233" s="146"/>
      <c r="N233" s="147"/>
      <c r="O233" s="147"/>
      <c r="P233" s="148">
        <f>P234+P279+P313+P388+P391+P459+P466+P477+P482</f>
        <v>0</v>
      </c>
      <c r="Q233" s="147"/>
      <c r="R233" s="148">
        <f>R234+R279+R313+R388+R391+R459+R466+R477+R482</f>
        <v>15.72729835</v>
      </c>
      <c r="S233" s="147"/>
      <c r="T233" s="149">
        <f>T234+T279+T313+T388+T391+T459+T466+T477+T482</f>
        <v>0</v>
      </c>
      <c r="AR233" s="143" t="s">
        <v>85</v>
      </c>
      <c r="AT233" s="150" t="s">
        <v>71</v>
      </c>
      <c r="AU233" s="150" t="s">
        <v>72</v>
      </c>
      <c r="AY233" s="143" t="s">
        <v>208</v>
      </c>
      <c r="BK233" s="151">
        <f>BK234+BK279+BK313+BK388+BK391+BK459+BK466+BK477+BK482</f>
        <v>0</v>
      </c>
    </row>
    <row r="234" spans="1:65" s="12" customFormat="1" ht="22.9" customHeight="1">
      <c r="B234" s="142"/>
      <c r="C234" s="206"/>
      <c r="D234" s="207" t="s">
        <v>71</v>
      </c>
      <c r="E234" s="208" t="s">
        <v>783</v>
      </c>
      <c r="F234" s="208" t="s">
        <v>1855</v>
      </c>
      <c r="G234" s="206"/>
      <c r="H234" s="206"/>
      <c r="I234" s="145"/>
      <c r="J234" s="286">
        <f>BK234</f>
        <v>0</v>
      </c>
      <c r="L234" s="142"/>
      <c r="M234" s="146"/>
      <c r="N234" s="147"/>
      <c r="O234" s="147"/>
      <c r="P234" s="148">
        <f>SUM(P235:P278)</f>
        <v>0</v>
      </c>
      <c r="Q234" s="147"/>
      <c r="R234" s="148">
        <f>SUM(R235:R278)</f>
        <v>0.50653274000000015</v>
      </c>
      <c r="S234" s="147"/>
      <c r="T234" s="149">
        <f>SUM(T235:T278)</f>
        <v>0</v>
      </c>
      <c r="AR234" s="143" t="s">
        <v>85</v>
      </c>
      <c r="AT234" s="150" t="s">
        <v>71</v>
      </c>
      <c r="AU234" s="150" t="s">
        <v>79</v>
      </c>
      <c r="AY234" s="143" t="s">
        <v>208</v>
      </c>
      <c r="BK234" s="151">
        <f>SUM(BK235:BK278)</f>
        <v>0</v>
      </c>
    </row>
    <row r="235" spans="1:65" s="2" customFormat="1" ht="24.2" customHeight="1">
      <c r="A235" s="30"/>
      <c r="B235" s="154"/>
      <c r="C235" s="195" t="s">
        <v>553</v>
      </c>
      <c r="D235" s="195" t="s">
        <v>210</v>
      </c>
      <c r="E235" s="196" t="s">
        <v>3776</v>
      </c>
      <c r="F235" s="200" t="s">
        <v>3777</v>
      </c>
      <c r="G235" s="198" t="s">
        <v>252</v>
      </c>
      <c r="H235" s="199">
        <v>230</v>
      </c>
      <c r="I235" s="155"/>
      <c r="J235" s="287">
        <f t="shared" ref="J235:J278" si="30">ROUND(I235*H235,2)</f>
        <v>0</v>
      </c>
      <c r="K235" s="157"/>
      <c r="L235" s="31"/>
      <c r="M235" s="158" t="s">
        <v>1</v>
      </c>
      <c r="N235" s="159" t="s">
        <v>38</v>
      </c>
      <c r="O235" s="59"/>
      <c r="P235" s="160">
        <f t="shared" ref="P235:P278" si="31">O235*H235</f>
        <v>0</v>
      </c>
      <c r="Q235" s="160">
        <v>0</v>
      </c>
      <c r="R235" s="160">
        <f t="shared" ref="R235:R278" si="32">Q235*H235</f>
        <v>0</v>
      </c>
      <c r="S235" s="160">
        <v>0</v>
      </c>
      <c r="T235" s="161">
        <f t="shared" ref="T235:T278" si="33">S235*H235</f>
        <v>0</v>
      </c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R235" s="162" t="s">
        <v>274</v>
      </c>
      <c r="AT235" s="162" t="s">
        <v>210</v>
      </c>
      <c r="AU235" s="162" t="s">
        <v>85</v>
      </c>
      <c r="AY235" s="15" t="s">
        <v>208</v>
      </c>
      <c r="BE235" s="163">
        <f t="shared" ref="BE235:BE278" si="34">IF(N235="základná",J235,0)</f>
        <v>0</v>
      </c>
      <c r="BF235" s="163">
        <f t="shared" ref="BF235:BF278" si="35">IF(N235="znížená",J235,0)</f>
        <v>0</v>
      </c>
      <c r="BG235" s="163">
        <f t="shared" ref="BG235:BG278" si="36">IF(N235="zákl. prenesená",J235,0)</f>
        <v>0</v>
      </c>
      <c r="BH235" s="163">
        <f t="shared" ref="BH235:BH278" si="37">IF(N235="zníž. prenesená",J235,0)</f>
        <v>0</v>
      </c>
      <c r="BI235" s="163">
        <f t="shared" ref="BI235:BI278" si="38">IF(N235="nulová",J235,0)</f>
        <v>0</v>
      </c>
      <c r="BJ235" s="15" t="s">
        <v>85</v>
      </c>
      <c r="BK235" s="163">
        <f t="shared" ref="BK235:BK278" si="39">ROUND(I235*H235,2)</f>
        <v>0</v>
      </c>
      <c r="BL235" s="15" t="s">
        <v>274</v>
      </c>
      <c r="BM235" s="162" t="s">
        <v>3778</v>
      </c>
    </row>
    <row r="236" spans="1:65" s="2" customFormat="1" ht="33" customHeight="1">
      <c r="A236" s="30"/>
      <c r="B236" s="154"/>
      <c r="C236" s="201" t="s">
        <v>557</v>
      </c>
      <c r="D236" s="201" t="s">
        <v>751</v>
      </c>
      <c r="E236" s="202" t="s">
        <v>3779</v>
      </c>
      <c r="F236" s="203" t="s">
        <v>3780</v>
      </c>
      <c r="G236" s="204" t="s">
        <v>252</v>
      </c>
      <c r="H236" s="205">
        <v>230</v>
      </c>
      <c r="I236" s="177"/>
      <c r="J236" s="290">
        <f t="shared" si="30"/>
        <v>0</v>
      </c>
      <c r="K236" s="178"/>
      <c r="L236" s="179"/>
      <c r="M236" s="180" t="s">
        <v>1</v>
      </c>
      <c r="N236" s="181" t="s">
        <v>38</v>
      </c>
      <c r="O236" s="59"/>
      <c r="P236" s="160">
        <f t="shared" si="31"/>
        <v>0</v>
      </c>
      <c r="Q236" s="160">
        <v>4.0000000000000003E-5</v>
      </c>
      <c r="R236" s="160">
        <f t="shared" si="32"/>
        <v>9.2000000000000016E-3</v>
      </c>
      <c r="S236" s="160">
        <v>0</v>
      </c>
      <c r="T236" s="161">
        <f t="shared" si="33"/>
        <v>0</v>
      </c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R236" s="162" t="s">
        <v>337</v>
      </c>
      <c r="AT236" s="162" t="s">
        <v>751</v>
      </c>
      <c r="AU236" s="162" t="s">
        <v>85</v>
      </c>
      <c r="AY236" s="15" t="s">
        <v>208</v>
      </c>
      <c r="BE236" s="163">
        <f t="shared" si="34"/>
        <v>0</v>
      </c>
      <c r="BF236" s="163">
        <f t="shared" si="35"/>
        <v>0</v>
      </c>
      <c r="BG236" s="163">
        <f t="shared" si="36"/>
        <v>0</v>
      </c>
      <c r="BH236" s="163">
        <f t="shared" si="37"/>
        <v>0</v>
      </c>
      <c r="BI236" s="163">
        <f t="shared" si="38"/>
        <v>0</v>
      </c>
      <c r="BJ236" s="15" t="s">
        <v>85</v>
      </c>
      <c r="BK236" s="163">
        <f t="shared" si="39"/>
        <v>0</v>
      </c>
      <c r="BL236" s="15" t="s">
        <v>274</v>
      </c>
      <c r="BM236" s="162" t="s">
        <v>3781</v>
      </c>
    </row>
    <row r="237" spans="1:65" s="2" customFormat="1" ht="24.2" customHeight="1">
      <c r="A237" s="30"/>
      <c r="B237" s="154"/>
      <c r="C237" s="195" t="s">
        <v>561</v>
      </c>
      <c r="D237" s="195" t="s">
        <v>210</v>
      </c>
      <c r="E237" s="196" t="s">
        <v>3782</v>
      </c>
      <c r="F237" s="200" t="s">
        <v>3783</v>
      </c>
      <c r="G237" s="198" t="s">
        <v>252</v>
      </c>
      <c r="H237" s="199">
        <v>1035</v>
      </c>
      <c r="I237" s="155"/>
      <c r="J237" s="287">
        <f t="shared" si="30"/>
        <v>0</v>
      </c>
      <c r="K237" s="157"/>
      <c r="L237" s="31"/>
      <c r="M237" s="158" t="s">
        <v>1</v>
      </c>
      <c r="N237" s="159" t="s">
        <v>38</v>
      </c>
      <c r="O237" s="59"/>
      <c r="P237" s="160">
        <f t="shared" si="31"/>
        <v>0</v>
      </c>
      <c r="Q237" s="160">
        <v>2.0000000000000002E-5</v>
      </c>
      <c r="R237" s="160">
        <f t="shared" si="32"/>
        <v>2.0700000000000003E-2</v>
      </c>
      <c r="S237" s="160">
        <v>0</v>
      </c>
      <c r="T237" s="161">
        <f t="shared" si="33"/>
        <v>0</v>
      </c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R237" s="162" t="s">
        <v>274</v>
      </c>
      <c r="AT237" s="162" t="s">
        <v>210</v>
      </c>
      <c r="AU237" s="162" t="s">
        <v>85</v>
      </c>
      <c r="AY237" s="15" t="s">
        <v>208</v>
      </c>
      <c r="BE237" s="163">
        <f t="shared" si="34"/>
        <v>0</v>
      </c>
      <c r="BF237" s="163">
        <f t="shared" si="35"/>
        <v>0</v>
      </c>
      <c r="BG237" s="163">
        <f t="shared" si="36"/>
        <v>0</v>
      </c>
      <c r="BH237" s="163">
        <f t="shared" si="37"/>
        <v>0</v>
      </c>
      <c r="BI237" s="163">
        <f t="shared" si="38"/>
        <v>0</v>
      </c>
      <c r="BJ237" s="15" t="s">
        <v>85</v>
      </c>
      <c r="BK237" s="163">
        <f t="shared" si="39"/>
        <v>0</v>
      </c>
      <c r="BL237" s="15" t="s">
        <v>274</v>
      </c>
      <c r="BM237" s="162" t="s">
        <v>3784</v>
      </c>
    </row>
    <row r="238" spans="1:65" s="2" customFormat="1" ht="33" customHeight="1">
      <c r="A238" s="30"/>
      <c r="B238" s="154"/>
      <c r="C238" s="201" t="s">
        <v>566</v>
      </c>
      <c r="D238" s="201" t="s">
        <v>751</v>
      </c>
      <c r="E238" s="202" t="s">
        <v>3785</v>
      </c>
      <c r="F238" s="203" t="s">
        <v>3786</v>
      </c>
      <c r="G238" s="204" t="s">
        <v>252</v>
      </c>
      <c r="H238" s="205">
        <v>183.6</v>
      </c>
      <c r="I238" s="177"/>
      <c r="J238" s="290">
        <f t="shared" si="30"/>
        <v>0</v>
      </c>
      <c r="K238" s="178"/>
      <c r="L238" s="179"/>
      <c r="M238" s="180" t="s">
        <v>1</v>
      </c>
      <c r="N238" s="181" t="s">
        <v>38</v>
      </c>
      <c r="O238" s="59"/>
      <c r="P238" s="160">
        <f t="shared" si="31"/>
        <v>0</v>
      </c>
      <c r="Q238" s="160">
        <v>2.0000000000000002E-5</v>
      </c>
      <c r="R238" s="160">
        <f t="shared" si="32"/>
        <v>3.6720000000000004E-3</v>
      </c>
      <c r="S238" s="160">
        <v>0</v>
      </c>
      <c r="T238" s="161">
        <f t="shared" si="33"/>
        <v>0</v>
      </c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R238" s="162" t="s">
        <v>337</v>
      </c>
      <c r="AT238" s="162" t="s">
        <v>751</v>
      </c>
      <c r="AU238" s="162" t="s">
        <v>85</v>
      </c>
      <c r="AY238" s="15" t="s">
        <v>208</v>
      </c>
      <c r="BE238" s="163">
        <f t="shared" si="34"/>
        <v>0</v>
      </c>
      <c r="BF238" s="163">
        <f t="shared" si="35"/>
        <v>0</v>
      </c>
      <c r="BG238" s="163">
        <f t="shared" si="36"/>
        <v>0</v>
      </c>
      <c r="BH238" s="163">
        <f t="shared" si="37"/>
        <v>0</v>
      </c>
      <c r="BI238" s="163">
        <f t="shared" si="38"/>
        <v>0</v>
      </c>
      <c r="BJ238" s="15" t="s">
        <v>85</v>
      </c>
      <c r="BK238" s="163">
        <f t="shared" si="39"/>
        <v>0</v>
      </c>
      <c r="BL238" s="15" t="s">
        <v>274</v>
      </c>
      <c r="BM238" s="162" t="s">
        <v>3787</v>
      </c>
    </row>
    <row r="239" spans="1:65" s="2" customFormat="1" ht="33" customHeight="1">
      <c r="A239" s="30"/>
      <c r="B239" s="154"/>
      <c r="C239" s="201" t="s">
        <v>570</v>
      </c>
      <c r="D239" s="201" t="s">
        <v>751</v>
      </c>
      <c r="E239" s="202" t="s">
        <v>3788</v>
      </c>
      <c r="F239" s="203" t="s">
        <v>3789</v>
      </c>
      <c r="G239" s="204" t="s">
        <v>252</v>
      </c>
      <c r="H239" s="205">
        <v>10.199999999999999</v>
      </c>
      <c r="I239" s="177"/>
      <c r="J239" s="290">
        <f t="shared" si="30"/>
        <v>0</v>
      </c>
      <c r="K239" s="178"/>
      <c r="L239" s="179"/>
      <c r="M239" s="180" t="s">
        <v>1</v>
      </c>
      <c r="N239" s="181" t="s">
        <v>38</v>
      </c>
      <c r="O239" s="59"/>
      <c r="P239" s="160">
        <f t="shared" si="31"/>
        <v>0</v>
      </c>
      <c r="Q239" s="160">
        <v>1.3999999999999999E-4</v>
      </c>
      <c r="R239" s="160">
        <f t="shared" si="32"/>
        <v>1.4279999999999998E-3</v>
      </c>
      <c r="S239" s="160">
        <v>0</v>
      </c>
      <c r="T239" s="161">
        <f t="shared" si="33"/>
        <v>0</v>
      </c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R239" s="162" t="s">
        <v>337</v>
      </c>
      <c r="AT239" s="162" t="s">
        <v>751</v>
      </c>
      <c r="AU239" s="162" t="s">
        <v>85</v>
      </c>
      <c r="AY239" s="15" t="s">
        <v>208</v>
      </c>
      <c r="BE239" s="163">
        <f t="shared" si="34"/>
        <v>0</v>
      </c>
      <c r="BF239" s="163">
        <f t="shared" si="35"/>
        <v>0</v>
      </c>
      <c r="BG239" s="163">
        <f t="shared" si="36"/>
        <v>0</v>
      </c>
      <c r="BH239" s="163">
        <f t="shared" si="37"/>
        <v>0</v>
      </c>
      <c r="BI239" s="163">
        <f t="shared" si="38"/>
        <v>0</v>
      </c>
      <c r="BJ239" s="15" t="s">
        <v>85</v>
      </c>
      <c r="BK239" s="163">
        <f t="shared" si="39"/>
        <v>0</v>
      </c>
      <c r="BL239" s="15" t="s">
        <v>274</v>
      </c>
      <c r="BM239" s="162" t="s">
        <v>3790</v>
      </c>
    </row>
    <row r="240" spans="1:65" s="2" customFormat="1" ht="33" customHeight="1">
      <c r="A240" s="30"/>
      <c r="B240" s="154"/>
      <c r="C240" s="201" t="s">
        <v>574</v>
      </c>
      <c r="D240" s="201" t="s">
        <v>751</v>
      </c>
      <c r="E240" s="202" t="s">
        <v>3791</v>
      </c>
      <c r="F240" s="203" t="s">
        <v>3792</v>
      </c>
      <c r="G240" s="204" t="s">
        <v>252</v>
      </c>
      <c r="H240" s="205">
        <v>10.199999999999999</v>
      </c>
      <c r="I240" s="177"/>
      <c r="J240" s="290">
        <f t="shared" si="30"/>
        <v>0</v>
      </c>
      <c r="K240" s="178"/>
      <c r="L240" s="179"/>
      <c r="M240" s="180" t="s">
        <v>1</v>
      </c>
      <c r="N240" s="181" t="s">
        <v>38</v>
      </c>
      <c r="O240" s="59"/>
      <c r="P240" s="160">
        <f t="shared" si="31"/>
        <v>0</v>
      </c>
      <c r="Q240" s="160">
        <v>6.9999999999999994E-5</v>
      </c>
      <c r="R240" s="160">
        <f t="shared" si="32"/>
        <v>7.139999999999999E-4</v>
      </c>
      <c r="S240" s="160">
        <v>0</v>
      </c>
      <c r="T240" s="161">
        <f t="shared" si="33"/>
        <v>0</v>
      </c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R240" s="162" t="s">
        <v>337</v>
      </c>
      <c r="AT240" s="162" t="s">
        <v>751</v>
      </c>
      <c r="AU240" s="162" t="s">
        <v>85</v>
      </c>
      <c r="AY240" s="15" t="s">
        <v>208</v>
      </c>
      <c r="BE240" s="163">
        <f t="shared" si="34"/>
        <v>0</v>
      </c>
      <c r="BF240" s="163">
        <f t="shared" si="35"/>
        <v>0</v>
      </c>
      <c r="BG240" s="163">
        <f t="shared" si="36"/>
        <v>0</v>
      </c>
      <c r="BH240" s="163">
        <f t="shared" si="37"/>
        <v>0</v>
      </c>
      <c r="BI240" s="163">
        <f t="shared" si="38"/>
        <v>0</v>
      </c>
      <c r="BJ240" s="15" t="s">
        <v>85</v>
      </c>
      <c r="BK240" s="163">
        <f t="shared" si="39"/>
        <v>0</v>
      </c>
      <c r="BL240" s="15" t="s">
        <v>274</v>
      </c>
      <c r="BM240" s="162" t="s">
        <v>3793</v>
      </c>
    </row>
    <row r="241" spans="1:65" s="2" customFormat="1" ht="33" customHeight="1">
      <c r="A241" s="30"/>
      <c r="B241" s="154"/>
      <c r="C241" s="201" t="s">
        <v>578</v>
      </c>
      <c r="D241" s="201" t="s">
        <v>751</v>
      </c>
      <c r="E241" s="202" t="s">
        <v>3794</v>
      </c>
      <c r="F241" s="203" t="s">
        <v>3795</v>
      </c>
      <c r="G241" s="204" t="s">
        <v>252</v>
      </c>
      <c r="H241" s="205">
        <v>122.4</v>
      </c>
      <c r="I241" s="177"/>
      <c r="J241" s="290">
        <f t="shared" si="30"/>
        <v>0</v>
      </c>
      <c r="K241" s="178"/>
      <c r="L241" s="179"/>
      <c r="M241" s="180" t="s">
        <v>1</v>
      </c>
      <c r="N241" s="181" t="s">
        <v>38</v>
      </c>
      <c r="O241" s="59"/>
      <c r="P241" s="160">
        <f t="shared" si="31"/>
        <v>0</v>
      </c>
      <c r="Q241" s="160">
        <v>8.0000000000000007E-5</v>
      </c>
      <c r="R241" s="160">
        <f t="shared" si="32"/>
        <v>9.7920000000000021E-3</v>
      </c>
      <c r="S241" s="160">
        <v>0</v>
      </c>
      <c r="T241" s="161">
        <f t="shared" si="33"/>
        <v>0</v>
      </c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R241" s="162" t="s">
        <v>337</v>
      </c>
      <c r="AT241" s="162" t="s">
        <v>751</v>
      </c>
      <c r="AU241" s="162" t="s">
        <v>85</v>
      </c>
      <c r="AY241" s="15" t="s">
        <v>208</v>
      </c>
      <c r="BE241" s="163">
        <f t="shared" si="34"/>
        <v>0</v>
      </c>
      <c r="BF241" s="163">
        <f t="shared" si="35"/>
        <v>0</v>
      </c>
      <c r="BG241" s="163">
        <f t="shared" si="36"/>
        <v>0</v>
      </c>
      <c r="BH241" s="163">
        <f t="shared" si="37"/>
        <v>0</v>
      </c>
      <c r="BI241" s="163">
        <f t="shared" si="38"/>
        <v>0</v>
      </c>
      <c r="BJ241" s="15" t="s">
        <v>85</v>
      </c>
      <c r="BK241" s="163">
        <f t="shared" si="39"/>
        <v>0</v>
      </c>
      <c r="BL241" s="15" t="s">
        <v>274</v>
      </c>
      <c r="BM241" s="162" t="s">
        <v>3796</v>
      </c>
    </row>
    <row r="242" spans="1:65" s="2" customFormat="1" ht="33" customHeight="1">
      <c r="A242" s="30"/>
      <c r="B242" s="154"/>
      <c r="C242" s="201" t="s">
        <v>582</v>
      </c>
      <c r="D242" s="201" t="s">
        <v>751</v>
      </c>
      <c r="E242" s="202" t="s">
        <v>3797</v>
      </c>
      <c r="F242" s="203" t="s">
        <v>3798</v>
      </c>
      <c r="G242" s="204" t="s">
        <v>252</v>
      </c>
      <c r="H242" s="205">
        <v>71.400000000000006</v>
      </c>
      <c r="I242" s="177"/>
      <c r="J242" s="290">
        <f t="shared" si="30"/>
        <v>0</v>
      </c>
      <c r="K242" s="178"/>
      <c r="L242" s="179"/>
      <c r="M242" s="180" t="s">
        <v>1</v>
      </c>
      <c r="N242" s="181" t="s">
        <v>38</v>
      </c>
      <c r="O242" s="59"/>
      <c r="P242" s="160">
        <f t="shared" si="31"/>
        <v>0</v>
      </c>
      <c r="Q242" s="160">
        <v>2.0000000000000002E-5</v>
      </c>
      <c r="R242" s="160">
        <f t="shared" si="32"/>
        <v>1.4280000000000002E-3</v>
      </c>
      <c r="S242" s="160">
        <v>0</v>
      </c>
      <c r="T242" s="161">
        <f t="shared" si="33"/>
        <v>0</v>
      </c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R242" s="162" t="s">
        <v>337</v>
      </c>
      <c r="AT242" s="162" t="s">
        <v>751</v>
      </c>
      <c r="AU242" s="162" t="s">
        <v>85</v>
      </c>
      <c r="AY242" s="15" t="s">
        <v>208</v>
      </c>
      <c r="BE242" s="163">
        <f t="shared" si="34"/>
        <v>0</v>
      </c>
      <c r="BF242" s="163">
        <f t="shared" si="35"/>
        <v>0</v>
      </c>
      <c r="BG242" s="163">
        <f t="shared" si="36"/>
        <v>0</v>
      </c>
      <c r="BH242" s="163">
        <f t="shared" si="37"/>
        <v>0</v>
      </c>
      <c r="BI242" s="163">
        <f t="shared" si="38"/>
        <v>0</v>
      </c>
      <c r="BJ242" s="15" t="s">
        <v>85</v>
      </c>
      <c r="BK242" s="163">
        <f t="shared" si="39"/>
        <v>0</v>
      </c>
      <c r="BL242" s="15" t="s">
        <v>274</v>
      </c>
      <c r="BM242" s="162" t="s">
        <v>3799</v>
      </c>
    </row>
    <row r="243" spans="1:65" s="2" customFormat="1" ht="33" customHeight="1">
      <c r="A243" s="30"/>
      <c r="B243" s="154"/>
      <c r="C243" s="201" t="s">
        <v>586</v>
      </c>
      <c r="D243" s="201" t="s">
        <v>751</v>
      </c>
      <c r="E243" s="202" t="s">
        <v>3800</v>
      </c>
      <c r="F243" s="203" t="s">
        <v>3801</v>
      </c>
      <c r="G243" s="204" t="s">
        <v>252</v>
      </c>
      <c r="H243" s="205">
        <v>35.700000000000003</v>
      </c>
      <c r="I243" s="177"/>
      <c r="J243" s="290">
        <f t="shared" si="30"/>
        <v>0</v>
      </c>
      <c r="K243" s="178"/>
      <c r="L243" s="179"/>
      <c r="M243" s="180" t="s">
        <v>1</v>
      </c>
      <c r="N243" s="181" t="s">
        <v>38</v>
      </c>
      <c r="O243" s="59"/>
      <c r="P243" s="160">
        <f t="shared" si="31"/>
        <v>0</v>
      </c>
      <c r="Q243" s="160">
        <v>4.0000000000000003E-5</v>
      </c>
      <c r="R243" s="160">
        <f t="shared" si="32"/>
        <v>1.4280000000000002E-3</v>
      </c>
      <c r="S243" s="160">
        <v>0</v>
      </c>
      <c r="T243" s="161">
        <f t="shared" si="33"/>
        <v>0</v>
      </c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R243" s="162" t="s">
        <v>337</v>
      </c>
      <c r="AT243" s="162" t="s">
        <v>751</v>
      </c>
      <c r="AU243" s="162" t="s">
        <v>85</v>
      </c>
      <c r="AY243" s="15" t="s">
        <v>208</v>
      </c>
      <c r="BE243" s="163">
        <f t="shared" si="34"/>
        <v>0</v>
      </c>
      <c r="BF243" s="163">
        <f t="shared" si="35"/>
        <v>0</v>
      </c>
      <c r="BG243" s="163">
        <f t="shared" si="36"/>
        <v>0</v>
      </c>
      <c r="BH243" s="163">
        <f t="shared" si="37"/>
        <v>0</v>
      </c>
      <c r="BI243" s="163">
        <f t="shared" si="38"/>
        <v>0</v>
      </c>
      <c r="BJ243" s="15" t="s">
        <v>85</v>
      </c>
      <c r="BK243" s="163">
        <f t="shared" si="39"/>
        <v>0</v>
      </c>
      <c r="BL243" s="15" t="s">
        <v>274</v>
      </c>
      <c r="BM243" s="162" t="s">
        <v>3802</v>
      </c>
    </row>
    <row r="244" spans="1:65" s="2" customFormat="1" ht="33" customHeight="1">
      <c r="A244" s="30"/>
      <c r="B244" s="154"/>
      <c r="C244" s="201" t="s">
        <v>590</v>
      </c>
      <c r="D244" s="201" t="s">
        <v>751</v>
      </c>
      <c r="E244" s="202" t="s">
        <v>3803</v>
      </c>
      <c r="F244" s="203" t="s">
        <v>3804</v>
      </c>
      <c r="G244" s="204" t="s">
        <v>252</v>
      </c>
      <c r="H244" s="205">
        <v>205</v>
      </c>
      <c r="I244" s="177"/>
      <c r="J244" s="290">
        <f t="shared" si="30"/>
        <v>0</v>
      </c>
      <c r="K244" s="178"/>
      <c r="L244" s="179"/>
      <c r="M244" s="180" t="s">
        <v>1</v>
      </c>
      <c r="N244" s="181" t="s">
        <v>38</v>
      </c>
      <c r="O244" s="59"/>
      <c r="P244" s="160">
        <f t="shared" si="31"/>
        <v>0</v>
      </c>
      <c r="Q244" s="160">
        <v>4.0000000000000003E-5</v>
      </c>
      <c r="R244" s="160">
        <f t="shared" si="32"/>
        <v>8.2000000000000007E-3</v>
      </c>
      <c r="S244" s="160">
        <v>0</v>
      </c>
      <c r="T244" s="161">
        <f t="shared" si="33"/>
        <v>0</v>
      </c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R244" s="162" t="s">
        <v>337</v>
      </c>
      <c r="AT244" s="162" t="s">
        <v>751</v>
      </c>
      <c r="AU244" s="162" t="s">
        <v>85</v>
      </c>
      <c r="AY244" s="15" t="s">
        <v>208</v>
      </c>
      <c r="BE244" s="163">
        <f t="shared" si="34"/>
        <v>0</v>
      </c>
      <c r="BF244" s="163">
        <f t="shared" si="35"/>
        <v>0</v>
      </c>
      <c r="BG244" s="163">
        <f t="shared" si="36"/>
        <v>0</v>
      </c>
      <c r="BH244" s="163">
        <f t="shared" si="37"/>
        <v>0</v>
      </c>
      <c r="BI244" s="163">
        <f t="shared" si="38"/>
        <v>0</v>
      </c>
      <c r="BJ244" s="15" t="s">
        <v>85</v>
      </c>
      <c r="BK244" s="163">
        <f t="shared" si="39"/>
        <v>0</v>
      </c>
      <c r="BL244" s="15" t="s">
        <v>274</v>
      </c>
      <c r="BM244" s="162" t="s">
        <v>3805</v>
      </c>
    </row>
    <row r="245" spans="1:65" s="2" customFormat="1" ht="33" customHeight="1">
      <c r="A245" s="30"/>
      <c r="B245" s="154"/>
      <c r="C245" s="201" t="s">
        <v>594</v>
      </c>
      <c r="D245" s="201" t="s">
        <v>751</v>
      </c>
      <c r="E245" s="202" t="s">
        <v>3806</v>
      </c>
      <c r="F245" s="203" t="s">
        <v>3807</v>
      </c>
      <c r="G245" s="204" t="s">
        <v>252</v>
      </c>
      <c r="H245" s="205">
        <v>204</v>
      </c>
      <c r="I245" s="177"/>
      <c r="J245" s="290">
        <f t="shared" si="30"/>
        <v>0</v>
      </c>
      <c r="K245" s="178"/>
      <c r="L245" s="179"/>
      <c r="M245" s="180" t="s">
        <v>1</v>
      </c>
      <c r="N245" s="181" t="s">
        <v>38</v>
      </c>
      <c r="O245" s="59"/>
      <c r="P245" s="160">
        <f t="shared" si="31"/>
        <v>0</v>
      </c>
      <c r="Q245" s="160">
        <v>5.0000000000000002E-5</v>
      </c>
      <c r="R245" s="160">
        <f t="shared" si="32"/>
        <v>1.0200000000000001E-2</v>
      </c>
      <c r="S245" s="160">
        <v>0</v>
      </c>
      <c r="T245" s="161">
        <f t="shared" si="33"/>
        <v>0</v>
      </c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R245" s="162" t="s">
        <v>337</v>
      </c>
      <c r="AT245" s="162" t="s">
        <v>751</v>
      </c>
      <c r="AU245" s="162" t="s">
        <v>85</v>
      </c>
      <c r="AY245" s="15" t="s">
        <v>208</v>
      </c>
      <c r="BE245" s="163">
        <f t="shared" si="34"/>
        <v>0</v>
      </c>
      <c r="BF245" s="163">
        <f t="shared" si="35"/>
        <v>0</v>
      </c>
      <c r="BG245" s="163">
        <f t="shared" si="36"/>
        <v>0</v>
      </c>
      <c r="BH245" s="163">
        <f t="shared" si="37"/>
        <v>0</v>
      </c>
      <c r="BI245" s="163">
        <f t="shared" si="38"/>
        <v>0</v>
      </c>
      <c r="BJ245" s="15" t="s">
        <v>85</v>
      </c>
      <c r="BK245" s="163">
        <f t="shared" si="39"/>
        <v>0</v>
      </c>
      <c r="BL245" s="15" t="s">
        <v>274</v>
      </c>
      <c r="BM245" s="162" t="s">
        <v>3808</v>
      </c>
    </row>
    <row r="246" spans="1:65" s="2" customFormat="1" ht="33" customHeight="1">
      <c r="A246" s="30"/>
      <c r="B246" s="154"/>
      <c r="C246" s="201" t="s">
        <v>598</v>
      </c>
      <c r="D246" s="201" t="s">
        <v>751</v>
      </c>
      <c r="E246" s="202" t="s">
        <v>3809</v>
      </c>
      <c r="F246" s="203" t="s">
        <v>3810</v>
      </c>
      <c r="G246" s="204" t="s">
        <v>252</v>
      </c>
      <c r="H246" s="205">
        <v>183.6</v>
      </c>
      <c r="I246" s="177"/>
      <c r="J246" s="290">
        <f t="shared" si="30"/>
        <v>0</v>
      </c>
      <c r="K246" s="178"/>
      <c r="L246" s="179"/>
      <c r="M246" s="180" t="s">
        <v>1</v>
      </c>
      <c r="N246" s="181" t="s">
        <v>38</v>
      </c>
      <c r="O246" s="59"/>
      <c r="P246" s="160">
        <f t="shared" si="31"/>
        <v>0</v>
      </c>
      <c r="Q246" s="160">
        <v>1.0000000000000001E-5</v>
      </c>
      <c r="R246" s="160">
        <f t="shared" si="32"/>
        <v>1.8360000000000002E-3</v>
      </c>
      <c r="S246" s="160">
        <v>0</v>
      </c>
      <c r="T246" s="161">
        <f t="shared" si="33"/>
        <v>0</v>
      </c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R246" s="162" t="s">
        <v>337</v>
      </c>
      <c r="AT246" s="162" t="s">
        <v>751</v>
      </c>
      <c r="AU246" s="162" t="s">
        <v>85</v>
      </c>
      <c r="AY246" s="15" t="s">
        <v>208</v>
      </c>
      <c r="BE246" s="163">
        <f t="shared" si="34"/>
        <v>0</v>
      </c>
      <c r="BF246" s="163">
        <f t="shared" si="35"/>
        <v>0</v>
      </c>
      <c r="BG246" s="163">
        <f t="shared" si="36"/>
        <v>0</v>
      </c>
      <c r="BH246" s="163">
        <f t="shared" si="37"/>
        <v>0</v>
      </c>
      <c r="BI246" s="163">
        <f t="shared" si="38"/>
        <v>0</v>
      </c>
      <c r="BJ246" s="15" t="s">
        <v>85</v>
      </c>
      <c r="BK246" s="163">
        <f t="shared" si="39"/>
        <v>0</v>
      </c>
      <c r="BL246" s="15" t="s">
        <v>274</v>
      </c>
      <c r="BM246" s="162" t="s">
        <v>3811</v>
      </c>
    </row>
    <row r="247" spans="1:65" s="2" customFormat="1" ht="33" customHeight="1">
      <c r="A247" s="30"/>
      <c r="B247" s="154"/>
      <c r="C247" s="201" t="s">
        <v>602</v>
      </c>
      <c r="D247" s="201" t="s">
        <v>751</v>
      </c>
      <c r="E247" s="202" t="s">
        <v>3800</v>
      </c>
      <c r="F247" s="203" t="s">
        <v>3801</v>
      </c>
      <c r="G247" s="204" t="s">
        <v>252</v>
      </c>
      <c r="H247" s="205">
        <v>25.5</v>
      </c>
      <c r="I247" s="177"/>
      <c r="J247" s="290">
        <f t="shared" si="30"/>
        <v>0</v>
      </c>
      <c r="K247" s="178"/>
      <c r="L247" s="179"/>
      <c r="M247" s="180" t="s">
        <v>1</v>
      </c>
      <c r="N247" s="181" t="s">
        <v>38</v>
      </c>
      <c r="O247" s="59"/>
      <c r="P247" s="160">
        <f t="shared" si="31"/>
        <v>0</v>
      </c>
      <c r="Q247" s="160">
        <v>4.0000000000000003E-5</v>
      </c>
      <c r="R247" s="160">
        <f t="shared" si="32"/>
        <v>1.0200000000000001E-3</v>
      </c>
      <c r="S247" s="160">
        <v>0</v>
      </c>
      <c r="T247" s="161">
        <f t="shared" si="33"/>
        <v>0</v>
      </c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R247" s="162" t="s">
        <v>337</v>
      </c>
      <c r="AT247" s="162" t="s">
        <v>751</v>
      </c>
      <c r="AU247" s="162" t="s">
        <v>85</v>
      </c>
      <c r="AY247" s="15" t="s">
        <v>208</v>
      </c>
      <c r="BE247" s="163">
        <f t="shared" si="34"/>
        <v>0</v>
      </c>
      <c r="BF247" s="163">
        <f t="shared" si="35"/>
        <v>0</v>
      </c>
      <c r="BG247" s="163">
        <f t="shared" si="36"/>
        <v>0</v>
      </c>
      <c r="BH247" s="163">
        <f t="shared" si="37"/>
        <v>0</v>
      </c>
      <c r="BI247" s="163">
        <f t="shared" si="38"/>
        <v>0</v>
      </c>
      <c r="BJ247" s="15" t="s">
        <v>85</v>
      </c>
      <c r="BK247" s="163">
        <f t="shared" si="39"/>
        <v>0</v>
      </c>
      <c r="BL247" s="15" t="s">
        <v>274</v>
      </c>
      <c r="BM247" s="162" t="s">
        <v>3812</v>
      </c>
    </row>
    <row r="248" spans="1:65" s="2" customFormat="1" ht="24.2" customHeight="1">
      <c r="A248" s="30"/>
      <c r="B248" s="154"/>
      <c r="C248" s="195" t="s">
        <v>606</v>
      </c>
      <c r="D248" s="195" t="s">
        <v>210</v>
      </c>
      <c r="E248" s="196" t="s">
        <v>3813</v>
      </c>
      <c r="F248" s="200" t="s">
        <v>3814</v>
      </c>
      <c r="G248" s="198" t="s">
        <v>252</v>
      </c>
      <c r="H248" s="199">
        <v>315</v>
      </c>
      <c r="I248" s="155"/>
      <c r="J248" s="287">
        <f t="shared" si="30"/>
        <v>0</v>
      </c>
      <c r="K248" s="157"/>
      <c r="L248" s="31"/>
      <c r="M248" s="158" t="s">
        <v>1</v>
      </c>
      <c r="N248" s="159" t="s">
        <v>38</v>
      </c>
      <c r="O248" s="59"/>
      <c r="P248" s="160">
        <f t="shared" si="31"/>
        <v>0</v>
      </c>
      <c r="Q248" s="160">
        <v>2.0000000000000002E-5</v>
      </c>
      <c r="R248" s="160">
        <f t="shared" si="32"/>
        <v>6.3000000000000009E-3</v>
      </c>
      <c r="S248" s="160">
        <v>0</v>
      </c>
      <c r="T248" s="161">
        <f t="shared" si="33"/>
        <v>0</v>
      </c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R248" s="162" t="s">
        <v>274</v>
      </c>
      <c r="AT248" s="162" t="s">
        <v>210</v>
      </c>
      <c r="AU248" s="162" t="s">
        <v>85</v>
      </c>
      <c r="AY248" s="15" t="s">
        <v>208</v>
      </c>
      <c r="BE248" s="163">
        <f t="shared" si="34"/>
        <v>0</v>
      </c>
      <c r="BF248" s="163">
        <f t="shared" si="35"/>
        <v>0</v>
      </c>
      <c r="BG248" s="163">
        <f t="shared" si="36"/>
        <v>0</v>
      </c>
      <c r="BH248" s="163">
        <f t="shared" si="37"/>
        <v>0</v>
      </c>
      <c r="BI248" s="163">
        <f t="shared" si="38"/>
        <v>0</v>
      </c>
      <c r="BJ248" s="15" t="s">
        <v>85</v>
      </c>
      <c r="BK248" s="163">
        <f t="shared" si="39"/>
        <v>0</v>
      </c>
      <c r="BL248" s="15" t="s">
        <v>274</v>
      </c>
      <c r="BM248" s="162" t="s">
        <v>3815</v>
      </c>
    </row>
    <row r="249" spans="1:65" s="2" customFormat="1" ht="33" customHeight="1">
      <c r="A249" s="30"/>
      <c r="B249" s="154"/>
      <c r="C249" s="201" t="s">
        <v>610</v>
      </c>
      <c r="D249" s="201" t="s">
        <v>751</v>
      </c>
      <c r="E249" s="202" t="s">
        <v>3816</v>
      </c>
      <c r="F249" s="203" t="s">
        <v>3817</v>
      </c>
      <c r="G249" s="204" t="s">
        <v>252</v>
      </c>
      <c r="H249" s="205">
        <v>178.5</v>
      </c>
      <c r="I249" s="177"/>
      <c r="J249" s="290">
        <f t="shared" si="30"/>
        <v>0</v>
      </c>
      <c r="K249" s="178"/>
      <c r="L249" s="179"/>
      <c r="M249" s="180" t="s">
        <v>1</v>
      </c>
      <c r="N249" s="181" t="s">
        <v>38</v>
      </c>
      <c r="O249" s="59"/>
      <c r="P249" s="160">
        <f t="shared" si="31"/>
        <v>0</v>
      </c>
      <c r="Q249" s="160">
        <v>9.0000000000000006E-5</v>
      </c>
      <c r="R249" s="160">
        <f t="shared" si="32"/>
        <v>1.6064999999999999E-2</v>
      </c>
      <c r="S249" s="160">
        <v>0</v>
      </c>
      <c r="T249" s="161">
        <f t="shared" si="33"/>
        <v>0</v>
      </c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R249" s="162" t="s">
        <v>337</v>
      </c>
      <c r="AT249" s="162" t="s">
        <v>751</v>
      </c>
      <c r="AU249" s="162" t="s">
        <v>85</v>
      </c>
      <c r="AY249" s="15" t="s">
        <v>208</v>
      </c>
      <c r="BE249" s="163">
        <f t="shared" si="34"/>
        <v>0</v>
      </c>
      <c r="BF249" s="163">
        <f t="shared" si="35"/>
        <v>0</v>
      </c>
      <c r="BG249" s="163">
        <f t="shared" si="36"/>
        <v>0</v>
      </c>
      <c r="BH249" s="163">
        <f t="shared" si="37"/>
        <v>0</v>
      </c>
      <c r="BI249" s="163">
        <f t="shared" si="38"/>
        <v>0</v>
      </c>
      <c r="BJ249" s="15" t="s">
        <v>85</v>
      </c>
      <c r="BK249" s="163">
        <f t="shared" si="39"/>
        <v>0</v>
      </c>
      <c r="BL249" s="15" t="s">
        <v>274</v>
      </c>
      <c r="BM249" s="162" t="s">
        <v>3818</v>
      </c>
    </row>
    <row r="250" spans="1:65" s="2" customFormat="1" ht="33" customHeight="1">
      <c r="A250" s="30"/>
      <c r="B250" s="154"/>
      <c r="C250" s="201" t="s">
        <v>614</v>
      </c>
      <c r="D250" s="201" t="s">
        <v>751</v>
      </c>
      <c r="E250" s="202" t="s">
        <v>3819</v>
      </c>
      <c r="F250" s="203" t="s">
        <v>3820</v>
      </c>
      <c r="G250" s="204" t="s">
        <v>252</v>
      </c>
      <c r="H250" s="205">
        <v>142.80000000000001</v>
      </c>
      <c r="I250" s="177"/>
      <c r="J250" s="290">
        <f t="shared" si="30"/>
        <v>0</v>
      </c>
      <c r="K250" s="178"/>
      <c r="L250" s="179"/>
      <c r="M250" s="180" t="s">
        <v>1</v>
      </c>
      <c r="N250" s="181" t="s">
        <v>38</v>
      </c>
      <c r="O250" s="59"/>
      <c r="P250" s="160">
        <f t="shared" si="31"/>
        <v>0</v>
      </c>
      <c r="Q250" s="160">
        <v>6.9999999999999994E-5</v>
      </c>
      <c r="R250" s="160">
        <f t="shared" si="32"/>
        <v>9.9959999999999997E-3</v>
      </c>
      <c r="S250" s="160">
        <v>0</v>
      </c>
      <c r="T250" s="161">
        <f t="shared" si="33"/>
        <v>0</v>
      </c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R250" s="162" t="s">
        <v>337</v>
      </c>
      <c r="AT250" s="162" t="s">
        <v>751</v>
      </c>
      <c r="AU250" s="162" t="s">
        <v>85</v>
      </c>
      <c r="AY250" s="15" t="s">
        <v>208</v>
      </c>
      <c r="BE250" s="163">
        <f t="shared" si="34"/>
        <v>0</v>
      </c>
      <c r="BF250" s="163">
        <f t="shared" si="35"/>
        <v>0</v>
      </c>
      <c r="BG250" s="163">
        <f t="shared" si="36"/>
        <v>0</v>
      </c>
      <c r="BH250" s="163">
        <f t="shared" si="37"/>
        <v>0</v>
      </c>
      <c r="BI250" s="163">
        <f t="shared" si="38"/>
        <v>0</v>
      </c>
      <c r="BJ250" s="15" t="s">
        <v>85</v>
      </c>
      <c r="BK250" s="163">
        <f t="shared" si="39"/>
        <v>0</v>
      </c>
      <c r="BL250" s="15" t="s">
        <v>274</v>
      </c>
      <c r="BM250" s="162" t="s">
        <v>3821</v>
      </c>
    </row>
    <row r="251" spans="1:65" s="2" customFormat="1" ht="24.2" customHeight="1">
      <c r="A251" s="30"/>
      <c r="B251" s="154"/>
      <c r="C251" s="195" t="s">
        <v>618</v>
      </c>
      <c r="D251" s="195" t="s">
        <v>210</v>
      </c>
      <c r="E251" s="196" t="s">
        <v>3822</v>
      </c>
      <c r="F251" s="200" t="s">
        <v>3823</v>
      </c>
      <c r="G251" s="198" t="s">
        <v>252</v>
      </c>
      <c r="H251" s="199">
        <v>1</v>
      </c>
      <c r="I251" s="155"/>
      <c r="J251" s="287">
        <f t="shared" si="30"/>
        <v>0</v>
      </c>
      <c r="K251" s="157"/>
      <c r="L251" s="31"/>
      <c r="M251" s="158" t="s">
        <v>1</v>
      </c>
      <c r="N251" s="159" t="s">
        <v>38</v>
      </c>
      <c r="O251" s="59"/>
      <c r="P251" s="160">
        <f t="shared" si="31"/>
        <v>0</v>
      </c>
      <c r="Q251" s="160">
        <v>2.0000000000000002E-5</v>
      </c>
      <c r="R251" s="160">
        <f t="shared" si="32"/>
        <v>2.0000000000000002E-5</v>
      </c>
      <c r="S251" s="160">
        <v>0</v>
      </c>
      <c r="T251" s="161">
        <f t="shared" si="33"/>
        <v>0</v>
      </c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R251" s="162" t="s">
        <v>274</v>
      </c>
      <c r="AT251" s="162" t="s">
        <v>210</v>
      </c>
      <c r="AU251" s="162" t="s">
        <v>85</v>
      </c>
      <c r="AY251" s="15" t="s">
        <v>208</v>
      </c>
      <c r="BE251" s="163">
        <f t="shared" si="34"/>
        <v>0</v>
      </c>
      <c r="BF251" s="163">
        <f t="shared" si="35"/>
        <v>0</v>
      </c>
      <c r="BG251" s="163">
        <f t="shared" si="36"/>
        <v>0</v>
      </c>
      <c r="BH251" s="163">
        <f t="shared" si="37"/>
        <v>0</v>
      </c>
      <c r="BI251" s="163">
        <f t="shared" si="38"/>
        <v>0</v>
      </c>
      <c r="BJ251" s="15" t="s">
        <v>85</v>
      </c>
      <c r="BK251" s="163">
        <f t="shared" si="39"/>
        <v>0</v>
      </c>
      <c r="BL251" s="15" t="s">
        <v>274</v>
      </c>
      <c r="BM251" s="162" t="s">
        <v>3824</v>
      </c>
    </row>
    <row r="252" spans="1:65" s="2" customFormat="1" ht="33" customHeight="1">
      <c r="A252" s="30"/>
      <c r="B252" s="154"/>
      <c r="C252" s="201" t="s">
        <v>622</v>
      </c>
      <c r="D252" s="201" t="s">
        <v>751</v>
      </c>
      <c r="E252" s="202" t="s">
        <v>3825</v>
      </c>
      <c r="F252" s="203" t="s">
        <v>3826</v>
      </c>
      <c r="G252" s="204" t="s">
        <v>252</v>
      </c>
      <c r="H252" s="205">
        <v>1.02</v>
      </c>
      <c r="I252" s="177"/>
      <c r="J252" s="290">
        <f t="shared" si="30"/>
        <v>0</v>
      </c>
      <c r="K252" s="178"/>
      <c r="L252" s="179"/>
      <c r="M252" s="180" t="s">
        <v>1</v>
      </c>
      <c r="N252" s="181" t="s">
        <v>38</v>
      </c>
      <c r="O252" s="59"/>
      <c r="P252" s="160">
        <f t="shared" si="31"/>
        <v>0</v>
      </c>
      <c r="Q252" s="160">
        <v>2.5000000000000001E-4</v>
      </c>
      <c r="R252" s="160">
        <f t="shared" si="32"/>
        <v>2.5500000000000002E-4</v>
      </c>
      <c r="S252" s="160">
        <v>0</v>
      </c>
      <c r="T252" s="161">
        <f t="shared" si="33"/>
        <v>0</v>
      </c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R252" s="162" t="s">
        <v>337</v>
      </c>
      <c r="AT252" s="162" t="s">
        <v>751</v>
      </c>
      <c r="AU252" s="162" t="s">
        <v>85</v>
      </c>
      <c r="AY252" s="15" t="s">
        <v>208</v>
      </c>
      <c r="BE252" s="163">
        <f t="shared" si="34"/>
        <v>0</v>
      </c>
      <c r="BF252" s="163">
        <f t="shared" si="35"/>
        <v>0</v>
      </c>
      <c r="BG252" s="163">
        <f t="shared" si="36"/>
        <v>0</v>
      </c>
      <c r="BH252" s="163">
        <f t="shared" si="37"/>
        <v>0</v>
      </c>
      <c r="BI252" s="163">
        <f t="shared" si="38"/>
        <v>0</v>
      </c>
      <c r="BJ252" s="15" t="s">
        <v>85</v>
      </c>
      <c r="BK252" s="163">
        <f t="shared" si="39"/>
        <v>0</v>
      </c>
      <c r="BL252" s="15" t="s">
        <v>274</v>
      </c>
      <c r="BM252" s="162" t="s">
        <v>3827</v>
      </c>
    </row>
    <row r="253" spans="1:65" s="2" customFormat="1" ht="24.2" customHeight="1">
      <c r="A253" s="30"/>
      <c r="B253" s="154"/>
      <c r="C253" s="195" t="s">
        <v>626</v>
      </c>
      <c r="D253" s="195" t="s">
        <v>210</v>
      </c>
      <c r="E253" s="196" t="s">
        <v>3828</v>
      </c>
      <c r="F253" s="200" t="s">
        <v>3829</v>
      </c>
      <c r="G253" s="198" t="s">
        <v>252</v>
      </c>
      <c r="H253" s="199">
        <v>185</v>
      </c>
      <c r="I253" s="155"/>
      <c r="J253" s="287">
        <f t="shared" si="30"/>
        <v>0</v>
      </c>
      <c r="K253" s="157"/>
      <c r="L253" s="31"/>
      <c r="M253" s="158" t="s">
        <v>1</v>
      </c>
      <c r="N253" s="159" t="s">
        <v>38</v>
      </c>
      <c r="O253" s="59"/>
      <c r="P253" s="160">
        <f t="shared" si="31"/>
        <v>0</v>
      </c>
      <c r="Q253" s="160">
        <v>2.0000000000000002E-5</v>
      </c>
      <c r="R253" s="160">
        <f t="shared" si="32"/>
        <v>3.7000000000000002E-3</v>
      </c>
      <c r="S253" s="160">
        <v>0</v>
      </c>
      <c r="T253" s="161">
        <f t="shared" si="33"/>
        <v>0</v>
      </c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R253" s="162" t="s">
        <v>274</v>
      </c>
      <c r="AT253" s="162" t="s">
        <v>210</v>
      </c>
      <c r="AU253" s="162" t="s">
        <v>85</v>
      </c>
      <c r="AY253" s="15" t="s">
        <v>208</v>
      </c>
      <c r="BE253" s="163">
        <f t="shared" si="34"/>
        <v>0</v>
      </c>
      <c r="BF253" s="163">
        <f t="shared" si="35"/>
        <v>0</v>
      </c>
      <c r="BG253" s="163">
        <f t="shared" si="36"/>
        <v>0</v>
      </c>
      <c r="BH253" s="163">
        <f t="shared" si="37"/>
        <v>0</v>
      </c>
      <c r="BI253" s="163">
        <f t="shared" si="38"/>
        <v>0</v>
      </c>
      <c r="BJ253" s="15" t="s">
        <v>85</v>
      </c>
      <c r="BK253" s="163">
        <f t="shared" si="39"/>
        <v>0</v>
      </c>
      <c r="BL253" s="15" t="s">
        <v>274</v>
      </c>
      <c r="BM253" s="162" t="s">
        <v>3830</v>
      </c>
    </row>
    <row r="254" spans="1:65" s="2" customFormat="1" ht="33" customHeight="1">
      <c r="A254" s="30"/>
      <c r="B254" s="154"/>
      <c r="C254" s="201" t="s">
        <v>630</v>
      </c>
      <c r="D254" s="201" t="s">
        <v>751</v>
      </c>
      <c r="E254" s="202" t="s">
        <v>3831</v>
      </c>
      <c r="F254" s="203" t="s">
        <v>3832</v>
      </c>
      <c r="G254" s="204" t="s">
        <v>252</v>
      </c>
      <c r="H254" s="205">
        <v>10</v>
      </c>
      <c r="I254" s="177"/>
      <c r="J254" s="290">
        <f t="shared" si="30"/>
        <v>0</v>
      </c>
      <c r="K254" s="178"/>
      <c r="L254" s="179"/>
      <c r="M254" s="180" t="s">
        <v>1</v>
      </c>
      <c r="N254" s="181" t="s">
        <v>38</v>
      </c>
      <c r="O254" s="59"/>
      <c r="P254" s="160">
        <f t="shared" si="31"/>
        <v>0</v>
      </c>
      <c r="Q254" s="160">
        <v>2.3000000000000001E-4</v>
      </c>
      <c r="R254" s="160">
        <f t="shared" si="32"/>
        <v>2.3E-3</v>
      </c>
      <c r="S254" s="160">
        <v>0</v>
      </c>
      <c r="T254" s="161">
        <f t="shared" si="33"/>
        <v>0</v>
      </c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R254" s="162" t="s">
        <v>337</v>
      </c>
      <c r="AT254" s="162" t="s">
        <v>751</v>
      </c>
      <c r="AU254" s="162" t="s">
        <v>85</v>
      </c>
      <c r="AY254" s="15" t="s">
        <v>208</v>
      </c>
      <c r="BE254" s="163">
        <f t="shared" si="34"/>
        <v>0</v>
      </c>
      <c r="BF254" s="163">
        <f t="shared" si="35"/>
        <v>0</v>
      </c>
      <c r="BG254" s="163">
        <f t="shared" si="36"/>
        <v>0</v>
      </c>
      <c r="BH254" s="163">
        <f t="shared" si="37"/>
        <v>0</v>
      </c>
      <c r="BI254" s="163">
        <f t="shared" si="38"/>
        <v>0</v>
      </c>
      <c r="BJ254" s="15" t="s">
        <v>85</v>
      </c>
      <c r="BK254" s="163">
        <f t="shared" si="39"/>
        <v>0</v>
      </c>
      <c r="BL254" s="15" t="s">
        <v>274</v>
      </c>
      <c r="BM254" s="162" t="s">
        <v>3833</v>
      </c>
    </row>
    <row r="255" spans="1:65" s="2" customFormat="1" ht="33" customHeight="1">
      <c r="A255" s="30"/>
      <c r="B255" s="154"/>
      <c r="C255" s="201" t="s">
        <v>634</v>
      </c>
      <c r="D255" s="201" t="s">
        <v>751</v>
      </c>
      <c r="E255" s="202" t="s">
        <v>3834</v>
      </c>
      <c r="F255" s="203" t="s">
        <v>3835</v>
      </c>
      <c r="G255" s="204" t="s">
        <v>252</v>
      </c>
      <c r="H255" s="205">
        <v>175</v>
      </c>
      <c r="I255" s="177"/>
      <c r="J255" s="290">
        <f t="shared" si="30"/>
        <v>0</v>
      </c>
      <c r="K255" s="178"/>
      <c r="L255" s="179"/>
      <c r="M255" s="180" t="s">
        <v>1</v>
      </c>
      <c r="N255" s="181" t="s">
        <v>38</v>
      </c>
      <c r="O255" s="59"/>
      <c r="P255" s="160">
        <f t="shared" si="31"/>
        <v>0</v>
      </c>
      <c r="Q255" s="160">
        <v>2.3000000000000001E-4</v>
      </c>
      <c r="R255" s="160">
        <f t="shared" si="32"/>
        <v>4.0250000000000001E-2</v>
      </c>
      <c r="S255" s="160">
        <v>0</v>
      </c>
      <c r="T255" s="161">
        <f t="shared" si="33"/>
        <v>0</v>
      </c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R255" s="162" t="s">
        <v>337</v>
      </c>
      <c r="AT255" s="162" t="s">
        <v>751</v>
      </c>
      <c r="AU255" s="162" t="s">
        <v>85</v>
      </c>
      <c r="AY255" s="15" t="s">
        <v>208</v>
      </c>
      <c r="BE255" s="163">
        <f t="shared" si="34"/>
        <v>0</v>
      </c>
      <c r="BF255" s="163">
        <f t="shared" si="35"/>
        <v>0</v>
      </c>
      <c r="BG255" s="163">
        <f t="shared" si="36"/>
        <v>0</v>
      </c>
      <c r="BH255" s="163">
        <f t="shared" si="37"/>
        <v>0</v>
      </c>
      <c r="BI255" s="163">
        <f t="shared" si="38"/>
        <v>0</v>
      </c>
      <c r="BJ255" s="15" t="s">
        <v>85</v>
      </c>
      <c r="BK255" s="163">
        <f t="shared" si="39"/>
        <v>0</v>
      </c>
      <c r="BL255" s="15" t="s">
        <v>274</v>
      </c>
      <c r="BM255" s="162" t="s">
        <v>3836</v>
      </c>
    </row>
    <row r="256" spans="1:65" s="2" customFormat="1" ht="21.75" customHeight="1">
      <c r="A256" s="30"/>
      <c r="B256" s="154"/>
      <c r="C256" s="195" t="s">
        <v>638</v>
      </c>
      <c r="D256" s="195" t="s">
        <v>210</v>
      </c>
      <c r="E256" s="196" t="s">
        <v>3837</v>
      </c>
      <c r="F256" s="200" t="s">
        <v>3838</v>
      </c>
      <c r="G256" s="198" t="s">
        <v>252</v>
      </c>
      <c r="H256" s="199">
        <v>750</v>
      </c>
      <c r="I256" s="155"/>
      <c r="J256" s="287">
        <f t="shared" si="30"/>
        <v>0</v>
      </c>
      <c r="K256" s="157"/>
      <c r="L256" s="31"/>
      <c r="M256" s="158" t="s">
        <v>1</v>
      </c>
      <c r="N256" s="159" t="s">
        <v>38</v>
      </c>
      <c r="O256" s="59"/>
      <c r="P256" s="160">
        <f t="shared" si="31"/>
        <v>0</v>
      </c>
      <c r="Q256" s="160">
        <v>3.3000000000000003E-5</v>
      </c>
      <c r="R256" s="160">
        <f t="shared" si="32"/>
        <v>2.4750000000000001E-2</v>
      </c>
      <c r="S256" s="160">
        <v>0</v>
      </c>
      <c r="T256" s="161">
        <f t="shared" si="33"/>
        <v>0</v>
      </c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R256" s="162" t="s">
        <v>274</v>
      </c>
      <c r="AT256" s="162" t="s">
        <v>210</v>
      </c>
      <c r="AU256" s="162" t="s">
        <v>85</v>
      </c>
      <c r="AY256" s="15" t="s">
        <v>208</v>
      </c>
      <c r="BE256" s="163">
        <f t="shared" si="34"/>
        <v>0</v>
      </c>
      <c r="BF256" s="163">
        <f t="shared" si="35"/>
        <v>0</v>
      </c>
      <c r="BG256" s="163">
        <f t="shared" si="36"/>
        <v>0</v>
      </c>
      <c r="BH256" s="163">
        <f t="shared" si="37"/>
        <v>0</v>
      </c>
      <c r="BI256" s="163">
        <f t="shared" si="38"/>
        <v>0</v>
      </c>
      <c r="BJ256" s="15" t="s">
        <v>85</v>
      </c>
      <c r="BK256" s="163">
        <f t="shared" si="39"/>
        <v>0</v>
      </c>
      <c r="BL256" s="15" t="s">
        <v>274</v>
      </c>
      <c r="BM256" s="162" t="s">
        <v>3839</v>
      </c>
    </row>
    <row r="257" spans="1:65" s="2" customFormat="1" ht="33" customHeight="1">
      <c r="A257" s="30"/>
      <c r="B257" s="154"/>
      <c r="C257" s="201" t="s">
        <v>642</v>
      </c>
      <c r="D257" s="201" t="s">
        <v>751</v>
      </c>
      <c r="E257" s="202" t="s">
        <v>3840</v>
      </c>
      <c r="F257" s="203" t="s">
        <v>3841</v>
      </c>
      <c r="G257" s="204" t="s">
        <v>252</v>
      </c>
      <c r="H257" s="205">
        <v>204</v>
      </c>
      <c r="I257" s="177"/>
      <c r="J257" s="290">
        <f t="shared" si="30"/>
        <v>0</v>
      </c>
      <c r="K257" s="178"/>
      <c r="L257" s="179"/>
      <c r="M257" s="180" t="s">
        <v>1</v>
      </c>
      <c r="N257" s="181" t="s">
        <v>38</v>
      </c>
      <c r="O257" s="59"/>
      <c r="P257" s="160">
        <f t="shared" si="31"/>
        <v>0</v>
      </c>
      <c r="Q257" s="160">
        <v>3.0000000000000001E-5</v>
      </c>
      <c r="R257" s="160">
        <f t="shared" si="32"/>
        <v>6.1200000000000004E-3</v>
      </c>
      <c r="S257" s="160">
        <v>0</v>
      </c>
      <c r="T257" s="161">
        <f t="shared" si="33"/>
        <v>0</v>
      </c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R257" s="162" t="s">
        <v>337</v>
      </c>
      <c r="AT257" s="162" t="s">
        <v>751</v>
      </c>
      <c r="AU257" s="162" t="s">
        <v>85</v>
      </c>
      <c r="AY257" s="15" t="s">
        <v>208</v>
      </c>
      <c r="BE257" s="163">
        <f t="shared" si="34"/>
        <v>0</v>
      </c>
      <c r="BF257" s="163">
        <f t="shared" si="35"/>
        <v>0</v>
      </c>
      <c r="BG257" s="163">
        <f t="shared" si="36"/>
        <v>0</v>
      </c>
      <c r="BH257" s="163">
        <f t="shared" si="37"/>
        <v>0</v>
      </c>
      <c r="BI257" s="163">
        <f t="shared" si="38"/>
        <v>0</v>
      </c>
      <c r="BJ257" s="15" t="s">
        <v>85</v>
      </c>
      <c r="BK257" s="163">
        <f t="shared" si="39"/>
        <v>0</v>
      </c>
      <c r="BL257" s="15" t="s">
        <v>274</v>
      </c>
      <c r="BM257" s="162" t="s">
        <v>3842</v>
      </c>
    </row>
    <row r="258" spans="1:65" s="2" customFormat="1" ht="37.9" customHeight="1">
      <c r="A258" s="30"/>
      <c r="B258" s="154"/>
      <c r="C258" s="201" t="s">
        <v>646</v>
      </c>
      <c r="D258" s="201" t="s">
        <v>751</v>
      </c>
      <c r="E258" s="202" t="s">
        <v>3843</v>
      </c>
      <c r="F258" s="203" t="s">
        <v>3844</v>
      </c>
      <c r="G258" s="204" t="s">
        <v>252</v>
      </c>
      <c r="H258" s="205">
        <v>336.6</v>
      </c>
      <c r="I258" s="177"/>
      <c r="J258" s="290">
        <f t="shared" si="30"/>
        <v>0</v>
      </c>
      <c r="K258" s="178"/>
      <c r="L258" s="179"/>
      <c r="M258" s="180" t="s">
        <v>1</v>
      </c>
      <c r="N258" s="181" t="s">
        <v>38</v>
      </c>
      <c r="O258" s="59"/>
      <c r="P258" s="160">
        <f t="shared" si="31"/>
        <v>0</v>
      </c>
      <c r="Q258" s="160">
        <v>2.3000000000000001E-4</v>
      </c>
      <c r="R258" s="160">
        <f t="shared" si="32"/>
        <v>7.7418000000000001E-2</v>
      </c>
      <c r="S258" s="160">
        <v>0</v>
      </c>
      <c r="T258" s="161">
        <f t="shared" si="33"/>
        <v>0</v>
      </c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R258" s="162" t="s">
        <v>337</v>
      </c>
      <c r="AT258" s="162" t="s">
        <v>751</v>
      </c>
      <c r="AU258" s="162" t="s">
        <v>85</v>
      </c>
      <c r="AY258" s="15" t="s">
        <v>208</v>
      </c>
      <c r="BE258" s="163">
        <f t="shared" si="34"/>
        <v>0</v>
      </c>
      <c r="BF258" s="163">
        <f t="shared" si="35"/>
        <v>0</v>
      </c>
      <c r="BG258" s="163">
        <f t="shared" si="36"/>
        <v>0</v>
      </c>
      <c r="BH258" s="163">
        <f t="shared" si="37"/>
        <v>0</v>
      </c>
      <c r="BI258" s="163">
        <f t="shared" si="38"/>
        <v>0</v>
      </c>
      <c r="BJ258" s="15" t="s">
        <v>85</v>
      </c>
      <c r="BK258" s="163">
        <f t="shared" si="39"/>
        <v>0</v>
      </c>
      <c r="BL258" s="15" t="s">
        <v>274</v>
      </c>
      <c r="BM258" s="162" t="s">
        <v>3845</v>
      </c>
    </row>
    <row r="259" spans="1:65" s="2" customFormat="1" ht="33" customHeight="1">
      <c r="A259" s="30"/>
      <c r="B259" s="154"/>
      <c r="C259" s="201" t="s">
        <v>650</v>
      </c>
      <c r="D259" s="201" t="s">
        <v>751</v>
      </c>
      <c r="E259" s="202" t="s">
        <v>3846</v>
      </c>
      <c r="F259" s="203" t="s">
        <v>3847</v>
      </c>
      <c r="G259" s="204" t="s">
        <v>252</v>
      </c>
      <c r="H259" s="205">
        <v>25.5</v>
      </c>
      <c r="I259" s="177"/>
      <c r="J259" s="290">
        <f t="shared" si="30"/>
        <v>0</v>
      </c>
      <c r="K259" s="178"/>
      <c r="L259" s="179"/>
      <c r="M259" s="180" t="s">
        <v>1</v>
      </c>
      <c r="N259" s="181" t="s">
        <v>38</v>
      </c>
      <c r="O259" s="59"/>
      <c r="P259" s="160">
        <f t="shared" si="31"/>
        <v>0</v>
      </c>
      <c r="Q259" s="160">
        <v>4.0000000000000003E-5</v>
      </c>
      <c r="R259" s="160">
        <f t="shared" si="32"/>
        <v>1.0200000000000001E-3</v>
      </c>
      <c r="S259" s="160">
        <v>0</v>
      </c>
      <c r="T259" s="161">
        <f t="shared" si="33"/>
        <v>0</v>
      </c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R259" s="162" t="s">
        <v>337</v>
      </c>
      <c r="AT259" s="162" t="s">
        <v>751</v>
      </c>
      <c r="AU259" s="162" t="s">
        <v>85</v>
      </c>
      <c r="AY259" s="15" t="s">
        <v>208</v>
      </c>
      <c r="BE259" s="163">
        <f t="shared" si="34"/>
        <v>0</v>
      </c>
      <c r="BF259" s="163">
        <f t="shared" si="35"/>
        <v>0</v>
      </c>
      <c r="BG259" s="163">
        <f t="shared" si="36"/>
        <v>0</v>
      </c>
      <c r="BH259" s="163">
        <f t="shared" si="37"/>
        <v>0</v>
      </c>
      <c r="BI259" s="163">
        <f t="shared" si="38"/>
        <v>0</v>
      </c>
      <c r="BJ259" s="15" t="s">
        <v>85</v>
      </c>
      <c r="BK259" s="163">
        <f t="shared" si="39"/>
        <v>0</v>
      </c>
      <c r="BL259" s="15" t="s">
        <v>274</v>
      </c>
      <c r="BM259" s="162" t="s">
        <v>3848</v>
      </c>
    </row>
    <row r="260" spans="1:65" s="2" customFormat="1" ht="33" customHeight="1">
      <c r="A260" s="30"/>
      <c r="B260" s="154"/>
      <c r="C260" s="201" t="s">
        <v>654</v>
      </c>
      <c r="D260" s="201" t="s">
        <v>751</v>
      </c>
      <c r="E260" s="202" t="s">
        <v>3849</v>
      </c>
      <c r="F260" s="203" t="s">
        <v>3850</v>
      </c>
      <c r="G260" s="204" t="s">
        <v>252</v>
      </c>
      <c r="H260" s="205">
        <v>198.9</v>
      </c>
      <c r="I260" s="177"/>
      <c r="J260" s="290">
        <f t="shared" si="30"/>
        <v>0</v>
      </c>
      <c r="K260" s="178"/>
      <c r="L260" s="179"/>
      <c r="M260" s="180" t="s">
        <v>1</v>
      </c>
      <c r="N260" s="181" t="s">
        <v>38</v>
      </c>
      <c r="O260" s="59"/>
      <c r="P260" s="160">
        <f t="shared" si="31"/>
        <v>0</v>
      </c>
      <c r="Q260" s="160">
        <v>6.0000000000000002E-5</v>
      </c>
      <c r="R260" s="160">
        <f t="shared" si="32"/>
        <v>1.1934E-2</v>
      </c>
      <c r="S260" s="160">
        <v>0</v>
      </c>
      <c r="T260" s="161">
        <f t="shared" si="33"/>
        <v>0</v>
      </c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R260" s="162" t="s">
        <v>337</v>
      </c>
      <c r="AT260" s="162" t="s">
        <v>751</v>
      </c>
      <c r="AU260" s="162" t="s">
        <v>85</v>
      </c>
      <c r="AY260" s="15" t="s">
        <v>208</v>
      </c>
      <c r="BE260" s="163">
        <f t="shared" si="34"/>
        <v>0</v>
      </c>
      <c r="BF260" s="163">
        <f t="shared" si="35"/>
        <v>0</v>
      </c>
      <c r="BG260" s="163">
        <f t="shared" si="36"/>
        <v>0</v>
      </c>
      <c r="BH260" s="163">
        <f t="shared" si="37"/>
        <v>0</v>
      </c>
      <c r="BI260" s="163">
        <f t="shared" si="38"/>
        <v>0</v>
      </c>
      <c r="BJ260" s="15" t="s">
        <v>85</v>
      </c>
      <c r="BK260" s="163">
        <f t="shared" si="39"/>
        <v>0</v>
      </c>
      <c r="BL260" s="15" t="s">
        <v>274</v>
      </c>
      <c r="BM260" s="162" t="s">
        <v>3851</v>
      </c>
    </row>
    <row r="261" spans="1:65" s="2" customFormat="1" ht="21.75" customHeight="1">
      <c r="A261" s="30"/>
      <c r="B261" s="154"/>
      <c r="C261" s="195" t="s">
        <v>658</v>
      </c>
      <c r="D261" s="195" t="s">
        <v>210</v>
      </c>
      <c r="E261" s="196" t="s">
        <v>3852</v>
      </c>
      <c r="F261" s="200" t="s">
        <v>3853</v>
      </c>
      <c r="G261" s="198" t="s">
        <v>252</v>
      </c>
      <c r="H261" s="199">
        <v>150</v>
      </c>
      <c r="I261" s="155"/>
      <c r="J261" s="287">
        <f t="shared" si="30"/>
        <v>0</v>
      </c>
      <c r="K261" s="157"/>
      <c r="L261" s="31"/>
      <c r="M261" s="158" t="s">
        <v>1</v>
      </c>
      <c r="N261" s="159" t="s">
        <v>38</v>
      </c>
      <c r="O261" s="59"/>
      <c r="P261" s="160">
        <f t="shared" si="31"/>
        <v>0</v>
      </c>
      <c r="Q261" s="160">
        <v>3.3000000000000003E-5</v>
      </c>
      <c r="R261" s="160">
        <f t="shared" si="32"/>
        <v>4.9500000000000004E-3</v>
      </c>
      <c r="S261" s="160">
        <v>0</v>
      </c>
      <c r="T261" s="161">
        <f t="shared" si="33"/>
        <v>0</v>
      </c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R261" s="162" t="s">
        <v>274</v>
      </c>
      <c r="AT261" s="162" t="s">
        <v>210</v>
      </c>
      <c r="AU261" s="162" t="s">
        <v>85</v>
      </c>
      <c r="AY261" s="15" t="s">
        <v>208</v>
      </c>
      <c r="BE261" s="163">
        <f t="shared" si="34"/>
        <v>0</v>
      </c>
      <c r="BF261" s="163">
        <f t="shared" si="35"/>
        <v>0</v>
      </c>
      <c r="BG261" s="163">
        <f t="shared" si="36"/>
        <v>0</v>
      </c>
      <c r="BH261" s="163">
        <f t="shared" si="37"/>
        <v>0</v>
      </c>
      <c r="BI261" s="163">
        <f t="shared" si="38"/>
        <v>0</v>
      </c>
      <c r="BJ261" s="15" t="s">
        <v>85</v>
      </c>
      <c r="BK261" s="163">
        <f t="shared" si="39"/>
        <v>0</v>
      </c>
      <c r="BL261" s="15" t="s">
        <v>274</v>
      </c>
      <c r="BM261" s="162" t="s">
        <v>3854</v>
      </c>
    </row>
    <row r="262" spans="1:65" s="2" customFormat="1" ht="33" customHeight="1">
      <c r="A262" s="30"/>
      <c r="B262" s="154"/>
      <c r="C262" s="201" t="s">
        <v>662</v>
      </c>
      <c r="D262" s="201" t="s">
        <v>751</v>
      </c>
      <c r="E262" s="202" t="s">
        <v>3855</v>
      </c>
      <c r="F262" s="203" t="s">
        <v>3856</v>
      </c>
      <c r="G262" s="204" t="s">
        <v>252</v>
      </c>
      <c r="H262" s="205">
        <v>153</v>
      </c>
      <c r="I262" s="177"/>
      <c r="J262" s="290">
        <f t="shared" si="30"/>
        <v>0</v>
      </c>
      <c r="K262" s="178"/>
      <c r="L262" s="179"/>
      <c r="M262" s="180" t="s">
        <v>1</v>
      </c>
      <c r="N262" s="181" t="s">
        <v>38</v>
      </c>
      <c r="O262" s="59"/>
      <c r="P262" s="160">
        <f t="shared" si="31"/>
        <v>0</v>
      </c>
      <c r="Q262" s="160">
        <v>2.5000000000000001E-4</v>
      </c>
      <c r="R262" s="160">
        <f t="shared" si="32"/>
        <v>3.8249999999999999E-2</v>
      </c>
      <c r="S262" s="160">
        <v>0</v>
      </c>
      <c r="T262" s="161">
        <f t="shared" si="33"/>
        <v>0</v>
      </c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R262" s="162" t="s">
        <v>337</v>
      </c>
      <c r="AT262" s="162" t="s">
        <v>751</v>
      </c>
      <c r="AU262" s="162" t="s">
        <v>85</v>
      </c>
      <c r="AY262" s="15" t="s">
        <v>208</v>
      </c>
      <c r="BE262" s="163">
        <f t="shared" si="34"/>
        <v>0</v>
      </c>
      <c r="BF262" s="163">
        <f t="shared" si="35"/>
        <v>0</v>
      </c>
      <c r="BG262" s="163">
        <f t="shared" si="36"/>
        <v>0</v>
      </c>
      <c r="BH262" s="163">
        <f t="shared" si="37"/>
        <v>0</v>
      </c>
      <c r="BI262" s="163">
        <f t="shared" si="38"/>
        <v>0</v>
      </c>
      <c r="BJ262" s="15" t="s">
        <v>85</v>
      </c>
      <c r="BK262" s="163">
        <f t="shared" si="39"/>
        <v>0</v>
      </c>
      <c r="BL262" s="15" t="s">
        <v>274</v>
      </c>
      <c r="BM262" s="162" t="s">
        <v>3857</v>
      </c>
    </row>
    <row r="263" spans="1:65" s="2" customFormat="1" ht="21.75" customHeight="1">
      <c r="A263" s="30"/>
      <c r="B263" s="154"/>
      <c r="C263" s="195" t="s">
        <v>667</v>
      </c>
      <c r="D263" s="195" t="s">
        <v>210</v>
      </c>
      <c r="E263" s="196" t="s">
        <v>3858</v>
      </c>
      <c r="F263" s="200" t="s">
        <v>3859</v>
      </c>
      <c r="G263" s="198" t="s">
        <v>252</v>
      </c>
      <c r="H263" s="199">
        <v>52</v>
      </c>
      <c r="I263" s="155"/>
      <c r="J263" s="287">
        <f t="shared" si="30"/>
        <v>0</v>
      </c>
      <c r="K263" s="157"/>
      <c r="L263" s="31"/>
      <c r="M263" s="158" t="s">
        <v>1</v>
      </c>
      <c r="N263" s="159" t="s">
        <v>38</v>
      </c>
      <c r="O263" s="59"/>
      <c r="P263" s="160">
        <f t="shared" si="31"/>
        <v>0</v>
      </c>
      <c r="Q263" s="160">
        <v>3.3000000000000003E-5</v>
      </c>
      <c r="R263" s="160">
        <f t="shared" si="32"/>
        <v>1.7160000000000001E-3</v>
      </c>
      <c r="S263" s="160">
        <v>0</v>
      </c>
      <c r="T263" s="161">
        <f t="shared" si="33"/>
        <v>0</v>
      </c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R263" s="162" t="s">
        <v>274</v>
      </c>
      <c r="AT263" s="162" t="s">
        <v>210</v>
      </c>
      <c r="AU263" s="162" t="s">
        <v>85</v>
      </c>
      <c r="AY263" s="15" t="s">
        <v>208</v>
      </c>
      <c r="BE263" s="163">
        <f t="shared" si="34"/>
        <v>0</v>
      </c>
      <c r="BF263" s="163">
        <f t="shared" si="35"/>
        <v>0</v>
      </c>
      <c r="BG263" s="163">
        <f t="shared" si="36"/>
        <v>0</v>
      </c>
      <c r="BH263" s="163">
        <f t="shared" si="37"/>
        <v>0</v>
      </c>
      <c r="BI263" s="163">
        <f t="shared" si="38"/>
        <v>0</v>
      </c>
      <c r="BJ263" s="15" t="s">
        <v>85</v>
      </c>
      <c r="BK263" s="163">
        <f t="shared" si="39"/>
        <v>0</v>
      </c>
      <c r="BL263" s="15" t="s">
        <v>274</v>
      </c>
      <c r="BM263" s="162" t="s">
        <v>3860</v>
      </c>
    </row>
    <row r="264" spans="1:65" s="2" customFormat="1" ht="33" customHeight="1">
      <c r="A264" s="30"/>
      <c r="B264" s="154"/>
      <c r="C264" s="201" t="s">
        <v>675</v>
      </c>
      <c r="D264" s="201" t="s">
        <v>751</v>
      </c>
      <c r="E264" s="202" t="s">
        <v>3861</v>
      </c>
      <c r="F264" s="203" t="s">
        <v>3862</v>
      </c>
      <c r="G264" s="204" t="s">
        <v>252</v>
      </c>
      <c r="H264" s="205">
        <v>22.44</v>
      </c>
      <c r="I264" s="177"/>
      <c r="J264" s="290">
        <f t="shared" si="30"/>
        <v>0</v>
      </c>
      <c r="K264" s="178"/>
      <c r="L264" s="179"/>
      <c r="M264" s="180" t="s">
        <v>1</v>
      </c>
      <c r="N264" s="181" t="s">
        <v>38</v>
      </c>
      <c r="O264" s="59"/>
      <c r="P264" s="160">
        <f t="shared" si="31"/>
        <v>0</v>
      </c>
      <c r="Q264" s="160">
        <v>7.1000000000000002E-4</v>
      </c>
      <c r="R264" s="160">
        <f t="shared" si="32"/>
        <v>1.5932400000000003E-2</v>
      </c>
      <c r="S264" s="160">
        <v>0</v>
      </c>
      <c r="T264" s="161">
        <f t="shared" si="33"/>
        <v>0</v>
      </c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R264" s="162" t="s">
        <v>337</v>
      </c>
      <c r="AT264" s="162" t="s">
        <v>751</v>
      </c>
      <c r="AU264" s="162" t="s">
        <v>85</v>
      </c>
      <c r="AY264" s="15" t="s">
        <v>208</v>
      </c>
      <c r="BE264" s="163">
        <f t="shared" si="34"/>
        <v>0</v>
      </c>
      <c r="BF264" s="163">
        <f t="shared" si="35"/>
        <v>0</v>
      </c>
      <c r="BG264" s="163">
        <f t="shared" si="36"/>
        <v>0</v>
      </c>
      <c r="BH264" s="163">
        <f t="shared" si="37"/>
        <v>0</v>
      </c>
      <c r="BI264" s="163">
        <f t="shared" si="38"/>
        <v>0</v>
      </c>
      <c r="BJ264" s="15" t="s">
        <v>85</v>
      </c>
      <c r="BK264" s="163">
        <f t="shared" si="39"/>
        <v>0</v>
      </c>
      <c r="BL264" s="15" t="s">
        <v>274</v>
      </c>
      <c r="BM264" s="162" t="s">
        <v>3863</v>
      </c>
    </row>
    <row r="265" spans="1:65" s="2" customFormat="1" ht="33" customHeight="1">
      <c r="A265" s="30"/>
      <c r="B265" s="154"/>
      <c r="C265" s="201" t="s">
        <v>681</v>
      </c>
      <c r="D265" s="201" t="s">
        <v>751</v>
      </c>
      <c r="E265" s="202" t="s">
        <v>3864</v>
      </c>
      <c r="F265" s="203" t="s">
        <v>3865</v>
      </c>
      <c r="G265" s="204" t="s">
        <v>252</v>
      </c>
      <c r="H265" s="205">
        <v>30.6</v>
      </c>
      <c r="I265" s="177"/>
      <c r="J265" s="290">
        <f t="shared" si="30"/>
        <v>0</v>
      </c>
      <c r="K265" s="178"/>
      <c r="L265" s="179"/>
      <c r="M265" s="180" t="s">
        <v>1</v>
      </c>
      <c r="N265" s="181" t="s">
        <v>38</v>
      </c>
      <c r="O265" s="59"/>
      <c r="P265" s="160">
        <f t="shared" si="31"/>
        <v>0</v>
      </c>
      <c r="Q265" s="160">
        <v>2.0000000000000002E-5</v>
      </c>
      <c r="R265" s="160">
        <f t="shared" si="32"/>
        <v>6.1200000000000013E-4</v>
      </c>
      <c r="S265" s="160">
        <v>0</v>
      </c>
      <c r="T265" s="161">
        <f t="shared" si="33"/>
        <v>0</v>
      </c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R265" s="162" t="s">
        <v>337</v>
      </c>
      <c r="AT265" s="162" t="s">
        <v>751</v>
      </c>
      <c r="AU265" s="162" t="s">
        <v>85</v>
      </c>
      <c r="AY265" s="15" t="s">
        <v>208</v>
      </c>
      <c r="BE265" s="163">
        <f t="shared" si="34"/>
        <v>0</v>
      </c>
      <c r="BF265" s="163">
        <f t="shared" si="35"/>
        <v>0</v>
      </c>
      <c r="BG265" s="163">
        <f t="shared" si="36"/>
        <v>0</v>
      </c>
      <c r="BH265" s="163">
        <f t="shared" si="37"/>
        <v>0</v>
      </c>
      <c r="BI265" s="163">
        <f t="shared" si="38"/>
        <v>0</v>
      </c>
      <c r="BJ265" s="15" t="s">
        <v>85</v>
      </c>
      <c r="BK265" s="163">
        <f t="shared" si="39"/>
        <v>0</v>
      </c>
      <c r="BL265" s="15" t="s">
        <v>274</v>
      </c>
      <c r="BM265" s="162" t="s">
        <v>3866</v>
      </c>
    </row>
    <row r="266" spans="1:65" s="2" customFormat="1" ht="16.5" customHeight="1">
      <c r="A266" s="30"/>
      <c r="B266" s="154"/>
      <c r="C266" s="195" t="s">
        <v>687</v>
      </c>
      <c r="D266" s="195" t="s">
        <v>210</v>
      </c>
      <c r="E266" s="196" t="s">
        <v>3867</v>
      </c>
      <c r="F266" s="200" t="s">
        <v>3868</v>
      </c>
      <c r="G266" s="198" t="s">
        <v>252</v>
      </c>
      <c r="H266" s="199">
        <v>80</v>
      </c>
      <c r="I266" s="155"/>
      <c r="J266" s="287">
        <f t="shared" si="30"/>
        <v>0</v>
      </c>
      <c r="K266" s="157"/>
      <c r="L266" s="31"/>
      <c r="M266" s="158" t="s">
        <v>1</v>
      </c>
      <c r="N266" s="159" t="s">
        <v>38</v>
      </c>
      <c r="O266" s="59"/>
      <c r="P266" s="160">
        <f t="shared" si="31"/>
        <v>0</v>
      </c>
      <c r="Q266" s="160">
        <v>7.2999999999999999E-5</v>
      </c>
      <c r="R266" s="160">
        <f t="shared" si="32"/>
        <v>5.8399999999999997E-3</v>
      </c>
      <c r="S266" s="160">
        <v>0</v>
      </c>
      <c r="T266" s="161">
        <f t="shared" si="33"/>
        <v>0</v>
      </c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R266" s="162" t="s">
        <v>274</v>
      </c>
      <c r="AT266" s="162" t="s">
        <v>210</v>
      </c>
      <c r="AU266" s="162" t="s">
        <v>85</v>
      </c>
      <c r="AY266" s="15" t="s">
        <v>208</v>
      </c>
      <c r="BE266" s="163">
        <f t="shared" si="34"/>
        <v>0</v>
      </c>
      <c r="BF266" s="163">
        <f t="shared" si="35"/>
        <v>0</v>
      </c>
      <c r="BG266" s="163">
        <f t="shared" si="36"/>
        <v>0</v>
      </c>
      <c r="BH266" s="163">
        <f t="shared" si="37"/>
        <v>0</v>
      </c>
      <c r="BI266" s="163">
        <f t="shared" si="38"/>
        <v>0</v>
      </c>
      <c r="BJ266" s="15" t="s">
        <v>85</v>
      </c>
      <c r="BK266" s="163">
        <f t="shared" si="39"/>
        <v>0</v>
      </c>
      <c r="BL266" s="15" t="s">
        <v>274</v>
      </c>
      <c r="BM266" s="162" t="s">
        <v>3869</v>
      </c>
    </row>
    <row r="267" spans="1:65" s="2" customFormat="1" ht="24.2" customHeight="1">
      <c r="A267" s="30"/>
      <c r="B267" s="154"/>
      <c r="C267" s="201" t="s">
        <v>694</v>
      </c>
      <c r="D267" s="201" t="s">
        <v>751</v>
      </c>
      <c r="E267" s="202" t="s">
        <v>3870</v>
      </c>
      <c r="F267" s="203" t="s">
        <v>3871</v>
      </c>
      <c r="G267" s="204" t="s">
        <v>252</v>
      </c>
      <c r="H267" s="205">
        <v>81.599999999999994</v>
      </c>
      <c r="I267" s="177"/>
      <c r="J267" s="290">
        <f t="shared" si="30"/>
        <v>0</v>
      </c>
      <c r="K267" s="178"/>
      <c r="L267" s="179"/>
      <c r="M267" s="180" t="s">
        <v>1</v>
      </c>
      <c r="N267" s="181" t="s">
        <v>38</v>
      </c>
      <c r="O267" s="59"/>
      <c r="P267" s="160">
        <f t="shared" si="31"/>
        <v>0</v>
      </c>
      <c r="Q267" s="160">
        <v>1.9000000000000001E-4</v>
      </c>
      <c r="R267" s="160">
        <f t="shared" si="32"/>
        <v>1.5504E-2</v>
      </c>
      <c r="S267" s="160">
        <v>0</v>
      </c>
      <c r="T267" s="161">
        <f t="shared" si="33"/>
        <v>0</v>
      </c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R267" s="162" t="s">
        <v>337</v>
      </c>
      <c r="AT267" s="162" t="s">
        <v>751</v>
      </c>
      <c r="AU267" s="162" t="s">
        <v>85</v>
      </c>
      <c r="AY267" s="15" t="s">
        <v>208</v>
      </c>
      <c r="BE267" s="163">
        <f t="shared" si="34"/>
        <v>0</v>
      </c>
      <c r="BF267" s="163">
        <f t="shared" si="35"/>
        <v>0</v>
      </c>
      <c r="BG267" s="163">
        <f t="shared" si="36"/>
        <v>0</v>
      </c>
      <c r="BH267" s="163">
        <f t="shared" si="37"/>
        <v>0</v>
      </c>
      <c r="BI267" s="163">
        <f t="shared" si="38"/>
        <v>0</v>
      </c>
      <c r="BJ267" s="15" t="s">
        <v>85</v>
      </c>
      <c r="BK267" s="163">
        <f t="shared" si="39"/>
        <v>0</v>
      </c>
      <c r="BL267" s="15" t="s">
        <v>274</v>
      </c>
      <c r="BM267" s="162" t="s">
        <v>3872</v>
      </c>
    </row>
    <row r="268" spans="1:65" s="2" customFormat="1" ht="16.5" customHeight="1">
      <c r="A268" s="30"/>
      <c r="B268" s="154"/>
      <c r="C268" s="195" t="s">
        <v>700</v>
      </c>
      <c r="D268" s="195" t="s">
        <v>210</v>
      </c>
      <c r="E268" s="196" t="s">
        <v>3873</v>
      </c>
      <c r="F268" s="200" t="s">
        <v>3874</v>
      </c>
      <c r="G268" s="198" t="s">
        <v>252</v>
      </c>
      <c r="H268" s="199">
        <v>110</v>
      </c>
      <c r="I268" s="155"/>
      <c r="J268" s="287">
        <f t="shared" si="30"/>
        <v>0</v>
      </c>
      <c r="K268" s="157"/>
      <c r="L268" s="31"/>
      <c r="M268" s="158" t="s">
        <v>1</v>
      </c>
      <c r="N268" s="159" t="s">
        <v>38</v>
      </c>
      <c r="O268" s="59"/>
      <c r="P268" s="160">
        <f t="shared" si="31"/>
        <v>0</v>
      </c>
      <c r="Q268" s="160">
        <v>7.339E-5</v>
      </c>
      <c r="R268" s="160">
        <f t="shared" si="32"/>
        <v>8.0729000000000009E-3</v>
      </c>
      <c r="S268" s="160">
        <v>0</v>
      </c>
      <c r="T268" s="161">
        <f t="shared" si="33"/>
        <v>0</v>
      </c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R268" s="162" t="s">
        <v>274</v>
      </c>
      <c r="AT268" s="162" t="s">
        <v>210</v>
      </c>
      <c r="AU268" s="162" t="s">
        <v>85</v>
      </c>
      <c r="AY268" s="15" t="s">
        <v>208</v>
      </c>
      <c r="BE268" s="163">
        <f t="shared" si="34"/>
        <v>0</v>
      </c>
      <c r="BF268" s="163">
        <f t="shared" si="35"/>
        <v>0</v>
      </c>
      <c r="BG268" s="163">
        <f t="shared" si="36"/>
        <v>0</v>
      </c>
      <c r="BH268" s="163">
        <f t="shared" si="37"/>
        <v>0</v>
      </c>
      <c r="BI268" s="163">
        <f t="shared" si="38"/>
        <v>0</v>
      </c>
      <c r="BJ268" s="15" t="s">
        <v>85</v>
      </c>
      <c r="BK268" s="163">
        <f t="shared" si="39"/>
        <v>0</v>
      </c>
      <c r="BL268" s="15" t="s">
        <v>274</v>
      </c>
      <c r="BM268" s="162" t="s">
        <v>3875</v>
      </c>
    </row>
    <row r="269" spans="1:65" s="2" customFormat="1" ht="24.2" customHeight="1">
      <c r="A269" s="30"/>
      <c r="B269" s="154"/>
      <c r="C269" s="201" t="s">
        <v>704</v>
      </c>
      <c r="D269" s="201" t="s">
        <v>751</v>
      </c>
      <c r="E269" s="202" t="s">
        <v>3876</v>
      </c>
      <c r="F269" s="203" t="s">
        <v>3877</v>
      </c>
      <c r="G269" s="204" t="s">
        <v>252</v>
      </c>
      <c r="H269" s="205">
        <v>112.2</v>
      </c>
      <c r="I269" s="177"/>
      <c r="J269" s="290">
        <f t="shared" si="30"/>
        <v>0</v>
      </c>
      <c r="K269" s="178"/>
      <c r="L269" s="179"/>
      <c r="M269" s="180" t="s">
        <v>1</v>
      </c>
      <c r="N269" s="181" t="s">
        <v>38</v>
      </c>
      <c r="O269" s="59"/>
      <c r="P269" s="160">
        <f t="shared" si="31"/>
        <v>0</v>
      </c>
      <c r="Q269" s="160">
        <v>2.9999999999999997E-4</v>
      </c>
      <c r="R269" s="160">
        <f t="shared" si="32"/>
        <v>3.3659999999999995E-2</v>
      </c>
      <c r="S269" s="160">
        <v>0</v>
      </c>
      <c r="T269" s="161">
        <f t="shared" si="33"/>
        <v>0</v>
      </c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R269" s="162" t="s">
        <v>337</v>
      </c>
      <c r="AT269" s="162" t="s">
        <v>751</v>
      </c>
      <c r="AU269" s="162" t="s">
        <v>85</v>
      </c>
      <c r="AY269" s="15" t="s">
        <v>208</v>
      </c>
      <c r="BE269" s="163">
        <f t="shared" si="34"/>
        <v>0</v>
      </c>
      <c r="BF269" s="163">
        <f t="shared" si="35"/>
        <v>0</v>
      </c>
      <c r="BG269" s="163">
        <f t="shared" si="36"/>
        <v>0</v>
      </c>
      <c r="BH269" s="163">
        <f t="shared" si="37"/>
        <v>0</v>
      </c>
      <c r="BI269" s="163">
        <f t="shared" si="38"/>
        <v>0</v>
      </c>
      <c r="BJ269" s="15" t="s">
        <v>85</v>
      </c>
      <c r="BK269" s="163">
        <f t="shared" si="39"/>
        <v>0</v>
      </c>
      <c r="BL269" s="15" t="s">
        <v>274</v>
      </c>
      <c r="BM269" s="162" t="s">
        <v>3878</v>
      </c>
    </row>
    <row r="270" spans="1:65" s="2" customFormat="1" ht="16.5" customHeight="1">
      <c r="A270" s="30"/>
      <c r="B270" s="154"/>
      <c r="C270" s="195" t="s">
        <v>708</v>
      </c>
      <c r="D270" s="195" t="s">
        <v>210</v>
      </c>
      <c r="E270" s="196" t="s">
        <v>3879</v>
      </c>
      <c r="F270" s="200" t="s">
        <v>3880</v>
      </c>
      <c r="G270" s="198" t="s">
        <v>252</v>
      </c>
      <c r="H270" s="199">
        <v>55</v>
      </c>
      <c r="I270" s="155"/>
      <c r="J270" s="287">
        <f t="shared" si="30"/>
        <v>0</v>
      </c>
      <c r="K270" s="157"/>
      <c r="L270" s="31"/>
      <c r="M270" s="158" t="s">
        <v>1</v>
      </c>
      <c r="N270" s="159" t="s">
        <v>38</v>
      </c>
      <c r="O270" s="59"/>
      <c r="P270" s="160">
        <f t="shared" si="31"/>
        <v>0</v>
      </c>
      <c r="Q270" s="160">
        <v>7.3800000000000005E-5</v>
      </c>
      <c r="R270" s="160">
        <f t="shared" si="32"/>
        <v>4.0590000000000001E-3</v>
      </c>
      <c r="S270" s="160">
        <v>0</v>
      </c>
      <c r="T270" s="161">
        <f t="shared" si="33"/>
        <v>0</v>
      </c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R270" s="162" t="s">
        <v>274</v>
      </c>
      <c r="AT270" s="162" t="s">
        <v>210</v>
      </c>
      <c r="AU270" s="162" t="s">
        <v>85</v>
      </c>
      <c r="AY270" s="15" t="s">
        <v>208</v>
      </c>
      <c r="BE270" s="163">
        <f t="shared" si="34"/>
        <v>0</v>
      </c>
      <c r="BF270" s="163">
        <f t="shared" si="35"/>
        <v>0</v>
      </c>
      <c r="BG270" s="163">
        <f t="shared" si="36"/>
        <v>0</v>
      </c>
      <c r="BH270" s="163">
        <f t="shared" si="37"/>
        <v>0</v>
      </c>
      <c r="BI270" s="163">
        <f t="shared" si="38"/>
        <v>0</v>
      </c>
      <c r="BJ270" s="15" t="s">
        <v>85</v>
      </c>
      <c r="BK270" s="163">
        <f t="shared" si="39"/>
        <v>0</v>
      </c>
      <c r="BL270" s="15" t="s">
        <v>274</v>
      </c>
      <c r="BM270" s="162" t="s">
        <v>3881</v>
      </c>
    </row>
    <row r="271" spans="1:65" s="2" customFormat="1" ht="24.2" customHeight="1">
      <c r="A271" s="30"/>
      <c r="B271" s="154"/>
      <c r="C271" s="201" t="s">
        <v>712</v>
      </c>
      <c r="D271" s="201" t="s">
        <v>751</v>
      </c>
      <c r="E271" s="202" t="s">
        <v>3882</v>
      </c>
      <c r="F271" s="203" t="s">
        <v>3883</v>
      </c>
      <c r="G271" s="204" t="s">
        <v>252</v>
      </c>
      <c r="H271" s="205">
        <v>56.1</v>
      </c>
      <c r="I271" s="177"/>
      <c r="J271" s="290">
        <f t="shared" si="30"/>
        <v>0</v>
      </c>
      <c r="K271" s="178"/>
      <c r="L271" s="179"/>
      <c r="M271" s="180" t="s">
        <v>1</v>
      </c>
      <c r="N271" s="181" t="s">
        <v>38</v>
      </c>
      <c r="O271" s="59"/>
      <c r="P271" s="160">
        <f t="shared" si="31"/>
        <v>0</v>
      </c>
      <c r="Q271" s="160">
        <v>4.2000000000000002E-4</v>
      </c>
      <c r="R271" s="160">
        <f t="shared" si="32"/>
        <v>2.3562000000000003E-2</v>
      </c>
      <c r="S271" s="160">
        <v>0</v>
      </c>
      <c r="T271" s="161">
        <f t="shared" si="33"/>
        <v>0</v>
      </c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R271" s="162" t="s">
        <v>337</v>
      </c>
      <c r="AT271" s="162" t="s">
        <v>751</v>
      </c>
      <c r="AU271" s="162" t="s">
        <v>85</v>
      </c>
      <c r="AY271" s="15" t="s">
        <v>208</v>
      </c>
      <c r="BE271" s="163">
        <f t="shared" si="34"/>
        <v>0</v>
      </c>
      <c r="BF271" s="163">
        <f t="shared" si="35"/>
        <v>0</v>
      </c>
      <c r="BG271" s="163">
        <f t="shared" si="36"/>
        <v>0</v>
      </c>
      <c r="BH271" s="163">
        <f t="shared" si="37"/>
        <v>0</v>
      </c>
      <c r="BI271" s="163">
        <f t="shared" si="38"/>
        <v>0</v>
      </c>
      <c r="BJ271" s="15" t="s">
        <v>85</v>
      </c>
      <c r="BK271" s="163">
        <f t="shared" si="39"/>
        <v>0</v>
      </c>
      <c r="BL271" s="15" t="s">
        <v>274</v>
      </c>
      <c r="BM271" s="162" t="s">
        <v>3884</v>
      </c>
    </row>
    <row r="272" spans="1:65" s="2" customFormat="1" ht="16.5" customHeight="1">
      <c r="A272" s="30"/>
      <c r="B272" s="154"/>
      <c r="C272" s="195" t="s">
        <v>718</v>
      </c>
      <c r="D272" s="195" t="s">
        <v>210</v>
      </c>
      <c r="E272" s="196" t="s">
        <v>3885</v>
      </c>
      <c r="F272" s="200" t="s">
        <v>3886</v>
      </c>
      <c r="G272" s="198" t="s">
        <v>252</v>
      </c>
      <c r="H272" s="199">
        <v>5</v>
      </c>
      <c r="I272" s="155"/>
      <c r="J272" s="287">
        <f t="shared" si="30"/>
        <v>0</v>
      </c>
      <c r="K272" s="157"/>
      <c r="L272" s="31"/>
      <c r="M272" s="158" t="s">
        <v>1</v>
      </c>
      <c r="N272" s="159" t="s">
        <v>38</v>
      </c>
      <c r="O272" s="59"/>
      <c r="P272" s="160">
        <f t="shared" si="31"/>
        <v>0</v>
      </c>
      <c r="Q272" s="160">
        <v>7.47E-5</v>
      </c>
      <c r="R272" s="160">
        <f t="shared" si="32"/>
        <v>3.7350000000000003E-4</v>
      </c>
      <c r="S272" s="160">
        <v>0</v>
      </c>
      <c r="T272" s="161">
        <f t="shared" si="33"/>
        <v>0</v>
      </c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R272" s="162" t="s">
        <v>274</v>
      </c>
      <c r="AT272" s="162" t="s">
        <v>210</v>
      </c>
      <c r="AU272" s="162" t="s">
        <v>85</v>
      </c>
      <c r="AY272" s="15" t="s">
        <v>208</v>
      </c>
      <c r="BE272" s="163">
        <f t="shared" si="34"/>
        <v>0</v>
      </c>
      <c r="BF272" s="163">
        <f t="shared" si="35"/>
        <v>0</v>
      </c>
      <c r="BG272" s="163">
        <f t="shared" si="36"/>
        <v>0</v>
      </c>
      <c r="BH272" s="163">
        <f t="shared" si="37"/>
        <v>0</v>
      </c>
      <c r="BI272" s="163">
        <f t="shared" si="38"/>
        <v>0</v>
      </c>
      <c r="BJ272" s="15" t="s">
        <v>85</v>
      </c>
      <c r="BK272" s="163">
        <f t="shared" si="39"/>
        <v>0</v>
      </c>
      <c r="BL272" s="15" t="s">
        <v>274</v>
      </c>
      <c r="BM272" s="162" t="s">
        <v>3887</v>
      </c>
    </row>
    <row r="273" spans="1:65" s="2" customFormat="1" ht="24.2" customHeight="1">
      <c r="A273" s="30"/>
      <c r="B273" s="154"/>
      <c r="C273" s="201" t="s">
        <v>722</v>
      </c>
      <c r="D273" s="201" t="s">
        <v>751</v>
      </c>
      <c r="E273" s="202" t="s">
        <v>3888</v>
      </c>
      <c r="F273" s="203" t="s">
        <v>3889</v>
      </c>
      <c r="G273" s="204" t="s">
        <v>252</v>
      </c>
      <c r="H273" s="205">
        <v>5.0999999999999996</v>
      </c>
      <c r="I273" s="177"/>
      <c r="J273" s="290">
        <f t="shared" si="30"/>
        <v>0</v>
      </c>
      <c r="K273" s="178"/>
      <c r="L273" s="179"/>
      <c r="M273" s="180" t="s">
        <v>1</v>
      </c>
      <c r="N273" s="181" t="s">
        <v>38</v>
      </c>
      <c r="O273" s="59"/>
      <c r="P273" s="160">
        <f t="shared" si="31"/>
        <v>0</v>
      </c>
      <c r="Q273" s="160">
        <v>5.4000000000000001E-4</v>
      </c>
      <c r="R273" s="160">
        <f t="shared" si="32"/>
        <v>2.7539999999999999E-3</v>
      </c>
      <c r="S273" s="160">
        <v>0</v>
      </c>
      <c r="T273" s="161">
        <f t="shared" si="33"/>
        <v>0</v>
      </c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R273" s="162" t="s">
        <v>337</v>
      </c>
      <c r="AT273" s="162" t="s">
        <v>751</v>
      </c>
      <c r="AU273" s="162" t="s">
        <v>85</v>
      </c>
      <c r="AY273" s="15" t="s">
        <v>208</v>
      </c>
      <c r="BE273" s="163">
        <f t="shared" si="34"/>
        <v>0</v>
      </c>
      <c r="BF273" s="163">
        <f t="shared" si="35"/>
        <v>0</v>
      </c>
      <c r="BG273" s="163">
        <f t="shared" si="36"/>
        <v>0</v>
      </c>
      <c r="BH273" s="163">
        <f t="shared" si="37"/>
        <v>0</v>
      </c>
      <c r="BI273" s="163">
        <f t="shared" si="38"/>
        <v>0</v>
      </c>
      <c r="BJ273" s="15" t="s">
        <v>85</v>
      </c>
      <c r="BK273" s="163">
        <f t="shared" si="39"/>
        <v>0</v>
      </c>
      <c r="BL273" s="15" t="s">
        <v>274</v>
      </c>
      <c r="BM273" s="162" t="s">
        <v>3890</v>
      </c>
    </row>
    <row r="274" spans="1:65" s="2" customFormat="1" ht="37.9" customHeight="1">
      <c r="A274" s="30"/>
      <c r="B274" s="154"/>
      <c r="C274" s="195" t="s">
        <v>726</v>
      </c>
      <c r="D274" s="195" t="s">
        <v>210</v>
      </c>
      <c r="E274" s="196" t="s">
        <v>3891</v>
      </c>
      <c r="F274" s="200" t="s">
        <v>3892</v>
      </c>
      <c r="G274" s="198" t="s">
        <v>404</v>
      </c>
      <c r="H274" s="199">
        <v>67</v>
      </c>
      <c r="I274" s="155"/>
      <c r="J274" s="287">
        <f t="shared" si="30"/>
        <v>0</v>
      </c>
      <c r="K274" s="157"/>
      <c r="L274" s="31"/>
      <c r="M274" s="158" t="s">
        <v>1</v>
      </c>
      <c r="N274" s="159" t="s">
        <v>38</v>
      </c>
      <c r="O274" s="59"/>
      <c r="P274" s="160">
        <f t="shared" si="31"/>
        <v>0</v>
      </c>
      <c r="Q274" s="160">
        <v>4.6799999999999999E-4</v>
      </c>
      <c r="R274" s="160">
        <f t="shared" si="32"/>
        <v>3.1356000000000002E-2</v>
      </c>
      <c r="S274" s="160">
        <v>0</v>
      </c>
      <c r="T274" s="161">
        <f t="shared" si="33"/>
        <v>0</v>
      </c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R274" s="162" t="s">
        <v>274</v>
      </c>
      <c r="AT274" s="162" t="s">
        <v>210</v>
      </c>
      <c r="AU274" s="162" t="s">
        <v>85</v>
      </c>
      <c r="AY274" s="15" t="s">
        <v>208</v>
      </c>
      <c r="BE274" s="163">
        <f t="shared" si="34"/>
        <v>0</v>
      </c>
      <c r="BF274" s="163">
        <f t="shared" si="35"/>
        <v>0</v>
      </c>
      <c r="BG274" s="163">
        <f t="shared" si="36"/>
        <v>0</v>
      </c>
      <c r="BH274" s="163">
        <f t="shared" si="37"/>
        <v>0</v>
      </c>
      <c r="BI274" s="163">
        <f t="shared" si="38"/>
        <v>0</v>
      </c>
      <c r="BJ274" s="15" t="s">
        <v>85</v>
      </c>
      <c r="BK274" s="163">
        <f t="shared" si="39"/>
        <v>0</v>
      </c>
      <c r="BL274" s="15" t="s">
        <v>274</v>
      </c>
      <c r="BM274" s="162" t="s">
        <v>3893</v>
      </c>
    </row>
    <row r="275" spans="1:65" s="2" customFormat="1" ht="24.2" customHeight="1">
      <c r="A275" s="30"/>
      <c r="B275" s="154"/>
      <c r="C275" s="195" t="s">
        <v>732</v>
      </c>
      <c r="D275" s="195" t="s">
        <v>210</v>
      </c>
      <c r="E275" s="196" t="s">
        <v>3894</v>
      </c>
      <c r="F275" s="200" t="s">
        <v>3895</v>
      </c>
      <c r="G275" s="198" t="s">
        <v>404</v>
      </c>
      <c r="H275" s="199">
        <v>3</v>
      </c>
      <c r="I275" s="155"/>
      <c r="J275" s="287">
        <f t="shared" si="30"/>
        <v>0</v>
      </c>
      <c r="K275" s="157"/>
      <c r="L275" s="31"/>
      <c r="M275" s="158" t="s">
        <v>1</v>
      </c>
      <c r="N275" s="159" t="s">
        <v>38</v>
      </c>
      <c r="O275" s="59"/>
      <c r="P275" s="160">
        <f t="shared" si="31"/>
        <v>0</v>
      </c>
      <c r="Q275" s="160">
        <v>2.3268E-4</v>
      </c>
      <c r="R275" s="160">
        <f t="shared" si="32"/>
        <v>6.9804000000000003E-4</v>
      </c>
      <c r="S275" s="160">
        <v>0</v>
      </c>
      <c r="T275" s="161">
        <f t="shared" si="33"/>
        <v>0</v>
      </c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R275" s="162" t="s">
        <v>274</v>
      </c>
      <c r="AT275" s="162" t="s">
        <v>210</v>
      </c>
      <c r="AU275" s="162" t="s">
        <v>85</v>
      </c>
      <c r="AY275" s="15" t="s">
        <v>208</v>
      </c>
      <c r="BE275" s="163">
        <f t="shared" si="34"/>
        <v>0</v>
      </c>
      <c r="BF275" s="163">
        <f t="shared" si="35"/>
        <v>0</v>
      </c>
      <c r="BG275" s="163">
        <f t="shared" si="36"/>
        <v>0</v>
      </c>
      <c r="BH275" s="163">
        <f t="shared" si="37"/>
        <v>0</v>
      </c>
      <c r="BI275" s="163">
        <f t="shared" si="38"/>
        <v>0</v>
      </c>
      <c r="BJ275" s="15" t="s">
        <v>85</v>
      </c>
      <c r="BK275" s="163">
        <f t="shared" si="39"/>
        <v>0</v>
      </c>
      <c r="BL275" s="15" t="s">
        <v>274</v>
      </c>
      <c r="BM275" s="162" t="s">
        <v>3896</v>
      </c>
    </row>
    <row r="276" spans="1:65" s="2" customFormat="1" ht="24.2" customHeight="1">
      <c r="A276" s="30"/>
      <c r="B276" s="154"/>
      <c r="C276" s="195" t="s">
        <v>736</v>
      </c>
      <c r="D276" s="195" t="s">
        <v>210</v>
      </c>
      <c r="E276" s="196" t="s">
        <v>3897</v>
      </c>
      <c r="F276" s="200" t="s">
        <v>3898</v>
      </c>
      <c r="G276" s="198" t="s">
        <v>404</v>
      </c>
      <c r="H276" s="199">
        <v>95</v>
      </c>
      <c r="I276" s="155"/>
      <c r="J276" s="287">
        <f t="shared" si="30"/>
        <v>0</v>
      </c>
      <c r="K276" s="157"/>
      <c r="L276" s="31"/>
      <c r="M276" s="158" t="s">
        <v>1</v>
      </c>
      <c r="N276" s="159" t="s">
        <v>38</v>
      </c>
      <c r="O276" s="59"/>
      <c r="P276" s="160">
        <f t="shared" si="31"/>
        <v>0</v>
      </c>
      <c r="Q276" s="160">
        <v>3.8783999999999997E-4</v>
      </c>
      <c r="R276" s="160">
        <f t="shared" si="32"/>
        <v>3.6844799999999997E-2</v>
      </c>
      <c r="S276" s="160">
        <v>0</v>
      </c>
      <c r="T276" s="161">
        <f t="shared" si="33"/>
        <v>0</v>
      </c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R276" s="162" t="s">
        <v>274</v>
      </c>
      <c r="AT276" s="162" t="s">
        <v>210</v>
      </c>
      <c r="AU276" s="162" t="s">
        <v>85</v>
      </c>
      <c r="AY276" s="15" t="s">
        <v>208</v>
      </c>
      <c r="BE276" s="163">
        <f t="shared" si="34"/>
        <v>0</v>
      </c>
      <c r="BF276" s="163">
        <f t="shared" si="35"/>
        <v>0</v>
      </c>
      <c r="BG276" s="163">
        <f t="shared" si="36"/>
        <v>0</v>
      </c>
      <c r="BH276" s="163">
        <f t="shared" si="37"/>
        <v>0</v>
      </c>
      <c r="BI276" s="163">
        <f t="shared" si="38"/>
        <v>0</v>
      </c>
      <c r="BJ276" s="15" t="s">
        <v>85</v>
      </c>
      <c r="BK276" s="163">
        <f t="shared" si="39"/>
        <v>0</v>
      </c>
      <c r="BL276" s="15" t="s">
        <v>274</v>
      </c>
      <c r="BM276" s="162" t="s">
        <v>3899</v>
      </c>
    </row>
    <row r="277" spans="1:65" s="2" customFormat="1" ht="24.2" customHeight="1">
      <c r="A277" s="30"/>
      <c r="B277" s="154"/>
      <c r="C277" s="195" t="s">
        <v>741</v>
      </c>
      <c r="D277" s="195" t="s">
        <v>210</v>
      </c>
      <c r="E277" s="196" t="s">
        <v>3900</v>
      </c>
      <c r="F277" s="200" t="s">
        <v>3901</v>
      </c>
      <c r="G277" s="198" t="s">
        <v>404</v>
      </c>
      <c r="H277" s="199">
        <v>30</v>
      </c>
      <c r="I277" s="155"/>
      <c r="J277" s="287">
        <f t="shared" si="30"/>
        <v>0</v>
      </c>
      <c r="K277" s="157"/>
      <c r="L277" s="31"/>
      <c r="M277" s="158" t="s">
        <v>1</v>
      </c>
      <c r="N277" s="159" t="s">
        <v>38</v>
      </c>
      <c r="O277" s="59"/>
      <c r="P277" s="160">
        <f t="shared" si="31"/>
        <v>0</v>
      </c>
      <c r="Q277" s="160">
        <v>4.2006999999999998E-4</v>
      </c>
      <c r="R277" s="160">
        <f t="shared" si="32"/>
        <v>1.26021E-2</v>
      </c>
      <c r="S277" s="160">
        <v>0</v>
      </c>
      <c r="T277" s="161">
        <f t="shared" si="33"/>
        <v>0</v>
      </c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R277" s="162" t="s">
        <v>274</v>
      </c>
      <c r="AT277" s="162" t="s">
        <v>210</v>
      </c>
      <c r="AU277" s="162" t="s">
        <v>85</v>
      </c>
      <c r="AY277" s="15" t="s">
        <v>208</v>
      </c>
      <c r="BE277" s="163">
        <f t="shared" si="34"/>
        <v>0</v>
      </c>
      <c r="BF277" s="163">
        <f t="shared" si="35"/>
        <v>0</v>
      </c>
      <c r="BG277" s="163">
        <f t="shared" si="36"/>
        <v>0</v>
      </c>
      <c r="BH277" s="163">
        <f t="shared" si="37"/>
        <v>0</v>
      </c>
      <c r="BI277" s="163">
        <f t="shared" si="38"/>
        <v>0</v>
      </c>
      <c r="BJ277" s="15" t="s">
        <v>85</v>
      </c>
      <c r="BK277" s="163">
        <f t="shared" si="39"/>
        <v>0</v>
      </c>
      <c r="BL277" s="15" t="s">
        <v>274</v>
      </c>
      <c r="BM277" s="162" t="s">
        <v>3902</v>
      </c>
    </row>
    <row r="278" spans="1:65" s="2" customFormat="1" ht="24.2" customHeight="1">
      <c r="A278" s="30"/>
      <c r="B278" s="154"/>
      <c r="C278" s="195" t="s">
        <v>747</v>
      </c>
      <c r="D278" s="195" t="s">
        <v>210</v>
      </c>
      <c r="E278" s="196" t="s">
        <v>3903</v>
      </c>
      <c r="F278" s="200" t="s">
        <v>3904</v>
      </c>
      <c r="G278" s="198" t="s">
        <v>1614</v>
      </c>
      <c r="H278" s="182"/>
      <c r="I278" s="155"/>
      <c r="J278" s="287">
        <f t="shared" si="30"/>
        <v>0</v>
      </c>
      <c r="K278" s="157"/>
      <c r="L278" s="31"/>
      <c r="M278" s="158" t="s">
        <v>1</v>
      </c>
      <c r="N278" s="159" t="s">
        <v>38</v>
      </c>
      <c r="O278" s="59"/>
      <c r="P278" s="160">
        <f t="shared" si="31"/>
        <v>0</v>
      </c>
      <c r="Q278" s="160">
        <v>0</v>
      </c>
      <c r="R278" s="160">
        <f t="shared" si="32"/>
        <v>0</v>
      </c>
      <c r="S278" s="160">
        <v>0</v>
      </c>
      <c r="T278" s="161">
        <f t="shared" si="33"/>
        <v>0</v>
      </c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R278" s="162" t="s">
        <v>274</v>
      </c>
      <c r="AT278" s="162" t="s">
        <v>210</v>
      </c>
      <c r="AU278" s="162" t="s">
        <v>85</v>
      </c>
      <c r="AY278" s="15" t="s">
        <v>208</v>
      </c>
      <c r="BE278" s="163">
        <f t="shared" si="34"/>
        <v>0</v>
      </c>
      <c r="BF278" s="163">
        <f t="shared" si="35"/>
        <v>0</v>
      </c>
      <c r="BG278" s="163">
        <f t="shared" si="36"/>
        <v>0</v>
      </c>
      <c r="BH278" s="163">
        <f t="shared" si="37"/>
        <v>0</v>
      </c>
      <c r="BI278" s="163">
        <f t="shared" si="38"/>
        <v>0</v>
      </c>
      <c r="BJ278" s="15" t="s">
        <v>85</v>
      </c>
      <c r="BK278" s="163">
        <f t="shared" si="39"/>
        <v>0</v>
      </c>
      <c r="BL278" s="15" t="s">
        <v>274</v>
      </c>
      <c r="BM278" s="162" t="s">
        <v>3905</v>
      </c>
    </row>
    <row r="279" spans="1:65" s="12" customFormat="1" ht="22.9" customHeight="1">
      <c r="B279" s="142"/>
      <c r="C279" s="206"/>
      <c r="D279" s="207" t="s">
        <v>71</v>
      </c>
      <c r="E279" s="208" t="s">
        <v>3433</v>
      </c>
      <c r="F279" s="208" t="s">
        <v>3906</v>
      </c>
      <c r="G279" s="206"/>
      <c r="H279" s="206"/>
      <c r="I279" s="145"/>
      <c r="J279" s="286">
        <f>BK279</f>
        <v>0</v>
      </c>
      <c r="L279" s="142"/>
      <c r="M279" s="146"/>
      <c r="N279" s="147"/>
      <c r="O279" s="147"/>
      <c r="P279" s="148">
        <f>SUM(P280:P312)</f>
        <v>0</v>
      </c>
      <c r="Q279" s="147"/>
      <c r="R279" s="148">
        <f>SUM(R280:R312)</f>
        <v>3.1379814399999995</v>
      </c>
      <c r="S279" s="147"/>
      <c r="T279" s="149">
        <f>SUM(T280:T312)</f>
        <v>0</v>
      </c>
      <c r="AR279" s="143" t="s">
        <v>85</v>
      </c>
      <c r="AT279" s="150" t="s">
        <v>71</v>
      </c>
      <c r="AU279" s="150" t="s">
        <v>79</v>
      </c>
      <c r="AY279" s="143" t="s">
        <v>208</v>
      </c>
      <c r="BK279" s="151">
        <f>SUM(BK280:BK312)</f>
        <v>0</v>
      </c>
    </row>
    <row r="280" spans="1:65" s="2" customFormat="1" ht="16.5" customHeight="1">
      <c r="A280" s="30"/>
      <c r="B280" s="154"/>
      <c r="C280" s="195" t="s">
        <v>755</v>
      </c>
      <c r="D280" s="195" t="s">
        <v>210</v>
      </c>
      <c r="E280" s="196" t="s">
        <v>3907</v>
      </c>
      <c r="F280" s="200" t="s">
        <v>3908</v>
      </c>
      <c r="G280" s="198" t="s">
        <v>252</v>
      </c>
      <c r="H280" s="199">
        <v>34</v>
      </c>
      <c r="I280" s="155"/>
      <c r="J280" s="287">
        <f t="shared" ref="J280:J312" si="40">ROUND(I280*H280,2)</f>
        <v>0</v>
      </c>
      <c r="K280" s="157"/>
      <c r="L280" s="31"/>
      <c r="M280" s="158" t="s">
        <v>1</v>
      </c>
      <c r="N280" s="159" t="s">
        <v>38</v>
      </c>
      <c r="O280" s="59"/>
      <c r="P280" s="160">
        <f t="shared" ref="P280:P312" si="41">O280*H280</f>
        <v>0</v>
      </c>
      <c r="Q280" s="160">
        <v>2.0938100000000002E-3</v>
      </c>
      <c r="R280" s="160">
        <f t="shared" ref="R280:R312" si="42">Q280*H280</f>
        <v>7.1189540000000009E-2</v>
      </c>
      <c r="S280" s="160">
        <v>0</v>
      </c>
      <c r="T280" s="161">
        <f t="shared" ref="T280:T312" si="43">S280*H280</f>
        <v>0</v>
      </c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R280" s="162" t="s">
        <v>274</v>
      </c>
      <c r="AT280" s="162" t="s">
        <v>210</v>
      </c>
      <c r="AU280" s="162" t="s">
        <v>85</v>
      </c>
      <c r="AY280" s="15" t="s">
        <v>208</v>
      </c>
      <c r="BE280" s="163">
        <f t="shared" ref="BE280:BE312" si="44">IF(N280="základná",J280,0)</f>
        <v>0</v>
      </c>
      <c r="BF280" s="163">
        <f t="shared" ref="BF280:BF312" si="45">IF(N280="znížená",J280,0)</f>
        <v>0</v>
      </c>
      <c r="BG280" s="163">
        <f t="shared" ref="BG280:BG312" si="46">IF(N280="zákl. prenesená",J280,0)</f>
        <v>0</v>
      </c>
      <c r="BH280" s="163">
        <f t="shared" ref="BH280:BH312" si="47">IF(N280="zníž. prenesená",J280,0)</f>
        <v>0</v>
      </c>
      <c r="BI280" s="163">
        <f t="shared" ref="BI280:BI312" si="48">IF(N280="nulová",J280,0)</f>
        <v>0</v>
      </c>
      <c r="BJ280" s="15" t="s">
        <v>85</v>
      </c>
      <c r="BK280" s="163">
        <f t="shared" ref="BK280:BK312" si="49">ROUND(I280*H280,2)</f>
        <v>0</v>
      </c>
      <c r="BL280" s="15" t="s">
        <v>274</v>
      </c>
      <c r="BM280" s="162" t="s">
        <v>3909</v>
      </c>
    </row>
    <row r="281" spans="1:65" s="2" customFormat="1" ht="37.9" customHeight="1">
      <c r="A281" s="30"/>
      <c r="B281" s="154"/>
      <c r="C281" s="195" t="s">
        <v>759</v>
      </c>
      <c r="D281" s="195" t="s">
        <v>210</v>
      </c>
      <c r="E281" s="196" t="s">
        <v>3910</v>
      </c>
      <c r="F281" s="200" t="s">
        <v>3911</v>
      </c>
      <c r="G281" s="198" t="s">
        <v>252</v>
      </c>
      <c r="H281" s="199">
        <v>75</v>
      </c>
      <c r="I281" s="155"/>
      <c r="J281" s="287">
        <f t="shared" si="40"/>
        <v>0</v>
      </c>
      <c r="K281" s="157"/>
      <c r="L281" s="31"/>
      <c r="M281" s="158" t="s">
        <v>1</v>
      </c>
      <c r="N281" s="159" t="s">
        <v>38</v>
      </c>
      <c r="O281" s="59"/>
      <c r="P281" s="160">
        <f t="shared" si="41"/>
        <v>0</v>
      </c>
      <c r="Q281" s="160">
        <v>1.7029300000000001E-3</v>
      </c>
      <c r="R281" s="160">
        <f t="shared" si="42"/>
        <v>0.12771974999999999</v>
      </c>
      <c r="S281" s="160">
        <v>0</v>
      </c>
      <c r="T281" s="161">
        <f t="shared" si="43"/>
        <v>0</v>
      </c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R281" s="162" t="s">
        <v>274</v>
      </c>
      <c r="AT281" s="162" t="s">
        <v>210</v>
      </c>
      <c r="AU281" s="162" t="s">
        <v>85</v>
      </c>
      <c r="AY281" s="15" t="s">
        <v>208</v>
      </c>
      <c r="BE281" s="163">
        <f t="shared" si="44"/>
        <v>0</v>
      </c>
      <c r="BF281" s="163">
        <f t="shared" si="45"/>
        <v>0</v>
      </c>
      <c r="BG281" s="163">
        <f t="shared" si="46"/>
        <v>0</v>
      </c>
      <c r="BH281" s="163">
        <f t="shared" si="47"/>
        <v>0</v>
      </c>
      <c r="BI281" s="163">
        <f t="shared" si="48"/>
        <v>0</v>
      </c>
      <c r="BJ281" s="15" t="s">
        <v>85</v>
      </c>
      <c r="BK281" s="163">
        <f t="shared" si="49"/>
        <v>0</v>
      </c>
      <c r="BL281" s="15" t="s">
        <v>274</v>
      </c>
      <c r="BM281" s="162" t="s">
        <v>3912</v>
      </c>
    </row>
    <row r="282" spans="1:65" s="2" customFormat="1" ht="37.9" customHeight="1">
      <c r="A282" s="30"/>
      <c r="B282" s="154"/>
      <c r="C282" s="195" t="s">
        <v>763</v>
      </c>
      <c r="D282" s="195" t="s">
        <v>210</v>
      </c>
      <c r="E282" s="196" t="s">
        <v>3913</v>
      </c>
      <c r="F282" s="200" t="s">
        <v>3914</v>
      </c>
      <c r="G282" s="198" t="s">
        <v>252</v>
      </c>
      <c r="H282" s="199">
        <v>290</v>
      </c>
      <c r="I282" s="155"/>
      <c r="J282" s="287">
        <f t="shared" si="40"/>
        <v>0</v>
      </c>
      <c r="K282" s="157"/>
      <c r="L282" s="31"/>
      <c r="M282" s="158" t="s">
        <v>1</v>
      </c>
      <c r="N282" s="159" t="s">
        <v>38</v>
      </c>
      <c r="O282" s="59"/>
      <c r="P282" s="160">
        <f t="shared" si="41"/>
        <v>0</v>
      </c>
      <c r="Q282" s="160">
        <v>3.6990399999999998E-3</v>
      </c>
      <c r="R282" s="160">
        <f t="shared" si="42"/>
        <v>1.0727215999999999</v>
      </c>
      <c r="S282" s="160">
        <v>0</v>
      </c>
      <c r="T282" s="161">
        <f t="shared" si="43"/>
        <v>0</v>
      </c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R282" s="162" t="s">
        <v>274</v>
      </c>
      <c r="AT282" s="162" t="s">
        <v>210</v>
      </c>
      <c r="AU282" s="162" t="s">
        <v>85</v>
      </c>
      <c r="AY282" s="15" t="s">
        <v>208</v>
      </c>
      <c r="BE282" s="163">
        <f t="shared" si="44"/>
        <v>0</v>
      </c>
      <c r="BF282" s="163">
        <f t="shared" si="45"/>
        <v>0</v>
      </c>
      <c r="BG282" s="163">
        <f t="shared" si="46"/>
        <v>0</v>
      </c>
      <c r="BH282" s="163">
        <f t="shared" si="47"/>
        <v>0</v>
      </c>
      <c r="BI282" s="163">
        <f t="shared" si="48"/>
        <v>0</v>
      </c>
      <c r="BJ282" s="15" t="s">
        <v>85</v>
      </c>
      <c r="BK282" s="163">
        <f t="shared" si="49"/>
        <v>0</v>
      </c>
      <c r="BL282" s="15" t="s">
        <v>274</v>
      </c>
      <c r="BM282" s="162" t="s">
        <v>3915</v>
      </c>
    </row>
    <row r="283" spans="1:65" s="2" customFormat="1" ht="37.9" customHeight="1">
      <c r="A283" s="30"/>
      <c r="B283" s="154"/>
      <c r="C283" s="195" t="s">
        <v>767</v>
      </c>
      <c r="D283" s="195" t="s">
        <v>210</v>
      </c>
      <c r="E283" s="196" t="s">
        <v>3916</v>
      </c>
      <c r="F283" s="200" t="s">
        <v>3917</v>
      </c>
      <c r="G283" s="198" t="s">
        <v>252</v>
      </c>
      <c r="H283" s="199">
        <v>175</v>
      </c>
      <c r="I283" s="155"/>
      <c r="J283" s="287">
        <f t="shared" si="40"/>
        <v>0</v>
      </c>
      <c r="K283" s="157"/>
      <c r="L283" s="31"/>
      <c r="M283" s="158" t="s">
        <v>1</v>
      </c>
      <c r="N283" s="159" t="s">
        <v>38</v>
      </c>
      <c r="O283" s="59"/>
      <c r="P283" s="160">
        <f t="shared" si="41"/>
        <v>0</v>
      </c>
      <c r="Q283" s="160">
        <v>4.8893699999999997E-3</v>
      </c>
      <c r="R283" s="160">
        <f t="shared" si="42"/>
        <v>0.85563974999999992</v>
      </c>
      <c r="S283" s="160">
        <v>0</v>
      </c>
      <c r="T283" s="161">
        <f t="shared" si="43"/>
        <v>0</v>
      </c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R283" s="162" t="s">
        <v>274</v>
      </c>
      <c r="AT283" s="162" t="s">
        <v>210</v>
      </c>
      <c r="AU283" s="162" t="s">
        <v>85</v>
      </c>
      <c r="AY283" s="15" t="s">
        <v>208</v>
      </c>
      <c r="BE283" s="163">
        <f t="shared" si="44"/>
        <v>0</v>
      </c>
      <c r="BF283" s="163">
        <f t="shared" si="45"/>
        <v>0</v>
      </c>
      <c r="BG283" s="163">
        <f t="shared" si="46"/>
        <v>0</v>
      </c>
      <c r="BH283" s="163">
        <f t="shared" si="47"/>
        <v>0</v>
      </c>
      <c r="BI283" s="163">
        <f t="shared" si="48"/>
        <v>0</v>
      </c>
      <c r="BJ283" s="15" t="s">
        <v>85</v>
      </c>
      <c r="BK283" s="163">
        <f t="shared" si="49"/>
        <v>0</v>
      </c>
      <c r="BL283" s="15" t="s">
        <v>274</v>
      </c>
      <c r="BM283" s="162" t="s">
        <v>3918</v>
      </c>
    </row>
    <row r="284" spans="1:65" s="2" customFormat="1" ht="16.5" customHeight="1">
      <c r="A284" s="30"/>
      <c r="B284" s="154"/>
      <c r="C284" s="195" t="s">
        <v>1419</v>
      </c>
      <c r="D284" s="195" t="s">
        <v>210</v>
      </c>
      <c r="E284" s="196" t="s">
        <v>3919</v>
      </c>
      <c r="F284" s="200" t="s">
        <v>3920</v>
      </c>
      <c r="G284" s="198" t="s">
        <v>252</v>
      </c>
      <c r="H284" s="199">
        <v>10</v>
      </c>
      <c r="I284" s="155"/>
      <c r="J284" s="287">
        <f t="shared" si="40"/>
        <v>0</v>
      </c>
      <c r="K284" s="157"/>
      <c r="L284" s="31"/>
      <c r="M284" s="158" t="s">
        <v>1</v>
      </c>
      <c r="N284" s="159" t="s">
        <v>38</v>
      </c>
      <c r="O284" s="59"/>
      <c r="P284" s="160">
        <f t="shared" si="41"/>
        <v>0</v>
      </c>
      <c r="Q284" s="160">
        <v>7.1739999999999998E-4</v>
      </c>
      <c r="R284" s="160">
        <f t="shared" si="42"/>
        <v>7.1739999999999998E-3</v>
      </c>
      <c r="S284" s="160">
        <v>0</v>
      </c>
      <c r="T284" s="161">
        <f t="shared" si="43"/>
        <v>0</v>
      </c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R284" s="162" t="s">
        <v>274</v>
      </c>
      <c r="AT284" s="162" t="s">
        <v>210</v>
      </c>
      <c r="AU284" s="162" t="s">
        <v>85</v>
      </c>
      <c r="AY284" s="15" t="s">
        <v>208</v>
      </c>
      <c r="BE284" s="163">
        <f t="shared" si="44"/>
        <v>0</v>
      </c>
      <c r="BF284" s="163">
        <f t="shared" si="45"/>
        <v>0</v>
      </c>
      <c r="BG284" s="163">
        <f t="shared" si="46"/>
        <v>0</v>
      </c>
      <c r="BH284" s="163">
        <f t="shared" si="47"/>
        <v>0</v>
      </c>
      <c r="BI284" s="163">
        <f t="shared" si="48"/>
        <v>0</v>
      </c>
      <c r="BJ284" s="15" t="s">
        <v>85</v>
      </c>
      <c r="BK284" s="163">
        <f t="shared" si="49"/>
        <v>0</v>
      </c>
      <c r="BL284" s="15" t="s">
        <v>274</v>
      </c>
      <c r="BM284" s="162" t="s">
        <v>3921</v>
      </c>
    </row>
    <row r="285" spans="1:65" s="2" customFormat="1" ht="16.5" customHeight="1">
      <c r="A285" s="30"/>
      <c r="B285" s="154"/>
      <c r="C285" s="195" t="s">
        <v>1423</v>
      </c>
      <c r="D285" s="195" t="s">
        <v>210</v>
      </c>
      <c r="E285" s="196" t="s">
        <v>3922</v>
      </c>
      <c r="F285" s="200" t="s">
        <v>3923</v>
      </c>
      <c r="G285" s="198" t="s">
        <v>252</v>
      </c>
      <c r="H285" s="199">
        <v>100</v>
      </c>
      <c r="I285" s="155"/>
      <c r="J285" s="287">
        <f t="shared" si="40"/>
        <v>0</v>
      </c>
      <c r="K285" s="157"/>
      <c r="L285" s="31"/>
      <c r="M285" s="158" t="s">
        <v>1</v>
      </c>
      <c r="N285" s="159" t="s">
        <v>38</v>
      </c>
      <c r="O285" s="59"/>
      <c r="P285" s="160">
        <f t="shared" si="41"/>
        <v>0</v>
      </c>
      <c r="Q285" s="160">
        <v>1.3780000000000001E-3</v>
      </c>
      <c r="R285" s="160">
        <f t="shared" si="42"/>
        <v>0.13780000000000001</v>
      </c>
      <c r="S285" s="160">
        <v>0</v>
      </c>
      <c r="T285" s="161">
        <f t="shared" si="43"/>
        <v>0</v>
      </c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R285" s="162" t="s">
        <v>274</v>
      </c>
      <c r="AT285" s="162" t="s">
        <v>210</v>
      </c>
      <c r="AU285" s="162" t="s">
        <v>85</v>
      </c>
      <c r="AY285" s="15" t="s">
        <v>208</v>
      </c>
      <c r="BE285" s="163">
        <f t="shared" si="44"/>
        <v>0</v>
      </c>
      <c r="BF285" s="163">
        <f t="shared" si="45"/>
        <v>0</v>
      </c>
      <c r="BG285" s="163">
        <f t="shared" si="46"/>
        <v>0</v>
      </c>
      <c r="BH285" s="163">
        <f t="shared" si="47"/>
        <v>0</v>
      </c>
      <c r="BI285" s="163">
        <f t="shared" si="48"/>
        <v>0</v>
      </c>
      <c r="BJ285" s="15" t="s">
        <v>85</v>
      </c>
      <c r="BK285" s="163">
        <f t="shared" si="49"/>
        <v>0</v>
      </c>
      <c r="BL285" s="15" t="s">
        <v>274</v>
      </c>
      <c r="BM285" s="162" t="s">
        <v>3924</v>
      </c>
    </row>
    <row r="286" spans="1:65" s="2" customFormat="1" ht="21.75" customHeight="1">
      <c r="A286" s="30"/>
      <c r="B286" s="154"/>
      <c r="C286" s="195" t="s">
        <v>1427</v>
      </c>
      <c r="D286" s="195" t="s">
        <v>210</v>
      </c>
      <c r="E286" s="196" t="s">
        <v>3925</v>
      </c>
      <c r="F286" s="200" t="s">
        <v>3926</v>
      </c>
      <c r="G286" s="198" t="s">
        <v>252</v>
      </c>
      <c r="H286" s="199">
        <v>250</v>
      </c>
      <c r="I286" s="155"/>
      <c r="J286" s="287">
        <f t="shared" si="40"/>
        <v>0</v>
      </c>
      <c r="K286" s="157"/>
      <c r="L286" s="31"/>
      <c r="M286" s="158" t="s">
        <v>1</v>
      </c>
      <c r="N286" s="159" t="s">
        <v>38</v>
      </c>
      <c r="O286" s="59"/>
      <c r="P286" s="160">
        <f t="shared" si="41"/>
        <v>0</v>
      </c>
      <c r="Q286" s="160">
        <v>6.6339999999999997E-4</v>
      </c>
      <c r="R286" s="160">
        <f t="shared" si="42"/>
        <v>0.16585</v>
      </c>
      <c r="S286" s="160">
        <v>0</v>
      </c>
      <c r="T286" s="161">
        <f t="shared" si="43"/>
        <v>0</v>
      </c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R286" s="162" t="s">
        <v>274</v>
      </c>
      <c r="AT286" s="162" t="s">
        <v>210</v>
      </c>
      <c r="AU286" s="162" t="s">
        <v>85</v>
      </c>
      <c r="AY286" s="15" t="s">
        <v>208</v>
      </c>
      <c r="BE286" s="163">
        <f t="shared" si="44"/>
        <v>0</v>
      </c>
      <c r="BF286" s="163">
        <f t="shared" si="45"/>
        <v>0</v>
      </c>
      <c r="BG286" s="163">
        <f t="shared" si="46"/>
        <v>0</v>
      </c>
      <c r="BH286" s="163">
        <f t="shared" si="47"/>
        <v>0</v>
      </c>
      <c r="BI286" s="163">
        <f t="shared" si="48"/>
        <v>0</v>
      </c>
      <c r="BJ286" s="15" t="s">
        <v>85</v>
      </c>
      <c r="BK286" s="163">
        <f t="shared" si="49"/>
        <v>0</v>
      </c>
      <c r="BL286" s="15" t="s">
        <v>274</v>
      </c>
      <c r="BM286" s="162" t="s">
        <v>3927</v>
      </c>
    </row>
    <row r="287" spans="1:65" s="2" customFormat="1" ht="21.75" customHeight="1">
      <c r="A287" s="30"/>
      <c r="B287" s="154"/>
      <c r="C287" s="195" t="s">
        <v>1431</v>
      </c>
      <c r="D287" s="195" t="s">
        <v>210</v>
      </c>
      <c r="E287" s="196" t="s">
        <v>3928</v>
      </c>
      <c r="F287" s="200" t="s">
        <v>3929</v>
      </c>
      <c r="G287" s="198" t="s">
        <v>252</v>
      </c>
      <c r="H287" s="199">
        <v>250</v>
      </c>
      <c r="I287" s="155"/>
      <c r="J287" s="287">
        <f t="shared" si="40"/>
        <v>0</v>
      </c>
      <c r="K287" s="157"/>
      <c r="L287" s="31"/>
      <c r="M287" s="158" t="s">
        <v>1</v>
      </c>
      <c r="N287" s="159" t="s">
        <v>38</v>
      </c>
      <c r="O287" s="59"/>
      <c r="P287" s="160">
        <f t="shared" si="41"/>
        <v>0</v>
      </c>
      <c r="Q287" s="160">
        <v>7.3700000000000002E-4</v>
      </c>
      <c r="R287" s="160">
        <f t="shared" si="42"/>
        <v>0.18425</v>
      </c>
      <c r="S287" s="160">
        <v>0</v>
      </c>
      <c r="T287" s="161">
        <f t="shared" si="43"/>
        <v>0</v>
      </c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R287" s="162" t="s">
        <v>274</v>
      </c>
      <c r="AT287" s="162" t="s">
        <v>210</v>
      </c>
      <c r="AU287" s="162" t="s">
        <v>85</v>
      </c>
      <c r="AY287" s="15" t="s">
        <v>208</v>
      </c>
      <c r="BE287" s="163">
        <f t="shared" si="44"/>
        <v>0</v>
      </c>
      <c r="BF287" s="163">
        <f t="shared" si="45"/>
        <v>0</v>
      </c>
      <c r="BG287" s="163">
        <f t="shared" si="46"/>
        <v>0</v>
      </c>
      <c r="BH287" s="163">
        <f t="shared" si="47"/>
        <v>0</v>
      </c>
      <c r="BI287" s="163">
        <f t="shared" si="48"/>
        <v>0</v>
      </c>
      <c r="BJ287" s="15" t="s">
        <v>85</v>
      </c>
      <c r="BK287" s="163">
        <f t="shared" si="49"/>
        <v>0</v>
      </c>
      <c r="BL287" s="15" t="s">
        <v>274</v>
      </c>
      <c r="BM287" s="162" t="s">
        <v>3930</v>
      </c>
    </row>
    <row r="288" spans="1:65" s="2" customFormat="1" ht="21.75" customHeight="1">
      <c r="A288" s="30"/>
      <c r="B288" s="154"/>
      <c r="C288" s="195" t="s">
        <v>1435</v>
      </c>
      <c r="D288" s="195" t="s">
        <v>210</v>
      </c>
      <c r="E288" s="196" t="s">
        <v>3931</v>
      </c>
      <c r="F288" s="200" t="s">
        <v>3932</v>
      </c>
      <c r="G288" s="198" t="s">
        <v>252</v>
      </c>
      <c r="H288" s="199">
        <v>230</v>
      </c>
      <c r="I288" s="155"/>
      <c r="J288" s="287">
        <f t="shared" si="40"/>
        <v>0</v>
      </c>
      <c r="K288" s="157"/>
      <c r="L288" s="31"/>
      <c r="M288" s="158" t="s">
        <v>1</v>
      </c>
      <c r="N288" s="159" t="s">
        <v>38</v>
      </c>
      <c r="O288" s="59"/>
      <c r="P288" s="160">
        <f t="shared" si="41"/>
        <v>0</v>
      </c>
      <c r="Q288" s="160">
        <v>8.319E-4</v>
      </c>
      <c r="R288" s="160">
        <f t="shared" si="42"/>
        <v>0.19133700000000001</v>
      </c>
      <c r="S288" s="160">
        <v>0</v>
      </c>
      <c r="T288" s="161">
        <f t="shared" si="43"/>
        <v>0</v>
      </c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R288" s="162" t="s">
        <v>274</v>
      </c>
      <c r="AT288" s="162" t="s">
        <v>210</v>
      </c>
      <c r="AU288" s="162" t="s">
        <v>85</v>
      </c>
      <c r="AY288" s="15" t="s">
        <v>208</v>
      </c>
      <c r="BE288" s="163">
        <f t="shared" si="44"/>
        <v>0</v>
      </c>
      <c r="BF288" s="163">
        <f t="shared" si="45"/>
        <v>0</v>
      </c>
      <c r="BG288" s="163">
        <f t="shared" si="46"/>
        <v>0</v>
      </c>
      <c r="BH288" s="163">
        <f t="shared" si="47"/>
        <v>0</v>
      </c>
      <c r="BI288" s="163">
        <f t="shared" si="48"/>
        <v>0</v>
      </c>
      <c r="BJ288" s="15" t="s">
        <v>85</v>
      </c>
      <c r="BK288" s="163">
        <f t="shared" si="49"/>
        <v>0</v>
      </c>
      <c r="BL288" s="15" t="s">
        <v>274</v>
      </c>
      <c r="BM288" s="162" t="s">
        <v>3933</v>
      </c>
    </row>
    <row r="289" spans="1:65" s="2" customFormat="1" ht="21.75" customHeight="1">
      <c r="A289" s="30"/>
      <c r="B289" s="154"/>
      <c r="C289" s="195" t="s">
        <v>1439</v>
      </c>
      <c r="D289" s="195" t="s">
        <v>210</v>
      </c>
      <c r="E289" s="196" t="s">
        <v>3934</v>
      </c>
      <c r="F289" s="200" t="s">
        <v>3935</v>
      </c>
      <c r="G289" s="198" t="s">
        <v>252</v>
      </c>
      <c r="H289" s="199">
        <v>5</v>
      </c>
      <c r="I289" s="155"/>
      <c r="J289" s="287">
        <f t="shared" si="40"/>
        <v>0</v>
      </c>
      <c r="K289" s="157"/>
      <c r="L289" s="31"/>
      <c r="M289" s="158" t="s">
        <v>1</v>
      </c>
      <c r="N289" s="159" t="s">
        <v>38</v>
      </c>
      <c r="O289" s="59"/>
      <c r="P289" s="160">
        <f t="shared" si="41"/>
        <v>0</v>
      </c>
      <c r="Q289" s="160">
        <v>9.4240000000000003E-4</v>
      </c>
      <c r="R289" s="160">
        <f t="shared" si="42"/>
        <v>4.712E-3</v>
      </c>
      <c r="S289" s="160">
        <v>0</v>
      </c>
      <c r="T289" s="161">
        <f t="shared" si="43"/>
        <v>0</v>
      </c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R289" s="162" t="s">
        <v>274</v>
      </c>
      <c r="AT289" s="162" t="s">
        <v>210</v>
      </c>
      <c r="AU289" s="162" t="s">
        <v>85</v>
      </c>
      <c r="AY289" s="15" t="s">
        <v>208</v>
      </c>
      <c r="BE289" s="163">
        <f t="shared" si="44"/>
        <v>0</v>
      </c>
      <c r="BF289" s="163">
        <f t="shared" si="45"/>
        <v>0</v>
      </c>
      <c r="BG289" s="163">
        <f t="shared" si="46"/>
        <v>0</v>
      </c>
      <c r="BH289" s="163">
        <f t="shared" si="47"/>
        <v>0</v>
      </c>
      <c r="BI289" s="163">
        <f t="shared" si="48"/>
        <v>0</v>
      </c>
      <c r="BJ289" s="15" t="s">
        <v>85</v>
      </c>
      <c r="BK289" s="163">
        <f t="shared" si="49"/>
        <v>0</v>
      </c>
      <c r="BL289" s="15" t="s">
        <v>274</v>
      </c>
      <c r="BM289" s="162" t="s">
        <v>3936</v>
      </c>
    </row>
    <row r="290" spans="1:65" s="2" customFormat="1" ht="21.75" customHeight="1">
      <c r="A290" s="30"/>
      <c r="B290" s="154"/>
      <c r="C290" s="195" t="s">
        <v>1443</v>
      </c>
      <c r="D290" s="195" t="s">
        <v>210</v>
      </c>
      <c r="E290" s="196" t="s">
        <v>3937</v>
      </c>
      <c r="F290" s="200" t="s">
        <v>3938</v>
      </c>
      <c r="G290" s="198" t="s">
        <v>252</v>
      </c>
      <c r="H290" s="199">
        <v>120</v>
      </c>
      <c r="I290" s="155"/>
      <c r="J290" s="287">
        <f t="shared" si="40"/>
        <v>0</v>
      </c>
      <c r="K290" s="157"/>
      <c r="L290" s="31"/>
      <c r="M290" s="158" t="s">
        <v>1</v>
      </c>
      <c r="N290" s="159" t="s">
        <v>38</v>
      </c>
      <c r="O290" s="59"/>
      <c r="P290" s="160">
        <f t="shared" si="41"/>
        <v>0</v>
      </c>
      <c r="Q290" s="160">
        <v>1.50814E-3</v>
      </c>
      <c r="R290" s="160">
        <f t="shared" si="42"/>
        <v>0.18097679999999999</v>
      </c>
      <c r="S290" s="160">
        <v>0</v>
      </c>
      <c r="T290" s="161">
        <f t="shared" si="43"/>
        <v>0</v>
      </c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R290" s="162" t="s">
        <v>274</v>
      </c>
      <c r="AT290" s="162" t="s">
        <v>210</v>
      </c>
      <c r="AU290" s="162" t="s">
        <v>85</v>
      </c>
      <c r="AY290" s="15" t="s">
        <v>208</v>
      </c>
      <c r="BE290" s="163">
        <f t="shared" si="44"/>
        <v>0</v>
      </c>
      <c r="BF290" s="163">
        <f t="shared" si="45"/>
        <v>0</v>
      </c>
      <c r="BG290" s="163">
        <f t="shared" si="46"/>
        <v>0</v>
      </c>
      <c r="BH290" s="163">
        <f t="shared" si="47"/>
        <v>0</v>
      </c>
      <c r="BI290" s="163">
        <f t="shared" si="48"/>
        <v>0</v>
      </c>
      <c r="BJ290" s="15" t="s">
        <v>85</v>
      </c>
      <c r="BK290" s="163">
        <f t="shared" si="49"/>
        <v>0</v>
      </c>
      <c r="BL290" s="15" t="s">
        <v>274</v>
      </c>
      <c r="BM290" s="162" t="s">
        <v>3939</v>
      </c>
    </row>
    <row r="291" spans="1:65" s="2" customFormat="1" ht="24.2" customHeight="1">
      <c r="A291" s="30"/>
      <c r="B291" s="154"/>
      <c r="C291" s="195" t="s">
        <v>1447</v>
      </c>
      <c r="D291" s="195" t="s">
        <v>210</v>
      </c>
      <c r="E291" s="196" t="s">
        <v>3940</v>
      </c>
      <c r="F291" s="200" t="s">
        <v>3941</v>
      </c>
      <c r="G291" s="198" t="s">
        <v>404</v>
      </c>
      <c r="H291" s="199">
        <v>13</v>
      </c>
      <c r="I291" s="155"/>
      <c r="J291" s="287">
        <f t="shared" si="40"/>
        <v>0</v>
      </c>
      <c r="K291" s="157"/>
      <c r="L291" s="31"/>
      <c r="M291" s="158" t="s">
        <v>1</v>
      </c>
      <c r="N291" s="159" t="s">
        <v>38</v>
      </c>
      <c r="O291" s="59"/>
      <c r="P291" s="160">
        <f t="shared" si="41"/>
        <v>0</v>
      </c>
      <c r="Q291" s="160">
        <v>1.4200000000000001E-4</v>
      </c>
      <c r="R291" s="160">
        <f t="shared" si="42"/>
        <v>1.8460000000000002E-3</v>
      </c>
      <c r="S291" s="160">
        <v>0</v>
      </c>
      <c r="T291" s="161">
        <f t="shared" si="43"/>
        <v>0</v>
      </c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R291" s="162" t="s">
        <v>274</v>
      </c>
      <c r="AT291" s="162" t="s">
        <v>210</v>
      </c>
      <c r="AU291" s="162" t="s">
        <v>85</v>
      </c>
      <c r="AY291" s="15" t="s">
        <v>208</v>
      </c>
      <c r="BE291" s="163">
        <f t="shared" si="44"/>
        <v>0</v>
      </c>
      <c r="BF291" s="163">
        <f t="shared" si="45"/>
        <v>0</v>
      </c>
      <c r="BG291" s="163">
        <f t="shared" si="46"/>
        <v>0</v>
      </c>
      <c r="BH291" s="163">
        <f t="shared" si="47"/>
        <v>0</v>
      </c>
      <c r="BI291" s="163">
        <f t="shared" si="48"/>
        <v>0</v>
      </c>
      <c r="BJ291" s="15" t="s">
        <v>85</v>
      </c>
      <c r="BK291" s="163">
        <f t="shared" si="49"/>
        <v>0</v>
      </c>
      <c r="BL291" s="15" t="s">
        <v>274</v>
      </c>
      <c r="BM291" s="162" t="s">
        <v>3942</v>
      </c>
    </row>
    <row r="292" spans="1:65" s="2" customFormat="1" ht="24.2" customHeight="1">
      <c r="A292" s="30"/>
      <c r="B292" s="154"/>
      <c r="C292" s="201" t="s">
        <v>1451</v>
      </c>
      <c r="D292" s="201" t="s">
        <v>751</v>
      </c>
      <c r="E292" s="202" t="s">
        <v>3943</v>
      </c>
      <c r="F292" s="203" t="s">
        <v>3944</v>
      </c>
      <c r="G292" s="204" t="s">
        <v>404</v>
      </c>
      <c r="H292" s="205">
        <v>13</v>
      </c>
      <c r="I292" s="177"/>
      <c r="J292" s="290">
        <f t="shared" si="40"/>
        <v>0</v>
      </c>
      <c r="K292" s="178"/>
      <c r="L292" s="179"/>
      <c r="M292" s="180" t="s">
        <v>1</v>
      </c>
      <c r="N292" s="181" t="s">
        <v>38</v>
      </c>
      <c r="O292" s="59"/>
      <c r="P292" s="160">
        <f t="shared" si="41"/>
        <v>0</v>
      </c>
      <c r="Q292" s="160">
        <v>2.0000000000000001E-4</v>
      </c>
      <c r="R292" s="160">
        <f t="shared" si="42"/>
        <v>2.6000000000000003E-3</v>
      </c>
      <c r="S292" s="160">
        <v>0</v>
      </c>
      <c r="T292" s="161">
        <f t="shared" si="43"/>
        <v>0</v>
      </c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R292" s="162" t="s">
        <v>337</v>
      </c>
      <c r="AT292" s="162" t="s">
        <v>751</v>
      </c>
      <c r="AU292" s="162" t="s">
        <v>85</v>
      </c>
      <c r="AY292" s="15" t="s">
        <v>208</v>
      </c>
      <c r="BE292" s="163">
        <f t="shared" si="44"/>
        <v>0</v>
      </c>
      <c r="BF292" s="163">
        <f t="shared" si="45"/>
        <v>0</v>
      </c>
      <c r="BG292" s="163">
        <f t="shared" si="46"/>
        <v>0</v>
      </c>
      <c r="BH292" s="163">
        <f t="shared" si="47"/>
        <v>0</v>
      </c>
      <c r="BI292" s="163">
        <f t="shared" si="48"/>
        <v>0</v>
      </c>
      <c r="BJ292" s="15" t="s">
        <v>85</v>
      </c>
      <c r="BK292" s="163">
        <f t="shared" si="49"/>
        <v>0</v>
      </c>
      <c r="BL292" s="15" t="s">
        <v>274</v>
      </c>
      <c r="BM292" s="162" t="s">
        <v>3945</v>
      </c>
    </row>
    <row r="293" spans="1:65" s="2" customFormat="1" ht="24.2" customHeight="1">
      <c r="A293" s="30"/>
      <c r="B293" s="154"/>
      <c r="C293" s="195" t="s">
        <v>1455</v>
      </c>
      <c r="D293" s="195" t="s">
        <v>210</v>
      </c>
      <c r="E293" s="196" t="s">
        <v>3946</v>
      </c>
      <c r="F293" s="200" t="s">
        <v>3947</v>
      </c>
      <c r="G293" s="198" t="s">
        <v>404</v>
      </c>
      <c r="H293" s="199">
        <v>70</v>
      </c>
      <c r="I293" s="155"/>
      <c r="J293" s="287">
        <f t="shared" si="40"/>
        <v>0</v>
      </c>
      <c r="K293" s="157"/>
      <c r="L293" s="31"/>
      <c r="M293" s="158" t="s">
        <v>1</v>
      </c>
      <c r="N293" s="159" t="s">
        <v>38</v>
      </c>
      <c r="O293" s="59"/>
      <c r="P293" s="160">
        <f t="shared" si="41"/>
        <v>0</v>
      </c>
      <c r="Q293" s="160">
        <v>1.94E-4</v>
      </c>
      <c r="R293" s="160">
        <f t="shared" si="42"/>
        <v>1.358E-2</v>
      </c>
      <c r="S293" s="160">
        <v>0</v>
      </c>
      <c r="T293" s="161">
        <f t="shared" si="43"/>
        <v>0</v>
      </c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R293" s="162" t="s">
        <v>274</v>
      </c>
      <c r="AT293" s="162" t="s">
        <v>210</v>
      </c>
      <c r="AU293" s="162" t="s">
        <v>85</v>
      </c>
      <c r="AY293" s="15" t="s">
        <v>208</v>
      </c>
      <c r="BE293" s="163">
        <f t="shared" si="44"/>
        <v>0</v>
      </c>
      <c r="BF293" s="163">
        <f t="shared" si="45"/>
        <v>0</v>
      </c>
      <c r="BG293" s="163">
        <f t="shared" si="46"/>
        <v>0</v>
      </c>
      <c r="BH293" s="163">
        <f t="shared" si="47"/>
        <v>0</v>
      </c>
      <c r="BI293" s="163">
        <f t="shared" si="48"/>
        <v>0</v>
      </c>
      <c r="BJ293" s="15" t="s">
        <v>85</v>
      </c>
      <c r="BK293" s="163">
        <f t="shared" si="49"/>
        <v>0</v>
      </c>
      <c r="BL293" s="15" t="s">
        <v>274</v>
      </c>
      <c r="BM293" s="162" t="s">
        <v>3948</v>
      </c>
    </row>
    <row r="294" spans="1:65" s="2" customFormat="1" ht="24.2" customHeight="1">
      <c r="A294" s="30"/>
      <c r="B294" s="154"/>
      <c r="C294" s="201" t="s">
        <v>1459</v>
      </c>
      <c r="D294" s="201" t="s">
        <v>751</v>
      </c>
      <c r="E294" s="202" t="s">
        <v>3949</v>
      </c>
      <c r="F294" s="203" t="s">
        <v>3950</v>
      </c>
      <c r="G294" s="204" t="s">
        <v>404</v>
      </c>
      <c r="H294" s="205">
        <v>70</v>
      </c>
      <c r="I294" s="177"/>
      <c r="J294" s="290">
        <f t="shared" si="40"/>
        <v>0</v>
      </c>
      <c r="K294" s="178"/>
      <c r="L294" s="179"/>
      <c r="M294" s="180" t="s">
        <v>1</v>
      </c>
      <c r="N294" s="181" t="s">
        <v>38</v>
      </c>
      <c r="O294" s="59"/>
      <c r="P294" s="160">
        <f t="shared" si="41"/>
        <v>0</v>
      </c>
      <c r="Q294" s="160">
        <v>3.2000000000000003E-4</v>
      </c>
      <c r="R294" s="160">
        <f t="shared" si="42"/>
        <v>2.2400000000000003E-2</v>
      </c>
      <c r="S294" s="160">
        <v>0</v>
      </c>
      <c r="T294" s="161">
        <f t="shared" si="43"/>
        <v>0</v>
      </c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R294" s="162" t="s">
        <v>337</v>
      </c>
      <c r="AT294" s="162" t="s">
        <v>751</v>
      </c>
      <c r="AU294" s="162" t="s">
        <v>85</v>
      </c>
      <c r="AY294" s="15" t="s">
        <v>208</v>
      </c>
      <c r="BE294" s="163">
        <f t="shared" si="44"/>
        <v>0</v>
      </c>
      <c r="BF294" s="163">
        <f t="shared" si="45"/>
        <v>0</v>
      </c>
      <c r="BG294" s="163">
        <f t="shared" si="46"/>
        <v>0</v>
      </c>
      <c r="BH294" s="163">
        <f t="shared" si="47"/>
        <v>0</v>
      </c>
      <c r="BI294" s="163">
        <f t="shared" si="48"/>
        <v>0</v>
      </c>
      <c r="BJ294" s="15" t="s">
        <v>85</v>
      </c>
      <c r="BK294" s="163">
        <f t="shared" si="49"/>
        <v>0</v>
      </c>
      <c r="BL294" s="15" t="s">
        <v>274</v>
      </c>
      <c r="BM294" s="162" t="s">
        <v>3951</v>
      </c>
    </row>
    <row r="295" spans="1:65" s="2" customFormat="1" ht="24.2" customHeight="1">
      <c r="A295" s="30"/>
      <c r="B295" s="154"/>
      <c r="C295" s="195" t="s">
        <v>1463</v>
      </c>
      <c r="D295" s="195" t="s">
        <v>210</v>
      </c>
      <c r="E295" s="196" t="s">
        <v>3952</v>
      </c>
      <c r="F295" s="200" t="s">
        <v>3953</v>
      </c>
      <c r="G295" s="198" t="s">
        <v>404</v>
      </c>
      <c r="H295" s="199">
        <v>18</v>
      </c>
      <c r="I295" s="155"/>
      <c r="J295" s="287">
        <f t="shared" si="40"/>
        <v>0</v>
      </c>
      <c r="K295" s="157"/>
      <c r="L295" s="31"/>
      <c r="M295" s="158" t="s">
        <v>1</v>
      </c>
      <c r="N295" s="159" t="s">
        <v>38</v>
      </c>
      <c r="O295" s="59"/>
      <c r="P295" s="160">
        <f t="shared" si="41"/>
        <v>0</v>
      </c>
      <c r="Q295" s="160">
        <v>2.5500000000000002E-4</v>
      </c>
      <c r="R295" s="160">
        <f t="shared" si="42"/>
        <v>4.5900000000000003E-3</v>
      </c>
      <c r="S295" s="160">
        <v>0</v>
      </c>
      <c r="T295" s="161">
        <f t="shared" si="43"/>
        <v>0</v>
      </c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R295" s="162" t="s">
        <v>274</v>
      </c>
      <c r="AT295" s="162" t="s">
        <v>210</v>
      </c>
      <c r="AU295" s="162" t="s">
        <v>85</v>
      </c>
      <c r="AY295" s="15" t="s">
        <v>208</v>
      </c>
      <c r="BE295" s="163">
        <f t="shared" si="44"/>
        <v>0</v>
      </c>
      <c r="BF295" s="163">
        <f t="shared" si="45"/>
        <v>0</v>
      </c>
      <c r="BG295" s="163">
        <f t="shared" si="46"/>
        <v>0</v>
      </c>
      <c r="BH295" s="163">
        <f t="shared" si="47"/>
        <v>0</v>
      </c>
      <c r="BI295" s="163">
        <f t="shared" si="48"/>
        <v>0</v>
      </c>
      <c r="BJ295" s="15" t="s">
        <v>85</v>
      </c>
      <c r="BK295" s="163">
        <f t="shared" si="49"/>
        <v>0</v>
      </c>
      <c r="BL295" s="15" t="s">
        <v>274</v>
      </c>
      <c r="BM295" s="162" t="s">
        <v>3954</v>
      </c>
    </row>
    <row r="296" spans="1:65" s="2" customFormat="1" ht="24.2" customHeight="1">
      <c r="A296" s="30"/>
      <c r="B296" s="154"/>
      <c r="C296" s="201" t="s">
        <v>1465</v>
      </c>
      <c r="D296" s="201" t="s">
        <v>751</v>
      </c>
      <c r="E296" s="202" t="s">
        <v>3955</v>
      </c>
      <c r="F296" s="203" t="s">
        <v>3956</v>
      </c>
      <c r="G296" s="204" t="s">
        <v>404</v>
      </c>
      <c r="H296" s="205">
        <v>18</v>
      </c>
      <c r="I296" s="177"/>
      <c r="J296" s="290">
        <f t="shared" si="40"/>
        <v>0</v>
      </c>
      <c r="K296" s="178"/>
      <c r="L296" s="179"/>
      <c r="M296" s="180" t="s">
        <v>1</v>
      </c>
      <c r="N296" s="181" t="s">
        <v>38</v>
      </c>
      <c r="O296" s="59"/>
      <c r="P296" s="160">
        <f t="shared" si="41"/>
        <v>0</v>
      </c>
      <c r="Q296" s="160">
        <v>7.6000000000000004E-4</v>
      </c>
      <c r="R296" s="160">
        <f t="shared" si="42"/>
        <v>1.3680000000000001E-2</v>
      </c>
      <c r="S296" s="160">
        <v>0</v>
      </c>
      <c r="T296" s="161">
        <f t="shared" si="43"/>
        <v>0</v>
      </c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R296" s="162" t="s">
        <v>337</v>
      </c>
      <c r="AT296" s="162" t="s">
        <v>751</v>
      </c>
      <c r="AU296" s="162" t="s">
        <v>85</v>
      </c>
      <c r="AY296" s="15" t="s">
        <v>208</v>
      </c>
      <c r="BE296" s="163">
        <f t="shared" si="44"/>
        <v>0</v>
      </c>
      <c r="BF296" s="163">
        <f t="shared" si="45"/>
        <v>0</v>
      </c>
      <c r="BG296" s="163">
        <f t="shared" si="46"/>
        <v>0</v>
      </c>
      <c r="BH296" s="163">
        <f t="shared" si="47"/>
        <v>0</v>
      </c>
      <c r="BI296" s="163">
        <f t="shared" si="48"/>
        <v>0</v>
      </c>
      <c r="BJ296" s="15" t="s">
        <v>85</v>
      </c>
      <c r="BK296" s="163">
        <f t="shared" si="49"/>
        <v>0</v>
      </c>
      <c r="BL296" s="15" t="s">
        <v>274</v>
      </c>
      <c r="BM296" s="162" t="s">
        <v>3957</v>
      </c>
    </row>
    <row r="297" spans="1:65" s="2" customFormat="1" ht="24.2" customHeight="1">
      <c r="A297" s="30"/>
      <c r="B297" s="154"/>
      <c r="C297" s="195" t="s">
        <v>1469</v>
      </c>
      <c r="D297" s="195" t="s">
        <v>210</v>
      </c>
      <c r="E297" s="196" t="s">
        <v>3958</v>
      </c>
      <c r="F297" s="200" t="s">
        <v>3959</v>
      </c>
      <c r="G297" s="198" t="s">
        <v>404</v>
      </c>
      <c r="H297" s="199">
        <v>84</v>
      </c>
      <c r="I297" s="155"/>
      <c r="J297" s="287">
        <f t="shared" si="40"/>
        <v>0</v>
      </c>
      <c r="K297" s="157"/>
      <c r="L297" s="31"/>
      <c r="M297" s="158" t="s">
        <v>1</v>
      </c>
      <c r="N297" s="159" t="s">
        <v>38</v>
      </c>
      <c r="O297" s="59"/>
      <c r="P297" s="160">
        <f t="shared" si="41"/>
        <v>0</v>
      </c>
      <c r="Q297" s="160">
        <v>0</v>
      </c>
      <c r="R297" s="160">
        <f t="shared" si="42"/>
        <v>0</v>
      </c>
      <c r="S297" s="160">
        <v>0</v>
      </c>
      <c r="T297" s="161">
        <f t="shared" si="43"/>
        <v>0</v>
      </c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R297" s="162" t="s">
        <v>274</v>
      </c>
      <c r="AT297" s="162" t="s">
        <v>210</v>
      </c>
      <c r="AU297" s="162" t="s">
        <v>85</v>
      </c>
      <c r="AY297" s="15" t="s">
        <v>208</v>
      </c>
      <c r="BE297" s="163">
        <f t="shared" si="44"/>
        <v>0</v>
      </c>
      <c r="BF297" s="163">
        <f t="shared" si="45"/>
        <v>0</v>
      </c>
      <c r="BG297" s="163">
        <f t="shared" si="46"/>
        <v>0</v>
      </c>
      <c r="BH297" s="163">
        <f t="shared" si="47"/>
        <v>0</v>
      </c>
      <c r="BI297" s="163">
        <f t="shared" si="48"/>
        <v>0</v>
      </c>
      <c r="BJ297" s="15" t="s">
        <v>85</v>
      </c>
      <c r="BK297" s="163">
        <f t="shared" si="49"/>
        <v>0</v>
      </c>
      <c r="BL297" s="15" t="s">
        <v>274</v>
      </c>
      <c r="BM297" s="162" t="s">
        <v>3960</v>
      </c>
    </row>
    <row r="298" spans="1:65" s="2" customFormat="1" ht="24.2" customHeight="1">
      <c r="A298" s="30"/>
      <c r="B298" s="154"/>
      <c r="C298" s="195" t="s">
        <v>1471</v>
      </c>
      <c r="D298" s="195" t="s">
        <v>210</v>
      </c>
      <c r="E298" s="196" t="s">
        <v>3961</v>
      </c>
      <c r="F298" s="200" t="s">
        <v>3962</v>
      </c>
      <c r="G298" s="198" t="s">
        <v>404</v>
      </c>
      <c r="H298" s="199">
        <v>65</v>
      </c>
      <c r="I298" s="155"/>
      <c r="J298" s="287">
        <f t="shared" si="40"/>
        <v>0</v>
      </c>
      <c r="K298" s="157"/>
      <c r="L298" s="31"/>
      <c r="M298" s="158" t="s">
        <v>1</v>
      </c>
      <c r="N298" s="159" t="s">
        <v>38</v>
      </c>
      <c r="O298" s="59"/>
      <c r="P298" s="160">
        <f t="shared" si="41"/>
        <v>0</v>
      </c>
      <c r="Q298" s="160">
        <v>0</v>
      </c>
      <c r="R298" s="160">
        <f t="shared" si="42"/>
        <v>0</v>
      </c>
      <c r="S298" s="160">
        <v>0</v>
      </c>
      <c r="T298" s="161">
        <f t="shared" si="43"/>
        <v>0</v>
      </c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R298" s="162" t="s">
        <v>274</v>
      </c>
      <c r="AT298" s="162" t="s">
        <v>210</v>
      </c>
      <c r="AU298" s="162" t="s">
        <v>85</v>
      </c>
      <c r="AY298" s="15" t="s">
        <v>208</v>
      </c>
      <c r="BE298" s="163">
        <f t="shared" si="44"/>
        <v>0</v>
      </c>
      <c r="BF298" s="163">
        <f t="shared" si="45"/>
        <v>0</v>
      </c>
      <c r="BG298" s="163">
        <f t="shared" si="46"/>
        <v>0</v>
      </c>
      <c r="BH298" s="163">
        <f t="shared" si="47"/>
        <v>0</v>
      </c>
      <c r="BI298" s="163">
        <f t="shared" si="48"/>
        <v>0</v>
      </c>
      <c r="BJ298" s="15" t="s">
        <v>85</v>
      </c>
      <c r="BK298" s="163">
        <f t="shared" si="49"/>
        <v>0</v>
      </c>
      <c r="BL298" s="15" t="s">
        <v>274</v>
      </c>
      <c r="BM298" s="162" t="s">
        <v>3963</v>
      </c>
    </row>
    <row r="299" spans="1:65" s="2" customFormat="1" ht="24.2" customHeight="1">
      <c r="A299" s="30"/>
      <c r="B299" s="154"/>
      <c r="C299" s="195" t="s">
        <v>1475</v>
      </c>
      <c r="D299" s="195" t="s">
        <v>210</v>
      </c>
      <c r="E299" s="196" t="s">
        <v>3964</v>
      </c>
      <c r="F299" s="200" t="s">
        <v>3965</v>
      </c>
      <c r="G299" s="198" t="s">
        <v>404</v>
      </c>
      <c r="H299" s="199">
        <v>5</v>
      </c>
      <c r="I299" s="155"/>
      <c r="J299" s="287">
        <f t="shared" si="40"/>
        <v>0</v>
      </c>
      <c r="K299" s="157"/>
      <c r="L299" s="31"/>
      <c r="M299" s="158" t="s">
        <v>1</v>
      </c>
      <c r="N299" s="159" t="s">
        <v>38</v>
      </c>
      <c r="O299" s="59"/>
      <c r="P299" s="160">
        <f t="shared" si="41"/>
        <v>0</v>
      </c>
      <c r="Q299" s="160">
        <v>0</v>
      </c>
      <c r="R299" s="160">
        <f t="shared" si="42"/>
        <v>0</v>
      </c>
      <c r="S299" s="160">
        <v>0</v>
      </c>
      <c r="T299" s="161">
        <f t="shared" si="43"/>
        <v>0</v>
      </c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R299" s="162" t="s">
        <v>274</v>
      </c>
      <c r="AT299" s="162" t="s">
        <v>210</v>
      </c>
      <c r="AU299" s="162" t="s">
        <v>85</v>
      </c>
      <c r="AY299" s="15" t="s">
        <v>208</v>
      </c>
      <c r="BE299" s="163">
        <f t="shared" si="44"/>
        <v>0</v>
      </c>
      <c r="BF299" s="163">
        <f t="shared" si="45"/>
        <v>0</v>
      </c>
      <c r="BG299" s="163">
        <f t="shared" si="46"/>
        <v>0</v>
      </c>
      <c r="BH299" s="163">
        <f t="shared" si="47"/>
        <v>0</v>
      </c>
      <c r="BI299" s="163">
        <f t="shared" si="48"/>
        <v>0</v>
      </c>
      <c r="BJ299" s="15" t="s">
        <v>85</v>
      </c>
      <c r="BK299" s="163">
        <f t="shared" si="49"/>
        <v>0</v>
      </c>
      <c r="BL299" s="15" t="s">
        <v>274</v>
      </c>
      <c r="BM299" s="162" t="s">
        <v>3966</v>
      </c>
    </row>
    <row r="300" spans="1:65" s="2" customFormat="1" ht="24.2" customHeight="1">
      <c r="A300" s="30"/>
      <c r="B300" s="154"/>
      <c r="C300" s="195" t="s">
        <v>1477</v>
      </c>
      <c r="D300" s="195" t="s">
        <v>210</v>
      </c>
      <c r="E300" s="196" t="s">
        <v>3967</v>
      </c>
      <c r="F300" s="200" t="s">
        <v>3968</v>
      </c>
      <c r="G300" s="198" t="s">
        <v>404</v>
      </c>
      <c r="H300" s="199">
        <v>51</v>
      </c>
      <c r="I300" s="155"/>
      <c r="J300" s="287">
        <f t="shared" si="40"/>
        <v>0</v>
      </c>
      <c r="K300" s="157"/>
      <c r="L300" s="31"/>
      <c r="M300" s="158" t="s">
        <v>1</v>
      </c>
      <c r="N300" s="159" t="s">
        <v>38</v>
      </c>
      <c r="O300" s="59"/>
      <c r="P300" s="160">
        <f t="shared" si="41"/>
        <v>0</v>
      </c>
      <c r="Q300" s="160">
        <v>0</v>
      </c>
      <c r="R300" s="160">
        <f t="shared" si="42"/>
        <v>0</v>
      </c>
      <c r="S300" s="160">
        <v>0</v>
      </c>
      <c r="T300" s="161">
        <f t="shared" si="43"/>
        <v>0</v>
      </c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R300" s="162" t="s">
        <v>274</v>
      </c>
      <c r="AT300" s="162" t="s">
        <v>210</v>
      </c>
      <c r="AU300" s="162" t="s">
        <v>85</v>
      </c>
      <c r="AY300" s="15" t="s">
        <v>208</v>
      </c>
      <c r="BE300" s="163">
        <f t="shared" si="44"/>
        <v>0</v>
      </c>
      <c r="BF300" s="163">
        <f t="shared" si="45"/>
        <v>0</v>
      </c>
      <c r="BG300" s="163">
        <f t="shared" si="46"/>
        <v>0</v>
      </c>
      <c r="BH300" s="163">
        <f t="shared" si="47"/>
        <v>0</v>
      </c>
      <c r="BI300" s="163">
        <f t="shared" si="48"/>
        <v>0</v>
      </c>
      <c r="BJ300" s="15" t="s">
        <v>85</v>
      </c>
      <c r="BK300" s="163">
        <f t="shared" si="49"/>
        <v>0</v>
      </c>
      <c r="BL300" s="15" t="s">
        <v>274</v>
      </c>
      <c r="BM300" s="162" t="s">
        <v>3969</v>
      </c>
    </row>
    <row r="301" spans="1:65" s="2" customFormat="1" ht="21.75" customHeight="1">
      <c r="A301" s="30"/>
      <c r="B301" s="154"/>
      <c r="C301" s="195" t="s">
        <v>1481</v>
      </c>
      <c r="D301" s="195" t="s">
        <v>210</v>
      </c>
      <c r="E301" s="196" t="s">
        <v>3970</v>
      </c>
      <c r="F301" s="200" t="s">
        <v>3971</v>
      </c>
      <c r="G301" s="198" t="s">
        <v>404</v>
      </c>
      <c r="H301" s="199">
        <v>12</v>
      </c>
      <c r="I301" s="155"/>
      <c r="J301" s="287">
        <f t="shared" si="40"/>
        <v>0</v>
      </c>
      <c r="K301" s="157"/>
      <c r="L301" s="31"/>
      <c r="M301" s="158" t="s">
        <v>1</v>
      </c>
      <c r="N301" s="159" t="s">
        <v>38</v>
      </c>
      <c r="O301" s="59"/>
      <c r="P301" s="160">
        <f t="shared" si="41"/>
        <v>0</v>
      </c>
      <c r="Q301" s="160">
        <v>4.6200000000000001E-4</v>
      </c>
      <c r="R301" s="160">
        <f t="shared" si="42"/>
        <v>5.5440000000000003E-3</v>
      </c>
      <c r="S301" s="160">
        <v>0</v>
      </c>
      <c r="T301" s="161">
        <f t="shared" si="43"/>
        <v>0</v>
      </c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R301" s="162" t="s">
        <v>274</v>
      </c>
      <c r="AT301" s="162" t="s">
        <v>210</v>
      </c>
      <c r="AU301" s="162" t="s">
        <v>85</v>
      </c>
      <c r="AY301" s="15" t="s">
        <v>208</v>
      </c>
      <c r="BE301" s="163">
        <f t="shared" si="44"/>
        <v>0</v>
      </c>
      <c r="BF301" s="163">
        <f t="shared" si="45"/>
        <v>0</v>
      </c>
      <c r="BG301" s="163">
        <f t="shared" si="46"/>
        <v>0</v>
      </c>
      <c r="BH301" s="163">
        <f t="shared" si="47"/>
        <v>0</v>
      </c>
      <c r="BI301" s="163">
        <f t="shared" si="48"/>
        <v>0</v>
      </c>
      <c r="BJ301" s="15" t="s">
        <v>85</v>
      </c>
      <c r="BK301" s="163">
        <f t="shared" si="49"/>
        <v>0</v>
      </c>
      <c r="BL301" s="15" t="s">
        <v>274</v>
      </c>
      <c r="BM301" s="162" t="s">
        <v>3972</v>
      </c>
    </row>
    <row r="302" spans="1:65" s="2" customFormat="1" ht="62.65" customHeight="1">
      <c r="A302" s="30"/>
      <c r="B302" s="154"/>
      <c r="C302" s="201" t="s">
        <v>1485</v>
      </c>
      <c r="D302" s="201" t="s">
        <v>751</v>
      </c>
      <c r="E302" s="202" t="s">
        <v>3973</v>
      </c>
      <c r="F302" s="203" t="s">
        <v>3974</v>
      </c>
      <c r="G302" s="204" t="s">
        <v>404</v>
      </c>
      <c r="H302" s="205">
        <v>12</v>
      </c>
      <c r="I302" s="177"/>
      <c r="J302" s="290">
        <f t="shared" si="40"/>
        <v>0</v>
      </c>
      <c r="K302" s="178"/>
      <c r="L302" s="179"/>
      <c r="M302" s="180" t="s">
        <v>1</v>
      </c>
      <c r="N302" s="181" t="s">
        <v>38</v>
      </c>
      <c r="O302" s="59"/>
      <c r="P302" s="160">
        <f t="shared" si="41"/>
        <v>0</v>
      </c>
      <c r="Q302" s="160">
        <v>7.6000000000000004E-4</v>
      </c>
      <c r="R302" s="160">
        <f t="shared" si="42"/>
        <v>9.1199999999999996E-3</v>
      </c>
      <c r="S302" s="160">
        <v>0</v>
      </c>
      <c r="T302" s="161">
        <f t="shared" si="43"/>
        <v>0</v>
      </c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R302" s="162" t="s">
        <v>337</v>
      </c>
      <c r="AT302" s="162" t="s">
        <v>751</v>
      </c>
      <c r="AU302" s="162" t="s">
        <v>85</v>
      </c>
      <c r="AY302" s="15" t="s">
        <v>208</v>
      </c>
      <c r="BE302" s="163">
        <f t="shared" si="44"/>
        <v>0</v>
      </c>
      <c r="BF302" s="163">
        <f t="shared" si="45"/>
        <v>0</v>
      </c>
      <c r="BG302" s="163">
        <f t="shared" si="46"/>
        <v>0</v>
      </c>
      <c r="BH302" s="163">
        <f t="shared" si="47"/>
        <v>0</v>
      </c>
      <c r="BI302" s="163">
        <f t="shared" si="48"/>
        <v>0</v>
      </c>
      <c r="BJ302" s="15" t="s">
        <v>85</v>
      </c>
      <c r="BK302" s="163">
        <f t="shared" si="49"/>
        <v>0</v>
      </c>
      <c r="BL302" s="15" t="s">
        <v>274</v>
      </c>
      <c r="BM302" s="162" t="s">
        <v>3975</v>
      </c>
    </row>
    <row r="303" spans="1:65" s="2" customFormat="1" ht="24.2" customHeight="1">
      <c r="A303" s="30"/>
      <c r="B303" s="154"/>
      <c r="C303" s="195" t="s">
        <v>1487</v>
      </c>
      <c r="D303" s="195" t="s">
        <v>210</v>
      </c>
      <c r="E303" s="196" t="s">
        <v>3976</v>
      </c>
      <c r="F303" s="200" t="s">
        <v>3977</v>
      </c>
      <c r="G303" s="198" t="s">
        <v>404</v>
      </c>
      <c r="H303" s="199">
        <v>12</v>
      </c>
      <c r="I303" s="155"/>
      <c r="J303" s="287">
        <f t="shared" si="40"/>
        <v>0</v>
      </c>
      <c r="K303" s="157"/>
      <c r="L303" s="31"/>
      <c r="M303" s="158" t="s">
        <v>1</v>
      </c>
      <c r="N303" s="159" t="s">
        <v>38</v>
      </c>
      <c r="O303" s="59"/>
      <c r="P303" s="160">
        <f t="shared" si="41"/>
        <v>0</v>
      </c>
      <c r="Q303" s="160">
        <v>5.1800000000000001E-4</v>
      </c>
      <c r="R303" s="160">
        <f t="shared" si="42"/>
        <v>6.2160000000000002E-3</v>
      </c>
      <c r="S303" s="160">
        <v>0</v>
      </c>
      <c r="T303" s="161">
        <f t="shared" si="43"/>
        <v>0</v>
      </c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R303" s="162" t="s">
        <v>274</v>
      </c>
      <c r="AT303" s="162" t="s">
        <v>210</v>
      </c>
      <c r="AU303" s="162" t="s">
        <v>85</v>
      </c>
      <c r="AY303" s="15" t="s">
        <v>208</v>
      </c>
      <c r="BE303" s="163">
        <f t="shared" si="44"/>
        <v>0</v>
      </c>
      <c r="BF303" s="163">
        <f t="shared" si="45"/>
        <v>0</v>
      </c>
      <c r="BG303" s="163">
        <f t="shared" si="46"/>
        <v>0</v>
      </c>
      <c r="BH303" s="163">
        <f t="shared" si="47"/>
        <v>0</v>
      </c>
      <c r="BI303" s="163">
        <f t="shared" si="48"/>
        <v>0</v>
      </c>
      <c r="BJ303" s="15" t="s">
        <v>85</v>
      </c>
      <c r="BK303" s="163">
        <f t="shared" si="49"/>
        <v>0</v>
      </c>
      <c r="BL303" s="15" t="s">
        <v>274</v>
      </c>
      <c r="BM303" s="162" t="s">
        <v>3978</v>
      </c>
    </row>
    <row r="304" spans="1:65" s="2" customFormat="1" ht="49.15" customHeight="1">
      <c r="A304" s="30"/>
      <c r="B304" s="154"/>
      <c r="C304" s="201" t="s">
        <v>1489</v>
      </c>
      <c r="D304" s="201" t="s">
        <v>751</v>
      </c>
      <c r="E304" s="202" t="s">
        <v>3979</v>
      </c>
      <c r="F304" s="203" t="s">
        <v>3980</v>
      </c>
      <c r="G304" s="204" t="s">
        <v>404</v>
      </c>
      <c r="H304" s="205">
        <v>2</v>
      </c>
      <c r="I304" s="177"/>
      <c r="J304" s="290">
        <f t="shared" si="40"/>
        <v>0</v>
      </c>
      <c r="K304" s="178"/>
      <c r="L304" s="179"/>
      <c r="M304" s="180" t="s">
        <v>1</v>
      </c>
      <c r="N304" s="181" t="s">
        <v>38</v>
      </c>
      <c r="O304" s="59"/>
      <c r="P304" s="160">
        <f t="shared" si="41"/>
        <v>0</v>
      </c>
      <c r="Q304" s="160">
        <v>1.1199999999999999E-3</v>
      </c>
      <c r="R304" s="160">
        <f t="shared" si="42"/>
        <v>2.2399999999999998E-3</v>
      </c>
      <c r="S304" s="160">
        <v>0</v>
      </c>
      <c r="T304" s="161">
        <f t="shared" si="43"/>
        <v>0</v>
      </c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R304" s="162" t="s">
        <v>337</v>
      </c>
      <c r="AT304" s="162" t="s">
        <v>751</v>
      </c>
      <c r="AU304" s="162" t="s">
        <v>85</v>
      </c>
      <c r="AY304" s="15" t="s">
        <v>208</v>
      </c>
      <c r="BE304" s="163">
        <f t="shared" si="44"/>
        <v>0</v>
      </c>
      <c r="BF304" s="163">
        <f t="shared" si="45"/>
        <v>0</v>
      </c>
      <c r="BG304" s="163">
        <f t="shared" si="46"/>
        <v>0</v>
      </c>
      <c r="BH304" s="163">
        <f t="shared" si="47"/>
        <v>0</v>
      </c>
      <c r="BI304" s="163">
        <f t="shared" si="48"/>
        <v>0</v>
      </c>
      <c r="BJ304" s="15" t="s">
        <v>85</v>
      </c>
      <c r="BK304" s="163">
        <f t="shared" si="49"/>
        <v>0</v>
      </c>
      <c r="BL304" s="15" t="s">
        <v>274</v>
      </c>
      <c r="BM304" s="162" t="s">
        <v>3981</v>
      </c>
    </row>
    <row r="305" spans="1:65" s="2" customFormat="1" ht="49.15" customHeight="1">
      <c r="A305" s="30"/>
      <c r="B305" s="154"/>
      <c r="C305" s="201" t="s">
        <v>1493</v>
      </c>
      <c r="D305" s="201" t="s">
        <v>751</v>
      </c>
      <c r="E305" s="202" t="s">
        <v>3982</v>
      </c>
      <c r="F305" s="203" t="s">
        <v>3983</v>
      </c>
      <c r="G305" s="204" t="s">
        <v>404</v>
      </c>
      <c r="H305" s="205">
        <v>10</v>
      </c>
      <c r="I305" s="177"/>
      <c r="J305" s="290">
        <f t="shared" si="40"/>
        <v>0</v>
      </c>
      <c r="K305" s="178"/>
      <c r="L305" s="179"/>
      <c r="M305" s="180" t="s">
        <v>1</v>
      </c>
      <c r="N305" s="181" t="s">
        <v>38</v>
      </c>
      <c r="O305" s="59"/>
      <c r="P305" s="160">
        <f t="shared" si="41"/>
        <v>0</v>
      </c>
      <c r="Q305" s="160">
        <v>1.16E-3</v>
      </c>
      <c r="R305" s="160">
        <f t="shared" si="42"/>
        <v>1.1599999999999999E-2</v>
      </c>
      <c r="S305" s="160">
        <v>0</v>
      </c>
      <c r="T305" s="161">
        <f t="shared" si="43"/>
        <v>0</v>
      </c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R305" s="162" t="s">
        <v>337</v>
      </c>
      <c r="AT305" s="162" t="s">
        <v>751</v>
      </c>
      <c r="AU305" s="162" t="s">
        <v>85</v>
      </c>
      <c r="AY305" s="15" t="s">
        <v>208</v>
      </c>
      <c r="BE305" s="163">
        <f t="shared" si="44"/>
        <v>0</v>
      </c>
      <c r="BF305" s="163">
        <f t="shared" si="45"/>
        <v>0</v>
      </c>
      <c r="BG305" s="163">
        <f t="shared" si="46"/>
        <v>0</v>
      </c>
      <c r="BH305" s="163">
        <f t="shared" si="47"/>
        <v>0</v>
      </c>
      <c r="BI305" s="163">
        <f t="shared" si="48"/>
        <v>0</v>
      </c>
      <c r="BJ305" s="15" t="s">
        <v>85</v>
      </c>
      <c r="BK305" s="163">
        <f t="shared" si="49"/>
        <v>0</v>
      </c>
      <c r="BL305" s="15" t="s">
        <v>274</v>
      </c>
      <c r="BM305" s="162" t="s">
        <v>3984</v>
      </c>
    </row>
    <row r="306" spans="1:65" s="2" customFormat="1" ht="16.5" customHeight="1">
      <c r="A306" s="30"/>
      <c r="B306" s="154"/>
      <c r="C306" s="195" t="s">
        <v>1497</v>
      </c>
      <c r="D306" s="195" t="s">
        <v>210</v>
      </c>
      <c r="E306" s="196" t="s">
        <v>3985</v>
      </c>
      <c r="F306" s="200" t="s">
        <v>3986</v>
      </c>
      <c r="G306" s="198" t="s">
        <v>404</v>
      </c>
      <c r="H306" s="199">
        <v>34</v>
      </c>
      <c r="I306" s="155"/>
      <c r="J306" s="287">
        <f t="shared" si="40"/>
        <v>0</v>
      </c>
      <c r="K306" s="157"/>
      <c r="L306" s="31"/>
      <c r="M306" s="158" t="s">
        <v>1</v>
      </c>
      <c r="N306" s="159" t="s">
        <v>38</v>
      </c>
      <c r="O306" s="59"/>
      <c r="P306" s="160">
        <f t="shared" si="41"/>
        <v>0</v>
      </c>
      <c r="Q306" s="160">
        <v>2.55E-5</v>
      </c>
      <c r="R306" s="160">
        <f t="shared" si="42"/>
        <v>8.6700000000000004E-4</v>
      </c>
      <c r="S306" s="160">
        <v>0</v>
      </c>
      <c r="T306" s="161">
        <f t="shared" si="43"/>
        <v>0</v>
      </c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R306" s="162" t="s">
        <v>274</v>
      </c>
      <c r="AT306" s="162" t="s">
        <v>210</v>
      </c>
      <c r="AU306" s="162" t="s">
        <v>85</v>
      </c>
      <c r="AY306" s="15" t="s">
        <v>208</v>
      </c>
      <c r="BE306" s="163">
        <f t="shared" si="44"/>
        <v>0</v>
      </c>
      <c r="BF306" s="163">
        <f t="shared" si="45"/>
        <v>0</v>
      </c>
      <c r="BG306" s="163">
        <f t="shared" si="46"/>
        <v>0</v>
      </c>
      <c r="BH306" s="163">
        <f t="shared" si="47"/>
        <v>0</v>
      </c>
      <c r="BI306" s="163">
        <f t="shared" si="48"/>
        <v>0</v>
      </c>
      <c r="BJ306" s="15" t="s">
        <v>85</v>
      </c>
      <c r="BK306" s="163">
        <f t="shared" si="49"/>
        <v>0</v>
      </c>
      <c r="BL306" s="15" t="s">
        <v>274</v>
      </c>
      <c r="BM306" s="162" t="s">
        <v>3987</v>
      </c>
    </row>
    <row r="307" spans="1:65" s="2" customFormat="1" ht="24.2" customHeight="1">
      <c r="A307" s="30"/>
      <c r="B307" s="154"/>
      <c r="C307" s="201" t="s">
        <v>1501</v>
      </c>
      <c r="D307" s="201" t="s">
        <v>751</v>
      </c>
      <c r="E307" s="202" t="s">
        <v>3988</v>
      </c>
      <c r="F307" s="203" t="s">
        <v>3989</v>
      </c>
      <c r="G307" s="204" t="s">
        <v>404</v>
      </c>
      <c r="H307" s="205">
        <v>34</v>
      </c>
      <c r="I307" s="177"/>
      <c r="J307" s="290">
        <f t="shared" si="40"/>
        <v>0</v>
      </c>
      <c r="K307" s="178"/>
      <c r="L307" s="179"/>
      <c r="M307" s="180" t="s">
        <v>1</v>
      </c>
      <c r="N307" s="181" t="s">
        <v>38</v>
      </c>
      <c r="O307" s="59"/>
      <c r="P307" s="160">
        <f t="shared" si="41"/>
        <v>0</v>
      </c>
      <c r="Q307" s="160">
        <v>6.0999999999999997E-4</v>
      </c>
      <c r="R307" s="160">
        <f t="shared" si="42"/>
        <v>2.0739999999999998E-2</v>
      </c>
      <c r="S307" s="160">
        <v>0</v>
      </c>
      <c r="T307" s="161">
        <f t="shared" si="43"/>
        <v>0</v>
      </c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R307" s="162" t="s">
        <v>337</v>
      </c>
      <c r="AT307" s="162" t="s">
        <v>751</v>
      </c>
      <c r="AU307" s="162" t="s">
        <v>85</v>
      </c>
      <c r="AY307" s="15" t="s">
        <v>208</v>
      </c>
      <c r="BE307" s="163">
        <f t="shared" si="44"/>
        <v>0</v>
      </c>
      <c r="BF307" s="163">
        <f t="shared" si="45"/>
        <v>0</v>
      </c>
      <c r="BG307" s="163">
        <f t="shared" si="46"/>
        <v>0</v>
      </c>
      <c r="BH307" s="163">
        <f t="shared" si="47"/>
        <v>0</v>
      </c>
      <c r="BI307" s="163">
        <f t="shared" si="48"/>
        <v>0</v>
      </c>
      <c r="BJ307" s="15" t="s">
        <v>85</v>
      </c>
      <c r="BK307" s="163">
        <f t="shared" si="49"/>
        <v>0</v>
      </c>
      <c r="BL307" s="15" t="s">
        <v>274</v>
      </c>
      <c r="BM307" s="162" t="s">
        <v>3990</v>
      </c>
    </row>
    <row r="308" spans="1:65" s="2" customFormat="1" ht="16.5" customHeight="1">
      <c r="A308" s="30"/>
      <c r="B308" s="154"/>
      <c r="C308" s="201" t="s">
        <v>1505</v>
      </c>
      <c r="D308" s="201" t="s">
        <v>751</v>
      </c>
      <c r="E308" s="202" t="s">
        <v>3991</v>
      </c>
      <c r="F308" s="203" t="s">
        <v>3992</v>
      </c>
      <c r="G308" s="204" t="s">
        <v>404</v>
      </c>
      <c r="H308" s="205">
        <v>34</v>
      </c>
      <c r="I308" s="177"/>
      <c r="J308" s="290">
        <f t="shared" si="40"/>
        <v>0</v>
      </c>
      <c r="K308" s="178"/>
      <c r="L308" s="179"/>
      <c r="M308" s="180" t="s">
        <v>1</v>
      </c>
      <c r="N308" s="181" t="s">
        <v>38</v>
      </c>
      <c r="O308" s="59"/>
      <c r="P308" s="160">
        <f t="shared" si="41"/>
        <v>0</v>
      </c>
      <c r="Q308" s="160">
        <v>6.0999999999999997E-4</v>
      </c>
      <c r="R308" s="160">
        <f t="shared" si="42"/>
        <v>2.0739999999999998E-2</v>
      </c>
      <c r="S308" s="160">
        <v>0</v>
      </c>
      <c r="T308" s="161">
        <f t="shared" si="43"/>
        <v>0</v>
      </c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R308" s="162" t="s">
        <v>337</v>
      </c>
      <c r="AT308" s="162" t="s">
        <v>751</v>
      </c>
      <c r="AU308" s="162" t="s">
        <v>85</v>
      </c>
      <c r="AY308" s="15" t="s">
        <v>208</v>
      </c>
      <c r="BE308" s="163">
        <f t="shared" si="44"/>
        <v>0</v>
      </c>
      <c r="BF308" s="163">
        <f t="shared" si="45"/>
        <v>0</v>
      </c>
      <c r="BG308" s="163">
        <f t="shared" si="46"/>
        <v>0</v>
      </c>
      <c r="BH308" s="163">
        <f t="shared" si="47"/>
        <v>0</v>
      </c>
      <c r="BI308" s="163">
        <f t="shared" si="48"/>
        <v>0</v>
      </c>
      <c r="BJ308" s="15" t="s">
        <v>85</v>
      </c>
      <c r="BK308" s="163">
        <f t="shared" si="49"/>
        <v>0</v>
      </c>
      <c r="BL308" s="15" t="s">
        <v>274</v>
      </c>
      <c r="BM308" s="162" t="s">
        <v>3993</v>
      </c>
    </row>
    <row r="309" spans="1:65" s="2" customFormat="1" ht="16.5" customHeight="1">
      <c r="A309" s="30"/>
      <c r="B309" s="154"/>
      <c r="C309" s="195" t="s">
        <v>1509</v>
      </c>
      <c r="D309" s="195" t="s">
        <v>210</v>
      </c>
      <c r="E309" s="196" t="s">
        <v>3994</v>
      </c>
      <c r="F309" s="200" t="s">
        <v>3995</v>
      </c>
      <c r="G309" s="198" t="s">
        <v>404</v>
      </c>
      <c r="H309" s="199">
        <v>2</v>
      </c>
      <c r="I309" s="155"/>
      <c r="J309" s="287">
        <f t="shared" si="40"/>
        <v>0</v>
      </c>
      <c r="K309" s="157"/>
      <c r="L309" s="31"/>
      <c r="M309" s="158" t="s">
        <v>1</v>
      </c>
      <c r="N309" s="159" t="s">
        <v>38</v>
      </c>
      <c r="O309" s="59"/>
      <c r="P309" s="160">
        <f t="shared" si="41"/>
        <v>0</v>
      </c>
      <c r="Q309" s="160">
        <v>9.6400000000000001E-4</v>
      </c>
      <c r="R309" s="160">
        <f t="shared" si="42"/>
        <v>1.928E-3</v>
      </c>
      <c r="S309" s="160">
        <v>0</v>
      </c>
      <c r="T309" s="161">
        <f t="shared" si="43"/>
        <v>0</v>
      </c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R309" s="162" t="s">
        <v>274</v>
      </c>
      <c r="AT309" s="162" t="s">
        <v>210</v>
      </c>
      <c r="AU309" s="162" t="s">
        <v>85</v>
      </c>
      <c r="AY309" s="15" t="s">
        <v>208</v>
      </c>
      <c r="BE309" s="163">
        <f t="shared" si="44"/>
        <v>0</v>
      </c>
      <c r="BF309" s="163">
        <f t="shared" si="45"/>
        <v>0</v>
      </c>
      <c r="BG309" s="163">
        <f t="shared" si="46"/>
        <v>0</v>
      </c>
      <c r="BH309" s="163">
        <f t="shared" si="47"/>
        <v>0</v>
      </c>
      <c r="BI309" s="163">
        <f t="shared" si="48"/>
        <v>0</v>
      </c>
      <c r="BJ309" s="15" t="s">
        <v>85</v>
      </c>
      <c r="BK309" s="163">
        <f t="shared" si="49"/>
        <v>0</v>
      </c>
      <c r="BL309" s="15" t="s">
        <v>274</v>
      </c>
      <c r="BM309" s="162" t="s">
        <v>3996</v>
      </c>
    </row>
    <row r="310" spans="1:65" s="2" customFormat="1" ht="49.15" customHeight="1">
      <c r="A310" s="30"/>
      <c r="B310" s="154"/>
      <c r="C310" s="201" t="s">
        <v>1513</v>
      </c>
      <c r="D310" s="201" t="s">
        <v>751</v>
      </c>
      <c r="E310" s="202" t="s">
        <v>3997</v>
      </c>
      <c r="F310" s="203" t="s">
        <v>3998</v>
      </c>
      <c r="G310" s="204" t="s">
        <v>404</v>
      </c>
      <c r="H310" s="205">
        <v>2</v>
      </c>
      <c r="I310" s="177"/>
      <c r="J310" s="290">
        <f t="shared" si="40"/>
        <v>0</v>
      </c>
      <c r="K310" s="178"/>
      <c r="L310" s="179"/>
      <c r="M310" s="180" t="s">
        <v>1</v>
      </c>
      <c r="N310" s="181" t="s">
        <v>38</v>
      </c>
      <c r="O310" s="59"/>
      <c r="P310" s="160">
        <f t="shared" si="41"/>
        <v>0</v>
      </c>
      <c r="Q310" s="160">
        <v>4.6000000000000001E-4</v>
      </c>
      <c r="R310" s="160">
        <f t="shared" si="42"/>
        <v>9.2000000000000003E-4</v>
      </c>
      <c r="S310" s="160">
        <v>0</v>
      </c>
      <c r="T310" s="161">
        <f t="shared" si="43"/>
        <v>0</v>
      </c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R310" s="162" t="s">
        <v>337</v>
      </c>
      <c r="AT310" s="162" t="s">
        <v>751</v>
      </c>
      <c r="AU310" s="162" t="s">
        <v>85</v>
      </c>
      <c r="AY310" s="15" t="s">
        <v>208</v>
      </c>
      <c r="BE310" s="163">
        <f t="shared" si="44"/>
        <v>0</v>
      </c>
      <c r="BF310" s="163">
        <f t="shared" si="45"/>
        <v>0</v>
      </c>
      <c r="BG310" s="163">
        <f t="shared" si="46"/>
        <v>0</v>
      </c>
      <c r="BH310" s="163">
        <f t="shared" si="47"/>
        <v>0</v>
      </c>
      <c r="BI310" s="163">
        <f t="shared" si="48"/>
        <v>0</v>
      </c>
      <c r="BJ310" s="15" t="s">
        <v>85</v>
      </c>
      <c r="BK310" s="163">
        <f t="shared" si="49"/>
        <v>0</v>
      </c>
      <c r="BL310" s="15" t="s">
        <v>274</v>
      </c>
      <c r="BM310" s="162" t="s">
        <v>3999</v>
      </c>
    </row>
    <row r="311" spans="1:65" s="2" customFormat="1" ht="24.2" customHeight="1">
      <c r="A311" s="30"/>
      <c r="B311" s="154"/>
      <c r="C311" s="195" t="s">
        <v>1517</v>
      </c>
      <c r="D311" s="195" t="s">
        <v>210</v>
      </c>
      <c r="E311" s="196" t="s">
        <v>4000</v>
      </c>
      <c r="F311" s="200" t="s">
        <v>4001</v>
      </c>
      <c r="G311" s="198" t="s">
        <v>252</v>
      </c>
      <c r="H311" s="199">
        <v>1320</v>
      </c>
      <c r="I311" s="155"/>
      <c r="J311" s="287">
        <f t="shared" si="40"/>
        <v>0</v>
      </c>
      <c r="K311" s="157"/>
      <c r="L311" s="31"/>
      <c r="M311" s="158" t="s">
        <v>1</v>
      </c>
      <c r="N311" s="159" t="s">
        <v>38</v>
      </c>
      <c r="O311" s="59"/>
      <c r="P311" s="160">
        <f t="shared" si="41"/>
        <v>0</v>
      </c>
      <c r="Q311" s="160">
        <v>0</v>
      </c>
      <c r="R311" s="160">
        <f t="shared" si="42"/>
        <v>0</v>
      </c>
      <c r="S311" s="160">
        <v>0</v>
      </c>
      <c r="T311" s="161">
        <f t="shared" si="43"/>
        <v>0</v>
      </c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R311" s="162" t="s">
        <v>274</v>
      </c>
      <c r="AT311" s="162" t="s">
        <v>210</v>
      </c>
      <c r="AU311" s="162" t="s">
        <v>85</v>
      </c>
      <c r="AY311" s="15" t="s">
        <v>208</v>
      </c>
      <c r="BE311" s="163">
        <f t="shared" si="44"/>
        <v>0</v>
      </c>
      <c r="BF311" s="163">
        <f t="shared" si="45"/>
        <v>0</v>
      </c>
      <c r="BG311" s="163">
        <f t="shared" si="46"/>
        <v>0</v>
      </c>
      <c r="BH311" s="163">
        <f t="shared" si="47"/>
        <v>0</v>
      </c>
      <c r="BI311" s="163">
        <f t="shared" si="48"/>
        <v>0</v>
      </c>
      <c r="BJ311" s="15" t="s">
        <v>85</v>
      </c>
      <c r="BK311" s="163">
        <f t="shared" si="49"/>
        <v>0</v>
      </c>
      <c r="BL311" s="15" t="s">
        <v>274</v>
      </c>
      <c r="BM311" s="162" t="s">
        <v>4002</v>
      </c>
    </row>
    <row r="312" spans="1:65" s="2" customFormat="1" ht="24.2" customHeight="1">
      <c r="A312" s="30"/>
      <c r="B312" s="154"/>
      <c r="C312" s="195" t="s">
        <v>1521</v>
      </c>
      <c r="D312" s="195" t="s">
        <v>210</v>
      </c>
      <c r="E312" s="196" t="s">
        <v>4003</v>
      </c>
      <c r="F312" s="200" t="s">
        <v>4004</v>
      </c>
      <c r="G312" s="198" t="s">
        <v>1614</v>
      </c>
      <c r="H312" s="182"/>
      <c r="I312" s="155"/>
      <c r="J312" s="287">
        <f t="shared" si="40"/>
        <v>0</v>
      </c>
      <c r="K312" s="157"/>
      <c r="L312" s="31"/>
      <c r="M312" s="158" t="s">
        <v>1</v>
      </c>
      <c r="N312" s="159" t="s">
        <v>38</v>
      </c>
      <c r="O312" s="59"/>
      <c r="P312" s="160">
        <f t="shared" si="41"/>
        <v>0</v>
      </c>
      <c r="Q312" s="160">
        <v>0</v>
      </c>
      <c r="R312" s="160">
        <f t="shared" si="42"/>
        <v>0</v>
      </c>
      <c r="S312" s="160">
        <v>0</v>
      </c>
      <c r="T312" s="161">
        <f t="shared" si="43"/>
        <v>0</v>
      </c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R312" s="162" t="s">
        <v>274</v>
      </c>
      <c r="AT312" s="162" t="s">
        <v>210</v>
      </c>
      <c r="AU312" s="162" t="s">
        <v>85</v>
      </c>
      <c r="AY312" s="15" t="s">
        <v>208</v>
      </c>
      <c r="BE312" s="163">
        <f t="shared" si="44"/>
        <v>0</v>
      </c>
      <c r="BF312" s="163">
        <f t="shared" si="45"/>
        <v>0</v>
      </c>
      <c r="BG312" s="163">
        <f t="shared" si="46"/>
        <v>0</v>
      </c>
      <c r="BH312" s="163">
        <f t="shared" si="47"/>
        <v>0</v>
      </c>
      <c r="BI312" s="163">
        <f t="shared" si="48"/>
        <v>0</v>
      </c>
      <c r="BJ312" s="15" t="s">
        <v>85</v>
      </c>
      <c r="BK312" s="163">
        <f t="shared" si="49"/>
        <v>0</v>
      </c>
      <c r="BL312" s="15" t="s">
        <v>274</v>
      </c>
      <c r="BM312" s="162" t="s">
        <v>4005</v>
      </c>
    </row>
    <row r="313" spans="1:65" s="12" customFormat="1" ht="22.9" customHeight="1">
      <c r="B313" s="142"/>
      <c r="C313" s="206"/>
      <c r="D313" s="207" t="s">
        <v>71</v>
      </c>
      <c r="E313" s="208" t="s">
        <v>679</v>
      </c>
      <c r="F313" s="208" t="s">
        <v>680</v>
      </c>
      <c r="G313" s="206"/>
      <c r="H313" s="206"/>
      <c r="I313" s="145"/>
      <c r="J313" s="286">
        <f>BK313</f>
        <v>0</v>
      </c>
      <c r="L313" s="142"/>
      <c r="M313" s="146"/>
      <c r="N313" s="147"/>
      <c r="O313" s="147"/>
      <c r="P313" s="148">
        <f>SUM(P314:P387)</f>
        <v>0</v>
      </c>
      <c r="Q313" s="147"/>
      <c r="R313" s="148">
        <f>SUM(R314:R387)</f>
        <v>4.7649653999999995</v>
      </c>
      <c r="S313" s="147"/>
      <c r="T313" s="149">
        <f>SUM(T314:T387)</f>
        <v>0</v>
      </c>
      <c r="AR313" s="143" t="s">
        <v>85</v>
      </c>
      <c r="AT313" s="150" t="s">
        <v>71</v>
      </c>
      <c r="AU313" s="150" t="s">
        <v>79</v>
      </c>
      <c r="AY313" s="143" t="s">
        <v>208</v>
      </c>
      <c r="BK313" s="151">
        <f>SUM(BK314:BK387)</f>
        <v>0</v>
      </c>
    </row>
    <row r="314" spans="1:65" s="2" customFormat="1" ht="33" customHeight="1">
      <c r="A314" s="30"/>
      <c r="B314" s="154"/>
      <c r="C314" s="195" t="s">
        <v>1525</v>
      </c>
      <c r="D314" s="195" t="s">
        <v>210</v>
      </c>
      <c r="E314" s="196" t="s">
        <v>4006</v>
      </c>
      <c r="F314" s="200" t="s">
        <v>4007</v>
      </c>
      <c r="G314" s="198" t="s">
        <v>404</v>
      </c>
      <c r="H314" s="199">
        <v>1</v>
      </c>
      <c r="I314" s="155"/>
      <c r="J314" s="287">
        <f t="shared" ref="J314:J345" si="50">ROUND(I314*H314,2)</f>
        <v>0</v>
      </c>
      <c r="K314" s="157"/>
      <c r="L314" s="31"/>
      <c r="M314" s="158" t="s">
        <v>1</v>
      </c>
      <c r="N314" s="159" t="s">
        <v>38</v>
      </c>
      <c r="O314" s="59"/>
      <c r="P314" s="160">
        <f t="shared" ref="P314:P345" si="51">O314*H314</f>
        <v>0</v>
      </c>
      <c r="Q314" s="160">
        <v>3.4231999999999999E-3</v>
      </c>
      <c r="R314" s="160">
        <f t="shared" ref="R314:R345" si="52">Q314*H314</f>
        <v>3.4231999999999999E-3</v>
      </c>
      <c r="S314" s="160">
        <v>0</v>
      </c>
      <c r="T314" s="161">
        <f t="shared" ref="T314:T345" si="53">S314*H314</f>
        <v>0</v>
      </c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R314" s="162" t="s">
        <v>274</v>
      </c>
      <c r="AT314" s="162" t="s">
        <v>210</v>
      </c>
      <c r="AU314" s="162" t="s">
        <v>85</v>
      </c>
      <c r="AY314" s="15" t="s">
        <v>208</v>
      </c>
      <c r="BE314" s="163">
        <f t="shared" ref="BE314:BE345" si="54">IF(N314="základná",J314,0)</f>
        <v>0</v>
      </c>
      <c r="BF314" s="163">
        <f t="shared" ref="BF314:BF345" si="55">IF(N314="znížená",J314,0)</f>
        <v>0</v>
      </c>
      <c r="BG314" s="163">
        <f t="shared" ref="BG314:BG345" si="56">IF(N314="zákl. prenesená",J314,0)</f>
        <v>0</v>
      </c>
      <c r="BH314" s="163">
        <f t="shared" ref="BH314:BH345" si="57">IF(N314="zníž. prenesená",J314,0)</f>
        <v>0</v>
      </c>
      <c r="BI314" s="163">
        <f t="shared" ref="BI314:BI345" si="58">IF(N314="nulová",J314,0)</f>
        <v>0</v>
      </c>
      <c r="BJ314" s="15" t="s">
        <v>85</v>
      </c>
      <c r="BK314" s="163">
        <f t="shared" ref="BK314:BK345" si="59">ROUND(I314*H314,2)</f>
        <v>0</v>
      </c>
      <c r="BL314" s="15" t="s">
        <v>274</v>
      </c>
      <c r="BM314" s="162" t="s">
        <v>4008</v>
      </c>
    </row>
    <row r="315" spans="1:65" s="2" customFormat="1" ht="33" customHeight="1">
      <c r="A315" s="30"/>
      <c r="B315" s="154"/>
      <c r="C315" s="195" t="s">
        <v>1529</v>
      </c>
      <c r="D315" s="195" t="s">
        <v>210</v>
      </c>
      <c r="E315" s="196" t="s">
        <v>4009</v>
      </c>
      <c r="F315" s="200" t="s">
        <v>4010</v>
      </c>
      <c r="G315" s="198" t="s">
        <v>252</v>
      </c>
      <c r="H315" s="199">
        <v>100</v>
      </c>
      <c r="I315" s="155"/>
      <c r="J315" s="287">
        <f t="shared" si="50"/>
        <v>0</v>
      </c>
      <c r="K315" s="157"/>
      <c r="L315" s="31"/>
      <c r="M315" s="158" t="s">
        <v>1</v>
      </c>
      <c r="N315" s="159" t="s">
        <v>38</v>
      </c>
      <c r="O315" s="59"/>
      <c r="P315" s="160">
        <f t="shared" si="51"/>
        <v>0</v>
      </c>
      <c r="Q315" s="160">
        <v>3.8907500000000001E-3</v>
      </c>
      <c r="R315" s="160">
        <f t="shared" si="52"/>
        <v>0.389075</v>
      </c>
      <c r="S315" s="160">
        <v>0</v>
      </c>
      <c r="T315" s="161">
        <f t="shared" si="53"/>
        <v>0</v>
      </c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R315" s="162" t="s">
        <v>274</v>
      </c>
      <c r="AT315" s="162" t="s">
        <v>210</v>
      </c>
      <c r="AU315" s="162" t="s">
        <v>85</v>
      </c>
      <c r="AY315" s="15" t="s">
        <v>208</v>
      </c>
      <c r="BE315" s="163">
        <f t="shared" si="54"/>
        <v>0</v>
      </c>
      <c r="BF315" s="163">
        <f t="shared" si="55"/>
        <v>0</v>
      </c>
      <c r="BG315" s="163">
        <f t="shared" si="56"/>
        <v>0</v>
      </c>
      <c r="BH315" s="163">
        <f t="shared" si="57"/>
        <v>0</v>
      </c>
      <c r="BI315" s="163">
        <f t="shared" si="58"/>
        <v>0</v>
      </c>
      <c r="BJ315" s="15" t="s">
        <v>85</v>
      </c>
      <c r="BK315" s="163">
        <f t="shared" si="59"/>
        <v>0</v>
      </c>
      <c r="BL315" s="15" t="s">
        <v>274</v>
      </c>
      <c r="BM315" s="162" t="s">
        <v>4011</v>
      </c>
    </row>
    <row r="316" spans="1:65" s="2" customFormat="1" ht="33" customHeight="1">
      <c r="A316" s="30"/>
      <c r="B316" s="154"/>
      <c r="C316" s="195" t="s">
        <v>1533</v>
      </c>
      <c r="D316" s="195" t="s">
        <v>210</v>
      </c>
      <c r="E316" s="196" t="s">
        <v>4012</v>
      </c>
      <c r="F316" s="200" t="s">
        <v>4013</v>
      </c>
      <c r="G316" s="198" t="s">
        <v>252</v>
      </c>
      <c r="H316" s="199">
        <v>140</v>
      </c>
      <c r="I316" s="155"/>
      <c r="J316" s="287">
        <f t="shared" si="50"/>
        <v>0</v>
      </c>
      <c r="K316" s="157"/>
      <c r="L316" s="31"/>
      <c r="M316" s="158" t="s">
        <v>1</v>
      </c>
      <c r="N316" s="159" t="s">
        <v>38</v>
      </c>
      <c r="O316" s="59"/>
      <c r="P316" s="160">
        <f t="shared" si="51"/>
        <v>0</v>
      </c>
      <c r="Q316" s="160">
        <v>6.5930499999999996E-3</v>
      </c>
      <c r="R316" s="160">
        <f t="shared" si="52"/>
        <v>0.92302699999999993</v>
      </c>
      <c r="S316" s="160">
        <v>0</v>
      </c>
      <c r="T316" s="161">
        <f t="shared" si="53"/>
        <v>0</v>
      </c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R316" s="162" t="s">
        <v>274</v>
      </c>
      <c r="AT316" s="162" t="s">
        <v>210</v>
      </c>
      <c r="AU316" s="162" t="s">
        <v>85</v>
      </c>
      <c r="AY316" s="15" t="s">
        <v>208</v>
      </c>
      <c r="BE316" s="163">
        <f t="shared" si="54"/>
        <v>0</v>
      </c>
      <c r="BF316" s="163">
        <f t="shared" si="55"/>
        <v>0</v>
      </c>
      <c r="BG316" s="163">
        <f t="shared" si="56"/>
        <v>0</v>
      </c>
      <c r="BH316" s="163">
        <f t="shared" si="57"/>
        <v>0</v>
      </c>
      <c r="BI316" s="163">
        <f t="shared" si="58"/>
        <v>0</v>
      </c>
      <c r="BJ316" s="15" t="s">
        <v>85</v>
      </c>
      <c r="BK316" s="163">
        <f t="shared" si="59"/>
        <v>0</v>
      </c>
      <c r="BL316" s="15" t="s">
        <v>274</v>
      </c>
      <c r="BM316" s="162" t="s">
        <v>4014</v>
      </c>
    </row>
    <row r="317" spans="1:65" s="2" customFormat="1" ht="37.9" customHeight="1">
      <c r="A317" s="30"/>
      <c r="B317" s="154"/>
      <c r="C317" s="195" t="s">
        <v>1537</v>
      </c>
      <c r="D317" s="195" t="s">
        <v>210</v>
      </c>
      <c r="E317" s="196" t="s">
        <v>4015</v>
      </c>
      <c r="F317" s="200" t="s">
        <v>4016</v>
      </c>
      <c r="G317" s="198" t="s">
        <v>252</v>
      </c>
      <c r="H317" s="199">
        <v>20</v>
      </c>
      <c r="I317" s="155"/>
      <c r="J317" s="287">
        <f t="shared" si="50"/>
        <v>0</v>
      </c>
      <c r="K317" s="157"/>
      <c r="L317" s="31"/>
      <c r="M317" s="158" t="s">
        <v>1</v>
      </c>
      <c r="N317" s="159" t="s">
        <v>38</v>
      </c>
      <c r="O317" s="59"/>
      <c r="P317" s="160">
        <f t="shared" si="51"/>
        <v>0</v>
      </c>
      <c r="Q317" s="160">
        <v>6.7259000000000004E-4</v>
      </c>
      <c r="R317" s="160">
        <f t="shared" si="52"/>
        <v>1.34518E-2</v>
      </c>
      <c r="S317" s="160">
        <v>0</v>
      </c>
      <c r="T317" s="161">
        <f t="shared" si="53"/>
        <v>0</v>
      </c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R317" s="162" t="s">
        <v>274</v>
      </c>
      <c r="AT317" s="162" t="s">
        <v>210</v>
      </c>
      <c r="AU317" s="162" t="s">
        <v>85</v>
      </c>
      <c r="AY317" s="15" t="s">
        <v>208</v>
      </c>
      <c r="BE317" s="163">
        <f t="shared" si="54"/>
        <v>0</v>
      </c>
      <c r="BF317" s="163">
        <f t="shared" si="55"/>
        <v>0</v>
      </c>
      <c r="BG317" s="163">
        <f t="shared" si="56"/>
        <v>0</v>
      </c>
      <c r="BH317" s="163">
        <f t="shared" si="57"/>
        <v>0</v>
      </c>
      <c r="BI317" s="163">
        <f t="shared" si="58"/>
        <v>0</v>
      </c>
      <c r="BJ317" s="15" t="s">
        <v>85</v>
      </c>
      <c r="BK317" s="163">
        <f t="shared" si="59"/>
        <v>0</v>
      </c>
      <c r="BL317" s="15" t="s">
        <v>274</v>
      </c>
      <c r="BM317" s="162" t="s">
        <v>4017</v>
      </c>
    </row>
    <row r="318" spans="1:65" s="2" customFormat="1" ht="37.9" customHeight="1">
      <c r="A318" s="30"/>
      <c r="B318" s="154"/>
      <c r="C318" s="195" t="s">
        <v>1541</v>
      </c>
      <c r="D318" s="195" t="s">
        <v>210</v>
      </c>
      <c r="E318" s="196" t="s">
        <v>4018</v>
      </c>
      <c r="F318" s="200" t="s">
        <v>4019</v>
      </c>
      <c r="G318" s="198" t="s">
        <v>252</v>
      </c>
      <c r="H318" s="199">
        <v>450</v>
      </c>
      <c r="I318" s="155"/>
      <c r="J318" s="287">
        <f t="shared" si="50"/>
        <v>0</v>
      </c>
      <c r="K318" s="157"/>
      <c r="L318" s="31"/>
      <c r="M318" s="158" t="s">
        <v>1</v>
      </c>
      <c r="N318" s="159" t="s">
        <v>38</v>
      </c>
      <c r="O318" s="59"/>
      <c r="P318" s="160">
        <f t="shared" si="51"/>
        <v>0</v>
      </c>
      <c r="Q318" s="160">
        <v>8.9064000000000005E-4</v>
      </c>
      <c r="R318" s="160">
        <f t="shared" si="52"/>
        <v>0.40078800000000003</v>
      </c>
      <c r="S318" s="160">
        <v>0</v>
      </c>
      <c r="T318" s="161">
        <f t="shared" si="53"/>
        <v>0</v>
      </c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R318" s="162" t="s">
        <v>274</v>
      </c>
      <c r="AT318" s="162" t="s">
        <v>210</v>
      </c>
      <c r="AU318" s="162" t="s">
        <v>85</v>
      </c>
      <c r="AY318" s="15" t="s">
        <v>208</v>
      </c>
      <c r="BE318" s="163">
        <f t="shared" si="54"/>
        <v>0</v>
      </c>
      <c r="BF318" s="163">
        <f t="shared" si="55"/>
        <v>0</v>
      </c>
      <c r="BG318" s="163">
        <f t="shared" si="56"/>
        <v>0</v>
      </c>
      <c r="BH318" s="163">
        <f t="shared" si="57"/>
        <v>0</v>
      </c>
      <c r="BI318" s="163">
        <f t="shared" si="58"/>
        <v>0</v>
      </c>
      <c r="BJ318" s="15" t="s">
        <v>85</v>
      </c>
      <c r="BK318" s="163">
        <f t="shared" si="59"/>
        <v>0</v>
      </c>
      <c r="BL318" s="15" t="s">
        <v>274</v>
      </c>
      <c r="BM318" s="162" t="s">
        <v>4020</v>
      </c>
    </row>
    <row r="319" spans="1:65" s="2" customFormat="1" ht="37.9" customHeight="1">
      <c r="A319" s="30"/>
      <c r="B319" s="154"/>
      <c r="C319" s="195" t="s">
        <v>1545</v>
      </c>
      <c r="D319" s="195" t="s">
        <v>210</v>
      </c>
      <c r="E319" s="196" t="s">
        <v>4021</v>
      </c>
      <c r="F319" s="200" t="s">
        <v>4022</v>
      </c>
      <c r="G319" s="198" t="s">
        <v>252</v>
      </c>
      <c r="H319" s="199">
        <v>265</v>
      </c>
      <c r="I319" s="155"/>
      <c r="J319" s="287">
        <f t="shared" si="50"/>
        <v>0</v>
      </c>
      <c r="K319" s="157"/>
      <c r="L319" s="31"/>
      <c r="M319" s="158" t="s">
        <v>1</v>
      </c>
      <c r="N319" s="159" t="s">
        <v>38</v>
      </c>
      <c r="O319" s="59"/>
      <c r="P319" s="160">
        <f t="shared" si="51"/>
        <v>0</v>
      </c>
      <c r="Q319" s="160">
        <v>1.1062400000000001E-3</v>
      </c>
      <c r="R319" s="160">
        <f t="shared" si="52"/>
        <v>0.29315360000000001</v>
      </c>
      <c r="S319" s="160">
        <v>0</v>
      </c>
      <c r="T319" s="161">
        <f t="shared" si="53"/>
        <v>0</v>
      </c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R319" s="162" t="s">
        <v>274</v>
      </c>
      <c r="AT319" s="162" t="s">
        <v>210</v>
      </c>
      <c r="AU319" s="162" t="s">
        <v>85</v>
      </c>
      <c r="AY319" s="15" t="s">
        <v>208</v>
      </c>
      <c r="BE319" s="163">
        <f t="shared" si="54"/>
        <v>0</v>
      </c>
      <c r="BF319" s="163">
        <f t="shared" si="55"/>
        <v>0</v>
      </c>
      <c r="BG319" s="163">
        <f t="shared" si="56"/>
        <v>0</v>
      </c>
      <c r="BH319" s="163">
        <f t="shared" si="57"/>
        <v>0</v>
      </c>
      <c r="BI319" s="163">
        <f t="shared" si="58"/>
        <v>0</v>
      </c>
      <c r="BJ319" s="15" t="s">
        <v>85</v>
      </c>
      <c r="BK319" s="163">
        <f t="shared" si="59"/>
        <v>0</v>
      </c>
      <c r="BL319" s="15" t="s">
        <v>274</v>
      </c>
      <c r="BM319" s="162" t="s">
        <v>4023</v>
      </c>
    </row>
    <row r="320" spans="1:65" s="2" customFormat="1" ht="37.9" customHeight="1">
      <c r="A320" s="30"/>
      <c r="B320" s="154"/>
      <c r="C320" s="195" t="s">
        <v>1549</v>
      </c>
      <c r="D320" s="195" t="s">
        <v>210</v>
      </c>
      <c r="E320" s="196" t="s">
        <v>4024</v>
      </c>
      <c r="F320" s="200" t="s">
        <v>4025</v>
      </c>
      <c r="G320" s="198" t="s">
        <v>252</v>
      </c>
      <c r="H320" s="199">
        <v>115</v>
      </c>
      <c r="I320" s="155"/>
      <c r="J320" s="287">
        <f t="shared" si="50"/>
        <v>0</v>
      </c>
      <c r="K320" s="157"/>
      <c r="L320" s="31"/>
      <c r="M320" s="158" t="s">
        <v>1</v>
      </c>
      <c r="N320" s="159" t="s">
        <v>38</v>
      </c>
      <c r="O320" s="59"/>
      <c r="P320" s="160">
        <f t="shared" si="51"/>
        <v>0</v>
      </c>
      <c r="Q320" s="160">
        <v>1.60468E-3</v>
      </c>
      <c r="R320" s="160">
        <f t="shared" si="52"/>
        <v>0.18453820000000001</v>
      </c>
      <c r="S320" s="160">
        <v>0</v>
      </c>
      <c r="T320" s="161">
        <f t="shared" si="53"/>
        <v>0</v>
      </c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R320" s="162" t="s">
        <v>274</v>
      </c>
      <c r="AT320" s="162" t="s">
        <v>210</v>
      </c>
      <c r="AU320" s="162" t="s">
        <v>85</v>
      </c>
      <c r="AY320" s="15" t="s">
        <v>208</v>
      </c>
      <c r="BE320" s="163">
        <f t="shared" si="54"/>
        <v>0</v>
      </c>
      <c r="BF320" s="163">
        <f t="shared" si="55"/>
        <v>0</v>
      </c>
      <c r="BG320" s="163">
        <f t="shared" si="56"/>
        <v>0</v>
      </c>
      <c r="BH320" s="163">
        <f t="shared" si="57"/>
        <v>0</v>
      </c>
      <c r="BI320" s="163">
        <f t="shared" si="58"/>
        <v>0</v>
      </c>
      <c r="BJ320" s="15" t="s">
        <v>85</v>
      </c>
      <c r="BK320" s="163">
        <f t="shared" si="59"/>
        <v>0</v>
      </c>
      <c r="BL320" s="15" t="s">
        <v>274</v>
      </c>
      <c r="BM320" s="162" t="s">
        <v>4026</v>
      </c>
    </row>
    <row r="321" spans="1:65" s="2" customFormat="1" ht="37.9" customHeight="1">
      <c r="A321" s="30"/>
      <c r="B321" s="154"/>
      <c r="C321" s="195" t="s">
        <v>1553</v>
      </c>
      <c r="D321" s="195" t="s">
        <v>210</v>
      </c>
      <c r="E321" s="196" t="s">
        <v>4027</v>
      </c>
      <c r="F321" s="200" t="s">
        <v>4028</v>
      </c>
      <c r="G321" s="198" t="s">
        <v>252</v>
      </c>
      <c r="H321" s="199">
        <v>175</v>
      </c>
      <c r="I321" s="155"/>
      <c r="J321" s="287">
        <f t="shared" si="50"/>
        <v>0</v>
      </c>
      <c r="K321" s="157"/>
      <c r="L321" s="31"/>
      <c r="M321" s="158" t="s">
        <v>1</v>
      </c>
      <c r="N321" s="159" t="s">
        <v>38</v>
      </c>
      <c r="O321" s="59"/>
      <c r="P321" s="160">
        <f t="shared" si="51"/>
        <v>0</v>
      </c>
      <c r="Q321" s="160">
        <v>1.8842799999999999E-3</v>
      </c>
      <c r="R321" s="160">
        <f t="shared" si="52"/>
        <v>0.32974899999999996</v>
      </c>
      <c r="S321" s="160">
        <v>0</v>
      </c>
      <c r="T321" s="161">
        <f t="shared" si="53"/>
        <v>0</v>
      </c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R321" s="162" t="s">
        <v>274</v>
      </c>
      <c r="AT321" s="162" t="s">
        <v>210</v>
      </c>
      <c r="AU321" s="162" t="s">
        <v>85</v>
      </c>
      <c r="AY321" s="15" t="s">
        <v>208</v>
      </c>
      <c r="BE321" s="163">
        <f t="shared" si="54"/>
        <v>0</v>
      </c>
      <c r="BF321" s="163">
        <f t="shared" si="55"/>
        <v>0</v>
      </c>
      <c r="BG321" s="163">
        <f t="shared" si="56"/>
        <v>0</v>
      </c>
      <c r="BH321" s="163">
        <f t="shared" si="57"/>
        <v>0</v>
      </c>
      <c r="BI321" s="163">
        <f t="shared" si="58"/>
        <v>0</v>
      </c>
      <c r="BJ321" s="15" t="s">
        <v>85</v>
      </c>
      <c r="BK321" s="163">
        <f t="shared" si="59"/>
        <v>0</v>
      </c>
      <c r="BL321" s="15" t="s">
        <v>274</v>
      </c>
      <c r="BM321" s="162" t="s">
        <v>4029</v>
      </c>
    </row>
    <row r="322" spans="1:65" s="2" customFormat="1" ht="37.9" customHeight="1">
      <c r="A322" s="30"/>
      <c r="B322" s="154"/>
      <c r="C322" s="195" t="s">
        <v>1557</v>
      </c>
      <c r="D322" s="195" t="s">
        <v>210</v>
      </c>
      <c r="E322" s="196" t="s">
        <v>4030</v>
      </c>
      <c r="F322" s="200" t="s">
        <v>4031</v>
      </c>
      <c r="G322" s="198" t="s">
        <v>252</v>
      </c>
      <c r="H322" s="199">
        <v>205</v>
      </c>
      <c r="I322" s="155"/>
      <c r="J322" s="287">
        <f t="shared" si="50"/>
        <v>0</v>
      </c>
      <c r="K322" s="157"/>
      <c r="L322" s="31"/>
      <c r="M322" s="158" t="s">
        <v>1</v>
      </c>
      <c r="N322" s="159" t="s">
        <v>38</v>
      </c>
      <c r="O322" s="59"/>
      <c r="P322" s="160">
        <f t="shared" si="51"/>
        <v>0</v>
      </c>
      <c r="Q322" s="160">
        <v>2.4304399999999999E-3</v>
      </c>
      <c r="R322" s="160">
        <f t="shared" si="52"/>
        <v>0.49824019999999997</v>
      </c>
      <c r="S322" s="160">
        <v>0</v>
      </c>
      <c r="T322" s="161">
        <f t="shared" si="53"/>
        <v>0</v>
      </c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R322" s="162" t="s">
        <v>274</v>
      </c>
      <c r="AT322" s="162" t="s">
        <v>210</v>
      </c>
      <c r="AU322" s="162" t="s">
        <v>85</v>
      </c>
      <c r="AY322" s="15" t="s">
        <v>208</v>
      </c>
      <c r="BE322" s="163">
        <f t="shared" si="54"/>
        <v>0</v>
      </c>
      <c r="BF322" s="163">
        <f t="shared" si="55"/>
        <v>0</v>
      </c>
      <c r="BG322" s="163">
        <f t="shared" si="56"/>
        <v>0</v>
      </c>
      <c r="BH322" s="163">
        <f t="shared" si="57"/>
        <v>0</v>
      </c>
      <c r="BI322" s="163">
        <f t="shared" si="58"/>
        <v>0</v>
      </c>
      <c r="BJ322" s="15" t="s">
        <v>85</v>
      </c>
      <c r="BK322" s="163">
        <f t="shared" si="59"/>
        <v>0</v>
      </c>
      <c r="BL322" s="15" t="s">
        <v>274</v>
      </c>
      <c r="BM322" s="162" t="s">
        <v>4032</v>
      </c>
    </row>
    <row r="323" spans="1:65" s="2" customFormat="1" ht="37.9" customHeight="1">
      <c r="A323" s="30"/>
      <c r="B323" s="154"/>
      <c r="C323" s="195" t="s">
        <v>1561</v>
      </c>
      <c r="D323" s="195" t="s">
        <v>210</v>
      </c>
      <c r="E323" s="196" t="s">
        <v>4033</v>
      </c>
      <c r="F323" s="200" t="s">
        <v>4034</v>
      </c>
      <c r="G323" s="198" t="s">
        <v>252</v>
      </c>
      <c r="H323" s="199">
        <v>27</v>
      </c>
      <c r="I323" s="155"/>
      <c r="J323" s="287">
        <f t="shared" si="50"/>
        <v>0</v>
      </c>
      <c r="K323" s="157"/>
      <c r="L323" s="31"/>
      <c r="M323" s="158" t="s">
        <v>1</v>
      </c>
      <c r="N323" s="159" t="s">
        <v>38</v>
      </c>
      <c r="O323" s="59"/>
      <c r="P323" s="160">
        <f t="shared" si="51"/>
        <v>0</v>
      </c>
      <c r="Q323" s="160">
        <v>4.38339E-3</v>
      </c>
      <c r="R323" s="160">
        <f t="shared" si="52"/>
        <v>0.11835153</v>
      </c>
      <c r="S323" s="160">
        <v>0</v>
      </c>
      <c r="T323" s="161">
        <f t="shared" si="53"/>
        <v>0</v>
      </c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R323" s="162" t="s">
        <v>274</v>
      </c>
      <c r="AT323" s="162" t="s">
        <v>210</v>
      </c>
      <c r="AU323" s="162" t="s">
        <v>85</v>
      </c>
      <c r="AY323" s="15" t="s">
        <v>208</v>
      </c>
      <c r="BE323" s="163">
        <f t="shared" si="54"/>
        <v>0</v>
      </c>
      <c r="BF323" s="163">
        <f t="shared" si="55"/>
        <v>0</v>
      </c>
      <c r="BG323" s="163">
        <f t="shared" si="56"/>
        <v>0</v>
      </c>
      <c r="BH323" s="163">
        <f t="shared" si="57"/>
        <v>0</v>
      </c>
      <c r="BI323" s="163">
        <f t="shared" si="58"/>
        <v>0</v>
      </c>
      <c r="BJ323" s="15" t="s">
        <v>85</v>
      </c>
      <c r="BK323" s="163">
        <f t="shared" si="59"/>
        <v>0</v>
      </c>
      <c r="BL323" s="15" t="s">
        <v>274</v>
      </c>
      <c r="BM323" s="162" t="s">
        <v>4035</v>
      </c>
    </row>
    <row r="324" spans="1:65" s="2" customFormat="1" ht="24.2" customHeight="1">
      <c r="A324" s="30"/>
      <c r="B324" s="154"/>
      <c r="C324" s="195" t="s">
        <v>1565</v>
      </c>
      <c r="D324" s="195" t="s">
        <v>210</v>
      </c>
      <c r="E324" s="196" t="s">
        <v>4036</v>
      </c>
      <c r="F324" s="200" t="s">
        <v>4037</v>
      </c>
      <c r="G324" s="198" t="s">
        <v>252</v>
      </c>
      <c r="H324" s="199">
        <v>30</v>
      </c>
      <c r="I324" s="155"/>
      <c r="J324" s="287">
        <f t="shared" si="50"/>
        <v>0</v>
      </c>
      <c r="K324" s="157"/>
      <c r="L324" s="31"/>
      <c r="M324" s="158" t="s">
        <v>1</v>
      </c>
      <c r="N324" s="159" t="s">
        <v>38</v>
      </c>
      <c r="O324" s="59"/>
      <c r="P324" s="160">
        <f t="shared" si="51"/>
        <v>0</v>
      </c>
      <c r="Q324" s="160">
        <v>5.2053799999999999E-3</v>
      </c>
      <c r="R324" s="160">
        <f t="shared" si="52"/>
        <v>0.15616140000000001</v>
      </c>
      <c r="S324" s="160">
        <v>0</v>
      </c>
      <c r="T324" s="161">
        <f t="shared" si="53"/>
        <v>0</v>
      </c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R324" s="162" t="s">
        <v>274</v>
      </c>
      <c r="AT324" s="162" t="s">
        <v>210</v>
      </c>
      <c r="AU324" s="162" t="s">
        <v>85</v>
      </c>
      <c r="AY324" s="15" t="s">
        <v>208</v>
      </c>
      <c r="BE324" s="163">
        <f t="shared" si="54"/>
        <v>0</v>
      </c>
      <c r="BF324" s="163">
        <f t="shared" si="55"/>
        <v>0</v>
      </c>
      <c r="BG324" s="163">
        <f t="shared" si="56"/>
        <v>0</v>
      </c>
      <c r="BH324" s="163">
        <f t="shared" si="57"/>
        <v>0</v>
      </c>
      <c r="BI324" s="163">
        <f t="shared" si="58"/>
        <v>0</v>
      </c>
      <c r="BJ324" s="15" t="s">
        <v>85</v>
      </c>
      <c r="BK324" s="163">
        <f t="shared" si="59"/>
        <v>0</v>
      </c>
      <c r="BL324" s="15" t="s">
        <v>274</v>
      </c>
      <c r="BM324" s="162" t="s">
        <v>4038</v>
      </c>
    </row>
    <row r="325" spans="1:65" s="2" customFormat="1" ht="37.9" customHeight="1">
      <c r="A325" s="30"/>
      <c r="B325" s="154"/>
      <c r="C325" s="195" t="s">
        <v>1569</v>
      </c>
      <c r="D325" s="195" t="s">
        <v>210</v>
      </c>
      <c r="E325" s="196" t="s">
        <v>4039</v>
      </c>
      <c r="F325" s="200" t="s">
        <v>4040</v>
      </c>
      <c r="G325" s="198" t="s">
        <v>252</v>
      </c>
      <c r="H325" s="199">
        <v>410</v>
      </c>
      <c r="I325" s="155"/>
      <c r="J325" s="287">
        <f t="shared" si="50"/>
        <v>0</v>
      </c>
      <c r="K325" s="157"/>
      <c r="L325" s="31"/>
      <c r="M325" s="158" t="s">
        <v>1</v>
      </c>
      <c r="N325" s="159" t="s">
        <v>38</v>
      </c>
      <c r="O325" s="59"/>
      <c r="P325" s="160">
        <f t="shared" si="51"/>
        <v>0</v>
      </c>
      <c r="Q325" s="160">
        <v>1.6000000000000001E-4</v>
      </c>
      <c r="R325" s="160">
        <f t="shared" si="52"/>
        <v>6.5600000000000006E-2</v>
      </c>
      <c r="S325" s="160">
        <v>0</v>
      </c>
      <c r="T325" s="161">
        <f t="shared" si="53"/>
        <v>0</v>
      </c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R325" s="162" t="s">
        <v>274</v>
      </c>
      <c r="AT325" s="162" t="s">
        <v>210</v>
      </c>
      <c r="AU325" s="162" t="s">
        <v>85</v>
      </c>
      <c r="AY325" s="15" t="s">
        <v>208</v>
      </c>
      <c r="BE325" s="163">
        <f t="shared" si="54"/>
        <v>0</v>
      </c>
      <c r="BF325" s="163">
        <f t="shared" si="55"/>
        <v>0</v>
      </c>
      <c r="BG325" s="163">
        <f t="shared" si="56"/>
        <v>0</v>
      </c>
      <c r="BH325" s="163">
        <f t="shared" si="57"/>
        <v>0</v>
      </c>
      <c r="BI325" s="163">
        <f t="shared" si="58"/>
        <v>0</v>
      </c>
      <c r="BJ325" s="15" t="s">
        <v>85</v>
      </c>
      <c r="BK325" s="163">
        <f t="shared" si="59"/>
        <v>0</v>
      </c>
      <c r="BL325" s="15" t="s">
        <v>274</v>
      </c>
      <c r="BM325" s="162" t="s">
        <v>4041</v>
      </c>
    </row>
    <row r="326" spans="1:65" s="2" customFormat="1" ht="37.9" customHeight="1">
      <c r="A326" s="30"/>
      <c r="B326" s="154"/>
      <c r="C326" s="195" t="s">
        <v>1573</v>
      </c>
      <c r="D326" s="195" t="s">
        <v>210</v>
      </c>
      <c r="E326" s="196" t="s">
        <v>4042</v>
      </c>
      <c r="F326" s="200" t="s">
        <v>4043</v>
      </c>
      <c r="G326" s="198" t="s">
        <v>252</v>
      </c>
      <c r="H326" s="199">
        <v>385</v>
      </c>
      <c r="I326" s="155"/>
      <c r="J326" s="287">
        <f t="shared" si="50"/>
        <v>0</v>
      </c>
      <c r="K326" s="157"/>
      <c r="L326" s="31"/>
      <c r="M326" s="158" t="s">
        <v>1</v>
      </c>
      <c r="N326" s="159" t="s">
        <v>38</v>
      </c>
      <c r="O326" s="59"/>
      <c r="P326" s="160">
        <f t="shared" si="51"/>
        <v>0</v>
      </c>
      <c r="Q326" s="160">
        <v>2.2000000000000001E-4</v>
      </c>
      <c r="R326" s="160">
        <f t="shared" si="52"/>
        <v>8.4699999999999998E-2</v>
      </c>
      <c r="S326" s="160">
        <v>0</v>
      </c>
      <c r="T326" s="161">
        <f t="shared" si="53"/>
        <v>0</v>
      </c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R326" s="162" t="s">
        <v>274</v>
      </c>
      <c r="AT326" s="162" t="s">
        <v>210</v>
      </c>
      <c r="AU326" s="162" t="s">
        <v>85</v>
      </c>
      <c r="AY326" s="15" t="s">
        <v>208</v>
      </c>
      <c r="BE326" s="163">
        <f t="shared" si="54"/>
        <v>0</v>
      </c>
      <c r="BF326" s="163">
        <f t="shared" si="55"/>
        <v>0</v>
      </c>
      <c r="BG326" s="163">
        <f t="shared" si="56"/>
        <v>0</v>
      </c>
      <c r="BH326" s="163">
        <f t="shared" si="57"/>
        <v>0</v>
      </c>
      <c r="BI326" s="163">
        <f t="shared" si="58"/>
        <v>0</v>
      </c>
      <c r="BJ326" s="15" t="s">
        <v>85</v>
      </c>
      <c r="BK326" s="163">
        <f t="shared" si="59"/>
        <v>0</v>
      </c>
      <c r="BL326" s="15" t="s">
        <v>274</v>
      </c>
      <c r="BM326" s="162" t="s">
        <v>4044</v>
      </c>
    </row>
    <row r="327" spans="1:65" s="2" customFormat="1" ht="37.9" customHeight="1">
      <c r="A327" s="30"/>
      <c r="B327" s="154"/>
      <c r="C327" s="195" t="s">
        <v>1577</v>
      </c>
      <c r="D327" s="195" t="s">
        <v>210</v>
      </c>
      <c r="E327" s="196" t="s">
        <v>4045</v>
      </c>
      <c r="F327" s="200" t="s">
        <v>4046</v>
      </c>
      <c r="G327" s="198" t="s">
        <v>252</v>
      </c>
      <c r="H327" s="199">
        <v>400</v>
      </c>
      <c r="I327" s="155"/>
      <c r="J327" s="287">
        <f t="shared" si="50"/>
        <v>0</v>
      </c>
      <c r="K327" s="157"/>
      <c r="L327" s="31"/>
      <c r="M327" s="158" t="s">
        <v>1</v>
      </c>
      <c r="N327" s="159" t="s">
        <v>38</v>
      </c>
      <c r="O327" s="59"/>
      <c r="P327" s="160">
        <f t="shared" si="51"/>
        <v>0</v>
      </c>
      <c r="Q327" s="160">
        <v>3.8999999999999999E-4</v>
      </c>
      <c r="R327" s="160">
        <f t="shared" si="52"/>
        <v>0.156</v>
      </c>
      <c r="S327" s="160">
        <v>0</v>
      </c>
      <c r="T327" s="161">
        <f t="shared" si="53"/>
        <v>0</v>
      </c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R327" s="162" t="s">
        <v>274</v>
      </c>
      <c r="AT327" s="162" t="s">
        <v>210</v>
      </c>
      <c r="AU327" s="162" t="s">
        <v>85</v>
      </c>
      <c r="AY327" s="15" t="s">
        <v>208</v>
      </c>
      <c r="BE327" s="163">
        <f t="shared" si="54"/>
        <v>0</v>
      </c>
      <c r="BF327" s="163">
        <f t="shared" si="55"/>
        <v>0</v>
      </c>
      <c r="BG327" s="163">
        <f t="shared" si="56"/>
        <v>0</v>
      </c>
      <c r="BH327" s="163">
        <f t="shared" si="57"/>
        <v>0</v>
      </c>
      <c r="BI327" s="163">
        <f t="shared" si="58"/>
        <v>0</v>
      </c>
      <c r="BJ327" s="15" t="s">
        <v>85</v>
      </c>
      <c r="BK327" s="163">
        <f t="shared" si="59"/>
        <v>0</v>
      </c>
      <c r="BL327" s="15" t="s">
        <v>274</v>
      </c>
      <c r="BM327" s="162" t="s">
        <v>4047</v>
      </c>
    </row>
    <row r="328" spans="1:65" s="2" customFormat="1" ht="37.9" customHeight="1">
      <c r="A328" s="30"/>
      <c r="B328" s="154"/>
      <c r="C328" s="195" t="s">
        <v>1579</v>
      </c>
      <c r="D328" s="195" t="s">
        <v>210</v>
      </c>
      <c r="E328" s="196" t="s">
        <v>4048</v>
      </c>
      <c r="F328" s="200" t="s">
        <v>4049</v>
      </c>
      <c r="G328" s="198" t="s">
        <v>252</v>
      </c>
      <c r="H328" s="199">
        <v>50</v>
      </c>
      <c r="I328" s="155"/>
      <c r="J328" s="287">
        <f t="shared" si="50"/>
        <v>0</v>
      </c>
      <c r="K328" s="157"/>
      <c r="L328" s="31"/>
      <c r="M328" s="158" t="s">
        <v>1</v>
      </c>
      <c r="N328" s="159" t="s">
        <v>38</v>
      </c>
      <c r="O328" s="59"/>
      <c r="P328" s="160">
        <f t="shared" si="51"/>
        <v>0</v>
      </c>
      <c r="Q328" s="160">
        <v>5.1000000000000004E-4</v>
      </c>
      <c r="R328" s="160">
        <f t="shared" si="52"/>
        <v>2.5500000000000002E-2</v>
      </c>
      <c r="S328" s="160">
        <v>0</v>
      </c>
      <c r="T328" s="161">
        <f t="shared" si="53"/>
        <v>0</v>
      </c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R328" s="162" t="s">
        <v>274</v>
      </c>
      <c r="AT328" s="162" t="s">
        <v>210</v>
      </c>
      <c r="AU328" s="162" t="s">
        <v>85</v>
      </c>
      <c r="AY328" s="15" t="s">
        <v>208</v>
      </c>
      <c r="BE328" s="163">
        <f t="shared" si="54"/>
        <v>0</v>
      </c>
      <c r="BF328" s="163">
        <f t="shared" si="55"/>
        <v>0</v>
      </c>
      <c r="BG328" s="163">
        <f t="shared" si="56"/>
        <v>0</v>
      </c>
      <c r="BH328" s="163">
        <f t="shared" si="57"/>
        <v>0</v>
      </c>
      <c r="BI328" s="163">
        <f t="shared" si="58"/>
        <v>0</v>
      </c>
      <c r="BJ328" s="15" t="s">
        <v>85</v>
      </c>
      <c r="BK328" s="163">
        <f t="shared" si="59"/>
        <v>0</v>
      </c>
      <c r="BL328" s="15" t="s">
        <v>274</v>
      </c>
      <c r="BM328" s="162" t="s">
        <v>4050</v>
      </c>
    </row>
    <row r="329" spans="1:65" s="2" customFormat="1" ht="44.25" customHeight="1">
      <c r="A329" s="30"/>
      <c r="B329" s="154"/>
      <c r="C329" s="195" t="s">
        <v>1583</v>
      </c>
      <c r="D329" s="195" t="s">
        <v>210</v>
      </c>
      <c r="E329" s="196" t="s">
        <v>4051</v>
      </c>
      <c r="F329" s="200" t="s">
        <v>4052</v>
      </c>
      <c r="G329" s="198" t="s">
        <v>252</v>
      </c>
      <c r="H329" s="199">
        <v>10</v>
      </c>
      <c r="I329" s="155"/>
      <c r="J329" s="287">
        <f t="shared" si="50"/>
        <v>0</v>
      </c>
      <c r="K329" s="157"/>
      <c r="L329" s="31"/>
      <c r="M329" s="158" t="s">
        <v>1</v>
      </c>
      <c r="N329" s="159" t="s">
        <v>38</v>
      </c>
      <c r="O329" s="59"/>
      <c r="P329" s="160">
        <f t="shared" si="51"/>
        <v>0</v>
      </c>
      <c r="Q329" s="160">
        <v>8.8880000000000003E-4</v>
      </c>
      <c r="R329" s="160">
        <f t="shared" si="52"/>
        <v>8.8880000000000001E-3</v>
      </c>
      <c r="S329" s="160">
        <v>0</v>
      </c>
      <c r="T329" s="161">
        <f t="shared" si="53"/>
        <v>0</v>
      </c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R329" s="162" t="s">
        <v>274</v>
      </c>
      <c r="AT329" s="162" t="s">
        <v>210</v>
      </c>
      <c r="AU329" s="162" t="s">
        <v>85</v>
      </c>
      <c r="AY329" s="15" t="s">
        <v>208</v>
      </c>
      <c r="BE329" s="163">
        <f t="shared" si="54"/>
        <v>0</v>
      </c>
      <c r="BF329" s="163">
        <f t="shared" si="55"/>
        <v>0</v>
      </c>
      <c r="BG329" s="163">
        <f t="shared" si="56"/>
        <v>0</v>
      </c>
      <c r="BH329" s="163">
        <f t="shared" si="57"/>
        <v>0</v>
      </c>
      <c r="BI329" s="163">
        <f t="shared" si="58"/>
        <v>0</v>
      </c>
      <c r="BJ329" s="15" t="s">
        <v>85</v>
      </c>
      <c r="BK329" s="163">
        <f t="shared" si="59"/>
        <v>0</v>
      </c>
      <c r="BL329" s="15" t="s">
        <v>274</v>
      </c>
      <c r="BM329" s="162" t="s">
        <v>4053</v>
      </c>
    </row>
    <row r="330" spans="1:65" s="2" customFormat="1" ht="33" customHeight="1">
      <c r="A330" s="30"/>
      <c r="B330" s="154"/>
      <c r="C330" s="195" t="s">
        <v>1587</v>
      </c>
      <c r="D330" s="195" t="s">
        <v>210</v>
      </c>
      <c r="E330" s="196" t="s">
        <v>4054</v>
      </c>
      <c r="F330" s="200" t="s">
        <v>4055</v>
      </c>
      <c r="G330" s="198" t="s">
        <v>404</v>
      </c>
      <c r="H330" s="199">
        <v>965</v>
      </c>
      <c r="I330" s="155"/>
      <c r="J330" s="287">
        <f t="shared" si="50"/>
        <v>0</v>
      </c>
      <c r="K330" s="157"/>
      <c r="L330" s="31"/>
      <c r="M330" s="158" t="s">
        <v>1</v>
      </c>
      <c r="N330" s="159" t="s">
        <v>38</v>
      </c>
      <c r="O330" s="59"/>
      <c r="P330" s="160">
        <f t="shared" si="51"/>
        <v>0</v>
      </c>
      <c r="Q330" s="160">
        <v>4.0000000000000003E-5</v>
      </c>
      <c r="R330" s="160">
        <f t="shared" si="52"/>
        <v>3.8600000000000002E-2</v>
      </c>
      <c r="S330" s="160">
        <v>0</v>
      </c>
      <c r="T330" s="161">
        <f t="shared" si="53"/>
        <v>0</v>
      </c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R330" s="162" t="s">
        <v>274</v>
      </c>
      <c r="AT330" s="162" t="s">
        <v>210</v>
      </c>
      <c r="AU330" s="162" t="s">
        <v>85</v>
      </c>
      <c r="AY330" s="15" t="s">
        <v>208</v>
      </c>
      <c r="BE330" s="163">
        <f t="shared" si="54"/>
        <v>0</v>
      </c>
      <c r="BF330" s="163">
        <f t="shared" si="55"/>
        <v>0</v>
      </c>
      <c r="BG330" s="163">
        <f t="shared" si="56"/>
        <v>0</v>
      </c>
      <c r="BH330" s="163">
        <f t="shared" si="57"/>
        <v>0</v>
      </c>
      <c r="BI330" s="163">
        <f t="shared" si="58"/>
        <v>0</v>
      </c>
      <c r="BJ330" s="15" t="s">
        <v>85</v>
      </c>
      <c r="BK330" s="163">
        <f t="shared" si="59"/>
        <v>0</v>
      </c>
      <c r="BL330" s="15" t="s">
        <v>274</v>
      </c>
      <c r="BM330" s="162" t="s">
        <v>4056</v>
      </c>
    </row>
    <row r="331" spans="1:65" s="2" customFormat="1" ht="33" customHeight="1">
      <c r="A331" s="30"/>
      <c r="B331" s="154"/>
      <c r="C331" s="195" t="s">
        <v>1591</v>
      </c>
      <c r="D331" s="195" t="s">
        <v>210</v>
      </c>
      <c r="E331" s="196" t="s">
        <v>4057</v>
      </c>
      <c r="F331" s="200" t="s">
        <v>4058</v>
      </c>
      <c r="G331" s="198" t="s">
        <v>404</v>
      </c>
      <c r="H331" s="199">
        <v>437</v>
      </c>
      <c r="I331" s="155"/>
      <c r="J331" s="287">
        <f t="shared" si="50"/>
        <v>0</v>
      </c>
      <c r="K331" s="157"/>
      <c r="L331" s="31"/>
      <c r="M331" s="158" t="s">
        <v>1</v>
      </c>
      <c r="N331" s="159" t="s">
        <v>38</v>
      </c>
      <c r="O331" s="59"/>
      <c r="P331" s="160">
        <f t="shared" si="51"/>
        <v>0</v>
      </c>
      <c r="Q331" s="160">
        <v>7.7299999999999995E-5</v>
      </c>
      <c r="R331" s="160">
        <f t="shared" si="52"/>
        <v>3.37801E-2</v>
      </c>
      <c r="S331" s="160">
        <v>0</v>
      </c>
      <c r="T331" s="161">
        <f t="shared" si="53"/>
        <v>0</v>
      </c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R331" s="162" t="s">
        <v>274</v>
      </c>
      <c r="AT331" s="162" t="s">
        <v>210</v>
      </c>
      <c r="AU331" s="162" t="s">
        <v>85</v>
      </c>
      <c r="AY331" s="15" t="s">
        <v>208</v>
      </c>
      <c r="BE331" s="163">
        <f t="shared" si="54"/>
        <v>0</v>
      </c>
      <c r="BF331" s="163">
        <f t="shared" si="55"/>
        <v>0</v>
      </c>
      <c r="BG331" s="163">
        <f t="shared" si="56"/>
        <v>0</v>
      </c>
      <c r="BH331" s="163">
        <f t="shared" si="57"/>
        <v>0</v>
      </c>
      <c r="BI331" s="163">
        <f t="shared" si="58"/>
        <v>0</v>
      </c>
      <c r="BJ331" s="15" t="s">
        <v>85</v>
      </c>
      <c r="BK331" s="163">
        <f t="shared" si="59"/>
        <v>0</v>
      </c>
      <c r="BL331" s="15" t="s">
        <v>274</v>
      </c>
      <c r="BM331" s="162" t="s">
        <v>4059</v>
      </c>
    </row>
    <row r="332" spans="1:65" s="2" customFormat="1" ht="33" customHeight="1">
      <c r="A332" s="30"/>
      <c r="B332" s="154"/>
      <c r="C332" s="195" t="s">
        <v>1595</v>
      </c>
      <c r="D332" s="195" t="s">
        <v>210</v>
      </c>
      <c r="E332" s="196" t="s">
        <v>4060</v>
      </c>
      <c r="F332" s="200" t="s">
        <v>4061</v>
      </c>
      <c r="G332" s="198" t="s">
        <v>404</v>
      </c>
      <c r="H332" s="199">
        <v>38</v>
      </c>
      <c r="I332" s="155"/>
      <c r="J332" s="287">
        <f t="shared" si="50"/>
        <v>0</v>
      </c>
      <c r="K332" s="157"/>
      <c r="L332" s="31"/>
      <c r="M332" s="158" t="s">
        <v>1</v>
      </c>
      <c r="N332" s="159" t="s">
        <v>38</v>
      </c>
      <c r="O332" s="59"/>
      <c r="P332" s="160">
        <f t="shared" si="51"/>
        <v>0</v>
      </c>
      <c r="Q332" s="160">
        <v>1.4860000000000001E-4</v>
      </c>
      <c r="R332" s="160">
        <f t="shared" si="52"/>
        <v>5.6468000000000004E-3</v>
      </c>
      <c r="S332" s="160">
        <v>0</v>
      </c>
      <c r="T332" s="161">
        <f t="shared" si="53"/>
        <v>0</v>
      </c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R332" s="162" t="s">
        <v>274</v>
      </c>
      <c r="AT332" s="162" t="s">
        <v>210</v>
      </c>
      <c r="AU332" s="162" t="s">
        <v>85</v>
      </c>
      <c r="AY332" s="15" t="s">
        <v>208</v>
      </c>
      <c r="BE332" s="163">
        <f t="shared" si="54"/>
        <v>0</v>
      </c>
      <c r="BF332" s="163">
        <f t="shared" si="55"/>
        <v>0</v>
      </c>
      <c r="BG332" s="163">
        <f t="shared" si="56"/>
        <v>0</v>
      </c>
      <c r="BH332" s="163">
        <f t="shared" si="57"/>
        <v>0</v>
      </c>
      <c r="BI332" s="163">
        <f t="shared" si="58"/>
        <v>0</v>
      </c>
      <c r="BJ332" s="15" t="s">
        <v>85</v>
      </c>
      <c r="BK332" s="163">
        <f t="shared" si="59"/>
        <v>0</v>
      </c>
      <c r="BL332" s="15" t="s">
        <v>274</v>
      </c>
      <c r="BM332" s="162" t="s">
        <v>4062</v>
      </c>
    </row>
    <row r="333" spans="1:65" s="2" customFormat="1" ht="33" customHeight="1">
      <c r="A333" s="30"/>
      <c r="B333" s="154"/>
      <c r="C333" s="195" t="s">
        <v>1599</v>
      </c>
      <c r="D333" s="195" t="s">
        <v>210</v>
      </c>
      <c r="E333" s="196" t="s">
        <v>4063</v>
      </c>
      <c r="F333" s="200" t="s">
        <v>4064</v>
      </c>
      <c r="G333" s="198" t="s">
        <v>404</v>
      </c>
      <c r="H333" s="199">
        <v>350</v>
      </c>
      <c r="I333" s="155"/>
      <c r="J333" s="287">
        <f t="shared" si="50"/>
        <v>0</v>
      </c>
      <c r="K333" s="157"/>
      <c r="L333" s="31"/>
      <c r="M333" s="158" t="s">
        <v>1</v>
      </c>
      <c r="N333" s="159" t="s">
        <v>38</v>
      </c>
      <c r="O333" s="59"/>
      <c r="P333" s="160">
        <f t="shared" si="51"/>
        <v>0</v>
      </c>
      <c r="Q333" s="160">
        <v>2.7910000000000001E-4</v>
      </c>
      <c r="R333" s="160">
        <f t="shared" si="52"/>
        <v>9.7685000000000008E-2</v>
      </c>
      <c r="S333" s="160">
        <v>0</v>
      </c>
      <c r="T333" s="161">
        <f t="shared" si="53"/>
        <v>0</v>
      </c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R333" s="162" t="s">
        <v>274</v>
      </c>
      <c r="AT333" s="162" t="s">
        <v>210</v>
      </c>
      <c r="AU333" s="162" t="s">
        <v>85</v>
      </c>
      <c r="AY333" s="15" t="s">
        <v>208</v>
      </c>
      <c r="BE333" s="163">
        <f t="shared" si="54"/>
        <v>0</v>
      </c>
      <c r="BF333" s="163">
        <f t="shared" si="55"/>
        <v>0</v>
      </c>
      <c r="BG333" s="163">
        <f t="shared" si="56"/>
        <v>0</v>
      </c>
      <c r="BH333" s="163">
        <f t="shared" si="57"/>
        <v>0</v>
      </c>
      <c r="BI333" s="163">
        <f t="shared" si="58"/>
        <v>0</v>
      </c>
      <c r="BJ333" s="15" t="s">
        <v>85</v>
      </c>
      <c r="BK333" s="163">
        <f t="shared" si="59"/>
        <v>0</v>
      </c>
      <c r="BL333" s="15" t="s">
        <v>274</v>
      </c>
      <c r="BM333" s="162" t="s">
        <v>4065</v>
      </c>
    </row>
    <row r="334" spans="1:65" s="2" customFormat="1" ht="16.5" customHeight="1">
      <c r="A334" s="30"/>
      <c r="B334" s="154"/>
      <c r="C334" s="195" t="s">
        <v>1603</v>
      </c>
      <c r="D334" s="195" t="s">
        <v>210</v>
      </c>
      <c r="E334" s="196" t="s">
        <v>4066</v>
      </c>
      <c r="F334" s="200" t="s">
        <v>4067</v>
      </c>
      <c r="G334" s="198" t="s">
        <v>404</v>
      </c>
      <c r="H334" s="199">
        <v>59</v>
      </c>
      <c r="I334" s="155"/>
      <c r="J334" s="287">
        <f t="shared" si="50"/>
        <v>0</v>
      </c>
      <c r="K334" s="157"/>
      <c r="L334" s="31"/>
      <c r="M334" s="158" t="s">
        <v>1</v>
      </c>
      <c r="N334" s="159" t="s">
        <v>38</v>
      </c>
      <c r="O334" s="59"/>
      <c r="P334" s="160">
        <f t="shared" si="51"/>
        <v>0</v>
      </c>
      <c r="Q334" s="160">
        <v>0</v>
      </c>
      <c r="R334" s="160">
        <f t="shared" si="52"/>
        <v>0</v>
      </c>
      <c r="S334" s="160">
        <v>0</v>
      </c>
      <c r="T334" s="161">
        <f t="shared" si="53"/>
        <v>0</v>
      </c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R334" s="162" t="s">
        <v>274</v>
      </c>
      <c r="AT334" s="162" t="s">
        <v>210</v>
      </c>
      <c r="AU334" s="162" t="s">
        <v>85</v>
      </c>
      <c r="AY334" s="15" t="s">
        <v>208</v>
      </c>
      <c r="BE334" s="163">
        <f t="shared" si="54"/>
        <v>0</v>
      </c>
      <c r="BF334" s="163">
        <f t="shared" si="55"/>
        <v>0</v>
      </c>
      <c r="BG334" s="163">
        <f t="shared" si="56"/>
        <v>0</v>
      </c>
      <c r="BH334" s="163">
        <f t="shared" si="57"/>
        <v>0</v>
      </c>
      <c r="BI334" s="163">
        <f t="shared" si="58"/>
        <v>0</v>
      </c>
      <c r="BJ334" s="15" t="s">
        <v>85</v>
      </c>
      <c r="BK334" s="163">
        <f t="shared" si="59"/>
        <v>0</v>
      </c>
      <c r="BL334" s="15" t="s">
        <v>274</v>
      </c>
      <c r="BM334" s="162" t="s">
        <v>4068</v>
      </c>
    </row>
    <row r="335" spans="1:65" s="2" customFormat="1" ht="16.5" customHeight="1">
      <c r="A335" s="30"/>
      <c r="B335" s="154"/>
      <c r="C335" s="195" t="s">
        <v>1607</v>
      </c>
      <c r="D335" s="195" t="s">
        <v>210</v>
      </c>
      <c r="E335" s="196" t="s">
        <v>4069</v>
      </c>
      <c r="F335" s="200" t="s">
        <v>4070</v>
      </c>
      <c r="G335" s="198" t="s">
        <v>404</v>
      </c>
      <c r="H335" s="199">
        <v>294</v>
      </c>
      <c r="I335" s="155"/>
      <c r="J335" s="287">
        <f t="shared" si="50"/>
        <v>0</v>
      </c>
      <c r="K335" s="157"/>
      <c r="L335" s="31"/>
      <c r="M335" s="158" t="s">
        <v>1</v>
      </c>
      <c r="N335" s="159" t="s">
        <v>38</v>
      </c>
      <c r="O335" s="59"/>
      <c r="P335" s="160">
        <f t="shared" si="51"/>
        <v>0</v>
      </c>
      <c r="Q335" s="160">
        <v>0</v>
      </c>
      <c r="R335" s="160">
        <f t="shared" si="52"/>
        <v>0</v>
      </c>
      <c r="S335" s="160">
        <v>0</v>
      </c>
      <c r="T335" s="161">
        <f t="shared" si="53"/>
        <v>0</v>
      </c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R335" s="162" t="s">
        <v>274</v>
      </c>
      <c r="AT335" s="162" t="s">
        <v>210</v>
      </c>
      <c r="AU335" s="162" t="s">
        <v>85</v>
      </c>
      <c r="AY335" s="15" t="s">
        <v>208</v>
      </c>
      <c r="BE335" s="163">
        <f t="shared" si="54"/>
        <v>0</v>
      </c>
      <c r="BF335" s="163">
        <f t="shared" si="55"/>
        <v>0</v>
      </c>
      <c r="BG335" s="163">
        <f t="shared" si="56"/>
        <v>0</v>
      </c>
      <c r="BH335" s="163">
        <f t="shared" si="57"/>
        <v>0</v>
      </c>
      <c r="BI335" s="163">
        <f t="shared" si="58"/>
        <v>0</v>
      </c>
      <c r="BJ335" s="15" t="s">
        <v>85</v>
      </c>
      <c r="BK335" s="163">
        <f t="shared" si="59"/>
        <v>0</v>
      </c>
      <c r="BL335" s="15" t="s">
        <v>274</v>
      </c>
      <c r="BM335" s="162" t="s">
        <v>4071</v>
      </c>
    </row>
    <row r="336" spans="1:65" s="2" customFormat="1" ht="16.5" customHeight="1">
      <c r="A336" s="30"/>
      <c r="B336" s="154"/>
      <c r="C336" s="195" t="s">
        <v>1611</v>
      </c>
      <c r="D336" s="195" t="s">
        <v>210</v>
      </c>
      <c r="E336" s="196" t="s">
        <v>4072</v>
      </c>
      <c r="F336" s="200" t="s">
        <v>4073</v>
      </c>
      <c r="G336" s="198" t="s">
        <v>404</v>
      </c>
      <c r="H336" s="199">
        <v>2</v>
      </c>
      <c r="I336" s="155"/>
      <c r="J336" s="287">
        <f t="shared" si="50"/>
        <v>0</v>
      </c>
      <c r="K336" s="157"/>
      <c r="L336" s="31"/>
      <c r="M336" s="158" t="s">
        <v>1</v>
      </c>
      <c r="N336" s="159" t="s">
        <v>38</v>
      </c>
      <c r="O336" s="59"/>
      <c r="P336" s="160">
        <f t="shared" si="51"/>
        <v>0</v>
      </c>
      <c r="Q336" s="160">
        <v>1.5064E-3</v>
      </c>
      <c r="R336" s="160">
        <f t="shared" si="52"/>
        <v>3.0127999999999999E-3</v>
      </c>
      <c r="S336" s="160">
        <v>0</v>
      </c>
      <c r="T336" s="161">
        <f t="shared" si="53"/>
        <v>0</v>
      </c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R336" s="162" t="s">
        <v>274</v>
      </c>
      <c r="AT336" s="162" t="s">
        <v>210</v>
      </c>
      <c r="AU336" s="162" t="s">
        <v>85</v>
      </c>
      <c r="AY336" s="15" t="s">
        <v>208</v>
      </c>
      <c r="BE336" s="163">
        <f t="shared" si="54"/>
        <v>0</v>
      </c>
      <c r="BF336" s="163">
        <f t="shared" si="55"/>
        <v>0</v>
      </c>
      <c r="BG336" s="163">
        <f t="shared" si="56"/>
        <v>0</v>
      </c>
      <c r="BH336" s="163">
        <f t="shared" si="57"/>
        <v>0</v>
      </c>
      <c r="BI336" s="163">
        <f t="shared" si="58"/>
        <v>0</v>
      </c>
      <c r="BJ336" s="15" t="s">
        <v>85</v>
      </c>
      <c r="BK336" s="163">
        <f t="shared" si="59"/>
        <v>0</v>
      </c>
      <c r="BL336" s="15" t="s">
        <v>274</v>
      </c>
      <c r="BM336" s="162" t="s">
        <v>4074</v>
      </c>
    </row>
    <row r="337" spans="1:65" s="2" customFormat="1" ht="24.2" customHeight="1">
      <c r="A337" s="30"/>
      <c r="B337" s="154"/>
      <c r="C337" s="201" t="s">
        <v>1616</v>
      </c>
      <c r="D337" s="201" t="s">
        <v>751</v>
      </c>
      <c r="E337" s="202" t="s">
        <v>4075</v>
      </c>
      <c r="F337" s="203" t="s">
        <v>4076</v>
      </c>
      <c r="G337" s="204" t="s">
        <v>404</v>
      </c>
      <c r="H337" s="205">
        <v>2</v>
      </c>
      <c r="I337" s="177"/>
      <c r="J337" s="290">
        <f t="shared" si="50"/>
        <v>0</v>
      </c>
      <c r="K337" s="178"/>
      <c r="L337" s="179"/>
      <c r="M337" s="180" t="s">
        <v>1</v>
      </c>
      <c r="N337" s="181" t="s">
        <v>38</v>
      </c>
      <c r="O337" s="59"/>
      <c r="P337" s="160">
        <f t="shared" si="51"/>
        <v>0</v>
      </c>
      <c r="Q337" s="160">
        <v>2.2499999999999998E-3</v>
      </c>
      <c r="R337" s="160">
        <f t="shared" si="52"/>
        <v>4.4999999999999997E-3</v>
      </c>
      <c r="S337" s="160">
        <v>0</v>
      </c>
      <c r="T337" s="161">
        <f t="shared" si="53"/>
        <v>0</v>
      </c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R337" s="162" t="s">
        <v>337</v>
      </c>
      <c r="AT337" s="162" t="s">
        <v>751</v>
      </c>
      <c r="AU337" s="162" t="s">
        <v>85</v>
      </c>
      <c r="AY337" s="15" t="s">
        <v>208</v>
      </c>
      <c r="BE337" s="163">
        <f t="shared" si="54"/>
        <v>0</v>
      </c>
      <c r="BF337" s="163">
        <f t="shared" si="55"/>
        <v>0</v>
      </c>
      <c r="BG337" s="163">
        <f t="shared" si="56"/>
        <v>0</v>
      </c>
      <c r="BH337" s="163">
        <f t="shared" si="57"/>
        <v>0</v>
      </c>
      <c r="BI337" s="163">
        <f t="shared" si="58"/>
        <v>0</v>
      </c>
      <c r="BJ337" s="15" t="s">
        <v>85</v>
      </c>
      <c r="BK337" s="163">
        <f t="shared" si="59"/>
        <v>0</v>
      </c>
      <c r="BL337" s="15" t="s">
        <v>274</v>
      </c>
      <c r="BM337" s="162" t="s">
        <v>4077</v>
      </c>
    </row>
    <row r="338" spans="1:65" s="2" customFormat="1" ht="37.9" customHeight="1">
      <c r="A338" s="30"/>
      <c r="B338" s="154"/>
      <c r="C338" s="201" t="s">
        <v>1620</v>
      </c>
      <c r="D338" s="201" t="s">
        <v>751</v>
      </c>
      <c r="E338" s="202" t="s">
        <v>4078</v>
      </c>
      <c r="F338" s="203" t="s">
        <v>4079</v>
      </c>
      <c r="G338" s="204" t="s">
        <v>404</v>
      </c>
      <c r="H338" s="205">
        <v>2</v>
      </c>
      <c r="I338" s="177"/>
      <c r="J338" s="290">
        <f t="shared" si="50"/>
        <v>0</v>
      </c>
      <c r="K338" s="178"/>
      <c r="L338" s="179"/>
      <c r="M338" s="180" t="s">
        <v>1</v>
      </c>
      <c r="N338" s="181" t="s">
        <v>38</v>
      </c>
      <c r="O338" s="59"/>
      <c r="P338" s="160">
        <f t="shared" si="51"/>
        <v>0</v>
      </c>
      <c r="Q338" s="160">
        <v>1.6999999999999999E-3</v>
      </c>
      <c r="R338" s="160">
        <f t="shared" si="52"/>
        <v>3.3999999999999998E-3</v>
      </c>
      <c r="S338" s="160">
        <v>0</v>
      </c>
      <c r="T338" s="161">
        <f t="shared" si="53"/>
        <v>0</v>
      </c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R338" s="162" t="s">
        <v>337</v>
      </c>
      <c r="AT338" s="162" t="s">
        <v>751</v>
      </c>
      <c r="AU338" s="162" t="s">
        <v>85</v>
      </c>
      <c r="AY338" s="15" t="s">
        <v>208</v>
      </c>
      <c r="BE338" s="163">
        <f t="shared" si="54"/>
        <v>0</v>
      </c>
      <c r="BF338" s="163">
        <f t="shared" si="55"/>
        <v>0</v>
      </c>
      <c r="BG338" s="163">
        <f t="shared" si="56"/>
        <v>0</v>
      </c>
      <c r="BH338" s="163">
        <f t="shared" si="57"/>
        <v>0</v>
      </c>
      <c r="BI338" s="163">
        <f t="shared" si="58"/>
        <v>0</v>
      </c>
      <c r="BJ338" s="15" t="s">
        <v>85</v>
      </c>
      <c r="BK338" s="163">
        <f t="shared" si="59"/>
        <v>0</v>
      </c>
      <c r="BL338" s="15" t="s">
        <v>274</v>
      </c>
      <c r="BM338" s="162" t="s">
        <v>4080</v>
      </c>
    </row>
    <row r="339" spans="1:65" s="2" customFormat="1" ht="21.75" customHeight="1">
      <c r="A339" s="30"/>
      <c r="B339" s="154"/>
      <c r="C339" s="195" t="s">
        <v>1624</v>
      </c>
      <c r="D339" s="195" t="s">
        <v>210</v>
      </c>
      <c r="E339" s="196" t="s">
        <v>4081</v>
      </c>
      <c r="F339" s="200" t="s">
        <v>4082</v>
      </c>
      <c r="G339" s="198" t="s">
        <v>404</v>
      </c>
      <c r="H339" s="199">
        <v>1</v>
      </c>
      <c r="I339" s="155"/>
      <c r="J339" s="287">
        <f t="shared" si="50"/>
        <v>0</v>
      </c>
      <c r="K339" s="157"/>
      <c r="L339" s="31"/>
      <c r="M339" s="158" t="s">
        <v>1</v>
      </c>
      <c r="N339" s="159" t="s">
        <v>38</v>
      </c>
      <c r="O339" s="59"/>
      <c r="P339" s="160">
        <f t="shared" si="51"/>
        <v>0</v>
      </c>
      <c r="Q339" s="160">
        <v>2.184E-4</v>
      </c>
      <c r="R339" s="160">
        <f t="shared" si="52"/>
        <v>2.184E-4</v>
      </c>
      <c r="S339" s="160">
        <v>0</v>
      </c>
      <c r="T339" s="161">
        <f t="shared" si="53"/>
        <v>0</v>
      </c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R339" s="162" t="s">
        <v>274</v>
      </c>
      <c r="AT339" s="162" t="s">
        <v>210</v>
      </c>
      <c r="AU339" s="162" t="s">
        <v>85</v>
      </c>
      <c r="AY339" s="15" t="s">
        <v>208</v>
      </c>
      <c r="BE339" s="163">
        <f t="shared" si="54"/>
        <v>0</v>
      </c>
      <c r="BF339" s="163">
        <f t="shared" si="55"/>
        <v>0</v>
      </c>
      <c r="BG339" s="163">
        <f t="shared" si="56"/>
        <v>0</v>
      </c>
      <c r="BH339" s="163">
        <f t="shared" si="57"/>
        <v>0</v>
      </c>
      <c r="BI339" s="163">
        <f t="shared" si="58"/>
        <v>0</v>
      </c>
      <c r="BJ339" s="15" t="s">
        <v>85</v>
      </c>
      <c r="BK339" s="163">
        <f t="shared" si="59"/>
        <v>0</v>
      </c>
      <c r="BL339" s="15" t="s">
        <v>274</v>
      </c>
      <c r="BM339" s="162" t="s">
        <v>4083</v>
      </c>
    </row>
    <row r="340" spans="1:65" s="2" customFormat="1" ht="24.2" customHeight="1">
      <c r="A340" s="30"/>
      <c r="B340" s="154"/>
      <c r="C340" s="201" t="s">
        <v>1628</v>
      </c>
      <c r="D340" s="201" t="s">
        <v>751</v>
      </c>
      <c r="E340" s="202" t="s">
        <v>4084</v>
      </c>
      <c r="F340" s="203" t="s">
        <v>4085</v>
      </c>
      <c r="G340" s="204" t="s">
        <v>404</v>
      </c>
      <c r="H340" s="205">
        <v>1</v>
      </c>
      <c r="I340" s="177"/>
      <c r="J340" s="290">
        <f t="shared" si="50"/>
        <v>0</v>
      </c>
      <c r="K340" s="178"/>
      <c r="L340" s="179"/>
      <c r="M340" s="180" t="s">
        <v>1</v>
      </c>
      <c r="N340" s="181" t="s">
        <v>38</v>
      </c>
      <c r="O340" s="59"/>
      <c r="P340" s="160">
        <f t="shared" si="51"/>
        <v>0</v>
      </c>
      <c r="Q340" s="160">
        <v>1.16E-3</v>
      </c>
      <c r="R340" s="160">
        <f t="shared" si="52"/>
        <v>1.16E-3</v>
      </c>
      <c r="S340" s="160">
        <v>0</v>
      </c>
      <c r="T340" s="161">
        <f t="shared" si="53"/>
        <v>0</v>
      </c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R340" s="162" t="s">
        <v>337</v>
      </c>
      <c r="AT340" s="162" t="s">
        <v>751</v>
      </c>
      <c r="AU340" s="162" t="s">
        <v>85</v>
      </c>
      <c r="AY340" s="15" t="s">
        <v>208</v>
      </c>
      <c r="BE340" s="163">
        <f t="shared" si="54"/>
        <v>0</v>
      </c>
      <c r="BF340" s="163">
        <f t="shared" si="55"/>
        <v>0</v>
      </c>
      <c r="BG340" s="163">
        <f t="shared" si="56"/>
        <v>0</v>
      </c>
      <c r="BH340" s="163">
        <f t="shared" si="57"/>
        <v>0</v>
      </c>
      <c r="BI340" s="163">
        <f t="shared" si="58"/>
        <v>0</v>
      </c>
      <c r="BJ340" s="15" t="s">
        <v>85</v>
      </c>
      <c r="BK340" s="163">
        <f t="shared" si="59"/>
        <v>0</v>
      </c>
      <c r="BL340" s="15" t="s">
        <v>274</v>
      </c>
      <c r="BM340" s="162" t="s">
        <v>4086</v>
      </c>
    </row>
    <row r="341" spans="1:65" s="2" customFormat="1" ht="16.5" customHeight="1">
      <c r="A341" s="30"/>
      <c r="B341" s="154"/>
      <c r="C341" s="195" t="s">
        <v>1632</v>
      </c>
      <c r="D341" s="195" t="s">
        <v>210</v>
      </c>
      <c r="E341" s="196" t="s">
        <v>4087</v>
      </c>
      <c r="F341" s="200" t="s">
        <v>4088</v>
      </c>
      <c r="G341" s="198" t="s">
        <v>404</v>
      </c>
      <c r="H341" s="199">
        <v>1</v>
      </c>
      <c r="I341" s="155"/>
      <c r="J341" s="287">
        <f t="shared" si="50"/>
        <v>0</v>
      </c>
      <c r="K341" s="157"/>
      <c r="L341" s="31"/>
      <c r="M341" s="158" t="s">
        <v>1</v>
      </c>
      <c r="N341" s="159" t="s">
        <v>38</v>
      </c>
      <c r="O341" s="59"/>
      <c r="P341" s="160">
        <f t="shared" si="51"/>
        <v>0</v>
      </c>
      <c r="Q341" s="160">
        <v>1.5064E-3</v>
      </c>
      <c r="R341" s="160">
        <f t="shared" si="52"/>
        <v>1.5064E-3</v>
      </c>
      <c r="S341" s="160">
        <v>0</v>
      </c>
      <c r="T341" s="161">
        <f t="shared" si="53"/>
        <v>0</v>
      </c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R341" s="162" t="s">
        <v>274</v>
      </c>
      <c r="AT341" s="162" t="s">
        <v>210</v>
      </c>
      <c r="AU341" s="162" t="s">
        <v>85</v>
      </c>
      <c r="AY341" s="15" t="s">
        <v>208</v>
      </c>
      <c r="BE341" s="163">
        <f t="shared" si="54"/>
        <v>0</v>
      </c>
      <c r="BF341" s="163">
        <f t="shared" si="55"/>
        <v>0</v>
      </c>
      <c r="BG341" s="163">
        <f t="shared" si="56"/>
        <v>0</v>
      </c>
      <c r="BH341" s="163">
        <f t="shared" si="57"/>
        <v>0</v>
      </c>
      <c r="BI341" s="163">
        <f t="shared" si="58"/>
        <v>0</v>
      </c>
      <c r="BJ341" s="15" t="s">
        <v>85</v>
      </c>
      <c r="BK341" s="163">
        <f t="shared" si="59"/>
        <v>0</v>
      </c>
      <c r="BL341" s="15" t="s">
        <v>274</v>
      </c>
      <c r="BM341" s="162" t="s">
        <v>4089</v>
      </c>
    </row>
    <row r="342" spans="1:65" s="2" customFormat="1" ht="24.2" customHeight="1">
      <c r="A342" s="30"/>
      <c r="B342" s="154"/>
      <c r="C342" s="201" t="s">
        <v>1638</v>
      </c>
      <c r="D342" s="201" t="s">
        <v>751</v>
      </c>
      <c r="E342" s="202" t="s">
        <v>4090</v>
      </c>
      <c r="F342" s="203" t="s">
        <v>4091</v>
      </c>
      <c r="G342" s="204" t="s">
        <v>404</v>
      </c>
      <c r="H342" s="205">
        <v>1</v>
      </c>
      <c r="I342" s="177"/>
      <c r="J342" s="290">
        <f t="shared" si="50"/>
        <v>0</v>
      </c>
      <c r="K342" s="178"/>
      <c r="L342" s="179"/>
      <c r="M342" s="180" t="s">
        <v>1</v>
      </c>
      <c r="N342" s="181" t="s">
        <v>38</v>
      </c>
      <c r="O342" s="59"/>
      <c r="P342" s="160">
        <f t="shared" si="51"/>
        <v>0</v>
      </c>
      <c r="Q342" s="160">
        <v>2.4000000000000001E-4</v>
      </c>
      <c r="R342" s="160">
        <f t="shared" si="52"/>
        <v>2.4000000000000001E-4</v>
      </c>
      <c r="S342" s="160">
        <v>0</v>
      </c>
      <c r="T342" s="161">
        <f t="shared" si="53"/>
        <v>0</v>
      </c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R342" s="162" t="s">
        <v>337</v>
      </c>
      <c r="AT342" s="162" t="s">
        <v>751</v>
      </c>
      <c r="AU342" s="162" t="s">
        <v>85</v>
      </c>
      <c r="AY342" s="15" t="s">
        <v>208</v>
      </c>
      <c r="BE342" s="163">
        <f t="shared" si="54"/>
        <v>0</v>
      </c>
      <c r="BF342" s="163">
        <f t="shared" si="55"/>
        <v>0</v>
      </c>
      <c r="BG342" s="163">
        <f t="shared" si="56"/>
        <v>0</v>
      </c>
      <c r="BH342" s="163">
        <f t="shared" si="57"/>
        <v>0</v>
      </c>
      <c r="BI342" s="163">
        <f t="shared" si="58"/>
        <v>0</v>
      </c>
      <c r="BJ342" s="15" t="s">
        <v>85</v>
      </c>
      <c r="BK342" s="163">
        <f t="shared" si="59"/>
        <v>0</v>
      </c>
      <c r="BL342" s="15" t="s">
        <v>274</v>
      </c>
      <c r="BM342" s="162" t="s">
        <v>4092</v>
      </c>
    </row>
    <row r="343" spans="1:65" s="2" customFormat="1" ht="24.2" customHeight="1">
      <c r="A343" s="30"/>
      <c r="B343" s="154"/>
      <c r="C343" s="195" t="s">
        <v>1642</v>
      </c>
      <c r="D343" s="195" t="s">
        <v>210</v>
      </c>
      <c r="E343" s="196" t="s">
        <v>4093</v>
      </c>
      <c r="F343" s="200" t="s">
        <v>4094</v>
      </c>
      <c r="G343" s="198" t="s">
        <v>404</v>
      </c>
      <c r="H343" s="199">
        <v>34</v>
      </c>
      <c r="I343" s="155"/>
      <c r="J343" s="287">
        <f t="shared" si="50"/>
        <v>0</v>
      </c>
      <c r="K343" s="157"/>
      <c r="L343" s="31"/>
      <c r="M343" s="158" t="s">
        <v>1</v>
      </c>
      <c r="N343" s="159" t="s">
        <v>38</v>
      </c>
      <c r="O343" s="59"/>
      <c r="P343" s="160">
        <f t="shared" si="51"/>
        <v>0</v>
      </c>
      <c r="Q343" s="160">
        <v>4.5479999999999998E-5</v>
      </c>
      <c r="R343" s="160">
        <f t="shared" si="52"/>
        <v>1.5463199999999999E-3</v>
      </c>
      <c r="S343" s="160">
        <v>0</v>
      </c>
      <c r="T343" s="161">
        <f t="shared" si="53"/>
        <v>0</v>
      </c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R343" s="162" t="s">
        <v>274</v>
      </c>
      <c r="AT343" s="162" t="s">
        <v>210</v>
      </c>
      <c r="AU343" s="162" t="s">
        <v>85</v>
      </c>
      <c r="AY343" s="15" t="s">
        <v>208</v>
      </c>
      <c r="BE343" s="163">
        <f t="shared" si="54"/>
        <v>0</v>
      </c>
      <c r="BF343" s="163">
        <f t="shared" si="55"/>
        <v>0</v>
      </c>
      <c r="BG343" s="163">
        <f t="shared" si="56"/>
        <v>0</v>
      </c>
      <c r="BH343" s="163">
        <f t="shared" si="57"/>
        <v>0</v>
      </c>
      <c r="BI343" s="163">
        <f t="shared" si="58"/>
        <v>0</v>
      </c>
      <c r="BJ343" s="15" t="s">
        <v>85</v>
      </c>
      <c r="BK343" s="163">
        <f t="shared" si="59"/>
        <v>0</v>
      </c>
      <c r="BL343" s="15" t="s">
        <v>274</v>
      </c>
      <c r="BM343" s="162" t="s">
        <v>4095</v>
      </c>
    </row>
    <row r="344" spans="1:65" s="2" customFormat="1" ht="16.5" customHeight="1">
      <c r="A344" s="30"/>
      <c r="B344" s="154"/>
      <c r="C344" s="201" t="s">
        <v>1644</v>
      </c>
      <c r="D344" s="201" t="s">
        <v>751</v>
      </c>
      <c r="E344" s="202" t="s">
        <v>4096</v>
      </c>
      <c r="F344" s="203" t="s">
        <v>4097</v>
      </c>
      <c r="G344" s="204" t="s">
        <v>404</v>
      </c>
      <c r="H344" s="205">
        <v>34</v>
      </c>
      <c r="I344" s="177"/>
      <c r="J344" s="290">
        <f t="shared" si="50"/>
        <v>0</v>
      </c>
      <c r="K344" s="178"/>
      <c r="L344" s="179"/>
      <c r="M344" s="180" t="s">
        <v>1</v>
      </c>
      <c r="N344" s="181" t="s">
        <v>38</v>
      </c>
      <c r="O344" s="59"/>
      <c r="P344" s="160">
        <f t="shared" si="51"/>
        <v>0</v>
      </c>
      <c r="Q344" s="160">
        <v>1E-4</v>
      </c>
      <c r="R344" s="160">
        <f t="shared" si="52"/>
        <v>3.4000000000000002E-3</v>
      </c>
      <c r="S344" s="160">
        <v>0</v>
      </c>
      <c r="T344" s="161">
        <f t="shared" si="53"/>
        <v>0</v>
      </c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R344" s="162" t="s">
        <v>337</v>
      </c>
      <c r="AT344" s="162" t="s">
        <v>751</v>
      </c>
      <c r="AU344" s="162" t="s">
        <v>85</v>
      </c>
      <c r="AY344" s="15" t="s">
        <v>208</v>
      </c>
      <c r="BE344" s="163">
        <f t="shared" si="54"/>
        <v>0</v>
      </c>
      <c r="BF344" s="163">
        <f t="shared" si="55"/>
        <v>0</v>
      </c>
      <c r="BG344" s="163">
        <f t="shared" si="56"/>
        <v>0</v>
      </c>
      <c r="BH344" s="163">
        <f t="shared" si="57"/>
        <v>0</v>
      </c>
      <c r="BI344" s="163">
        <f t="shared" si="58"/>
        <v>0</v>
      </c>
      <c r="BJ344" s="15" t="s">
        <v>85</v>
      </c>
      <c r="BK344" s="163">
        <f t="shared" si="59"/>
        <v>0</v>
      </c>
      <c r="BL344" s="15" t="s">
        <v>274</v>
      </c>
      <c r="BM344" s="162" t="s">
        <v>4098</v>
      </c>
    </row>
    <row r="345" spans="1:65" s="2" customFormat="1" ht="24.2" customHeight="1">
      <c r="A345" s="30"/>
      <c r="B345" s="154"/>
      <c r="C345" s="195" t="s">
        <v>1646</v>
      </c>
      <c r="D345" s="195" t="s">
        <v>210</v>
      </c>
      <c r="E345" s="196" t="s">
        <v>4099</v>
      </c>
      <c r="F345" s="200" t="s">
        <v>4100</v>
      </c>
      <c r="G345" s="198" t="s">
        <v>404</v>
      </c>
      <c r="H345" s="199">
        <v>4</v>
      </c>
      <c r="I345" s="155"/>
      <c r="J345" s="287">
        <f t="shared" si="50"/>
        <v>0</v>
      </c>
      <c r="K345" s="157"/>
      <c r="L345" s="31"/>
      <c r="M345" s="158" t="s">
        <v>1</v>
      </c>
      <c r="N345" s="159" t="s">
        <v>38</v>
      </c>
      <c r="O345" s="59"/>
      <c r="P345" s="160">
        <f t="shared" si="51"/>
        <v>0</v>
      </c>
      <c r="Q345" s="160">
        <v>5.0000000000000002E-5</v>
      </c>
      <c r="R345" s="160">
        <f t="shared" si="52"/>
        <v>2.0000000000000001E-4</v>
      </c>
      <c r="S345" s="160">
        <v>0</v>
      </c>
      <c r="T345" s="161">
        <f t="shared" si="53"/>
        <v>0</v>
      </c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R345" s="162" t="s">
        <v>274</v>
      </c>
      <c r="AT345" s="162" t="s">
        <v>210</v>
      </c>
      <c r="AU345" s="162" t="s">
        <v>85</v>
      </c>
      <c r="AY345" s="15" t="s">
        <v>208</v>
      </c>
      <c r="BE345" s="163">
        <f t="shared" si="54"/>
        <v>0</v>
      </c>
      <c r="BF345" s="163">
        <f t="shared" si="55"/>
        <v>0</v>
      </c>
      <c r="BG345" s="163">
        <f t="shared" si="56"/>
        <v>0</v>
      </c>
      <c r="BH345" s="163">
        <f t="shared" si="57"/>
        <v>0</v>
      </c>
      <c r="BI345" s="163">
        <f t="shared" si="58"/>
        <v>0</v>
      </c>
      <c r="BJ345" s="15" t="s">
        <v>85</v>
      </c>
      <c r="BK345" s="163">
        <f t="shared" si="59"/>
        <v>0</v>
      </c>
      <c r="BL345" s="15" t="s">
        <v>274</v>
      </c>
      <c r="BM345" s="162" t="s">
        <v>4101</v>
      </c>
    </row>
    <row r="346" spans="1:65" s="2" customFormat="1" ht="16.5" customHeight="1">
      <c r="A346" s="30"/>
      <c r="B346" s="154"/>
      <c r="C346" s="201" t="s">
        <v>1650</v>
      </c>
      <c r="D346" s="201" t="s">
        <v>751</v>
      </c>
      <c r="E346" s="202" t="s">
        <v>4102</v>
      </c>
      <c r="F346" s="203" t="s">
        <v>4103</v>
      </c>
      <c r="G346" s="204" t="s">
        <v>404</v>
      </c>
      <c r="H346" s="205">
        <v>4</v>
      </c>
      <c r="I346" s="177"/>
      <c r="J346" s="290">
        <f t="shared" ref="J346:J377" si="60">ROUND(I346*H346,2)</f>
        <v>0</v>
      </c>
      <c r="K346" s="178"/>
      <c r="L346" s="179"/>
      <c r="M346" s="180" t="s">
        <v>1</v>
      </c>
      <c r="N346" s="181" t="s">
        <v>38</v>
      </c>
      <c r="O346" s="59"/>
      <c r="P346" s="160">
        <f t="shared" ref="P346:P377" si="61">O346*H346</f>
        <v>0</v>
      </c>
      <c r="Q346" s="160">
        <v>5.9000000000000003E-4</v>
      </c>
      <c r="R346" s="160">
        <f t="shared" ref="R346:R377" si="62">Q346*H346</f>
        <v>2.3600000000000001E-3</v>
      </c>
      <c r="S346" s="160">
        <v>0</v>
      </c>
      <c r="T346" s="161">
        <f t="shared" ref="T346:T377" si="63">S346*H346</f>
        <v>0</v>
      </c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R346" s="162" t="s">
        <v>337</v>
      </c>
      <c r="AT346" s="162" t="s">
        <v>751</v>
      </c>
      <c r="AU346" s="162" t="s">
        <v>85</v>
      </c>
      <c r="AY346" s="15" t="s">
        <v>208</v>
      </c>
      <c r="BE346" s="163">
        <f t="shared" ref="BE346:BE377" si="64">IF(N346="základná",J346,0)</f>
        <v>0</v>
      </c>
      <c r="BF346" s="163">
        <f t="shared" ref="BF346:BF377" si="65">IF(N346="znížená",J346,0)</f>
        <v>0</v>
      </c>
      <c r="BG346" s="163">
        <f t="shared" ref="BG346:BG377" si="66">IF(N346="zákl. prenesená",J346,0)</f>
        <v>0</v>
      </c>
      <c r="BH346" s="163">
        <f t="shared" ref="BH346:BH377" si="67">IF(N346="zníž. prenesená",J346,0)</f>
        <v>0</v>
      </c>
      <c r="BI346" s="163">
        <f t="shared" ref="BI346:BI377" si="68">IF(N346="nulová",J346,0)</f>
        <v>0</v>
      </c>
      <c r="BJ346" s="15" t="s">
        <v>85</v>
      </c>
      <c r="BK346" s="163">
        <f t="shared" ref="BK346:BK377" si="69">ROUND(I346*H346,2)</f>
        <v>0</v>
      </c>
      <c r="BL346" s="15" t="s">
        <v>274</v>
      </c>
      <c r="BM346" s="162" t="s">
        <v>4104</v>
      </c>
    </row>
    <row r="347" spans="1:65" s="2" customFormat="1" ht="16.5" customHeight="1">
      <c r="A347" s="30"/>
      <c r="B347" s="154"/>
      <c r="C347" s="195" t="s">
        <v>1654</v>
      </c>
      <c r="D347" s="195" t="s">
        <v>210</v>
      </c>
      <c r="E347" s="196" t="s">
        <v>4105</v>
      </c>
      <c r="F347" s="200" t="s">
        <v>4106</v>
      </c>
      <c r="G347" s="198" t="s">
        <v>404</v>
      </c>
      <c r="H347" s="199">
        <v>2</v>
      </c>
      <c r="I347" s="155"/>
      <c r="J347" s="287">
        <f t="shared" si="60"/>
        <v>0</v>
      </c>
      <c r="K347" s="157"/>
      <c r="L347" s="31"/>
      <c r="M347" s="158" t="s">
        <v>1</v>
      </c>
      <c r="N347" s="159" t="s">
        <v>38</v>
      </c>
      <c r="O347" s="59"/>
      <c r="P347" s="160">
        <f t="shared" si="61"/>
        <v>0</v>
      </c>
      <c r="Q347" s="160">
        <v>4.5479999999999998E-5</v>
      </c>
      <c r="R347" s="160">
        <f t="shared" si="62"/>
        <v>9.0959999999999996E-5</v>
      </c>
      <c r="S347" s="160">
        <v>0</v>
      </c>
      <c r="T347" s="161">
        <f t="shared" si="63"/>
        <v>0</v>
      </c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R347" s="162" t="s">
        <v>274</v>
      </c>
      <c r="AT347" s="162" t="s">
        <v>210</v>
      </c>
      <c r="AU347" s="162" t="s">
        <v>85</v>
      </c>
      <c r="AY347" s="15" t="s">
        <v>208</v>
      </c>
      <c r="BE347" s="163">
        <f t="shared" si="64"/>
        <v>0</v>
      </c>
      <c r="BF347" s="163">
        <f t="shared" si="65"/>
        <v>0</v>
      </c>
      <c r="BG347" s="163">
        <f t="shared" si="66"/>
        <v>0</v>
      </c>
      <c r="BH347" s="163">
        <f t="shared" si="67"/>
        <v>0</v>
      </c>
      <c r="BI347" s="163">
        <f t="shared" si="68"/>
        <v>0</v>
      </c>
      <c r="BJ347" s="15" t="s">
        <v>85</v>
      </c>
      <c r="BK347" s="163">
        <f t="shared" si="69"/>
        <v>0</v>
      </c>
      <c r="BL347" s="15" t="s">
        <v>274</v>
      </c>
      <c r="BM347" s="162" t="s">
        <v>4107</v>
      </c>
    </row>
    <row r="348" spans="1:65" s="2" customFormat="1" ht="24.2" customHeight="1">
      <c r="A348" s="30"/>
      <c r="B348" s="154"/>
      <c r="C348" s="201" t="s">
        <v>1658</v>
      </c>
      <c r="D348" s="201" t="s">
        <v>751</v>
      </c>
      <c r="E348" s="202" t="s">
        <v>4108</v>
      </c>
      <c r="F348" s="203" t="s">
        <v>4109</v>
      </c>
      <c r="G348" s="204" t="s">
        <v>404</v>
      </c>
      <c r="H348" s="205">
        <v>2</v>
      </c>
      <c r="I348" s="177"/>
      <c r="J348" s="290">
        <f t="shared" si="60"/>
        <v>0</v>
      </c>
      <c r="K348" s="178"/>
      <c r="L348" s="179"/>
      <c r="M348" s="180" t="s">
        <v>1</v>
      </c>
      <c r="N348" s="181" t="s">
        <v>38</v>
      </c>
      <c r="O348" s="59"/>
      <c r="P348" s="160">
        <f t="shared" si="61"/>
        <v>0</v>
      </c>
      <c r="Q348" s="160">
        <v>7.2000000000000005E-4</v>
      </c>
      <c r="R348" s="160">
        <f t="shared" si="62"/>
        <v>1.4400000000000001E-3</v>
      </c>
      <c r="S348" s="160">
        <v>0</v>
      </c>
      <c r="T348" s="161">
        <f t="shared" si="63"/>
        <v>0</v>
      </c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R348" s="162" t="s">
        <v>337</v>
      </c>
      <c r="AT348" s="162" t="s">
        <v>751</v>
      </c>
      <c r="AU348" s="162" t="s">
        <v>85</v>
      </c>
      <c r="AY348" s="15" t="s">
        <v>208</v>
      </c>
      <c r="BE348" s="163">
        <f t="shared" si="64"/>
        <v>0</v>
      </c>
      <c r="BF348" s="163">
        <f t="shared" si="65"/>
        <v>0</v>
      </c>
      <c r="BG348" s="163">
        <f t="shared" si="66"/>
        <v>0</v>
      </c>
      <c r="BH348" s="163">
        <f t="shared" si="67"/>
        <v>0</v>
      </c>
      <c r="BI348" s="163">
        <f t="shared" si="68"/>
        <v>0</v>
      </c>
      <c r="BJ348" s="15" t="s">
        <v>85</v>
      </c>
      <c r="BK348" s="163">
        <f t="shared" si="69"/>
        <v>0</v>
      </c>
      <c r="BL348" s="15" t="s">
        <v>274</v>
      </c>
      <c r="BM348" s="162" t="s">
        <v>4110</v>
      </c>
    </row>
    <row r="349" spans="1:65" s="2" customFormat="1" ht="16.5" customHeight="1">
      <c r="A349" s="30"/>
      <c r="B349" s="154"/>
      <c r="C349" s="195" t="s">
        <v>1662</v>
      </c>
      <c r="D349" s="195" t="s">
        <v>210</v>
      </c>
      <c r="E349" s="196" t="s">
        <v>4111</v>
      </c>
      <c r="F349" s="200" t="s">
        <v>4112</v>
      </c>
      <c r="G349" s="198" t="s">
        <v>404</v>
      </c>
      <c r="H349" s="199">
        <v>1</v>
      </c>
      <c r="I349" s="155"/>
      <c r="J349" s="287">
        <f t="shared" si="60"/>
        <v>0</v>
      </c>
      <c r="K349" s="157"/>
      <c r="L349" s="31"/>
      <c r="M349" s="158" t="s">
        <v>1</v>
      </c>
      <c r="N349" s="159" t="s">
        <v>38</v>
      </c>
      <c r="O349" s="59"/>
      <c r="P349" s="160">
        <f t="shared" si="61"/>
        <v>0</v>
      </c>
      <c r="Q349" s="160">
        <v>5.1539999999999998E-5</v>
      </c>
      <c r="R349" s="160">
        <f t="shared" si="62"/>
        <v>5.1539999999999998E-5</v>
      </c>
      <c r="S349" s="160">
        <v>0</v>
      </c>
      <c r="T349" s="161">
        <f t="shared" si="63"/>
        <v>0</v>
      </c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R349" s="162" t="s">
        <v>274</v>
      </c>
      <c r="AT349" s="162" t="s">
        <v>210</v>
      </c>
      <c r="AU349" s="162" t="s">
        <v>85</v>
      </c>
      <c r="AY349" s="15" t="s">
        <v>208</v>
      </c>
      <c r="BE349" s="163">
        <f t="shared" si="64"/>
        <v>0</v>
      </c>
      <c r="BF349" s="163">
        <f t="shared" si="65"/>
        <v>0</v>
      </c>
      <c r="BG349" s="163">
        <f t="shared" si="66"/>
        <v>0</v>
      </c>
      <c r="BH349" s="163">
        <f t="shared" si="67"/>
        <v>0</v>
      </c>
      <c r="BI349" s="163">
        <f t="shared" si="68"/>
        <v>0</v>
      </c>
      <c r="BJ349" s="15" t="s">
        <v>85</v>
      </c>
      <c r="BK349" s="163">
        <f t="shared" si="69"/>
        <v>0</v>
      </c>
      <c r="BL349" s="15" t="s">
        <v>274</v>
      </c>
      <c r="BM349" s="162" t="s">
        <v>4113</v>
      </c>
    </row>
    <row r="350" spans="1:65" s="2" customFormat="1" ht="24.2" customHeight="1">
      <c r="A350" s="30"/>
      <c r="B350" s="154"/>
      <c r="C350" s="201" t="s">
        <v>1666</v>
      </c>
      <c r="D350" s="201" t="s">
        <v>751</v>
      </c>
      <c r="E350" s="202" t="s">
        <v>4114</v>
      </c>
      <c r="F350" s="203" t="s">
        <v>4115</v>
      </c>
      <c r="G350" s="204" t="s">
        <v>404</v>
      </c>
      <c r="H350" s="205">
        <v>1</v>
      </c>
      <c r="I350" s="177"/>
      <c r="J350" s="290">
        <f t="shared" si="60"/>
        <v>0</v>
      </c>
      <c r="K350" s="178"/>
      <c r="L350" s="179"/>
      <c r="M350" s="180" t="s">
        <v>1</v>
      </c>
      <c r="N350" s="181" t="s">
        <v>38</v>
      </c>
      <c r="O350" s="59"/>
      <c r="P350" s="160">
        <f t="shared" si="61"/>
        <v>0</v>
      </c>
      <c r="Q350" s="160">
        <v>1.0300000000000001E-3</v>
      </c>
      <c r="R350" s="160">
        <f t="shared" si="62"/>
        <v>1.0300000000000001E-3</v>
      </c>
      <c r="S350" s="160">
        <v>0</v>
      </c>
      <c r="T350" s="161">
        <f t="shared" si="63"/>
        <v>0</v>
      </c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R350" s="162" t="s">
        <v>337</v>
      </c>
      <c r="AT350" s="162" t="s">
        <v>751</v>
      </c>
      <c r="AU350" s="162" t="s">
        <v>85</v>
      </c>
      <c r="AY350" s="15" t="s">
        <v>208</v>
      </c>
      <c r="BE350" s="163">
        <f t="shared" si="64"/>
        <v>0</v>
      </c>
      <c r="BF350" s="163">
        <f t="shared" si="65"/>
        <v>0</v>
      </c>
      <c r="BG350" s="163">
        <f t="shared" si="66"/>
        <v>0</v>
      </c>
      <c r="BH350" s="163">
        <f t="shared" si="67"/>
        <v>0</v>
      </c>
      <c r="BI350" s="163">
        <f t="shared" si="68"/>
        <v>0</v>
      </c>
      <c r="BJ350" s="15" t="s">
        <v>85</v>
      </c>
      <c r="BK350" s="163">
        <f t="shared" si="69"/>
        <v>0</v>
      </c>
      <c r="BL350" s="15" t="s">
        <v>274</v>
      </c>
      <c r="BM350" s="162" t="s">
        <v>4116</v>
      </c>
    </row>
    <row r="351" spans="1:65" s="2" customFormat="1" ht="16.5" customHeight="1">
      <c r="A351" s="30"/>
      <c r="B351" s="154"/>
      <c r="C351" s="195" t="s">
        <v>1670</v>
      </c>
      <c r="D351" s="195" t="s">
        <v>210</v>
      </c>
      <c r="E351" s="196" t="s">
        <v>4117</v>
      </c>
      <c r="F351" s="200" t="s">
        <v>4118</v>
      </c>
      <c r="G351" s="198" t="s">
        <v>404</v>
      </c>
      <c r="H351" s="199">
        <v>1</v>
      </c>
      <c r="I351" s="155"/>
      <c r="J351" s="287">
        <f t="shared" si="60"/>
        <v>0</v>
      </c>
      <c r="K351" s="157"/>
      <c r="L351" s="31"/>
      <c r="M351" s="158" t="s">
        <v>1</v>
      </c>
      <c r="N351" s="159" t="s">
        <v>38</v>
      </c>
      <c r="O351" s="59"/>
      <c r="P351" s="160">
        <f t="shared" si="61"/>
        <v>0</v>
      </c>
      <c r="Q351" s="160">
        <v>6.3670000000000005E-5</v>
      </c>
      <c r="R351" s="160">
        <f t="shared" si="62"/>
        <v>6.3670000000000005E-5</v>
      </c>
      <c r="S351" s="160">
        <v>0</v>
      </c>
      <c r="T351" s="161">
        <f t="shared" si="63"/>
        <v>0</v>
      </c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R351" s="162" t="s">
        <v>274</v>
      </c>
      <c r="AT351" s="162" t="s">
        <v>210</v>
      </c>
      <c r="AU351" s="162" t="s">
        <v>85</v>
      </c>
      <c r="AY351" s="15" t="s">
        <v>208</v>
      </c>
      <c r="BE351" s="163">
        <f t="shared" si="64"/>
        <v>0</v>
      </c>
      <c r="BF351" s="163">
        <f t="shared" si="65"/>
        <v>0</v>
      </c>
      <c r="BG351" s="163">
        <f t="shared" si="66"/>
        <v>0</v>
      </c>
      <c r="BH351" s="163">
        <f t="shared" si="67"/>
        <v>0</v>
      </c>
      <c r="BI351" s="163">
        <f t="shared" si="68"/>
        <v>0</v>
      </c>
      <c r="BJ351" s="15" t="s">
        <v>85</v>
      </c>
      <c r="BK351" s="163">
        <f t="shared" si="69"/>
        <v>0</v>
      </c>
      <c r="BL351" s="15" t="s">
        <v>274</v>
      </c>
      <c r="BM351" s="162" t="s">
        <v>4119</v>
      </c>
    </row>
    <row r="352" spans="1:65" s="2" customFormat="1" ht="24.2" customHeight="1">
      <c r="A352" s="30"/>
      <c r="B352" s="154"/>
      <c r="C352" s="201" t="s">
        <v>1674</v>
      </c>
      <c r="D352" s="201" t="s">
        <v>751</v>
      </c>
      <c r="E352" s="202" t="s">
        <v>4120</v>
      </c>
      <c r="F352" s="203" t="s">
        <v>4121</v>
      </c>
      <c r="G352" s="204" t="s">
        <v>404</v>
      </c>
      <c r="H352" s="205">
        <v>1</v>
      </c>
      <c r="I352" s="177"/>
      <c r="J352" s="290">
        <f t="shared" si="60"/>
        <v>0</v>
      </c>
      <c r="K352" s="178"/>
      <c r="L352" s="179"/>
      <c r="M352" s="180" t="s">
        <v>1</v>
      </c>
      <c r="N352" s="181" t="s">
        <v>38</v>
      </c>
      <c r="O352" s="59"/>
      <c r="P352" s="160">
        <f t="shared" si="61"/>
        <v>0</v>
      </c>
      <c r="Q352" s="160">
        <v>2.0400000000000001E-3</v>
      </c>
      <c r="R352" s="160">
        <f t="shared" si="62"/>
        <v>2.0400000000000001E-3</v>
      </c>
      <c r="S352" s="160">
        <v>0</v>
      </c>
      <c r="T352" s="161">
        <f t="shared" si="63"/>
        <v>0</v>
      </c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R352" s="162" t="s">
        <v>337</v>
      </c>
      <c r="AT352" s="162" t="s">
        <v>751</v>
      </c>
      <c r="AU352" s="162" t="s">
        <v>85</v>
      </c>
      <c r="AY352" s="15" t="s">
        <v>208</v>
      </c>
      <c r="BE352" s="163">
        <f t="shared" si="64"/>
        <v>0</v>
      </c>
      <c r="BF352" s="163">
        <f t="shared" si="65"/>
        <v>0</v>
      </c>
      <c r="BG352" s="163">
        <f t="shared" si="66"/>
        <v>0</v>
      </c>
      <c r="BH352" s="163">
        <f t="shared" si="67"/>
        <v>0</v>
      </c>
      <c r="BI352" s="163">
        <f t="shared" si="68"/>
        <v>0</v>
      </c>
      <c r="BJ352" s="15" t="s">
        <v>85</v>
      </c>
      <c r="BK352" s="163">
        <f t="shared" si="69"/>
        <v>0</v>
      </c>
      <c r="BL352" s="15" t="s">
        <v>274</v>
      </c>
      <c r="BM352" s="162" t="s">
        <v>4122</v>
      </c>
    </row>
    <row r="353" spans="1:65" s="2" customFormat="1" ht="24.2" customHeight="1">
      <c r="A353" s="30"/>
      <c r="B353" s="154"/>
      <c r="C353" s="195" t="s">
        <v>1678</v>
      </c>
      <c r="D353" s="195" t="s">
        <v>210</v>
      </c>
      <c r="E353" s="196" t="s">
        <v>4123</v>
      </c>
      <c r="F353" s="200" t="s">
        <v>4124</v>
      </c>
      <c r="G353" s="198" t="s">
        <v>404</v>
      </c>
      <c r="H353" s="199">
        <v>1</v>
      </c>
      <c r="I353" s="155"/>
      <c r="J353" s="287">
        <f t="shared" si="60"/>
        <v>0</v>
      </c>
      <c r="K353" s="157"/>
      <c r="L353" s="31"/>
      <c r="M353" s="158" t="s">
        <v>1</v>
      </c>
      <c r="N353" s="159" t="s">
        <v>38</v>
      </c>
      <c r="O353" s="59"/>
      <c r="P353" s="160">
        <f t="shared" si="61"/>
        <v>0</v>
      </c>
      <c r="Q353" s="160">
        <v>7.9000000000000006E-6</v>
      </c>
      <c r="R353" s="160">
        <f t="shared" si="62"/>
        <v>7.9000000000000006E-6</v>
      </c>
      <c r="S353" s="160">
        <v>0</v>
      </c>
      <c r="T353" s="161">
        <f t="shared" si="63"/>
        <v>0</v>
      </c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R353" s="162" t="s">
        <v>274</v>
      </c>
      <c r="AT353" s="162" t="s">
        <v>210</v>
      </c>
      <c r="AU353" s="162" t="s">
        <v>85</v>
      </c>
      <c r="AY353" s="15" t="s">
        <v>208</v>
      </c>
      <c r="BE353" s="163">
        <f t="shared" si="64"/>
        <v>0</v>
      </c>
      <c r="BF353" s="163">
        <f t="shared" si="65"/>
        <v>0</v>
      </c>
      <c r="BG353" s="163">
        <f t="shared" si="66"/>
        <v>0</v>
      </c>
      <c r="BH353" s="163">
        <f t="shared" si="67"/>
        <v>0</v>
      </c>
      <c r="BI353" s="163">
        <f t="shared" si="68"/>
        <v>0</v>
      </c>
      <c r="BJ353" s="15" t="s">
        <v>85</v>
      </c>
      <c r="BK353" s="163">
        <f t="shared" si="69"/>
        <v>0</v>
      </c>
      <c r="BL353" s="15" t="s">
        <v>274</v>
      </c>
      <c r="BM353" s="162" t="s">
        <v>4125</v>
      </c>
    </row>
    <row r="354" spans="1:65" s="2" customFormat="1" ht="37.9" customHeight="1">
      <c r="A354" s="30"/>
      <c r="B354" s="154"/>
      <c r="C354" s="201" t="s">
        <v>1682</v>
      </c>
      <c r="D354" s="201" t="s">
        <v>751</v>
      </c>
      <c r="E354" s="202" t="s">
        <v>4126</v>
      </c>
      <c r="F354" s="203" t="s">
        <v>4127</v>
      </c>
      <c r="G354" s="204" t="s">
        <v>404</v>
      </c>
      <c r="H354" s="205">
        <v>1</v>
      </c>
      <c r="I354" s="177"/>
      <c r="J354" s="290">
        <f t="shared" si="60"/>
        <v>0</v>
      </c>
      <c r="K354" s="178"/>
      <c r="L354" s="179"/>
      <c r="M354" s="180" t="s">
        <v>1</v>
      </c>
      <c r="N354" s="181" t="s">
        <v>38</v>
      </c>
      <c r="O354" s="59"/>
      <c r="P354" s="160">
        <f t="shared" si="61"/>
        <v>0</v>
      </c>
      <c r="Q354" s="160">
        <v>8.8000000000000003E-4</v>
      </c>
      <c r="R354" s="160">
        <f t="shared" si="62"/>
        <v>8.8000000000000003E-4</v>
      </c>
      <c r="S354" s="160">
        <v>0</v>
      </c>
      <c r="T354" s="161">
        <f t="shared" si="63"/>
        <v>0</v>
      </c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R354" s="162" t="s">
        <v>337</v>
      </c>
      <c r="AT354" s="162" t="s">
        <v>751</v>
      </c>
      <c r="AU354" s="162" t="s">
        <v>85</v>
      </c>
      <c r="AY354" s="15" t="s">
        <v>208</v>
      </c>
      <c r="BE354" s="163">
        <f t="shared" si="64"/>
        <v>0</v>
      </c>
      <c r="BF354" s="163">
        <f t="shared" si="65"/>
        <v>0</v>
      </c>
      <c r="BG354" s="163">
        <f t="shared" si="66"/>
        <v>0</v>
      </c>
      <c r="BH354" s="163">
        <f t="shared" si="67"/>
        <v>0</v>
      </c>
      <c r="BI354" s="163">
        <f t="shared" si="68"/>
        <v>0</v>
      </c>
      <c r="BJ354" s="15" t="s">
        <v>85</v>
      </c>
      <c r="BK354" s="163">
        <f t="shared" si="69"/>
        <v>0</v>
      </c>
      <c r="BL354" s="15" t="s">
        <v>274</v>
      </c>
      <c r="BM354" s="162" t="s">
        <v>4128</v>
      </c>
    </row>
    <row r="355" spans="1:65" s="2" customFormat="1" ht="24.2" customHeight="1">
      <c r="A355" s="30"/>
      <c r="B355" s="154"/>
      <c r="C355" s="195" t="s">
        <v>1686</v>
      </c>
      <c r="D355" s="195" t="s">
        <v>210</v>
      </c>
      <c r="E355" s="196" t="s">
        <v>4129</v>
      </c>
      <c r="F355" s="200" t="s">
        <v>4130</v>
      </c>
      <c r="G355" s="198" t="s">
        <v>404</v>
      </c>
      <c r="H355" s="199">
        <v>13</v>
      </c>
      <c r="I355" s="155"/>
      <c r="J355" s="287">
        <f t="shared" si="60"/>
        <v>0</v>
      </c>
      <c r="K355" s="157"/>
      <c r="L355" s="31"/>
      <c r="M355" s="158" t="s">
        <v>1</v>
      </c>
      <c r="N355" s="159" t="s">
        <v>38</v>
      </c>
      <c r="O355" s="59"/>
      <c r="P355" s="160">
        <f t="shared" si="61"/>
        <v>0</v>
      </c>
      <c r="Q355" s="160">
        <v>4.1999999999999996E-6</v>
      </c>
      <c r="R355" s="160">
        <f t="shared" si="62"/>
        <v>5.4599999999999992E-5</v>
      </c>
      <c r="S355" s="160">
        <v>0</v>
      </c>
      <c r="T355" s="161">
        <f t="shared" si="63"/>
        <v>0</v>
      </c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R355" s="162" t="s">
        <v>274</v>
      </c>
      <c r="AT355" s="162" t="s">
        <v>210</v>
      </c>
      <c r="AU355" s="162" t="s">
        <v>85</v>
      </c>
      <c r="AY355" s="15" t="s">
        <v>208</v>
      </c>
      <c r="BE355" s="163">
        <f t="shared" si="64"/>
        <v>0</v>
      </c>
      <c r="BF355" s="163">
        <f t="shared" si="65"/>
        <v>0</v>
      </c>
      <c r="BG355" s="163">
        <f t="shared" si="66"/>
        <v>0</v>
      </c>
      <c r="BH355" s="163">
        <f t="shared" si="67"/>
        <v>0</v>
      </c>
      <c r="BI355" s="163">
        <f t="shared" si="68"/>
        <v>0</v>
      </c>
      <c r="BJ355" s="15" t="s">
        <v>85</v>
      </c>
      <c r="BK355" s="163">
        <f t="shared" si="69"/>
        <v>0</v>
      </c>
      <c r="BL355" s="15" t="s">
        <v>274</v>
      </c>
      <c r="BM355" s="162" t="s">
        <v>4131</v>
      </c>
    </row>
    <row r="356" spans="1:65" s="2" customFormat="1" ht="24.2" customHeight="1">
      <c r="A356" s="30"/>
      <c r="B356" s="154"/>
      <c r="C356" s="201" t="s">
        <v>1690</v>
      </c>
      <c r="D356" s="201" t="s">
        <v>751</v>
      </c>
      <c r="E356" s="202" t="s">
        <v>4132</v>
      </c>
      <c r="F356" s="203" t="s">
        <v>4133</v>
      </c>
      <c r="G356" s="204" t="s">
        <v>404</v>
      </c>
      <c r="H356" s="205">
        <v>13</v>
      </c>
      <c r="I356" s="177"/>
      <c r="J356" s="290">
        <f t="shared" si="60"/>
        <v>0</v>
      </c>
      <c r="K356" s="178"/>
      <c r="L356" s="179"/>
      <c r="M356" s="180" t="s">
        <v>1</v>
      </c>
      <c r="N356" s="181" t="s">
        <v>38</v>
      </c>
      <c r="O356" s="59"/>
      <c r="P356" s="160">
        <f t="shared" si="61"/>
        <v>0</v>
      </c>
      <c r="Q356" s="160">
        <v>5.0000000000000001E-4</v>
      </c>
      <c r="R356" s="160">
        <f t="shared" si="62"/>
        <v>6.5000000000000006E-3</v>
      </c>
      <c r="S356" s="160">
        <v>0</v>
      </c>
      <c r="T356" s="161">
        <f t="shared" si="63"/>
        <v>0</v>
      </c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R356" s="162" t="s">
        <v>337</v>
      </c>
      <c r="AT356" s="162" t="s">
        <v>751</v>
      </c>
      <c r="AU356" s="162" t="s">
        <v>85</v>
      </c>
      <c r="AY356" s="15" t="s">
        <v>208</v>
      </c>
      <c r="BE356" s="163">
        <f t="shared" si="64"/>
        <v>0</v>
      </c>
      <c r="BF356" s="163">
        <f t="shared" si="65"/>
        <v>0</v>
      </c>
      <c r="BG356" s="163">
        <f t="shared" si="66"/>
        <v>0</v>
      </c>
      <c r="BH356" s="163">
        <f t="shared" si="67"/>
        <v>0</v>
      </c>
      <c r="BI356" s="163">
        <f t="shared" si="68"/>
        <v>0</v>
      </c>
      <c r="BJ356" s="15" t="s">
        <v>85</v>
      </c>
      <c r="BK356" s="163">
        <f t="shared" si="69"/>
        <v>0</v>
      </c>
      <c r="BL356" s="15" t="s">
        <v>274</v>
      </c>
      <c r="BM356" s="162" t="s">
        <v>4134</v>
      </c>
    </row>
    <row r="357" spans="1:65" s="2" customFormat="1" ht="24.2" customHeight="1">
      <c r="A357" s="30"/>
      <c r="B357" s="154"/>
      <c r="C357" s="195" t="s">
        <v>1694</v>
      </c>
      <c r="D357" s="195" t="s">
        <v>210</v>
      </c>
      <c r="E357" s="196" t="s">
        <v>4135</v>
      </c>
      <c r="F357" s="200" t="s">
        <v>4136</v>
      </c>
      <c r="G357" s="198" t="s">
        <v>404</v>
      </c>
      <c r="H357" s="199">
        <v>87</v>
      </c>
      <c r="I357" s="155"/>
      <c r="J357" s="287">
        <f t="shared" si="60"/>
        <v>0</v>
      </c>
      <c r="K357" s="157"/>
      <c r="L357" s="31"/>
      <c r="M357" s="158" t="s">
        <v>1</v>
      </c>
      <c r="N357" s="159" t="s">
        <v>38</v>
      </c>
      <c r="O357" s="59"/>
      <c r="P357" s="160">
        <f t="shared" si="61"/>
        <v>0</v>
      </c>
      <c r="Q357" s="160">
        <v>5.4E-6</v>
      </c>
      <c r="R357" s="160">
        <f t="shared" si="62"/>
        <v>4.6979999999999998E-4</v>
      </c>
      <c r="S357" s="160">
        <v>0</v>
      </c>
      <c r="T357" s="161">
        <f t="shared" si="63"/>
        <v>0</v>
      </c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R357" s="162" t="s">
        <v>274</v>
      </c>
      <c r="AT357" s="162" t="s">
        <v>210</v>
      </c>
      <c r="AU357" s="162" t="s">
        <v>85</v>
      </c>
      <c r="AY357" s="15" t="s">
        <v>208</v>
      </c>
      <c r="BE357" s="163">
        <f t="shared" si="64"/>
        <v>0</v>
      </c>
      <c r="BF357" s="163">
        <f t="shared" si="65"/>
        <v>0</v>
      </c>
      <c r="BG357" s="163">
        <f t="shared" si="66"/>
        <v>0</v>
      </c>
      <c r="BH357" s="163">
        <f t="shared" si="67"/>
        <v>0</v>
      </c>
      <c r="BI357" s="163">
        <f t="shared" si="68"/>
        <v>0</v>
      </c>
      <c r="BJ357" s="15" t="s">
        <v>85</v>
      </c>
      <c r="BK357" s="163">
        <f t="shared" si="69"/>
        <v>0</v>
      </c>
      <c r="BL357" s="15" t="s">
        <v>274</v>
      </c>
      <c r="BM357" s="162" t="s">
        <v>4137</v>
      </c>
    </row>
    <row r="358" spans="1:65" s="2" customFormat="1" ht="24.2" customHeight="1">
      <c r="A358" s="30"/>
      <c r="B358" s="154"/>
      <c r="C358" s="201" t="s">
        <v>1698</v>
      </c>
      <c r="D358" s="201" t="s">
        <v>751</v>
      </c>
      <c r="E358" s="202" t="s">
        <v>4138</v>
      </c>
      <c r="F358" s="203" t="s">
        <v>4139</v>
      </c>
      <c r="G358" s="204" t="s">
        <v>404</v>
      </c>
      <c r="H358" s="205">
        <v>2</v>
      </c>
      <c r="I358" s="177"/>
      <c r="J358" s="290">
        <f t="shared" si="60"/>
        <v>0</v>
      </c>
      <c r="K358" s="178"/>
      <c r="L358" s="179"/>
      <c r="M358" s="180" t="s">
        <v>1</v>
      </c>
      <c r="N358" s="181" t="s">
        <v>38</v>
      </c>
      <c r="O358" s="59"/>
      <c r="P358" s="160">
        <f t="shared" si="61"/>
        <v>0</v>
      </c>
      <c r="Q358" s="160">
        <v>5.1000000000000004E-4</v>
      </c>
      <c r="R358" s="160">
        <f t="shared" si="62"/>
        <v>1.0200000000000001E-3</v>
      </c>
      <c r="S358" s="160">
        <v>0</v>
      </c>
      <c r="T358" s="161">
        <f t="shared" si="63"/>
        <v>0</v>
      </c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R358" s="162" t="s">
        <v>337</v>
      </c>
      <c r="AT358" s="162" t="s">
        <v>751</v>
      </c>
      <c r="AU358" s="162" t="s">
        <v>85</v>
      </c>
      <c r="AY358" s="15" t="s">
        <v>208</v>
      </c>
      <c r="BE358" s="163">
        <f t="shared" si="64"/>
        <v>0</v>
      </c>
      <c r="BF358" s="163">
        <f t="shared" si="65"/>
        <v>0</v>
      </c>
      <c r="BG358" s="163">
        <f t="shared" si="66"/>
        <v>0</v>
      </c>
      <c r="BH358" s="163">
        <f t="shared" si="67"/>
        <v>0</v>
      </c>
      <c r="BI358" s="163">
        <f t="shared" si="68"/>
        <v>0</v>
      </c>
      <c r="BJ358" s="15" t="s">
        <v>85</v>
      </c>
      <c r="BK358" s="163">
        <f t="shared" si="69"/>
        <v>0</v>
      </c>
      <c r="BL358" s="15" t="s">
        <v>274</v>
      </c>
      <c r="BM358" s="162" t="s">
        <v>4140</v>
      </c>
    </row>
    <row r="359" spans="1:65" s="2" customFormat="1" ht="24.2" customHeight="1">
      <c r="A359" s="30"/>
      <c r="B359" s="154"/>
      <c r="C359" s="201" t="s">
        <v>1702</v>
      </c>
      <c r="D359" s="201" t="s">
        <v>751</v>
      </c>
      <c r="E359" s="202" t="s">
        <v>4141</v>
      </c>
      <c r="F359" s="203" t="s">
        <v>4142</v>
      </c>
      <c r="G359" s="204" t="s">
        <v>404</v>
      </c>
      <c r="H359" s="205">
        <v>85</v>
      </c>
      <c r="I359" s="177"/>
      <c r="J359" s="290">
        <f t="shared" si="60"/>
        <v>0</v>
      </c>
      <c r="K359" s="178"/>
      <c r="L359" s="179"/>
      <c r="M359" s="180" t="s">
        <v>1</v>
      </c>
      <c r="N359" s="181" t="s">
        <v>38</v>
      </c>
      <c r="O359" s="59"/>
      <c r="P359" s="160">
        <f t="shared" si="61"/>
        <v>0</v>
      </c>
      <c r="Q359" s="160">
        <v>5.9999999999999995E-4</v>
      </c>
      <c r="R359" s="160">
        <f t="shared" si="62"/>
        <v>5.0999999999999997E-2</v>
      </c>
      <c r="S359" s="160">
        <v>0</v>
      </c>
      <c r="T359" s="161">
        <f t="shared" si="63"/>
        <v>0</v>
      </c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R359" s="162" t="s">
        <v>337</v>
      </c>
      <c r="AT359" s="162" t="s">
        <v>751</v>
      </c>
      <c r="AU359" s="162" t="s">
        <v>85</v>
      </c>
      <c r="AY359" s="15" t="s">
        <v>208</v>
      </c>
      <c r="BE359" s="163">
        <f t="shared" si="64"/>
        <v>0</v>
      </c>
      <c r="BF359" s="163">
        <f t="shared" si="65"/>
        <v>0</v>
      </c>
      <c r="BG359" s="163">
        <f t="shared" si="66"/>
        <v>0</v>
      </c>
      <c r="BH359" s="163">
        <f t="shared" si="67"/>
        <v>0</v>
      </c>
      <c r="BI359" s="163">
        <f t="shared" si="68"/>
        <v>0</v>
      </c>
      <c r="BJ359" s="15" t="s">
        <v>85</v>
      </c>
      <c r="BK359" s="163">
        <f t="shared" si="69"/>
        <v>0</v>
      </c>
      <c r="BL359" s="15" t="s">
        <v>274</v>
      </c>
      <c r="BM359" s="162" t="s">
        <v>4143</v>
      </c>
    </row>
    <row r="360" spans="1:65" s="2" customFormat="1" ht="24.2" customHeight="1">
      <c r="A360" s="30"/>
      <c r="B360" s="154"/>
      <c r="C360" s="195" t="s">
        <v>1706</v>
      </c>
      <c r="D360" s="195" t="s">
        <v>210</v>
      </c>
      <c r="E360" s="196" t="s">
        <v>4144</v>
      </c>
      <c r="F360" s="200" t="s">
        <v>4145</v>
      </c>
      <c r="G360" s="198" t="s">
        <v>404</v>
      </c>
      <c r="H360" s="199">
        <v>11</v>
      </c>
      <c r="I360" s="155"/>
      <c r="J360" s="287">
        <f t="shared" si="60"/>
        <v>0</v>
      </c>
      <c r="K360" s="157"/>
      <c r="L360" s="31"/>
      <c r="M360" s="158" t="s">
        <v>1</v>
      </c>
      <c r="N360" s="159" t="s">
        <v>38</v>
      </c>
      <c r="O360" s="59"/>
      <c r="P360" s="160">
        <f t="shared" si="61"/>
        <v>0</v>
      </c>
      <c r="Q360" s="160">
        <v>7.9000000000000006E-6</v>
      </c>
      <c r="R360" s="160">
        <f t="shared" si="62"/>
        <v>8.6900000000000012E-5</v>
      </c>
      <c r="S360" s="160">
        <v>0</v>
      </c>
      <c r="T360" s="161">
        <f t="shared" si="63"/>
        <v>0</v>
      </c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R360" s="162" t="s">
        <v>274</v>
      </c>
      <c r="AT360" s="162" t="s">
        <v>210</v>
      </c>
      <c r="AU360" s="162" t="s">
        <v>85</v>
      </c>
      <c r="AY360" s="15" t="s">
        <v>208</v>
      </c>
      <c r="BE360" s="163">
        <f t="shared" si="64"/>
        <v>0</v>
      </c>
      <c r="BF360" s="163">
        <f t="shared" si="65"/>
        <v>0</v>
      </c>
      <c r="BG360" s="163">
        <f t="shared" si="66"/>
        <v>0</v>
      </c>
      <c r="BH360" s="163">
        <f t="shared" si="67"/>
        <v>0</v>
      </c>
      <c r="BI360" s="163">
        <f t="shared" si="68"/>
        <v>0</v>
      </c>
      <c r="BJ360" s="15" t="s">
        <v>85</v>
      </c>
      <c r="BK360" s="163">
        <f t="shared" si="69"/>
        <v>0</v>
      </c>
      <c r="BL360" s="15" t="s">
        <v>274</v>
      </c>
      <c r="BM360" s="162" t="s">
        <v>4146</v>
      </c>
    </row>
    <row r="361" spans="1:65" s="2" customFormat="1" ht="24.2" customHeight="1">
      <c r="A361" s="30"/>
      <c r="B361" s="154"/>
      <c r="C361" s="201" t="s">
        <v>1710</v>
      </c>
      <c r="D361" s="201" t="s">
        <v>751</v>
      </c>
      <c r="E361" s="202" t="s">
        <v>4147</v>
      </c>
      <c r="F361" s="203" t="s">
        <v>4148</v>
      </c>
      <c r="G361" s="204" t="s">
        <v>404</v>
      </c>
      <c r="H361" s="205">
        <v>4</v>
      </c>
      <c r="I361" s="177"/>
      <c r="J361" s="290">
        <f t="shared" si="60"/>
        <v>0</v>
      </c>
      <c r="K361" s="178"/>
      <c r="L361" s="179"/>
      <c r="M361" s="180" t="s">
        <v>1</v>
      </c>
      <c r="N361" s="181" t="s">
        <v>38</v>
      </c>
      <c r="O361" s="59"/>
      <c r="P361" s="160">
        <f t="shared" si="61"/>
        <v>0</v>
      </c>
      <c r="Q361" s="160">
        <v>8.9999999999999998E-4</v>
      </c>
      <c r="R361" s="160">
        <f t="shared" si="62"/>
        <v>3.5999999999999999E-3</v>
      </c>
      <c r="S361" s="160">
        <v>0</v>
      </c>
      <c r="T361" s="161">
        <f t="shared" si="63"/>
        <v>0</v>
      </c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R361" s="162" t="s">
        <v>337</v>
      </c>
      <c r="AT361" s="162" t="s">
        <v>751</v>
      </c>
      <c r="AU361" s="162" t="s">
        <v>85</v>
      </c>
      <c r="AY361" s="15" t="s">
        <v>208</v>
      </c>
      <c r="BE361" s="163">
        <f t="shared" si="64"/>
        <v>0</v>
      </c>
      <c r="BF361" s="163">
        <f t="shared" si="65"/>
        <v>0</v>
      </c>
      <c r="BG361" s="163">
        <f t="shared" si="66"/>
        <v>0</v>
      </c>
      <c r="BH361" s="163">
        <f t="shared" si="67"/>
        <v>0</v>
      </c>
      <c r="BI361" s="163">
        <f t="shared" si="68"/>
        <v>0</v>
      </c>
      <c r="BJ361" s="15" t="s">
        <v>85</v>
      </c>
      <c r="BK361" s="163">
        <f t="shared" si="69"/>
        <v>0</v>
      </c>
      <c r="BL361" s="15" t="s">
        <v>274</v>
      </c>
      <c r="BM361" s="162" t="s">
        <v>4149</v>
      </c>
    </row>
    <row r="362" spans="1:65" s="2" customFormat="1" ht="24.2" customHeight="1">
      <c r="A362" s="30"/>
      <c r="B362" s="154"/>
      <c r="C362" s="201" t="s">
        <v>1714</v>
      </c>
      <c r="D362" s="201" t="s">
        <v>751</v>
      </c>
      <c r="E362" s="202" t="s">
        <v>4150</v>
      </c>
      <c r="F362" s="203" t="s">
        <v>4151</v>
      </c>
      <c r="G362" s="204" t="s">
        <v>404</v>
      </c>
      <c r="H362" s="205">
        <v>7</v>
      </c>
      <c r="I362" s="177"/>
      <c r="J362" s="290">
        <f t="shared" si="60"/>
        <v>0</v>
      </c>
      <c r="K362" s="178"/>
      <c r="L362" s="179"/>
      <c r="M362" s="180" t="s">
        <v>1</v>
      </c>
      <c r="N362" s="181" t="s">
        <v>38</v>
      </c>
      <c r="O362" s="59"/>
      <c r="P362" s="160">
        <f t="shared" si="61"/>
        <v>0</v>
      </c>
      <c r="Q362" s="160">
        <v>1.1999999999999999E-3</v>
      </c>
      <c r="R362" s="160">
        <f t="shared" si="62"/>
        <v>8.3999999999999995E-3</v>
      </c>
      <c r="S362" s="160">
        <v>0</v>
      </c>
      <c r="T362" s="161">
        <f t="shared" si="63"/>
        <v>0</v>
      </c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R362" s="162" t="s">
        <v>337</v>
      </c>
      <c r="AT362" s="162" t="s">
        <v>751</v>
      </c>
      <c r="AU362" s="162" t="s">
        <v>85</v>
      </c>
      <c r="AY362" s="15" t="s">
        <v>208</v>
      </c>
      <c r="BE362" s="163">
        <f t="shared" si="64"/>
        <v>0</v>
      </c>
      <c r="BF362" s="163">
        <f t="shared" si="65"/>
        <v>0</v>
      </c>
      <c r="BG362" s="163">
        <f t="shared" si="66"/>
        <v>0</v>
      </c>
      <c r="BH362" s="163">
        <f t="shared" si="67"/>
        <v>0</v>
      </c>
      <c r="BI362" s="163">
        <f t="shared" si="68"/>
        <v>0</v>
      </c>
      <c r="BJ362" s="15" t="s">
        <v>85</v>
      </c>
      <c r="BK362" s="163">
        <f t="shared" si="69"/>
        <v>0</v>
      </c>
      <c r="BL362" s="15" t="s">
        <v>274</v>
      </c>
      <c r="BM362" s="162" t="s">
        <v>4152</v>
      </c>
    </row>
    <row r="363" spans="1:65" s="2" customFormat="1" ht="24.2" customHeight="1">
      <c r="A363" s="30"/>
      <c r="B363" s="154"/>
      <c r="C363" s="195" t="s">
        <v>1718</v>
      </c>
      <c r="D363" s="195" t="s">
        <v>210</v>
      </c>
      <c r="E363" s="196" t="s">
        <v>4153</v>
      </c>
      <c r="F363" s="200" t="s">
        <v>4154</v>
      </c>
      <c r="G363" s="198" t="s">
        <v>404</v>
      </c>
      <c r="H363" s="199">
        <v>2</v>
      </c>
      <c r="I363" s="155"/>
      <c r="J363" s="287">
        <f t="shared" si="60"/>
        <v>0</v>
      </c>
      <c r="K363" s="157"/>
      <c r="L363" s="31"/>
      <c r="M363" s="158" t="s">
        <v>1</v>
      </c>
      <c r="N363" s="159" t="s">
        <v>38</v>
      </c>
      <c r="O363" s="59"/>
      <c r="P363" s="160">
        <f t="shared" si="61"/>
        <v>0</v>
      </c>
      <c r="Q363" s="160">
        <v>1.1E-5</v>
      </c>
      <c r="R363" s="160">
        <f t="shared" si="62"/>
        <v>2.1999999999999999E-5</v>
      </c>
      <c r="S363" s="160">
        <v>0</v>
      </c>
      <c r="T363" s="161">
        <f t="shared" si="63"/>
        <v>0</v>
      </c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R363" s="162" t="s">
        <v>274</v>
      </c>
      <c r="AT363" s="162" t="s">
        <v>210</v>
      </c>
      <c r="AU363" s="162" t="s">
        <v>85</v>
      </c>
      <c r="AY363" s="15" t="s">
        <v>208</v>
      </c>
      <c r="BE363" s="163">
        <f t="shared" si="64"/>
        <v>0</v>
      </c>
      <c r="BF363" s="163">
        <f t="shared" si="65"/>
        <v>0</v>
      </c>
      <c r="BG363" s="163">
        <f t="shared" si="66"/>
        <v>0</v>
      </c>
      <c r="BH363" s="163">
        <f t="shared" si="67"/>
        <v>0</v>
      </c>
      <c r="BI363" s="163">
        <f t="shared" si="68"/>
        <v>0</v>
      </c>
      <c r="BJ363" s="15" t="s">
        <v>85</v>
      </c>
      <c r="BK363" s="163">
        <f t="shared" si="69"/>
        <v>0</v>
      </c>
      <c r="BL363" s="15" t="s">
        <v>274</v>
      </c>
      <c r="BM363" s="162" t="s">
        <v>4155</v>
      </c>
    </row>
    <row r="364" spans="1:65" s="2" customFormat="1" ht="24.2" customHeight="1">
      <c r="A364" s="30"/>
      <c r="B364" s="154"/>
      <c r="C364" s="201" t="s">
        <v>1722</v>
      </c>
      <c r="D364" s="201" t="s">
        <v>751</v>
      </c>
      <c r="E364" s="202" t="s">
        <v>4156</v>
      </c>
      <c r="F364" s="203" t="s">
        <v>4157</v>
      </c>
      <c r="G364" s="204" t="s">
        <v>404</v>
      </c>
      <c r="H364" s="205">
        <v>2</v>
      </c>
      <c r="I364" s="177"/>
      <c r="J364" s="290">
        <f t="shared" si="60"/>
        <v>0</v>
      </c>
      <c r="K364" s="178"/>
      <c r="L364" s="179"/>
      <c r="M364" s="180" t="s">
        <v>1</v>
      </c>
      <c r="N364" s="181" t="s">
        <v>38</v>
      </c>
      <c r="O364" s="59"/>
      <c r="P364" s="160">
        <f t="shared" si="61"/>
        <v>0</v>
      </c>
      <c r="Q364" s="160">
        <v>1.5E-3</v>
      </c>
      <c r="R364" s="160">
        <f t="shared" si="62"/>
        <v>3.0000000000000001E-3</v>
      </c>
      <c r="S364" s="160">
        <v>0</v>
      </c>
      <c r="T364" s="161">
        <f t="shared" si="63"/>
        <v>0</v>
      </c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R364" s="162" t="s">
        <v>337</v>
      </c>
      <c r="AT364" s="162" t="s">
        <v>751</v>
      </c>
      <c r="AU364" s="162" t="s">
        <v>85</v>
      </c>
      <c r="AY364" s="15" t="s">
        <v>208</v>
      </c>
      <c r="BE364" s="163">
        <f t="shared" si="64"/>
        <v>0</v>
      </c>
      <c r="BF364" s="163">
        <f t="shared" si="65"/>
        <v>0</v>
      </c>
      <c r="BG364" s="163">
        <f t="shared" si="66"/>
        <v>0</v>
      </c>
      <c r="BH364" s="163">
        <f t="shared" si="67"/>
        <v>0</v>
      </c>
      <c r="BI364" s="163">
        <f t="shared" si="68"/>
        <v>0</v>
      </c>
      <c r="BJ364" s="15" t="s">
        <v>85</v>
      </c>
      <c r="BK364" s="163">
        <f t="shared" si="69"/>
        <v>0</v>
      </c>
      <c r="BL364" s="15" t="s">
        <v>274</v>
      </c>
      <c r="BM364" s="162" t="s">
        <v>4158</v>
      </c>
    </row>
    <row r="365" spans="1:65" s="2" customFormat="1" ht="24.2" customHeight="1">
      <c r="A365" s="30"/>
      <c r="B365" s="154"/>
      <c r="C365" s="195" t="s">
        <v>1726</v>
      </c>
      <c r="D365" s="195" t="s">
        <v>210</v>
      </c>
      <c r="E365" s="196" t="s">
        <v>4159</v>
      </c>
      <c r="F365" s="200" t="s">
        <v>4160</v>
      </c>
      <c r="G365" s="198" t="s">
        <v>404</v>
      </c>
      <c r="H365" s="199">
        <v>5</v>
      </c>
      <c r="I365" s="155"/>
      <c r="J365" s="287">
        <f t="shared" si="60"/>
        <v>0</v>
      </c>
      <c r="K365" s="157"/>
      <c r="L365" s="31"/>
      <c r="M365" s="158" t="s">
        <v>1</v>
      </c>
      <c r="N365" s="159" t="s">
        <v>38</v>
      </c>
      <c r="O365" s="59"/>
      <c r="P365" s="160">
        <f t="shared" si="61"/>
        <v>0</v>
      </c>
      <c r="Q365" s="160">
        <v>1.2999999999999999E-5</v>
      </c>
      <c r="R365" s="160">
        <f t="shared" si="62"/>
        <v>6.4999999999999994E-5</v>
      </c>
      <c r="S365" s="160">
        <v>0</v>
      </c>
      <c r="T365" s="161">
        <f t="shared" si="63"/>
        <v>0</v>
      </c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R365" s="162" t="s">
        <v>274</v>
      </c>
      <c r="AT365" s="162" t="s">
        <v>210</v>
      </c>
      <c r="AU365" s="162" t="s">
        <v>85</v>
      </c>
      <c r="AY365" s="15" t="s">
        <v>208</v>
      </c>
      <c r="BE365" s="163">
        <f t="shared" si="64"/>
        <v>0</v>
      </c>
      <c r="BF365" s="163">
        <f t="shared" si="65"/>
        <v>0</v>
      </c>
      <c r="BG365" s="163">
        <f t="shared" si="66"/>
        <v>0</v>
      </c>
      <c r="BH365" s="163">
        <f t="shared" si="67"/>
        <v>0</v>
      </c>
      <c r="BI365" s="163">
        <f t="shared" si="68"/>
        <v>0</v>
      </c>
      <c r="BJ365" s="15" t="s">
        <v>85</v>
      </c>
      <c r="BK365" s="163">
        <f t="shared" si="69"/>
        <v>0</v>
      </c>
      <c r="BL365" s="15" t="s">
        <v>274</v>
      </c>
      <c r="BM365" s="162" t="s">
        <v>4161</v>
      </c>
    </row>
    <row r="366" spans="1:65" s="2" customFormat="1" ht="24.2" customHeight="1">
      <c r="A366" s="30"/>
      <c r="B366" s="154"/>
      <c r="C366" s="201" t="s">
        <v>1730</v>
      </c>
      <c r="D366" s="201" t="s">
        <v>751</v>
      </c>
      <c r="E366" s="202" t="s">
        <v>4162</v>
      </c>
      <c r="F366" s="203" t="s">
        <v>4163</v>
      </c>
      <c r="G366" s="204" t="s">
        <v>404</v>
      </c>
      <c r="H366" s="205">
        <v>3</v>
      </c>
      <c r="I366" s="177"/>
      <c r="J366" s="290">
        <f t="shared" si="60"/>
        <v>0</v>
      </c>
      <c r="K366" s="178"/>
      <c r="L366" s="179"/>
      <c r="M366" s="180" t="s">
        <v>1</v>
      </c>
      <c r="N366" s="181" t="s">
        <v>38</v>
      </c>
      <c r="O366" s="59"/>
      <c r="P366" s="160">
        <f t="shared" si="61"/>
        <v>0</v>
      </c>
      <c r="Q366" s="160">
        <v>1.4E-3</v>
      </c>
      <c r="R366" s="160">
        <f t="shared" si="62"/>
        <v>4.1999999999999997E-3</v>
      </c>
      <c r="S366" s="160">
        <v>0</v>
      </c>
      <c r="T366" s="161">
        <f t="shared" si="63"/>
        <v>0</v>
      </c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R366" s="162" t="s">
        <v>337</v>
      </c>
      <c r="AT366" s="162" t="s">
        <v>751</v>
      </c>
      <c r="AU366" s="162" t="s">
        <v>85</v>
      </c>
      <c r="AY366" s="15" t="s">
        <v>208</v>
      </c>
      <c r="BE366" s="163">
        <f t="shared" si="64"/>
        <v>0</v>
      </c>
      <c r="BF366" s="163">
        <f t="shared" si="65"/>
        <v>0</v>
      </c>
      <c r="BG366" s="163">
        <f t="shared" si="66"/>
        <v>0</v>
      </c>
      <c r="BH366" s="163">
        <f t="shared" si="67"/>
        <v>0</v>
      </c>
      <c r="BI366" s="163">
        <f t="shared" si="68"/>
        <v>0</v>
      </c>
      <c r="BJ366" s="15" t="s">
        <v>85</v>
      </c>
      <c r="BK366" s="163">
        <f t="shared" si="69"/>
        <v>0</v>
      </c>
      <c r="BL366" s="15" t="s">
        <v>274</v>
      </c>
      <c r="BM366" s="162" t="s">
        <v>4164</v>
      </c>
    </row>
    <row r="367" spans="1:65" s="2" customFormat="1" ht="24.2" customHeight="1">
      <c r="A367" s="30"/>
      <c r="B367" s="154"/>
      <c r="C367" s="201" t="s">
        <v>1732</v>
      </c>
      <c r="D367" s="201" t="s">
        <v>751</v>
      </c>
      <c r="E367" s="202" t="s">
        <v>4165</v>
      </c>
      <c r="F367" s="203" t="s">
        <v>4166</v>
      </c>
      <c r="G367" s="204" t="s">
        <v>404</v>
      </c>
      <c r="H367" s="205">
        <v>2</v>
      </c>
      <c r="I367" s="177"/>
      <c r="J367" s="290">
        <f t="shared" si="60"/>
        <v>0</v>
      </c>
      <c r="K367" s="178"/>
      <c r="L367" s="179"/>
      <c r="M367" s="180" t="s">
        <v>1</v>
      </c>
      <c r="N367" s="181" t="s">
        <v>38</v>
      </c>
      <c r="O367" s="59"/>
      <c r="P367" s="160">
        <f t="shared" si="61"/>
        <v>0</v>
      </c>
      <c r="Q367" s="160">
        <v>1.9E-3</v>
      </c>
      <c r="R367" s="160">
        <f t="shared" si="62"/>
        <v>3.8E-3</v>
      </c>
      <c r="S367" s="160">
        <v>0</v>
      </c>
      <c r="T367" s="161">
        <f t="shared" si="63"/>
        <v>0</v>
      </c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R367" s="162" t="s">
        <v>337</v>
      </c>
      <c r="AT367" s="162" t="s">
        <v>751</v>
      </c>
      <c r="AU367" s="162" t="s">
        <v>85</v>
      </c>
      <c r="AY367" s="15" t="s">
        <v>208</v>
      </c>
      <c r="BE367" s="163">
        <f t="shared" si="64"/>
        <v>0</v>
      </c>
      <c r="BF367" s="163">
        <f t="shared" si="65"/>
        <v>0</v>
      </c>
      <c r="BG367" s="163">
        <f t="shared" si="66"/>
        <v>0</v>
      </c>
      <c r="BH367" s="163">
        <f t="shared" si="67"/>
        <v>0</v>
      </c>
      <c r="BI367" s="163">
        <f t="shared" si="68"/>
        <v>0</v>
      </c>
      <c r="BJ367" s="15" t="s">
        <v>85</v>
      </c>
      <c r="BK367" s="163">
        <f t="shared" si="69"/>
        <v>0</v>
      </c>
      <c r="BL367" s="15" t="s">
        <v>274</v>
      </c>
      <c r="BM367" s="162" t="s">
        <v>4167</v>
      </c>
    </row>
    <row r="368" spans="1:65" s="2" customFormat="1" ht="24.2" customHeight="1">
      <c r="A368" s="30"/>
      <c r="B368" s="154"/>
      <c r="C368" s="195" t="s">
        <v>1736</v>
      </c>
      <c r="D368" s="195" t="s">
        <v>210</v>
      </c>
      <c r="E368" s="196" t="s">
        <v>4168</v>
      </c>
      <c r="F368" s="200" t="s">
        <v>4169</v>
      </c>
      <c r="G368" s="198" t="s">
        <v>404</v>
      </c>
      <c r="H368" s="199">
        <v>10</v>
      </c>
      <c r="I368" s="155"/>
      <c r="J368" s="287">
        <f t="shared" si="60"/>
        <v>0</v>
      </c>
      <c r="K368" s="157"/>
      <c r="L368" s="31"/>
      <c r="M368" s="158" t="s">
        <v>1</v>
      </c>
      <c r="N368" s="159" t="s">
        <v>38</v>
      </c>
      <c r="O368" s="59"/>
      <c r="P368" s="160">
        <f t="shared" si="61"/>
        <v>0</v>
      </c>
      <c r="Q368" s="160">
        <v>1.5E-5</v>
      </c>
      <c r="R368" s="160">
        <f t="shared" si="62"/>
        <v>1.5000000000000001E-4</v>
      </c>
      <c r="S368" s="160">
        <v>0</v>
      </c>
      <c r="T368" s="161">
        <f t="shared" si="63"/>
        <v>0</v>
      </c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R368" s="162" t="s">
        <v>274</v>
      </c>
      <c r="AT368" s="162" t="s">
        <v>210</v>
      </c>
      <c r="AU368" s="162" t="s">
        <v>85</v>
      </c>
      <c r="AY368" s="15" t="s">
        <v>208</v>
      </c>
      <c r="BE368" s="163">
        <f t="shared" si="64"/>
        <v>0</v>
      </c>
      <c r="BF368" s="163">
        <f t="shared" si="65"/>
        <v>0</v>
      </c>
      <c r="BG368" s="163">
        <f t="shared" si="66"/>
        <v>0</v>
      </c>
      <c r="BH368" s="163">
        <f t="shared" si="67"/>
        <v>0</v>
      </c>
      <c r="BI368" s="163">
        <f t="shared" si="68"/>
        <v>0</v>
      </c>
      <c r="BJ368" s="15" t="s">
        <v>85</v>
      </c>
      <c r="BK368" s="163">
        <f t="shared" si="69"/>
        <v>0</v>
      </c>
      <c r="BL368" s="15" t="s">
        <v>274</v>
      </c>
      <c r="BM368" s="162" t="s">
        <v>4170</v>
      </c>
    </row>
    <row r="369" spans="1:65" s="2" customFormat="1" ht="24.2" customHeight="1">
      <c r="A369" s="30"/>
      <c r="B369" s="154"/>
      <c r="C369" s="201" t="s">
        <v>1740</v>
      </c>
      <c r="D369" s="201" t="s">
        <v>751</v>
      </c>
      <c r="E369" s="202" t="s">
        <v>4171</v>
      </c>
      <c r="F369" s="203" t="s">
        <v>4172</v>
      </c>
      <c r="G369" s="204" t="s">
        <v>404</v>
      </c>
      <c r="H369" s="205">
        <v>8</v>
      </c>
      <c r="I369" s="177"/>
      <c r="J369" s="290">
        <f t="shared" si="60"/>
        <v>0</v>
      </c>
      <c r="K369" s="178"/>
      <c r="L369" s="179"/>
      <c r="M369" s="180" t="s">
        <v>1</v>
      </c>
      <c r="N369" s="181" t="s">
        <v>38</v>
      </c>
      <c r="O369" s="59"/>
      <c r="P369" s="160">
        <f t="shared" si="61"/>
        <v>0</v>
      </c>
      <c r="Q369" s="160">
        <v>2.7000000000000001E-3</v>
      </c>
      <c r="R369" s="160">
        <f t="shared" si="62"/>
        <v>2.1600000000000001E-2</v>
      </c>
      <c r="S369" s="160">
        <v>0</v>
      </c>
      <c r="T369" s="161">
        <f t="shared" si="63"/>
        <v>0</v>
      </c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R369" s="162" t="s">
        <v>337</v>
      </c>
      <c r="AT369" s="162" t="s">
        <v>751</v>
      </c>
      <c r="AU369" s="162" t="s">
        <v>85</v>
      </c>
      <c r="AY369" s="15" t="s">
        <v>208</v>
      </c>
      <c r="BE369" s="163">
        <f t="shared" si="64"/>
        <v>0</v>
      </c>
      <c r="BF369" s="163">
        <f t="shared" si="65"/>
        <v>0</v>
      </c>
      <c r="BG369" s="163">
        <f t="shared" si="66"/>
        <v>0</v>
      </c>
      <c r="BH369" s="163">
        <f t="shared" si="67"/>
        <v>0</v>
      </c>
      <c r="BI369" s="163">
        <f t="shared" si="68"/>
        <v>0</v>
      </c>
      <c r="BJ369" s="15" t="s">
        <v>85</v>
      </c>
      <c r="BK369" s="163">
        <f t="shared" si="69"/>
        <v>0</v>
      </c>
      <c r="BL369" s="15" t="s">
        <v>274</v>
      </c>
      <c r="BM369" s="162" t="s">
        <v>4173</v>
      </c>
    </row>
    <row r="370" spans="1:65" s="2" customFormat="1" ht="24.2" customHeight="1">
      <c r="A370" s="30"/>
      <c r="B370" s="154"/>
      <c r="C370" s="201" t="s">
        <v>1744</v>
      </c>
      <c r="D370" s="201" t="s">
        <v>751</v>
      </c>
      <c r="E370" s="202" t="s">
        <v>4174</v>
      </c>
      <c r="F370" s="203" t="s">
        <v>4175</v>
      </c>
      <c r="G370" s="204" t="s">
        <v>404</v>
      </c>
      <c r="H370" s="205">
        <v>2</v>
      </c>
      <c r="I370" s="177"/>
      <c r="J370" s="290">
        <f t="shared" si="60"/>
        <v>0</v>
      </c>
      <c r="K370" s="178"/>
      <c r="L370" s="179"/>
      <c r="M370" s="180" t="s">
        <v>1</v>
      </c>
      <c r="N370" s="181" t="s">
        <v>38</v>
      </c>
      <c r="O370" s="59"/>
      <c r="P370" s="160">
        <f t="shared" si="61"/>
        <v>0</v>
      </c>
      <c r="Q370" s="160">
        <v>3.0000000000000001E-3</v>
      </c>
      <c r="R370" s="160">
        <f t="shared" si="62"/>
        <v>6.0000000000000001E-3</v>
      </c>
      <c r="S370" s="160">
        <v>0</v>
      </c>
      <c r="T370" s="161">
        <f t="shared" si="63"/>
        <v>0</v>
      </c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R370" s="162" t="s">
        <v>337</v>
      </c>
      <c r="AT370" s="162" t="s">
        <v>751</v>
      </c>
      <c r="AU370" s="162" t="s">
        <v>85</v>
      </c>
      <c r="AY370" s="15" t="s">
        <v>208</v>
      </c>
      <c r="BE370" s="163">
        <f t="shared" si="64"/>
        <v>0</v>
      </c>
      <c r="BF370" s="163">
        <f t="shared" si="65"/>
        <v>0</v>
      </c>
      <c r="BG370" s="163">
        <f t="shared" si="66"/>
        <v>0</v>
      </c>
      <c r="BH370" s="163">
        <f t="shared" si="67"/>
        <v>0</v>
      </c>
      <c r="BI370" s="163">
        <f t="shared" si="68"/>
        <v>0</v>
      </c>
      <c r="BJ370" s="15" t="s">
        <v>85</v>
      </c>
      <c r="BK370" s="163">
        <f t="shared" si="69"/>
        <v>0</v>
      </c>
      <c r="BL370" s="15" t="s">
        <v>274</v>
      </c>
      <c r="BM370" s="162" t="s">
        <v>4176</v>
      </c>
    </row>
    <row r="371" spans="1:65" s="2" customFormat="1" ht="24.2" customHeight="1">
      <c r="A371" s="30"/>
      <c r="B371" s="154"/>
      <c r="C371" s="195" t="s">
        <v>1748</v>
      </c>
      <c r="D371" s="195" t="s">
        <v>210</v>
      </c>
      <c r="E371" s="196" t="s">
        <v>4177</v>
      </c>
      <c r="F371" s="200" t="s">
        <v>4178</v>
      </c>
      <c r="G371" s="198" t="s">
        <v>404</v>
      </c>
      <c r="H371" s="199">
        <v>4</v>
      </c>
      <c r="I371" s="155"/>
      <c r="J371" s="287">
        <f t="shared" si="60"/>
        <v>0</v>
      </c>
      <c r="K371" s="157"/>
      <c r="L371" s="31"/>
      <c r="M371" s="158" t="s">
        <v>1</v>
      </c>
      <c r="N371" s="159" t="s">
        <v>38</v>
      </c>
      <c r="O371" s="59"/>
      <c r="P371" s="160">
        <f t="shared" si="61"/>
        <v>0</v>
      </c>
      <c r="Q371" s="160">
        <v>1.8E-5</v>
      </c>
      <c r="R371" s="160">
        <f t="shared" si="62"/>
        <v>7.2000000000000002E-5</v>
      </c>
      <c r="S371" s="160">
        <v>0</v>
      </c>
      <c r="T371" s="161">
        <f t="shared" si="63"/>
        <v>0</v>
      </c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R371" s="162" t="s">
        <v>274</v>
      </c>
      <c r="AT371" s="162" t="s">
        <v>210</v>
      </c>
      <c r="AU371" s="162" t="s">
        <v>85</v>
      </c>
      <c r="AY371" s="15" t="s">
        <v>208</v>
      </c>
      <c r="BE371" s="163">
        <f t="shared" si="64"/>
        <v>0</v>
      </c>
      <c r="BF371" s="163">
        <f t="shared" si="65"/>
        <v>0</v>
      </c>
      <c r="BG371" s="163">
        <f t="shared" si="66"/>
        <v>0</v>
      </c>
      <c r="BH371" s="163">
        <f t="shared" si="67"/>
        <v>0</v>
      </c>
      <c r="BI371" s="163">
        <f t="shared" si="68"/>
        <v>0</v>
      </c>
      <c r="BJ371" s="15" t="s">
        <v>85</v>
      </c>
      <c r="BK371" s="163">
        <f t="shared" si="69"/>
        <v>0</v>
      </c>
      <c r="BL371" s="15" t="s">
        <v>274</v>
      </c>
      <c r="BM371" s="162" t="s">
        <v>4179</v>
      </c>
    </row>
    <row r="372" spans="1:65" s="2" customFormat="1" ht="24.2" customHeight="1">
      <c r="A372" s="30"/>
      <c r="B372" s="154"/>
      <c r="C372" s="201" t="s">
        <v>1752</v>
      </c>
      <c r="D372" s="201" t="s">
        <v>751</v>
      </c>
      <c r="E372" s="202" t="s">
        <v>4180</v>
      </c>
      <c r="F372" s="203" t="s">
        <v>4181</v>
      </c>
      <c r="G372" s="204" t="s">
        <v>404</v>
      </c>
      <c r="H372" s="205">
        <v>3</v>
      </c>
      <c r="I372" s="177"/>
      <c r="J372" s="290">
        <f t="shared" si="60"/>
        <v>0</v>
      </c>
      <c r="K372" s="178"/>
      <c r="L372" s="179"/>
      <c r="M372" s="180" t="s">
        <v>1</v>
      </c>
      <c r="N372" s="181" t="s">
        <v>38</v>
      </c>
      <c r="O372" s="59"/>
      <c r="P372" s="160">
        <f t="shared" si="61"/>
        <v>0</v>
      </c>
      <c r="Q372" s="160">
        <v>5.4000000000000003E-3</v>
      </c>
      <c r="R372" s="160">
        <f t="shared" si="62"/>
        <v>1.6199999999999999E-2</v>
      </c>
      <c r="S372" s="160">
        <v>0</v>
      </c>
      <c r="T372" s="161">
        <f t="shared" si="63"/>
        <v>0</v>
      </c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R372" s="162" t="s">
        <v>337</v>
      </c>
      <c r="AT372" s="162" t="s">
        <v>751</v>
      </c>
      <c r="AU372" s="162" t="s">
        <v>85</v>
      </c>
      <c r="AY372" s="15" t="s">
        <v>208</v>
      </c>
      <c r="BE372" s="163">
        <f t="shared" si="64"/>
        <v>0</v>
      </c>
      <c r="BF372" s="163">
        <f t="shared" si="65"/>
        <v>0</v>
      </c>
      <c r="BG372" s="163">
        <f t="shared" si="66"/>
        <v>0</v>
      </c>
      <c r="BH372" s="163">
        <f t="shared" si="67"/>
        <v>0</v>
      </c>
      <c r="BI372" s="163">
        <f t="shared" si="68"/>
        <v>0</v>
      </c>
      <c r="BJ372" s="15" t="s">
        <v>85</v>
      </c>
      <c r="BK372" s="163">
        <f t="shared" si="69"/>
        <v>0</v>
      </c>
      <c r="BL372" s="15" t="s">
        <v>274</v>
      </c>
      <c r="BM372" s="162" t="s">
        <v>4182</v>
      </c>
    </row>
    <row r="373" spans="1:65" s="2" customFormat="1" ht="24.2" customHeight="1">
      <c r="A373" s="30"/>
      <c r="B373" s="154"/>
      <c r="C373" s="201" t="s">
        <v>1756</v>
      </c>
      <c r="D373" s="201" t="s">
        <v>751</v>
      </c>
      <c r="E373" s="202" t="s">
        <v>4183</v>
      </c>
      <c r="F373" s="203" t="s">
        <v>4184</v>
      </c>
      <c r="G373" s="204" t="s">
        <v>404</v>
      </c>
      <c r="H373" s="205">
        <v>1</v>
      </c>
      <c r="I373" s="177"/>
      <c r="J373" s="290">
        <f t="shared" si="60"/>
        <v>0</v>
      </c>
      <c r="K373" s="178"/>
      <c r="L373" s="179"/>
      <c r="M373" s="180" t="s">
        <v>1</v>
      </c>
      <c r="N373" s="181" t="s">
        <v>38</v>
      </c>
      <c r="O373" s="59"/>
      <c r="P373" s="160">
        <f t="shared" si="61"/>
        <v>0</v>
      </c>
      <c r="Q373" s="160">
        <v>5.4000000000000003E-3</v>
      </c>
      <c r="R373" s="160">
        <f t="shared" si="62"/>
        <v>5.4000000000000003E-3</v>
      </c>
      <c r="S373" s="160">
        <v>0</v>
      </c>
      <c r="T373" s="161">
        <f t="shared" si="63"/>
        <v>0</v>
      </c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R373" s="162" t="s">
        <v>337</v>
      </c>
      <c r="AT373" s="162" t="s">
        <v>751</v>
      </c>
      <c r="AU373" s="162" t="s">
        <v>85</v>
      </c>
      <c r="AY373" s="15" t="s">
        <v>208</v>
      </c>
      <c r="BE373" s="163">
        <f t="shared" si="64"/>
        <v>0</v>
      </c>
      <c r="BF373" s="163">
        <f t="shared" si="65"/>
        <v>0</v>
      </c>
      <c r="BG373" s="163">
        <f t="shared" si="66"/>
        <v>0</v>
      </c>
      <c r="BH373" s="163">
        <f t="shared" si="67"/>
        <v>0</v>
      </c>
      <c r="BI373" s="163">
        <f t="shared" si="68"/>
        <v>0</v>
      </c>
      <c r="BJ373" s="15" t="s">
        <v>85</v>
      </c>
      <c r="BK373" s="163">
        <f t="shared" si="69"/>
        <v>0</v>
      </c>
      <c r="BL373" s="15" t="s">
        <v>274</v>
      </c>
      <c r="BM373" s="162" t="s">
        <v>4185</v>
      </c>
    </row>
    <row r="374" spans="1:65" s="2" customFormat="1" ht="24.2" customHeight="1">
      <c r="A374" s="30"/>
      <c r="B374" s="154"/>
      <c r="C374" s="195" t="s">
        <v>1760</v>
      </c>
      <c r="D374" s="195" t="s">
        <v>210</v>
      </c>
      <c r="E374" s="196" t="s">
        <v>4186</v>
      </c>
      <c r="F374" s="200" t="s">
        <v>4187</v>
      </c>
      <c r="G374" s="198" t="s">
        <v>404</v>
      </c>
      <c r="H374" s="199">
        <v>1</v>
      </c>
      <c r="I374" s="155"/>
      <c r="J374" s="287">
        <f t="shared" si="60"/>
        <v>0</v>
      </c>
      <c r="K374" s="157"/>
      <c r="L374" s="31"/>
      <c r="M374" s="158" t="s">
        <v>1</v>
      </c>
      <c r="N374" s="159" t="s">
        <v>38</v>
      </c>
      <c r="O374" s="59"/>
      <c r="P374" s="160">
        <f t="shared" si="61"/>
        <v>0</v>
      </c>
      <c r="Q374" s="160">
        <v>1.5E-5</v>
      </c>
      <c r="R374" s="160">
        <f t="shared" si="62"/>
        <v>1.5E-5</v>
      </c>
      <c r="S374" s="160">
        <v>0</v>
      </c>
      <c r="T374" s="161">
        <f t="shared" si="63"/>
        <v>0</v>
      </c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R374" s="162" t="s">
        <v>274</v>
      </c>
      <c r="AT374" s="162" t="s">
        <v>210</v>
      </c>
      <c r="AU374" s="162" t="s">
        <v>85</v>
      </c>
      <c r="AY374" s="15" t="s">
        <v>208</v>
      </c>
      <c r="BE374" s="163">
        <f t="shared" si="64"/>
        <v>0</v>
      </c>
      <c r="BF374" s="163">
        <f t="shared" si="65"/>
        <v>0</v>
      </c>
      <c r="BG374" s="163">
        <f t="shared" si="66"/>
        <v>0</v>
      </c>
      <c r="BH374" s="163">
        <f t="shared" si="67"/>
        <v>0</v>
      </c>
      <c r="BI374" s="163">
        <f t="shared" si="68"/>
        <v>0</v>
      </c>
      <c r="BJ374" s="15" t="s">
        <v>85</v>
      </c>
      <c r="BK374" s="163">
        <f t="shared" si="69"/>
        <v>0</v>
      </c>
      <c r="BL374" s="15" t="s">
        <v>274</v>
      </c>
      <c r="BM374" s="162" t="s">
        <v>4188</v>
      </c>
    </row>
    <row r="375" spans="1:65" s="2" customFormat="1" ht="24.2" customHeight="1">
      <c r="A375" s="30"/>
      <c r="B375" s="154"/>
      <c r="C375" s="201" t="s">
        <v>1766</v>
      </c>
      <c r="D375" s="201" t="s">
        <v>751</v>
      </c>
      <c r="E375" s="202" t="s">
        <v>4189</v>
      </c>
      <c r="F375" s="203" t="s">
        <v>4190</v>
      </c>
      <c r="G375" s="204" t="s">
        <v>404</v>
      </c>
      <c r="H375" s="205">
        <v>1</v>
      </c>
      <c r="I375" s="177"/>
      <c r="J375" s="290">
        <f t="shared" si="60"/>
        <v>0</v>
      </c>
      <c r="K375" s="178"/>
      <c r="L375" s="179"/>
      <c r="M375" s="180" t="s">
        <v>1</v>
      </c>
      <c r="N375" s="181" t="s">
        <v>38</v>
      </c>
      <c r="O375" s="59"/>
      <c r="P375" s="160">
        <f t="shared" si="61"/>
        <v>0</v>
      </c>
      <c r="Q375" s="160">
        <v>3.0999999999999999E-3</v>
      </c>
      <c r="R375" s="160">
        <f t="shared" si="62"/>
        <v>3.0999999999999999E-3</v>
      </c>
      <c r="S375" s="160">
        <v>0</v>
      </c>
      <c r="T375" s="161">
        <f t="shared" si="63"/>
        <v>0</v>
      </c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R375" s="162" t="s">
        <v>337</v>
      </c>
      <c r="AT375" s="162" t="s">
        <v>751</v>
      </c>
      <c r="AU375" s="162" t="s">
        <v>85</v>
      </c>
      <c r="AY375" s="15" t="s">
        <v>208</v>
      </c>
      <c r="BE375" s="163">
        <f t="shared" si="64"/>
        <v>0</v>
      </c>
      <c r="BF375" s="163">
        <f t="shared" si="65"/>
        <v>0</v>
      </c>
      <c r="BG375" s="163">
        <f t="shared" si="66"/>
        <v>0</v>
      </c>
      <c r="BH375" s="163">
        <f t="shared" si="67"/>
        <v>0</v>
      </c>
      <c r="BI375" s="163">
        <f t="shared" si="68"/>
        <v>0</v>
      </c>
      <c r="BJ375" s="15" t="s">
        <v>85</v>
      </c>
      <c r="BK375" s="163">
        <f t="shared" si="69"/>
        <v>0</v>
      </c>
      <c r="BL375" s="15" t="s">
        <v>274</v>
      </c>
      <c r="BM375" s="162" t="s">
        <v>4191</v>
      </c>
    </row>
    <row r="376" spans="1:65" s="2" customFormat="1" ht="24.2" customHeight="1">
      <c r="A376" s="30"/>
      <c r="B376" s="154"/>
      <c r="C376" s="195" t="s">
        <v>1768</v>
      </c>
      <c r="D376" s="195" t="s">
        <v>210</v>
      </c>
      <c r="E376" s="196" t="s">
        <v>4192</v>
      </c>
      <c r="F376" s="200" t="s">
        <v>4193</v>
      </c>
      <c r="G376" s="198" t="s">
        <v>690</v>
      </c>
      <c r="H376" s="199">
        <v>10</v>
      </c>
      <c r="I376" s="155"/>
      <c r="J376" s="287">
        <f t="shared" si="60"/>
        <v>0</v>
      </c>
      <c r="K376" s="157"/>
      <c r="L376" s="31"/>
      <c r="M376" s="158" t="s">
        <v>1</v>
      </c>
      <c r="N376" s="159" t="s">
        <v>38</v>
      </c>
      <c r="O376" s="59"/>
      <c r="P376" s="160">
        <f t="shared" si="61"/>
        <v>0</v>
      </c>
      <c r="Q376" s="160">
        <v>2.6045000000000002E-4</v>
      </c>
      <c r="R376" s="160">
        <f t="shared" si="62"/>
        <v>2.6045E-3</v>
      </c>
      <c r="S376" s="160">
        <v>0</v>
      </c>
      <c r="T376" s="161">
        <f t="shared" si="63"/>
        <v>0</v>
      </c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R376" s="162" t="s">
        <v>274</v>
      </c>
      <c r="AT376" s="162" t="s">
        <v>210</v>
      </c>
      <c r="AU376" s="162" t="s">
        <v>85</v>
      </c>
      <c r="AY376" s="15" t="s">
        <v>208</v>
      </c>
      <c r="BE376" s="163">
        <f t="shared" si="64"/>
        <v>0</v>
      </c>
      <c r="BF376" s="163">
        <f t="shared" si="65"/>
        <v>0</v>
      </c>
      <c r="BG376" s="163">
        <f t="shared" si="66"/>
        <v>0</v>
      </c>
      <c r="BH376" s="163">
        <f t="shared" si="67"/>
        <v>0</v>
      </c>
      <c r="BI376" s="163">
        <f t="shared" si="68"/>
        <v>0</v>
      </c>
      <c r="BJ376" s="15" t="s">
        <v>85</v>
      </c>
      <c r="BK376" s="163">
        <f t="shared" si="69"/>
        <v>0</v>
      </c>
      <c r="BL376" s="15" t="s">
        <v>274</v>
      </c>
      <c r="BM376" s="162" t="s">
        <v>4194</v>
      </c>
    </row>
    <row r="377" spans="1:65" s="2" customFormat="1" ht="37.9" customHeight="1">
      <c r="A377" s="30"/>
      <c r="B377" s="154"/>
      <c r="C377" s="201" t="s">
        <v>1770</v>
      </c>
      <c r="D377" s="201" t="s">
        <v>751</v>
      </c>
      <c r="E377" s="202" t="s">
        <v>4195</v>
      </c>
      <c r="F377" s="203" t="s">
        <v>4196</v>
      </c>
      <c r="G377" s="204" t="s">
        <v>404</v>
      </c>
      <c r="H377" s="205">
        <v>10</v>
      </c>
      <c r="I377" s="177"/>
      <c r="J377" s="290">
        <f t="shared" si="60"/>
        <v>0</v>
      </c>
      <c r="K377" s="178"/>
      <c r="L377" s="179"/>
      <c r="M377" s="180" t="s">
        <v>1</v>
      </c>
      <c r="N377" s="181" t="s">
        <v>38</v>
      </c>
      <c r="O377" s="59"/>
      <c r="P377" s="160">
        <f t="shared" si="61"/>
        <v>0</v>
      </c>
      <c r="Q377" s="160">
        <v>2.1999999999999999E-2</v>
      </c>
      <c r="R377" s="160">
        <f t="shared" si="62"/>
        <v>0.21999999999999997</v>
      </c>
      <c r="S377" s="160">
        <v>0</v>
      </c>
      <c r="T377" s="161">
        <f t="shared" si="63"/>
        <v>0</v>
      </c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R377" s="162" t="s">
        <v>337</v>
      </c>
      <c r="AT377" s="162" t="s">
        <v>751</v>
      </c>
      <c r="AU377" s="162" t="s">
        <v>85</v>
      </c>
      <c r="AY377" s="15" t="s">
        <v>208</v>
      </c>
      <c r="BE377" s="163">
        <f t="shared" si="64"/>
        <v>0</v>
      </c>
      <c r="BF377" s="163">
        <f t="shared" si="65"/>
        <v>0</v>
      </c>
      <c r="BG377" s="163">
        <f t="shared" si="66"/>
        <v>0</v>
      </c>
      <c r="BH377" s="163">
        <f t="shared" si="67"/>
        <v>0</v>
      </c>
      <c r="BI377" s="163">
        <f t="shared" si="68"/>
        <v>0</v>
      </c>
      <c r="BJ377" s="15" t="s">
        <v>85</v>
      </c>
      <c r="BK377" s="163">
        <f t="shared" si="69"/>
        <v>0</v>
      </c>
      <c r="BL377" s="15" t="s">
        <v>274</v>
      </c>
      <c r="BM377" s="162" t="s">
        <v>4197</v>
      </c>
    </row>
    <row r="378" spans="1:65" s="2" customFormat="1" ht="24.2" customHeight="1">
      <c r="A378" s="30"/>
      <c r="B378" s="154"/>
      <c r="C378" s="195" t="s">
        <v>1772</v>
      </c>
      <c r="D378" s="195" t="s">
        <v>210</v>
      </c>
      <c r="E378" s="196" t="s">
        <v>4198</v>
      </c>
      <c r="F378" s="200" t="s">
        <v>4199</v>
      </c>
      <c r="G378" s="198" t="s">
        <v>404</v>
      </c>
      <c r="H378" s="199">
        <v>1</v>
      </c>
      <c r="I378" s="155"/>
      <c r="J378" s="287">
        <f t="shared" ref="J378:J387" si="70">ROUND(I378*H378,2)</f>
        <v>0</v>
      </c>
      <c r="K378" s="157"/>
      <c r="L378" s="31"/>
      <c r="M378" s="158" t="s">
        <v>1</v>
      </c>
      <c r="N378" s="159" t="s">
        <v>38</v>
      </c>
      <c r="O378" s="59"/>
      <c r="P378" s="160">
        <f t="shared" ref="P378:P387" si="71">O378*H378</f>
        <v>0</v>
      </c>
      <c r="Q378" s="160">
        <v>4.1999999999999996E-6</v>
      </c>
      <c r="R378" s="160">
        <f t="shared" ref="R378:R387" si="72">Q378*H378</f>
        <v>4.1999999999999996E-6</v>
      </c>
      <c r="S378" s="160">
        <v>0</v>
      </c>
      <c r="T378" s="161">
        <f t="shared" ref="T378:T387" si="73">S378*H378</f>
        <v>0</v>
      </c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R378" s="162" t="s">
        <v>274</v>
      </c>
      <c r="AT378" s="162" t="s">
        <v>210</v>
      </c>
      <c r="AU378" s="162" t="s">
        <v>85</v>
      </c>
      <c r="AY378" s="15" t="s">
        <v>208</v>
      </c>
      <c r="BE378" s="163">
        <f t="shared" ref="BE378:BE387" si="74">IF(N378="základná",J378,0)</f>
        <v>0</v>
      </c>
      <c r="BF378" s="163">
        <f t="shared" ref="BF378:BF387" si="75">IF(N378="znížená",J378,0)</f>
        <v>0</v>
      </c>
      <c r="BG378" s="163">
        <f t="shared" ref="BG378:BG387" si="76">IF(N378="zákl. prenesená",J378,0)</f>
        <v>0</v>
      </c>
      <c r="BH378" s="163">
        <f t="shared" ref="BH378:BH387" si="77">IF(N378="zníž. prenesená",J378,0)</f>
        <v>0</v>
      </c>
      <c r="BI378" s="163">
        <f t="shared" ref="BI378:BI387" si="78">IF(N378="nulová",J378,0)</f>
        <v>0</v>
      </c>
      <c r="BJ378" s="15" t="s">
        <v>85</v>
      </c>
      <c r="BK378" s="163">
        <f t="shared" ref="BK378:BK387" si="79">ROUND(I378*H378,2)</f>
        <v>0</v>
      </c>
      <c r="BL378" s="15" t="s">
        <v>274</v>
      </c>
      <c r="BM378" s="162" t="s">
        <v>4200</v>
      </c>
    </row>
    <row r="379" spans="1:65" s="2" customFormat="1" ht="44.25" customHeight="1">
      <c r="A379" s="30"/>
      <c r="B379" s="154"/>
      <c r="C379" s="201" t="s">
        <v>1774</v>
      </c>
      <c r="D379" s="201" t="s">
        <v>751</v>
      </c>
      <c r="E379" s="202" t="s">
        <v>4201</v>
      </c>
      <c r="F379" s="203" t="s">
        <v>4202</v>
      </c>
      <c r="G379" s="204" t="s">
        <v>404</v>
      </c>
      <c r="H379" s="205">
        <v>1</v>
      </c>
      <c r="I379" s="177"/>
      <c r="J379" s="290">
        <f t="shared" si="70"/>
        <v>0</v>
      </c>
      <c r="K379" s="178"/>
      <c r="L379" s="179"/>
      <c r="M379" s="180" t="s">
        <v>1</v>
      </c>
      <c r="N379" s="181" t="s">
        <v>38</v>
      </c>
      <c r="O379" s="59"/>
      <c r="P379" s="160">
        <f t="shared" si="71"/>
        <v>0</v>
      </c>
      <c r="Q379" s="160">
        <v>5.0000000000000001E-4</v>
      </c>
      <c r="R379" s="160">
        <f t="shared" si="72"/>
        <v>5.0000000000000001E-4</v>
      </c>
      <c r="S379" s="160">
        <v>0</v>
      </c>
      <c r="T379" s="161">
        <f t="shared" si="73"/>
        <v>0</v>
      </c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R379" s="162" t="s">
        <v>337</v>
      </c>
      <c r="AT379" s="162" t="s">
        <v>751</v>
      </c>
      <c r="AU379" s="162" t="s">
        <v>85</v>
      </c>
      <c r="AY379" s="15" t="s">
        <v>208</v>
      </c>
      <c r="BE379" s="163">
        <f t="shared" si="74"/>
        <v>0</v>
      </c>
      <c r="BF379" s="163">
        <f t="shared" si="75"/>
        <v>0</v>
      </c>
      <c r="BG379" s="163">
        <f t="shared" si="76"/>
        <v>0</v>
      </c>
      <c r="BH379" s="163">
        <f t="shared" si="77"/>
        <v>0</v>
      </c>
      <c r="BI379" s="163">
        <f t="shared" si="78"/>
        <v>0</v>
      </c>
      <c r="BJ379" s="15" t="s">
        <v>85</v>
      </c>
      <c r="BK379" s="163">
        <f t="shared" si="79"/>
        <v>0</v>
      </c>
      <c r="BL379" s="15" t="s">
        <v>274</v>
      </c>
      <c r="BM379" s="162" t="s">
        <v>4203</v>
      </c>
    </row>
    <row r="380" spans="1:65" s="2" customFormat="1" ht="24.2" customHeight="1">
      <c r="A380" s="30"/>
      <c r="B380" s="154"/>
      <c r="C380" s="195" t="s">
        <v>1778</v>
      </c>
      <c r="D380" s="195" t="s">
        <v>210</v>
      </c>
      <c r="E380" s="196" t="s">
        <v>4204</v>
      </c>
      <c r="F380" s="200" t="s">
        <v>4205</v>
      </c>
      <c r="G380" s="198" t="s">
        <v>404</v>
      </c>
      <c r="H380" s="199">
        <v>1</v>
      </c>
      <c r="I380" s="155"/>
      <c r="J380" s="287">
        <f t="shared" si="70"/>
        <v>0</v>
      </c>
      <c r="K380" s="157"/>
      <c r="L380" s="31"/>
      <c r="M380" s="158" t="s">
        <v>1</v>
      </c>
      <c r="N380" s="159" t="s">
        <v>38</v>
      </c>
      <c r="O380" s="59"/>
      <c r="P380" s="160">
        <f t="shared" si="71"/>
        <v>0</v>
      </c>
      <c r="Q380" s="160">
        <v>6.68179E-3</v>
      </c>
      <c r="R380" s="160">
        <f t="shared" si="72"/>
        <v>6.68179E-3</v>
      </c>
      <c r="S380" s="160">
        <v>0</v>
      </c>
      <c r="T380" s="161">
        <f t="shared" si="73"/>
        <v>0</v>
      </c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R380" s="162" t="s">
        <v>274</v>
      </c>
      <c r="AT380" s="162" t="s">
        <v>210</v>
      </c>
      <c r="AU380" s="162" t="s">
        <v>85</v>
      </c>
      <c r="AY380" s="15" t="s">
        <v>208</v>
      </c>
      <c r="BE380" s="163">
        <f t="shared" si="74"/>
        <v>0</v>
      </c>
      <c r="BF380" s="163">
        <f t="shared" si="75"/>
        <v>0</v>
      </c>
      <c r="BG380" s="163">
        <f t="shared" si="76"/>
        <v>0</v>
      </c>
      <c r="BH380" s="163">
        <f t="shared" si="77"/>
        <v>0</v>
      </c>
      <c r="BI380" s="163">
        <f t="shared" si="78"/>
        <v>0</v>
      </c>
      <c r="BJ380" s="15" t="s">
        <v>85</v>
      </c>
      <c r="BK380" s="163">
        <f t="shared" si="79"/>
        <v>0</v>
      </c>
      <c r="BL380" s="15" t="s">
        <v>274</v>
      </c>
      <c r="BM380" s="162" t="s">
        <v>4206</v>
      </c>
    </row>
    <row r="381" spans="1:65" s="2" customFormat="1" ht="16.5" customHeight="1">
      <c r="A381" s="30"/>
      <c r="B381" s="154"/>
      <c r="C381" s="201" t="s">
        <v>1782</v>
      </c>
      <c r="D381" s="201" t="s">
        <v>751</v>
      </c>
      <c r="E381" s="202" t="s">
        <v>4207</v>
      </c>
      <c r="F381" s="203" t="s">
        <v>4208</v>
      </c>
      <c r="G381" s="204" t="s">
        <v>404</v>
      </c>
      <c r="H381" s="205">
        <v>1</v>
      </c>
      <c r="I381" s="177"/>
      <c r="J381" s="290">
        <f t="shared" si="70"/>
        <v>0</v>
      </c>
      <c r="K381" s="178"/>
      <c r="L381" s="179"/>
      <c r="M381" s="180" t="s">
        <v>1</v>
      </c>
      <c r="N381" s="181" t="s">
        <v>38</v>
      </c>
      <c r="O381" s="59"/>
      <c r="P381" s="160">
        <f t="shared" si="71"/>
        <v>0</v>
      </c>
      <c r="Q381" s="160">
        <v>3.0000000000000001E-3</v>
      </c>
      <c r="R381" s="160">
        <f t="shared" si="72"/>
        <v>3.0000000000000001E-3</v>
      </c>
      <c r="S381" s="160">
        <v>0</v>
      </c>
      <c r="T381" s="161">
        <f t="shared" si="73"/>
        <v>0</v>
      </c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R381" s="162" t="s">
        <v>337</v>
      </c>
      <c r="AT381" s="162" t="s">
        <v>751</v>
      </c>
      <c r="AU381" s="162" t="s">
        <v>85</v>
      </c>
      <c r="AY381" s="15" t="s">
        <v>208</v>
      </c>
      <c r="BE381" s="163">
        <f t="shared" si="74"/>
        <v>0</v>
      </c>
      <c r="BF381" s="163">
        <f t="shared" si="75"/>
        <v>0</v>
      </c>
      <c r="BG381" s="163">
        <f t="shared" si="76"/>
        <v>0</v>
      </c>
      <c r="BH381" s="163">
        <f t="shared" si="77"/>
        <v>0</v>
      </c>
      <c r="BI381" s="163">
        <f t="shared" si="78"/>
        <v>0</v>
      </c>
      <c r="BJ381" s="15" t="s">
        <v>85</v>
      </c>
      <c r="BK381" s="163">
        <f t="shared" si="79"/>
        <v>0</v>
      </c>
      <c r="BL381" s="15" t="s">
        <v>274</v>
      </c>
      <c r="BM381" s="162" t="s">
        <v>4209</v>
      </c>
    </row>
    <row r="382" spans="1:65" s="2" customFormat="1" ht="24.2" customHeight="1">
      <c r="A382" s="30"/>
      <c r="B382" s="154"/>
      <c r="C382" s="195" t="s">
        <v>1786</v>
      </c>
      <c r="D382" s="195" t="s">
        <v>210</v>
      </c>
      <c r="E382" s="196" t="s">
        <v>4210</v>
      </c>
      <c r="F382" s="200" t="s">
        <v>4211</v>
      </c>
      <c r="G382" s="198" t="s">
        <v>404</v>
      </c>
      <c r="H382" s="199">
        <v>1</v>
      </c>
      <c r="I382" s="155"/>
      <c r="J382" s="287">
        <f t="shared" si="70"/>
        <v>0</v>
      </c>
      <c r="K382" s="157"/>
      <c r="L382" s="31"/>
      <c r="M382" s="158" t="s">
        <v>1</v>
      </c>
      <c r="N382" s="159" t="s">
        <v>38</v>
      </c>
      <c r="O382" s="59"/>
      <c r="P382" s="160">
        <f t="shared" si="71"/>
        <v>0</v>
      </c>
      <c r="Q382" s="160">
        <v>3.9890000000000004E-3</v>
      </c>
      <c r="R382" s="160">
        <f t="shared" si="72"/>
        <v>3.9890000000000004E-3</v>
      </c>
      <c r="S382" s="160">
        <v>0</v>
      </c>
      <c r="T382" s="161">
        <f t="shared" si="73"/>
        <v>0</v>
      </c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R382" s="162" t="s">
        <v>274</v>
      </c>
      <c r="AT382" s="162" t="s">
        <v>210</v>
      </c>
      <c r="AU382" s="162" t="s">
        <v>85</v>
      </c>
      <c r="AY382" s="15" t="s">
        <v>208</v>
      </c>
      <c r="BE382" s="163">
        <f t="shared" si="74"/>
        <v>0</v>
      </c>
      <c r="BF382" s="163">
        <f t="shared" si="75"/>
        <v>0</v>
      </c>
      <c r="BG382" s="163">
        <f t="shared" si="76"/>
        <v>0</v>
      </c>
      <c r="BH382" s="163">
        <f t="shared" si="77"/>
        <v>0</v>
      </c>
      <c r="BI382" s="163">
        <f t="shared" si="78"/>
        <v>0</v>
      </c>
      <c r="BJ382" s="15" t="s">
        <v>85</v>
      </c>
      <c r="BK382" s="163">
        <f t="shared" si="79"/>
        <v>0</v>
      </c>
      <c r="BL382" s="15" t="s">
        <v>274</v>
      </c>
      <c r="BM382" s="162" t="s">
        <v>4212</v>
      </c>
    </row>
    <row r="383" spans="1:65" s="2" customFormat="1" ht="16.5" customHeight="1">
      <c r="A383" s="30"/>
      <c r="B383" s="154"/>
      <c r="C383" s="201" t="s">
        <v>1790</v>
      </c>
      <c r="D383" s="201" t="s">
        <v>751</v>
      </c>
      <c r="E383" s="202" t="s">
        <v>4213</v>
      </c>
      <c r="F383" s="203" t="s">
        <v>4214</v>
      </c>
      <c r="G383" s="204" t="s">
        <v>404</v>
      </c>
      <c r="H383" s="205">
        <v>1</v>
      </c>
      <c r="I383" s="177"/>
      <c r="J383" s="290">
        <f t="shared" si="70"/>
        <v>0</v>
      </c>
      <c r="K383" s="178"/>
      <c r="L383" s="179"/>
      <c r="M383" s="180" t="s">
        <v>1</v>
      </c>
      <c r="N383" s="181" t="s">
        <v>38</v>
      </c>
      <c r="O383" s="59"/>
      <c r="P383" s="160">
        <f t="shared" si="71"/>
        <v>0</v>
      </c>
      <c r="Q383" s="160">
        <v>1E-3</v>
      </c>
      <c r="R383" s="160">
        <f t="shared" si="72"/>
        <v>1E-3</v>
      </c>
      <c r="S383" s="160">
        <v>0</v>
      </c>
      <c r="T383" s="161">
        <f t="shared" si="73"/>
        <v>0</v>
      </c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R383" s="162" t="s">
        <v>337</v>
      </c>
      <c r="AT383" s="162" t="s">
        <v>751</v>
      </c>
      <c r="AU383" s="162" t="s">
        <v>85</v>
      </c>
      <c r="AY383" s="15" t="s">
        <v>208</v>
      </c>
      <c r="BE383" s="163">
        <f t="shared" si="74"/>
        <v>0</v>
      </c>
      <c r="BF383" s="163">
        <f t="shared" si="75"/>
        <v>0</v>
      </c>
      <c r="BG383" s="163">
        <f t="shared" si="76"/>
        <v>0</v>
      </c>
      <c r="BH383" s="163">
        <f t="shared" si="77"/>
        <v>0</v>
      </c>
      <c r="BI383" s="163">
        <f t="shared" si="78"/>
        <v>0</v>
      </c>
      <c r="BJ383" s="15" t="s">
        <v>85</v>
      </c>
      <c r="BK383" s="163">
        <f t="shared" si="79"/>
        <v>0</v>
      </c>
      <c r="BL383" s="15" t="s">
        <v>274</v>
      </c>
      <c r="BM383" s="162" t="s">
        <v>4215</v>
      </c>
    </row>
    <row r="384" spans="1:65" s="2" customFormat="1" ht="24.2" customHeight="1">
      <c r="A384" s="30"/>
      <c r="B384" s="154"/>
      <c r="C384" s="195" t="s">
        <v>1794</v>
      </c>
      <c r="D384" s="195" t="s">
        <v>210</v>
      </c>
      <c r="E384" s="196" t="s">
        <v>4216</v>
      </c>
      <c r="F384" s="200" t="s">
        <v>4217</v>
      </c>
      <c r="G384" s="198" t="s">
        <v>252</v>
      </c>
      <c r="H384" s="199">
        <v>2728</v>
      </c>
      <c r="I384" s="155"/>
      <c r="J384" s="287">
        <f t="shared" si="70"/>
        <v>0</v>
      </c>
      <c r="K384" s="157"/>
      <c r="L384" s="31"/>
      <c r="M384" s="158" t="s">
        <v>1</v>
      </c>
      <c r="N384" s="159" t="s">
        <v>38</v>
      </c>
      <c r="O384" s="59"/>
      <c r="P384" s="160">
        <f t="shared" si="71"/>
        <v>0</v>
      </c>
      <c r="Q384" s="160">
        <v>1.8000000000000001E-4</v>
      </c>
      <c r="R384" s="160">
        <f t="shared" si="72"/>
        <v>0.49104000000000003</v>
      </c>
      <c r="S384" s="160">
        <v>0</v>
      </c>
      <c r="T384" s="161">
        <f t="shared" si="73"/>
        <v>0</v>
      </c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R384" s="162" t="s">
        <v>274</v>
      </c>
      <c r="AT384" s="162" t="s">
        <v>210</v>
      </c>
      <c r="AU384" s="162" t="s">
        <v>85</v>
      </c>
      <c r="AY384" s="15" t="s">
        <v>208</v>
      </c>
      <c r="BE384" s="163">
        <f t="shared" si="74"/>
        <v>0</v>
      </c>
      <c r="BF384" s="163">
        <f t="shared" si="75"/>
        <v>0</v>
      </c>
      <c r="BG384" s="163">
        <f t="shared" si="76"/>
        <v>0</v>
      </c>
      <c r="BH384" s="163">
        <f t="shared" si="77"/>
        <v>0</v>
      </c>
      <c r="BI384" s="163">
        <f t="shared" si="78"/>
        <v>0</v>
      </c>
      <c r="BJ384" s="15" t="s">
        <v>85</v>
      </c>
      <c r="BK384" s="163">
        <f t="shared" si="79"/>
        <v>0</v>
      </c>
      <c r="BL384" s="15" t="s">
        <v>274</v>
      </c>
      <c r="BM384" s="162" t="s">
        <v>4218</v>
      </c>
    </row>
    <row r="385" spans="1:65" s="2" customFormat="1" ht="24.2" customHeight="1">
      <c r="A385" s="30"/>
      <c r="B385" s="154"/>
      <c r="C385" s="195" t="s">
        <v>1799</v>
      </c>
      <c r="D385" s="195" t="s">
        <v>210</v>
      </c>
      <c r="E385" s="196" t="s">
        <v>4219</v>
      </c>
      <c r="F385" s="200" t="s">
        <v>4220</v>
      </c>
      <c r="G385" s="198" t="s">
        <v>252</v>
      </c>
      <c r="H385" s="199">
        <v>57</v>
      </c>
      <c r="I385" s="155"/>
      <c r="J385" s="287">
        <f t="shared" si="70"/>
        <v>0</v>
      </c>
      <c r="K385" s="157"/>
      <c r="L385" s="31"/>
      <c r="M385" s="158" t="s">
        <v>1</v>
      </c>
      <c r="N385" s="159" t="s">
        <v>38</v>
      </c>
      <c r="O385" s="59"/>
      <c r="P385" s="160">
        <f t="shared" si="71"/>
        <v>0</v>
      </c>
      <c r="Q385" s="160">
        <v>3.5146999999999999E-4</v>
      </c>
      <c r="R385" s="160">
        <f t="shared" si="72"/>
        <v>2.0033789999999999E-2</v>
      </c>
      <c r="S385" s="160">
        <v>0</v>
      </c>
      <c r="T385" s="161">
        <f t="shared" si="73"/>
        <v>0</v>
      </c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R385" s="162" t="s">
        <v>274</v>
      </c>
      <c r="AT385" s="162" t="s">
        <v>210</v>
      </c>
      <c r="AU385" s="162" t="s">
        <v>85</v>
      </c>
      <c r="AY385" s="15" t="s">
        <v>208</v>
      </c>
      <c r="BE385" s="163">
        <f t="shared" si="74"/>
        <v>0</v>
      </c>
      <c r="BF385" s="163">
        <f t="shared" si="75"/>
        <v>0</v>
      </c>
      <c r="BG385" s="163">
        <f t="shared" si="76"/>
        <v>0</v>
      </c>
      <c r="BH385" s="163">
        <f t="shared" si="77"/>
        <v>0</v>
      </c>
      <c r="BI385" s="163">
        <f t="shared" si="78"/>
        <v>0</v>
      </c>
      <c r="BJ385" s="15" t="s">
        <v>85</v>
      </c>
      <c r="BK385" s="163">
        <f t="shared" si="79"/>
        <v>0</v>
      </c>
      <c r="BL385" s="15" t="s">
        <v>274</v>
      </c>
      <c r="BM385" s="162" t="s">
        <v>4221</v>
      </c>
    </row>
    <row r="386" spans="1:65" s="2" customFormat="1" ht="24.2" customHeight="1">
      <c r="A386" s="30"/>
      <c r="B386" s="154"/>
      <c r="C386" s="195" t="s">
        <v>1803</v>
      </c>
      <c r="D386" s="195" t="s">
        <v>210</v>
      </c>
      <c r="E386" s="196" t="s">
        <v>4222</v>
      </c>
      <c r="F386" s="200" t="s">
        <v>4223</v>
      </c>
      <c r="G386" s="198" t="s">
        <v>252</v>
      </c>
      <c r="H386" s="199">
        <v>2785</v>
      </c>
      <c r="I386" s="155"/>
      <c r="J386" s="287">
        <f t="shared" si="70"/>
        <v>0</v>
      </c>
      <c r="K386" s="157"/>
      <c r="L386" s="31"/>
      <c r="M386" s="158" t="s">
        <v>1</v>
      </c>
      <c r="N386" s="159" t="s">
        <v>38</v>
      </c>
      <c r="O386" s="59"/>
      <c r="P386" s="160">
        <f t="shared" si="71"/>
        <v>0</v>
      </c>
      <c r="Q386" s="160">
        <v>1.0000000000000001E-5</v>
      </c>
      <c r="R386" s="160">
        <f t="shared" si="72"/>
        <v>2.7850000000000003E-2</v>
      </c>
      <c r="S386" s="160">
        <v>0</v>
      </c>
      <c r="T386" s="161">
        <f t="shared" si="73"/>
        <v>0</v>
      </c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R386" s="162" t="s">
        <v>274</v>
      </c>
      <c r="AT386" s="162" t="s">
        <v>210</v>
      </c>
      <c r="AU386" s="162" t="s">
        <v>85</v>
      </c>
      <c r="AY386" s="15" t="s">
        <v>208</v>
      </c>
      <c r="BE386" s="163">
        <f t="shared" si="74"/>
        <v>0</v>
      </c>
      <c r="BF386" s="163">
        <f t="shared" si="75"/>
        <v>0</v>
      </c>
      <c r="BG386" s="163">
        <f t="shared" si="76"/>
        <v>0</v>
      </c>
      <c r="BH386" s="163">
        <f t="shared" si="77"/>
        <v>0</v>
      </c>
      <c r="BI386" s="163">
        <f t="shared" si="78"/>
        <v>0</v>
      </c>
      <c r="BJ386" s="15" t="s">
        <v>85</v>
      </c>
      <c r="BK386" s="163">
        <f t="shared" si="79"/>
        <v>0</v>
      </c>
      <c r="BL386" s="15" t="s">
        <v>274</v>
      </c>
      <c r="BM386" s="162" t="s">
        <v>4224</v>
      </c>
    </row>
    <row r="387" spans="1:65" s="2" customFormat="1" ht="24.2" customHeight="1">
      <c r="A387" s="30"/>
      <c r="B387" s="154"/>
      <c r="C387" s="195" t="s">
        <v>1805</v>
      </c>
      <c r="D387" s="195" t="s">
        <v>210</v>
      </c>
      <c r="E387" s="196" t="s">
        <v>4225</v>
      </c>
      <c r="F387" s="200" t="s">
        <v>1950</v>
      </c>
      <c r="G387" s="198" t="s">
        <v>1614</v>
      </c>
      <c r="H387" s="182"/>
      <c r="I387" s="155"/>
      <c r="J387" s="287">
        <f t="shared" si="70"/>
        <v>0</v>
      </c>
      <c r="K387" s="157"/>
      <c r="L387" s="31"/>
      <c r="M387" s="158" t="s">
        <v>1</v>
      </c>
      <c r="N387" s="159" t="s">
        <v>38</v>
      </c>
      <c r="O387" s="59"/>
      <c r="P387" s="160">
        <f t="shared" si="71"/>
        <v>0</v>
      </c>
      <c r="Q387" s="160">
        <v>0</v>
      </c>
      <c r="R387" s="160">
        <f t="shared" si="72"/>
        <v>0</v>
      </c>
      <c r="S387" s="160">
        <v>0</v>
      </c>
      <c r="T387" s="161">
        <f t="shared" si="73"/>
        <v>0</v>
      </c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R387" s="162" t="s">
        <v>274</v>
      </c>
      <c r="AT387" s="162" t="s">
        <v>210</v>
      </c>
      <c r="AU387" s="162" t="s">
        <v>85</v>
      </c>
      <c r="AY387" s="15" t="s">
        <v>208</v>
      </c>
      <c r="BE387" s="163">
        <f t="shared" si="74"/>
        <v>0</v>
      </c>
      <c r="BF387" s="163">
        <f t="shared" si="75"/>
        <v>0</v>
      </c>
      <c r="BG387" s="163">
        <f t="shared" si="76"/>
        <v>0</v>
      </c>
      <c r="BH387" s="163">
        <f t="shared" si="77"/>
        <v>0</v>
      </c>
      <c r="BI387" s="163">
        <f t="shared" si="78"/>
        <v>0</v>
      </c>
      <c r="BJ387" s="15" t="s">
        <v>85</v>
      </c>
      <c r="BK387" s="163">
        <f t="shared" si="79"/>
        <v>0</v>
      </c>
      <c r="BL387" s="15" t="s">
        <v>274</v>
      </c>
      <c r="BM387" s="162" t="s">
        <v>4226</v>
      </c>
    </row>
    <row r="388" spans="1:65" s="12" customFormat="1" ht="22.9" customHeight="1">
      <c r="B388" s="142"/>
      <c r="C388" s="206"/>
      <c r="D388" s="207" t="s">
        <v>71</v>
      </c>
      <c r="E388" s="208" t="s">
        <v>685</v>
      </c>
      <c r="F388" s="208" t="s">
        <v>686</v>
      </c>
      <c r="G388" s="206"/>
      <c r="H388" s="206"/>
      <c r="I388" s="145"/>
      <c r="J388" s="286">
        <f>BK388</f>
        <v>0</v>
      </c>
      <c r="L388" s="142"/>
      <c r="M388" s="146"/>
      <c r="N388" s="147"/>
      <c r="O388" s="147"/>
      <c r="P388" s="148">
        <f>SUM(P389:P390)</f>
        <v>0</v>
      </c>
      <c r="Q388" s="147"/>
      <c r="R388" s="148">
        <f>SUM(R389:R390)</f>
        <v>1.2500000000000001E-2</v>
      </c>
      <c r="S388" s="147"/>
      <c r="T388" s="149">
        <f>SUM(T389:T390)</f>
        <v>0</v>
      </c>
      <c r="AR388" s="143" t="s">
        <v>85</v>
      </c>
      <c r="AT388" s="150" t="s">
        <v>71</v>
      </c>
      <c r="AU388" s="150" t="s">
        <v>79</v>
      </c>
      <c r="AY388" s="143" t="s">
        <v>208</v>
      </c>
      <c r="BK388" s="151">
        <f>SUM(BK389:BK390)</f>
        <v>0</v>
      </c>
    </row>
    <row r="389" spans="1:65" s="2" customFormat="1" ht="16.5" customHeight="1">
      <c r="A389" s="30"/>
      <c r="B389" s="154"/>
      <c r="C389" s="195" t="s">
        <v>1807</v>
      </c>
      <c r="D389" s="195" t="s">
        <v>210</v>
      </c>
      <c r="E389" s="196" t="s">
        <v>4227</v>
      </c>
      <c r="F389" s="200" t="s">
        <v>4228</v>
      </c>
      <c r="G389" s="198" t="s">
        <v>690</v>
      </c>
      <c r="H389" s="199">
        <v>2</v>
      </c>
      <c r="I389" s="155"/>
      <c r="J389" s="287">
        <f>ROUND(I389*H389,2)</f>
        <v>0</v>
      </c>
      <c r="K389" s="157"/>
      <c r="L389" s="31"/>
      <c r="M389" s="158" t="s">
        <v>1</v>
      </c>
      <c r="N389" s="159" t="s">
        <v>38</v>
      </c>
      <c r="O389" s="59"/>
      <c r="P389" s="160">
        <f>O389*H389</f>
        <v>0</v>
      </c>
      <c r="Q389" s="160">
        <v>6.2500000000000003E-3</v>
      </c>
      <c r="R389" s="160">
        <f>Q389*H389</f>
        <v>1.2500000000000001E-2</v>
      </c>
      <c r="S389" s="160">
        <v>0</v>
      </c>
      <c r="T389" s="161">
        <f>S389*H389</f>
        <v>0</v>
      </c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R389" s="162" t="s">
        <v>274</v>
      </c>
      <c r="AT389" s="162" t="s">
        <v>210</v>
      </c>
      <c r="AU389" s="162" t="s">
        <v>85</v>
      </c>
      <c r="AY389" s="15" t="s">
        <v>208</v>
      </c>
      <c r="BE389" s="163">
        <f>IF(N389="základná",J389,0)</f>
        <v>0</v>
      </c>
      <c r="BF389" s="163">
        <f>IF(N389="znížená",J389,0)</f>
        <v>0</v>
      </c>
      <c r="BG389" s="163">
        <f>IF(N389="zákl. prenesená",J389,0)</f>
        <v>0</v>
      </c>
      <c r="BH389" s="163">
        <f>IF(N389="zníž. prenesená",J389,0)</f>
        <v>0</v>
      </c>
      <c r="BI389" s="163">
        <f>IF(N389="nulová",J389,0)</f>
        <v>0</v>
      </c>
      <c r="BJ389" s="15" t="s">
        <v>85</v>
      </c>
      <c r="BK389" s="163">
        <f>ROUND(I389*H389,2)</f>
        <v>0</v>
      </c>
      <c r="BL389" s="15" t="s">
        <v>274</v>
      </c>
      <c r="BM389" s="162" t="s">
        <v>4229</v>
      </c>
    </row>
    <row r="390" spans="1:65" s="2" customFormat="1" ht="24.2" customHeight="1">
      <c r="A390" s="30"/>
      <c r="B390" s="154"/>
      <c r="C390" s="195" t="s">
        <v>1809</v>
      </c>
      <c r="D390" s="195" t="s">
        <v>210</v>
      </c>
      <c r="E390" s="196" t="s">
        <v>4230</v>
      </c>
      <c r="F390" s="200" t="s">
        <v>4231</v>
      </c>
      <c r="G390" s="198" t="s">
        <v>1614</v>
      </c>
      <c r="H390" s="182"/>
      <c r="I390" s="155"/>
      <c r="J390" s="287">
        <f>ROUND(I390*H390,2)</f>
        <v>0</v>
      </c>
      <c r="K390" s="157"/>
      <c r="L390" s="31"/>
      <c r="M390" s="158" t="s">
        <v>1</v>
      </c>
      <c r="N390" s="159" t="s">
        <v>38</v>
      </c>
      <c r="O390" s="59"/>
      <c r="P390" s="160">
        <f>O390*H390</f>
        <v>0</v>
      </c>
      <c r="Q390" s="160">
        <v>0</v>
      </c>
      <c r="R390" s="160">
        <f>Q390*H390</f>
        <v>0</v>
      </c>
      <c r="S390" s="160">
        <v>0</v>
      </c>
      <c r="T390" s="161">
        <f>S390*H390</f>
        <v>0</v>
      </c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R390" s="162" t="s">
        <v>274</v>
      </c>
      <c r="AT390" s="162" t="s">
        <v>210</v>
      </c>
      <c r="AU390" s="162" t="s">
        <v>85</v>
      </c>
      <c r="AY390" s="15" t="s">
        <v>208</v>
      </c>
      <c r="BE390" s="163">
        <f>IF(N390="základná",J390,0)</f>
        <v>0</v>
      </c>
      <c r="BF390" s="163">
        <f>IF(N390="znížená",J390,0)</f>
        <v>0</v>
      </c>
      <c r="BG390" s="163">
        <f>IF(N390="zákl. prenesená",J390,0)</f>
        <v>0</v>
      </c>
      <c r="BH390" s="163">
        <f>IF(N390="zníž. prenesená",J390,0)</f>
        <v>0</v>
      </c>
      <c r="BI390" s="163">
        <f>IF(N390="nulová",J390,0)</f>
        <v>0</v>
      </c>
      <c r="BJ390" s="15" t="s">
        <v>85</v>
      </c>
      <c r="BK390" s="163">
        <f>ROUND(I390*H390,2)</f>
        <v>0</v>
      </c>
      <c r="BL390" s="15" t="s">
        <v>274</v>
      </c>
      <c r="BM390" s="162" t="s">
        <v>4232</v>
      </c>
    </row>
    <row r="391" spans="1:65" s="12" customFormat="1" ht="22.9" customHeight="1">
      <c r="B391" s="142"/>
      <c r="C391" s="206"/>
      <c r="D391" s="207" t="s">
        <v>71</v>
      </c>
      <c r="E391" s="208" t="s">
        <v>971</v>
      </c>
      <c r="F391" s="208" t="s">
        <v>972</v>
      </c>
      <c r="G391" s="206"/>
      <c r="H391" s="206"/>
      <c r="I391" s="145"/>
      <c r="J391" s="286">
        <f>BK391</f>
        <v>0</v>
      </c>
      <c r="L391" s="142"/>
      <c r="M391" s="146"/>
      <c r="N391" s="147"/>
      <c r="O391" s="147"/>
      <c r="P391" s="148">
        <f>SUM(P392:P458)</f>
        <v>0</v>
      </c>
      <c r="Q391" s="147"/>
      <c r="R391" s="148">
        <f>SUM(R392:R458)</f>
        <v>6.8790088700000007</v>
      </c>
      <c r="S391" s="147"/>
      <c r="T391" s="149">
        <f>SUM(T392:T458)</f>
        <v>0</v>
      </c>
      <c r="AR391" s="143" t="s">
        <v>85</v>
      </c>
      <c r="AT391" s="150" t="s">
        <v>71</v>
      </c>
      <c r="AU391" s="150" t="s">
        <v>79</v>
      </c>
      <c r="AY391" s="143" t="s">
        <v>208</v>
      </c>
      <c r="BK391" s="151">
        <f>SUM(BK392:BK458)</f>
        <v>0</v>
      </c>
    </row>
    <row r="392" spans="1:65" s="2" customFormat="1" ht="55.5" customHeight="1">
      <c r="A392" s="30"/>
      <c r="B392" s="154"/>
      <c r="C392" s="195" t="s">
        <v>1811</v>
      </c>
      <c r="D392" s="195" t="s">
        <v>210</v>
      </c>
      <c r="E392" s="196" t="s">
        <v>4233</v>
      </c>
      <c r="F392" s="200" t="s">
        <v>4234</v>
      </c>
      <c r="G392" s="198" t="s">
        <v>690</v>
      </c>
      <c r="H392" s="199">
        <v>51</v>
      </c>
      <c r="I392" s="155"/>
      <c r="J392" s="287">
        <f t="shared" ref="J392:J423" si="80">ROUND(I392*H392,2)</f>
        <v>0</v>
      </c>
      <c r="K392" s="157"/>
      <c r="L392" s="31"/>
      <c r="M392" s="158" t="s">
        <v>1</v>
      </c>
      <c r="N392" s="159" t="s">
        <v>38</v>
      </c>
      <c r="O392" s="59"/>
      <c r="P392" s="160">
        <f t="shared" ref="P392:P423" si="81">O392*H392</f>
        <v>0</v>
      </c>
      <c r="Q392" s="160">
        <v>0</v>
      </c>
      <c r="R392" s="160">
        <f t="shared" ref="R392:R423" si="82">Q392*H392</f>
        <v>0</v>
      </c>
      <c r="S392" s="160">
        <v>0</v>
      </c>
      <c r="T392" s="161">
        <f t="shared" ref="T392:T423" si="83">S392*H392</f>
        <v>0</v>
      </c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R392" s="162" t="s">
        <v>274</v>
      </c>
      <c r="AT392" s="162" t="s">
        <v>210</v>
      </c>
      <c r="AU392" s="162" t="s">
        <v>85</v>
      </c>
      <c r="AY392" s="15" t="s">
        <v>208</v>
      </c>
      <c r="BE392" s="163">
        <f t="shared" ref="BE392:BE423" si="84">IF(N392="základná",J392,0)</f>
        <v>0</v>
      </c>
      <c r="BF392" s="163">
        <f t="shared" ref="BF392:BF423" si="85">IF(N392="znížená",J392,0)</f>
        <v>0</v>
      </c>
      <c r="BG392" s="163">
        <f t="shared" ref="BG392:BG423" si="86">IF(N392="zákl. prenesená",J392,0)</f>
        <v>0</v>
      </c>
      <c r="BH392" s="163">
        <f t="shared" ref="BH392:BH423" si="87">IF(N392="zníž. prenesená",J392,0)</f>
        <v>0</v>
      </c>
      <c r="BI392" s="163">
        <f t="shared" ref="BI392:BI423" si="88">IF(N392="nulová",J392,0)</f>
        <v>0</v>
      </c>
      <c r="BJ392" s="15" t="s">
        <v>85</v>
      </c>
      <c r="BK392" s="163">
        <f t="shared" ref="BK392:BK423" si="89">ROUND(I392*H392,2)</f>
        <v>0</v>
      </c>
      <c r="BL392" s="15" t="s">
        <v>274</v>
      </c>
      <c r="BM392" s="162" t="s">
        <v>4235</v>
      </c>
    </row>
    <row r="393" spans="1:65" s="2" customFormat="1" ht="62.65" customHeight="1">
      <c r="A393" s="30"/>
      <c r="B393" s="154"/>
      <c r="C393" s="201" t="s">
        <v>1813</v>
      </c>
      <c r="D393" s="201" t="s">
        <v>751</v>
      </c>
      <c r="E393" s="202" t="s">
        <v>4236</v>
      </c>
      <c r="F393" s="203" t="s">
        <v>4237</v>
      </c>
      <c r="G393" s="204" t="s">
        <v>404</v>
      </c>
      <c r="H393" s="205">
        <v>51</v>
      </c>
      <c r="I393" s="177"/>
      <c r="J393" s="290">
        <f t="shared" si="80"/>
        <v>0</v>
      </c>
      <c r="K393" s="178"/>
      <c r="L393" s="179"/>
      <c r="M393" s="180" t="s">
        <v>1</v>
      </c>
      <c r="N393" s="181" t="s">
        <v>38</v>
      </c>
      <c r="O393" s="59"/>
      <c r="P393" s="160">
        <f t="shared" si="81"/>
        <v>0</v>
      </c>
      <c r="Q393" s="160">
        <v>1.788E-2</v>
      </c>
      <c r="R393" s="160">
        <f t="shared" si="82"/>
        <v>0.91188000000000002</v>
      </c>
      <c r="S393" s="160">
        <v>0</v>
      </c>
      <c r="T393" s="161">
        <f t="shared" si="83"/>
        <v>0</v>
      </c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R393" s="162" t="s">
        <v>337</v>
      </c>
      <c r="AT393" s="162" t="s">
        <v>751</v>
      </c>
      <c r="AU393" s="162" t="s">
        <v>85</v>
      </c>
      <c r="AY393" s="15" t="s">
        <v>208</v>
      </c>
      <c r="BE393" s="163">
        <f t="shared" si="84"/>
        <v>0</v>
      </c>
      <c r="BF393" s="163">
        <f t="shared" si="85"/>
        <v>0</v>
      </c>
      <c r="BG393" s="163">
        <f t="shared" si="86"/>
        <v>0</v>
      </c>
      <c r="BH393" s="163">
        <f t="shared" si="87"/>
        <v>0</v>
      </c>
      <c r="BI393" s="163">
        <f t="shared" si="88"/>
        <v>0</v>
      </c>
      <c r="BJ393" s="15" t="s">
        <v>85</v>
      </c>
      <c r="BK393" s="163">
        <f t="shared" si="89"/>
        <v>0</v>
      </c>
      <c r="BL393" s="15" t="s">
        <v>274</v>
      </c>
      <c r="BM393" s="162" t="s">
        <v>4238</v>
      </c>
    </row>
    <row r="394" spans="1:65" s="2" customFormat="1" ht="16.5" customHeight="1">
      <c r="A394" s="30"/>
      <c r="B394" s="154"/>
      <c r="C394" s="195" t="s">
        <v>1817</v>
      </c>
      <c r="D394" s="195" t="s">
        <v>210</v>
      </c>
      <c r="E394" s="196" t="s">
        <v>4239</v>
      </c>
      <c r="F394" s="200" t="s">
        <v>4240</v>
      </c>
      <c r="G394" s="198" t="s">
        <v>404</v>
      </c>
      <c r="H394" s="199">
        <v>51</v>
      </c>
      <c r="I394" s="155"/>
      <c r="J394" s="287">
        <f t="shared" si="80"/>
        <v>0</v>
      </c>
      <c r="K394" s="157"/>
      <c r="L394" s="31"/>
      <c r="M394" s="158" t="s">
        <v>1</v>
      </c>
      <c r="N394" s="159" t="s">
        <v>38</v>
      </c>
      <c r="O394" s="59"/>
      <c r="P394" s="160">
        <f t="shared" si="81"/>
        <v>0</v>
      </c>
      <c r="Q394" s="160">
        <v>0</v>
      </c>
      <c r="R394" s="160">
        <f t="shared" si="82"/>
        <v>0</v>
      </c>
      <c r="S394" s="160">
        <v>0</v>
      </c>
      <c r="T394" s="161">
        <f t="shared" si="83"/>
        <v>0</v>
      </c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R394" s="162" t="s">
        <v>274</v>
      </c>
      <c r="AT394" s="162" t="s">
        <v>210</v>
      </c>
      <c r="AU394" s="162" t="s">
        <v>85</v>
      </c>
      <c r="AY394" s="15" t="s">
        <v>208</v>
      </c>
      <c r="BE394" s="163">
        <f t="shared" si="84"/>
        <v>0</v>
      </c>
      <c r="BF394" s="163">
        <f t="shared" si="85"/>
        <v>0</v>
      </c>
      <c r="BG394" s="163">
        <f t="shared" si="86"/>
        <v>0</v>
      </c>
      <c r="BH394" s="163">
        <f t="shared" si="87"/>
        <v>0</v>
      </c>
      <c r="BI394" s="163">
        <f t="shared" si="88"/>
        <v>0</v>
      </c>
      <c r="BJ394" s="15" t="s">
        <v>85</v>
      </c>
      <c r="BK394" s="163">
        <f t="shared" si="89"/>
        <v>0</v>
      </c>
      <c r="BL394" s="15" t="s">
        <v>274</v>
      </c>
      <c r="BM394" s="162" t="s">
        <v>4241</v>
      </c>
    </row>
    <row r="395" spans="1:65" s="2" customFormat="1" ht="44.25" customHeight="1">
      <c r="A395" s="30"/>
      <c r="B395" s="154"/>
      <c r="C395" s="201" t="s">
        <v>1821</v>
      </c>
      <c r="D395" s="201" t="s">
        <v>751</v>
      </c>
      <c r="E395" s="202" t="s">
        <v>4242</v>
      </c>
      <c r="F395" s="203" t="s">
        <v>4243</v>
      </c>
      <c r="G395" s="204" t="s">
        <v>404</v>
      </c>
      <c r="H395" s="205">
        <v>51</v>
      </c>
      <c r="I395" s="177"/>
      <c r="J395" s="290">
        <f t="shared" si="80"/>
        <v>0</v>
      </c>
      <c r="K395" s="178"/>
      <c r="L395" s="179"/>
      <c r="M395" s="180" t="s">
        <v>1</v>
      </c>
      <c r="N395" s="181" t="s">
        <v>38</v>
      </c>
      <c r="O395" s="59"/>
      <c r="P395" s="160">
        <f t="shared" si="81"/>
        <v>0</v>
      </c>
      <c r="Q395" s="160">
        <v>1.2E-2</v>
      </c>
      <c r="R395" s="160">
        <f t="shared" si="82"/>
        <v>0.61199999999999999</v>
      </c>
      <c r="S395" s="160">
        <v>0</v>
      </c>
      <c r="T395" s="161">
        <f t="shared" si="83"/>
        <v>0</v>
      </c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R395" s="162" t="s">
        <v>337</v>
      </c>
      <c r="AT395" s="162" t="s">
        <v>751</v>
      </c>
      <c r="AU395" s="162" t="s">
        <v>85</v>
      </c>
      <c r="AY395" s="15" t="s">
        <v>208</v>
      </c>
      <c r="BE395" s="163">
        <f t="shared" si="84"/>
        <v>0</v>
      </c>
      <c r="BF395" s="163">
        <f t="shared" si="85"/>
        <v>0</v>
      </c>
      <c r="BG395" s="163">
        <f t="shared" si="86"/>
        <v>0</v>
      </c>
      <c r="BH395" s="163">
        <f t="shared" si="87"/>
        <v>0</v>
      </c>
      <c r="BI395" s="163">
        <f t="shared" si="88"/>
        <v>0</v>
      </c>
      <c r="BJ395" s="15" t="s">
        <v>85</v>
      </c>
      <c r="BK395" s="163">
        <f t="shared" si="89"/>
        <v>0</v>
      </c>
      <c r="BL395" s="15" t="s">
        <v>274</v>
      </c>
      <c r="BM395" s="162" t="s">
        <v>4244</v>
      </c>
    </row>
    <row r="396" spans="1:65" s="2" customFormat="1" ht="24.2" customHeight="1">
      <c r="A396" s="30"/>
      <c r="B396" s="154"/>
      <c r="C396" s="195" t="s">
        <v>1823</v>
      </c>
      <c r="D396" s="195" t="s">
        <v>210</v>
      </c>
      <c r="E396" s="196" t="s">
        <v>4245</v>
      </c>
      <c r="F396" s="200" t="s">
        <v>4246</v>
      </c>
      <c r="G396" s="198" t="s">
        <v>404</v>
      </c>
      <c r="H396" s="199">
        <v>6</v>
      </c>
      <c r="I396" s="155"/>
      <c r="J396" s="287">
        <f t="shared" si="80"/>
        <v>0</v>
      </c>
      <c r="K396" s="157"/>
      <c r="L396" s="31"/>
      <c r="M396" s="158" t="s">
        <v>1</v>
      </c>
      <c r="N396" s="159" t="s">
        <v>38</v>
      </c>
      <c r="O396" s="59"/>
      <c r="P396" s="160">
        <f t="shared" si="81"/>
        <v>0</v>
      </c>
      <c r="Q396" s="160">
        <v>0</v>
      </c>
      <c r="R396" s="160">
        <f t="shared" si="82"/>
        <v>0</v>
      </c>
      <c r="S396" s="160">
        <v>0</v>
      </c>
      <c r="T396" s="161">
        <f t="shared" si="83"/>
        <v>0</v>
      </c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R396" s="162" t="s">
        <v>274</v>
      </c>
      <c r="AT396" s="162" t="s">
        <v>210</v>
      </c>
      <c r="AU396" s="162" t="s">
        <v>85</v>
      </c>
      <c r="AY396" s="15" t="s">
        <v>208</v>
      </c>
      <c r="BE396" s="163">
        <f t="shared" si="84"/>
        <v>0</v>
      </c>
      <c r="BF396" s="163">
        <f t="shared" si="85"/>
        <v>0</v>
      </c>
      <c r="BG396" s="163">
        <f t="shared" si="86"/>
        <v>0</v>
      </c>
      <c r="BH396" s="163">
        <f t="shared" si="87"/>
        <v>0</v>
      </c>
      <c r="BI396" s="163">
        <f t="shared" si="88"/>
        <v>0</v>
      </c>
      <c r="BJ396" s="15" t="s">
        <v>85</v>
      </c>
      <c r="BK396" s="163">
        <f t="shared" si="89"/>
        <v>0</v>
      </c>
      <c r="BL396" s="15" t="s">
        <v>274</v>
      </c>
      <c r="BM396" s="162" t="s">
        <v>4247</v>
      </c>
    </row>
    <row r="397" spans="1:65" s="2" customFormat="1" ht="16.5" customHeight="1">
      <c r="A397" s="30"/>
      <c r="B397" s="154"/>
      <c r="C397" s="201" t="s">
        <v>1825</v>
      </c>
      <c r="D397" s="201" t="s">
        <v>751</v>
      </c>
      <c r="E397" s="202" t="s">
        <v>4248</v>
      </c>
      <c r="F397" s="203" t="s">
        <v>4249</v>
      </c>
      <c r="G397" s="204" t="s">
        <v>404</v>
      </c>
      <c r="H397" s="205">
        <v>6</v>
      </c>
      <c r="I397" s="177"/>
      <c r="J397" s="290">
        <f t="shared" si="80"/>
        <v>0</v>
      </c>
      <c r="K397" s="178"/>
      <c r="L397" s="179"/>
      <c r="M397" s="180" t="s">
        <v>1</v>
      </c>
      <c r="N397" s="181" t="s">
        <v>38</v>
      </c>
      <c r="O397" s="59"/>
      <c r="P397" s="160">
        <f t="shared" si="81"/>
        <v>0</v>
      </c>
      <c r="Q397" s="160">
        <v>0.02</v>
      </c>
      <c r="R397" s="160">
        <f t="shared" si="82"/>
        <v>0.12</v>
      </c>
      <c r="S397" s="160">
        <v>0</v>
      </c>
      <c r="T397" s="161">
        <f t="shared" si="83"/>
        <v>0</v>
      </c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R397" s="162" t="s">
        <v>337</v>
      </c>
      <c r="AT397" s="162" t="s">
        <v>751</v>
      </c>
      <c r="AU397" s="162" t="s">
        <v>85</v>
      </c>
      <c r="AY397" s="15" t="s">
        <v>208</v>
      </c>
      <c r="BE397" s="163">
        <f t="shared" si="84"/>
        <v>0</v>
      </c>
      <c r="BF397" s="163">
        <f t="shared" si="85"/>
        <v>0</v>
      </c>
      <c r="BG397" s="163">
        <f t="shared" si="86"/>
        <v>0</v>
      </c>
      <c r="BH397" s="163">
        <f t="shared" si="87"/>
        <v>0</v>
      </c>
      <c r="BI397" s="163">
        <f t="shared" si="88"/>
        <v>0</v>
      </c>
      <c r="BJ397" s="15" t="s">
        <v>85</v>
      </c>
      <c r="BK397" s="163">
        <f t="shared" si="89"/>
        <v>0</v>
      </c>
      <c r="BL397" s="15" t="s">
        <v>274</v>
      </c>
      <c r="BM397" s="162" t="s">
        <v>4250</v>
      </c>
    </row>
    <row r="398" spans="1:65" s="2" customFormat="1" ht="44.25" customHeight="1">
      <c r="A398" s="30"/>
      <c r="B398" s="154"/>
      <c r="C398" s="195" t="s">
        <v>1827</v>
      </c>
      <c r="D398" s="195" t="s">
        <v>210</v>
      </c>
      <c r="E398" s="196" t="s">
        <v>4251</v>
      </c>
      <c r="F398" s="200" t="s">
        <v>4252</v>
      </c>
      <c r="G398" s="198" t="s">
        <v>690</v>
      </c>
      <c r="H398" s="199">
        <v>3</v>
      </c>
      <c r="I398" s="155"/>
      <c r="J398" s="287">
        <f t="shared" si="80"/>
        <v>0</v>
      </c>
      <c r="K398" s="157"/>
      <c r="L398" s="31"/>
      <c r="M398" s="158" t="s">
        <v>1</v>
      </c>
      <c r="N398" s="159" t="s">
        <v>38</v>
      </c>
      <c r="O398" s="59"/>
      <c r="P398" s="160">
        <f t="shared" si="81"/>
        <v>0</v>
      </c>
      <c r="Q398" s="160">
        <v>0</v>
      </c>
      <c r="R398" s="160">
        <f t="shared" si="82"/>
        <v>0</v>
      </c>
      <c r="S398" s="160">
        <v>0</v>
      </c>
      <c r="T398" s="161">
        <f t="shared" si="83"/>
        <v>0</v>
      </c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R398" s="162" t="s">
        <v>274</v>
      </c>
      <c r="AT398" s="162" t="s">
        <v>210</v>
      </c>
      <c r="AU398" s="162" t="s">
        <v>85</v>
      </c>
      <c r="AY398" s="15" t="s">
        <v>208</v>
      </c>
      <c r="BE398" s="163">
        <f t="shared" si="84"/>
        <v>0</v>
      </c>
      <c r="BF398" s="163">
        <f t="shared" si="85"/>
        <v>0</v>
      </c>
      <c r="BG398" s="163">
        <f t="shared" si="86"/>
        <v>0</v>
      </c>
      <c r="BH398" s="163">
        <f t="shared" si="87"/>
        <v>0</v>
      </c>
      <c r="BI398" s="163">
        <f t="shared" si="88"/>
        <v>0</v>
      </c>
      <c r="BJ398" s="15" t="s">
        <v>85</v>
      </c>
      <c r="BK398" s="163">
        <f t="shared" si="89"/>
        <v>0</v>
      </c>
      <c r="BL398" s="15" t="s">
        <v>274</v>
      </c>
      <c r="BM398" s="162" t="s">
        <v>4253</v>
      </c>
    </row>
    <row r="399" spans="1:65" s="2" customFormat="1" ht="33" customHeight="1">
      <c r="A399" s="30"/>
      <c r="B399" s="154"/>
      <c r="C399" s="201" t="s">
        <v>1829</v>
      </c>
      <c r="D399" s="201" t="s">
        <v>751</v>
      </c>
      <c r="E399" s="202" t="s">
        <v>4254</v>
      </c>
      <c r="F399" s="203" t="s">
        <v>4255</v>
      </c>
      <c r="G399" s="204" t="s">
        <v>404</v>
      </c>
      <c r="H399" s="205">
        <v>3</v>
      </c>
      <c r="I399" s="177"/>
      <c r="J399" s="290">
        <f t="shared" si="80"/>
        <v>0</v>
      </c>
      <c r="K399" s="178"/>
      <c r="L399" s="179"/>
      <c r="M399" s="180" t="s">
        <v>1</v>
      </c>
      <c r="N399" s="181" t="s">
        <v>38</v>
      </c>
      <c r="O399" s="59"/>
      <c r="P399" s="160">
        <f t="shared" si="81"/>
        <v>0</v>
      </c>
      <c r="Q399" s="160">
        <v>1.668E-2</v>
      </c>
      <c r="R399" s="160">
        <f t="shared" si="82"/>
        <v>5.0040000000000001E-2</v>
      </c>
      <c r="S399" s="160">
        <v>0</v>
      </c>
      <c r="T399" s="161">
        <f t="shared" si="83"/>
        <v>0</v>
      </c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R399" s="162" t="s">
        <v>337</v>
      </c>
      <c r="AT399" s="162" t="s">
        <v>751</v>
      </c>
      <c r="AU399" s="162" t="s">
        <v>85</v>
      </c>
      <c r="AY399" s="15" t="s">
        <v>208</v>
      </c>
      <c r="BE399" s="163">
        <f t="shared" si="84"/>
        <v>0</v>
      </c>
      <c r="BF399" s="163">
        <f t="shared" si="85"/>
        <v>0</v>
      </c>
      <c r="BG399" s="163">
        <f t="shared" si="86"/>
        <v>0</v>
      </c>
      <c r="BH399" s="163">
        <f t="shared" si="87"/>
        <v>0</v>
      </c>
      <c r="BI399" s="163">
        <f t="shared" si="88"/>
        <v>0</v>
      </c>
      <c r="BJ399" s="15" t="s">
        <v>85</v>
      </c>
      <c r="BK399" s="163">
        <f t="shared" si="89"/>
        <v>0</v>
      </c>
      <c r="BL399" s="15" t="s">
        <v>274</v>
      </c>
      <c r="BM399" s="162" t="s">
        <v>4256</v>
      </c>
    </row>
    <row r="400" spans="1:65" s="2" customFormat="1" ht="24.2" customHeight="1">
      <c r="A400" s="30"/>
      <c r="B400" s="154"/>
      <c r="C400" s="195" t="s">
        <v>1831</v>
      </c>
      <c r="D400" s="195" t="s">
        <v>210</v>
      </c>
      <c r="E400" s="196" t="s">
        <v>4257</v>
      </c>
      <c r="F400" s="200" t="s">
        <v>4258</v>
      </c>
      <c r="G400" s="198" t="s">
        <v>404</v>
      </c>
      <c r="H400" s="199">
        <v>6</v>
      </c>
      <c r="I400" s="155"/>
      <c r="J400" s="287">
        <f t="shared" si="80"/>
        <v>0</v>
      </c>
      <c r="K400" s="157"/>
      <c r="L400" s="31"/>
      <c r="M400" s="158" t="s">
        <v>1</v>
      </c>
      <c r="N400" s="159" t="s">
        <v>38</v>
      </c>
      <c r="O400" s="59"/>
      <c r="P400" s="160">
        <f t="shared" si="81"/>
        <v>0</v>
      </c>
      <c r="Q400" s="160">
        <v>0</v>
      </c>
      <c r="R400" s="160">
        <f t="shared" si="82"/>
        <v>0</v>
      </c>
      <c r="S400" s="160">
        <v>0</v>
      </c>
      <c r="T400" s="161">
        <f t="shared" si="83"/>
        <v>0</v>
      </c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R400" s="162" t="s">
        <v>274</v>
      </c>
      <c r="AT400" s="162" t="s">
        <v>210</v>
      </c>
      <c r="AU400" s="162" t="s">
        <v>85</v>
      </c>
      <c r="AY400" s="15" t="s">
        <v>208</v>
      </c>
      <c r="BE400" s="163">
        <f t="shared" si="84"/>
        <v>0</v>
      </c>
      <c r="BF400" s="163">
        <f t="shared" si="85"/>
        <v>0</v>
      </c>
      <c r="BG400" s="163">
        <f t="shared" si="86"/>
        <v>0</v>
      </c>
      <c r="BH400" s="163">
        <f t="shared" si="87"/>
        <v>0</v>
      </c>
      <c r="BI400" s="163">
        <f t="shared" si="88"/>
        <v>0</v>
      </c>
      <c r="BJ400" s="15" t="s">
        <v>85</v>
      </c>
      <c r="BK400" s="163">
        <f t="shared" si="89"/>
        <v>0</v>
      </c>
      <c r="BL400" s="15" t="s">
        <v>274</v>
      </c>
      <c r="BM400" s="162" t="s">
        <v>4259</v>
      </c>
    </row>
    <row r="401" spans="1:65" s="2" customFormat="1" ht="24.2" customHeight="1">
      <c r="A401" s="30"/>
      <c r="B401" s="154"/>
      <c r="C401" s="201" t="s">
        <v>1833</v>
      </c>
      <c r="D401" s="201" t="s">
        <v>751</v>
      </c>
      <c r="E401" s="202" t="s">
        <v>4260</v>
      </c>
      <c r="F401" s="203" t="s">
        <v>4261</v>
      </c>
      <c r="G401" s="204" t="s">
        <v>404</v>
      </c>
      <c r="H401" s="205">
        <v>6</v>
      </c>
      <c r="I401" s="177"/>
      <c r="J401" s="290">
        <f t="shared" si="80"/>
        <v>0</v>
      </c>
      <c r="K401" s="178"/>
      <c r="L401" s="179"/>
      <c r="M401" s="180" t="s">
        <v>1</v>
      </c>
      <c r="N401" s="181" t="s">
        <v>38</v>
      </c>
      <c r="O401" s="59"/>
      <c r="P401" s="160">
        <f t="shared" si="81"/>
        <v>0</v>
      </c>
      <c r="Q401" s="160">
        <v>1.3100000000000001E-2</v>
      </c>
      <c r="R401" s="160">
        <f t="shared" si="82"/>
        <v>7.8600000000000003E-2</v>
      </c>
      <c r="S401" s="160">
        <v>0</v>
      </c>
      <c r="T401" s="161">
        <f t="shared" si="83"/>
        <v>0</v>
      </c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R401" s="162" t="s">
        <v>337</v>
      </c>
      <c r="AT401" s="162" t="s">
        <v>751</v>
      </c>
      <c r="AU401" s="162" t="s">
        <v>85</v>
      </c>
      <c r="AY401" s="15" t="s">
        <v>208</v>
      </c>
      <c r="BE401" s="163">
        <f t="shared" si="84"/>
        <v>0</v>
      </c>
      <c r="BF401" s="163">
        <f t="shared" si="85"/>
        <v>0</v>
      </c>
      <c r="BG401" s="163">
        <f t="shared" si="86"/>
        <v>0</v>
      </c>
      <c r="BH401" s="163">
        <f t="shared" si="87"/>
        <v>0</v>
      </c>
      <c r="BI401" s="163">
        <f t="shared" si="88"/>
        <v>0</v>
      </c>
      <c r="BJ401" s="15" t="s">
        <v>85</v>
      </c>
      <c r="BK401" s="163">
        <f t="shared" si="89"/>
        <v>0</v>
      </c>
      <c r="BL401" s="15" t="s">
        <v>274</v>
      </c>
      <c r="BM401" s="162" t="s">
        <v>4262</v>
      </c>
    </row>
    <row r="402" spans="1:65" s="2" customFormat="1" ht="24.2" customHeight="1">
      <c r="A402" s="30"/>
      <c r="B402" s="154"/>
      <c r="C402" s="195" t="s">
        <v>1835</v>
      </c>
      <c r="D402" s="195" t="s">
        <v>210</v>
      </c>
      <c r="E402" s="196" t="s">
        <v>4263</v>
      </c>
      <c r="F402" s="200" t="s">
        <v>4264</v>
      </c>
      <c r="G402" s="198" t="s">
        <v>404</v>
      </c>
      <c r="H402" s="199">
        <v>84</v>
      </c>
      <c r="I402" s="155"/>
      <c r="J402" s="287">
        <f t="shared" si="80"/>
        <v>0</v>
      </c>
      <c r="K402" s="157"/>
      <c r="L402" s="31"/>
      <c r="M402" s="158" t="s">
        <v>1</v>
      </c>
      <c r="N402" s="159" t="s">
        <v>38</v>
      </c>
      <c r="O402" s="59"/>
      <c r="P402" s="160">
        <f t="shared" si="81"/>
        <v>0</v>
      </c>
      <c r="Q402" s="160">
        <v>0</v>
      </c>
      <c r="R402" s="160">
        <f t="shared" si="82"/>
        <v>0</v>
      </c>
      <c r="S402" s="160">
        <v>0</v>
      </c>
      <c r="T402" s="161">
        <f t="shared" si="83"/>
        <v>0</v>
      </c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R402" s="162" t="s">
        <v>274</v>
      </c>
      <c r="AT402" s="162" t="s">
        <v>210</v>
      </c>
      <c r="AU402" s="162" t="s">
        <v>85</v>
      </c>
      <c r="AY402" s="15" t="s">
        <v>208</v>
      </c>
      <c r="BE402" s="163">
        <f t="shared" si="84"/>
        <v>0</v>
      </c>
      <c r="BF402" s="163">
        <f t="shared" si="85"/>
        <v>0</v>
      </c>
      <c r="BG402" s="163">
        <f t="shared" si="86"/>
        <v>0</v>
      </c>
      <c r="BH402" s="163">
        <f t="shared" si="87"/>
        <v>0</v>
      </c>
      <c r="BI402" s="163">
        <f t="shared" si="88"/>
        <v>0</v>
      </c>
      <c r="BJ402" s="15" t="s">
        <v>85</v>
      </c>
      <c r="BK402" s="163">
        <f t="shared" si="89"/>
        <v>0</v>
      </c>
      <c r="BL402" s="15" t="s">
        <v>274</v>
      </c>
      <c r="BM402" s="162" t="s">
        <v>4265</v>
      </c>
    </row>
    <row r="403" spans="1:65" s="2" customFormat="1" ht="24.2" customHeight="1">
      <c r="A403" s="30"/>
      <c r="B403" s="154"/>
      <c r="C403" s="201" t="s">
        <v>1837</v>
      </c>
      <c r="D403" s="201" t="s">
        <v>751</v>
      </c>
      <c r="E403" s="202" t="s">
        <v>4266</v>
      </c>
      <c r="F403" s="203" t="s">
        <v>4267</v>
      </c>
      <c r="G403" s="204" t="s">
        <v>404</v>
      </c>
      <c r="H403" s="205">
        <v>84</v>
      </c>
      <c r="I403" s="177"/>
      <c r="J403" s="290">
        <f t="shared" si="80"/>
        <v>0</v>
      </c>
      <c r="K403" s="178"/>
      <c r="L403" s="179"/>
      <c r="M403" s="180" t="s">
        <v>1</v>
      </c>
      <c r="N403" s="181" t="s">
        <v>38</v>
      </c>
      <c r="O403" s="59"/>
      <c r="P403" s="160">
        <f t="shared" si="81"/>
        <v>0</v>
      </c>
      <c r="Q403" s="160">
        <v>9.8499999999999994E-3</v>
      </c>
      <c r="R403" s="160">
        <f t="shared" si="82"/>
        <v>0.82739999999999991</v>
      </c>
      <c r="S403" s="160">
        <v>0</v>
      </c>
      <c r="T403" s="161">
        <f t="shared" si="83"/>
        <v>0</v>
      </c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R403" s="162" t="s">
        <v>337</v>
      </c>
      <c r="AT403" s="162" t="s">
        <v>751</v>
      </c>
      <c r="AU403" s="162" t="s">
        <v>85</v>
      </c>
      <c r="AY403" s="15" t="s">
        <v>208</v>
      </c>
      <c r="BE403" s="163">
        <f t="shared" si="84"/>
        <v>0</v>
      </c>
      <c r="BF403" s="163">
        <f t="shared" si="85"/>
        <v>0</v>
      </c>
      <c r="BG403" s="163">
        <f t="shared" si="86"/>
        <v>0</v>
      </c>
      <c r="BH403" s="163">
        <f t="shared" si="87"/>
        <v>0</v>
      </c>
      <c r="BI403" s="163">
        <f t="shared" si="88"/>
        <v>0</v>
      </c>
      <c r="BJ403" s="15" t="s">
        <v>85</v>
      </c>
      <c r="BK403" s="163">
        <f t="shared" si="89"/>
        <v>0</v>
      </c>
      <c r="BL403" s="15" t="s">
        <v>274</v>
      </c>
      <c r="BM403" s="162" t="s">
        <v>4268</v>
      </c>
    </row>
    <row r="404" spans="1:65" s="2" customFormat="1" ht="24.2" customHeight="1">
      <c r="A404" s="30"/>
      <c r="B404" s="154"/>
      <c r="C404" s="195" t="s">
        <v>1839</v>
      </c>
      <c r="D404" s="195" t="s">
        <v>210</v>
      </c>
      <c r="E404" s="196" t="s">
        <v>4269</v>
      </c>
      <c r="F404" s="200" t="s">
        <v>4270</v>
      </c>
      <c r="G404" s="198" t="s">
        <v>404</v>
      </c>
      <c r="H404" s="199">
        <v>2</v>
      </c>
      <c r="I404" s="155"/>
      <c r="J404" s="287">
        <f t="shared" si="80"/>
        <v>0</v>
      </c>
      <c r="K404" s="157"/>
      <c r="L404" s="31"/>
      <c r="M404" s="158" t="s">
        <v>1</v>
      </c>
      <c r="N404" s="159" t="s">
        <v>38</v>
      </c>
      <c r="O404" s="59"/>
      <c r="P404" s="160">
        <f t="shared" si="81"/>
        <v>0</v>
      </c>
      <c r="Q404" s="160">
        <v>0</v>
      </c>
      <c r="R404" s="160">
        <f t="shared" si="82"/>
        <v>0</v>
      </c>
      <c r="S404" s="160">
        <v>0</v>
      </c>
      <c r="T404" s="161">
        <f t="shared" si="83"/>
        <v>0</v>
      </c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R404" s="162" t="s">
        <v>274</v>
      </c>
      <c r="AT404" s="162" t="s">
        <v>210</v>
      </c>
      <c r="AU404" s="162" t="s">
        <v>85</v>
      </c>
      <c r="AY404" s="15" t="s">
        <v>208</v>
      </c>
      <c r="BE404" s="163">
        <f t="shared" si="84"/>
        <v>0</v>
      </c>
      <c r="BF404" s="163">
        <f t="shared" si="85"/>
        <v>0</v>
      </c>
      <c r="BG404" s="163">
        <f t="shared" si="86"/>
        <v>0</v>
      </c>
      <c r="BH404" s="163">
        <f t="shared" si="87"/>
        <v>0</v>
      </c>
      <c r="BI404" s="163">
        <f t="shared" si="88"/>
        <v>0</v>
      </c>
      <c r="BJ404" s="15" t="s">
        <v>85</v>
      </c>
      <c r="BK404" s="163">
        <f t="shared" si="89"/>
        <v>0</v>
      </c>
      <c r="BL404" s="15" t="s">
        <v>274</v>
      </c>
      <c r="BM404" s="162" t="s">
        <v>4271</v>
      </c>
    </row>
    <row r="405" spans="1:65" s="2" customFormat="1" ht="24.2" customHeight="1">
      <c r="A405" s="30"/>
      <c r="B405" s="154"/>
      <c r="C405" s="201" t="s">
        <v>1841</v>
      </c>
      <c r="D405" s="201" t="s">
        <v>751</v>
      </c>
      <c r="E405" s="202" t="s">
        <v>4272</v>
      </c>
      <c r="F405" s="203" t="s">
        <v>4273</v>
      </c>
      <c r="G405" s="204" t="s">
        <v>404</v>
      </c>
      <c r="H405" s="205">
        <v>2</v>
      </c>
      <c r="I405" s="177"/>
      <c r="J405" s="290">
        <f t="shared" si="80"/>
        <v>0</v>
      </c>
      <c r="K405" s="178"/>
      <c r="L405" s="179"/>
      <c r="M405" s="180" t="s">
        <v>1</v>
      </c>
      <c r="N405" s="181" t="s">
        <v>38</v>
      </c>
      <c r="O405" s="59"/>
      <c r="P405" s="160">
        <f t="shared" si="81"/>
        <v>0</v>
      </c>
      <c r="Q405" s="160">
        <v>1.171E-2</v>
      </c>
      <c r="R405" s="160">
        <f t="shared" si="82"/>
        <v>2.342E-2</v>
      </c>
      <c r="S405" s="160">
        <v>0</v>
      </c>
      <c r="T405" s="161">
        <f t="shared" si="83"/>
        <v>0</v>
      </c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R405" s="162" t="s">
        <v>337</v>
      </c>
      <c r="AT405" s="162" t="s">
        <v>751</v>
      </c>
      <c r="AU405" s="162" t="s">
        <v>85</v>
      </c>
      <c r="AY405" s="15" t="s">
        <v>208</v>
      </c>
      <c r="BE405" s="163">
        <f t="shared" si="84"/>
        <v>0</v>
      </c>
      <c r="BF405" s="163">
        <f t="shared" si="85"/>
        <v>0</v>
      </c>
      <c r="BG405" s="163">
        <f t="shared" si="86"/>
        <v>0</v>
      </c>
      <c r="BH405" s="163">
        <f t="shared" si="87"/>
        <v>0</v>
      </c>
      <c r="BI405" s="163">
        <f t="shared" si="88"/>
        <v>0</v>
      </c>
      <c r="BJ405" s="15" t="s">
        <v>85</v>
      </c>
      <c r="BK405" s="163">
        <f t="shared" si="89"/>
        <v>0</v>
      </c>
      <c r="BL405" s="15" t="s">
        <v>274</v>
      </c>
      <c r="BM405" s="162" t="s">
        <v>4274</v>
      </c>
    </row>
    <row r="406" spans="1:65" s="2" customFormat="1" ht="16.5" customHeight="1">
      <c r="A406" s="30"/>
      <c r="B406" s="154"/>
      <c r="C406" s="195" t="s">
        <v>1843</v>
      </c>
      <c r="D406" s="195" t="s">
        <v>210</v>
      </c>
      <c r="E406" s="196" t="s">
        <v>4275</v>
      </c>
      <c r="F406" s="200" t="s">
        <v>4276</v>
      </c>
      <c r="G406" s="198" t="s">
        <v>404</v>
      </c>
      <c r="H406" s="199">
        <v>2</v>
      </c>
      <c r="I406" s="155"/>
      <c r="J406" s="287">
        <f t="shared" si="80"/>
        <v>0</v>
      </c>
      <c r="K406" s="157"/>
      <c r="L406" s="31"/>
      <c r="M406" s="158" t="s">
        <v>1</v>
      </c>
      <c r="N406" s="159" t="s">
        <v>38</v>
      </c>
      <c r="O406" s="59"/>
      <c r="P406" s="160">
        <f t="shared" si="81"/>
        <v>0</v>
      </c>
      <c r="Q406" s="160">
        <v>1.7000000000000001E-4</v>
      </c>
      <c r="R406" s="160">
        <f t="shared" si="82"/>
        <v>3.4000000000000002E-4</v>
      </c>
      <c r="S406" s="160">
        <v>0</v>
      </c>
      <c r="T406" s="161">
        <f t="shared" si="83"/>
        <v>0</v>
      </c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R406" s="162" t="s">
        <v>274</v>
      </c>
      <c r="AT406" s="162" t="s">
        <v>210</v>
      </c>
      <c r="AU406" s="162" t="s">
        <v>85</v>
      </c>
      <c r="AY406" s="15" t="s">
        <v>208</v>
      </c>
      <c r="BE406" s="163">
        <f t="shared" si="84"/>
        <v>0</v>
      </c>
      <c r="BF406" s="163">
        <f t="shared" si="85"/>
        <v>0</v>
      </c>
      <c r="BG406" s="163">
        <f t="shared" si="86"/>
        <v>0</v>
      </c>
      <c r="BH406" s="163">
        <f t="shared" si="87"/>
        <v>0</v>
      </c>
      <c r="BI406" s="163">
        <f t="shared" si="88"/>
        <v>0</v>
      </c>
      <c r="BJ406" s="15" t="s">
        <v>85</v>
      </c>
      <c r="BK406" s="163">
        <f t="shared" si="89"/>
        <v>0</v>
      </c>
      <c r="BL406" s="15" t="s">
        <v>274</v>
      </c>
      <c r="BM406" s="162" t="s">
        <v>4277</v>
      </c>
    </row>
    <row r="407" spans="1:65" s="2" customFormat="1" ht="16.5" customHeight="1">
      <c r="A407" s="30"/>
      <c r="B407" s="154"/>
      <c r="C407" s="201" t="s">
        <v>1845</v>
      </c>
      <c r="D407" s="201" t="s">
        <v>751</v>
      </c>
      <c r="E407" s="202" t="s">
        <v>4278</v>
      </c>
      <c r="F407" s="203" t="s">
        <v>4279</v>
      </c>
      <c r="G407" s="204" t="s">
        <v>404</v>
      </c>
      <c r="H407" s="205">
        <v>2</v>
      </c>
      <c r="I407" s="177"/>
      <c r="J407" s="290">
        <f t="shared" si="80"/>
        <v>0</v>
      </c>
      <c r="K407" s="178"/>
      <c r="L407" s="179"/>
      <c r="M407" s="180" t="s">
        <v>1</v>
      </c>
      <c r="N407" s="181" t="s">
        <v>38</v>
      </c>
      <c r="O407" s="59"/>
      <c r="P407" s="160">
        <f t="shared" si="81"/>
        <v>0</v>
      </c>
      <c r="Q407" s="160">
        <v>2.0899999999999998E-2</v>
      </c>
      <c r="R407" s="160">
        <f t="shared" si="82"/>
        <v>4.1799999999999997E-2</v>
      </c>
      <c r="S407" s="160">
        <v>0</v>
      </c>
      <c r="T407" s="161">
        <f t="shared" si="83"/>
        <v>0</v>
      </c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R407" s="162" t="s">
        <v>337</v>
      </c>
      <c r="AT407" s="162" t="s">
        <v>751</v>
      </c>
      <c r="AU407" s="162" t="s">
        <v>85</v>
      </c>
      <c r="AY407" s="15" t="s">
        <v>208</v>
      </c>
      <c r="BE407" s="163">
        <f t="shared" si="84"/>
        <v>0</v>
      </c>
      <c r="BF407" s="163">
        <f t="shared" si="85"/>
        <v>0</v>
      </c>
      <c r="BG407" s="163">
        <f t="shared" si="86"/>
        <v>0</v>
      </c>
      <c r="BH407" s="163">
        <f t="shared" si="87"/>
        <v>0</v>
      </c>
      <c r="BI407" s="163">
        <f t="shared" si="88"/>
        <v>0</v>
      </c>
      <c r="BJ407" s="15" t="s">
        <v>85</v>
      </c>
      <c r="BK407" s="163">
        <f t="shared" si="89"/>
        <v>0</v>
      </c>
      <c r="BL407" s="15" t="s">
        <v>274</v>
      </c>
      <c r="BM407" s="162" t="s">
        <v>4280</v>
      </c>
    </row>
    <row r="408" spans="1:65" s="2" customFormat="1" ht="16.5" customHeight="1">
      <c r="A408" s="30"/>
      <c r="B408" s="154"/>
      <c r="C408" s="195" t="s">
        <v>1847</v>
      </c>
      <c r="D408" s="195" t="s">
        <v>210</v>
      </c>
      <c r="E408" s="196" t="s">
        <v>4281</v>
      </c>
      <c r="F408" s="200" t="s">
        <v>4282</v>
      </c>
      <c r="G408" s="198" t="s">
        <v>404</v>
      </c>
      <c r="H408" s="199">
        <v>84</v>
      </c>
      <c r="I408" s="155"/>
      <c r="J408" s="287">
        <f t="shared" si="80"/>
        <v>0</v>
      </c>
      <c r="K408" s="157"/>
      <c r="L408" s="31"/>
      <c r="M408" s="158" t="s">
        <v>1</v>
      </c>
      <c r="N408" s="159" t="s">
        <v>38</v>
      </c>
      <c r="O408" s="59"/>
      <c r="P408" s="160">
        <f t="shared" si="81"/>
        <v>0</v>
      </c>
      <c r="Q408" s="160">
        <v>0</v>
      </c>
      <c r="R408" s="160">
        <f t="shared" si="82"/>
        <v>0</v>
      </c>
      <c r="S408" s="160">
        <v>0</v>
      </c>
      <c r="T408" s="161">
        <f t="shared" si="83"/>
        <v>0</v>
      </c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R408" s="162" t="s">
        <v>274</v>
      </c>
      <c r="AT408" s="162" t="s">
        <v>210</v>
      </c>
      <c r="AU408" s="162" t="s">
        <v>85</v>
      </c>
      <c r="AY408" s="15" t="s">
        <v>208</v>
      </c>
      <c r="BE408" s="163">
        <f t="shared" si="84"/>
        <v>0</v>
      </c>
      <c r="BF408" s="163">
        <f t="shared" si="85"/>
        <v>0</v>
      </c>
      <c r="BG408" s="163">
        <f t="shared" si="86"/>
        <v>0</v>
      </c>
      <c r="BH408" s="163">
        <f t="shared" si="87"/>
        <v>0</v>
      </c>
      <c r="BI408" s="163">
        <f t="shared" si="88"/>
        <v>0</v>
      </c>
      <c r="BJ408" s="15" t="s">
        <v>85</v>
      </c>
      <c r="BK408" s="163">
        <f t="shared" si="89"/>
        <v>0</v>
      </c>
      <c r="BL408" s="15" t="s">
        <v>274</v>
      </c>
      <c r="BM408" s="162" t="s">
        <v>4283</v>
      </c>
    </row>
    <row r="409" spans="1:65" s="2" customFormat="1" ht="37.9" customHeight="1">
      <c r="A409" s="30"/>
      <c r="B409" s="154"/>
      <c r="C409" s="201" t="s">
        <v>1849</v>
      </c>
      <c r="D409" s="201" t="s">
        <v>751</v>
      </c>
      <c r="E409" s="202" t="s">
        <v>4284</v>
      </c>
      <c r="F409" s="203" t="s">
        <v>4285</v>
      </c>
      <c r="G409" s="204" t="s">
        <v>404</v>
      </c>
      <c r="H409" s="205">
        <v>59</v>
      </c>
      <c r="I409" s="177"/>
      <c r="J409" s="290">
        <f t="shared" si="80"/>
        <v>0</v>
      </c>
      <c r="K409" s="178"/>
      <c r="L409" s="179"/>
      <c r="M409" s="180" t="s">
        <v>1</v>
      </c>
      <c r="N409" s="181" t="s">
        <v>38</v>
      </c>
      <c r="O409" s="59"/>
      <c r="P409" s="160">
        <f t="shared" si="81"/>
        <v>0</v>
      </c>
      <c r="Q409" s="160">
        <v>1.2999999999999999E-2</v>
      </c>
      <c r="R409" s="160">
        <f t="shared" si="82"/>
        <v>0.76700000000000002</v>
      </c>
      <c r="S409" s="160">
        <v>0</v>
      </c>
      <c r="T409" s="161">
        <f t="shared" si="83"/>
        <v>0</v>
      </c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R409" s="162" t="s">
        <v>337</v>
      </c>
      <c r="AT409" s="162" t="s">
        <v>751</v>
      </c>
      <c r="AU409" s="162" t="s">
        <v>85</v>
      </c>
      <c r="AY409" s="15" t="s">
        <v>208</v>
      </c>
      <c r="BE409" s="163">
        <f t="shared" si="84"/>
        <v>0</v>
      </c>
      <c r="BF409" s="163">
        <f t="shared" si="85"/>
        <v>0</v>
      </c>
      <c r="BG409" s="163">
        <f t="shared" si="86"/>
        <v>0</v>
      </c>
      <c r="BH409" s="163">
        <f t="shared" si="87"/>
        <v>0</v>
      </c>
      <c r="BI409" s="163">
        <f t="shared" si="88"/>
        <v>0</v>
      </c>
      <c r="BJ409" s="15" t="s">
        <v>85</v>
      </c>
      <c r="BK409" s="163">
        <f t="shared" si="89"/>
        <v>0</v>
      </c>
      <c r="BL409" s="15" t="s">
        <v>274</v>
      </c>
      <c r="BM409" s="162" t="s">
        <v>4286</v>
      </c>
    </row>
    <row r="410" spans="1:65" s="2" customFormat="1" ht="16.5" customHeight="1">
      <c r="A410" s="30"/>
      <c r="B410" s="154"/>
      <c r="C410" s="201" t="s">
        <v>1851</v>
      </c>
      <c r="D410" s="201" t="s">
        <v>751</v>
      </c>
      <c r="E410" s="202" t="s">
        <v>4287</v>
      </c>
      <c r="F410" s="203" t="s">
        <v>4288</v>
      </c>
      <c r="G410" s="204" t="s">
        <v>404</v>
      </c>
      <c r="H410" s="205">
        <v>25</v>
      </c>
      <c r="I410" s="177"/>
      <c r="J410" s="290">
        <f t="shared" si="80"/>
        <v>0</v>
      </c>
      <c r="K410" s="178"/>
      <c r="L410" s="179"/>
      <c r="M410" s="180" t="s">
        <v>1</v>
      </c>
      <c r="N410" s="181" t="s">
        <v>38</v>
      </c>
      <c r="O410" s="59"/>
      <c r="P410" s="160">
        <f t="shared" si="81"/>
        <v>0</v>
      </c>
      <c r="Q410" s="160">
        <v>1.2999999999999999E-2</v>
      </c>
      <c r="R410" s="160">
        <f t="shared" si="82"/>
        <v>0.32500000000000001</v>
      </c>
      <c r="S410" s="160">
        <v>0</v>
      </c>
      <c r="T410" s="161">
        <f t="shared" si="83"/>
        <v>0</v>
      </c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R410" s="162" t="s">
        <v>337</v>
      </c>
      <c r="AT410" s="162" t="s">
        <v>751</v>
      </c>
      <c r="AU410" s="162" t="s">
        <v>85</v>
      </c>
      <c r="AY410" s="15" t="s">
        <v>208</v>
      </c>
      <c r="BE410" s="163">
        <f t="shared" si="84"/>
        <v>0</v>
      </c>
      <c r="BF410" s="163">
        <f t="shared" si="85"/>
        <v>0</v>
      </c>
      <c r="BG410" s="163">
        <f t="shared" si="86"/>
        <v>0</v>
      </c>
      <c r="BH410" s="163">
        <f t="shared" si="87"/>
        <v>0</v>
      </c>
      <c r="BI410" s="163">
        <f t="shared" si="88"/>
        <v>0</v>
      </c>
      <c r="BJ410" s="15" t="s">
        <v>85</v>
      </c>
      <c r="BK410" s="163">
        <f t="shared" si="89"/>
        <v>0</v>
      </c>
      <c r="BL410" s="15" t="s">
        <v>274</v>
      </c>
      <c r="BM410" s="162" t="s">
        <v>4289</v>
      </c>
    </row>
    <row r="411" spans="1:65" s="2" customFormat="1" ht="24.2" customHeight="1">
      <c r="A411" s="30"/>
      <c r="B411" s="154"/>
      <c r="C411" s="195" t="s">
        <v>1853</v>
      </c>
      <c r="D411" s="195" t="s">
        <v>210</v>
      </c>
      <c r="E411" s="196" t="s">
        <v>4290</v>
      </c>
      <c r="F411" s="200" t="s">
        <v>4291</v>
      </c>
      <c r="G411" s="198" t="s">
        <v>404</v>
      </c>
      <c r="H411" s="199">
        <v>34</v>
      </c>
      <c r="I411" s="155"/>
      <c r="J411" s="287">
        <f t="shared" si="80"/>
        <v>0</v>
      </c>
      <c r="K411" s="157"/>
      <c r="L411" s="31"/>
      <c r="M411" s="158" t="s">
        <v>1</v>
      </c>
      <c r="N411" s="159" t="s">
        <v>38</v>
      </c>
      <c r="O411" s="59"/>
      <c r="P411" s="160">
        <f t="shared" si="81"/>
        <v>0</v>
      </c>
      <c r="Q411" s="160">
        <v>4.4200000000000001E-4</v>
      </c>
      <c r="R411" s="160">
        <f t="shared" si="82"/>
        <v>1.5028E-2</v>
      </c>
      <c r="S411" s="160">
        <v>0</v>
      </c>
      <c r="T411" s="161">
        <f t="shared" si="83"/>
        <v>0</v>
      </c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R411" s="162" t="s">
        <v>274</v>
      </c>
      <c r="AT411" s="162" t="s">
        <v>210</v>
      </c>
      <c r="AU411" s="162" t="s">
        <v>85</v>
      </c>
      <c r="AY411" s="15" t="s">
        <v>208</v>
      </c>
      <c r="BE411" s="163">
        <f t="shared" si="84"/>
        <v>0</v>
      </c>
      <c r="BF411" s="163">
        <f t="shared" si="85"/>
        <v>0</v>
      </c>
      <c r="BG411" s="163">
        <f t="shared" si="86"/>
        <v>0</v>
      </c>
      <c r="BH411" s="163">
        <f t="shared" si="87"/>
        <v>0</v>
      </c>
      <c r="BI411" s="163">
        <f t="shared" si="88"/>
        <v>0</v>
      </c>
      <c r="BJ411" s="15" t="s">
        <v>85</v>
      </c>
      <c r="BK411" s="163">
        <f t="shared" si="89"/>
        <v>0</v>
      </c>
      <c r="BL411" s="15" t="s">
        <v>274</v>
      </c>
      <c r="BM411" s="162" t="s">
        <v>4292</v>
      </c>
    </row>
    <row r="412" spans="1:65" s="2" customFormat="1" ht="24.2" customHeight="1">
      <c r="A412" s="30"/>
      <c r="B412" s="154"/>
      <c r="C412" s="201" t="s">
        <v>1856</v>
      </c>
      <c r="D412" s="201" t="s">
        <v>751</v>
      </c>
      <c r="E412" s="202" t="s">
        <v>4293</v>
      </c>
      <c r="F412" s="203" t="s">
        <v>4294</v>
      </c>
      <c r="G412" s="204" t="s">
        <v>404</v>
      </c>
      <c r="H412" s="205">
        <v>34</v>
      </c>
      <c r="I412" s="177"/>
      <c r="J412" s="290">
        <f t="shared" si="80"/>
        <v>0</v>
      </c>
      <c r="K412" s="178"/>
      <c r="L412" s="179"/>
      <c r="M412" s="180" t="s">
        <v>1</v>
      </c>
      <c r="N412" s="181" t="s">
        <v>38</v>
      </c>
      <c r="O412" s="59"/>
      <c r="P412" s="160">
        <f t="shared" si="81"/>
        <v>0</v>
      </c>
      <c r="Q412" s="160">
        <v>1.6E-2</v>
      </c>
      <c r="R412" s="160">
        <f t="shared" si="82"/>
        <v>0.54400000000000004</v>
      </c>
      <c r="S412" s="160">
        <v>0</v>
      </c>
      <c r="T412" s="161">
        <f t="shared" si="83"/>
        <v>0</v>
      </c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R412" s="162" t="s">
        <v>337</v>
      </c>
      <c r="AT412" s="162" t="s">
        <v>751</v>
      </c>
      <c r="AU412" s="162" t="s">
        <v>85</v>
      </c>
      <c r="AY412" s="15" t="s">
        <v>208</v>
      </c>
      <c r="BE412" s="163">
        <f t="shared" si="84"/>
        <v>0</v>
      </c>
      <c r="BF412" s="163">
        <f t="shared" si="85"/>
        <v>0</v>
      </c>
      <c r="BG412" s="163">
        <f t="shared" si="86"/>
        <v>0</v>
      </c>
      <c r="BH412" s="163">
        <f t="shared" si="87"/>
        <v>0</v>
      </c>
      <c r="BI412" s="163">
        <f t="shared" si="88"/>
        <v>0</v>
      </c>
      <c r="BJ412" s="15" t="s">
        <v>85</v>
      </c>
      <c r="BK412" s="163">
        <f t="shared" si="89"/>
        <v>0</v>
      </c>
      <c r="BL412" s="15" t="s">
        <v>274</v>
      </c>
      <c r="BM412" s="162" t="s">
        <v>4295</v>
      </c>
    </row>
    <row r="413" spans="1:65" s="2" customFormat="1" ht="24.2" customHeight="1">
      <c r="A413" s="30"/>
      <c r="B413" s="154"/>
      <c r="C413" s="195" t="s">
        <v>1860</v>
      </c>
      <c r="D413" s="195" t="s">
        <v>210</v>
      </c>
      <c r="E413" s="196" t="s">
        <v>4296</v>
      </c>
      <c r="F413" s="200" t="s">
        <v>4297</v>
      </c>
      <c r="G413" s="198" t="s">
        <v>404</v>
      </c>
      <c r="H413" s="199">
        <v>5</v>
      </c>
      <c r="I413" s="155"/>
      <c r="J413" s="287">
        <f t="shared" si="80"/>
        <v>0</v>
      </c>
      <c r="K413" s="157"/>
      <c r="L413" s="31"/>
      <c r="M413" s="158" t="s">
        <v>1</v>
      </c>
      <c r="N413" s="159" t="s">
        <v>38</v>
      </c>
      <c r="O413" s="59"/>
      <c r="P413" s="160">
        <f t="shared" si="81"/>
        <v>0</v>
      </c>
      <c r="Q413" s="160">
        <v>5.44E-4</v>
      </c>
      <c r="R413" s="160">
        <f t="shared" si="82"/>
        <v>2.7200000000000002E-3</v>
      </c>
      <c r="S413" s="160">
        <v>0</v>
      </c>
      <c r="T413" s="161">
        <f t="shared" si="83"/>
        <v>0</v>
      </c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R413" s="162" t="s">
        <v>274</v>
      </c>
      <c r="AT413" s="162" t="s">
        <v>210</v>
      </c>
      <c r="AU413" s="162" t="s">
        <v>85</v>
      </c>
      <c r="AY413" s="15" t="s">
        <v>208</v>
      </c>
      <c r="BE413" s="163">
        <f t="shared" si="84"/>
        <v>0</v>
      </c>
      <c r="BF413" s="163">
        <f t="shared" si="85"/>
        <v>0</v>
      </c>
      <c r="BG413" s="163">
        <f t="shared" si="86"/>
        <v>0</v>
      </c>
      <c r="BH413" s="163">
        <f t="shared" si="87"/>
        <v>0</v>
      </c>
      <c r="BI413" s="163">
        <f t="shared" si="88"/>
        <v>0</v>
      </c>
      <c r="BJ413" s="15" t="s">
        <v>85</v>
      </c>
      <c r="BK413" s="163">
        <f t="shared" si="89"/>
        <v>0</v>
      </c>
      <c r="BL413" s="15" t="s">
        <v>274</v>
      </c>
      <c r="BM413" s="162" t="s">
        <v>4298</v>
      </c>
    </row>
    <row r="414" spans="1:65" s="2" customFormat="1" ht="24.2" customHeight="1">
      <c r="A414" s="30"/>
      <c r="B414" s="154"/>
      <c r="C414" s="201" t="s">
        <v>1864</v>
      </c>
      <c r="D414" s="201" t="s">
        <v>751</v>
      </c>
      <c r="E414" s="202" t="s">
        <v>4299</v>
      </c>
      <c r="F414" s="203" t="s">
        <v>4300</v>
      </c>
      <c r="G414" s="204" t="s">
        <v>404</v>
      </c>
      <c r="H414" s="205">
        <v>5</v>
      </c>
      <c r="I414" s="177"/>
      <c r="J414" s="290">
        <f t="shared" si="80"/>
        <v>0</v>
      </c>
      <c r="K414" s="178"/>
      <c r="L414" s="179"/>
      <c r="M414" s="180" t="s">
        <v>1</v>
      </c>
      <c r="N414" s="181" t="s">
        <v>38</v>
      </c>
      <c r="O414" s="59"/>
      <c r="P414" s="160">
        <f t="shared" si="81"/>
        <v>0</v>
      </c>
      <c r="Q414" s="160">
        <v>1.2500000000000001E-2</v>
      </c>
      <c r="R414" s="160">
        <f t="shared" si="82"/>
        <v>6.25E-2</v>
      </c>
      <c r="S414" s="160">
        <v>0</v>
      </c>
      <c r="T414" s="161">
        <f t="shared" si="83"/>
        <v>0</v>
      </c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R414" s="162" t="s">
        <v>337</v>
      </c>
      <c r="AT414" s="162" t="s">
        <v>751</v>
      </c>
      <c r="AU414" s="162" t="s">
        <v>85</v>
      </c>
      <c r="AY414" s="15" t="s">
        <v>208</v>
      </c>
      <c r="BE414" s="163">
        <f t="shared" si="84"/>
        <v>0</v>
      </c>
      <c r="BF414" s="163">
        <f t="shared" si="85"/>
        <v>0</v>
      </c>
      <c r="BG414" s="163">
        <f t="shared" si="86"/>
        <v>0</v>
      </c>
      <c r="BH414" s="163">
        <f t="shared" si="87"/>
        <v>0</v>
      </c>
      <c r="BI414" s="163">
        <f t="shared" si="88"/>
        <v>0</v>
      </c>
      <c r="BJ414" s="15" t="s">
        <v>85</v>
      </c>
      <c r="BK414" s="163">
        <f t="shared" si="89"/>
        <v>0</v>
      </c>
      <c r="BL414" s="15" t="s">
        <v>274</v>
      </c>
      <c r="BM414" s="162" t="s">
        <v>4301</v>
      </c>
    </row>
    <row r="415" spans="1:65" s="2" customFormat="1" ht="24.2" customHeight="1">
      <c r="A415" s="30"/>
      <c r="B415" s="154"/>
      <c r="C415" s="195" t="s">
        <v>1868</v>
      </c>
      <c r="D415" s="195" t="s">
        <v>210</v>
      </c>
      <c r="E415" s="196" t="s">
        <v>4302</v>
      </c>
      <c r="F415" s="200" t="s">
        <v>4303</v>
      </c>
      <c r="G415" s="198" t="s">
        <v>404</v>
      </c>
      <c r="H415" s="199">
        <v>34</v>
      </c>
      <c r="I415" s="155"/>
      <c r="J415" s="287">
        <f t="shared" si="80"/>
        <v>0</v>
      </c>
      <c r="K415" s="157"/>
      <c r="L415" s="31"/>
      <c r="M415" s="158" t="s">
        <v>1</v>
      </c>
      <c r="N415" s="159" t="s">
        <v>38</v>
      </c>
      <c r="O415" s="59"/>
      <c r="P415" s="160">
        <f t="shared" si="81"/>
        <v>0</v>
      </c>
      <c r="Q415" s="160">
        <v>7.8200000000000003E-4</v>
      </c>
      <c r="R415" s="160">
        <f t="shared" si="82"/>
        <v>2.6588000000000001E-2</v>
      </c>
      <c r="S415" s="160">
        <v>0</v>
      </c>
      <c r="T415" s="161">
        <f t="shared" si="83"/>
        <v>0</v>
      </c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R415" s="162" t="s">
        <v>274</v>
      </c>
      <c r="AT415" s="162" t="s">
        <v>210</v>
      </c>
      <c r="AU415" s="162" t="s">
        <v>85</v>
      </c>
      <c r="AY415" s="15" t="s">
        <v>208</v>
      </c>
      <c r="BE415" s="163">
        <f t="shared" si="84"/>
        <v>0</v>
      </c>
      <c r="BF415" s="163">
        <f t="shared" si="85"/>
        <v>0</v>
      </c>
      <c r="BG415" s="163">
        <f t="shared" si="86"/>
        <v>0</v>
      </c>
      <c r="BH415" s="163">
        <f t="shared" si="87"/>
        <v>0</v>
      </c>
      <c r="BI415" s="163">
        <f t="shared" si="88"/>
        <v>0</v>
      </c>
      <c r="BJ415" s="15" t="s">
        <v>85</v>
      </c>
      <c r="BK415" s="163">
        <f t="shared" si="89"/>
        <v>0</v>
      </c>
      <c r="BL415" s="15" t="s">
        <v>274</v>
      </c>
      <c r="BM415" s="162" t="s">
        <v>4304</v>
      </c>
    </row>
    <row r="416" spans="1:65" s="2" customFormat="1" ht="24.2" customHeight="1">
      <c r="A416" s="30"/>
      <c r="B416" s="154"/>
      <c r="C416" s="201" t="s">
        <v>1872</v>
      </c>
      <c r="D416" s="201" t="s">
        <v>751</v>
      </c>
      <c r="E416" s="202" t="s">
        <v>4305</v>
      </c>
      <c r="F416" s="203" t="s">
        <v>4306</v>
      </c>
      <c r="G416" s="204" t="s">
        <v>404</v>
      </c>
      <c r="H416" s="205">
        <v>34</v>
      </c>
      <c r="I416" s="177"/>
      <c r="J416" s="290">
        <f t="shared" si="80"/>
        <v>0</v>
      </c>
      <c r="K416" s="178"/>
      <c r="L416" s="179"/>
      <c r="M416" s="180" t="s">
        <v>1</v>
      </c>
      <c r="N416" s="181" t="s">
        <v>38</v>
      </c>
      <c r="O416" s="59"/>
      <c r="P416" s="160">
        <f t="shared" si="81"/>
        <v>0</v>
      </c>
      <c r="Q416" s="160">
        <v>3.4009999999999999E-2</v>
      </c>
      <c r="R416" s="160">
        <f t="shared" si="82"/>
        <v>1.1563399999999999</v>
      </c>
      <c r="S416" s="160">
        <v>0</v>
      </c>
      <c r="T416" s="161">
        <f t="shared" si="83"/>
        <v>0</v>
      </c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R416" s="162" t="s">
        <v>337</v>
      </c>
      <c r="AT416" s="162" t="s">
        <v>751</v>
      </c>
      <c r="AU416" s="162" t="s">
        <v>85</v>
      </c>
      <c r="AY416" s="15" t="s">
        <v>208</v>
      </c>
      <c r="BE416" s="163">
        <f t="shared" si="84"/>
        <v>0</v>
      </c>
      <c r="BF416" s="163">
        <f t="shared" si="85"/>
        <v>0</v>
      </c>
      <c r="BG416" s="163">
        <f t="shared" si="86"/>
        <v>0</v>
      </c>
      <c r="BH416" s="163">
        <f t="shared" si="87"/>
        <v>0</v>
      </c>
      <c r="BI416" s="163">
        <f t="shared" si="88"/>
        <v>0</v>
      </c>
      <c r="BJ416" s="15" t="s">
        <v>85</v>
      </c>
      <c r="BK416" s="163">
        <f t="shared" si="89"/>
        <v>0</v>
      </c>
      <c r="BL416" s="15" t="s">
        <v>274</v>
      </c>
      <c r="BM416" s="162" t="s">
        <v>4307</v>
      </c>
    </row>
    <row r="417" spans="1:65" s="2" customFormat="1" ht="24.2" customHeight="1">
      <c r="A417" s="30"/>
      <c r="B417" s="154"/>
      <c r="C417" s="195" t="s">
        <v>1876</v>
      </c>
      <c r="D417" s="195" t="s">
        <v>210</v>
      </c>
      <c r="E417" s="196" t="s">
        <v>4308</v>
      </c>
      <c r="F417" s="200" t="s">
        <v>4309</v>
      </c>
      <c r="G417" s="198" t="s">
        <v>404</v>
      </c>
      <c r="H417" s="199">
        <v>5</v>
      </c>
      <c r="I417" s="155"/>
      <c r="J417" s="287">
        <f t="shared" si="80"/>
        <v>0</v>
      </c>
      <c r="K417" s="157"/>
      <c r="L417" s="31"/>
      <c r="M417" s="158" t="s">
        <v>1</v>
      </c>
      <c r="N417" s="159" t="s">
        <v>38</v>
      </c>
      <c r="O417" s="59"/>
      <c r="P417" s="160">
        <f t="shared" si="81"/>
        <v>0</v>
      </c>
      <c r="Q417" s="160">
        <v>8.4999999999999995E-4</v>
      </c>
      <c r="R417" s="160">
        <f t="shared" si="82"/>
        <v>4.2499999999999994E-3</v>
      </c>
      <c r="S417" s="160">
        <v>0</v>
      </c>
      <c r="T417" s="161">
        <f t="shared" si="83"/>
        <v>0</v>
      </c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R417" s="162" t="s">
        <v>274</v>
      </c>
      <c r="AT417" s="162" t="s">
        <v>210</v>
      </c>
      <c r="AU417" s="162" t="s">
        <v>85</v>
      </c>
      <c r="AY417" s="15" t="s">
        <v>208</v>
      </c>
      <c r="BE417" s="163">
        <f t="shared" si="84"/>
        <v>0</v>
      </c>
      <c r="BF417" s="163">
        <f t="shared" si="85"/>
        <v>0</v>
      </c>
      <c r="BG417" s="163">
        <f t="shared" si="86"/>
        <v>0</v>
      </c>
      <c r="BH417" s="163">
        <f t="shared" si="87"/>
        <v>0</v>
      </c>
      <c r="BI417" s="163">
        <f t="shared" si="88"/>
        <v>0</v>
      </c>
      <c r="BJ417" s="15" t="s">
        <v>85</v>
      </c>
      <c r="BK417" s="163">
        <f t="shared" si="89"/>
        <v>0</v>
      </c>
      <c r="BL417" s="15" t="s">
        <v>274</v>
      </c>
      <c r="BM417" s="162" t="s">
        <v>4310</v>
      </c>
    </row>
    <row r="418" spans="1:65" s="2" customFormat="1" ht="37.9" customHeight="1">
      <c r="A418" s="30"/>
      <c r="B418" s="154"/>
      <c r="C418" s="201" t="s">
        <v>1880</v>
      </c>
      <c r="D418" s="201" t="s">
        <v>751</v>
      </c>
      <c r="E418" s="202" t="s">
        <v>4311</v>
      </c>
      <c r="F418" s="203" t="s">
        <v>4312</v>
      </c>
      <c r="G418" s="204" t="s">
        <v>404</v>
      </c>
      <c r="H418" s="205">
        <v>4</v>
      </c>
      <c r="I418" s="177"/>
      <c r="J418" s="290">
        <f t="shared" si="80"/>
        <v>0</v>
      </c>
      <c r="K418" s="178"/>
      <c r="L418" s="179"/>
      <c r="M418" s="180" t="s">
        <v>1</v>
      </c>
      <c r="N418" s="181" t="s">
        <v>38</v>
      </c>
      <c r="O418" s="59"/>
      <c r="P418" s="160">
        <f t="shared" si="81"/>
        <v>0</v>
      </c>
      <c r="Q418" s="160">
        <v>4.3360000000000003E-2</v>
      </c>
      <c r="R418" s="160">
        <f t="shared" si="82"/>
        <v>0.17344000000000001</v>
      </c>
      <c r="S418" s="160">
        <v>0</v>
      </c>
      <c r="T418" s="161">
        <f t="shared" si="83"/>
        <v>0</v>
      </c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R418" s="162" t="s">
        <v>337</v>
      </c>
      <c r="AT418" s="162" t="s">
        <v>751</v>
      </c>
      <c r="AU418" s="162" t="s">
        <v>85</v>
      </c>
      <c r="AY418" s="15" t="s">
        <v>208</v>
      </c>
      <c r="BE418" s="163">
        <f t="shared" si="84"/>
        <v>0</v>
      </c>
      <c r="BF418" s="163">
        <f t="shared" si="85"/>
        <v>0</v>
      </c>
      <c r="BG418" s="163">
        <f t="shared" si="86"/>
        <v>0</v>
      </c>
      <c r="BH418" s="163">
        <f t="shared" si="87"/>
        <v>0</v>
      </c>
      <c r="BI418" s="163">
        <f t="shared" si="88"/>
        <v>0</v>
      </c>
      <c r="BJ418" s="15" t="s">
        <v>85</v>
      </c>
      <c r="BK418" s="163">
        <f t="shared" si="89"/>
        <v>0</v>
      </c>
      <c r="BL418" s="15" t="s">
        <v>274</v>
      </c>
      <c r="BM418" s="162" t="s">
        <v>4313</v>
      </c>
    </row>
    <row r="419" spans="1:65" s="2" customFormat="1" ht="24.2" customHeight="1">
      <c r="A419" s="30"/>
      <c r="B419" s="154"/>
      <c r="C419" s="201" t="s">
        <v>1884</v>
      </c>
      <c r="D419" s="201" t="s">
        <v>751</v>
      </c>
      <c r="E419" s="202" t="s">
        <v>4314</v>
      </c>
      <c r="F419" s="203" t="s">
        <v>4315</v>
      </c>
      <c r="G419" s="204" t="s">
        <v>404</v>
      </c>
      <c r="H419" s="205">
        <v>1</v>
      </c>
      <c r="I419" s="177"/>
      <c r="J419" s="290">
        <f t="shared" si="80"/>
        <v>0</v>
      </c>
      <c r="K419" s="178"/>
      <c r="L419" s="179"/>
      <c r="M419" s="180" t="s">
        <v>1</v>
      </c>
      <c r="N419" s="181" t="s">
        <v>38</v>
      </c>
      <c r="O419" s="59"/>
      <c r="P419" s="160">
        <f t="shared" si="81"/>
        <v>0</v>
      </c>
      <c r="Q419" s="160">
        <v>3.1E-2</v>
      </c>
      <c r="R419" s="160">
        <f t="shared" si="82"/>
        <v>3.1E-2</v>
      </c>
      <c r="S419" s="160">
        <v>0</v>
      </c>
      <c r="T419" s="161">
        <f t="shared" si="83"/>
        <v>0</v>
      </c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R419" s="162" t="s">
        <v>337</v>
      </c>
      <c r="AT419" s="162" t="s">
        <v>751</v>
      </c>
      <c r="AU419" s="162" t="s">
        <v>85</v>
      </c>
      <c r="AY419" s="15" t="s">
        <v>208</v>
      </c>
      <c r="BE419" s="163">
        <f t="shared" si="84"/>
        <v>0</v>
      </c>
      <c r="BF419" s="163">
        <f t="shared" si="85"/>
        <v>0</v>
      </c>
      <c r="BG419" s="163">
        <f t="shared" si="86"/>
        <v>0</v>
      </c>
      <c r="BH419" s="163">
        <f t="shared" si="87"/>
        <v>0</v>
      </c>
      <c r="BI419" s="163">
        <f t="shared" si="88"/>
        <v>0</v>
      </c>
      <c r="BJ419" s="15" t="s">
        <v>85</v>
      </c>
      <c r="BK419" s="163">
        <f t="shared" si="89"/>
        <v>0</v>
      </c>
      <c r="BL419" s="15" t="s">
        <v>274</v>
      </c>
      <c r="BM419" s="162" t="s">
        <v>4316</v>
      </c>
    </row>
    <row r="420" spans="1:65" s="2" customFormat="1" ht="24.2" customHeight="1">
      <c r="A420" s="30"/>
      <c r="B420" s="154"/>
      <c r="C420" s="195" t="s">
        <v>1888</v>
      </c>
      <c r="D420" s="195" t="s">
        <v>210</v>
      </c>
      <c r="E420" s="196" t="s">
        <v>4317</v>
      </c>
      <c r="F420" s="200" t="s">
        <v>4318</v>
      </c>
      <c r="G420" s="198" t="s">
        <v>690</v>
      </c>
      <c r="H420" s="199">
        <v>51</v>
      </c>
      <c r="I420" s="155"/>
      <c r="J420" s="287">
        <f t="shared" si="80"/>
        <v>0</v>
      </c>
      <c r="K420" s="157"/>
      <c r="L420" s="31"/>
      <c r="M420" s="158" t="s">
        <v>1</v>
      </c>
      <c r="N420" s="159" t="s">
        <v>38</v>
      </c>
      <c r="O420" s="59"/>
      <c r="P420" s="160">
        <f t="shared" si="81"/>
        <v>0</v>
      </c>
      <c r="Q420" s="160">
        <v>3.0000000000000001E-5</v>
      </c>
      <c r="R420" s="160">
        <f t="shared" si="82"/>
        <v>1.5300000000000001E-3</v>
      </c>
      <c r="S420" s="160">
        <v>0</v>
      </c>
      <c r="T420" s="161">
        <f t="shared" si="83"/>
        <v>0</v>
      </c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R420" s="162" t="s">
        <v>274</v>
      </c>
      <c r="AT420" s="162" t="s">
        <v>210</v>
      </c>
      <c r="AU420" s="162" t="s">
        <v>85</v>
      </c>
      <c r="AY420" s="15" t="s">
        <v>208</v>
      </c>
      <c r="BE420" s="163">
        <f t="shared" si="84"/>
        <v>0</v>
      </c>
      <c r="BF420" s="163">
        <f t="shared" si="85"/>
        <v>0</v>
      </c>
      <c r="BG420" s="163">
        <f t="shared" si="86"/>
        <v>0</v>
      </c>
      <c r="BH420" s="163">
        <f t="shared" si="87"/>
        <v>0</v>
      </c>
      <c r="BI420" s="163">
        <f t="shared" si="88"/>
        <v>0</v>
      </c>
      <c r="BJ420" s="15" t="s">
        <v>85</v>
      </c>
      <c r="BK420" s="163">
        <f t="shared" si="89"/>
        <v>0</v>
      </c>
      <c r="BL420" s="15" t="s">
        <v>274</v>
      </c>
      <c r="BM420" s="162" t="s">
        <v>4319</v>
      </c>
    </row>
    <row r="421" spans="1:65" s="2" customFormat="1" ht="33" customHeight="1">
      <c r="A421" s="30"/>
      <c r="B421" s="154"/>
      <c r="C421" s="201" t="s">
        <v>1892</v>
      </c>
      <c r="D421" s="201" t="s">
        <v>751</v>
      </c>
      <c r="E421" s="202" t="s">
        <v>4320</v>
      </c>
      <c r="F421" s="203" t="s">
        <v>4321</v>
      </c>
      <c r="G421" s="204" t="s">
        <v>404</v>
      </c>
      <c r="H421" s="205">
        <v>51</v>
      </c>
      <c r="I421" s="177"/>
      <c r="J421" s="290">
        <f t="shared" si="80"/>
        <v>0</v>
      </c>
      <c r="K421" s="178"/>
      <c r="L421" s="179"/>
      <c r="M421" s="180" t="s">
        <v>1</v>
      </c>
      <c r="N421" s="181" t="s">
        <v>38</v>
      </c>
      <c r="O421" s="59"/>
      <c r="P421" s="160">
        <f t="shared" si="81"/>
        <v>0</v>
      </c>
      <c r="Q421" s="160">
        <v>2.3999999999999998E-3</v>
      </c>
      <c r="R421" s="160">
        <f t="shared" si="82"/>
        <v>0.12239999999999999</v>
      </c>
      <c r="S421" s="160">
        <v>0</v>
      </c>
      <c r="T421" s="161">
        <f t="shared" si="83"/>
        <v>0</v>
      </c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R421" s="162" t="s">
        <v>337</v>
      </c>
      <c r="AT421" s="162" t="s">
        <v>751</v>
      </c>
      <c r="AU421" s="162" t="s">
        <v>85</v>
      </c>
      <c r="AY421" s="15" t="s">
        <v>208</v>
      </c>
      <c r="BE421" s="163">
        <f t="shared" si="84"/>
        <v>0</v>
      </c>
      <c r="BF421" s="163">
        <f t="shared" si="85"/>
        <v>0</v>
      </c>
      <c r="BG421" s="163">
        <f t="shared" si="86"/>
        <v>0</v>
      </c>
      <c r="BH421" s="163">
        <f t="shared" si="87"/>
        <v>0</v>
      </c>
      <c r="BI421" s="163">
        <f t="shared" si="88"/>
        <v>0</v>
      </c>
      <c r="BJ421" s="15" t="s">
        <v>85</v>
      </c>
      <c r="BK421" s="163">
        <f t="shared" si="89"/>
        <v>0</v>
      </c>
      <c r="BL421" s="15" t="s">
        <v>274</v>
      </c>
      <c r="BM421" s="162" t="s">
        <v>4322</v>
      </c>
    </row>
    <row r="422" spans="1:65" s="2" customFormat="1" ht="33" customHeight="1">
      <c r="A422" s="30"/>
      <c r="B422" s="154"/>
      <c r="C422" s="195" t="s">
        <v>1894</v>
      </c>
      <c r="D422" s="195" t="s">
        <v>210</v>
      </c>
      <c r="E422" s="196" t="s">
        <v>4323</v>
      </c>
      <c r="F422" s="200" t="s">
        <v>4324</v>
      </c>
      <c r="G422" s="198" t="s">
        <v>690</v>
      </c>
      <c r="H422" s="199">
        <v>102</v>
      </c>
      <c r="I422" s="155"/>
      <c r="J422" s="287">
        <f t="shared" si="80"/>
        <v>0</v>
      </c>
      <c r="K422" s="157"/>
      <c r="L422" s="31"/>
      <c r="M422" s="158" t="s">
        <v>1</v>
      </c>
      <c r="N422" s="159" t="s">
        <v>38</v>
      </c>
      <c r="O422" s="59"/>
      <c r="P422" s="160">
        <f t="shared" si="81"/>
        <v>0</v>
      </c>
      <c r="Q422" s="160">
        <v>4.0000000000000003E-5</v>
      </c>
      <c r="R422" s="160">
        <f t="shared" si="82"/>
        <v>4.0800000000000003E-3</v>
      </c>
      <c r="S422" s="160">
        <v>0</v>
      </c>
      <c r="T422" s="161">
        <f t="shared" si="83"/>
        <v>0</v>
      </c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R422" s="162" t="s">
        <v>274</v>
      </c>
      <c r="AT422" s="162" t="s">
        <v>210</v>
      </c>
      <c r="AU422" s="162" t="s">
        <v>85</v>
      </c>
      <c r="AY422" s="15" t="s">
        <v>208</v>
      </c>
      <c r="BE422" s="163">
        <f t="shared" si="84"/>
        <v>0</v>
      </c>
      <c r="BF422" s="163">
        <f t="shared" si="85"/>
        <v>0</v>
      </c>
      <c r="BG422" s="163">
        <f t="shared" si="86"/>
        <v>0</v>
      </c>
      <c r="BH422" s="163">
        <f t="shared" si="87"/>
        <v>0</v>
      </c>
      <c r="BI422" s="163">
        <f t="shared" si="88"/>
        <v>0</v>
      </c>
      <c r="BJ422" s="15" t="s">
        <v>85</v>
      </c>
      <c r="BK422" s="163">
        <f t="shared" si="89"/>
        <v>0</v>
      </c>
      <c r="BL422" s="15" t="s">
        <v>274</v>
      </c>
      <c r="BM422" s="162" t="s">
        <v>4325</v>
      </c>
    </row>
    <row r="423" spans="1:65" s="2" customFormat="1" ht="37.9" customHeight="1">
      <c r="A423" s="30"/>
      <c r="B423" s="154"/>
      <c r="C423" s="201" t="s">
        <v>1898</v>
      </c>
      <c r="D423" s="201" t="s">
        <v>751</v>
      </c>
      <c r="E423" s="202" t="s">
        <v>4326</v>
      </c>
      <c r="F423" s="203" t="s">
        <v>4327</v>
      </c>
      <c r="G423" s="204" t="s">
        <v>404</v>
      </c>
      <c r="H423" s="205">
        <v>51</v>
      </c>
      <c r="I423" s="177"/>
      <c r="J423" s="290">
        <f t="shared" si="80"/>
        <v>0</v>
      </c>
      <c r="K423" s="178"/>
      <c r="L423" s="179"/>
      <c r="M423" s="180" t="s">
        <v>1</v>
      </c>
      <c r="N423" s="181" t="s">
        <v>38</v>
      </c>
      <c r="O423" s="59"/>
      <c r="P423" s="160">
        <f t="shared" si="81"/>
        <v>0</v>
      </c>
      <c r="Q423" s="160">
        <v>1.32E-3</v>
      </c>
      <c r="R423" s="160">
        <f t="shared" si="82"/>
        <v>6.7320000000000005E-2</v>
      </c>
      <c r="S423" s="160">
        <v>0</v>
      </c>
      <c r="T423" s="161">
        <f t="shared" si="83"/>
        <v>0</v>
      </c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R423" s="162" t="s">
        <v>337</v>
      </c>
      <c r="AT423" s="162" t="s">
        <v>751</v>
      </c>
      <c r="AU423" s="162" t="s">
        <v>85</v>
      </c>
      <c r="AY423" s="15" t="s">
        <v>208</v>
      </c>
      <c r="BE423" s="163">
        <f t="shared" si="84"/>
        <v>0</v>
      </c>
      <c r="BF423" s="163">
        <f t="shared" si="85"/>
        <v>0</v>
      </c>
      <c r="BG423" s="163">
        <f t="shared" si="86"/>
        <v>0</v>
      </c>
      <c r="BH423" s="163">
        <f t="shared" si="87"/>
        <v>0</v>
      </c>
      <c r="BI423" s="163">
        <f t="shared" si="88"/>
        <v>0</v>
      </c>
      <c r="BJ423" s="15" t="s">
        <v>85</v>
      </c>
      <c r="BK423" s="163">
        <f t="shared" si="89"/>
        <v>0</v>
      </c>
      <c r="BL423" s="15" t="s">
        <v>274</v>
      </c>
      <c r="BM423" s="162" t="s">
        <v>4328</v>
      </c>
    </row>
    <row r="424" spans="1:65" s="2" customFormat="1" ht="37.9" customHeight="1">
      <c r="A424" s="30"/>
      <c r="B424" s="154"/>
      <c r="C424" s="201" t="s">
        <v>1902</v>
      </c>
      <c r="D424" s="201" t="s">
        <v>751</v>
      </c>
      <c r="E424" s="202" t="s">
        <v>4329</v>
      </c>
      <c r="F424" s="203" t="s">
        <v>4330</v>
      </c>
      <c r="G424" s="204" t="s">
        <v>404</v>
      </c>
      <c r="H424" s="205">
        <v>51</v>
      </c>
      <c r="I424" s="177"/>
      <c r="J424" s="290">
        <f t="shared" ref="J424:J455" si="90">ROUND(I424*H424,2)</f>
        <v>0</v>
      </c>
      <c r="K424" s="178"/>
      <c r="L424" s="179"/>
      <c r="M424" s="180" t="s">
        <v>1</v>
      </c>
      <c r="N424" s="181" t="s">
        <v>38</v>
      </c>
      <c r="O424" s="59"/>
      <c r="P424" s="160">
        <f t="shared" ref="P424:P455" si="91">O424*H424</f>
        <v>0</v>
      </c>
      <c r="Q424" s="160">
        <v>4.6000000000000001E-4</v>
      </c>
      <c r="R424" s="160">
        <f t="shared" ref="R424:R455" si="92">Q424*H424</f>
        <v>2.3460000000000002E-2</v>
      </c>
      <c r="S424" s="160">
        <v>0</v>
      </c>
      <c r="T424" s="161">
        <f t="shared" ref="T424:T455" si="93">S424*H424</f>
        <v>0</v>
      </c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R424" s="162" t="s">
        <v>337</v>
      </c>
      <c r="AT424" s="162" t="s">
        <v>751</v>
      </c>
      <c r="AU424" s="162" t="s">
        <v>85</v>
      </c>
      <c r="AY424" s="15" t="s">
        <v>208</v>
      </c>
      <c r="BE424" s="163">
        <f t="shared" ref="BE424:BE458" si="94">IF(N424="základná",J424,0)</f>
        <v>0</v>
      </c>
      <c r="BF424" s="163">
        <f t="shared" ref="BF424:BF458" si="95">IF(N424="znížená",J424,0)</f>
        <v>0</v>
      </c>
      <c r="BG424" s="163">
        <f t="shared" ref="BG424:BG458" si="96">IF(N424="zákl. prenesená",J424,0)</f>
        <v>0</v>
      </c>
      <c r="BH424" s="163">
        <f t="shared" ref="BH424:BH458" si="97">IF(N424="zníž. prenesená",J424,0)</f>
        <v>0</v>
      </c>
      <c r="BI424" s="163">
        <f t="shared" ref="BI424:BI458" si="98">IF(N424="nulová",J424,0)</f>
        <v>0</v>
      </c>
      <c r="BJ424" s="15" t="s">
        <v>85</v>
      </c>
      <c r="BK424" s="163">
        <f t="shared" ref="BK424:BK458" si="99">ROUND(I424*H424,2)</f>
        <v>0</v>
      </c>
      <c r="BL424" s="15" t="s">
        <v>274</v>
      </c>
      <c r="BM424" s="162" t="s">
        <v>4331</v>
      </c>
    </row>
    <row r="425" spans="1:65" s="2" customFormat="1" ht="33" customHeight="1">
      <c r="A425" s="30"/>
      <c r="B425" s="154"/>
      <c r="C425" s="195" t="s">
        <v>2145</v>
      </c>
      <c r="D425" s="195" t="s">
        <v>210</v>
      </c>
      <c r="E425" s="196" t="s">
        <v>4332</v>
      </c>
      <c r="F425" s="200" t="s">
        <v>4333</v>
      </c>
      <c r="G425" s="198" t="s">
        <v>404</v>
      </c>
      <c r="H425" s="199">
        <v>1</v>
      </c>
      <c r="I425" s="155"/>
      <c r="J425" s="287">
        <f t="shared" si="90"/>
        <v>0</v>
      </c>
      <c r="K425" s="157"/>
      <c r="L425" s="31"/>
      <c r="M425" s="158" t="s">
        <v>1</v>
      </c>
      <c r="N425" s="159" t="s">
        <v>38</v>
      </c>
      <c r="O425" s="59"/>
      <c r="P425" s="160">
        <f t="shared" si="91"/>
        <v>0</v>
      </c>
      <c r="Q425" s="160">
        <v>6.3139999999999995E-4</v>
      </c>
      <c r="R425" s="160">
        <f t="shared" si="92"/>
        <v>6.3139999999999995E-4</v>
      </c>
      <c r="S425" s="160">
        <v>0</v>
      </c>
      <c r="T425" s="161">
        <f t="shared" si="93"/>
        <v>0</v>
      </c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R425" s="162" t="s">
        <v>274</v>
      </c>
      <c r="AT425" s="162" t="s">
        <v>210</v>
      </c>
      <c r="AU425" s="162" t="s">
        <v>85</v>
      </c>
      <c r="AY425" s="15" t="s">
        <v>208</v>
      </c>
      <c r="BE425" s="163">
        <f t="shared" si="94"/>
        <v>0</v>
      </c>
      <c r="BF425" s="163">
        <f t="shared" si="95"/>
        <v>0</v>
      </c>
      <c r="BG425" s="163">
        <f t="shared" si="96"/>
        <v>0</v>
      </c>
      <c r="BH425" s="163">
        <f t="shared" si="97"/>
        <v>0</v>
      </c>
      <c r="BI425" s="163">
        <f t="shared" si="98"/>
        <v>0</v>
      </c>
      <c r="BJ425" s="15" t="s">
        <v>85</v>
      </c>
      <c r="BK425" s="163">
        <f t="shared" si="99"/>
        <v>0</v>
      </c>
      <c r="BL425" s="15" t="s">
        <v>274</v>
      </c>
      <c r="BM425" s="162" t="s">
        <v>4334</v>
      </c>
    </row>
    <row r="426" spans="1:65" s="2" customFormat="1" ht="24.2" customHeight="1">
      <c r="A426" s="30"/>
      <c r="B426" s="154"/>
      <c r="C426" s="201" t="s">
        <v>2148</v>
      </c>
      <c r="D426" s="201" t="s">
        <v>751</v>
      </c>
      <c r="E426" s="202" t="s">
        <v>4335</v>
      </c>
      <c r="F426" s="203" t="s">
        <v>4336</v>
      </c>
      <c r="G426" s="204" t="s">
        <v>404</v>
      </c>
      <c r="H426" s="205">
        <v>1</v>
      </c>
      <c r="I426" s="177"/>
      <c r="J426" s="290">
        <f t="shared" si="90"/>
        <v>0</v>
      </c>
      <c r="K426" s="178"/>
      <c r="L426" s="179"/>
      <c r="M426" s="180" t="s">
        <v>1</v>
      </c>
      <c r="N426" s="181" t="s">
        <v>38</v>
      </c>
      <c r="O426" s="59"/>
      <c r="P426" s="160">
        <f t="shared" si="91"/>
        <v>0</v>
      </c>
      <c r="Q426" s="160">
        <v>2.4099999999999998E-3</v>
      </c>
      <c r="R426" s="160">
        <f t="shared" si="92"/>
        <v>2.4099999999999998E-3</v>
      </c>
      <c r="S426" s="160">
        <v>0</v>
      </c>
      <c r="T426" s="161">
        <f t="shared" si="93"/>
        <v>0</v>
      </c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R426" s="162" t="s">
        <v>337</v>
      </c>
      <c r="AT426" s="162" t="s">
        <v>751</v>
      </c>
      <c r="AU426" s="162" t="s">
        <v>85</v>
      </c>
      <c r="AY426" s="15" t="s">
        <v>208</v>
      </c>
      <c r="BE426" s="163">
        <f t="shared" si="94"/>
        <v>0</v>
      </c>
      <c r="BF426" s="163">
        <f t="shared" si="95"/>
        <v>0</v>
      </c>
      <c r="BG426" s="163">
        <f t="shared" si="96"/>
        <v>0</v>
      </c>
      <c r="BH426" s="163">
        <f t="shared" si="97"/>
        <v>0</v>
      </c>
      <c r="BI426" s="163">
        <f t="shared" si="98"/>
        <v>0</v>
      </c>
      <c r="BJ426" s="15" t="s">
        <v>85</v>
      </c>
      <c r="BK426" s="163">
        <f t="shared" si="99"/>
        <v>0</v>
      </c>
      <c r="BL426" s="15" t="s">
        <v>274</v>
      </c>
      <c r="BM426" s="162" t="s">
        <v>4337</v>
      </c>
    </row>
    <row r="427" spans="1:65" s="2" customFormat="1" ht="24.2" customHeight="1">
      <c r="A427" s="30"/>
      <c r="B427" s="154"/>
      <c r="C427" s="195" t="s">
        <v>1906</v>
      </c>
      <c r="D427" s="195" t="s">
        <v>210</v>
      </c>
      <c r="E427" s="196" t="s">
        <v>4338</v>
      </c>
      <c r="F427" s="200" t="s">
        <v>4339</v>
      </c>
      <c r="G427" s="198" t="s">
        <v>690</v>
      </c>
      <c r="H427" s="199">
        <v>3</v>
      </c>
      <c r="I427" s="155"/>
      <c r="J427" s="287">
        <f t="shared" si="90"/>
        <v>0</v>
      </c>
      <c r="K427" s="157"/>
      <c r="L427" s="31"/>
      <c r="M427" s="158" t="s">
        <v>1</v>
      </c>
      <c r="N427" s="159" t="s">
        <v>38</v>
      </c>
      <c r="O427" s="59"/>
      <c r="P427" s="160">
        <f t="shared" si="91"/>
        <v>0</v>
      </c>
      <c r="Q427" s="160">
        <v>2.5000000000000001E-4</v>
      </c>
      <c r="R427" s="160">
        <f t="shared" si="92"/>
        <v>7.5000000000000002E-4</v>
      </c>
      <c r="S427" s="160">
        <v>0</v>
      </c>
      <c r="T427" s="161">
        <f t="shared" si="93"/>
        <v>0</v>
      </c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R427" s="162" t="s">
        <v>274</v>
      </c>
      <c r="AT427" s="162" t="s">
        <v>210</v>
      </c>
      <c r="AU427" s="162" t="s">
        <v>85</v>
      </c>
      <c r="AY427" s="15" t="s">
        <v>208</v>
      </c>
      <c r="BE427" s="163">
        <f t="shared" si="94"/>
        <v>0</v>
      </c>
      <c r="BF427" s="163">
        <f t="shared" si="95"/>
        <v>0</v>
      </c>
      <c r="BG427" s="163">
        <f t="shared" si="96"/>
        <v>0</v>
      </c>
      <c r="BH427" s="163">
        <f t="shared" si="97"/>
        <v>0</v>
      </c>
      <c r="BI427" s="163">
        <f t="shared" si="98"/>
        <v>0</v>
      </c>
      <c r="BJ427" s="15" t="s">
        <v>85</v>
      </c>
      <c r="BK427" s="163">
        <f t="shared" si="99"/>
        <v>0</v>
      </c>
      <c r="BL427" s="15" t="s">
        <v>274</v>
      </c>
      <c r="BM427" s="162" t="s">
        <v>4340</v>
      </c>
    </row>
    <row r="428" spans="1:65" s="2" customFormat="1" ht="37.9" customHeight="1">
      <c r="A428" s="30"/>
      <c r="B428" s="154"/>
      <c r="C428" s="201" t="s">
        <v>1910</v>
      </c>
      <c r="D428" s="201" t="s">
        <v>751</v>
      </c>
      <c r="E428" s="202" t="s">
        <v>4341</v>
      </c>
      <c r="F428" s="203" t="s">
        <v>4342</v>
      </c>
      <c r="G428" s="204" t="s">
        <v>404</v>
      </c>
      <c r="H428" s="205">
        <v>3</v>
      </c>
      <c r="I428" s="177"/>
      <c r="J428" s="290">
        <f t="shared" si="90"/>
        <v>0</v>
      </c>
      <c r="K428" s="178"/>
      <c r="L428" s="179"/>
      <c r="M428" s="180" t="s">
        <v>1</v>
      </c>
      <c r="N428" s="181" t="s">
        <v>38</v>
      </c>
      <c r="O428" s="59"/>
      <c r="P428" s="160">
        <f t="shared" si="91"/>
        <v>0</v>
      </c>
      <c r="Q428" s="160">
        <v>1.6E-2</v>
      </c>
      <c r="R428" s="160">
        <f t="shared" si="92"/>
        <v>4.8000000000000001E-2</v>
      </c>
      <c r="S428" s="160">
        <v>0</v>
      </c>
      <c r="T428" s="161">
        <f t="shared" si="93"/>
        <v>0</v>
      </c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R428" s="162" t="s">
        <v>337</v>
      </c>
      <c r="AT428" s="162" t="s">
        <v>751</v>
      </c>
      <c r="AU428" s="162" t="s">
        <v>85</v>
      </c>
      <c r="AY428" s="15" t="s">
        <v>208</v>
      </c>
      <c r="BE428" s="163">
        <f t="shared" si="94"/>
        <v>0</v>
      </c>
      <c r="BF428" s="163">
        <f t="shared" si="95"/>
        <v>0</v>
      </c>
      <c r="BG428" s="163">
        <f t="shared" si="96"/>
        <v>0</v>
      </c>
      <c r="BH428" s="163">
        <f t="shared" si="97"/>
        <v>0</v>
      </c>
      <c r="BI428" s="163">
        <f t="shared" si="98"/>
        <v>0</v>
      </c>
      <c r="BJ428" s="15" t="s">
        <v>85</v>
      </c>
      <c r="BK428" s="163">
        <f t="shared" si="99"/>
        <v>0</v>
      </c>
      <c r="BL428" s="15" t="s">
        <v>274</v>
      </c>
      <c r="BM428" s="162" t="s">
        <v>4343</v>
      </c>
    </row>
    <row r="429" spans="1:65" s="2" customFormat="1" ht="24.2" customHeight="1">
      <c r="A429" s="30"/>
      <c r="B429" s="154"/>
      <c r="C429" s="195" t="s">
        <v>1916</v>
      </c>
      <c r="D429" s="195" t="s">
        <v>210</v>
      </c>
      <c r="E429" s="196" t="s">
        <v>4344</v>
      </c>
      <c r="F429" s="200" t="s">
        <v>4345</v>
      </c>
      <c r="G429" s="198" t="s">
        <v>404</v>
      </c>
      <c r="H429" s="199">
        <v>1</v>
      </c>
      <c r="I429" s="155"/>
      <c r="J429" s="287">
        <f t="shared" si="90"/>
        <v>0</v>
      </c>
      <c r="K429" s="157"/>
      <c r="L429" s="31"/>
      <c r="M429" s="158" t="s">
        <v>1</v>
      </c>
      <c r="N429" s="159" t="s">
        <v>38</v>
      </c>
      <c r="O429" s="59"/>
      <c r="P429" s="160">
        <f t="shared" si="91"/>
        <v>0</v>
      </c>
      <c r="Q429" s="160">
        <v>2.7648000000000001E-4</v>
      </c>
      <c r="R429" s="160">
        <f t="shared" si="92"/>
        <v>2.7648000000000001E-4</v>
      </c>
      <c r="S429" s="160">
        <v>0</v>
      </c>
      <c r="T429" s="161">
        <f t="shared" si="93"/>
        <v>0</v>
      </c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R429" s="162" t="s">
        <v>274</v>
      </c>
      <c r="AT429" s="162" t="s">
        <v>210</v>
      </c>
      <c r="AU429" s="162" t="s">
        <v>85</v>
      </c>
      <c r="AY429" s="15" t="s">
        <v>208</v>
      </c>
      <c r="BE429" s="163">
        <f t="shared" si="94"/>
        <v>0</v>
      </c>
      <c r="BF429" s="163">
        <f t="shared" si="95"/>
        <v>0</v>
      </c>
      <c r="BG429" s="163">
        <f t="shared" si="96"/>
        <v>0</v>
      </c>
      <c r="BH429" s="163">
        <f t="shared" si="97"/>
        <v>0</v>
      </c>
      <c r="BI429" s="163">
        <f t="shared" si="98"/>
        <v>0</v>
      </c>
      <c r="BJ429" s="15" t="s">
        <v>85</v>
      </c>
      <c r="BK429" s="163">
        <f t="shared" si="99"/>
        <v>0</v>
      </c>
      <c r="BL429" s="15" t="s">
        <v>274</v>
      </c>
      <c r="BM429" s="162" t="s">
        <v>4346</v>
      </c>
    </row>
    <row r="430" spans="1:65" s="2" customFormat="1" ht="49.15" customHeight="1">
      <c r="A430" s="30"/>
      <c r="B430" s="154"/>
      <c r="C430" s="201" t="s">
        <v>1920</v>
      </c>
      <c r="D430" s="201" t="s">
        <v>751</v>
      </c>
      <c r="E430" s="202" t="s">
        <v>4347</v>
      </c>
      <c r="F430" s="203" t="s">
        <v>4348</v>
      </c>
      <c r="G430" s="204" t="s">
        <v>404</v>
      </c>
      <c r="H430" s="205">
        <v>1</v>
      </c>
      <c r="I430" s="177"/>
      <c r="J430" s="290">
        <f t="shared" si="90"/>
        <v>0</v>
      </c>
      <c r="K430" s="178"/>
      <c r="L430" s="179"/>
      <c r="M430" s="180" t="s">
        <v>1</v>
      </c>
      <c r="N430" s="181" t="s">
        <v>38</v>
      </c>
      <c r="O430" s="59"/>
      <c r="P430" s="160">
        <f t="shared" si="91"/>
        <v>0</v>
      </c>
      <c r="Q430" s="160">
        <v>8.0000000000000002E-3</v>
      </c>
      <c r="R430" s="160">
        <f t="shared" si="92"/>
        <v>8.0000000000000002E-3</v>
      </c>
      <c r="S430" s="160">
        <v>0</v>
      </c>
      <c r="T430" s="161">
        <f t="shared" si="93"/>
        <v>0</v>
      </c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R430" s="162" t="s">
        <v>337</v>
      </c>
      <c r="AT430" s="162" t="s">
        <v>751</v>
      </c>
      <c r="AU430" s="162" t="s">
        <v>85</v>
      </c>
      <c r="AY430" s="15" t="s">
        <v>208</v>
      </c>
      <c r="BE430" s="163">
        <f t="shared" si="94"/>
        <v>0</v>
      </c>
      <c r="BF430" s="163">
        <f t="shared" si="95"/>
        <v>0</v>
      </c>
      <c r="BG430" s="163">
        <f t="shared" si="96"/>
        <v>0</v>
      </c>
      <c r="BH430" s="163">
        <f t="shared" si="97"/>
        <v>0</v>
      </c>
      <c r="BI430" s="163">
        <f t="shared" si="98"/>
        <v>0</v>
      </c>
      <c r="BJ430" s="15" t="s">
        <v>85</v>
      </c>
      <c r="BK430" s="163">
        <f t="shared" si="99"/>
        <v>0</v>
      </c>
      <c r="BL430" s="15" t="s">
        <v>274</v>
      </c>
      <c r="BM430" s="162" t="s">
        <v>4349</v>
      </c>
    </row>
    <row r="431" spans="1:65" s="2" customFormat="1" ht="21.75" customHeight="1">
      <c r="A431" s="30"/>
      <c r="B431" s="154"/>
      <c r="C431" s="195" t="s">
        <v>1924</v>
      </c>
      <c r="D431" s="195" t="s">
        <v>210</v>
      </c>
      <c r="E431" s="196" t="s">
        <v>4350</v>
      </c>
      <c r="F431" s="200" t="s">
        <v>4351</v>
      </c>
      <c r="G431" s="198" t="s">
        <v>690</v>
      </c>
      <c r="H431" s="199">
        <v>221</v>
      </c>
      <c r="I431" s="155"/>
      <c r="J431" s="287">
        <f t="shared" si="90"/>
        <v>0</v>
      </c>
      <c r="K431" s="157"/>
      <c r="L431" s="31"/>
      <c r="M431" s="158" t="s">
        <v>1</v>
      </c>
      <c r="N431" s="159" t="s">
        <v>38</v>
      </c>
      <c r="O431" s="59"/>
      <c r="P431" s="160">
        <f t="shared" si="91"/>
        <v>0</v>
      </c>
      <c r="Q431" s="160">
        <v>2.7999999999999998E-4</v>
      </c>
      <c r="R431" s="160">
        <f t="shared" si="92"/>
        <v>6.1879999999999998E-2</v>
      </c>
      <c r="S431" s="160">
        <v>0</v>
      </c>
      <c r="T431" s="161">
        <f t="shared" si="93"/>
        <v>0</v>
      </c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R431" s="162" t="s">
        <v>274</v>
      </c>
      <c r="AT431" s="162" t="s">
        <v>210</v>
      </c>
      <c r="AU431" s="162" t="s">
        <v>85</v>
      </c>
      <c r="AY431" s="15" t="s">
        <v>208</v>
      </c>
      <c r="BE431" s="163">
        <f t="shared" si="94"/>
        <v>0</v>
      </c>
      <c r="BF431" s="163">
        <f t="shared" si="95"/>
        <v>0</v>
      </c>
      <c r="BG431" s="163">
        <f t="shared" si="96"/>
        <v>0</v>
      </c>
      <c r="BH431" s="163">
        <f t="shared" si="97"/>
        <v>0</v>
      </c>
      <c r="BI431" s="163">
        <f t="shared" si="98"/>
        <v>0</v>
      </c>
      <c r="BJ431" s="15" t="s">
        <v>85</v>
      </c>
      <c r="BK431" s="163">
        <f t="shared" si="99"/>
        <v>0</v>
      </c>
      <c r="BL431" s="15" t="s">
        <v>274</v>
      </c>
      <c r="BM431" s="162" t="s">
        <v>4352</v>
      </c>
    </row>
    <row r="432" spans="1:65" s="2" customFormat="1" ht="24.2" customHeight="1">
      <c r="A432" s="30"/>
      <c r="B432" s="154"/>
      <c r="C432" s="201" t="s">
        <v>1928</v>
      </c>
      <c r="D432" s="201" t="s">
        <v>751</v>
      </c>
      <c r="E432" s="202" t="s">
        <v>4353</v>
      </c>
      <c r="F432" s="203" t="s">
        <v>4354</v>
      </c>
      <c r="G432" s="204" t="s">
        <v>404</v>
      </c>
      <c r="H432" s="205">
        <v>210</v>
      </c>
      <c r="I432" s="177"/>
      <c r="J432" s="290">
        <f t="shared" si="90"/>
        <v>0</v>
      </c>
      <c r="K432" s="178"/>
      <c r="L432" s="179"/>
      <c r="M432" s="180" t="s">
        <v>1</v>
      </c>
      <c r="N432" s="181" t="s">
        <v>38</v>
      </c>
      <c r="O432" s="59"/>
      <c r="P432" s="160">
        <f t="shared" si="91"/>
        <v>0</v>
      </c>
      <c r="Q432" s="160">
        <v>1.1E-4</v>
      </c>
      <c r="R432" s="160">
        <f t="shared" si="92"/>
        <v>2.3100000000000002E-2</v>
      </c>
      <c r="S432" s="160">
        <v>0</v>
      </c>
      <c r="T432" s="161">
        <f t="shared" si="93"/>
        <v>0</v>
      </c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R432" s="162" t="s">
        <v>337</v>
      </c>
      <c r="AT432" s="162" t="s">
        <v>751</v>
      </c>
      <c r="AU432" s="162" t="s">
        <v>85</v>
      </c>
      <c r="AY432" s="15" t="s">
        <v>208</v>
      </c>
      <c r="BE432" s="163">
        <f t="shared" si="94"/>
        <v>0</v>
      </c>
      <c r="BF432" s="163">
        <f t="shared" si="95"/>
        <v>0</v>
      </c>
      <c r="BG432" s="163">
        <f t="shared" si="96"/>
        <v>0</v>
      </c>
      <c r="BH432" s="163">
        <f t="shared" si="97"/>
        <v>0</v>
      </c>
      <c r="BI432" s="163">
        <f t="shared" si="98"/>
        <v>0</v>
      </c>
      <c r="BJ432" s="15" t="s">
        <v>85</v>
      </c>
      <c r="BK432" s="163">
        <f t="shared" si="99"/>
        <v>0</v>
      </c>
      <c r="BL432" s="15" t="s">
        <v>274</v>
      </c>
      <c r="BM432" s="162" t="s">
        <v>4355</v>
      </c>
    </row>
    <row r="433" spans="1:65" s="2" customFormat="1" ht="24.2" customHeight="1">
      <c r="A433" s="30"/>
      <c r="B433" s="154"/>
      <c r="C433" s="201" t="s">
        <v>1932</v>
      </c>
      <c r="D433" s="201" t="s">
        <v>751</v>
      </c>
      <c r="E433" s="202" t="s">
        <v>4356</v>
      </c>
      <c r="F433" s="203" t="s">
        <v>4357</v>
      </c>
      <c r="G433" s="204" t="s">
        <v>404</v>
      </c>
      <c r="H433" s="205">
        <v>11</v>
      </c>
      <c r="I433" s="177"/>
      <c r="J433" s="290">
        <f t="shared" si="90"/>
        <v>0</v>
      </c>
      <c r="K433" s="178"/>
      <c r="L433" s="179"/>
      <c r="M433" s="180" t="s">
        <v>1</v>
      </c>
      <c r="N433" s="181" t="s">
        <v>38</v>
      </c>
      <c r="O433" s="59"/>
      <c r="P433" s="160">
        <f t="shared" si="91"/>
        <v>0</v>
      </c>
      <c r="Q433" s="160">
        <v>2.4000000000000001E-4</v>
      </c>
      <c r="R433" s="160">
        <f t="shared" si="92"/>
        <v>2.64E-3</v>
      </c>
      <c r="S433" s="160">
        <v>0</v>
      </c>
      <c r="T433" s="161">
        <f t="shared" si="93"/>
        <v>0</v>
      </c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R433" s="162" t="s">
        <v>337</v>
      </c>
      <c r="AT433" s="162" t="s">
        <v>751</v>
      </c>
      <c r="AU433" s="162" t="s">
        <v>85</v>
      </c>
      <c r="AY433" s="15" t="s">
        <v>208</v>
      </c>
      <c r="BE433" s="163">
        <f t="shared" si="94"/>
        <v>0</v>
      </c>
      <c r="BF433" s="163">
        <f t="shared" si="95"/>
        <v>0</v>
      </c>
      <c r="BG433" s="163">
        <f t="shared" si="96"/>
        <v>0</v>
      </c>
      <c r="BH433" s="163">
        <f t="shared" si="97"/>
        <v>0</v>
      </c>
      <c r="BI433" s="163">
        <f t="shared" si="98"/>
        <v>0</v>
      </c>
      <c r="BJ433" s="15" t="s">
        <v>85</v>
      </c>
      <c r="BK433" s="163">
        <f t="shared" si="99"/>
        <v>0</v>
      </c>
      <c r="BL433" s="15" t="s">
        <v>274</v>
      </c>
      <c r="BM433" s="162" t="s">
        <v>4358</v>
      </c>
    </row>
    <row r="434" spans="1:65" s="2" customFormat="1" ht="33" customHeight="1">
      <c r="A434" s="30"/>
      <c r="B434" s="154"/>
      <c r="C434" s="195" t="s">
        <v>2160</v>
      </c>
      <c r="D434" s="195" t="s">
        <v>210</v>
      </c>
      <c r="E434" s="196" t="s">
        <v>4359</v>
      </c>
      <c r="F434" s="200" t="s">
        <v>4360</v>
      </c>
      <c r="G434" s="198" t="s">
        <v>404</v>
      </c>
      <c r="H434" s="199">
        <v>1</v>
      </c>
      <c r="I434" s="155"/>
      <c r="J434" s="287">
        <f t="shared" si="90"/>
        <v>0</v>
      </c>
      <c r="K434" s="157"/>
      <c r="L434" s="31"/>
      <c r="M434" s="158" t="s">
        <v>1</v>
      </c>
      <c r="N434" s="159" t="s">
        <v>38</v>
      </c>
      <c r="O434" s="59"/>
      <c r="P434" s="160">
        <f t="shared" si="91"/>
        <v>0</v>
      </c>
      <c r="Q434" s="160">
        <v>4.1999999999999996E-6</v>
      </c>
      <c r="R434" s="160">
        <f t="shared" si="92"/>
        <v>4.1999999999999996E-6</v>
      </c>
      <c r="S434" s="160">
        <v>0</v>
      </c>
      <c r="T434" s="161">
        <f t="shared" si="93"/>
        <v>0</v>
      </c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R434" s="162" t="s">
        <v>274</v>
      </c>
      <c r="AT434" s="162" t="s">
        <v>210</v>
      </c>
      <c r="AU434" s="162" t="s">
        <v>85</v>
      </c>
      <c r="AY434" s="15" t="s">
        <v>208</v>
      </c>
      <c r="BE434" s="163">
        <f t="shared" si="94"/>
        <v>0</v>
      </c>
      <c r="BF434" s="163">
        <f t="shared" si="95"/>
        <v>0</v>
      </c>
      <c r="BG434" s="163">
        <f t="shared" si="96"/>
        <v>0</v>
      </c>
      <c r="BH434" s="163">
        <f t="shared" si="97"/>
        <v>0</v>
      </c>
      <c r="BI434" s="163">
        <f t="shared" si="98"/>
        <v>0</v>
      </c>
      <c r="BJ434" s="15" t="s">
        <v>85</v>
      </c>
      <c r="BK434" s="163">
        <f t="shared" si="99"/>
        <v>0</v>
      </c>
      <c r="BL434" s="15" t="s">
        <v>274</v>
      </c>
      <c r="BM434" s="162" t="s">
        <v>4361</v>
      </c>
    </row>
    <row r="435" spans="1:65" s="2" customFormat="1" ht="16.5" customHeight="1">
      <c r="A435" s="30"/>
      <c r="B435" s="154"/>
      <c r="C435" s="201" t="s">
        <v>2164</v>
      </c>
      <c r="D435" s="201" t="s">
        <v>751</v>
      </c>
      <c r="E435" s="202" t="s">
        <v>4362</v>
      </c>
      <c r="F435" s="203" t="s">
        <v>4363</v>
      </c>
      <c r="G435" s="204" t="s">
        <v>404</v>
      </c>
      <c r="H435" s="205">
        <v>1</v>
      </c>
      <c r="I435" s="177"/>
      <c r="J435" s="290">
        <f t="shared" si="90"/>
        <v>0</v>
      </c>
      <c r="K435" s="178"/>
      <c r="L435" s="179"/>
      <c r="M435" s="180" t="s">
        <v>1</v>
      </c>
      <c r="N435" s="181" t="s">
        <v>38</v>
      </c>
      <c r="O435" s="59"/>
      <c r="P435" s="160">
        <f t="shared" si="91"/>
        <v>0</v>
      </c>
      <c r="Q435" s="160">
        <v>1.49E-3</v>
      </c>
      <c r="R435" s="160">
        <f t="shared" si="92"/>
        <v>1.49E-3</v>
      </c>
      <c r="S435" s="160">
        <v>0</v>
      </c>
      <c r="T435" s="161">
        <f t="shared" si="93"/>
        <v>0</v>
      </c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R435" s="162" t="s">
        <v>337</v>
      </c>
      <c r="AT435" s="162" t="s">
        <v>751</v>
      </c>
      <c r="AU435" s="162" t="s">
        <v>85</v>
      </c>
      <c r="AY435" s="15" t="s">
        <v>208</v>
      </c>
      <c r="BE435" s="163">
        <f t="shared" si="94"/>
        <v>0</v>
      </c>
      <c r="BF435" s="163">
        <f t="shared" si="95"/>
        <v>0</v>
      </c>
      <c r="BG435" s="163">
        <f t="shared" si="96"/>
        <v>0</v>
      </c>
      <c r="BH435" s="163">
        <f t="shared" si="97"/>
        <v>0</v>
      </c>
      <c r="BI435" s="163">
        <f t="shared" si="98"/>
        <v>0</v>
      </c>
      <c r="BJ435" s="15" t="s">
        <v>85</v>
      </c>
      <c r="BK435" s="163">
        <f t="shared" si="99"/>
        <v>0</v>
      </c>
      <c r="BL435" s="15" t="s">
        <v>274</v>
      </c>
      <c r="BM435" s="162" t="s">
        <v>4364</v>
      </c>
    </row>
    <row r="436" spans="1:65" s="2" customFormat="1" ht="24.2" customHeight="1">
      <c r="A436" s="30"/>
      <c r="B436" s="154"/>
      <c r="C436" s="195" t="s">
        <v>1936</v>
      </c>
      <c r="D436" s="195" t="s">
        <v>210</v>
      </c>
      <c r="E436" s="196" t="s">
        <v>4365</v>
      </c>
      <c r="F436" s="200" t="s">
        <v>4366</v>
      </c>
      <c r="G436" s="198" t="s">
        <v>404</v>
      </c>
      <c r="H436" s="199">
        <v>84</v>
      </c>
      <c r="I436" s="155"/>
      <c r="J436" s="287">
        <f t="shared" si="90"/>
        <v>0</v>
      </c>
      <c r="K436" s="157"/>
      <c r="L436" s="31"/>
      <c r="M436" s="158" t="s">
        <v>1</v>
      </c>
      <c r="N436" s="159" t="s">
        <v>38</v>
      </c>
      <c r="O436" s="59"/>
      <c r="P436" s="160">
        <f t="shared" si="91"/>
        <v>0</v>
      </c>
      <c r="Q436" s="160">
        <v>0</v>
      </c>
      <c r="R436" s="160">
        <f t="shared" si="92"/>
        <v>0</v>
      </c>
      <c r="S436" s="160">
        <v>0</v>
      </c>
      <c r="T436" s="161">
        <f t="shared" si="93"/>
        <v>0</v>
      </c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R436" s="162" t="s">
        <v>274</v>
      </c>
      <c r="AT436" s="162" t="s">
        <v>210</v>
      </c>
      <c r="AU436" s="162" t="s">
        <v>85</v>
      </c>
      <c r="AY436" s="15" t="s">
        <v>208</v>
      </c>
      <c r="BE436" s="163">
        <f t="shared" si="94"/>
        <v>0</v>
      </c>
      <c r="BF436" s="163">
        <f t="shared" si="95"/>
        <v>0</v>
      </c>
      <c r="BG436" s="163">
        <f t="shared" si="96"/>
        <v>0</v>
      </c>
      <c r="BH436" s="163">
        <f t="shared" si="97"/>
        <v>0</v>
      </c>
      <c r="BI436" s="163">
        <f t="shared" si="98"/>
        <v>0</v>
      </c>
      <c r="BJ436" s="15" t="s">
        <v>85</v>
      </c>
      <c r="BK436" s="163">
        <f t="shared" si="99"/>
        <v>0</v>
      </c>
      <c r="BL436" s="15" t="s">
        <v>274</v>
      </c>
      <c r="BM436" s="162" t="s">
        <v>4367</v>
      </c>
    </row>
    <row r="437" spans="1:65" s="2" customFormat="1" ht="24.2" customHeight="1">
      <c r="A437" s="30"/>
      <c r="B437" s="154"/>
      <c r="C437" s="201" t="s">
        <v>1940</v>
      </c>
      <c r="D437" s="201" t="s">
        <v>751</v>
      </c>
      <c r="E437" s="202" t="s">
        <v>4368</v>
      </c>
      <c r="F437" s="203" t="s">
        <v>4369</v>
      </c>
      <c r="G437" s="204" t="s">
        <v>404</v>
      </c>
      <c r="H437" s="205">
        <v>84</v>
      </c>
      <c r="I437" s="177"/>
      <c r="J437" s="290">
        <f t="shared" si="90"/>
        <v>0</v>
      </c>
      <c r="K437" s="178"/>
      <c r="L437" s="179"/>
      <c r="M437" s="180" t="s">
        <v>1</v>
      </c>
      <c r="N437" s="181" t="s">
        <v>38</v>
      </c>
      <c r="O437" s="59"/>
      <c r="P437" s="160">
        <f t="shared" si="91"/>
        <v>0</v>
      </c>
      <c r="Q437" s="160">
        <v>1.6000000000000001E-3</v>
      </c>
      <c r="R437" s="160">
        <f t="shared" si="92"/>
        <v>0.13440000000000002</v>
      </c>
      <c r="S437" s="160">
        <v>0</v>
      </c>
      <c r="T437" s="161">
        <f t="shared" si="93"/>
        <v>0</v>
      </c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R437" s="162" t="s">
        <v>337</v>
      </c>
      <c r="AT437" s="162" t="s">
        <v>751</v>
      </c>
      <c r="AU437" s="162" t="s">
        <v>85</v>
      </c>
      <c r="AY437" s="15" t="s">
        <v>208</v>
      </c>
      <c r="BE437" s="163">
        <f t="shared" si="94"/>
        <v>0</v>
      </c>
      <c r="BF437" s="163">
        <f t="shared" si="95"/>
        <v>0</v>
      </c>
      <c r="BG437" s="163">
        <f t="shared" si="96"/>
        <v>0</v>
      </c>
      <c r="BH437" s="163">
        <f t="shared" si="97"/>
        <v>0</v>
      </c>
      <c r="BI437" s="163">
        <f t="shared" si="98"/>
        <v>0</v>
      </c>
      <c r="BJ437" s="15" t="s">
        <v>85</v>
      </c>
      <c r="BK437" s="163">
        <f t="shared" si="99"/>
        <v>0</v>
      </c>
      <c r="BL437" s="15" t="s">
        <v>274</v>
      </c>
      <c r="BM437" s="162" t="s">
        <v>4370</v>
      </c>
    </row>
    <row r="438" spans="1:65" s="2" customFormat="1" ht="33" customHeight="1">
      <c r="A438" s="30"/>
      <c r="B438" s="154"/>
      <c r="C438" s="195" t="s">
        <v>1944</v>
      </c>
      <c r="D438" s="195" t="s">
        <v>210</v>
      </c>
      <c r="E438" s="196" t="s">
        <v>4371</v>
      </c>
      <c r="F438" s="200" t="s">
        <v>4372</v>
      </c>
      <c r="G438" s="198" t="s">
        <v>404</v>
      </c>
      <c r="H438" s="199">
        <v>15</v>
      </c>
      <c r="I438" s="155"/>
      <c r="J438" s="287">
        <f t="shared" si="90"/>
        <v>0</v>
      </c>
      <c r="K438" s="157"/>
      <c r="L438" s="31"/>
      <c r="M438" s="158" t="s">
        <v>1</v>
      </c>
      <c r="N438" s="159" t="s">
        <v>38</v>
      </c>
      <c r="O438" s="59"/>
      <c r="P438" s="160">
        <f t="shared" si="91"/>
        <v>0</v>
      </c>
      <c r="Q438" s="160">
        <v>1E-4</v>
      </c>
      <c r="R438" s="160">
        <f t="shared" si="92"/>
        <v>1.5E-3</v>
      </c>
      <c r="S438" s="160">
        <v>0</v>
      </c>
      <c r="T438" s="161">
        <f t="shared" si="93"/>
        <v>0</v>
      </c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R438" s="162" t="s">
        <v>274</v>
      </c>
      <c r="AT438" s="162" t="s">
        <v>210</v>
      </c>
      <c r="AU438" s="162" t="s">
        <v>85</v>
      </c>
      <c r="AY438" s="15" t="s">
        <v>208</v>
      </c>
      <c r="BE438" s="163">
        <f t="shared" si="94"/>
        <v>0</v>
      </c>
      <c r="BF438" s="163">
        <f t="shared" si="95"/>
        <v>0</v>
      </c>
      <c r="BG438" s="163">
        <f t="shared" si="96"/>
        <v>0</v>
      </c>
      <c r="BH438" s="163">
        <f t="shared" si="97"/>
        <v>0</v>
      </c>
      <c r="BI438" s="163">
        <f t="shared" si="98"/>
        <v>0</v>
      </c>
      <c r="BJ438" s="15" t="s">
        <v>85</v>
      </c>
      <c r="BK438" s="163">
        <f t="shared" si="99"/>
        <v>0</v>
      </c>
      <c r="BL438" s="15" t="s">
        <v>274</v>
      </c>
      <c r="BM438" s="162" t="s">
        <v>4373</v>
      </c>
    </row>
    <row r="439" spans="1:65" s="2" customFormat="1" ht="16.5" customHeight="1">
      <c r="A439" s="30"/>
      <c r="B439" s="154"/>
      <c r="C439" s="201" t="s">
        <v>1948</v>
      </c>
      <c r="D439" s="201" t="s">
        <v>751</v>
      </c>
      <c r="E439" s="202" t="s">
        <v>4374</v>
      </c>
      <c r="F439" s="203" t="s">
        <v>4375</v>
      </c>
      <c r="G439" s="204" t="s">
        <v>404</v>
      </c>
      <c r="H439" s="205">
        <v>15</v>
      </c>
      <c r="I439" s="177"/>
      <c r="J439" s="290">
        <f t="shared" si="90"/>
        <v>0</v>
      </c>
      <c r="K439" s="178"/>
      <c r="L439" s="179"/>
      <c r="M439" s="180" t="s">
        <v>1</v>
      </c>
      <c r="N439" s="181" t="s">
        <v>38</v>
      </c>
      <c r="O439" s="59"/>
      <c r="P439" s="160">
        <f t="shared" si="91"/>
        <v>0</v>
      </c>
      <c r="Q439" s="160">
        <v>1E-3</v>
      </c>
      <c r="R439" s="160">
        <f t="shared" si="92"/>
        <v>1.4999999999999999E-2</v>
      </c>
      <c r="S439" s="160">
        <v>0</v>
      </c>
      <c r="T439" s="161">
        <f t="shared" si="93"/>
        <v>0</v>
      </c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R439" s="162" t="s">
        <v>337</v>
      </c>
      <c r="AT439" s="162" t="s">
        <v>751</v>
      </c>
      <c r="AU439" s="162" t="s">
        <v>85</v>
      </c>
      <c r="AY439" s="15" t="s">
        <v>208</v>
      </c>
      <c r="BE439" s="163">
        <f t="shared" si="94"/>
        <v>0</v>
      </c>
      <c r="BF439" s="163">
        <f t="shared" si="95"/>
        <v>0</v>
      </c>
      <c r="BG439" s="163">
        <f t="shared" si="96"/>
        <v>0</v>
      </c>
      <c r="BH439" s="163">
        <f t="shared" si="97"/>
        <v>0</v>
      </c>
      <c r="BI439" s="163">
        <f t="shared" si="98"/>
        <v>0</v>
      </c>
      <c r="BJ439" s="15" t="s">
        <v>85</v>
      </c>
      <c r="BK439" s="163">
        <f t="shared" si="99"/>
        <v>0</v>
      </c>
      <c r="BL439" s="15" t="s">
        <v>274</v>
      </c>
      <c r="BM439" s="162" t="s">
        <v>4376</v>
      </c>
    </row>
    <row r="440" spans="1:65" s="2" customFormat="1" ht="24.2" customHeight="1">
      <c r="A440" s="30"/>
      <c r="B440" s="154"/>
      <c r="C440" s="195" t="s">
        <v>1952</v>
      </c>
      <c r="D440" s="195" t="s">
        <v>210</v>
      </c>
      <c r="E440" s="196" t="s">
        <v>4377</v>
      </c>
      <c r="F440" s="200" t="s">
        <v>4378</v>
      </c>
      <c r="G440" s="198" t="s">
        <v>404</v>
      </c>
      <c r="H440" s="199">
        <v>3</v>
      </c>
      <c r="I440" s="155"/>
      <c r="J440" s="287">
        <f t="shared" si="90"/>
        <v>0</v>
      </c>
      <c r="K440" s="157"/>
      <c r="L440" s="31"/>
      <c r="M440" s="158" t="s">
        <v>1</v>
      </c>
      <c r="N440" s="159" t="s">
        <v>38</v>
      </c>
      <c r="O440" s="59"/>
      <c r="P440" s="160">
        <f t="shared" si="91"/>
        <v>0</v>
      </c>
      <c r="Q440" s="160">
        <v>4.1999999999999996E-6</v>
      </c>
      <c r="R440" s="160">
        <f t="shared" si="92"/>
        <v>1.2599999999999998E-5</v>
      </c>
      <c r="S440" s="160">
        <v>0</v>
      </c>
      <c r="T440" s="161">
        <f t="shared" si="93"/>
        <v>0</v>
      </c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R440" s="162" t="s">
        <v>274</v>
      </c>
      <c r="AT440" s="162" t="s">
        <v>210</v>
      </c>
      <c r="AU440" s="162" t="s">
        <v>85</v>
      </c>
      <c r="AY440" s="15" t="s">
        <v>208</v>
      </c>
      <c r="BE440" s="163">
        <f t="shared" si="94"/>
        <v>0</v>
      </c>
      <c r="BF440" s="163">
        <f t="shared" si="95"/>
        <v>0</v>
      </c>
      <c r="BG440" s="163">
        <f t="shared" si="96"/>
        <v>0</v>
      </c>
      <c r="BH440" s="163">
        <f t="shared" si="97"/>
        <v>0</v>
      </c>
      <c r="BI440" s="163">
        <f t="shared" si="98"/>
        <v>0</v>
      </c>
      <c r="BJ440" s="15" t="s">
        <v>85</v>
      </c>
      <c r="BK440" s="163">
        <f t="shared" si="99"/>
        <v>0</v>
      </c>
      <c r="BL440" s="15" t="s">
        <v>274</v>
      </c>
      <c r="BM440" s="162" t="s">
        <v>4379</v>
      </c>
    </row>
    <row r="441" spans="1:65" s="2" customFormat="1" ht="16.5" customHeight="1">
      <c r="A441" s="30"/>
      <c r="B441" s="154"/>
      <c r="C441" s="201" t="s">
        <v>1956</v>
      </c>
      <c r="D441" s="201" t="s">
        <v>751</v>
      </c>
      <c r="E441" s="202" t="s">
        <v>4380</v>
      </c>
      <c r="F441" s="203" t="s">
        <v>4381</v>
      </c>
      <c r="G441" s="204" t="s">
        <v>404</v>
      </c>
      <c r="H441" s="205">
        <v>3</v>
      </c>
      <c r="I441" s="177"/>
      <c r="J441" s="290">
        <f t="shared" si="90"/>
        <v>0</v>
      </c>
      <c r="K441" s="178"/>
      <c r="L441" s="179"/>
      <c r="M441" s="180" t="s">
        <v>1</v>
      </c>
      <c r="N441" s="181" t="s">
        <v>38</v>
      </c>
      <c r="O441" s="59"/>
      <c r="P441" s="160">
        <f t="shared" si="91"/>
        <v>0</v>
      </c>
      <c r="Q441" s="160">
        <v>2E-3</v>
      </c>
      <c r="R441" s="160">
        <f t="shared" si="92"/>
        <v>6.0000000000000001E-3</v>
      </c>
      <c r="S441" s="160">
        <v>0</v>
      </c>
      <c r="T441" s="161">
        <f t="shared" si="93"/>
        <v>0</v>
      </c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R441" s="162" t="s">
        <v>337</v>
      </c>
      <c r="AT441" s="162" t="s">
        <v>751</v>
      </c>
      <c r="AU441" s="162" t="s">
        <v>85</v>
      </c>
      <c r="AY441" s="15" t="s">
        <v>208</v>
      </c>
      <c r="BE441" s="163">
        <f t="shared" si="94"/>
        <v>0</v>
      </c>
      <c r="BF441" s="163">
        <f t="shared" si="95"/>
        <v>0</v>
      </c>
      <c r="BG441" s="163">
        <f t="shared" si="96"/>
        <v>0</v>
      </c>
      <c r="BH441" s="163">
        <f t="shared" si="97"/>
        <v>0</v>
      </c>
      <c r="BI441" s="163">
        <f t="shared" si="98"/>
        <v>0</v>
      </c>
      <c r="BJ441" s="15" t="s">
        <v>85</v>
      </c>
      <c r="BK441" s="163">
        <f t="shared" si="99"/>
        <v>0</v>
      </c>
      <c r="BL441" s="15" t="s">
        <v>274</v>
      </c>
      <c r="BM441" s="162" t="s">
        <v>4382</v>
      </c>
    </row>
    <row r="442" spans="1:65" s="2" customFormat="1" ht="21.75" customHeight="1">
      <c r="A442" s="30"/>
      <c r="B442" s="154"/>
      <c r="C442" s="195" t="s">
        <v>1962</v>
      </c>
      <c r="D442" s="195" t="s">
        <v>210</v>
      </c>
      <c r="E442" s="196" t="s">
        <v>4383</v>
      </c>
      <c r="F442" s="200" t="s">
        <v>4384</v>
      </c>
      <c r="G442" s="198" t="s">
        <v>404</v>
      </c>
      <c r="H442" s="199">
        <v>43</v>
      </c>
      <c r="I442" s="155"/>
      <c r="J442" s="287">
        <f t="shared" si="90"/>
        <v>0</v>
      </c>
      <c r="K442" s="157"/>
      <c r="L442" s="31"/>
      <c r="M442" s="158" t="s">
        <v>1</v>
      </c>
      <c r="N442" s="159" t="s">
        <v>38</v>
      </c>
      <c r="O442" s="59"/>
      <c r="P442" s="160">
        <f t="shared" si="91"/>
        <v>0</v>
      </c>
      <c r="Q442" s="160">
        <v>4.1999999999999996E-6</v>
      </c>
      <c r="R442" s="160">
        <f t="shared" si="92"/>
        <v>1.8059999999999997E-4</v>
      </c>
      <c r="S442" s="160">
        <v>0</v>
      </c>
      <c r="T442" s="161">
        <f t="shared" si="93"/>
        <v>0</v>
      </c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R442" s="162" t="s">
        <v>274</v>
      </c>
      <c r="AT442" s="162" t="s">
        <v>210</v>
      </c>
      <c r="AU442" s="162" t="s">
        <v>85</v>
      </c>
      <c r="AY442" s="15" t="s">
        <v>208</v>
      </c>
      <c r="BE442" s="163">
        <f t="shared" si="94"/>
        <v>0</v>
      </c>
      <c r="BF442" s="163">
        <f t="shared" si="95"/>
        <v>0</v>
      </c>
      <c r="BG442" s="163">
        <f t="shared" si="96"/>
        <v>0</v>
      </c>
      <c r="BH442" s="163">
        <f t="shared" si="97"/>
        <v>0</v>
      </c>
      <c r="BI442" s="163">
        <f t="shared" si="98"/>
        <v>0</v>
      </c>
      <c r="BJ442" s="15" t="s">
        <v>85</v>
      </c>
      <c r="BK442" s="163">
        <f t="shared" si="99"/>
        <v>0</v>
      </c>
      <c r="BL442" s="15" t="s">
        <v>274</v>
      </c>
      <c r="BM442" s="162" t="s">
        <v>4385</v>
      </c>
    </row>
    <row r="443" spans="1:65" s="2" customFormat="1" ht="16.5" customHeight="1">
      <c r="A443" s="30"/>
      <c r="B443" s="154"/>
      <c r="C443" s="201" t="s">
        <v>1966</v>
      </c>
      <c r="D443" s="201" t="s">
        <v>751</v>
      </c>
      <c r="E443" s="202" t="s">
        <v>4386</v>
      </c>
      <c r="F443" s="203" t="s">
        <v>4387</v>
      </c>
      <c r="G443" s="204" t="s">
        <v>404</v>
      </c>
      <c r="H443" s="205">
        <v>43</v>
      </c>
      <c r="I443" s="177"/>
      <c r="J443" s="290">
        <f t="shared" si="90"/>
        <v>0</v>
      </c>
      <c r="K443" s="178"/>
      <c r="L443" s="179"/>
      <c r="M443" s="180" t="s">
        <v>1</v>
      </c>
      <c r="N443" s="181" t="s">
        <v>38</v>
      </c>
      <c r="O443" s="59"/>
      <c r="P443" s="160">
        <f t="shared" si="91"/>
        <v>0</v>
      </c>
      <c r="Q443" s="160">
        <v>1.4E-3</v>
      </c>
      <c r="R443" s="160">
        <f t="shared" si="92"/>
        <v>6.0199999999999997E-2</v>
      </c>
      <c r="S443" s="160">
        <v>0</v>
      </c>
      <c r="T443" s="161">
        <f t="shared" si="93"/>
        <v>0</v>
      </c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R443" s="162" t="s">
        <v>337</v>
      </c>
      <c r="AT443" s="162" t="s">
        <v>751</v>
      </c>
      <c r="AU443" s="162" t="s">
        <v>85</v>
      </c>
      <c r="AY443" s="15" t="s">
        <v>208</v>
      </c>
      <c r="BE443" s="163">
        <f t="shared" si="94"/>
        <v>0</v>
      </c>
      <c r="BF443" s="163">
        <f t="shared" si="95"/>
        <v>0</v>
      </c>
      <c r="BG443" s="163">
        <f t="shared" si="96"/>
        <v>0</v>
      </c>
      <c r="BH443" s="163">
        <f t="shared" si="97"/>
        <v>0</v>
      </c>
      <c r="BI443" s="163">
        <f t="shared" si="98"/>
        <v>0</v>
      </c>
      <c r="BJ443" s="15" t="s">
        <v>85</v>
      </c>
      <c r="BK443" s="163">
        <f t="shared" si="99"/>
        <v>0</v>
      </c>
      <c r="BL443" s="15" t="s">
        <v>274</v>
      </c>
      <c r="BM443" s="162" t="s">
        <v>4388</v>
      </c>
    </row>
    <row r="444" spans="1:65" s="2" customFormat="1" ht="37.9" customHeight="1">
      <c r="A444" s="30"/>
      <c r="B444" s="154"/>
      <c r="C444" s="201" t="s">
        <v>1970</v>
      </c>
      <c r="D444" s="201" t="s">
        <v>751</v>
      </c>
      <c r="E444" s="202" t="s">
        <v>4389</v>
      </c>
      <c r="F444" s="203" t="s">
        <v>4390</v>
      </c>
      <c r="G444" s="204" t="s">
        <v>404</v>
      </c>
      <c r="H444" s="205">
        <v>43</v>
      </c>
      <c r="I444" s="177"/>
      <c r="J444" s="290">
        <f t="shared" si="90"/>
        <v>0</v>
      </c>
      <c r="K444" s="178"/>
      <c r="L444" s="179"/>
      <c r="M444" s="180" t="s">
        <v>1</v>
      </c>
      <c r="N444" s="181" t="s">
        <v>38</v>
      </c>
      <c r="O444" s="59"/>
      <c r="P444" s="160">
        <f t="shared" si="91"/>
        <v>0</v>
      </c>
      <c r="Q444" s="160">
        <v>9.8499999999999994E-3</v>
      </c>
      <c r="R444" s="160">
        <f t="shared" si="92"/>
        <v>0.42354999999999998</v>
      </c>
      <c r="S444" s="160">
        <v>0</v>
      </c>
      <c r="T444" s="161">
        <f t="shared" si="93"/>
        <v>0</v>
      </c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R444" s="162" t="s">
        <v>337</v>
      </c>
      <c r="AT444" s="162" t="s">
        <v>751</v>
      </c>
      <c r="AU444" s="162" t="s">
        <v>85</v>
      </c>
      <c r="AY444" s="15" t="s">
        <v>208</v>
      </c>
      <c r="BE444" s="163">
        <f t="shared" si="94"/>
        <v>0</v>
      </c>
      <c r="BF444" s="163">
        <f t="shared" si="95"/>
        <v>0</v>
      </c>
      <c r="BG444" s="163">
        <f t="shared" si="96"/>
        <v>0</v>
      </c>
      <c r="BH444" s="163">
        <f t="shared" si="97"/>
        <v>0</v>
      </c>
      <c r="BI444" s="163">
        <f t="shared" si="98"/>
        <v>0</v>
      </c>
      <c r="BJ444" s="15" t="s">
        <v>85</v>
      </c>
      <c r="BK444" s="163">
        <f t="shared" si="99"/>
        <v>0</v>
      </c>
      <c r="BL444" s="15" t="s">
        <v>274</v>
      </c>
      <c r="BM444" s="162" t="s">
        <v>4391</v>
      </c>
    </row>
    <row r="445" spans="1:65" s="2" customFormat="1" ht="24.2" customHeight="1">
      <c r="A445" s="30"/>
      <c r="B445" s="154"/>
      <c r="C445" s="195" t="s">
        <v>1974</v>
      </c>
      <c r="D445" s="195" t="s">
        <v>210</v>
      </c>
      <c r="E445" s="196" t="s">
        <v>4392</v>
      </c>
      <c r="F445" s="200" t="s">
        <v>4393</v>
      </c>
      <c r="G445" s="198" t="s">
        <v>404</v>
      </c>
      <c r="H445" s="199">
        <v>43</v>
      </c>
      <c r="I445" s="155"/>
      <c r="J445" s="287">
        <f t="shared" si="90"/>
        <v>0</v>
      </c>
      <c r="K445" s="157"/>
      <c r="L445" s="31"/>
      <c r="M445" s="158" t="s">
        <v>1</v>
      </c>
      <c r="N445" s="159" t="s">
        <v>38</v>
      </c>
      <c r="O445" s="59"/>
      <c r="P445" s="160">
        <f t="shared" si="91"/>
        <v>0</v>
      </c>
      <c r="Q445" s="160">
        <v>4.1999999999999996E-6</v>
      </c>
      <c r="R445" s="160">
        <f t="shared" si="92"/>
        <v>1.8059999999999997E-4</v>
      </c>
      <c r="S445" s="160">
        <v>0</v>
      </c>
      <c r="T445" s="161">
        <f t="shared" si="93"/>
        <v>0</v>
      </c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R445" s="162" t="s">
        <v>274</v>
      </c>
      <c r="AT445" s="162" t="s">
        <v>210</v>
      </c>
      <c r="AU445" s="162" t="s">
        <v>85</v>
      </c>
      <c r="AY445" s="15" t="s">
        <v>208</v>
      </c>
      <c r="BE445" s="163">
        <f t="shared" si="94"/>
        <v>0</v>
      </c>
      <c r="BF445" s="163">
        <f t="shared" si="95"/>
        <v>0</v>
      </c>
      <c r="BG445" s="163">
        <f t="shared" si="96"/>
        <v>0</v>
      </c>
      <c r="BH445" s="163">
        <f t="shared" si="97"/>
        <v>0</v>
      </c>
      <c r="BI445" s="163">
        <f t="shared" si="98"/>
        <v>0</v>
      </c>
      <c r="BJ445" s="15" t="s">
        <v>85</v>
      </c>
      <c r="BK445" s="163">
        <f t="shared" si="99"/>
        <v>0</v>
      </c>
      <c r="BL445" s="15" t="s">
        <v>274</v>
      </c>
      <c r="BM445" s="162" t="s">
        <v>4394</v>
      </c>
    </row>
    <row r="446" spans="1:65" s="2" customFormat="1" ht="24.2" customHeight="1">
      <c r="A446" s="30"/>
      <c r="B446" s="154"/>
      <c r="C446" s="201" t="s">
        <v>1978</v>
      </c>
      <c r="D446" s="201" t="s">
        <v>751</v>
      </c>
      <c r="E446" s="202" t="s">
        <v>4395</v>
      </c>
      <c r="F446" s="203" t="s">
        <v>4396</v>
      </c>
      <c r="G446" s="204" t="s">
        <v>404</v>
      </c>
      <c r="H446" s="205">
        <v>43</v>
      </c>
      <c r="I446" s="177"/>
      <c r="J446" s="290">
        <f t="shared" si="90"/>
        <v>0</v>
      </c>
      <c r="K446" s="178"/>
      <c r="L446" s="179"/>
      <c r="M446" s="180" t="s">
        <v>1</v>
      </c>
      <c r="N446" s="181" t="s">
        <v>38</v>
      </c>
      <c r="O446" s="59"/>
      <c r="P446" s="160">
        <f t="shared" si="91"/>
        <v>0</v>
      </c>
      <c r="Q446" s="160">
        <v>4.4000000000000002E-4</v>
      </c>
      <c r="R446" s="160">
        <f t="shared" si="92"/>
        <v>1.8919999999999999E-2</v>
      </c>
      <c r="S446" s="160">
        <v>0</v>
      </c>
      <c r="T446" s="161">
        <f t="shared" si="93"/>
        <v>0</v>
      </c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R446" s="162" t="s">
        <v>337</v>
      </c>
      <c r="AT446" s="162" t="s">
        <v>751</v>
      </c>
      <c r="AU446" s="162" t="s">
        <v>85</v>
      </c>
      <c r="AY446" s="15" t="s">
        <v>208</v>
      </c>
      <c r="BE446" s="163">
        <f t="shared" si="94"/>
        <v>0</v>
      </c>
      <c r="BF446" s="163">
        <f t="shared" si="95"/>
        <v>0</v>
      </c>
      <c r="BG446" s="163">
        <f t="shared" si="96"/>
        <v>0</v>
      </c>
      <c r="BH446" s="163">
        <f t="shared" si="97"/>
        <v>0</v>
      </c>
      <c r="BI446" s="163">
        <f t="shared" si="98"/>
        <v>0</v>
      </c>
      <c r="BJ446" s="15" t="s">
        <v>85</v>
      </c>
      <c r="BK446" s="163">
        <f t="shared" si="99"/>
        <v>0</v>
      </c>
      <c r="BL446" s="15" t="s">
        <v>274</v>
      </c>
      <c r="BM446" s="162" t="s">
        <v>4397</v>
      </c>
    </row>
    <row r="447" spans="1:65" s="2" customFormat="1" ht="24.2" customHeight="1">
      <c r="A447" s="30"/>
      <c r="B447" s="154"/>
      <c r="C447" s="195" t="s">
        <v>1982</v>
      </c>
      <c r="D447" s="195" t="s">
        <v>210</v>
      </c>
      <c r="E447" s="196" t="s">
        <v>4398</v>
      </c>
      <c r="F447" s="200" t="s">
        <v>4399</v>
      </c>
      <c r="G447" s="198" t="s">
        <v>404</v>
      </c>
      <c r="H447" s="199">
        <v>64</v>
      </c>
      <c r="I447" s="155"/>
      <c r="J447" s="287">
        <f t="shared" si="90"/>
        <v>0</v>
      </c>
      <c r="K447" s="157"/>
      <c r="L447" s="31"/>
      <c r="M447" s="158" t="s">
        <v>1</v>
      </c>
      <c r="N447" s="159" t="s">
        <v>38</v>
      </c>
      <c r="O447" s="59"/>
      <c r="P447" s="160">
        <f t="shared" si="91"/>
        <v>0</v>
      </c>
      <c r="Q447" s="160">
        <v>1.0000000000000001E-5</v>
      </c>
      <c r="R447" s="160">
        <f t="shared" si="92"/>
        <v>6.4000000000000005E-4</v>
      </c>
      <c r="S447" s="160">
        <v>0</v>
      </c>
      <c r="T447" s="161">
        <f t="shared" si="93"/>
        <v>0</v>
      </c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R447" s="162" t="s">
        <v>274</v>
      </c>
      <c r="AT447" s="162" t="s">
        <v>210</v>
      </c>
      <c r="AU447" s="162" t="s">
        <v>85</v>
      </c>
      <c r="AY447" s="15" t="s">
        <v>208</v>
      </c>
      <c r="BE447" s="163">
        <f t="shared" si="94"/>
        <v>0</v>
      </c>
      <c r="BF447" s="163">
        <f t="shared" si="95"/>
        <v>0</v>
      </c>
      <c r="BG447" s="163">
        <f t="shared" si="96"/>
        <v>0</v>
      </c>
      <c r="BH447" s="163">
        <f t="shared" si="97"/>
        <v>0</v>
      </c>
      <c r="BI447" s="163">
        <f t="shared" si="98"/>
        <v>0</v>
      </c>
      <c r="BJ447" s="15" t="s">
        <v>85</v>
      </c>
      <c r="BK447" s="163">
        <f t="shared" si="99"/>
        <v>0</v>
      </c>
      <c r="BL447" s="15" t="s">
        <v>274</v>
      </c>
      <c r="BM447" s="162" t="s">
        <v>4400</v>
      </c>
    </row>
    <row r="448" spans="1:65" s="2" customFormat="1" ht="62.65" customHeight="1">
      <c r="A448" s="30"/>
      <c r="B448" s="154"/>
      <c r="C448" s="201" t="s">
        <v>1986</v>
      </c>
      <c r="D448" s="201" t="s">
        <v>751</v>
      </c>
      <c r="E448" s="202" t="s">
        <v>4401</v>
      </c>
      <c r="F448" s="203" t="s">
        <v>4402</v>
      </c>
      <c r="G448" s="204" t="s">
        <v>404</v>
      </c>
      <c r="H448" s="205">
        <v>64</v>
      </c>
      <c r="I448" s="177"/>
      <c r="J448" s="290">
        <f t="shared" si="90"/>
        <v>0</v>
      </c>
      <c r="K448" s="178"/>
      <c r="L448" s="179"/>
      <c r="M448" s="180" t="s">
        <v>1</v>
      </c>
      <c r="N448" s="181" t="s">
        <v>38</v>
      </c>
      <c r="O448" s="59"/>
      <c r="P448" s="160">
        <f t="shared" si="91"/>
        <v>0</v>
      </c>
      <c r="Q448" s="160">
        <v>2.9999999999999997E-4</v>
      </c>
      <c r="R448" s="160">
        <f t="shared" si="92"/>
        <v>1.9199999999999998E-2</v>
      </c>
      <c r="S448" s="160">
        <v>0</v>
      </c>
      <c r="T448" s="161">
        <f t="shared" si="93"/>
        <v>0</v>
      </c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R448" s="162" t="s">
        <v>337</v>
      </c>
      <c r="AT448" s="162" t="s">
        <v>751</v>
      </c>
      <c r="AU448" s="162" t="s">
        <v>85</v>
      </c>
      <c r="AY448" s="15" t="s">
        <v>208</v>
      </c>
      <c r="BE448" s="163">
        <f t="shared" si="94"/>
        <v>0</v>
      </c>
      <c r="BF448" s="163">
        <f t="shared" si="95"/>
        <v>0</v>
      </c>
      <c r="BG448" s="163">
        <f t="shared" si="96"/>
        <v>0</v>
      </c>
      <c r="BH448" s="163">
        <f t="shared" si="97"/>
        <v>0</v>
      </c>
      <c r="BI448" s="163">
        <f t="shared" si="98"/>
        <v>0</v>
      </c>
      <c r="BJ448" s="15" t="s">
        <v>85</v>
      </c>
      <c r="BK448" s="163">
        <f t="shared" si="99"/>
        <v>0</v>
      </c>
      <c r="BL448" s="15" t="s">
        <v>274</v>
      </c>
      <c r="BM448" s="162" t="s">
        <v>4403</v>
      </c>
    </row>
    <row r="449" spans="1:65" s="2" customFormat="1" ht="33" customHeight="1">
      <c r="A449" s="30"/>
      <c r="B449" s="154"/>
      <c r="C449" s="195" t="s">
        <v>2152</v>
      </c>
      <c r="D449" s="195" t="s">
        <v>210</v>
      </c>
      <c r="E449" s="196" t="s">
        <v>4404</v>
      </c>
      <c r="F449" s="200" t="s">
        <v>4405</v>
      </c>
      <c r="G449" s="198" t="s">
        <v>404</v>
      </c>
      <c r="H449" s="199">
        <v>1</v>
      </c>
      <c r="I449" s="155"/>
      <c r="J449" s="287">
        <f t="shared" si="90"/>
        <v>0</v>
      </c>
      <c r="K449" s="157"/>
      <c r="L449" s="31"/>
      <c r="M449" s="158" t="s">
        <v>1</v>
      </c>
      <c r="N449" s="159" t="s">
        <v>38</v>
      </c>
      <c r="O449" s="59"/>
      <c r="P449" s="160">
        <f t="shared" si="91"/>
        <v>0</v>
      </c>
      <c r="Q449" s="160">
        <v>6.99E-6</v>
      </c>
      <c r="R449" s="160">
        <f t="shared" si="92"/>
        <v>6.99E-6</v>
      </c>
      <c r="S449" s="160">
        <v>0</v>
      </c>
      <c r="T449" s="161">
        <f t="shared" si="93"/>
        <v>0</v>
      </c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R449" s="162" t="s">
        <v>274</v>
      </c>
      <c r="AT449" s="162" t="s">
        <v>210</v>
      </c>
      <c r="AU449" s="162" t="s">
        <v>85</v>
      </c>
      <c r="AY449" s="15" t="s">
        <v>208</v>
      </c>
      <c r="BE449" s="163">
        <f t="shared" si="94"/>
        <v>0</v>
      </c>
      <c r="BF449" s="163">
        <f t="shared" si="95"/>
        <v>0</v>
      </c>
      <c r="BG449" s="163">
        <f t="shared" si="96"/>
        <v>0</v>
      </c>
      <c r="BH449" s="163">
        <f t="shared" si="97"/>
        <v>0</v>
      </c>
      <c r="BI449" s="163">
        <f t="shared" si="98"/>
        <v>0</v>
      </c>
      <c r="BJ449" s="15" t="s">
        <v>85</v>
      </c>
      <c r="BK449" s="163">
        <f t="shared" si="99"/>
        <v>0</v>
      </c>
      <c r="BL449" s="15" t="s">
        <v>274</v>
      </c>
      <c r="BM449" s="162" t="s">
        <v>4406</v>
      </c>
    </row>
    <row r="450" spans="1:65" s="2" customFormat="1" ht="24.2" customHeight="1">
      <c r="A450" s="30"/>
      <c r="B450" s="154"/>
      <c r="C450" s="201" t="s">
        <v>2156</v>
      </c>
      <c r="D450" s="201" t="s">
        <v>751</v>
      </c>
      <c r="E450" s="202" t="s">
        <v>4407</v>
      </c>
      <c r="F450" s="203" t="s">
        <v>4408</v>
      </c>
      <c r="G450" s="204" t="s">
        <v>404</v>
      </c>
      <c r="H450" s="205">
        <v>1</v>
      </c>
      <c r="I450" s="177"/>
      <c r="J450" s="290">
        <f t="shared" si="90"/>
        <v>0</v>
      </c>
      <c r="K450" s="178"/>
      <c r="L450" s="179"/>
      <c r="M450" s="180" t="s">
        <v>1</v>
      </c>
      <c r="N450" s="181" t="s">
        <v>38</v>
      </c>
      <c r="O450" s="59"/>
      <c r="P450" s="160">
        <f t="shared" si="91"/>
        <v>0</v>
      </c>
      <c r="Q450" s="160">
        <v>3.6000000000000002E-4</v>
      </c>
      <c r="R450" s="160">
        <f t="shared" si="92"/>
        <v>3.6000000000000002E-4</v>
      </c>
      <c r="S450" s="160">
        <v>0</v>
      </c>
      <c r="T450" s="161">
        <f t="shared" si="93"/>
        <v>0</v>
      </c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R450" s="162" t="s">
        <v>337</v>
      </c>
      <c r="AT450" s="162" t="s">
        <v>751</v>
      </c>
      <c r="AU450" s="162" t="s">
        <v>85</v>
      </c>
      <c r="AY450" s="15" t="s">
        <v>208</v>
      </c>
      <c r="BE450" s="163">
        <f t="shared" si="94"/>
        <v>0</v>
      </c>
      <c r="BF450" s="163">
        <f t="shared" si="95"/>
        <v>0</v>
      </c>
      <c r="BG450" s="163">
        <f t="shared" si="96"/>
        <v>0</v>
      </c>
      <c r="BH450" s="163">
        <f t="shared" si="97"/>
        <v>0</v>
      </c>
      <c r="BI450" s="163">
        <f t="shared" si="98"/>
        <v>0</v>
      </c>
      <c r="BJ450" s="15" t="s">
        <v>85</v>
      </c>
      <c r="BK450" s="163">
        <f t="shared" si="99"/>
        <v>0</v>
      </c>
      <c r="BL450" s="15" t="s">
        <v>274</v>
      </c>
      <c r="BM450" s="162" t="s">
        <v>4409</v>
      </c>
    </row>
    <row r="451" spans="1:65" s="2" customFormat="1" ht="24.2" customHeight="1">
      <c r="A451" s="30"/>
      <c r="B451" s="154"/>
      <c r="C451" s="195" t="s">
        <v>1990</v>
      </c>
      <c r="D451" s="195" t="s">
        <v>210</v>
      </c>
      <c r="E451" s="196" t="s">
        <v>4410</v>
      </c>
      <c r="F451" s="200" t="s">
        <v>4411</v>
      </c>
      <c r="G451" s="198" t="s">
        <v>404</v>
      </c>
      <c r="H451" s="199">
        <v>11</v>
      </c>
      <c r="I451" s="155"/>
      <c r="J451" s="287">
        <f t="shared" si="90"/>
        <v>0</v>
      </c>
      <c r="K451" s="157"/>
      <c r="L451" s="31"/>
      <c r="M451" s="158" t="s">
        <v>1</v>
      </c>
      <c r="N451" s="159" t="s">
        <v>38</v>
      </c>
      <c r="O451" s="59"/>
      <c r="P451" s="160">
        <f t="shared" si="91"/>
        <v>0</v>
      </c>
      <c r="Q451" s="160">
        <v>0</v>
      </c>
      <c r="R451" s="160">
        <f t="shared" si="92"/>
        <v>0</v>
      </c>
      <c r="S451" s="160">
        <v>0</v>
      </c>
      <c r="T451" s="161">
        <f t="shared" si="93"/>
        <v>0</v>
      </c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R451" s="162" t="s">
        <v>274</v>
      </c>
      <c r="AT451" s="162" t="s">
        <v>210</v>
      </c>
      <c r="AU451" s="162" t="s">
        <v>85</v>
      </c>
      <c r="AY451" s="15" t="s">
        <v>208</v>
      </c>
      <c r="BE451" s="163">
        <f t="shared" si="94"/>
        <v>0</v>
      </c>
      <c r="BF451" s="163">
        <f t="shared" si="95"/>
        <v>0</v>
      </c>
      <c r="BG451" s="163">
        <f t="shared" si="96"/>
        <v>0</v>
      </c>
      <c r="BH451" s="163">
        <f t="shared" si="97"/>
        <v>0</v>
      </c>
      <c r="BI451" s="163">
        <f t="shared" si="98"/>
        <v>0</v>
      </c>
      <c r="BJ451" s="15" t="s">
        <v>85</v>
      </c>
      <c r="BK451" s="163">
        <f t="shared" si="99"/>
        <v>0</v>
      </c>
      <c r="BL451" s="15" t="s">
        <v>274</v>
      </c>
      <c r="BM451" s="162" t="s">
        <v>4412</v>
      </c>
    </row>
    <row r="452" spans="1:65" s="2" customFormat="1" ht="66.75" customHeight="1">
      <c r="A452" s="30"/>
      <c r="B452" s="154"/>
      <c r="C452" s="201" t="s">
        <v>1994</v>
      </c>
      <c r="D452" s="201" t="s">
        <v>751</v>
      </c>
      <c r="E452" s="202" t="s">
        <v>4413</v>
      </c>
      <c r="F452" s="203" t="s">
        <v>4414</v>
      </c>
      <c r="G452" s="204" t="s">
        <v>404</v>
      </c>
      <c r="H452" s="205">
        <v>11</v>
      </c>
      <c r="I452" s="177"/>
      <c r="J452" s="290">
        <f t="shared" si="90"/>
        <v>0</v>
      </c>
      <c r="K452" s="178"/>
      <c r="L452" s="179"/>
      <c r="M452" s="180" t="s">
        <v>1</v>
      </c>
      <c r="N452" s="181" t="s">
        <v>38</v>
      </c>
      <c r="O452" s="59"/>
      <c r="P452" s="160">
        <f t="shared" si="91"/>
        <v>0</v>
      </c>
      <c r="Q452" s="160">
        <v>1.9300000000000001E-3</v>
      </c>
      <c r="R452" s="160">
        <f t="shared" si="92"/>
        <v>2.1230000000000002E-2</v>
      </c>
      <c r="S452" s="160">
        <v>0</v>
      </c>
      <c r="T452" s="161">
        <f t="shared" si="93"/>
        <v>0</v>
      </c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R452" s="162" t="s">
        <v>337</v>
      </c>
      <c r="AT452" s="162" t="s">
        <v>751</v>
      </c>
      <c r="AU452" s="162" t="s">
        <v>85</v>
      </c>
      <c r="AY452" s="15" t="s">
        <v>208</v>
      </c>
      <c r="BE452" s="163">
        <f t="shared" si="94"/>
        <v>0</v>
      </c>
      <c r="BF452" s="163">
        <f t="shared" si="95"/>
        <v>0</v>
      </c>
      <c r="BG452" s="163">
        <f t="shared" si="96"/>
        <v>0</v>
      </c>
      <c r="BH452" s="163">
        <f t="shared" si="97"/>
        <v>0</v>
      </c>
      <c r="BI452" s="163">
        <f t="shared" si="98"/>
        <v>0</v>
      </c>
      <c r="BJ452" s="15" t="s">
        <v>85</v>
      </c>
      <c r="BK452" s="163">
        <f t="shared" si="99"/>
        <v>0</v>
      </c>
      <c r="BL452" s="15" t="s">
        <v>274</v>
      </c>
      <c r="BM452" s="162" t="s">
        <v>4415</v>
      </c>
    </row>
    <row r="453" spans="1:65" s="2" customFormat="1" ht="24.2" customHeight="1">
      <c r="A453" s="30"/>
      <c r="B453" s="154"/>
      <c r="C453" s="195" t="s">
        <v>1998</v>
      </c>
      <c r="D453" s="195" t="s">
        <v>210</v>
      </c>
      <c r="E453" s="196" t="s">
        <v>4416</v>
      </c>
      <c r="F453" s="200" t="s">
        <v>4417</v>
      </c>
      <c r="G453" s="198" t="s">
        <v>404</v>
      </c>
      <c r="H453" s="199">
        <v>43</v>
      </c>
      <c r="I453" s="155"/>
      <c r="J453" s="287">
        <f t="shared" si="90"/>
        <v>0</v>
      </c>
      <c r="K453" s="157"/>
      <c r="L453" s="31"/>
      <c r="M453" s="158" t="s">
        <v>1</v>
      </c>
      <c r="N453" s="159" t="s">
        <v>38</v>
      </c>
      <c r="O453" s="59"/>
      <c r="P453" s="160">
        <f t="shared" si="91"/>
        <v>0</v>
      </c>
      <c r="Q453" s="160">
        <v>0</v>
      </c>
      <c r="R453" s="160">
        <f t="shared" si="92"/>
        <v>0</v>
      </c>
      <c r="S453" s="160">
        <v>0</v>
      </c>
      <c r="T453" s="161">
        <f t="shared" si="93"/>
        <v>0</v>
      </c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R453" s="162" t="s">
        <v>274</v>
      </c>
      <c r="AT453" s="162" t="s">
        <v>210</v>
      </c>
      <c r="AU453" s="162" t="s">
        <v>85</v>
      </c>
      <c r="AY453" s="15" t="s">
        <v>208</v>
      </c>
      <c r="BE453" s="163">
        <f t="shared" si="94"/>
        <v>0</v>
      </c>
      <c r="BF453" s="163">
        <f t="shared" si="95"/>
        <v>0</v>
      </c>
      <c r="BG453" s="163">
        <f t="shared" si="96"/>
        <v>0</v>
      </c>
      <c r="BH453" s="163">
        <f t="shared" si="97"/>
        <v>0</v>
      </c>
      <c r="BI453" s="163">
        <f t="shared" si="98"/>
        <v>0</v>
      </c>
      <c r="BJ453" s="15" t="s">
        <v>85</v>
      </c>
      <c r="BK453" s="163">
        <f t="shared" si="99"/>
        <v>0</v>
      </c>
      <c r="BL453" s="15" t="s">
        <v>274</v>
      </c>
      <c r="BM453" s="162" t="s">
        <v>4418</v>
      </c>
    </row>
    <row r="454" spans="1:65" s="2" customFormat="1" ht="37.9" customHeight="1">
      <c r="A454" s="30"/>
      <c r="B454" s="154"/>
      <c r="C454" s="201" t="s">
        <v>2002</v>
      </c>
      <c r="D454" s="201" t="s">
        <v>751</v>
      </c>
      <c r="E454" s="202" t="s">
        <v>4419</v>
      </c>
      <c r="F454" s="203" t="s">
        <v>4420</v>
      </c>
      <c r="G454" s="204" t="s">
        <v>404</v>
      </c>
      <c r="H454" s="205">
        <v>43</v>
      </c>
      <c r="I454" s="177"/>
      <c r="J454" s="290">
        <f t="shared" si="90"/>
        <v>0</v>
      </c>
      <c r="K454" s="178"/>
      <c r="L454" s="179"/>
      <c r="M454" s="180" t="s">
        <v>1</v>
      </c>
      <c r="N454" s="181" t="s">
        <v>38</v>
      </c>
      <c r="O454" s="59"/>
      <c r="P454" s="160">
        <f t="shared" si="91"/>
        <v>0</v>
      </c>
      <c r="Q454" s="160">
        <v>2.7999999999999998E-4</v>
      </c>
      <c r="R454" s="160">
        <f t="shared" si="92"/>
        <v>1.2039999999999999E-2</v>
      </c>
      <c r="S454" s="160">
        <v>0</v>
      </c>
      <c r="T454" s="161">
        <f t="shared" si="93"/>
        <v>0</v>
      </c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R454" s="162" t="s">
        <v>337</v>
      </c>
      <c r="AT454" s="162" t="s">
        <v>751</v>
      </c>
      <c r="AU454" s="162" t="s">
        <v>85</v>
      </c>
      <c r="AY454" s="15" t="s">
        <v>208</v>
      </c>
      <c r="BE454" s="163">
        <f t="shared" si="94"/>
        <v>0</v>
      </c>
      <c r="BF454" s="163">
        <f t="shared" si="95"/>
        <v>0</v>
      </c>
      <c r="BG454" s="163">
        <f t="shared" si="96"/>
        <v>0</v>
      </c>
      <c r="BH454" s="163">
        <f t="shared" si="97"/>
        <v>0</v>
      </c>
      <c r="BI454" s="163">
        <f t="shared" si="98"/>
        <v>0</v>
      </c>
      <c r="BJ454" s="15" t="s">
        <v>85</v>
      </c>
      <c r="BK454" s="163">
        <f t="shared" si="99"/>
        <v>0</v>
      </c>
      <c r="BL454" s="15" t="s">
        <v>274</v>
      </c>
      <c r="BM454" s="162" t="s">
        <v>4421</v>
      </c>
    </row>
    <row r="455" spans="1:65" s="2" customFormat="1" ht="24.2" customHeight="1">
      <c r="A455" s="30"/>
      <c r="B455" s="154"/>
      <c r="C455" s="195" t="s">
        <v>2006</v>
      </c>
      <c r="D455" s="195" t="s">
        <v>210</v>
      </c>
      <c r="E455" s="196" t="s">
        <v>4422</v>
      </c>
      <c r="F455" s="200" t="s">
        <v>4423</v>
      </c>
      <c r="G455" s="198" t="s">
        <v>404</v>
      </c>
      <c r="H455" s="199">
        <v>93</v>
      </c>
      <c r="I455" s="155"/>
      <c r="J455" s="287">
        <f t="shared" si="90"/>
        <v>0</v>
      </c>
      <c r="K455" s="157"/>
      <c r="L455" s="31"/>
      <c r="M455" s="158" t="s">
        <v>1</v>
      </c>
      <c r="N455" s="159" t="s">
        <v>38</v>
      </c>
      <c r="O455" s="59"/>
      <c r="P455" s="160">
        <f t="shared" si="91"/>
        <v>0</v>
      </c>
      <c r="Q455" s="160">
        <v>1.0000000000000001E-5</v>
      </c>
      <c r="R455" s="160">
        <f t="shared" si="92"/>
        <v>9.3000000000000005E-4</v>
      </c>
      <c r="S455" s="160">
        <v>0</v>
      </c>
      <c r="T455" s="161">
        <f t="shared" si="93"/>
        <v>0</v>
      </c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R455" s="162" t="s">
        <v>274</v>
      </c>
      <c r="AT455" s="162" t="s">
        <v>210</v>
      </c>
      <c r="AU455" s="162" t="s">
        <v>85</v>
      </c>
      <c r="AY455" s="15" t="s">
        <v>208</v>
      </c>
      <c r="BE455" s="163">
        <f t="shared" si="94"/>
        <v>0</v>
      </c>
      <c r="BF455" s="163">
        <f t="shared" si="95"/>
        <v>0</v>
      </c>
      <c r="BG455" s="163">
        <f t="shared" si="96"/>
        <v>0</v>
      </c>
      <c r="BH455" s="163">
        <f t="shared" si="97"/>
        <v>0</v>
      </c>
      <c r="BI455" s="163">
        <f t="shared" si="98"/>
        <v>0</v>
      </c>
      <c r="BJ455" s="15" t="s">
        <v>85</v>
      </c>
      <c r="BK455" s="163">
        <f t="shared" si="99"/>
        <v>0</v>
      </c>
      <c r="BL455" s="15" t="s">
        <v>274</v>
      </c>
      <c r="BM455" s="162" t="s">
        <v>4424</v>
      </c>
    </row>
    <row r="456" spans="1:65" s="2" customFormat="1" ht="66.75" customHeight="1">
      <c r="A456" s="30"/>
      <c r="B456" s="154"/>
      <c r="C456" s="201" t="s">
        <v>2010</v>
      </c>
      <c r="D456" s="201" t="s">
        <v>751</v>
      </c>
      <c r="E456" s="202" t="s">
        <v>4425</v>
      </c>
      <c r="F456" s="203" t="s">
        <v>4426</v>
      </c>
      <c r="G456" s="204" t="s">
        <v>404</v>
      </c>
      <c r="H456" s="205">
        <v>54</v>
      </c>
      <c r="I456" s="177"/>
      <c r="J456" s="290">
        <f t="shared" ref="J456:J458" si="100">ROUND(I456*H456,2)</f>
        <v>0</v>
      </c>
      <c r="K456" s="178"/>
      <c r="L456" s="179"/>
      <c r="M456" s="180" t="s">
        <v>1</v>
      </c>
      <c r="N456" s="181" t="s">
        <v>38</v>
      </c>
      <c r="O456" s="59"/>
      <c r="P456" s="160">
        <f t="shared" ref="P456:P458" si="101">O456*H456</f>
        <v>0</v>
      </c>
      <c r="Q456" s="160">
        <v>2.3000000000000001E-4</v>
      </c>
      <c r="R456" s="160">
        <f t="shared" ref="R456:R458" si="102">Q456*H456</f>
        <v>1.242E-2</v>
      </c>
      <c r="S456" s="160">
        <v>0</v>
      </c>
      <c r="T456" s="161">
        <f t="shared" ref="T456:T458" si="103">S456*H456</f>
        <v>0</v>
      </c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R456" s="162" t="s">
        <v>337</v>
      </c>
      <c r="AT456" s="162" t="s">
        <v>751</v>
      </c>
      <c r="AU456" s="162" t="s">
        <v>85</v>
      </c>
      <c r="AY456" s="15" t="s">
        <v>208</v>
      </c>
      <c r="BE456" s="163">
        <f t="shared" si="94"/>
        <v>0</v>
      </c>
      <c r="BF456" s="163">
        <f t="shared" si="95"/>
        <v>0</v>
      </c>
      <c r="BG456" s="163">
        <f t="shared" si="96"/>
        <v>0</v>
      </c>
      <c r="BH456" s="163">
        <f t="shared" si="97"/>
        <v>0</v>
      </c>
      <c r="BI456" s="163">
        <f t="shared" si="98"/>
        <v>0</v>
      </c>
      <c r="BJ456" s="15" t="s">
        <v>85</v>
      </c>
      <c r="BK456" s="163">
        <f t="shared" si="99"/>
        <v>0</v>
      </c>
      <c r="BL456" s="15" t="s">
        <v>274</v>
      </c>
      <c r="BM456" s="162" t="s">
        <v>4427</v>
      </c>
    </row>
    <row r="457" spans="1:65" s="2" customFormat="1" ht="49.15" customHeight="1">
      <c r="A457" s="30"/>
      <c r="B457" s="154"/>
      <c r="C457" s="201" t="s">
        <v>2014</v>
      </c>
      <c r="D457" s="201" t="s">
        <v>751</v>
      </c>
      <c r="E457" s="202" t="s">
        <v>4428</v>
      </c>
      <c r="F457" s="203" t="s">
        <v>4429</v>
      </c>
      <c r="G457" s="204" t="s">
        <v>404</v>
      </c>
      <c r="H457" s="205">
        <v>39</v>
      </c>
      <c r="I457" s="177"/>
      <c r="J457" s="290">
        <f t="shared" si="100"/>
        <v>0</v>
      </c>
      <c r="K457" s="178"/>
      <c r="L457" s="179"/>
      <c r="M457" s="180" t="s">
        <v>1</v>
      </c>
      <c r="N457" s="181" t="s">
        <v>38</v>
      </c>
      <c r="O457" s="59"/>
      <c r="P457" s="160">
        <f t="shared" si="101"/>
        <v>0</v>
      </c>
      <c r="Q457" s="160">
        <v>2.7999999999999998E-4</v>
      </c>
      <c r="R457" s="160">
        <f t="shared" si="102"/>
        <v>1.0919999999999999E-2</v>
      </c>
      <c r="S457" s="160">
        <v>0</v>
      </c>
      <c r="T457" s="161">
        <f t="shared" si="103"/>
        <v>0</v>
      </c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R457" s="162" t="s">
        <v>337</v>
      </c>
      <c r="AT457" s="162" t="s">
        <v>751</v>
      </c>
      <c r="AU457" s="162" t="s">
        <v>85</v>
      </c>
      <c r="AY457" s="15" t="s">
        <v>208</v>
      </c>
      <c r="BE457" s="163">
        <f t="shared" si="94"/>
        <v>0</v>
      </c>
      <c r="BF457" s="163">
        <f t="shared" si="95"/>
        <v>0</v>
      </c>
      <c r="BG457" s="163">
        <f t="shared" si="96"/>
        <v>0</v>
      </c>
      <c r="BH457" s="163">
        <f t="shared" si="97"/>
        <v>0</v>
      </c>
      <c r="BI457" s="163">
        <f t="shared" si="98"/>
        <v>0</v>
      </c>
      <c r="BJ457" s="15" t="s">
        <v>85</v>
      </c>
      <c r="BK457" s="163">
        <f t="shared" si="99"/>
        <v>0</v>
      </c>
      <c r="BL457" s="15" t="s">
        <v>274</v>
      </c>
      <c r="BM457" s="162" t="s">
        <v>4430</v>
      </c>
    </row>
    <row r="458" spans="1:65" s="2" customFormat="1" ht="24.2" customHeight="1">
      <c r="A458" s="30"/>
      <c r="B458" s="154"/>
      <c r="C458" s="195" t="s">
        <v>2018</v>
      </c>
      <c r="D458" s="195" t="s">
        <v>210</v>
      </c>
      <c r="E458" s="196" t="s">
        <v>4431</v>
      </c>
      <c r="F458" s="200" t="s">
        <v>4432</v>
      </c>
      <c r="G458" s="198" t="s">
        <v>1614</v>
      </c>
      <c r="H458" s="182"/>
      <c r="I458" s="155"/>
      <c r="J458" s="287">
        <f t="shared" si="100"/>
        <v>0</v>
      </c>
      <c r="K458" s="157"/>
      <c r="L458" s="31"/>
      <c r="M458" s="158" t="s">
        <v>1</v>
      </c>
      <c r="N458" s="159" t="s">
        <v>38</v>
      </c>
      <c r="O458" s="59"/>
      <c r="P458" s="160">
        <f t="shared" si="101"/>
        <v>0</v>
      </c>
      <c r="Q458" s="160">
        <v>0</v>
      </c>
      <c r="R458" s="160">
        <f t="shared" si="102"/>
        <v>0</v>
      </c>
      <c r="S458" s="160">
        <v>0</v>
      </c>
      <c r="T458" s="161">
        <f t="shared" si="103"/>
        <v>0</v>
      </c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R458" s="162" t="s">
        <v>274</v>
      </c>
      <c r="AT458" s="162" t="s">
        <v>210</v>
      </c>
      <c r="AU458" s="162" t="s">
        <v>85</v>
      </c>
      <c r="AY458" s="15" t="s">
        <v>208</v>
      </c>
      <c r="BE458" s="163">
        <f t="shared" si="94"/>
        <v>0</v>
      </c>
      <c r="BF458" s="163">
        <f t="shared" si="95"/>
        <v>0</v>
      </c>
      <c r="BG458" s="163">
        <f t="shared" si="96"/>
        <v>0</v>
      </c>
      <c r="BH458" s="163">
        <f t="shared" si="97"/>
        <v>0</v>
      </c>
      <c r="BI458" s="163">
        <f t="shared" si="98"/>
        <v>0</v>
      </c>
      <c r="BJ458" s="15" t="s">
        <v>85</v>
      </c>
      <c r="BK458" s="163">
        <f t="shared" si="99"/>
        <v>0</v>
      </c>
      <c r="BL458" s="15" t="s">
        <v>274</v>
      </c>
      <c r="BM458" s="162" t="s">
        <v>4433</v>
      </c>
    </row>
    <row r="459" spans="1:65" s="12" customFormat="1" ht="22.9" customHeight="1">
      <c r="B459" s="142"/>
      <c r="C459" s="206"/>
      <c r="D459" s="207" t="s">
        <v>71</v>
      </c>
      <c r="E459" s="208" t="s">
        <v>3456</v>
      </c>
      <c r="F459" s="208" t="s">
        <v>4434</v>
      </c>
      <c r="G459" s="206"/>
      <c r="H459" s="206"/>
      <c r="I459" s="145"/>
      <c r="J459" s="286">
        <f>BK459</f>
        <v>0</v>
      </c>
      <c r="L459" s="142"/>
      <c r="M459" s="146"/>
      <c r="N459" s="147"/>
      <c r="O459" s="147"/>
      <c r="P459" s="148">
        <f>SUM(P460:P465)</f>
        <v>0</v>
      </c>
      <c r="Q459" s="147"/>
      <c r="R459" s="148">
        <f>SUM(R460:R465)</f>
        <v>1.2920000000000002E-3</v>
      </c>
      <c r="S459" s="147"/>
      <c r="T459" s="149">
        <f>SUM(T460:T465)</f>
        <v>0</v>
      </c>
      <c r="AR459" s="143" t="s">
        <v>85</v>
      </c>
      <c r="AT459" s="150" t="s">
        <v>71</v>
      </c>
      <c r="AU459" s="150" t="s">
        <v>79</v>
      </c>
      <c r="AY459" s="143" t="s">
        <v>208</v>
      </c>
      <c r="BK459" s="151">
        <f>SUM(BK460:BK465)</f>
        <v>0</v>
      </c>
    </row>
    <row r="460" spans="1:65" s="2" customFormat="1" ht="24.2" customHeight="1">
      <c r="A460" s="30"/>
      <c r="B460" s="154"/>
      <c r="C460" s="195" t="s">
        <v>2022</v>
      </c>
      <c r="D460" s="195" t="s">
        <v>210</v>
      </c>
      <c r="E460" s="196" t="s">
        <v>4435</v>
      </c>
      <c r="F460" s="200" t="s">
        <v>4436</v>
      </c>
      <c r="G460" s="198" t="s">
        <v>404</v>
      </c>
      <c r="H460" s="199">
        <v>2</v>
      </c>
      <c r="I460" s="155"/>
      <c r="J460" s="287">
        <f t="shared" ref="J460:J465" si="104">ROUND(I460*H460,2)</f>
        <v>0</v>
      </c>
      <c r="K460" s="157"/>
      <c r="L460" s="31"/>
      <c r="M460" s="158" t="s">
        <v>1</v>
      </c>
      <c r="N460" s="159" t="s">
        <v>38</v>
      </c>
      <c r="O460" s="59"/>
      <c r="P460" s="160">
        <f t="shared" ref="P460:P465" si="105">O460*H460</f>
        <v>0</v>
      </c>
      <c r="Q460" s="160">
        <v>1.2999999999999999E-5</v>
      </c>
      <c r="R460" s="160">
        <f t="shared" ref="R460:R465" si="106">Q460*H460</f>
        <v>2.5999999999999998E-5</v>
      </c>
      <c r="S460" s="160">
        <v>0</v>
      </c>
      <c r="T460" s="161">
        <f t="shared" ref="T460:T465" si="107">S460*H460</f>
        <v>0</v>
      </c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R460" s="162" t="s">
        <v>274</v>
      </c>
      <c r="AT460" s="162" t="s">
        <v>210</v>
      </c>
      <c r="AU460" s="162" t="s">
        <v>85</v>
      </c>
      <c r="AY460" s="15" t="s">
        <v>208</v>
      </c>
      <c r="BE460" s="163">
        <f t="shared" ref="BE460:BE465" si="108">IF(N460="základná",J460,0)</f>
        <v>0</v>
      </c>
      <c r="BF460" s="163">
        <f t="shared" ref="BF460:BF465" si="109">IF(N460="znížená",J460,0)</f>
        <v>0</v>
      </c>
      <c r="BG460" s="163">
        <f t="shared" ref="BG460:BG465" si="110">IF(N460="zákl. prenesená",J460,0)</f>
        <v>0</v>
      </c>
      <c r="BH460" s="163">
        <f t="shared" ref="BH460:BH465" si="111">IF(N460="zníž. prenesená",J460,0)</f>
        <v>0</v>
      </c>
      <c r="BI460" s="163">
        <f t="shared" ref="BI460:BI465" si="112">IF(N460="nulová",J460,0)</f>
        <v>0</v>
      </c>
      <c r="BJ460" s="15" t="s">
        <v>85</v>
      </c>
      <c r="BK460" s="163">
        <f t="shared" ref="BK460:BK465" si="113">ROUND(I460*H460,2)</f>
        <v>0</v>
      </c>
      <c r="BL460" s="15" t="s">
        <v>274</v>
      </c>
      <c r="BM460" s="162" t="s">
        <v>4437</v>
      </c>
    </row>
    <row r="461" spans="1:65" s="2" customFormat="1" ht="24.2" customHeight="1">
      <c r="A461" s="30"/>
      <c r="B461" s="154"/>
      <c r="C461" s="201" t="s">
        <v>2026</v>
      </c>
      <c r="D461" s="201" t="s">
        <v>751</v>
      </c>
      <c r="E461" s="202" t="s">
        <v>4438</v>
      </c>
      <c r="F461" s="203" t="s">
        <v>4439</v>
      </c>
      <c r="G461" s="204" t="s">
        <v>404</v>
      </c>
      <c r="H461" s="205">
        <v>2</v>
      </c>
      <c r="I461" s="177"/>
      <c r="J461" s="290">
        <f t="shared" si="104"/>
        <v>0</v>
      </c>
      <c r="K461" s="178"/>
      <c r="L461" s="179"/>
      <c r="M461" s="180" t="s">
        <v>1</v>
      </c>
      <c r="N461" s="181" t="s">
        <v>38</v>
      </c>
      <c r="O461" s="59"/>
      <c r="P461" s="160">
        <f t="shared" si="105"/>
        <v>0</v>
      </c>
      <c r="Q461" s="160">
        <v>2.1000000000000001E-4</v>
      </c>
      <c r="R461" s="160">
        <f t="shared" si="106"/>
        <v>4.2000000000000002E-4</v>
      </c>
      <c r="S461" s="160">
        <v>0</v>
      </c>
      <c r="T461" s="161">
        <f t="shared" si="107"/>
        <v>0</v>
      </c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R461" s="162" t="s">
        <v>337</v>
      </c>
      <c r="AT461" s="162" t="s">
        <v>751</v>
      </c>
      <c r="AU461" s="162" t="s">
        <v>85</v>
      </c>
      <c r="AY461" s="15" t="s">
        <v>208</v>
      </c>
      <c r="BE461" s="163">
        <f t="shared" si="108"/>
        <v>0</v>
      </c>
      <c r="BF461" s="163">
        <f t="shared" si="109"/>
        <v>0</v>
      </c>
      <c r="BG461" s="163">
        <f t="shared" si="110"/>
        <v>0</v>
      </c>
      <c r="BH461" s="163">
        <f t="shared" si="111"/>
        <v>0</v>
      </c>
      <c r="BI461" s="163">
        <f t="shared" si="112"/>
        <v>0</v>
      </c>
      <c r="BJ461" s="15" t="s">
        <v>85</v>
      </c>
      <c r="BK461" s="163">
        <f t="shared" si="113"/>
        <v>0</v>
      </c>
      <c r="BL461" s="15" t="s">
        <v>274</v>
      </c>
      <c r="BM461" s="162" t="s">
        <v>4440</v>
      </c>
    </row>
    <row r="462" spans="1:65" s="2" customFormat="1" ht="16.5" customHeight="1">
      <c r="A462" s="30"/>
      <c r="B462" s="154"/>
      <c r="C462" s="201" t="s">
        <v>2030</v>
      </c>
      <c r="D462" s="201" t="s">
        <v>751</v>
      </c>
      <c r="E462" s="202" t="s">
        <v>4441</v>
      </c>
      <c r="F462" s="203" t="s">
        <v>4442</v>
      </c>
      <c r="G462" s="204" t="s">
        <v>404</v>
      </c>
      <c r="H462" s="205">
        <v>2</v>
      </c>
      <c r="I462" s="177"/>
      <c r="J462" s="290">
        <f t="shared" si="104"/>
        <v>0</v>
      </c>
      <c r="K462" s="178"/>
      <c r="L462" s="179"/>
      <c r="M462" s="180" t="s">
        <v>1</v>
      </c>
      <c r="N462" s="181" t="s">
        <v>38</v>
      </c>
      <c r="O462" s="59"/>
      <c r="P462" s="160">
        <f t="shared" si="105"/>
        <v>0</v>
      </c>
      <c r="Q462" s="160">
        <v>5.0000000000000002E-5</v>
      </c>
      <c r="R462" s="160">
        <f t="shared" si="106"/>
        <v>1E-4</v>
      </c>
      <c r="S462" s="160">
        <v>0</v>
      </c>
      <c r="T462" s="161">
        <f t="shared" si="107"/>
        <v>0</v>
      </c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R462" s="162" t="s">
        <v>337</v>
      </c>
      <c r="AT462" s="162" t="s">
        <v>751</v>
      </c>
      <c r="AU462" s="162" t="s">
        <v>85</v>
      </c>
      <c r="AY462" s="15" t="s">
        <v>208</v>
      </c>
      <c r="BE462" s="163">
        <f t="shared" si="108"/>
        <v>0</v>
      </c>
      <c r="BF462" s="163">
        <f t="shared" si="109"/>
        <v>0</v>
      </c>
      <c r="BG462" s="163">
        <f t="shared" si="110"/>
        <v>0</v>
      </c>
      <c r="BH462" s="163">
        <f t="shared" si="111"/>
        <v>0</v>
      </c>
      <c r="BI462" s="163">
        <f t="shared" si="112"/>
        <v>0</v>
      </c>
      <c r="BJ462" s="15" t="s">
        <v>85</v>
      </c>
      <c r="BK462" s="163">
        <f t="shared" si="113"/>
        <v>0</v>
      </c>
      <c r="BL462" s="15" t="s">
        <v>274</v>
      </c>
      <c r="BM462" s="162" t="s">
        <v>4443</v>
      </c>
    </row>
    <row r="463" spans="1:65" s="2" customFormat="1" ht="24.2" customHeight="1">
      <c r="A463" s="30"/>
      <c r="B463" s="154"/>
      <c r="C463" s="195" t="s">
        <v>2034</v>
      </c>
      <c r="D463" s="195" t="s">
        <v>210</v>
      </c>
      <c r="E463" s="196" t="s">
        <v>4444</v>
      </c>
      <c r="F463" s="200" t="s">
        <v>4445</v>
      </c>
      <c r="G463" s="198" t="s">
        <v>404</v>
      </c>
      <c r="H463" s="199">
        <v>2</v>
      </c>
      <c r="I463" s="155"/>
      <c r="J463" s="287">
        <f t="shared" si="104"/>
        <v>0</v>
      </c>
      <c r="K463" s="157"/>
      <c r="L463" s="31"/>
      <c r="M463" s="158" t="s">
        <v>1</v>
      </c>
      <c r="N463" s="159" t="s">
        <v>38</v>
      </c>
      <c r="O463" s="59"/>
      <c r="P463" s="160">
        <f t="shared" si="105"/>
        <v>0</v>
      </c>
      <c r="Q463" s="160">
        <v>1.2999999999999999E-5</v>
      </c>
      <c r="R463" s="160">
        <f t="shared" si="106"/>
        <v>2.5999999999999998E-5</v>
      </c>
      <c r="S463" s="160">
        <v>0</v>
      </c>
      <c r="T463" s="161">
        <f t="shared" si="107"/>
        <v>0</v>
      </c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R463" s="162" t="s">
        <v>274</v>
      </c>
      <c r="AT463" s="162" t="s">
        <v>210</v>
      </c>
      <c r="AU463" s="162" t="s">
        <v>85</v>
      </c>
      <c r="AY463" s="15" t="s">
        <v>208</v>
      </c>
      <c r="BE463" s="163">
        <f t="shared" si="108"/>
        <v>0</v>
      </c>
      <c r="BF463" s="163">
        <f t="shared" si="109"/>
        <v>0</v>
      </c>
      <c r="BG463" s="163">
        <f t="shared" si="110"/>
        <v>0</v>
      </c>
      <c r="BH463" s="163">
        <f t="shared" si="111"/>
        <v>0</v>
      </c>
      <c r="BI463" s="163">
        <f t="shared" si="112"/>
        <v>0</v>
      </c>
      <c r="BJ463" s="15" t="s">
        <v>85</v>
      </c>
      <c r="BK463" s="163">
        <f t="shared" si="113"/>
        <v>0</v>
      </c>
      <c r="BL463" s="15" t="s">
        <v>274</v>
      </c>
      <c r="BM463" s="162" t="s">
        <v>4446</v>
      </c>
    </row>
    <row r="464" spans="1:65" s="2" customFormat="1" ht="24.2" customHeight="1">
      <c r="A464" s="30"/>
      <c r="B464" s="154"/>
      <c r="C464" s="201" t="s">
        <v>2038</v>
      </c>
      <c r="D464" s="201" t="s">
        <v>751</v>
      </c>
      <c r="E464" s="202" t="s">
        <v>4447</v>
      </c>
      <c r="F464" s="203" t="s">
        <v>4448</v>
      </c>
      <c r="G464" s="204" t="s">
        <v>404</v>
      </c>
      <c r="H464" s="205">
        <v>2</v>
      </c>
      <c r="I464" s="177"/>
      <c r="J464" s="290">
        <f t="shared" si="104"/>
        <v>0</v>
      </c>
      <c r="K464" s="178"/>
      <c r="L464" s="179"/>
      <c r="M464" s="180" t="s">
        <v>1</v>
      </c>
      <c r="N464" s="181" t="s">
        <v>38</v>
      </c>
      <c r="O464" s="59"/>
      <c r="P464" s="160">
        <f t="shared" si="105"/>
        <v>0</v>
      </c>
      <c r="Q464" s="160">
        <v>3.6000000000000002E-4</v>
      </c>
      <c r="R464" s="160">
        <f t="shared" si="106"/>
        <v>7.2000000000000005E-4</v>
      </c>
      <c r="S464" s="160">
        <v>0</v>
      </c>
      <c r="T464" s="161">
        <f t="shared" si="107"/>
        <v>0</v>
      </c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R464" s="162" t="s">
        <v>337</v>
      </c>
      <c r="AT464" s="162" t="s">
        <v>751</v>
      </c>
      <c r="AU464" s="162" t="s">
        <v>85</v>
      </c>
      <c r="AY464" s="15" t="s">
        <v>208</v>
      </c>
      <c r="BE464" s="163">
        <f t="shared" si="108"/>
        <v>0</v>
      </c>
      <c r="BF464" s="163">
        <f t="shared" si="109"/>
        <v>0</v>
      </c>
      <c r="BG464" s="163">
        <f t="shared" si="110"/>
        <v>0</v>
      </c>
      <c r="BH464" s="163">
        <f t="shared" si="111"/>
        <v>0</v>
      </c>
      <c r="BI464" s="163">
        <f t="shared" si="112"/>
        <v>0</v>
      </c>
      <c r="BJ464" s="15" t="s">
        <v>85</v>
      </c>
      <c r="BK464" s="163">
        <f t="shared" si="113"/>
        <v>0</v>
      </c>
      <c r="BL464" s="15" t="s">
        <v>274</v>
      </c>
      <c r="BM464" s="162" t="s">
        <v>4449</v>
      </c>
    </row>
    <row r="465" spans="1:65" s="2" customFormat="1" ht="24.2" customHeight="1">
      <c r="A465" s="30"/>
      <c r="B465" s="154"/>
      <c r="C465" s="195" t="s">
        <v>2042</v>
      </c>
      <c r="D465" s="195" t="s">
        <v>210</v>
      </c>
      <c r="E465" s="196" t="s">
        <v>4450</v>
      </c>
      <c r="F465" s="200" t="s">
        <v>4451</v>
      </c>
      <c r="G465" s="198" t="s">
        <v>1614</v>
      </c>
      <c r="H465" s="182"/>
      <c r="I465" s="155"/>
      <c r="J465" s="287">
        <f t="shared" si="104"/>
        <v>0</v>
      </c>
      <c r="K465" s="157"/>
      <c r="L465" s="31"/>
      <c r="M465" s="158" t="s">
        <v>1</v>
      </c>
      <c r="N465" s="159" t="s">
        <v>38</v>
      </c>
      <c r="O465" s="59"/>
      <c r="P465" s="160">
        <f t="shared" si="105"/>
        <v>0</v>
      </c>
      <c r="Q465" s="160">
        <v>0</v>
      </c>
      <c r="R465" s="160">
        <f t="shared" si="106"/>
        <v>0</v>
      </c>
      <c r="S465" s="160">
        <v>0</v>
      </c>
      <c r="T465" s="161">
        <f t="shared" si="107"/>
        <v>0</v>
      </c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R465" s="162" t="s">
        <v>274</v>
      </c>
      <c r="AT465" s="162" t="s">
        <v>210</v>
      </c>
      <c r="AU465" s="162" t="s">
        <v>85</v>
      </c>
      <c r="AY465" s="15" t="s">
        <v>208</v>
      </c>
      <c r="BE465" s="163">
        <f t="shared" si="108"/>
        <v>0</v>
      </c>
      <c r="BF465" s="163">
        <f t="shared" si="109"/>
        <v>0</v>
      </c>
      <c r="BG465" s="163">
        <f t="shared" si="110"/>
        <v>0</v>
      </c>
      <c r="BH465" s="163">
        <f t="shared" si="111"/>
        <v>0</v>
      </c>
      <c r="BI465" s="163">
        <f t="shared" si="112"/>
        <v>0</v>
      </c>
      <c r="BJ465" s="15" t="s">
        <v>85</v>
      </c>
      <c r="BK465" s="163">
        <f t="shared" si="113"/>
        <v>0</v>
      </c>
      <c r="BL465" s="15" t="s">
        <v>274</v>
      </c>
      <c r="BM465" s="162" t="s">
        <v>4452</v>
      </c>
    </row>
    <row r="466" spans="1:65" s="12" customFormat="1" ht="22.9" customHeight="1">
      <c r="B466" s="142"/>
      <c r="C466" s="206"/>
      <c r="D466" s="207" t="s">
        <v>71</v>
      </c>
      <c r="E466" s="208" t="s">
        <v>793</v>
      </c>
      <c r="F466" s="208" t="s">
        <v>4453</v>
      </c>
      <c r="G466" s="206"/>
      <c r="H466" s="206"/>
      <c r="I466" s="145"/>
      <c r="J466" s="286">
        <f>BK466</f>
        <v>0</v>
      </c>
      <c r="L466" s="142"/>
      <c r="M466" s="146"/>
      <c r="N466" s="147"/>
      <c r="O466" s="147"/>
      <c r="P466" s="148">
        <f>SUM(P467:P476)</f>
        <v>0</v>
      </c>
      <c r="Q466" s="147"/>
      <c r="R466" s="148">
        <f>SUM(R467:R476)</f>
        <v>4.808790000000001E-2</v>
      </c>
      <c r="S466" s="147"/>
      <c r="T466" s="149">
        <f>SUM(T467:T476)</f>
        <v>0</v>
      </c>
      <c r="AR466" s="143" t="s">
        <v>85</v>
      </c>
      <c r="AT466" s="150" t="s">
        <v>71</v>
      </c>
      <c r="AU466" s="150" t="s">
        <v>79</v>
      </c>
      <c r="AY466" s="143" t="s">
        <v>208</v>
      </c>
      <c r="BK466" s="151">
        <f>SUM(BK467:BK476)</f>
        <v>0</v>
      </c>
    </row>
    <row r="467" spans="1:65" s="2" customFormat="1" ht="24.2" customHeight="1">
      <c r="A467" s="30"/>
      <c r="B467" s="154"/>
      <c r="C467" s="195" t="s">
        <v>2046</v>
      </c>
      <c r="D467" s="195" t="s">
        <v>210</v>
      </c>
      <c r="E467" s="196" t="s">
        <v>4454</v>
      </c>
      <c r="F467" s="200" t="s">
        <v>4455</v>
      </c>
      <c r="G467" s="198" t="s">
        <v>404</v>
      </c>
      <c r="H467" s="199">
        <v>1</v>
      </c>
      <c r="I467" s="155"/>
      <c r="J467" s="287">
        <f t="shared" ref="J467:J476" si="114">ROUND(I467*H467,2)</f>
        <v>0</v>
      </c>
      <c r="K467" s="157"/>
      <c r="L467" s="31"/>
      <c r="M467" s="158" t="s">
        <v>1</v>
      </c>
      <c r="N467" s="159" t="s">
        <v>38</v>
      </c>
      <c r="O467" s="59"/>
      <c r="P467" s="160">
        <f t="shared" ref="P467:P476" si="115">O467*H467</f>
        <v>0</v>
      </c>
      <c r="Q467" s="160">
        <v>0</v>
      </c>
      <c r="R467" s="160">
        <f t="shared" ref="R467:R476" si="116">Q467*H467</f>
        <v>0</v>
      </c>
      <c r="S467" s="160">
        <v>0</v>
      </c>
      <c r="T467" s="161">
        <f t="shared" ref="T467:T476" si="117">S467*H467</f>
        <v>0</v>
      </c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R467" s="162" t="s">
        <v>274</v>
      </c>
      <c r="AT467" s="162" t="s">
        <v>210</v>
      </c>
      <c r="AU467" s="162" t="s">
        <v>85</v>
      </c>
      <c r="AY467" s="15" t="s">
        <v>208</v>
      </c>
      <c r="BE467" s="163">
        <f t="shared" ref="BE467:BE476" si="118">IF(N467="základná",J467,0)</f>
        <v>0</v>
      </c>
      <c r="BF467" s="163">
        <f t="shared" ref="BF467:BF476" si="119">IF(N467="znížená",J467,0)</f>
        <v>0</v>
      </c>
      <c r="BG467" s="163">
        <f t="shared" ref="BG467:BG476" si="120">IF(N467="zákl. prenesená",J467,0)</f>
        <v>0</v>
      </c>
      <c r="BH467" s="163">
        <f t="shared" ref="BH467:BH476" si="121">IF(N467="zníž. prenesená",J467,0)</f>
        <v>0</v>
      </c>
      <c r="BI467" s="163">
        <f t="shared" ref="BI467:BI476" si="122">IF(N467="nulová",J467,0)</f>
        <v>0</v>
      </c>
      <c r="BJ467" s="15" t="s">
        <v>85</v>
      </c>
      <c r="BK467" s="163">
        <f t="shared" ref="BK467:BK476" si="123">ROUND(I467*H467,2)</f>
        <v>0</v>
      </c>
      <c r="BL467" s="15" t="s">
        <v>274</v>
      </c>
      <c r="BM467" s="162" t="s">
        <v>4456</v>
      </c>
    </row>
    <row r="468" spans="1:65" s="2" customFormat="1" ht="24.2" customHeight="1">
      <c r="A468" s="30"/>
      <c r="B468" s="154"/>
      <c r="C468" s="201" t="s">
        <v>2050</v>
      </c>
      <c r="D468" s="201" t="s">
        <v>751</v>
      </c>
      <c r="E468" s="202" t="s">
        <v>4457</v>
      </c>
      <c r="F468" s="203" t="s">
        <v>4458</v>
      </c>
      <c r="G468" s="204" t="s">
        <v>404</v>
      </c>
      <c r="H468" s="205">
        <v>1</v>
      </c>
      <c r="I468" s="177"/>
      <c r="J468" s="290">
        <f t="shared" si="114"/>
        <v>0</v>
      </c>
      <c r="K468" s="178"/>
      <c r="L468" s="179"/>
      <c r="M468" s="180" t="s">
        <v>1</v>
      </c>
      <c r="N468" s="181" t="s">
        <v>38</v>
      </c>
      <c r="O468" s="59"/>
      <c r="P468" s="160">
        <f t="shared" si="115"/>
        <v>0</v>
      </c>
      <c r="Q468" s="160">
        <v>7.92E-3</v>
      </c>
      <c r="R468" s="160">
        <f t="shared" si="116"/>
        <v>7.92E-3</v>
      </c>
      <c r="S468" s="160">
        <v>0</v>
      </c>
      <c r="T468" s="161">
        <f t="shared" si="117"/>
        <v>0</v>
      </c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R468" s="162" t="s">
        <v>337</v>
      </c>
      <c r="AT468" s="162" t="s">
        <v>751</v>
      </c>
      <c r="AU468" s="162" t="s">
        <v>85</v>
      </c>
      <c r="AY468" s="15" t="s">
        <v>208</v>
      </c>
      <c r="BE468" s="163">
        <f t="shared" si="118"/>
        <v>0</v>
      </c>
      <c r="BF468" s="163">
        <f t="shared" si="119"/>
        <v>0</v>
      </c>
      <c r="BG468" s="163">
        <f t="shared" si="120"/>
        <v>0</v>
      </c>
      <c r="BH468" s="163">
        <f t="shared" si="121"/>
        <v>0</v>
      </c>
      <c r="BI468" s="163">
        <f t="shared" si="122"/>
        <v>0</v>
      </c>
      <c r="BJ468" s="15" t="s">
        <v>85</v>
      </c>
      <c r="BK468" s="163">
        <f t="shared" si="123"/>
        <v>0</v>
      </c>
      <c r="BL468" s="15" t="s">
        <v>274</v>
      </c>
      <c r="BM468" s="162" t="s">
        <v>4459</v>
      </c>
    </row>
    <row r="469" spans="1:65" s="2" customFormat="1" ht="24.2" customHeight="1">
      <c r="A469" s="30"/>
      <c r="B469" s="154"/>
      <c r="C469" s="195" t="s">
        <v>2054</v>
      </c>
      <c r="D469" s="195" t="s">
        <v>210</v>
      </c>
      <c r="E469" s="196" t="s">
        <v>4460</v>
      </c>
      <c r="F469" s="200" t="s">
        <v>4461</v>
      </c>
      <c r="G469" s="198" t="s">
        <v>404</v>
      </c>
      <c r="H469" s="199">
        <v>2</v>
      </c>
      <c r="I469" s="155"/>
      <c r="J469" s="287">
        <f t="shared" si="114"/>
        <v>0</v>
      </c>
      <c r="K469" s="157"/>
      <c r="L469" s="31"/>
      <c r="M469" s="158" t="s">
        <v>1</v>
      </c>
      <c r="N469" s="159" t="s">
        <v>38</v>
      </c>
      <c r="O469" s="59"/>
      <c r="P469" s="160">
        <f t="shared" si="115"/>
        <v>0</v>
      </c>
      <c r="Q469" s="160">
        <v>5.9999999999999995E-4</v>
      </c>
      <c r="R469" s="160">
        <f t="shared" si="116"/>
        <v>1.1999999999999999E-3</v>
      </c>
      <c r="S469" s="160">
        <v>0</v>
      </c>
      <c r="T469" s="161">
        <f t="shared" si="117"/>
        <v>0</v>
      </c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R469" s="162" t="s">
        <v>274</v>
      </c>
      <c r="AT469" s="162" t="s">
        <v>210</v>
      </c>
      <c r="AU469" s="162" t="s">
        <v>85</v>
      </c>
      <c r="AY469" s="15" t="s">
        <v>208</v>
      </c>
      <c r="BE469" s="163">
        <f t="shared" si="118"/>
        <v>0</v>
      </c>
      <c r="BF469" s="163">
        <f t="shared" si="119"/>
        <v>0</v>
      </c>
      <c r="BG469" s="163">
        <f t="shared" si="120"/>
        <v>0</v>
      </c>
      <c r="BH469" s="163">
        <f t="shared" si="121"/>
        <v>0</v>
      </c>
      <c r="BI469" s="163">
        <f t="shared" si="122"/>
        <v>0</v>
      </c>
      <c r="BJ469" s="15" t="s">
        <v>85</v>
      </c>
      <c r="BK469" s="163">
        <f t="shared" si="123"/>
        <v>0</v>
      </c>
      <c r="BL469" s="15" t="s">
        <v>274</v>
      </c>
      <c r="BM469" s="162" t="s">
        <v>4462</v>
      </c>
    </row>
    <row r="470" spans="1:65" s="2" customFormat="1" ht="55.5" customHeight="1">
      <c r="A470" s="30"/>
      <c r="B470" s="154"/>
      <c r="C470" s="201" t="s">
        <v>2058</v>
      </c>
      <c r="D470" s="201" t="s">
        <v>751</v>
      </c>
      <c r="E470" s="202" t="s">
        <v>4463</v>
      </c>
      <c r="F470" s="203" t="s">
        <v>4464</v>
      </c>
      <c r="G470" s="204" t="s">
        <v>404</v>
      </c>
      <c r="H470" s="205">
        <v>2</v>
      </c>
      <c r="I470" s="177"/>
      <c r="J470" s="290">
        <f t="shared" si="114"/>
        <v>0</v>
      </c>
      <c r="K470" s="178"/>
      <c r="L470" s="179"/>
      <c r="M470" s="180" t="s">
        <v>1</v>
      </c>
      <c r="N470" s="181" t="s">
        <v>38</v>
      </c>
      <c r="O470" s="59"/>
      <c r="P470" s="160">
        <f t="shared" si="115"/>
        <v>0</v>
      </c>
      <c r="Q470" s="160">
        <v>1.4999999999999999E-2</v>
      </c>
      <c r="R470" s="160">
        <f t="shared" si="116"/>
        <v>0.03</v>
      </c>
      <c r="S470" s="160">
        <v>0</v>
      </c>
      <c r="T470" s="161">
        <f t="shared" si="117"/>
        <v>0</v>
      </c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R470" s="162" t="s">
        <v>337</v>
      </c>
      <c r="AT470" s="162" t="s">
        <v>751</v>
      </c>
      <c r="AU470" s="162" t="s">
        <v>85</v>
      </c>
      <c r="AY470" s="15" t="s">
        <v>208</v>
      </c>
      <c r="BE470" s="163">
        <f t="shared" si="118"/>
        <v>0</v>
      </c>
      <c r="BF470" s="163">
        <f t="shared" si="119"/>
        <v>0</v>
      </c>
      <c r="BG470" s="163">
        <f t="shared" si="120"/>
        <v>0</v>
      </c>
      <c r="BH470" s="163">
        <f t="shared" si="121"/>
        <v>0</v>
      </c>
      <c r="BI470" s="163">
        <f t="shared" si="122"/>
        <v>0</v>
      </c>
      <c r="BJ470" s="15" t="s">
        <v>85</v>
      </c>
      <c r="BK470" s="163">
        <f t="shared" si="123"/>
        <v>0</v>
      </c>
      <c r="BL470" s="15" t="s">
        <v>274</v>
      </c>
      <c r="BM470" s="162" t="s">
        <v>4465</v>
      </c>
    </row>
    <row r="471" spans="1:65" s="2" customFormat="1" ht="24.2" customHeight="1">
      <c r="A471" s="30"/>
      <c r="B471" s="154"/>
      <c r="C471" s="195" t="s">
        <v>2062</v>
      </c>
      <c r="D471" s="195" t="s">
        <v>210</v>
      </c>
      <c r="E471" s="196" t="s">
        <v>4466</v>
      </c>
      <c r="F471" s="200" t="s">
        <v>4467</v>
      </c>
      <c r="G471" s="198" t="s">
        <v>404</v>
      </c>
      <c r="H471" s="199">
        <v>2</v>
      </c>
      <c r="I471" s="155"/>
      <c r="J471" s="287">
        <f t="shared" si="114"/>
        <v>0</v>
      </c>
      <c r="K471" s="157"/>
      <c r="L471" s="31"/>
      <c r="M471" s="158" t="s">
        <v>1</v>
      </c>
      <c r="N471" s="159" t="s">
        <v>38</v>
      </c>
      <c r="O471" s="59"/>
      <c r="P471" s="160">
        <f t="shared" si="115"/>
        <v>0</v>
      </c>
      <c r="Q471" s="160">
        <v>0</v>
      </c>
      <c r="R471" s="160">
        <f t="shared" si="116"/>
        <v>0</v>
      </c>
      <c r="S471" s="160">
        <v>0</v>
      </c>
      <c r="T471" s="161">
        <f t="shared" si="117"/>
        <v>0</v>
      </c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R471" s="162" t="s">
        <v>274</v>
      </c>
      <c r="AT471" s="162" t="s">
        <v>210</v>
      </c>
      <c r="AU471" s="162" t="s">
        <v>85</v>
      </c>
      <c r="AY471" s="15" t="s">
        <v>208</v>
      </c>
      <c r="BE471" s="163">
        <f t="shared" si="118"/>
        <v>0</v>
      </c>
      <c r="BF471" s="163">
        <f t="shared" si="119"/>
        <v>0</v>
      </c>
      <c r="BG471" s="163">
        <f t="shared" si="120"/>
        <v>0</v>
      </c>
      <c r="BH471" s="163">
        <f t="shared" si="121"/>
        <v>0</v>
      </c>
      <c r="BI471" s="163">
        <f t="shared" si="122"/>
        <v>0</v>
      </c>
      <c r="BJ471" s="15" t="s">
        <v>85</v>
      </c>
      <c r="BK471" s="163">
        <f t="shared" si="123"/>
        <v>0</v>
      </c>
      <c r="BL471" s="15" t="s">
        <v>274</v>
      </c>
      <c r="BM471" s="162" t="s">
        <v>4468</v>
      </c>
    </row>
    <row r="472" spans="1:65" s="2" customFormat="1" ht="33" customHeight="1">
      <c r="A472" s="30"/>
      <c r="B472" s="154"/>
      <c r="C472" s="201" t="s">
        <v>2066</v>
      </c>
      <c r="D472" s="201" t="s">
        <v>751</v>
      </c>
      <c r="E472" s="202" t="s">
        <v>4469</v>
      </c>
      <c r="F472" s="203" t="s">
        <v>4470</v>
      </c>
      <c r="G472" s="204" t="s">
        <v>404</v>
      </c>
      <c r="H472" s="205">
        <v>1</v>
      </c>
      <c r="I472" s="177"/>
      <c r="J472" s="290">
        <f t="shared" si="114"/>
        <v>0</v>
      </c>
      <c r="K472" s="178"/>
      <c r="L472" s="179"/>
      <c r="M472" s="180" t="s">
        <v>1</v>
      </c>
      <c r="N472" s="181" t="s">
        <v>38</v>
      </c>
      <c r="O472" s="59"/>
      <c r="P472" s="160">
        <f t="shared" si="115"/>
        <v>0</v>
      </c>
      <c r="Q472" s="160">
        <v>4.0000000000000001E-3</v>
      </c>
      <c r="R472" s="160">
        <f t="shared" si="116"/>
        <v>4.0000000000000001E-3</v>
      </c>
      <c r="S472" s="160">
        <v>0</v>
      </c>
      <c r="T472" s="161">
        <f t="shared" si="117"/>
        <v>0</v>
      </c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R472" s="162" t="s">
        <v>337</v>
      </c>
      <c r="AT472" s="162" t="s">
        <v>751</v>
      </c>
      <c r="AU472" s="162" t="s">
        <v>85</v>
      </c>
      <c r="AY472" s="15" t="s">
        <v>208</v>
      </c>
      <c r="BE472" s="163">
        <f t="shared" si="118"/>
        <v>0</v>
      </c>
      <c r="BF472" s="163">
        <f t="shared" si="119"/>
        <v>0</v>
      </c>
      <c r="BG472" s="163">
        <f t="shared" si="120"/>
        <v>0</v>
      </c>
      <c r="BH472" s="163">
        <f t="shared" si="121"/>
        <v>0</v>
      </c>
      <c r="BI472" s="163">
        <f t="shared" si="122"/>
        <v>0</v>
      </c>
      <c r="BJ472" s="15" t="s">
        <v>85</v>
      </c>
      <c r="BK472" s="163">
        <f t="shared" si="123"/>
        <v>0</v>
      </c>
      <c r="BL472" s="15" t="s">
        <v>274</v>
      </c>
      <c r="BM472" s="162" t="s">
        <v>4471</v>
      </c>
    </row>
    <row r="473" spans="1:65" s="2" customFormat="1" ht="33" customHeight="1">
      <c r="A473" s="30"/>
      <c r="B473" s="154"/>
      <c r="C473" s="201" t="s">
        <v>2070</v>
      </c>
      <c r="D473" s="201" t="s">
        <v>751</v>
      </c>
      <c r="E473" s="202" t="s">
        <v>4472</v>
      </c>
      <c r="F473" s="203" t="s">
        <v>4473</v>
      </c>
      <c r="G473" s="204" t="s">
        <v>404</v>
      </c>
      <c r="H473" s="205">
        <v>1</v>
      </c>
      <c r="I473" s="177"/>
      <c r="J473" s="290">
        <f t="shared" si="114"/>
        <v>0</v>
      </c>
      <c r="K473" s="178"/>
      <c r="L473" s="179"/>
      <c r="M473" s="180" t="s">
        <v>1</v>
      </c>
      <c r="N473" s="181" t="s">
        <v>38</v>
      </c>
      <c r="O473" s="59"/>
      <c r="P473" s="160">
        <f t="shared" si="115"/>
        <v>0</v>
      </c>
      <c r="Q473" s="160">
        <v>4.0000000000000001E-3</v>
      </c>
      <c r="R473" s="160">
        <f t="shared" si="116"/>
        <v>4.0000000000000001E-3</v>
      </c>
      <c r="S473" s="160">
        <v>0</v>
      </c>
      <c r="T473" s="161">
        <f t="shared" si="117"/>
        <v>0</v>
      </c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R473" s="162" t="s">
        <v>337</v>
      </c>
      <c r="AT473" s="162" t="s">
        <v>751</v>
      </c>
      <c r="AU473" s="162" t="s">
        <v>85</v>
      </c>
      <c r="AY473" s="15" t="s">
        <v>208</v>
      </c>
      <c r="BE473" s="163">
        <f t="shared" si="118"/>
        <v>0</v>
      </c>
      <c r="BF473" s="163">
        <f t="shared" si="119"/>
        <v>0</v>
      </c>
      <c r="BG473" s="163">
        <f t="shared" si="120"/>
        <v>0</v>
      </c>
      <c r="BH473" s="163">
        <f t="shared" si="121"/>
        <v>0</v>
      </c>
      <c r="BI473" s="163">
        <f t="shared" si="122"/>
        <v>0</v>
      </c>
      <c r="BJ473" s="15" t="s">
        <v>85</v>
      </c>
      <c r="BK473" s="163">
        <f t="shared" si="123"/>
        <v>0</v>
      </c>
      <c r="BL473" s="15" t="s">
        <v>274</v>
      </c>
      <c r="BM473" s="162" t="s">
        <v>4474</v>
      </c>
    </row>
    <row r="474" spans="1:65" s="2" customFormat="1" ht="24.2" customHeight="1">
      <c r="A474" s="30"/>
      <c r="B474" s="154"/>
      <c r="C474" s="195" t="s">
        <v>2074</v>
      </c>
      <c r="D474" s="195" t="s">
        <v>210</v>
      </c>
      <c r="E474" s="196" t="s">
        <v>4475</v>
      </c>
      <c r="F474" s="200" t="s">
        <v>4476</v>
      </c>
      <c r="G474" s="198" t="s">
        <v>404</v>
      </c>
      <c r="H474" s="199">
        <v>1</v>
      </c>
      <c r="I474" s="155"/>
      <c r="J474" s="287">
        <f t="shared" si="114"/>
        <v>0</v>
      </c>
      <c r="K474" s="157"/>
      <c r="L474" s="31"/>
      <c r="M474" s="158" t="s">
        <v>1</v>
      </c>
      <c r="N474" s="159" t="s">
        <v>38</v>
      </c>
      <c r="O474" s="59"/>
      <c r="P474" s="160">
        <f t="shared" si="115"/>
        <v>0</v>
      </c>
      <c r="Q474" s="160">
        <v>7.9000000000000006E-6</v>
      </c>
      <c r="R474" s="160">
        <f t="shared" si="116"/>
        <v>7.9000000000000006E-6</v>
      </c>
      <c r="S474" s="160">
        <v>0</v>
      </c>
      <c r="T474" s="161">
        <f t="shared" si="117"/>
        <v>0</v>
      </c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R474" s="162" t="s">
        <v>274</v>
      </c>
      <c r="AT474" s="162" t="s">
        <v>210</v>
      </c>
      <c r="AU474" s="162" t="s">
        <v>85</v>
      </c>
      <c r="AY474" s="15" t="s">
        <v>208</v>
      </c>
      <c r="BE474" s="163">
        <f t="shared" si="118"/>
        <v>0</v>
      </c>
      <c r="BF474" s="163">
        <f t="shared" si="119"/>
        <v>0</v>
      </c>
      <c r="BG474" s="163">
        <f t="shared" si="120"/>
        <v>0</v>
      </c>
      <c r="BH474" s="163">
        <f t="shared" si="121"/>
        <v>0</v>
      </c>
      <c r="BI474" s="163">
        <f t="shared" si="122"/>
        <v>0</v>
      </c>
      <c r="BJ474" s="15" t="s">
        <v>85</v>
      </c>
      <c r="BK474" s="163">
        <f t="shared" si="123"/>
        <v>0</v>
      </c>
      <c r="BL474" s="15" t="s">
        <v>274</v>
      </c>
      <c r="BM474" s="162" t="s">
        <v>4477</v>
      </c>
    </row>
    <row r="475" spans="1:65" s="2" customFormat="1" ht="37.9" customHeight="1">
      <c r="A475" s="30"/>
      <c r="B475" s="154"/>
      <c r="C475" s="201" t="s">
        <v>2078</v>
      </c>
      <c r="D475" s="201" t="s">
        <v>751</v>
      </c>
      <c r="E475" s="202" t="s">
        <v>4478</v>
      </c>
      <c r="F475" s="203" t="s">
        <v>4479</v>
      </c>
      <c r="G475" s="204" t="s">
        <v>404</v>
      </c>
      <c r="H475" s="205">
        <v>1</v>
      </c>
      <c r="I475" s="177"/>
      <c r="J475" s="290">
        <f t="shared" si="114"/>
        <v>0</v>
      </c>
      <c r="K475" s="178"/>
      <c r="L475" s="179"/>
      <c r="M475" s="180" t="s">
        <v>1</v>
      </c>
      <c r="N475" s="181" t="s">
        <v>38</v>
      </c>
      <c r="O475" s="59"/>
      <c r="P475" s="160">
        <f t="shared" si="115"/>
        <v>0</v>
      </c>
      <c r="Q475" s="160">
        <v>9.6000000000000002E-4</v>
      </c>
      <c r="R475" s="160">
        <f t="shared" si="116"/>
        <v>9.6000000000000002E-4</v>
      </c>
      <c r="S475" s="160">
        <v>0</v>
      </c>
      <c r="T475" s="161">
        <f t="shared" si="117"/>
        <v>0</v>
      </c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R475" s="162" t="s">
        <v>337</v>
      </c>
      <c r="AT475" s="162" t="s">
        <v>751</v>
      </c>
      <c r="AU475" s="162" t="s">
        <v>85</v>
      </c>
      <c r="AY475" s="15" t="s">
        <v>208</v>
      </c>
      <c r="BE475" s="163">
        <f t="shared" si="118"/>
        <v>0</v>
      </c>
      <c r="BF475" s="163">
        <f t="shared" si="119"/>
        <v>0</v>
      </c>
      <c r="BG475" s="163">
        <f t="shared" si="120"/>
        <v>0</v>
      </c>
      <c r="BH475" s="163">
        <f t="shared" si="121"/>
        <v>0</v>
      </c>
      <c r="BI475" s="163">
        <f t="shared" si="122"/>
        <v>0</v>
      </c>
      <c r="BJ475" s="15" t="s">
        <v>85</v>
      </c>
      <c r="BK475" s="163">
        <f t="shared" si="123"/>
        <v>0</v>
      </c>
      <c r="BL475" s="15" t="s">
        <v>274</v>
      </c>
      <c r="BM475" s="162" t="s">
        <v>4480</v>
      </c>
    </row>
    <row r="476" spans="1:65" s="2" customFormat="1" ht="24.2" customHeight="1">
      <c r="A476" s="30"/>
      <c r="B476" s="154"/>
      <c r="C476" s="195" t="s">
        <v>2082</v>
      </c>
      <c r="D476" s="195" t="s">
        <v>210</v>
      </c>
      <c r="E476" s="196" t="s">
        <v>4481</v>
      </c>
      <c r="F476" s="200" t="s">
        <v>4482</v>
      </c>
      <c r="G476" s="198" t="s">
        <v>1614</v>
      </c>
      <c r="H476" s="182"/>
      <c r="I476" s="155"/>
      <c r="J476" s="287">
        <f t="shared" si="114"/>
        <v>0</v>
      </c>
      <c r="K476" s="157"/>
      <c r="L476" s="31"/>
      <c r="M476" s="158" t="s">
        <v>1</v>
      </c>
      <c r="N476" s="159" t="s">
        <v>38</v>
      </c>
      <c r="O476" s="59"/>
      <c r="P476" s="160">
        <f t="shared" si="115"/>
        <v>0</v>
      </c>
      <c r="Q476" s="160">
        <v>0</v>
      </c>
      <c r="R476" s="160">
        <f t="shared" si="116"/>
        <v>0</v>
      </c>
      <c r="S476" s="160">
        <v>0</v>
      </c>
      <c r="T476" s="161">
        <f t="shared" si="117"/>
        <v>0</v>
      </c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R476" s="162" t="s">
        <v>274</v>
      </c>
      <c r="AT476" s="162" t="s">
        <v>210</v>
      </c>
      <c r="AU476" s="162" t="s">
        <v>85</v>
      </c>
      <c r="AY476" s="15" t="s">
        <v>208</v>
      </c>
      <c r="BE476" s="163">
        <f t="shared" si="118"/>
        <v>0</v>
      </c>
      <c r="BF476" s="163">
        <f t="shared" si="119"/>
        <v>0</v>
      </c>
      <c r="BG476" s="163">
        <f t="shared" si="120"/>
        <v>0</v>
      </c>
      <c r="BH476" s="163">
        <f t="shared" si="121"/>
        <v>0</v>
      </c>
      <c r="BI476" s="163">
        <f t="shared" si="122"/>
        <v>0</v>
      </c>
      <c r="BJ476" s="15" t="s">
        <v>85</v>
      </c>
      <c r="BK476" s="163">
        <f t="shared" si="123"/>
        <v>0</v>
      </c>
      <c r="BL476" s="15" t="s">
        <v>274</v>
      </c>
      <c r="BM476" s="162" t="s">
        <v>4483</v>
      </c>
    </row>
    <row r="477" spans="1:65" s="12" customFormat="1" ht="22.9" customHeight="1">
      <c r="B477" s="142"/>
      <c r="C477" s="206"/>
      <c r="D477" s="207" t="s">
        <v>71</v>
      </c>
      <c r="E477" s="208" t="s">
        <v>819</v>
      </c>
      <c r="F477" s="208" t="s">
        <v>4484</v>
      </c>
      <c r="G477" s="206"/>
      <c r="H477" s="206"/>
      <c r="I477" s="145"/>
      <c r="J477" s="286">
        <f>BK477</f>
        <v>0</v>
      </c>
      <c r="L477" s="142"/>
      <c r="M477" s="146"/>
      <c r="N477" s="147"/>
      <c r="O477" s="147"/>
      <c r="P477" s="148">
        <f>SUM(P478:P481)</f>
        <v>0</v>
      </c>
      <c r="Q477" s="147"/>
      <c r="R477" s="148">
        <f>SUM(R478:R481)</f>
        <v>5.5501399999999999E-2</v>
      </c>
      <c r="S477" s="147"/>
      <c r="T477" s="149">
        <f>SUM(T478:T481)</f>
        <v>0</v>
      </c>
      <c r="AR477" s="143" t="s">
        <v>85</v>
      </c>
      <c r="AT477" s="150" t="s">
        <v>71</v>
      </c>
      <c r="AU477" s="150" t="s">
        <v>79</v>
      </c>
      <c r="AY477" s="143" t="s">
        <v>208</v>
      </c>
      <c r="BK477" s="151">
        <f>SUM(BK478:BK481)</f>
        <v>0</v>
      </c>
    </row>
    <row r="478" spans="1:65" s="2" customFormat="1" ht="16.5" customHeight="1">
      <c r="A478" s="30"/>
      <c r="B478" s="154"/>
      <c r="C478" s="195" t="s">
        <v>2086</v>
      </c>
      <c r="D478" s="195" t="s">
        <v>210</v>
      </c>
      <c r="E478" s="196" t="s">
        <v>4485</v>
      </c>
      <c r="F478" s="200" t="s">
        <v>4486</v>
      </c>
      <c r="G478" s="198" t="s">
        <v>690</v>
      </c>
      <c r="H478" s="199">
        <v>1</v>
      </c>
      <c r="I478" s="155"/>
      <c r="J478" s="287">
        <f>ROUND(I478*H478,2)</f>
        <v>0</v>
      </c>
      <c r="K478" s="157"/>
      <c r="L478" s="31"/>
      <c r="M478" s="158" t="s">
        <v>1</v>
      </c>
      <c r="N478" s="159" t="s">
        <v>38</v>
      </c>
      <c r="O478" s="59"/>
      <c r="P478" s="160">
        <f>O478*H478</f>
        <v>0</v>
      </c>
      <c r="Q478" s="160">
        <v>1.9248390000000001E-2</v>
      </c>
      <c r="R478" s="160">
        <f>Q478*H478</f>
        <v>1.9248390000000001E-2</v>
      </c>
      <c r="S478" s="160">
        <v>0</v>
      </c>
      <c r="T478" s="161">
        <f>S478*H478</f>
        <v>0</v>
      </c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R478" s="162" t="s">
        <v>274</v>
      </c>
      <c r="AT478" s="162" t="s">
        <v>210</v>
      </c>
      <c r="AU478" s="162" t="s">
        <v>85</v>
      </c>
      <c r="AY478" s="15" t="s">
        <v>208</v>
      </c>
      <c r="BE478" s="163">
        <f>IF(N478="základná",J478,0)</f>
        <v>0</v>
      </c>
      <c r="BF478" s="163">
        <f>IF(N478="znížená",J478,0)</f>
        <v>0</v>
      </c>
      <c r="BG478" s="163">
        <f>IF(N478="zákl. prenesená",J478,0)</f>
        <v>0</v>
      </c>
      <c r="BH478" s="163">
        <f>IF(N478="zníž. prenesená",J478,0)</f>
        <v>0</v>
      </c>
      <c r="BI478" s="163">
        <f>IF(N478="nulová",J478,0)</f>
        <v>0</v>
      </c>
      <c r="BJ478" s="15" t="s">
        <v>85</v>
      </c>
      <c r="BK478" s="163">
        <f>ROUND(I478*H478,2)</f>
        <v>0</v>
      </c>
      <c r="BL478" s="15" t="s">
        <v>274</v>
      </c>
      <c r="BM478" s="162" t="s">
        <v>4487</v>
      </c>
    </row>
    <row r="479" spans="1:65" s="2" customFormat="1" ht="16.5" customHeight="1">
      <c r="A479" s="30"/>
      <c r="B479" s="154"/>
      <c r="C479" s="195" t="s">
        <v>2090</v>
      </c>
      <c r="D479" s="195" t="s">
        <v>210</v>
      </c>
      <c r="E479" s="196" t="s">
        <v>4488</v>
      </c>
      <c r="F479" s="200" t="s">
        <v>4489</v>
      </c>
      <c r="G479" s="198" t="s">
        <v>690</v>
      </c>
      <c r="H479" s="199">
        <v>1</v>
      </c>
      <c r="I479" s="155"/>
      <c r="J479" s="287">
        <f>ROUND(I479*H479,2)</f>
        <v>0</v>
      </c>
      <c r="K479" s="157"/>
      <c r="L479" s="31"/>
      <c r="M479" s="158" t="s">
        <v>1</v>
      </c>
      <c r="N479" s="159" t="s">
        <v>38</v>
      </c>
      <c r="O479" s="59"/>
      <c r="P479" s="160">
        <f>O479*H479</f>
        <v>0</v>
      </c>
      <c r="Q479" s="160">
        <v>3.4764389999999999E-2</v>
      </c>
      <c r="R479" s="160">
        <f>Q479*H479</f>
        <v>3.4764389999999999E-2</v>
      </c>
      <c r="S479" s="160">
        <v>0</v>
      </c>
      <c r="T479" s="161">
        <f>S479*H479</f>
        <v>0</v>
      </c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R479" s="162" t="s">
        <v>274</v>
      </c>
      <c r="AT479" s="162" t="s">
        <v>210</v>
      </c>
      <c r="AU479" s="162" t="s">
        <v>85</v>
      </c>
      <c r="AY479" s="15" t="s">
        <v>208</v>
      </c>
      <c r="BE479" s="163">
        <f>IF(N479="základná",J479,0)</f>
        <v>0</v>
      </c>
      <c r="BF479" s="163">
        <f>IF(N479="znížená",J479,0)</f>
        <v>0</v>
      </c>
      <c r="BG479" s="163">
        <f>IF(N479="zákl. prenesená",J479,0)</f>
        <v>0</v>
      </c>
      <c r="BH479" s="163">
        <f>IF(N479="zníž. prenesená",J479,0)</f>
        <v>0</v>
      </c>
      <c r="BI479" s="163">
        <f>IF(N479="nulová",J479,0)</f>
        <v>0</v>
      </c>
      <c r="BJ479" s="15" t="s">
        <v>85</v>
      </c>
      <c r="BK479" s="163">
        <f>ROUND(I479*H479,2)</f>
        <v>0</v>
      </c>
      <c r="BL479" s="15" t="s">
        <v>274</v>
      </c>
      <c r="BM479" s="162" t="s">
        <v>4490</v>
      </c>
    </row>
    <row r="480" spans="1:65" s="2" customFormat="1" ht="16.5" customHeight="1">
      <c r="A480" s="30"/>
      <c r="B480" s="154"/>
      <c r="C480" s="195" t="s">
        <v>2094</v>
      </c>
      <c r="D480" s="195" t="s">
        <v>210</v>
      </c>
      <c r="E480" s="196" t="s">
        <v>4491</v>
      </c>
      <c r="F480" s="200" t="s">
        <v>4492</v>
      </c>
      <c r="G480" s="198" t="s">
        <v>404</v>
      </c>
      <c r="H480" s="199">
        <v>2</v>
      </c>
      <c r="I480" s="155"/>
      <c r="J480" s="287">
        <f>ROUND(I480*H480,2)</f>
        <v>0</v>
      </c>
      <c r="K480" s="157"/>
      <c r="L480" s="31"/>
      <c r="M480" s="158" t="s">
        <v>1</v>
      </c>
      <c r="N480" s="159" t="s">
        <v>38</v>
      </c>
      <c r="O480" s="59"/>
      <c r="P480" s="160">
        <f>O480*H480</f>
        <v>0</v>
      </c>
      <c r="Q480" s="160">
        <v>7.4430999999999998E-4</v>
      </c>
      <c r="R480" s="160">
        <f>Q480*H480</f>
        <v>1.48862E-3</v>
      </c>
      <c r="S480" s="160">
        <v>0</v>
      </c>
      <c r="T480" s="161">
        <f>S480*H480</f>
        <v>0</v>
      </c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R480" s="162" t="s">
        <v>274</v>
      </c>
      <c r="AT480" s="162" t="s">
        <v>210</v>
      </c>
      <c r="AU480" s="162" t="s">
        <v>85</v>
      </c>
      <c r="AY480" s="15" t="s">
        <v>208</v>
      </c>
      <c r="BE480" s="163">
        <f>IF(N480="základná",J480,0)</f>
        <v>0</v>
      </c>
      <c r="BF480" s="163">
        <f>IF(N480="znížená",J480,0)</f>
        <v>0</v>
      </c>
      <c r="BG480" s="163">
        <f>IF(N480="zákl. prenesená",J480,0)</f>
        <v>0</v>
      </c>
      <c r="BH480" s="163">
        <f>IF(N480="zníž. prenesená",J480,0)</f>
        <v>0</v>
      </c>
      <c r="BI480" s="163">
        <f>IF(N480="nulová",J480,0)</f>
        <v>0</v>
      </c>
      <c r="BJ480" s="15" t="s">
        <v>85</v>
      </c>
      <c r="BK480" s="163">
        <f>ROUND(I480*H480,2)</f>
        <v>0</v>
      </c>
      <c r="BL480" s="15" t="s">
        <v>274</v>
      </c>
      <c r="BM480" s="162" t="s">
        <v>4493</v>
      </c>
    </row>
    <row r="481" spans="1:65" s="2" customFormat="1" ht="24.2" customHeight="1">
      <c r="A481" s="30"/>
      <c r="B481" s="154"/>
      <c r="C481" s="195" t="s">
        <v>2098</v>
      </c>
      <c r="D481" s="195" t="s">
        <v>210</v>
      </c>
      <c r="E481" s="196" t="s">
        <v>4494</v>
      </c>
      <c r="F481" s="200" t="s">
        <v>4495</v>
      </c>
      <c r="G481" s="198" t="s">
        <v>1614</v>
      </c>
      <c r="H481" s="182"/>
      <c r="I481" s="155"/>
      <c r="J481" s="287">
        <f>ROUND(I481*H481,2)</f>
        <v>0</v>
      </c>
      <c r="K481" s="157"/>
      <c r="L481" s="31"/>
      <c r="M481" s="158" t="s">
        <v>1</v>
      </c>
      <c r="N481" s="159" t="s">
        <v>38</v>
      </c>
      <c r="O481" s="59"/>
      <c r="P481" s="160">
        <f>O481*H481</f>
        <v>0</v>
      </c>
      <c r="Q481" s="160">
        <v>0</v>
      </c>
      <c r="R481" s="160">
        <f>Q481*H481</f>
        <v>0</v>
      </c>
      <c r="S481" s="160">
        <v>0</v>
      </c>
      <c r="T481" s="161">
        <f>S481*H481</f>
        <v>0</v>
      </c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R481" s="162" t="s">
        <v>274</v>
      </c>
      <c r="AT481" s="162" t="s">
        <v>210</v>
      </c>
      <c r="AU481" s="162" t="s">
        <v>85</v>
      </c>
      <c r="AY481" s="15" t="s">
        <v>208</v>
      </c>
      <c r="BE481" s="163">
        <f>IF(N481="základná",J481,0)</f>
        <v>0</v>
      </c>
      <c r="BF481" s="163">
        <f>IF(N481="znížená",J481,0)</f>
        <v>0</v>
      </c>
      <c r="BG481" s="163">
        <f>IF(N481="zákl. prenesená",J481,0)</f>
        <v>0</v>
      </c>
      <c r="BH481" s="163">
        <f>IF(N481="zníž. prenesená",J481,0)</f>
        <v>0</v>
      </c>
      <c r="BI481" s="163">
        <f>IF(N481="nulová",J481,0)</f>
        <v>0</v>
      </c>
      <c r="BJ481" s="15" t="s">
        <v>85</v>
      </c>
      <c r="BK481" s="163">
        <f>ROUND(I481*H481,2)</f>
        <v>0</v>
      </c>
      <c r="BL481" s="15" t="s">
        <v>274</v>
      </c>
      <c r="BM481" s="162" t="s">
        <v>4496</v>
      </c>
    </row>
    <row r="482" spans="1:65" s="12" customFormat="1" ht="22.9" customHeight="1">
      <c r="B482" s="142"/>
      <c r="C482" s="206"/>
      <c r="D482" s="207" t="s">
        <v>71</v>
      </c>
      <c r="E482" s="208" t="s">
        <v>692</v>
      </c>
      <c r="F482" s="208" t="s">
        <v>693</v>
      </c>
      <c r="G482" s="206"/>
      <c r="H482" s="206"/>
      <c r="I482" s="145"/>
      <c r="J482" s="286">
        <f>BK482</f>
        <v>0</v>
      </c>
      <c r="L482" s="142"/>
      <c r="M482" s="146"/>
      <c r="N482" s="147"/>
      <c r="O482" s="147"/>
      <c r="P482" s="148">
        <f>SUM(P483:P487)</f>
        <v>0</v>
      </c>
      <c r="Q482" s="147"/>
      <c r="R482" s="148">
        <f>SUM(R483:R487)</f>
        <v>0.32142860000000001</v>
      </c>
      <c r="S482" s="147"/>
      <c r="T482" s="149">
        <f>SUM(T483:T487)</f>
        <v>0</v>
      </c>
      <c r="AR482" s="143" t="s">
        <v>85</v>
      </c>
      <c r="AT482" s="150" t="s">
        <v>71</v>
      </c>
      <c r="AU482" s="150" t="s">
        <v>79</v>
      </c>
      <c r="AY482" s="143" t="s">
        <v>208</v>
      </c>
      <c r="BK482" s="151">
        <f>SUM(BK483:BK487)</f>
        <v>0</v>
      </c>
    </row>
    <row r="483" spans="1:65" s="2" customFormat="1" ht="16.5" customHeight="1">
      <c r="A483" s="30"/>
      <c r="B483" s="154"/>
      <c r="C483" s="195" t="s">
        <v>2102</v>
      </c>
      <c r="D483" s="195" t="s">
        <v>210</v>
      </c>
      <c r="E483" s="196" t="s">
        <v>4497</v>
      </c>
      <c r="F483" s="200" t="s">
        <v>4498</v>
      </c>
      <c r="G483" s="198" t="s">
        <v>404</v>
      </c>
      <c r="H483" s="199">
        <v>67</v>
      </c>
      <c r="I483" s="155"/>
      <c r="J483" s="287">
        <f>ROUND(I483*H483,2)</f>
        <v>0</v>
      </c>
      <c r="K483" s="157"/>
      <c r="L483" s="31"/>
      <c r="M483" s="158" t="s">
        <v>1</v>
      </c>
      <c r="N483" s="159" t="s">
        <v>38</v>
      </c>
      <c r="O483" s="59"/>
      <c r="P483" s="160">
        <f>O483*H483</f>
        <v>0</v>
      </c>
      <c r="Q483" s="160">
        <v>1.5707799999999999E-3</v>
      </c>
      <c r="R483" s="160">
        <f>Q483*H483</f>
        <v>0.10524225999999999</v>
      </c>
      <c r="S483" s="160">
        <v>0</v>
      </c>
      <c r="T483" s="161">
        <f>S483*H483</f>
        <v>0</v>
      </c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R483" s="162" t="s">
        <v>274</v>
      </c>
      <c r="AT483" s="162" t="s">
        <v>210</v>
      </c>
      <c r="AU483" s="162" t="s">
        <v>85</v>
      </c>
      <c r="AY483" s="15" t="s">
        <v>208</v>
      </c>
      <c r="BE483" s="163">
        <f>IF(N483="základná",J483,0)</f>
        <v>0</v>
      </c>
      <c r="BF483" s="163">
        <f>IF(N483="znížená",J483,0)</f>
        <v>0</v>
      </c>
      <c r="BG483" s="163">
        <f>IF(N483="zákl. prenesená",J483,0)</f>
        <v>0</v>
      </c>
      <c r="BH483" s="163">
        <f>IF(N483="zníž. prenesená",J483,0)</f>
        <v>0</v>
      </c>
      <c r="BI483" s="163">
        <f>IF(N483="nulová",J483,0)</f>
        <v>0</v>
      </c>
      <c r="BJ483" s="15" t="s">
        <v>85</v>
      </c>
      <c r="BK483" s="163">
        <f>ROUND(I483*H483,2)</f>
        <v>0</v>
      </c>
      <c r="BL483" s="15" t="s">
        <v>274</v>
      </c>
      <c r="BM483" s="162" t="s">
        <v>4499</v>
      </c>
    </row>
    <row r="484" spans="1:65" s="2" customFormat="1" ht="16.5" customHeight="1">
      <c r="A484" s="30"/>
      <c r="B484" s="154"/>
      <c r="C484" s="195" t="s">
        <v>2106</v>
      </c>
      <c r="D484" s="195" t="s">
        <v>210</v>
      </c>
      <c r="E484" s="196" t="s">
        <v>4500</v>
      </c>
      <c r="F484" s="200" t="s">
        <v>4501</v>
      </c>
      <c r="G484" s="198" t="s">
        <v>404</v>
      </c>
      <c r="H484" s="199">
        <v>8</v>
      </c>
      <c r="I484" s="155"/>
      <c r="J484" s="287">
        <f>ROUND(I484*H484,2)</f>
        <v>0</v>
      </c>
      <c r="K484" s="157"/>
      <c r="L484" s="31"/>
      <c r="M484" s="158" t="s">
        <v>1</v>
      </c>
      <c r="N484" s="159" t="s">
        <v>38</v>
      </c>
      <c r="O484" s="59"/>
      <c r="P484" s="160">
        <f>O484*H484</f>
        <v>0</v>
      </c>
      <c r="Q484" s="160">
        <v>1.5707799999999999E-3</v>
      </c>
      <c r="R484" s="160">
        <f>Q484*H484</f>
        <v>1.2566239999999999E-2</v>
      </c>
      <c r="S484" s="160">
        <v>0</v>
      </c>
      <c r="T484" s="161">
        <f>S484*H484</f>
        <v>0</v>
      </c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R484" s="162" t="s">
        <v>274</v>
      </c>
      <c r="AT484" s="162" t="s">
        <v>210</v>
      </c>
      <c r="AU484" s="162" t="s">
        <v>85</v>
      </c>
      <c r="AY484" s="15" t="s">
        <v>208</v>
      </c>
      <c r="BE484" s="163">
        <f>IF(N484="základná",J484,0)</f>
        <v>0</v>
      </c>
      <c r="BF484" s="163">
        <f>IF(N484="znížená",J484,0)</f>
        <v>0</v>
      </c>
      <c r="BG484" s="163">
        <f>IF(N484="zákl. prenesená",J484,0)</f>
        <v>0</v>
      </c>
      <c r="BH484" s="163">
        <f>IF(N484="zníž. prenesená",J484,0)</f>
        <v>0</v>
      </c>
      <c r="BI484" s="163">
        <f>IF(N484="nulová",J484,0)</f>
        <v>0</v>
      </c>
      <c r="BJ484" s="15" t="s">
        <v>85</v>
      </c>
      <c r="BK484" s="163">
        <f>ROUND(I484*H484,2)</f>
        <v>0</v>
      </c>
      <c r="BL484" s="15" t="s">
        <v>274</v>
      </c>
      <c r="BM484" s="162" t="s">
        <v>4502</v>
      </c>
    </row>
    <row r="485" spans="1:65" s="2" customFormat="1" ht="16.5" customHeight="1">
      <c r="A485" s="30"/>
      <c r="B485" s="154"/>
      <c r="C485" s="195" t="s">
        <v>2110</v>
      </c>
      <c r="D485" s="195" t="s">
        <v>210</v>
      </c>
      <c r="E485" s="196" t="s">
        <v>4503</v>
      </c>
      <c r="F485" s="200" t="s">
        <v>4504</v>
      </c>
      <c r="G485" s="198" t="s">
        <v>404</v>
      </c>
      <c r="H485" s="199">
        <v>8</v>
      </c>
      <c r="I485" s="155"/>
      <c r="J485" s="287">
        <f>ROUND(I485*H485,2)</f>
        <v>0</v>
      </c>
      <c r="K485" s="157"/>
      <c r="L485" s="31"/>
      <c r="M485" s="158" t="s">
        <v>1</v>
      </c>
      <c r="N485" s="159" t="s">
        <v>38</v>
      </c>
      <c r="O485" s="59"/>
      <c r="P485" s="160">
        <f>O485*H485</f>
        <v>0</v>
      </c>
      <c r="Q485" s="160">
        <v>3.4782400000000001E-3</v>
      </c>
      <c r="R485" s="160">
        <f>Q485*H485</f>
        <v>2.7825920000000001E-2</v>
      </c>
      <c r="S485" s="160">
        <v>0</v>
      </c>
      <c r="T485" s="161">
        <f>S485*H485</f>
        <v>0</v>
      </c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R485" s="162" t="s">
        <v>274</v>
      </c>
      <c r="AT485" s="162" t="s">
        <v>210</v>
      </c>
      <c r="AU485" s="162" t="s">
        <v>85</v>
      </c>
      <c r="AY485" s="15" t="s">
        <v>208</v>
      </c>
      <c r="BE485" s="163">
        <f>IF(N485="základná",J485,0)</f>
        <v>0</v>
      </c>
      <c r="BF485" s="163">
        <f>IF(N485="znížená",J485,0)</f>
        <v>0</v>
      </c>
      <c r="BG485" s="163">
        <f>IF(N485="zákl. prenesená",J485,0)</f>
        <v>0</v>
      </c>
      <c r="BH485" s="163">
        <f>IF(N485="zníž. prenesená",J485,0)</f>
        <v>0</v>
      </c>
      <c r="BI485" s="163">
        <f>IF(N485="nulová",J485,0)</f>
        <v>0</v>
      </c>
      <c r="BJ485" s="15" t="s">
        <v>85</v>
      </c>
      <c r="BK485" s="163">
        <f>ROUND(I485*H485,2)</f>
        <v>0</v>
      </c>
      <c r="BL485" s="15" t="s">
        <v>274</v>
      </c>
      <c r="BM485" s="162" t="s">
        <v>4505</v>
      </c>
    </row>
    <row r="486" spans="1:65" s="2" customFormat="1" ht="24.2" customHeight="1">
      <c r="A486" s="30"/>
      <c r="B486" s="154"/>
      <c r="C486" s="195" t="s">
        <v>2114</v>
      </c>
      <c r="D486" s="195" t="s">
        <v>210</v>
      </c>
      <c r="E486" s="196" t="s">
        <v>4506</v>
      </c>
      <c r="F486" s="200" t="s">
        <v>4507</v>
      </c>
      <c r="G486" s="198" t="s">
        <v>404</v>
      </c>
      <c r="H486" s="199">
        <v>31</v>
      </c>
      <c r="I486" s="155"/>
      <c r="J486" s="287">
        <f>ROUND(I486*H486,2)</f>
        <v>0</v>
      </c>
      <c r="K486" s="157"/>
      <c r="L486" s="31"/>
      <c r="M486" s="158" t="s">
        <v>1</v>
      </c>
      <c r="N486" s="159" t="s">
        <v>38</v>
      </c>
      <c r="O486" s="59"/>
      <c r="P486" s="160">
        <f>O486*H486</f>
        <v>0</v>
      </c>
      <c r="Q486" s="160">
        <v>5.6707800000000003E-3</v>
      </c>
      <c r="R486" s="160">
        <f>Q486*H486</f>
        <v>0.17579418000000002</v>
      </c>
      <c r="S486" s="160">
        <v>0</v>
      </c>
      <c r="T486" s="161">
        <f>S486*H486</f>
        <v>0</v>
      </c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R486" s="162" t="s">
        <v>274</v>
      </c>
      <c r="AT486" s="162" t="s">
        <v>210</v>
      </c>
      <c r="AU486" s="162" t="s">
        <v>85</v>
      </c>
      <c r="AY486" s="15" t="s">
        <v>208</v>
      </c>
      <c r="BE486" s="163">
        <f>IF(N486="základná",J486,0)</f>
        <v>0</v>
      </c>
      <c r="BF486" s="163">
        <f>IF(N486="znížená",J486,0)</f>
        <v>0</v>
      </c>
      <c r="BG486" s="163">
        <f>IF(N486="zákl. prenesená",J486,0)</f>
        <v>0</v>
      </c>
      <c r="BH486" s="163">
        <f>IF(N486="zníž. prenesená",J486,0)</f>
        <v>0</v>
      </c>
      <c r="BI486" s="163">
        <f>IF(N486="nulová",J486,0)</f>
        <v>0</v>
      </c>
      <c r="BJ486" s="15" t="s">
        <v>85</v>
      </c>
      <c r="BK486" s="163">
        <f>ROUND(I486*H486,2)</f>
        <v>0</v>
      </c>
      <c r="BL486" s="15" t="s">
        <v>274</v>
      </c>
      <c r="BM486" s="162" t="s">
        <v>4508</v>
      </c>
    </row>
    <row r="487" spans="1:65" s="2" customFormat="1" ht="21.75" customHeight="1">
      <c r="A487" s="30"/>
      <c r="B487" s="154"/>
      <c r="C487" s="195" t="s">
        <v>2118</v>
      </c>
      <c r="D487" s="195" t="s">
        <v>210</v>
      </c>
      <c r="E487" s="196" t="s">
        <v>2075</v>
      </c>
      <c r="F487" s="200" t="s">
        <v>2076</v>
      </c>
      <c r="G487" s="198" t="s">
        <v>1614</v>
      </c>
      <c r="H487" s="182"/>
      <c r="I487" s="155"/>
      <c r="J487" s="287">
        <f>ROUND(I487*H487,2)</f>
        <v>0</v>
      </c>
      <c r="K487" s="157"/>
      <c r="L487" s="31"/>
      <c r="M487" s="158" t="s">
        <v>1</v>
      </c>
      <c r="N487" s="159" t="s">
        <v>38</v>
      </c>
      <c r="O487" s="59"/>
      <c r="P487" s="160">
        <f>O487*H487</f>
        <v>0</v>
      </c>
      <c r="Q487" s="160">
        <v>0</v>
      </c>
      <c r="R487" s="160">
        <f>Q487*H487</f>
        <v>0</v>
      </c>
      <c r="S487" s="160">
        <v>0</v>
      </c>
      <c r="T487" s="161">
        <f>S487*H487</f>
        <v>0</v>
      </c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R487" s="162" t="s">
        <v>274</v>
      </c>
      <c r="AT487" s="162" t="s">
        <v>210</v>
      </c>
      <c r="AU487" s="162" t="s">
        <v>85</v>
      </c>
      <c r="AY487" s="15" t="s">
        <v>208</v>
      </c>
      <c r="BE487" s="163">
        <f>IF(N487="základná",J487,0)</f>
        <v>0</v>
      </c>
      <c r="BF487" s="163">
        <f>IF(N487="znížená",J487,0)</f>
        <v>0</v>
      </c>
      <c r="BG487" s="163">
        <f>IF(N487="zákl. prenesená",J487,0)</f>
        <v>0</v>
      </c>
      <c r="BH487" s="163">
        <f>IF(N487="zníž. prenesená",J487,0)</f>
        <v>0</v>
      </c>
      <c r="BI487" s="163">
        <f>IF(N487="nulová",J487,0)</f>
        <v>0</v>
      </c>
      <c r="BJ487" s="15" t="s">
        <v>85</v>
      </c>
      <c r="BK487" s="163">
        <f>ROUND(I487*H487,2)</f>
        <v>0</v>
      </c>
      <c r="BL487" s="15" t="s">
        <v>274</v>
      </c>
      <c r="BM487" s="162" t="s">
        <v>4509</v>
      </c>
    </row>
    <row r="488" spans="1:65" s="12" customFormat="1" ht="25.9" customHeight="1">
      <c r="B488" s="142"/>
      <c r="C488" s="206"/>
      <c r="D488" s="207" t="s">
        <v>71</v>
      </c>
      <c r="E488" s="209" t="s">
        <v>751</v>
      </c>
      <c r="F488" s="209" t="s">
        <v>752</v>
      </c>
      <c r="G488" s="206"/>
      <c r="H488" s="206"/>
      <c r="I488" s="145"/>
      <c r="J488" s="283">
        <f>BK488</f>
        <v>0</v>
      </c>
      <c r="L488" s="142"/>
      <c r="M488" s="146"/>
      <c r="N488" s="147"/>
      <c r="O488" s="147"/>
      <c r="P488" s="148">
        <f>P489</f>
        <v>0</v>
      </c>
      <c r="Q488" s="147"/>
      <c r="R488" s="148">
        <f>R489</f>
        <v>2.5470779999999998E-2</v>
      </c>
      <c r="S488" s="147"/>
      <c r="T488" s="149">
        <f>T489</f>
        <v>0</v>
      </c>
      <c r="AR488" s="143" t="s">
        <v>219</v>
      </c>
      <c r="AT488" s="150" t="s">
        <v>71</v>
      </c>
      <c r="AU488" s="150" t="s">
        <v>72</v>
      </c>
      <c r="AY488" s="143" t="s">
        <v>208</v>
      </c>
      <c r="BK488" s="151">
        <f>BK489</f>
        <v>0</v>
      </c>
    </row>
    <row r="489" spans="1:65" s="12" customFormat="1" ht="22.9" customHeight="1">
      <c r="B489" s="142"/>
      <c r="C489" s="206"/>
      <c r="D489" s="207" t="s">
        <v>71</v>
      </c>
      <c r="E489" s="208" t="s">
        <v>4510</v>
      </c>
      <c r="F489" s="208" t="s">
        <v>4511</v>
      </c>
      <c r="G489" s="206"/>
      <c r="H489" s="206"/>
      <c r="I489" s="145"/>
      <c r="J489" s="286">
        <f>BK489</f>
        <v>0</v>
      </c>
      <c r="L489" s="142"/>
      <c r="M489" s="146"/>
      <c r="N489" s="147"/>
      <c r="O489" s="147"/>
      <c r="P489" s="148">
        <f>SUM(P490:P495)</f>
        <v>0</v>
      </c>
      <c r="Q489" s="147"/>
      <c r="R489" s="148">
        <f>SUM(R490:R495)</f>
        <v>2.5470779999999998E-2</v>
      </c>
      <c r="S489" s="147"/>
      <c r="T489" s="149">
        <f>SUM(T490:T495)</f>
        <v>0</v>
      </c>
      <c r="AR489" s="143" t="s">
        <v>219</v>
      </c>
      <c r="AT489" s="150" t="s">
        <v>71</v>
      </c>
      <c r="AU489" s="150" t="s">
        <v>79</v>
      </c>
      <c r="AY489" s="143" t="s">
        <v>208</v>
      </c>
      <c r="BK489" s="151">
        <f>SUM(BK490:BK495)</f>
        <v>0</v>
      </c>
    </row>
    <row r="490" spans="1:65" s="2" customFormat="1" ht="24.2" customHeight="1">
      <c r="A490" s="30"/>
      <c r="B490" s="154"/>
      <c r="C490" s="195" t="s">
        <v>2122</v>
      </c>
      <c r="D490" s="195" t="s">
        <v>210</v>
      </c>
      <c r="E490" s="196" t="s">
        <v>4512</v>
      </c>
      <c r="F490" s="200" t="s">
        <v>4513</v>
      </c>
      <c r="G490" s="198" t="s">
        <v>404</v>
      </c>
      <c r="H490" s="199">
        <v>3</v>
      </c>
      <c r="I490" s="155"/>
      <c r="J490" s="287">
        <f t="shared" ref="J490:J495" si="124">ROUND(I490*H490,2)</f>
        <v>0</v>
      </c>
      <c r="K490" s="157"/>
      <c r="L490" s="31"/>
      <c r="M490" s="158" t="s">
        <v>1</v>
      </c>
      <c r="N490" s="159" t="s">
        <v>38</v>
      </c>
      <c r="O490" s="59"/>
      <c r="P490" s="160">
        <f t="shared" ref="P490:P495" si="125">O490*H490</f>
        <v>0</v>
      </c>
      <c r="Q490" s="160">
        <v>2.3026000000000001E-4</v>
      </c>
      <c r="R490" s="160">
        <f t="shared" ref="R490:R495" si="126">Q490*H490</f>
        <v>6.9078E-4</v>
      </c>
      <c r="S490" s="160">
        <v>0</v>
      </c>
      <c r="T490" s="161">
        <f t="shared" ref="T490:T495" si="127">S490*H490</f>
        <v>0</v>
      </c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R490" s="162" t="s">
        <v>466</v>
      </c>
      <c r="AT490" s="162" t="s">
        <v>210</v>
      </c>
      <c r="AU490" s="162" t="s">
        <v>85</v>
      </c>
      <c r="AY490" s="15" t="s">
        <v>208</v>
      </c>
      <c r="BE490" s="163">
        <f t="shared" ref="BE490:BE495" si="128">IF(N490="základná",J490,0)</f>
        <v>0</v>
      </c>
      <c r="BF490" s="163">
        <f t="shared" ref="BF490:BF495" si="129">IF(N490="znížená",J490,0)</f>
        <v>0</v>
      </c>
      <c r="BG490" s="163">
        <f t="shared" ref="BG490:BG495" si="130">IF(N490="zákl. prenesená",J490,0)</f>
        <v>0</v>
      </c>
      <c r="BH490" s="163">
        <f t="shared" ref="BH490:BH495" si="131">IF(N490="zníž. prenesená",J490,0)</f>
        <v>0</v>
      </c>
      <c r="BI490" s="163">
        <f t="shared" ref="BI490:BI495" si="132">IF(N490="nulová",J490,0)</f>
        <v>0</v>
      </c>
      <c r="BJ490" s="15" t="s">
        <v>85</v>
      </c>
      <c r="BK490" s="163">
        <f t="shared" ref="BK490:BK495" si="133">ROUND(I490*H490,2)</f>
        <v>0</v>
      </c>
      <c r="BL490" s="15" t="s">
        <v>466</v>
      </c>
      <c r="BM490" s="162" t="s">
        <v>4514</v>
      </c>
    </row>
    <row r="491" spans="1:65" s="2" customFormat="1" ht="37.9" customHeight="1">
      <c r="A491" s="30"/>
      <c r="B491" s="154"/>
      <c r="C491" s="201" t="s">
        <v>2126</v>
      </c>
      <c r="D491" s="201" t="s">
        <v>751</v>
      </c>
      <c r="E491" s="202" t="s">
        <v>4515</v>
      </c>
      <c r="F491" s="203" t="s">
        <v>4516</v>
      </c>
      <c r="G491" s="204" t="s">
        <v>404</v>
      </c>
      <c r="H491" s="205">
        <v>3</v>
      </c>
      <c r="I491" s="177"/>
      <c r="J491" s="290">
        <f t="shared" si="124"/>
        <v>0</v>
      </c>
      <c r="K491" s="178"/>
      <c r="L491" s="179"/>
      <c r="M491" s="180" t="s">
        <v>1</v>
      </c>
      <c r="N491" s="181" t="s">
        <v>38</v>
      </c>
      <c r="O491" s="59"/>
      <c r="P491" s="160">
        <f t="shared" si="125"/>
        <v>0</v>
      </c>
      <c r="Q491" s="160">
        <v>3.79E-3</v>
      </c>
      <c r="R491" s="160">
        <f t="shared" si="126"/>
        <v>1.137E-2</v>
      </c>
      <c r="S491" s="160">
        <v>0</v>
      </c>
      <c r="T491" s="161">
        <f t="shared" si="127"/>
        <v>0</v>
      </c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R491" s="162" t="s">
        <v>741</v>
      </c>
      <c r="AT491" s="162" t="s">
        <v>751</v>
      </c>
      <c r="AU491" s="162" t="s">
        <v>85</v>
      </c>
      <c r="AY491" s="15" t="s">
        <v>208</v>
      </c>
      <c r="BE491" s="163">
        <f t="shared" si="128"/>
        <v>0</v>
      </c>
      <c r="BF491" s="163">
        <f t="shared" si="129"/>
        <v>0</v>
      </c>
      <c r="BG491" s="163">
        <f t="shared" si="130"/>
        <v>0</v>
      </c>
      <c r="BH491" s="163">
        <f t="shared" si="131"/>
        <v>0</v>
      </c>
      <c r="BI491" s="163">
        <f t="shared" si="132"/>
        <v>0</v>
      </c>
      <c r="BJ491" s="15" t="s">
        <v>85</v>
      </c>
      <c r="BK491" s="163">
        <f t="shared" si="133"/>
        <v>0</v>
      </c>
      <c r="BL491" s="15" t="s">
        <v>741</v>
      </c>
      <c r="BM491" s="162" t="s">
        <v>4517</v>
      </c>
    </row>
    <row r="492" spans="1:65" s="2" customFormat="1" ht="24.2" customHeight="1">
      <c r="A492" s="30"/>
      <c r="B492" s="154"/>
      <c r="C492" s="195" t="s">
        <v>2130</v>
      </c>
      <c r="D492" s="195" t="s">
        <v>210</v>
      </c>
      <c r="E492" s="196" t="s">
        <v>4518</v>
      </c>
      <c r="F492" s="200" t="s">
        <v>4519</v>
      </c>
      <c r="G492" s="198" t="s">
        <v>404</v>
      </c>
      <c r="H492" s="199">
        <v>3</v>
      </c>
      <c r="I492" s="155"/>
      <c r="J492" s="287">
        <f t="shared" si="124"/>
        <v>0</v>
      </c>
      <c r="K492" s="157"/>
      <c r="L492" s="31"/>
      <c r="M492" s="158" t="s">
        <v>1</v>
      </c>
      <c r="N492" s="159" t="s">
        <v>38</v>
      </c>
      <c r="O492" s="59"/>
      <c r="P492" s="160">
        <f t="shared" si="125"/>
        <v>0</v>
      </c>
      <c r="Q492" s="160">
        <v>0</v>
      </c>
      <c r="R492" s="160">
        <f t="shared" si="126"/>
        <v>0</v>
      </c>
      <c r="S492" s="160">
        <v>0</v>
      </c>
      <c r="T492" s="161">
        <f t="shared" si="127"/>
        <v>0</v>
      </c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R492" s="162" t="s">
        <v>466</v>
      </c>
      <c r="AT492" s="162" t="s">
        <v>210</v>
      </c>
      <c r="AU492" s="162" t="s">
        <v>85</v>
      </c>
      <c r="AY492" s="15" t="s">
        <v>208</v>
      </c>
      <c r="BE492" s="163">
        <f t="shared" si="128"/>
        <v>0</v>
      </c>
      <c r="BF492" s="163">
        <f t="shared" si="129"/>
        <v>0</v>
      </c>
      <c r="BG492" s="163">
        <f t="shared" si="130"/>
        <v>0</v>
      </c>
      <c r="BH492" s="163">
        <f t="shared" si="131"/>
        <v>0</v>
      </c>
      <c r="BI492" s="163">
        <f t="shared" si="132"/>
        <v>0</v>
      </c>
      <c r="BJ492" s="15" t="s">
        <v>85</v>
      </c>
      <c r="BK492" s="163">
        <f t="shared" si="133"/>
        <v>0</v>
      </c>
      <c r="BL492" s="15" t="s">
        <v>466</v>
      </c>
      <c r="BM492" s="162" t="s">
        <v>4520</v>
      </c>
    </row>
    <row r="493" spans="1:65" s="2" customFormat="1" ht="37.9" customHeight="1">
      <c r="A493" s="30"/>
      <c r="B493" s="154"/>
      <c r="C493" s="201" t="s">
        <v>2134</v>
      </c>
      <c r="D493" s="201" t="s">
        <v>751</v>
      </c>
      <c r="E493" s="202" t="s">
        <v>4521</v>
      </c>
      <c r="F493" s="203" t="s">
        <v>4522</v>
      </c>
      <c r="G493" s="204" t="s">
        <v>404</v>
      </c>
      <c r="H493" s="205">
        <v>3</v>
      </c>
      <c r="I493" s="177"/>
      <c r="J493" s="290">
        <f t="shared" si="124"/>
        <v>0</v>
      </c>
      <c r="K493" s="178"/>
      <c r="L493" s="179"/>
      <c r="M493" s="180" t="s">
        <v>1</v>
      </c>
      <c r="N493" s="181" t="s">
        <v>38</v>
      </c>
      <c r="O493" s="59"/>
      <c r="P493" s="160">
        <f t="shared" si="125"/>
        <v>0</v>
      </c>
      <c r="Q493" s="160">
        <v>2.47E-3</v>
      </c>
      <c r="R493" s="160">
        <f t="shared" si="126"/>
        <v>7.4099999999999999E-3</v>
      </c>
      <c r="S493" s="160">
        <v>0</v>
      </c>
      <c r="T493" s="161">
        <f t="shared" si="127"/>
        <v>0</v>
      </c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R493" s="162" t="s">
        <v>741</v>
      </c>
      <c r="AT493" s="162" t="s">
        <v>751</v>
      </c>
      <c r="AU493" s="162" t="s">
        <v>85</v>
      </c>
      <c r="AY493" s="15" t="s">
        <v>208</v>
      </c>
      <c r="BE493" s="163">
        <f t="shared" si="128"/>
        <v>0</v>
      </c>
      <c r="BF493" s="163">
        <f t="shared" si="129"/>
        <v>0</v>
      </c>
      <c r="BG493" s="163">
        <f t="shared" si="130"/>
        <v>0</v>
      </c>
      <c r="BH493" s="163">
        <f t="shared" si="131"/>
        <v>0</v>
      </c>
      <c r="BI493" s="163">
        <f t="shared" si="132"/>
        <v>0</v>
      </c>
      <c r="BJ493" s="15" t="s">
        <v>85</v>
      </c>
      <c r="BK493" s="163">
        <f t="shared" si="133"/>
        <v>0</v>
      </c>
      <c r="BL493" s="15" t="s">
        <v>741</v>
      </c>
      <c r="BM493" s="162" t="s">
        <v>4523</v>
      </c>
    </row>
    <row r="494" spans="1:65" s="2" customFormat="1" ht="24.2" customHeight="1">
      <c r="A494" s="30"/>
      <c r="B494" s="154"/>
      <c r="C494" s="195" t="s">
        <v>2138</v>
      </c>
      <c r="D494" s="195" t="s">
        <v>210</v>
      </c>
      <c r="E494" s="196" t="s">
        <v>4524</v>
      </c>
      <c r="F494" s="200" t="s">
        <v>4525</v>
      </c>
      <c r="G494" s="198" t="s">
        <v>404</v>
      </c>
      <c r="H494" s="199">
        <v>2</v>
      </c>
      <c r="I494" s="155"/>
      <c r="J494" s="287">
        <f t="shared" si="124"/>
        <v>0</v>
      </c>
      <c r="K494" s="157"/>
      <c r="L494" s="31"/>
      <c r="M494" s="158" t="s">
        <v>1</v>
      </c>
      <c r="N494" s="159" t="s">
        <v>38</v>
      </c>
      <c r="O494" s="59"/>
      <c r="P494" s="160">
        <f t="shared" si="125"/>
        <v>0</v>
      </c>
      <c r="Q494" s="160">
        <v>0</v>
      </c>
      <c r="R494" s="160">
        <f t="shared" si="126"/>
        <v>0</v>
      </c>
      <c r="S494" s="160">
        <v>0</v>
      </c>
      <c r="T494" s="161">
        <f t="shared" si="127"/>
        <v>0</v>
      </c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R494" s="162" t="s">
        <v>466</v>
      </c>
      <c r="AT494" s="162" t="s">
        <v>210</v>
      </c>
      <c r="AU494" s="162" t="s">
        <v>85</v>
      </c>
      <c r="AY494" s="15" t="s">
        <v>208</v>
      </c>
      <c r="BE494" s="163">
        <f t="shared" si="128"/>
        <v>0</v>
      </c>
      <c r="BF494" s="163">
        <f t="shared" si="129"/>
        <v>0</v>
      </c>
      <c r="BG494" s="163">
        <f t="shared" si="130"/>
        <v>0</v>
      </c>
      <c r="BH494" s="163">
        <f t="shared" si="131"/>
        <v>0</v>
      </c>
      <c r="BI494" s="163">
        <f t="shared" si="132"/>
        <v>0</v>
      </c>
      <c r="BJ494" s="15" t="s">
        <v>85</v>
      </c>
      <c r="BK494" s="163">
        <f t="shared" si="133"/>
        <v>0</v>
      </c>
      <c r="BL494" s="15" t="s">
        <v>466</v>
      </c>
      <c r="BM494" s="162" t="s">
        <v>4526</v>
      </c>
    </row>
    <row r="495" spans="1:65" s="2" customFormat="1" ht="37.9" customHeight="1">
      <c r="A495" s="30"/>
      <c r="B495" s="154"/>
      <c r="C495" s="201" t="s">
        <v>2141</v>
      </c>
      <c r="D495" s="201" t="s">
        <v>751</v>
      </c>
      <c r="E495" s="202" t="s">
        <v>4527</v>
      </c>
      <c r="F495" s="203" t="s">
        <v>4528</v>
      </c>
      <c r="G495" s="204" t="s">
        <v>404</v>
      </c>
      <c r="H495" s="205">
        <v>2</v>
      </c>
      <c r="I495" s="177"/>
      <c r="J495" s="290">
        <f t="shared" si="124"/>
        <v>0</v>
      </c>
      <c r="K495" s="178"/>
      <c r="L495" s="179"/>
      <c r="M495" s="180" t="s">
        <v>1</v>
      </c>
      <c r="N495" s="181" t="s">
        <v>38</v>
      </c>
      <c r="O495" s="59"/>
      <c r="P495" s="160">
        <f t="shared" si="125"/>
        <v>0</v>
      </c>
      <c r="Q495" s="160">
        <v>3.0000000000000001E-3</v>
      </c>
      <c r="R495" s="160">
        <f t="shared" si="126"/>
        <v>6.0000000000000001E-3</v>
      </c>
      <c r="S495" s="160">
        <v>0</v>
      </c>
      <c r="T495" s="161">
        <f t="shared" si="127"/>
        <v>0</v>
      </c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R495" s="162" t="s">
        <v>741</v>
      </c>
      <c r="AT495" s="162" t="s">
        <v>751</v>
      </c>
      <c r="AU495" s="162" t="s">
        <v>85</v>
      </c>
      <c r="AY495" s="15" t="s">
        <v>208</v>
      </c>
      <c r="BE495" s="163">
        <f t="shared" si="128"/>
        <v>0</v>
      </c>
      <c r="BF495" s="163">
        <f t="shared" si="129"/>
        <v>0</v>
      </c>
      <c r="BG495" s="163">
        <f t="shared" si="130"/>
        <v>0</v>
      </c>
      <c r="BH495" s="163">
        <f t="shared" si="131"/>
        <v>0</v>
      </c>
      <c r="BI495" s="163">
        <f t="shared" si="132"/>
        <v>0</v>
      </c>
      <c r="BJ495" s="15" t="s">
        <v>85</v>
      </c>
      <c r="BK495" s="163">
        <f t="shared" si="133"/>
        <v>0</v>
      </c>
      <c r="BL495" s="15" t="s">
        <v>741</v>
      </c>
      <c r="BM495" s="162" t="s">
        <v>4529</v>
      </c>
    </row>
    <row r="496" spans="1:65" s="2" customFormat="1" ht="49.9" customHeight="1">
      <c r="A496" s="30"/>
      <c r="B496" s="31"/>
      <c r="C496" s="30"/>
      <c r="D496" s="30"/>
      <c r="E496" s="144" t="s">
        <v>771</v>
      </c>
      <c r="F496" s="144" t="s">
        <v>772</v>
      </c>
      <c r="G496" s="30"/>
      <c r="H496" s="30"/>
      <c r="I496" s="30"/>
      <c r="J496" s="283">
        <f t="shared" ref="J496:J501" si="134">BK496</f>
        <v>0</v>
      </c>
      <c r="K496" s="30"/>
      <c r="L496" s="31"/>
      <c r="M496" s="164"/>
      <c r="N496" s="165"/>
      <c r="O496" s="59"/>
      <c r="P496" s="59"/>
      <c r="Q496" s="59"/>
      <c r="R496" s="59"/>
      <c r="S496" s="59"/>
      <c r="T496" s="6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T496" s="15" t="s">
        <v>71</v>
      </c>
      <c r="AU496" s="15" t="s">
        <v>72</v>
      </c>
      <c r="AY496" s="15" t="s">
        <v>773</v>
      </c>
      <c r="BK496" s="163">
        <f>SUM(BK497:BK501)</f>
        <v>0</v>
      </c>
    </row>
    <row r="497" spans="1:63" s="2" customFormat="1" ht="16.350000000000001" customHeight="1">
      <c r="A497" s="30"/>
      <c r="B497" s="31"/>
      <c r="C497" s="166" t="s">
        <v>1</v>
      </c>
      <c r="D497" s="166" t="s">
        <v>210</v>
      </c>
      <c r="E497" s="167" t="s">
        <v>1</v>
      </c>
      <c r="F497" s="168" t="s">
        <v>1</v>
      </c>
      <c r="G497" s="169" t="s">
        <v>1</v>
      </c>
      <c r="H497" s="170"/>
      <c r="I497" s="171"/>
      <c r="J497" s="288">
        <f t="shared" si="134"/>
        <v>0</v>
      </c>
      <c r="K497" s="172"/>
      <c r="L497" s="31"/>
      <c r="M497" s="173" t="s">
        <v>1</v>
      </c>
      <c r="N497" s="174" t="s">
        <v>38</v>
      </c>
      <c r="O497" s="59"/>
      <c r="P497" s="59"/>
      <c r="Q497" s="59"/>
      <c r="R497" s="59"/>
      <c r="S497" s="59"/>
      <c r="T497" s="6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T497" s="15" t="s">
        <v>773</v>
      </c>
      <c r="AU497" s="15" t="s">
        <v>79</v>
      </c>
      <c r="AY497" s="15" t="s">
        <v>773</v>
      </c>
      <c r="BE497" s="163">
        <f>IF(N497="základná",J497,0)</f>
        <v>0</v>
      </c>
      <c r="BF497" s="163">
        <f>IF(N497="znížená",J497,0)</f>
        <v>0</v>
      </c>
      <c r="BG497" s="163">
        <f>IF(N497="zákl. prenesená",J497,0)</f>
        <v>0</v>
      </c>
      <c r="BH497" s="163">
        <f>IF(N497="zníž. prenesená",J497,0)</f>
        <v>0</v>
      </c>
      <c r="BI497" s="163">
        <f>IF(N497="nulová",J497,0)</f>
        <v>0</v>
      </c>
      <c r="BJ497" s="15" t="s">
        <v>85</v>
      </c>
      <c r="BK497" s="163">
        <f>I497*H497</f>
        <v>0</v>
      </c>
    </row>
    <row r="498" spans="1:63" s="2" customFormat="1" ht="16.350000000000001" customHeight="1">
      <c r="A498" s="30"/>
      <c r="B498" s="31"/>
      <c r="C498" s="166" t="s">
        <v>1</v>
      </c>
      <c r="D498" s="166" t="s">
        <v>210</v>
      </c>
      <c r="E498" s="167" t="s">
        <v>1</v>
      </c>
      <c r="F498" s="168"/>
      <c r="G498" s="169" t="s">
        <v>1</v>
      </c>
      <c r="H498" s="170"/>
      <c r="I498" s="171"/>
      <c r="J498" s="288">
        <f t="shared" si="134"/>
        <v>0</v>
      </c>
      <c r="K498" s="172"/>
      <c r="L498" s="31"/>
      <c r="M498" s="173" t="s">
        <v>1</v>
      </c>
      <c r="N498" s="174" t="s">
        <v>38</v>
      </c>
      <c r="O498" s="59"/>
      <c r="P498" s="59"/>
      <c r="Q498" s="59"/>
      <c r="R498" s="59"/>
      <c r="S498" s="59"/>
      <c r="T498" s="6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T498" s="15" t="s">
        <v>773</v>
      </c>
      <c r="AU498" s="15" t="s">
        <v>79</v>
      </c>
      <c r="AY498" s="15" t="s">
        <v>773</v>
      </c>
      <c r="BE498" s="163">
        <f>IF(N498="základná",J498,0)</f>
        <v>0</v>
      </c>
      <c r="BF498" s="163">
        <f>IF(N498="znížená",J498,0)</f>
        <v>0</v>
      </c>
      <c r="BG498" s="163">
        <f>IF(N498="zákl. prenesená",J498,0)</f>
        <v>0</v>
      </c>
      <c r="BH498" s="163">
        <f>IF(N498="zníž. prenesená",J498,0)</f>
        <v>0</v>
      </c>
      <c r="BI498" s="163">
        <f>IF(N498="nulová",J498,0)</f>
        <v>0</v>
      </c>
      <c r="BJ498" s="15" t="s">
        <v>85</v>
      </c>
      <c r="BK498" s="163">
        <f>I498*H498</f>
        <v>0</v>
      </c>
    </row>
    <row r="499" spans="1:63" s="2" customFormat="1" ht="16.350000000000001" customHeight="1">
      <c r="A499" s="30"/>
      <c r="B499" s="31"/>
      <c r="C499" s="166" t="s">
        <v>1</v>
      </c>
      <c r="D499" s="166" t="s">
        <v>210</v>
      </c>
      <c r="E499" s="167" t="s">
        <v>1</v>
      </c>
      <c r="F499" s="168" t="s">
        <v>1</v>
      </c>
      <c r="G499" s="169" t="s">
        <v>1</v>
      </c>
      <c r="H499" s="170"/>
      <c r="I499" s="171"/>
      <c r="J499" s="288">
        <f t="shared" si="134"/>
        <v>0</v>
      </c>
      <c r="K499" s="172"/>
      <c r="L499" s="31"/>
      <c r="M499" s="173" t="s">
        <v>1</v>
      </c>
      <c r="N499" s="174" t="s">
        <v>38</v>
      </c>
      <c r="O499" s="59"/>
      <c r="P499" s="59"/>
      <c r="Q499" s="59"/>
      <c r="R499" s="59"/>
      <c r="S499" s="59"/>
      <c r="T499" s="6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T499" s="15" t="s">
        <v>773</v>
      </c>
      <c r="AU499" s="15" t="s">
        <v>79</v>
      </c>
      <c r="AY499" s="15" t="s">
        <v>773</v>
      </c>
      <c r="BE499" s="163">
        <f>IF(N499="základná",J499,0)</f>
        <v>0</v>
      </c>
      <c r="BF499" s="163">
        <f>IF(N499="znížená",J499,0)</f>
        <v>0</v>
      </c>
      <c r="BG499" s="163">
        <f>IF(N499="zákl. prenesená",J499,0)</f>
        <v>0</v>
      </c>
      <c r="BH499" s="163">
        <f>IF(N499="zníž. prenesená",J499,0)</f>
        <v>0</v>
      </c>
      <c r="BI499" s="163">
        <f>IF(N499="nulová",J499,0)</f>
        <v>0</v>
      </c>
      <c r="BJ499" s="15" t="s">
        <v>85</v>
      </c>
      <c r="BK499" s="163">
        <f>I499*H499</f>
        <v>0</v>
      </c>
    </row>
    <row r="500" spans="1:63" s="2" customFormat="1" ht="16.350000000000001" customHeight="1">
      <c r="A500" s="30"/>
      <c r="B500" s="31"/>
      <c r="C500" s="166" t="s">
        <v>1</v>
      </c>
      <c r="D500" s="166" t="s">
        <v>210</v>
      </c>
      <c r="E500" s="167" t="s">
        <v>1</v>
      </c>
      <c r="F500" s="168" t="s">
        <v>1</v>
      </c>
      <c r="G500" s="169" t="s">
        <v>1</v>
      </c>
      <c r="H500" s="170"/>
      <c r="I500" s="171"/>
      <c r="J500" s="288">
        <f t="shared" si="134"/>
        <v>0</v>
      </c>
      <c r="K500" s="172"/>
      <c r="L500" s="31"/>
      <c r="M500" s="173" t="s">
        <v>1</v>
      </c>
      <c r="N500" s="174" t="s">
        <v>38</v>
      </c>
      <c r="O500" s="59"/>
      <c r="P500" s="59"/>
      <c r="Q500" s="59"/>
      <c r="R500" s="59"/>
      <c r="S500" s="59"/>
      <c r="T500" s="6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T500" s="15" t="s">
        <v>773</v>
      </c>
      <c r="AU500" s="15" t="s">
        <v>79</v>
      </c>
      <c r="AY500" s="15" t="s">
        <v>773</v>
      </c>
      <c r="BE500" s="163">
        <f>IF(N500="základná",J500,0)</f>
        <v>0</v>
      </c>
      <c r="BF500" s="163">
        <f>IF(N500="znížená",J500,0)</f>
        <v>0</v>
      </c>
      <c r="BG500" s="163">
        <f>IF(N500="zákl. prenesená",J500,0)</f>
        <v>0</v>
      </c>
      <c r="BH500" s="163">
        <f>IF(N500="zníž. prenesená",J500,0)</f>
        <v>0</v>
      </c>
      <c r="BI500" s="163">
        <f>IF(N500="nulová",J500,0)</f>
        <v>0</v>
      </c>
      <c r="BJ500" s="15" t="s">
        <v>85</v>
      </c>
      <c r="BK500" s="163">
        <f>I500*H500</f>
        <v>0</v>
      </c>
    </row>
    <row r="501" spans="1:63" s="2" customFormat="1" ht="16.350000000000001" customHeight="1">
      <c r="A501" s="30"/>
      <c r="B501" s="31"/>
      <c r="C501" s="166" t="s">
        <v>1</v>
      </c>
      <c r="D501" s="166" t="s">
        <v>210</v>
      </c>
      <c r="E501" s="167" t="s">
        <v>1</v>
      </c>
      <c r="F501" s="168" t="s">
        <v>1</v>
      </c>
      <c r="G501" s="169" t="s">
        <v>1</v>
      </c>
      <c r="H501" s="170"/>
      <c r="I501" s="171"/>
      <c r="J501" s="288">
        <f t="shared" si="134"/>
        <v>0</v>
      </c>
      <c r="K501" s="172"/>
      <c r="L501" s="31"/>
      <c r="M501" s="173" t="s">
        <v>1</v>
      </c>
      <c r="N501" s="174" t="s">
        <v>38</v>
      </c>
      <c r="O501" s="175"/>
      <c r="P501" s="175"/>
      <c r="Q501" s="175"/>
      <c r="R501" s="175"/>
      <c r="S501" s="175"/>
      <c r="T501" s="176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T501" s="15" t="s">
        <v>773</v>
      </c>
      <c r="AU501" s="15" t="s">
        <v>79</v>
      </c>
      <c r="AY501" s="15" t="s">
        <v>773</v>
      </c>
      <c r="BE501" s="163">
        <f>IF(N501="základná",J501,0)</f>
        <v>0</v>
      </c>
      <c r="BF501" s="163">
        <f>IF(N501="znížená",J501,0)</f>
        <v>0</v>
      </c>
      <c r="BG501" s="163">
        <f>IF(N501="zákl. prenesená",J501,0)</f>
        <v>0</v>
      </c>
      <c r="BH501" s="163">
        <f>IF(N501="zníž. prenesená",J501,0)</f>
        <v>0</v>
      </c>
      <c r="BI501" s="163">
        <f>IF(N501="nulová",J501,0)</f>
        <v>0</v>
      </c>
      <c r="BJ501" s="15" t="s">
        <v>85</v>
      </c>
      <c r="BK501" s="163">
        <f>I501*H501</f>
        <v>0</v>
      </c>
    </row>
    <row r="502" spans="1:63" s="2" customFormat="1" ht="6.95" customHeight="1">
      <c r="A502" s="30"/>
      <c r="B502" s="48"/>
      <c r="C502" s="49"/>
      <c r="D502" s="49"/>
      <c r="E502" s="49"/>
      <c r="F502" s="49"/>
      <c r="G502" s="49"/>
      <c r="H502" s="49"/>
      <c r="I502" s="49"/>
      <c r="J502" s="49"/>
      <c r="K502" s="49"/>
      <c r="L502" s="31"/>
      <c r="M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</row>
  </sheetData>
  <sheetProtection algorithmName="SHA-512" hashValue="/lbuciwCees1/L1+7OMMRt7wOmN0eGa/rasg0MbddAb+yqo2H8kreIHiQv/TJoQPOXHbrAGeYnZmKQ59AwPX8g==" saltValue="OHMoSe69lPfIGLf+AsiHVw==" spinCount="100000" sheet="1" objects="1" scenarios="1"/>
  <autoFilter ref="C139:K501"/>
  <mergeCells count="12">
    <mergeCell ref="E132:H132"/>
    <mergeCell ref="L2:V2"/>
    <mergeCell ref="E85:H85"/>
    <mergeCell ref="E87:H87"/>
    <mergeCell ref="E89:H89"/>
    <mergeCell ref="E128:H128"/>
    <mergeCell ref="E130:H130"/>
    <mergeCell ref="E7:H7"/>
    <mergeCell ref="E9:H9"/>
    <mergeCell ref="E11:H11"/>
    <mergeCell ref="E20:H20"/>
    <mergeCell ref="E29:H29"/>
  </mergeCells>
  <dataValidations disablePrompts="1" count="2">
    <dataValidation type="list" allowBlank="1" showInputMessage="1" showErrorMessage="1" error="Povolené sú hodnoty K, M." sqref="D497:D502">
      <formula1>"K, M"</formula1>
    </dataValidation>
    <dataValidation type="list" allowBlank="1" showInputMessage="1" showErrorMessage="1" error="Povolené sú hodnoty základná, znížená, nulová." sqref="N497:N502">
      <formula1>"základná, znížená, nulová"</formula1>
    </dataValidation>
  </dataValidation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27</vt:i4>
      </vt:variant>
      <vt:variant>
        <vt:lpstr>Pomenované rozsahy</vt:lpstr>
      </vt:variant>
      <vt:variant>
        <vt:i4>54</vt:i4>
      </vt:variant>
    </vt:vector>
  </HeadingPairs>
  <TitlesOfParts>
    <vt:vector size="81" baseType="lpstr">
      <vt:lpstr>Rekapitulácia stavby</vt:lpstr>
      <vt:lpstr>SO00.1 - Búracie práce - ASR</vt:lpstr>
      <vt:lpstr>SO00.a - Búracie práce - UK</vt:lpstr>
      <vt:lpstr>SO00.b - Demontáž ELI a o...</vt:lpstr>
      <vt:lpstr>SO00.c - Demontáž bleskozvod</vt:lpstr>
      <vt:lpstr>SO00.d - Demontáž SLP</vt:lpstr>
      <vt:lpstr>SO00.e - Búracie práce ZTI</vt:lpstr>
      <vt:lpstr>SO22 _SO34 - Inštitút vzd...</vt:lpstr>
      <vt:lpstr>SO22_SO34a - Inštitút vzd...</vt:lpstr>
      <vt:lpstr>SO22_SO34b - Inštitút vzd...</vt:lpstr>
      <vt:lpstr>SO22_SO34c - Inštitút vzd...</vt:lpstr>
      <vt:lpstr>SO22_SO34d - Inštitút vzd...</vt:lpstr>
      <vt:lpstr>SO22_SO34e - Inštitút vzd...</vt:lpstr>
      <vt:lpstr>SO22_SO34f - Inštitút vzd...</vt:lpstr>
      <vt:lpstr>SO22_SO34g - Inštitút vzd...</vt:lpstr>
      <vt:lpstr>SO22_SO34h - Inštitút vzd...</vt:lpstr>
      <vt:lpstr>SO22_SO34i - Inštitút vzd...</vt:lpstr>
      <vt:lpstr>SO22_SO34j - Inštitút vzd...</vt:lpstr>
      <vt:lpstr>SO22_SO34k - Inštitút vzd...</vt:lpstr>
      <vt:lpstr>SO101 - Vonkajší vodovod</vt:lpstr>
      <vt:lpstr>SO102 - Kanalizácia splaš...</vt:lpstr>
      <vt:lpstr>SO103 - Kanalizácia dažďová</vt:lpstr>
      <vt:lpstr>SO201 - VN prípojka</vt:lpstr>
      <vt:lpstr>SO202a - NN prípojka</vt:lpstr>
      <vt:lpstr>SO202b - Napojenie pôvodn...</vt:lpstr>
      <vt:lpstr>SO203 - Trafostanica</vt:lpstr>
      <vt:lpstr>REZ - Rozpočtová rezerva 8%</vt:lpstr>
      <vt:lpstr>'Rekapitulácia stavby'!Názvy_tlače</vt:lpstr>
      <vt:lpstr>'REZ - Rozpočtová rezerva 8%'!Názvy_tlače</vt:lpstr>
      <vt:lpstr>'SO00.1 - Búracie práce - ASR'!Názvy_tlače</vt:lpstr>
      <vt:lpstr>'SO00.a - Búracie práce - UK'!Názvy_tlače</vt:lpstr>
      <vt:lpstr>'SO00.b - Demontáž ELI a o...'!Názvy_tlače</vt:lpstr>
      <vt:lpstr>'SO00.c - Demontáž bleskozvod'!Názvy_tlače</vt:lpstr>
      <vt:lpstr>'SO00.d - Demontáž SLP'!Názvy_tlače</vt:lpstr>
      <vt:lpstr>'SO00.e - Búracie práce ZTI'!Názvy_tlače</vt:lpstr>
      <vt:lpstr>'SO101 - Vonkajší vodovod'!Názvy_tlače</vt:lpstr>
      <vt:lpstr>'SO102 - Kanalizácia splaš...'!Názvy_tlače</vt:lpstr>
      <vt:lpstr>'SO103 - Kanalizácia dažďová'!Názvy_tlače</vt:lpstr>
      <vt:lpstr>'SO201 - VN prípojka'!Názvy_tlače</vt:lpstr>
      <vt:lpstr>'SO202a - NN prípojka'!Názvy_tlače</vt:lpstr>
      <vt:lpstr>'SO202b - Napojenie pôvodn...'!Názvy_tlače</vt:lpstr>
      <vt:lpstr>'SO203 - Trafostanica'!Názvy_tlače</vt:lpstr>
      <vt:lpstr>'SO22 _SO34 - Inštitút vzd...'!Názvy_tlače</vt:lpstr>
      <vt:lpstr>'SO22_SO34a - Inštitút vzd...'!Názvy_tlače</vt:lpstr>
      <vt:lpstr>'SO22_SO34b - Inštitút vzd...'!Názvy_tlače</vt:lpstr>
      <vt:lpstr>'SO22_SO34c - Inštitút vzd...'!Názvy_tlače</vt:lpstr>
      <vt:lpstr>'SO22_SO34d - Inštitút vzd...'!Názvy_tlače</vt:lpstr>
      <vt:lpstr>'SO22_SO34e - Inštitút vzd...'!Názvy_tlače</vt:lpstr>
      <vt:lpstr>'SO22_SO34f - Inštitút vzd...'!Názvy_tlače</vt:lpstr>
      <vt:lpstr>'SO22_SO34g - Inštitút vzd...'!Názvy_tlače</vt:lpstr>
      <vt:lpstr>'SO22_SO34h - Inštitút vzd...'!Názvy_tlače</vt:lpstr>
      <vt:lpstr>'SO22_SO34i - Inštitút vzd...'!Názvy_tlače</vt:lpstr>
      <vt:lpstr>'SO22_SO34j - Inštitút vzd...'!Názvy_tlače</vt:lpstr>
      <vt:lpstr>'SO22_SO34k - Inštitút vzd...'!Názvy_tlače</vt:lpstr>
      <vt:lpstr>'Rekapitulácia stavby'!Oblasť_tlače</vt:lpstr>
      <vt:lpstr>'REZ - Rozpočtová rezerva 8%'!Oblasť_tlače</vt:lpstr>
      <vt:lpstr>'SO00.1 - Búracie práce - ASR'!Oblasť_tlače</vt:lpstr>
      <vt:lpstr>'SO00.a - Búracie práce - UK'!Oblasť_tlače</vt:lpstr>
      <vt:lpstr>'SO00.b - Demontáž ELI a o...'!Oblasť_tlače</vt:lpstr>
      <vt:lpstr>'SO00.c - Demontáž bleskozvod'!Oblasť_tlače</vt:lpstr>
      <vt:lpstr>'SO00.d - Demontáž SLP'!Oblasť_tlače</vt:lpstr>
      <vt:lpstr>'SO00.e - Búracie práce ZTI'!Oblasť_tlače</vt:lpstr>
      <vt:lpstr>'SO101 - Vonkajší vodovod'!Oblasť_tlače</vt:lpstr>
      <vt:lpstr>'SO102 - Kanalizácia splaš...'!Oblasť_tlače</vt:lpstr>
      <vt:lpstr>'SO103 - Kanalizácia dažďová'!Oblasť_tlače</vt:lpstr>
      <vt:lpstr>'SO201 - VN prípojka'!Oblasť_tlače</vt:lpstr>
      <vt:lpstr>'SO202a - NN prípojka'!Oblasť_tlače</vt:lpstr>
      <vt:lpstr>'SO202b - Napojenie pôvodn...'!Oblasť_tlače</vt:lpstr>
      <vt:lpstr>'SO203 - Trafostanica'!Oblasť_tlače</vt:lpstr>
      <vt:lpstr>'SO22 _SO34 - Inštitút vzd...'!Oblasť_tlače</vt:lpstr>
      <vt:lpstr>'SO22_SO34a - Inštitút vzd...'!Oblasť_tlače</vt:lpstr>
      <vt:lpstr>'SO22_SO34b - Inštitút vzd...'!Oblasť_tlače</vt:lpstr>
      <vt:lpstr>'SO22_SO34c - Inštitút vzd...'!Oblasť_tlače</vt:lpstr>
      <vt:lpstr>'SO22_SO34d - Inštitút vzd...'!Oblasť_tlače</vt:lpstr>
      <vt:lpstr>'SO22_SO34e - Inštitút vzd...'!Oblasť_tlače</vt:lpstr>
      <vt:lpstr>'SO22_SO34f - Inštitút vzd...'!Oblasť_tlače</vt:lpstr>
      <vt:lpstr>'SO22_SO34g - Inštitút vzd...'!Oblasť_tlače</vt:lpstr>
      <vt:lpstr>'SO22_SO34h - Inštitút vzd...'!Oblasť_tlače</vt:lpstr>
      <vt:lpstr>'SO22_SO34i - Inštitút vzd...'!Oblasť_tlače</vt:lpstr>
      <vt:lpstr>'SO22_SO34j - Inštitút vzd...'!Oblasť_tlače</vt:lpstr>
      <vt:lpstr>'SO22_SO34k - Inštitút vzd...'!Oblasť_tlače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SERVER\globstav</dc:creator>
  <cp:lastModifiedBy>Badin Patrik, Ing.</cp:lastModifiedBy>
  <dcterms:created xsi:type="dcterms:W3CDTF">2024-07-17T09:49:56Z</dcterms:created>
  <dcterms:modified xsi:type="dcterms:W3CDTF">2024-07-19T10:57:56Z</dcterms:modified>
</cp:coreProperties>
</file>